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drawings/drawing3.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Leeswijzer" sheetId="1" state="visible" r:id="rId3"/>
    <sheet name="Intramuraal" sheetId="2" state="visible" r:id="rId4"/>
    <sheet name="GVS" sheetId="3" state="visible" r:id="rId5"/>
    <sheet name="Argumenten" sheetId="4" state="visible" r:id="rId6"/>
    <sheet name="Codeboek" sheetId="5" state="visible" r:id="rId7"/>
    <sheet name="Overzicht" sheetId="6" state="visible" r:id="rId8"/>
  </sheets>
  <definedNames>
    <definedName function="false" hidden="true" localSheetId="3" name="_xlnm._FilterDatabase" vbProcedure="false">Argumenten!$A$1:$U$600</definedName>
    <definedName function="false" hidden="true" localSheetId="2" name="_xlnm._FilterDatabase" vbProcedure="false">GVS!$A$1:$AM$400</definedName>
    <definedName function="false" hidden="true" localSheetId="1" name="_xlnm._FilterDatabase" vbProcedure="false">Intramuraal!$A$1:$AM$400</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E1" authorId="0">
      <text>
        <r>
          <rPr>
            <sz val="10"/>
            <rFont val="Arial"/>
            <family val="2"/>
          </rPr>
          <t xml:space="preserve">Kolommen met * zijn automatisch afgeleid uit de titel van het ZIN-advies. Controleer bij gebruik.</t>
        </r>
      </text>
    </comment>
    <comment ref="K1" authorId="0">
      <text>
        <r>
          <rPr>
            <sz val="10"/>
            <rFont val="Arial"/>
            <family val="2"/>
          </rPr>
          <t xml:space="preserve">Voor adviezen vanaf 2024 automatisch uit de ZIN-titel overgenomen; oudere adviezen: invullen uit de brief aan de minister.</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E1" authorId="0">
      <text>
        <r>
          <rPr>
            <sz val="10"/>
            <rFont val="Arial"/>
            <family val="2"/>
          </rPr>
          <t xml:space="preserve">Kolommen met * zijn automatisch afgeleid uit de titel van het ZIN-advies. Controleer bij gebruik.</t>
        </r>
      </text>
    </comment>
    <comment ref="K1" authorId="0">
      <text>
        <r>
          <rPr>
            <sz val="10"/>
            <rFont val="Arial"/>
            <family val="2"/>
          </rPr>
          <t xml:space="preserve">Voor adviezen vanaf 2024 automatisch uit de ZIN-titel overgenomen; oudere adviezen: invullen uit de brief aan de minister.</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Typ hier het ID uit tabblad Intramuraal (INT-xxx) of GVS (GVS-xxx). Traject, geneesmiddel, datum, therapeutisch gebied, indicatiegroep en behandellijn worden automatisch opgehaald – filter daarop via de filterknoppen.</t>
        </r>
      </text>
    </comment>
  </commentList>
</comments>
</file>

<file path=xl/sharedStrings.xml><?xml version="1.0" encoding="utf-8"?>
<sst xmlns="http://schemas.openxmlformats.org/spreadsheetml/2006/main" count="32535" uniqueCount="12832">
  <si>
    <t xml:space="preserve">Database pakketadviezen Zorginstituut Nederland (ZIN) – geneesmiddelen</t>
  </si>
  <si>
    <t xml:space="preserve">Versie 1.0 · index-snapshot ZIN-website 09-09-2026 · opgebouwd met Claude · webcheck volledigheid t.o.v. ZIN-website 24-09-2026 (overzichtspagina 17-09-2026 + werkagenda 22-09-2026): 149/149 gepubliceerde sluisadviezen in index; 3 adviezen buiten de overzichtspagina toegevoegd (INT-160 t/m INT-162) · 24-09-2026: GVS-historie verwerkt (287 adviezen met basisgegevens, 2015–2026; 12 zonder pdf, 16 lopend); Intramuraal 163 volledig, 10 lopend, INT-172 zonder pdf.</t>
  </si>
  <si>
    <t xml:space="preserve">Doel</t>
  </si>
  <si>
    <t xml:space="preserve">Alle pakketadviezen van ZIN over geneesmiddelen op één plek, gesplitst naar traject (GVS/extramuraal vs. intramuraal/sluis), met per dossier de kerngegevens én de argumenten die ZIN heeft gehanteerd, zodat die bij toekomstige dossiers als precedent kunnen worden ingezet.</t>
  </si>
  <si>
    <t xml:space="preserve">Opbouw van het bestand</t>
  </si>
  <si>
    <t xml:space="preserve">Intramuraal</t>
  </si>
  <si>
    <t xml:space="preserve">Register van sluisadviezen en overige adviezen over specialistische geneesmiddelen. Nu gevuld met de complete ZIN-index: 148 afgeronde adviezen (dec 2015 – aug 2026) plus 11 lopende beoordelingen. Eén rij per advies.</t>
  </si>
  <si>
    <t xml:space="preserve">GVS</t>
  </si>
  <si>
    <t xml:space="preserve">Register van GVS-adviezen (extramuraal). GVS-001 t/m GVS-016: lopende beoordelingen (werkagenda). GVS-101 e.v.: alle sinds 2015 gepubliceerde GVS-adviezen (productadviezen, bijlage 2-wijzigingen, klassebrede adviezen), toegevoegd op 24-09-2026 uit een inventaris van de ZIN-site via het Internet Archive; status 'Index' = nog niet inhoudelijk verwerkt.</t>
  </si>
  <si>
    <t xml:space="preserve">Argumenten</t>
  </si>
  <si>
    <t xml:space="preserve">De kern van de database: één rij per argument dat ZIN gebruikt, gecodeerd naar pakketcriterium en thema, met parafrase, positie t.o.v. de claim van de fabrikant, gewicht, precedentwaarde en bronverwijzing. Koppelt via Dossier-ID aan Intramuraal of GVS (geneesmiddel en datum worden automatisch opgehaald).</t>
  </si>
  <si>
    <t xml:space="preserve">Codeboek</t>
  </si>
  <si>
    <t xml:space="preserve">Keuzelijsten (bron van alle dropdowns) en definities. Pas de lijsten hier aan; de dropdowns volgen automatisch.</t>
  </si>
  <si>
    <t xml:space="preserve">Overzicht</t>
  </si>
  <si>
    <t xml:space="preserve">Tellingen per jaar/uitkomst, per pakketcriterium, extractievoortgang en therapeutisch gebied. Alles formules.</t>
  </si>
  <si>
    <t xml:space="preserve">Legenda kolomkleuren</t>
  </si>
  <si>
    <t xml:space="preserve">Grijze kop</t>
  </si>
  <si>
    <t xml:space="preserve">Automatisch overgenomen uit de ZIN-index. Kolommen met * zijn afgeleid uit de titel van het advies (stofnaam, merknaam, indicatie, gebied, uitkomst) – controleer ze bij gebruik.</t>
  </si>
  <si>
    <t xml:space="preserve">Gele kop</t>
  </si>
  <si>
    <t xml:space="preserve">Handmatig vullen uit het dossier (brief aan de minister, farmacotherapeutisch rapport, FE-rapport, BIA, ACP-verslag).</t>
  </si>
  <si>
    <t xml:space="preserve">Groene kop</t>
  </si>
  <si>
    <t xml:space="preserve">Formule – niet overschrijven.</t>
  </si>
  <si>
    <t xml:space="preserve">Invulvoorbeeld (verwacht formaat per handmatige kolom)</t>
  </si>
  <si>
    <t xml:space="preserve">Registratiehouder</t>
  </si>
  <si>
    <t xml:space="preserve">Bristol Myers Squibb</t>
  </si>
  <si>
    <t xml:space="preserve">Weesgeneesmiddel</t>
  </si>
  <si>
    <t xml:space="preserve">Ja / Nee (dropdown)</t>
  </si>
  <si>
    <t xml:space="preserve">Indicatiegroep (ziekte)*</t>
  </si>
  <si>
    <t xml:space="preserve">Folliculair lymfoom (dropdown; automatisch uit titel, controleren)</t>
  </si>
  <si>
    <t xml:space="preserve">Behandellijn*</t>
  </si>
  <si>
    <t xml:space="preserve">3e lijn of later (dropdown; automatisch uit titel, controleren)</t>
  </si>
  <si>
    <t xml:space="preserve">Stand van wetenschap en praktijk (ZIN)</t>
  </si>
  <si>
    <t xml:space="preserve">Voldoet (dropdown)</t>
  </si>
  <si>
    <t xml:space="preserve">SW&amp;P: kernreden oordeel (categorie)</t>
  </si>
  <si>
    <t xml:space="preserve">Indirecte vergelijking geaccepteerd (effect groot/consistent) (dropdown)</t>
  </si>
  <si>
    <t xml:space="preserve">SW&amp;P: waarom positief/negatief (onderbouwing)</t>
  </si>
  <si>
    <t xml:space="preserve">Positief. Enkelarmige studie indirect vergeleken met ...; ZIN accepteerde dit omdat ...; GRADE zeer laag maar effect groot; voorwaarde: herbeoordeling na ... jaar.</t>
  </si>
  <si>
    <t xml:space="preserve">Therapeutische waarde t.o.v. comparator (ZIN)</t>
  </si>
  <si>
    <t xml:space="preserve">Meerwaarde (dropdown)</t>
  </si>
  <si>
    <t xml:space="preserve">Comparator (ZIN)</t>
  </si>
  <si>
    <t xml:space="preserve">docetaxel (tweedelijns NSCLC)</t>
  </si>
  <si>
    <t xml:space="preserve">Ziektelast (0–1)</t>
  </si>
  <si>
    <t xml:space="preserve">0,85</t>
  </si>
  <si>
    <t xml:space="preserve">Referentiewaarde (€/QALY)</t>
  </si>
  <si>
    <t xml:space="preserve">80.000 (dropdown)</t>
  </si>
  <si>
    <t xml:space="preserve">ICER fabrikant / ICER ZIN (€/QALY)</t>
  </si>
  <si>
    <t xml:space="preserve">96.000 / 134.000 (alleen getallen)</t>
  </si>
  <si>
    <t xml:space="preserve">Kosteneffectief volgens ZIN</t>
  </si>
  <si>
    <t xml:space="preserve">Nee (dropdown)</t>
  </si>
  <si>
    <t xml:space="preserve">Geadviseerde prijsreductie (%)</t>
  </si>
  <si>
    <t xml:space="preserve">0,40 (wordt getoond als 40%)</t>
  </si>
  <si>
    <t xml:space="preserve">Budgetimpact ZIN (€ mln/jaar)</t>
  </si>
  <si>
    <t xml:space="preserve">27,5</t>
  </si>
  <si>
    <t xml:space="preserve">Aantal patiënten/jaar (ZIN)</t>
  </si>
  <si>
    <t xml:space="preserve">650</t>
  </si>
  <si>
    <t xml:space="preserve">ACP-advies (kern)</t>
  </si>
  <si>
    <t xml:space="preserve">ACP adviseert opname alleen na substantiële prijsdaling; onzekerheid over OS-winst zwaar gewogen.</t>
  </si>
  <si>
    <t xml:space="preserve">Voorwaarden / gepast gebruik</t>
  </si>
  <si>
    <t xml:space="preserve">Start-/stopcriteria conform richtlijn; registratie in landelijk register; herbeoordeling na 3 jaar.</t>
  </si>
  <si>
    <t xml:space="preserve">Argument ZIN (tabblad Argumenten)</t>
  </si>
  <si>
    <t xml:space="preserve">ZIN accepteert de indirecte vergelijking omdat een head-to-head studie ontbreekt en de populaties vergelijkbaar zijn, maar rekent de extra onzekerheid door in scenario-analyses.</t>
  </si>
  <si>
    <t xml:space="preserve">Precedentwaarde</t>
  </si>
  <si>
    <t xml:space="preserve">Acceptatie van een NMA als basis voor meerwaarde bij ontbrekende directe vergelijking.</t>
  </si>
  <si>
    <t xml:space="preserve">Werkwijze om de database te vullen</t>
  </si>
  <si>
    <t xml:space="preserve">Stap 1 – Index actueel houden</t>
  </si>
  <si>
    <t xml:space="preserve">Nieuwe adviezen verschijnen op de ZIN-overzichtspagina van sluismiddelen (zie bronnen). Voeg een rij toe met ID, datum, titel en URL; kolom Jaar en het tabblad Overzicht lopen automatisch mee.</t>
  </si>
  <si>
    <t xml:space="preserve">Stap 2 – Basisgegevens</t>
  </si>
  <si>
    <t xml:space="preserve">Open de documentpagina (URL) en neem uit de brief aan de minister en het FE-rapport de gele kolommen over. Zet Status extractie op 'Basisgegevens'.</t>
  </si>
  <si>
    <t xml:space="preserve">Stap 3 – Argumenten</t>
  </si>
  <si>
    <t xml:space="preserve">Loop de brief, het farmacotherapeutisch rapport, het FE-rapport en het ACP-verslag door en leg elk relevant argument vast als aparte rij in tabblad Argumenten: criterium, thema, parafrase, positie, gewicht, precedentwaarde, bron + pagina. Zet Status extractie op 'Argumenten volledig'.</t>
  </si>
  <si>
    <t xml:space="preserve">Stap 4 – Controle</t>
  </si>
  <si>
    <t xml:space="preserve">Laat een collega steekproefsgewijs controleren en zet Status extractie op 'Gecontroleerd'.</t>
  </si>
  <si>
    <t xml:space="preserve">GVS-historie</t>
  </si>
  <si>
    <t xml:space="preserve">Zoek historische GVS-adviezen via de publicatiezoeker op zorginstituutnederland.nl (soort: Advies, trefwoord 'GVS-advies' of stofnaam) of via de Staatscourant-wijzigingen van de Regeling zorgverzekering; voeg ze als rij toe in tabblad GVS met nieuw ID (GVS-xxx).</t>
  </si>
  <si>
    <t xml:space="preserve">Zoeken naar precedenten</t>
  </si>
  <si>
    <t xml:space="preserve">Filter tabblad Argumenten op Thema (bijv. 'Indirecte vergelijking / NMA') en Positie ('Ondersteunt claim fabrikant') om snel alle dossiers te vinden waarin ZIN een vergelijkbare redenering heeft geaccepteerd; via Dossier-ID kom je bij de bron.</t>
  </si>
  <si>
    <t xml:space="preserve">Bronnen</t>
  </si>
  <si>
    <t xml:space="preserve">Index sluisadviezen (compleet, 2015–heden)</t>
  </si>
  <si>
    <t xml:space="preserve">https://www.zorginstituutnederland.nl/wat-wij-doen/programmas-en-samenwerkingsverbanden/horizonscan-geneesmiddelen/sluis-voor-dure-geneesmiddelen/overzicht-sluismiddelen-waarover-het-zorginstituut-heeft-geadviseerd</t>
  </si>
  <si>
    <t xml:space="preserve">Lopende pakketadviezen (sluis)</t>
  </si>
  <si>
    <t xml:space="preserve">https://www.zorginstituutnederland.nl/werkagenda/overzicht-pakketadviezen</t>
  </si>
  <si>
    <t xml:space="preserve">Lopende GVS-adviezen</t>
  </si>
  <si>
    <t xml:space="preserve">https://www.zorginstituutnederland.nl/werkagenda/overzicht-gvs-adviezen</t>
  </si>
  <si>
    <t xml:space="preserve">Licentie broninformatie</t>
  </si>
  <si>
    <t xml:space="preserve">De webcontent van ZIN is gepubliceerd onder CC0 1.0 (vermeld in de metadata van de overzichtspagina's); titels, data en URL's mogen vrij worden hergebruikt.</t>
  </si>
  <si>
    <t xml:space="preserve">Beperkingen van deze versie</t>
  </si>
  <si>
    <t xml:space="preserve">1</t>
  </si>
  <si>
    <t xml:space="preserve">Uitkomst advies is alleen gevuld voor adviezen vanaf 2024 (staat sindsdien in de ZIN-titel). Oudere adviezen: kolom K nog invullen.</t>
  </si>
  <si>
    <t xml:space="preserve">2</t>
  </si>
  <si>
    <t xml:space="preserve">Registratiehouder, therapeutische waarde, ICER, budgetimpact, ACP-advies en argumenten zijn nog niet geëxtraheerd (Status extractie = Index).</t>
  </si>
  <si>
    <t xml:space="preserve">3</t>
  </si>
  <si>
    <t xml:space="preserve">Stofnaam, merknaam, indicatie en therapeutisch gebied zijn automatisch uit de titels afgeleid; combinatietherapieën tonen alleen het eerste middel als 'Stofnaam (hoofd)'.</t>
  </si>
  <si>
    <t xml:space="preserve">4</t>
  </si>
  <si>
    <t xml:space="preserve">GVS-tabblad bevat alleen de lopende beoordelingen; de historie moet nog worden opgebouwd.</t>
  </si>
  <si>
    <t xml:space="preserve">OVERDRACHT 24-09-2026 (GVS-verdieping)</t>
  </si>
  <si>
    <t xml:space="preserve">Status: Intramuraal 163 dossiers 'Argumenten volledig' (10 lopend, INT-172 zonder pdf). GVS: 287 dossiers 'Basisgegevens' = velden uit kernzinnen van de brief, ~1 argument bij 54 precedentdossiers; nog te verdiepen tot hetzelfde niveau als intramuraal (alle velden uit brief + FT/FE/BIA/ACP, 3–7 argumenten per dossier). Werkinstructie, to-do-lijst en bouwscripts: ZIN_werkinstructie_GVS_verdieping.md, GVS_todo_verdieping.csv, ZIN_bouwscripts_batch39-50.zip (uitvoermap). Pdf's: ZIN_lijst_GVS_deel1–8_20260924.zip (opnieuw uploaden). Volgorde: stap A (prijs-/afwijzings-/herbeoordelings-/klasseadviezen, ~70) → stap B (rest). Compleetheid vóór tempo.</t>
  </si>
  <si>
    <t xml:space="preserve">ID</t>
  </si>
  <si>
    <t xml:space="preserve">Status</t>
  </si>
  <si>
    <t xml:space="preserve">Datum advies</t>
  </si>
  <si>
    <t xml:space="preserve">Jaar</t>
  </si>
  <si>
    <t xml:space="preserve">Type advies*</t>
  </si>
  <si>
    <t xml:space="preserve">Geneesmiddel (uit titel)*</t>
  </si>
  <si>
    <t xml:space="preserve">Stofnaam (hoofd)*</t>
  </si>
  <si>
    <t xml:space="preserve">Merknaam*</t>
  </si>
  <si>
    <t xml:space="preserve">Indicatie (uit titel)*</t>
  </si>
  <si>
    <t xml:space="preserve">Therapeutisch gebied*</t>
  </si>
  <si>
    <t xml:space="preserve">Uitkomst advies</t>
  </si>
  <si>
    <t xml:space="preserve">Titel advies (ZIN)</t>
  </si>
  <si>
    <t xml:space="preserve">URL documentpagina ZIN</t>
  </si>
  <si>
    <t xml:space="preserve">Datum sluisplaatsing</t>
  </si>
  <si>
    <t xml:space="preserve">Claim fabrikant</t>
  </si>
  <si>
    <t xml:space="preserve">ICER fabrikant (€/QALY)</t>
  </si>
  <si>
    <t xml:space="preserve">ICER ZIN basecase (€/QALY)</t>
  </si>
  <si>
    <t xml:space="preserve">Kernargumenten ZIN (samenvatting)</t>
  </si>
  <si>
    <t xml:space="preserve">Besluit minister / uitkomst onderhandeling</t>
  </si>
  <si>
    <t xml:space="preserve">Datum opname basispakket</t>
  </si>
  <si>
    <t xml:space="preserve">Status extractie</t>
  </si>
  <si>
    <t xml:space="preserve">Opmerkingen</t>
  </si>
  <si>
    <t xml:space="preserve">INT-149</t>
  </si>
  <si>
    <t xml:space="preserve">Lopend</t>
  </si>
  <si>
    <t xml:space="preserve">Initieel</t>
  </si>
  <si>
    <t xml:space="preserve">teprotumumab (Tepezza®)</t>
  </si>
  <si>
    <t xml:space="preserve">teprotumumab</t>
  </si>
  <si>
    <t xml:space="preserve">Tepezza</t>
  </si>
  <si>
    <t xml:space="preserve">de oogziekte van Graves</t>
  </si>
  <si>
    <t xml:space="preserve">Oogheelkunde</t>
  </si>
  <si>
    <t xml:space="preserve">Advies - wel of niet vergoeden teprotumumab (Tepezza®) voor de behandeling van de oogziekte van Graves</t>
  </si>
  <si>
    <t xml:space="preserve">https://www.zorginstituutnederland.nl/werkagenda/bloed-en-immuunsysteem/pakketadvies-sluisgeneesmiddel-teprotumumab-tepezza-voor-de-oogziekte-van-graves</t>
  </si>
  <si>
    <t xml:space="preserve">Niet-oncologisch (zie Indicatie)</t>
  </si>
  <si>
    <t xml:space="preserve">n.v.t. / onbekend</t>
  </si>
  <si>
    <t xml:space="preserve">Index</t>
  </si>
  <si>
    <t xml:space="preserve">INT-150</t>
  </si>
  <si>
    <t xml:space="preserve">amivantamab (Rybrevant®) in combinatie met chemotherapie</t>
  </si>
  <si>
    <t xml:space="preserve">amivantamab</t>
  </si>
  <si>
    <t xml:space="preserve">Rybrevant</t>
  </si>
  <si>
    <t xml:space="preserve">gevorderde niet-kleincellige longkanker</t>
  </si>
  <si>
    <t xml:space="preserve">Oncologie (solide tumoren)</t>
  </si>
  <si>
    <t xml:space="preserve">Advies - wel of niet vergoeden amivantamab (Rybrevant®) in combinatie met chemotherapie voor de behandeling van gevorderde niet-kleincellige longkanker</t>
  </si>
  <si>
    <t xml:space="preserve">https://www.zorginstituutnederland.nl/werkagenda/kanker/pakketadvies-sluisgeneesmiddel-amivantamab-rybrevant-in-combinatie-met-chemotherapie-voor-de-behandeling-van-gevorderde-niet-kleincellige-longkanker</t>
  </si>
  <si>
    <t xml:space="preserve">Solide tumor (zie Indicatie)</t>
  </si>
  <si>
    <t xml:space="preserve">INT-151</t>
  </si>
  <si>
    <t xml:space="preserve">ciltacabtagene autoleucel (Carvykti®)</t>
  </si>
  <si>
    <t xml:space="preserve">ciltacabtagene autoleucel</t>
  </si>
  <si>
    <t xml:space="preserve">Carvykti</t>
  </si>
  <si>
    <t xml:space="preserve">multipel myeloom vanaf de tweede behandellijn</t>
  </si>
  <si>
    <t xml:space="preserve">Hemato-oncologie</t>
  </si>
  <si>
    <t xml:space="preserve">Advies - wel of niet vergoeden ciltacabtagene autoleucel (Carvykti®) voor de behandeling van multipel myeloom vanaf de tweede behandellijn</t>
  </si>
  <si>
    <t xml:space="preserve">https://www.zorginstituutnederland.nl/werkagenda/kanker/pakketadvies-sluisgeneesmiddel-ciltacabtagene-autoleucel-carvykti-bij-multipel-myeloom</t>
  </si>
  <si>
    <t xml:space="preserve">Multipel myeloom</t>
  </si>
  <si>
    <t xml:space="preserve">INT-152</t>
  </si>
  <si>
    <t xml:space="preserve">durvalumab (Imfinzi®)</t>
  </si>
  <si>
    <t xml:space="preserve">durvalumab</t>
  </si>
  <si>
    <t xml:space="preserve">Imfinzi</t>
  </si>
  <si>
    <t xml:space="preserve">spierinvasieve blaaskanker</t>
  </si>
  <si>
    <t xml:space="preserve">Advies - wel of niet vergoeden durvalumab (Imfinzi®) voor de behandeling van spierinvasieve blaaskanker</t>
  </si>
  <si>
    <t xml:space="preserve">https://www.zorginstituutnederland.nl/werkagenda/kanker/pakketadvies-sluisgeneesmiddel-durvalumab-imfinzi-bij-spierinvasieve-blaaskanker</t>
  </si>
  <si>
    <t xml:space="preserve">INT-153</t>
  </si>
  <si>
    <t xml:space="preserve">Afgerond advies</t>
  </si>
  <si>
    <t xml:space="preserve">inavolisib (Itovebi®) in combinatie met palbociclib en fulvestrant</t>
  </si>
  <si>
    <t xml:space="preserve">inavolisib</t>
  </si>
  <si>
    <t xml:space="preserve">Itovebi</t>
  </si>
  <si>
    <t xml:space="preserve">borstkanker</t>
  </si>
  <si>
    <t xml:space="preserve">Alleen vergoeden na prijsdaling</t>
  </si>
  <si>
    <t xml:space="preserve">Advies - alleen vergoeden na prijsdaling inavolisib (Itovebi®) in combinatie met palbociclib en fulvestrant voor de behandeling van borstkanker</t>
  </si>
  <si>
    <t xml:space="preserve">https://www.zorginstituutnederland.nl/documenten/2026/09/14/pakketadvies-sluisgeneesmiddel-inavolisib-itovebi-in-combinatie-met-palbociclib-en-fulvestrant-voor-de-behandeling-van-borstkanker</t>
  </si>
  <si>
    <t xml:space="preserve">Borstkanker</t>
  </si>
  <si>
    <t xml:space="preserve">1e lijn</t>
  </si>
  <si>
    <t xml:space="preserve">Roche</t>
  </si>
  <si>
    <t xml:space="preserve">Nee</t>
  </si>
  <si>
    <t xml:space="preserve">Meerwaarde</t>
  </si>
  <si>
    <t xml:space="preserve">Voldoet</t>
  </si>
  <si>
    <t xml:space="preserve">Directe RCT met klinisch relevant effect</t>
  </si>
  <si>
    <t xml:space="preserve">Positief. Bewijs: RCT INAVO120 (inavolisib + palbociclib + fulvestrant vs. placebo + palbociclib + fulvestrant) bij PIK3CA-gemuteerde HR+/HER2- gevorderde borstkanker met recidief op/binnen 12 maanden na adjuvante endocriene therapie: klinisch relevante mediane OS-winst van 7 maanden; meer ernstige bijwerkingen en stakers; QoL ongepubliceerd maar volgens CSR-data niet negatief beïnvloed en achteruitgang mogelijk 11 maanden uitgesteld. CDK4/6-remmers zijn onderling gelijkwaardig (eerder ZIN-oordeel), dus één comparator volstaat; ctDNA- (studie) en weefseltest (NL) beide acceptabel. Studie representatief, al wordt in NL meer alpelisib in 2L gegeven → SWP, meerwaarde t.o.v. CDK4/6 + fulvestrant.</t>
  </si>
  <si>
    <t xml:space="preserve">CDK4/6-remmer + fulvestrant (INAVO120: palbociclib + fulvestrant)</t>
  </si>
  <si>
    <t xml:space="preserve">Hoog (referentiewaarde €80.000; relatief jonge groep, gem. 54 jaar; OS ~30 mnd, PIK3CA ~8 mnd korter)</t>
  </si>
  <si>
    <t xml:space="preserve">Basecase ZIN 613.940</t>
  </si>
  <si>
    <t xml:space="preserve">613.940 (basecase ZIN; vervolgbehandelingen conform INAVO120 → 92% korting); scenario met vervolgbehandelingen naar NL-praktijk 575.638 (→ ~86%)</t>
  </si>
  <si>
    <t xml:space="preserve">89 (ZIN: midden tussen 92 en 86 na inspraak); ACP: ten minste 92</t>
  </si>
  <si>
    <t xml:space="preserve">42,3 macrokosten (jaar 3); 39,2 na substitutie van CDK4/6 + fulvestrant; 37,8 incl. substitutie van alpelisib 2L; ca. 6,2 bij 89% korting</t>
  </si>
  <si>
    <t xml:space="preserve">163 in jaar 3; €330.035 per patiënt per behandeling, waarvan €289.248 inavolisib</t>
  </si>
  <si>
    <t xml:space="preserve">ACP: basecase (92%) biedt de beste onderbouwing → niet opnemen tenzij ≥92% korting; weegt mee: aanzienlijke BI, dynamisch behandellandschap, verwachte indicatie-uitbreidingen, grote onzekerheid over uptake → kort financieel arrangement; geheime prijsafspraken voor (vervolg)behandelingen waar mogelijk meenemen; duidelijke gepast-gebruikafspraken met de beroepsgroep en bevordering van doelmatige inzet.</t>
  </si>
  <si>
    <t xml:space="preserve">Korting 89% (ZIN) – ACP ≥92%; kort arrangement; PIK3CA-diagnostiek: CieBOD doet een uitspraak over de te gebruiken test (ZIN acht opname daarmee uitvoerbaar); gepast-gebruikafspraken; nettoprijzen van (vervolg)behandelingen meewegen.</t>
  </si>
  <si>
    <t xml:space="preserve">INAVO120: OS +7 mnd → meerwaarde t.o.v. CDK4/6 + fulvestrant; QoL alleen via CSR. KE: ICER €613.940 (ZIN-basecase, INAVO120-vervolgbehandelingen) → 92%; NL-praktijkscenario €575.638 → 86%; ZIN kiest na inspraak het midden: 89% – de ACP houdt vast aan 92%. Utiliteit van één gezondheidstoestand zeer onzeker (kleine, geselecteerde groep). BI €39 mln op vraagprijs, €6 mln na korting. Hoogste kortingspercentage voor een RCT-onderbouwd middel in de database.</t>
  </si>
  <si>
    <t xml:space="preserve">Nog aanvullen (niet in dossier); index: alleen vergoeden na prijsdaling</t>
  </si>
  <si>
    <t xml:space="preserve">Argumenten volledig</t>
  </si>
  <si>
    <t xml:space="preserve">Bron: brief 14-09-2026 (5 p., gedateerd 8 september) + ACP-advies + FT-rapport + FE-rapport + BIA, gelezen via extract. Gepubliceerd na de index-snapshot; eerste PI3Kα-remmer in de sluis; ZIN en ACP verschillen expliciet van mening over het percentage (89 vs. 92).</t>
  </si>
  <si>
    <t xml:space="preserve">INT-154</t>
  </si>
  <si>
    <t xml:space="preserve">Herbeoordeling</t>
  </si>
  <si>
    <t xml:space="preserve">osimertinib (Tagrisso®)</t>
  </si>
  <si>
    <t xml:space="preserve">osimertinib</t>
  </si>
  <si>
    <t xml:space="preserve">Tagrisso</t>
  </si>
  <si>
    <t xml:space="preserve">lokaal gevorderde niet-kleincellige longkanker</t>
  </si>
  <si>
    <t xml:space="preserve">Advies - herbeoordeling kosteneffectiviteit osimertinib (Tagrisso®) voor de behandeling van lokaal gevorderde niet-kleincellige longkanker (herbeoordeling)</t>
  </si>
  <si>
    <t xml:space="preserve">https://www.zorginstituutnederland.nl/werkagenda/kanker/pakketadvies-sluisgeneesmiddel-osimertinib-tagrisso-bij-lokaal-gevorderde-niet-kleincellige-longkanker-herbeoordeling</t>
  </si>
  <si>
    <t xml:space="preserve">INT-155</t>
  </si>
  <si>
    <t xml:space="preserve">pirtobrutinib (Jaypirca®)</t>
  </si>
  <si>
    <t xml:space="preserve">pirtobrutinib</t>
  </si>
  <si>
    <t xml:space="preserve">Jaypirca</t>
  </si>
  <si>
    <t xml:space="preserve">een bepaalde vorm van bloedkanker</t>
  </si>
  <si>
    <t xml:space="preserve">Advies - wel of niet vergoeden pirtobrutinib (Jaypirca®) voor de behandeling van een bepaalde vorm van bloedkanker</t>
  </si>
  <si>
    <t xml:space="preserve">https://www.zorginstituutnederland.nl/werkagenda/kanker/pakketadvies-sluisgeneesmiddel-pirobrutinib-jaypirca-bij-chronische-lymfatische-leukemie-cll</t>
  </si>
  <si>
    <t xml:space="preserve">Overig hematologisch</t>
  </si>
  <si>
    <t xml:space="preserve">INT-156</t>
  </si>
  <si>
    <t xml:space="preserve">tafasitamab (Minjuvi®)</t>
  </si>
  <si>
    <t xml:space="preserve">tafasitamab</t>
  </si>
  <si>
    <t xml:space="preserve">Minjuvi</t>
  </si>
  <si>
    <t xml:space="preserve">recidiverend of refractair folliculair lymfoom</t>
  </si>
  <si>
    <t xml:space="preserve">Advies - wel of niet vergoeden tafasitamab (Minjuvi®) voor de behandeling van recidiverend of refractair folliculair lymfoom</t>
  </si>
  <si>
    <t xml:space="preserve">https://www.zorginstituutnederland.nl/werkagenda/kanker/pakketadvies-sluisgeneesmiddel-tafasitamab-minjuvi-voor-de-behandeling-van-recidiverend-of-refractair-folliculair-lymfoom</t>
  </si>
  <si>
    <t xml:space="preserve">Folliculair lymfoom</t>
  </si>
  <si>
    <t xml:space="preserve">r/r (lijn niet gespecificeerd)</t>
  </si>
  <si>
    <t xml:space="preserve">INT-157</t>
  </si>
  <si>
    <t xml:space="preserve">trastuzumab-deruxtecan (Enhertu®)</t>
  </si>
  <si>
    <t xml:space="preserve">trastuzumab-deruxtecan</t>
  </si>
  <si>
    <t xml:space="preserve">Enhertu</t>
  </si>
  <si>
    <t xml:space="preserve">niet-kleincellige longkanker met HER2-mutatie</t>
  </si>
  <si>
    <t xml:space="preserve">Advies - wel of niet vergoeden trastuzumab-deruxtecan (Enhertu®) voor de behandeling van niet-kleincellige longkanker met HER2-mutatie</t>
  </si>
  <si>
    <t xml:space="preserve">https://www.zorginstituutnederland.nl/werkagenda/kanker/pakketadvies-sluisgeneesmiddel-trastuzumab-deruxtecan-enhertu-voor-de-behandeling-van-niet-kleincellige-longkanker-met-her2-mutatie</t>
  </si>
  <si>
    <t xml:space="preserve">INT-158</t>
  </si>
  <si>
    <t xml:space="preserve">zanubrutinib (Brukinsa®)</t>
  </si>
  <si>
    <t xml:space="preserve">zanubrutinib</t>
  </si>
  <si>
    <t xml:space="preserve">Brukinsa</t>
  </si>
  <si>
    <t xml:space="preserve">lymfeklierkanker</t>
  </si>
  <si>
    <t xml:space="preserve">Advies - wel of niet vergoeden zanubrutinib (Brukinsa®) voor de behandeling van lymfeklierkanker</t>
  </si>
  <si>
    <t xml:space="preserve">https://www.zorginstituutnederland.nl/werkagenda/kanker/pakketadvies-sluisgeneesmiddel-zanubrutinib-brukinsa-voor-de-behandeling-van-lymfeklierkanker</t>
  </si>
  <si>
    <t xml:space="preserve">Lymfoom (overig / onbepaald)</t>
  </si>
  <si>
    <t xml:space="preserve">INT-159</t>
  </si>
  <si>
    <t xml:space="preserve">guselkumab (Tremfya®)</t>
  </si>
  <si>
    <t xml:space="preserve">guselkumab</t>
  </si>
  <si>
    <t xml:space="preserve">Tremfya</t>
  </si>
  <si>
    <t xml:space="preserve">plaque psoriasis</t>
  </si>
  <si>
    <t xml:space="preserve">Immunologie / IBD / dermatologie / reumatologie</t>
  </si>
  <si>
    <t xml:space="preserve">Advies - wel of niet vergoeden guselkumab (Tremfya®) voor de behandeling van plaque psoriasis</t>
  </si>
  <si>
    <t xml:space="preserve">https://www.zorginstituutnederland.nl/werkagenda/zintuigen-huid-en-haar/pakketadvies-sluisgeneesmiddel-guselkumab-tremfya-voor-de-behandeling-van-plaque-psoriasis</t>
  </si>
  <si>
    <t xml:space="preserve">INT-147</t>
  </si>
  <si>
    <t xml:space="preserve">lisocabtagene maraleucel (Breyanzi®)</t>
  </si>
  <si>
    <t xml:space="preserve">lisocabtagene maraleucel</t>
  </si>
  <si>
    <t xml:space="preserve">Breyanzi</t>
  </si>
  <si>
    <t xml:space="preserve">Advies - alleen vergoeden na prijsdaling lisocabtagene maraleucel (Breyanzi®) voor de behandeling van recidiverend of refractair folliculair lymfoom</t>
  </si>
  <si>
    <t xml:space="preserve">https://www.zorginstituutnederland.nl/documenten/2026/08/26/pakketadvies-sluisgeneesmiddel-pakketadvies-sluisgeneesmiddel-lisocabtagene-maraleucel-breyanzi-voor-folliculair-lymfoom</t>
  </si>
  <si>
    <t xml:space="preserve">3e lijn of later</t>
  </si>
  <si>
    <t xml:space="preserve">Indirecte vergelijking geaccepteerd (effect groot/consistent)</t>
  </si>
  <si>
    <t xml:space="preserve">Positief. Bewijs: enkelarmige fase-2-studie TRANSCEND-FL, met een gepubliceerde indirecte vergelijking tegen een extern controlecohort (patiënten uit eerdere klinische studies én real-world-data behandeld met de standaardbehandeling; IPTW in de base case, propensity-matching als scenario). Geschatte overlevingskans op 30 maanden 88,9% vs. 76,9%; ondanks alle onzekerheden van de indirecte vergelijking lijkt liso-cel een klinisch relevant effect op de overleving te hebben. Bijwerkingen kunnen ernstig zijn maar zijn meestal goed te behandelen en lijken de kwaliteit van leven niet te beïnvloeden. WAR: indirecte vergelijking hier de enige haalbare methode; GRADE zeer laag maar OS-/PFS-curves lopen ver uiteen en de complete-responsrate is hoog; EPAR-data acceptabel; tisa-cel (nog in de sluis voor FL) geen comparator; discussie over 'passend onderzoek' (RCT was in beginsel mogelijk). Conclusie: SWP en meerwaarde t.o.v. de standaardbehandeling; door de korte follow-up onzekerheid over de lange termijn → herbeoordeling op termijn (WAR: zodra 8 jaar follow-up beschikbaar is). Contrast met axi-cel FL (INT-113, 2025): daar werd een vergelijkbare constructie verworpen wegens een niet-valide controlecohort (SCHOLAR-5, kortste OS) en te korte follow-up.</t>
  </si>
  <si>
    <t xml:space="preserve">Gebruikelijke zorg vanaf 3e lijn (geïndividualiseerd, o.a. anti-CD20-combinaties/rechallenge), via indirecte vergelijking met extern controlecohort (IPTW; EPAR-data). Tisa-cel niet als comparator: zit nog in de sluis voor FL.</t>
  </si>
  <si>
    <t xml:space="preserve">0,45 (gemiddeld; uit het FE-model – beroepsgroep verwacht hogere ziektelast in de beoogde selecte groep, geen betrouwbare subgroepanalyse mogelijk)</t>
  </si>
  <si>
    <t xml:space="preserve">Basecase fabrikant door ZIN aangepast voor langetermijneffecten</t>
  </si>
  <si>
    <t xml:space="preserve">105.954 (na conservatieve aanpassingen langetermijneffecten; +ca. 5%-punt korting nodig bij nettoprijs lenalidomide −99%)</t>
  </si>
  <si>
    <t xml:space="preserve">66 (minstens 66% bij referentiewaarde €50.000; ZIN vindt méér dan 66% niet nodig gezien de strenge patiëntselectie door de CAR-T-tumorboard)</t>
  </si>
  <si>
    <t xml:space="preserve">8,8 macrokosten (jaar 3); 8,0 na substitutie (lijstprijzen)</t>
  </si>
  <si>
    <t xml:space="preserve">30 in jaar 3; €310.650 per toediening; €292.861 gemiddelde totale kosten per patiënt (incl. conditionering en overbrugging; niet iedereen die start krijgt liso-cel); ca. 700 nieuwe FL-diagnoses per jaar</t>
  </si>
  <si>
    <t xml:space="preserve">Nu niet opnemen; alleen bij prijsdaling van minstens 66% (dan kosteneffectief bij €50.000/QALY). Weging: palliatieve patiënten met mogelijke levensverlenging, maar grote onzekerheid over studieresultaten; comparators mogelijk zelf niet kosteneffectief; liso-cel al vergoed voor andere indicaties met prijsafspraken en meer indicaties verwacht; snel bewegend behandellandschap → kort financieel arrangement. Waardering voor gepast-gebruikafspraken van de beroepsgroep.</t>
  </si>
  <si>
    <t xml:space="preserve">Prijsdaling van (minstens) 66%; strenge patiëntselectie via de landelijke CAR-T-tumorboard en geprotocolleerde inzet (reden waarom ZIN geen hogere korting eist); bij de onderhandeling rekening houden met toekomstige concurrentie van andere CAR-T's bij FL; herbeoordeling op termijn wegens korte follow-up (WAR: 8 jaar); ACP: kort financieel arrangement.</t>
  </si>
  <si>
    <t xml:space="preserve">SWP/meerwaarde via gepubliceerde indirecte vergelijking met extern cohort (30-maands OS 88,9% vs. 76,9%; WAR: enige haalbare methode, GRADE zeer laag maar curves lopen ver uiteen; herbeoordeling na 8 jaar). KEA na ZIN-aanpassingen van de langetermijneffecten (conservatieve, klinisch plausibele aannames; MCM/genezingsaanname en beslisboom verwijderd; utiliteiten uit alternatieve bronnen geaccepteerd) van voldoende kwaliteit: ICER €105.954/QALY bij referentiewaarde €50.000 (ziektelast 0,45 gemiddeld; selecte groep waarschijnlijk hoger, niet te analyseren) → minstens 66% korting; nettoprijs lenalidomide −99% verhoogt de korting met ~5%-punt (beperkt effect). ZIN eist bewust niet méér dan 66% vanwege vertrouwen in de tumorboard-selectie, maar wijst op toekomstige CAR-T-concurrentie. BI 30 patiënten, €8,0 mln. ACP: palliatieve groep met mogelijke levensverlenging maar grote onzekerheid; comparators mogelijk zelf niet kosteneffectief; indicatiestapeling → kort arrangement.</t>
  </si>
  <si>
    <t xml:space="preserve">Nog geen besluit bekend (stand 09-09-2026)</t>
  </si>
  <si>
    <t xml:space="preserve">Bron: brief 26-08-2026 + ACP-advies + FT-rapport + FE-rapport + BIA (bundel), aangevuld met WAR-verslagen (16-03 en 06-07-2026) uit batch 1. BMS-dossier. Sluisdatum niet in brief.</t>
  </si>
  <si>
    <t xml:space="preserve">INT-148</t>
  </si>
  <si>
    <t xml:space="preserve">belzutifan (Welireg®)</t>
  </si>
  <si>
    <t xml:space="preserve">belzutifan</t>
  </si>
  <si>
    <t xml:space="preserve">Welireg</t>
  </si>
  <si>
    <t xml:space="preserve">de ziekte van Von Hippel-Lindau</t>
  </si>
  <si>
    <t xml:space="preserve">Advies - alleen vergoeden na prijsdaling belzutifan (Welireg®) voor de behandeling van de ziekte van Von Hippel-Lindau</t>
  </si>
  <si>
    <t xml:space="preserve">https://www.zorginstituutnederland.nl/documenten/2026/08/26/pakketadvies-sluisgeneesmiddel-belzutifan-welireg-voor-de-ziekte-van-von-hippel-lindau</t>
  </si>
  <si>
    <t xml:space="preserve">Overige solide tumoren</t>
  </si>
  <si>
    <t xml:space="preserve">Meerdere lijnen / indicatiebreed</t>
  </si>
  <si>
    <t xml:space="preserve">MSD</t>
  </si>
  <si>
    <t xml:space="preserve">Ja</t>
  </si>
  <si>
    <t xml:space="preserve">Single-arm geaccepteerd (natuurlijk beloop als controle)</t>
  </si>
  <si>
    <t xml:space="preserve">Positief, met 'zeer onzekere' effectgrootte; retinaal Hb niet uitgesloten. Bewijs: enkelarmige LS-004 (n=61, primair RCC-VHL, allen ≥1 andere VHL-tumor; ~4 jaar gepubliceerde follow-up): RCC-tumoren krompen ≥30% of verdwenen bij twee derde; bij bijna de helft van de CZS-Hb en 90% van de pNET; slechts 6% CZS-Hb-progressie; effect houdt lang aan. Omdat spontane regressie zeer zelden voorkomt, is de krimp aan belzutifan toe te schrijven; de frequentie van lokale procedures lijkt rigoureus af te nemen (experts: zonder belzutifan onverminderd), maar de omvang van het relatieve effect is door het single-arm design zeer onzeker; een ongepubliceerde MAIC is niet meegenomen. Behandeldoel: uitstellen/voorkomen van lokale procedures (orgaanschade, symptomen), plausibel overlevingswinst. Directe QoL-data ontbreken – 'betreurenswaardig' bij deze aandoening. 'Niet geschikt voor lokale procedure' is subjectief en was geen inclusiecriterium → indicatiecommissie nadrukkelijk nodig. Retinaal Hb (niet aangevraagd bij EMA – onwenselijk) toch niet uitgesloten: hoge respons in kleine subgroep, tumortype-onafhankelijk mechanisme, unmet need; WAR-CG eens. Bijwerkingen bij bijna iedereen, goed behandelbaar → SWP, meerwaarde t.o.v. BSC.</t>
  </si>
  <si>
    <t xml:space="preserve">Best ondersteunende zorg / actieve surveillance met lokale procedures (natuurlijk beloop; single-arm LS-004)</t>
  </si>
  <si>
    <t xml:space="preserve">Hoog (referentiewaarde €80.000)</t>
  </si>
  <si>
    <t xml:space="preserve">Range 305.903 (fabrikant-basecase, levenslang, ~5 jaar overlevingswinst – te optimistisch, ondergrens) tot 1.001.747 (conservatief scenario met ~6 jaar tijdshorizon en vrijwel geen overlevingswinst – niet realistisch, bovengrens); RCC-subgroep als meest betrouwbare analyse</t>
  </si>
  <si>
    <t xml:space="preserve">Minstens 78 (midden van 73–82); ACP: dichter bij 73 (geen effectieve behandeling, kleine groep, beperkte BI) of bij 82 (grote onzekerheden, m.n. ontbrekende QoL-data)</t>
  </si>
  <si>
    <t xml:space="preserve">6,1 macrokosten (jaar 3); 9,0 in het hoogste scenario (58 patiënten)</t>
  </si>
  <si>
    <t xml:space="preserve">41 in jaar 3 (~450 VHL-patiënten in NL; ~41/jaar niet meer geschikt voor lokale procedure); 58 in hoog scenario; €160.892 per patiënt per jaar</t>
  </si>
  <si>
    <t xml:space="preserve">ACP: op korte termijn beschikbaar (retinaal Hb niet uitgesloten), maar alleen voor een maatschappelijk aanvaardbare prijs: niet opnemen tenzij 73–82% korting. Richting 73%: aandoening zonder effectieve behandeling, kleine groep, beperkte BI; richting 82%: belangrijke onzekerheden, waarbij het gebrek aan QoL-data zwaar weegt. Verheugd dat de beroepsgroep kritische start-/stopcriteria, gepast gebruik, dosisreductie en 'drug holidays' oppakt; vertrouwen in een landelijke multidisciplinaire indicatiecommissie (behandeling in enkele expertisecentra).</t>
  </si>
  <si>
    <t xml:space="preserve">Korting ≥78% (range 73–82); landelijke multidisciplinaire indicatiecommissie (noodzakelijk, m.n. voor retinaal Hb en de subjectieve 'niet geschikt voor lokale procedure'); start-/stopcriteria (voorstel beroepsgroep ligt er, MDO); monitoring van de inzet in de eerste jaren; onderzoek naar effectiviteit bij lagere dosering en drug holidays; gesprek met veldpartijen over gepast gebruik volgt.</t>
  </si>
  <si>
    <t xml:space="preserve">Single-arm LS-004: tumorkrimp bij ⅔ (RCC), 90% (pNET), afname van lokale procedures – spontane regressie is zeldzaam → SWP/meerwaarde t.o.v. BSC, effectgrootte zeer onzeker; QoL niet gemeten ('betreurenswaardig'); retinaal Hb pragmatisch toegelaten ondanks ontbrekende EMA-registratie. KE: model adequaat maar parameters onvoldoende onderbouwd en model niet transparant; ZIN presenteert een range (fabrikant €305.903 als ondergrens; conservatief kortetermijnscenario €1.001.747 als bovengrens) en concludeert dat ook extra data de onzekerheid nauwelijks zullen verkleinen → 73–82%, advies ≥78%. BI €6,1–9,0 mln. Indicatiecommissie en dosisreductie-onderzoek als voorwaarden.</t>
  </si>
  <si>
    <t xml:space="preserve">Bron: brief 26-08-2026 (6 p.) + ACP-advies (8 p.) + FT-rapport (96 p.) + FE-rapport + BIA, gelezen via extract. Eerste HIF-2α-remmer; enige advies met een expliciete kortingsrange (73–82%) én een middenwaarde als advies; ZIN laat een niet-geregistreerde subgroep (retinaal Hb) toe op mechanistische gronden.</t>
  </si>
  <si>
    <t xml:space="preserve">INT-146</t>
  </si>
  <si>
    <t xml:space="preserve">Indicatie-uitbreiding</t>
  </si>
  <si>
    <t xml:space="preserve">isatuximab (Sarclisa®) i.c.m. bortezomib, lenalidomide en dexamethason (IsaVRd)</t>
  </si>
  <si>
    <t xml:space="preserve">isatuximab</t>
  </si>
  <si>
    <t xml:space="preserve">Sarclisa</t>
  </si>
  <si>
    <t xml:space="preserve">multipel myeloom</t>
  </si>
  <si>
    <t xml:space="preserve">Advies - vergoed isatuximab (Sarclisa®) i.c.m. bortezomib, lenalidomide en dexamethason (IsaVRd) voor de behandeling van multipel myeloom</t>
  </si>
  <si>
    <t xml:space="preserve">https://www.zorginstituutnederland.nl/documenten/2026/07/29/pakketadvies-sluisgeneesmiddel-isatuximab-sarclisa-i.c.m.-bortezomib-lenalidomide-en-dexamethason-isavrd-als-inductietherapie-voor-nieuw-gediagnosticeerd-multipel-myeloom-mm</t>
  </si>
  <si>
    <t xml:space="preserve">Sanofi</t>
  </si>
  <si>
    <t xml:space="preserve">Gelijke waarde</t>
  </si>
  <si>
    <t xml:space="preserve">Niet-inferioriteit / gelijke waarde aangetoond</t>
  </si>
  <si>
    <t xml:space="preserve">Positief, als gelijke waarde t.o.v. DaraVRd (voorkeursinductie) en DaraVTd (gelijkwaardig alternatief). Geen directe vergelijking; ZIN maakte een naïeve indirecte vergelijking van drie open-label RCT's: GMMG-HD7 (IsaVRd vs. VRd), PERSEUS (DaraVRd vs. VRd) en CASSIOPEIA (DaraVTd vs. VTd). Effecten op OS en PFS t.o.v. de controlebehandelingen lijken vergelijkbaar; GMMG-HD7 en PERSEUS nog immatuur zonder OS-effect, CASSIOPEIA matuur met klinisch relevante OS-winst; PFS-puntschatter van IsaVRd exact op de PASKWIL-grens (HR 0,70), die van DaraVRd/DaraVTd eronder. ZIN verwacht dat door de vele effectieve vervolgbehandelingen in NDMM-TE geen OS-effect meer aantoonbaar zal zijn en dat het OS-effect van isatuximab en daratumumab in de praktijk gelijk is (zelfde werkingsmechanisme). Studieverschillen (DaraVRd/DaraVTd ook als consolidatie; onderhoud met daratumumab bij alle PERSEUS-patiënten) kunnen IsaVRd onderschatten resp. DaraVRd overschatten. Geen verschillen in QoL, ernstige bijwerkingen, stakers en gebruiksgemak (isatuximab 11 vs. daratumumab 14 toedieningen; subcutane vorm komt). Ondanks zeer immature data en relevante studieverschillen: geen klinisch relevante verschillen → gelijke waarde, mede gesteund door de eerdere vergelijkbare effectiviteit bij NDMM-TIE.</t>
  </si>
  <si>
    <t xml:space="preserve">DaraVRd (voorkeursinductie + consolidatie) en DaraVTd (gelijkwaardig alternatief); naïeve indirecte vergelijking GMMG-HD7 / PERSEUS / CASSIOPEIA via VRd/VTd</t>
  </si>
  <si>
    <t xml:space="preserve">Niet beoordeeld</t>
  </si>
  <si>
    <t xml:space="preserve">Nettoprijs niet hoger dan nettoprijs DaraVRd/DaraVTd voor deze indicatie; opname mag niet tot meerkosten leiden</t>
  </si>
  <si>
    <t xml:space="preserve">2,3 macrokosten (jaar 3); besparing van 2,0 door substitutie op lijstprijzen; met de door ZIN geadviseerde korting van 48,9% op daratumumab (advies DaraRd, januari 2025) nog €0,4 mln besparing</t>
  </si>
  <si>
    <t xml:space="preserve">47 in jaar 3; €49.391 per inductiebehandeling (DaraVRd €92.290 en DaraVTd €81.703 voor inductie + consolidatie)</t>
  </si>
  <si>
    <t xml:space="preserve">Geen ACP-advies (gelijke waarde).</t>
  </si>
  <si>
    <t xml:space="preserve">Opname mits nettoprijs ≤ nettoprijs DaraVRd/DaraVTd (geen meerkosten). ZIN wil met de beroepsgroep de overwegingen voor de keuze van inductiebehandeling omzetten in gepast-gebruikafspraken.</t>
  </si>
  <si>
    <t xml:space="preserve">Gelijke waarde t.o.v. DaraVRd/DaraVTd via naïeve indirecte vergelijking van drie RCT's (PFS-HR IsaVRd 0,70 op de PASKWIL-grens; OS nog niet aantoonbaar door effectieve vervolglijnen; zelfde werkingsmechanisme; studieverschillen in consolidatie/onderhoud benoemd; gelijke QoL/veiligheid; minder toedieningen) → geen KEA; opname zonder meerkosten. BIA: 47 patiënten, inductie €49.391 vs. €81.703–92.290 → besparing €2,0 mln op lijstprijzen, €0,4 mln met de eerder geadviseerde 48,9% korting op daratumumab; subcutane isatuximab neutraliseert toedieningskostenverschil.</t>
  </si>
  <si>
    <t xml:space="preserve">Nog aanvullen (niet in dossier)</t>
  </si>
  <si>
    <t xml:space="preserve">Bron: brief 29-07-2026 + FT-rapport + BIA, gelezen via extract; geen FE, geen ACP/WAR-vermelding. Vervolg op eerder positief advies IsaVRd bij NDMM-TIE en Isa-Kd in het MM-pilotkader (INT-031).</t>
  </si>
  <si>
    <t xml:space="preserve">INT-145</t>
  </si>
  <si>
    <t xml:space="preserve">ipilimumab (Yervoy®) i.c.m. nivolumab (Opdivo®)</t>
  </si>
  <si>
    <t xml:space="preserve">ipilimumab</t>
  </si>
  <si>
    <t xml:space="preserve">Yervoy; Opdivo</t>
  </si>
  <si>
    <t xml:space="preserve">peritoneaal mesothelioom</t>
  </si>
  <si>
    <t xml:space="preserve">Vergoeden</t>
  </si>
  <si>
    <t xml:space="preserve">Advies - vergoed ipilimumab (Yervoy®) i.c.m. nivolumab (Opdivo®) voor peritoneaal mesothelioom</t>
  </si>
  <si>
    <t xml:space="preserve">https://www.zorginstituutnederland.nl/documenten/2026/07/28/pakketadvies-sluisgeneesmiddel-ipilimumab-yervoy-in-combinatie-met-nivolumab-opdivo-bij-patienten-met-maligne-peritoneaal-mesothelioom</t>
  </si>
  <si>
    <t xml:space="preserve">Ipilimumab 'breed uitgesloten' in de sluis (alle toekomstige indicaties automatisch in de sluis); off-label indicatie op verzoek van de NVMO; formeel VWS-verzoek 25-06-2026</t>
  </si>
  <si>
    <t xml:space="preserve">Richtlijn- en consensusgebaseerd (indicatiebrede aanpak / pilot)</t>
  </si>
  <si>
    <t xml:space="preserve">Positief, via een verkorte beoordeling van een off-label indicatie. Peritoneaal mesothelioom (~30 patiënten/jaar, 6% van de mesothelioom-gevallen; mediane OS 4–12 maanden) was uitgesloten van CheckMate-743 en zal wegens zeldzaamheid nooit in een RCT of registratie worden onderzocht. ZIN steunt op: (1) de richtlijn Mesothelioom (2022) die ipi + nivo als eerste keus adviseert onafhankelijk van histologie en PD-L1, en peritoneaal mesothelioom gezien de overeenkomsten gelijk behandelt ('data zijn er niet maar het lijkt logisch'); (2) de gangbare praktijk om chemotherapie voor peritoneaal te baseren op pleurale studies, met kleine ongecontroleerde studies die een vergelijkbaar effect suggereren; (3) het eigen advies uit 2021 (INT-042: meerwaarde niet-epitheloïd, gelijke waarde epitheloïd); (4) de SmPC die voorzichtig individueel gebruik bij peritoneaal mesothelioom noemt. Conclusie: SWP voor de gehele populatie, met dezelfde histologische tweedeling als bij pleuraal.</t>
  </si>
  <si>
    <t xml:space="preserve">Pemetrexed + cis-/carboplatine (extrapolatie van pleuraal mesothelioom, INT-042); meerwaarde niet-epitheloïd, gelijke waarde epitheloïd</t>
  </si>
  <si>
    <t xml:space="preserve">Geen nieuwe KEA: aansluiten bij de bestaande financiële afspraken voor ipilimumab + nivolumab bij pleuraal mesothelioom (gebaseerd op de KEA uit 2021)</t>
  </si>
  <si>
    <t xml:space="preserve">1,15 meerkosten (basecase, 13 patiënten) tot 1,33 (hoog scenario, 15 patiënten) na substitutie van pemetrexed/platina (€7.101 p.p.); macrokosten 1,24–1,43; werkelijk lager door bestaande afspraken</t>
  </si>
  <si>
    <t xml:space="preserve">13 (10 epitheloïd + 3 niet-epitheloïd) tot 15 per jaar bij 100% marktpenetratie; €95.446 per patiënt (€60.146 nivolumab + €35.300 ipilimumab), behandelduur ~1 jaar</t>
  </si>
  <si>
    <t xml:space="preserve">Geen ACP-advies (verkorte beoordeling; geen nieuwe KEA).</t>
  </si>
  <si>
    <t xml:space="preserve">Opname met gebruik van de bestaande prijsafspraken voor pleuraal mesothelioom; geen relevante gepast-gebruikrisico's verwacht; behandeling conform richtlijn Mesothelioom.</t>
  </si>
  <si>
    <t xml:space="preserve">Eerste verkorte beoordeling van een off-label indicatie op verzoek van de beroepsgroep (NVMO) en VWS: zeldzaamheid (30/jaar) maakt RCT en registratie onhaalbaar; richtlijn, praktijk (chemo ook geëxtrapoleerd van pleuraal), eigen advies 2021 en SmPC dragen SWP. Geen nieuwe KEA 'gezien het lage kostenbeslag én de overlap in indicaties (beide asbestkanker)' → prijs volgt de bestaande pleurale afspraken. BI ~€1,2 mln (13–15 patiënten). Mechanisme 'breed uitgesloten' verklaart waarom een off-label indicatie überhaupt via de sluis loopt.</t>
  </si>
  <si>
    <t xml:space="preserve">Nog aanvullen (niet in dossier); index: vergoeden</t>
  </si>
  <si>
    <t xml:space="preserve">Bron: brief 28-07-2026 (4 p., ondertekend M.J. Janssen als voorzitter RvB), geen bijlagen (BIA in brief). BMS-dossier. Vervolg op INT-042 (pleuraal, 2021). Precedent voor off-label indicaties van 'breed uitgesloten' sluismiddelen: verkorte beoordeling, extrapolatie van SWP én van het bestaande arrangement.</t>
  </si>
  <si>
    <t xml:space="preserve">INT-144</t>
  </si>
  <si>
    <t xml:space="preserve">darolutamide (Nubeqa®) i.c.m. hormoontherapie (ADT)</t>
  </si>
  <si>
    <t xml:space="preserve">darolutamide</t>
  </si>
  <si>
    <t xml:space="preserve">Nubeqa</t>
  </si>
  <si>
    <t xml:space="preserve">uitgezaaide prostaatkanker</t>
  </si>
  <si>
    <t xml:space="preserve">Niet vergoeden</t>
  </si>
  <si>
    <t xml:space="preserve">Advies - niet vergoeden darolutamide (Nubeqa®) i.c.m. hormoontherapie (ADT) voor de behandeling van uitgezaaide prostaatkanker</t>
  </si>
  <si>
    <t xml:space="preserve">https://www.zorginstituutnederland.nl/documenten/2026/07/17/pakketadvies-sluisgeneesmiddel-darolutamide-nubeqa-in-combinatie-met-hormoontherapie-adt-voor-de-behandeling-van-uitgezaaide-prostaatkanker</t>
  </si>
  <si>
    <t xml:space="preserve">Prostaatkanker</t>
  </si>
  <si>
    <t xml:space="preserve">Bayer</t>
  </si>
  <si>
    <t xml:space="preserve">Voldoet niet</t>
  </si>
  <si>
    <t xml:space="preserve">Effect te klein of niet klinisch relevant</t>
  </si>
  <si>
    <t xml:space="preserve">Negatief. Claim: gelijke waarde met apalutamide + ADT en enzalutamide + ADT; ZIN neemt ook abirateron (NVU-voorkeur op kosten) als comparator; de drie ARPI's gelden als gelijkwaardig, dus vergelijking met één volstaat. De registratiehouder deed – tegen het EMA-advies in – geen vergelijkende studie met een ARPI met OS als primair eindpunt. Een gepubliceerde NMA suggereert dat darolutamide + ADT mogelijk slechter werkt dan de andere ARPI's; de registratiestudies bevestigen dat: ARANOTE toont geen significant of klinisch relevant OS-effect vs. placebo, TITAN (apalutamide) wél, en dat is niet door de kortere studieduur te verklaren; PFS als surrogaat geeft dezelfde conclusie. Mogelijk minder ernstige bijwerkingen en stakers dan apalutamide (naïeve ITC, onzeker) zonder klinisch relevant QoL-voordeel. ZIN beoordeelt op data, niet op een verondersteld klasse-effect ('binnen een klasse kunnen klinisch relevante verschillen bestaan') → geen gelijke waarde → SWP niet voldaan (WAR). NVU wil een extra optie (interacties, heterogeniteit); NVMO, NFK en Prostaatkankerstichting achten de huidige opties toereikend.</t>
  </si>
  <si>
    <t xml:space="preserve">Niet te bepalen</t>
  </si>
  <si>
    <t xml:space="preserve">Apalutamide, enzalutamide en abirateron (+ ADT), als gelijkwaardige ARPI-klasse; vergelijking via placebo-RCT's (ARANOTE vs. TITAN) en NMA</t>
  </si>
  <si>
    <t xml:space="preserve">Niet voorgelegd aan de ACP (advies stopt bij het SWP-criterium).</t>
  </si>
  <si>
    <t xml:space="preserve">n.v.t. (negatief advies).</t>
  </si>
  <si>
    <t xml:space="preserve">Gelijke-waarde-claim afgewezen op inhoud: ARANOTE toont geen OS-effect vs. placebo waar TITAN (apalutamide) dat wél doet; NMA wijst op mogelijk mindere werking; klasse-effect wordt expliciet niet aangenomen; fabrikant negeerde EMA-advies voor een head-to-head met OS → SWP niet voldaan → niet opnemen, geen KEA/BIA/ACP. Eerdere triplet-indicatie (INT-061) positief beoordeeld maar niet vergoed wegens mislukte onderhandeling. Verdeelde veldreacties (NVU vs. NVMO/NFK).</t>
  </si>
  <si>
    <t xml:space="preserve">Niet opgenomen (negatief advies)</t>
  </si>
  <si>
    <t xml:space="preserve">Bron: brief 17-07-2026 (4 p.) + FT-rapport (57 p.), gelezen via extract; geen BIA/FE/ACP. Tweede gelijke-waarde-claim die inhoudelijk strandt (na upadacitinib GCA, INT-123): hier omdat de eigen placebo-RCT geen OS-effect toont; expliciete afwijzing van het 'klasse-effect'-argument.</t>
  </si>
  <si>
    <t xml:space="preserve">INT-143</t>
  </si>
  <si>
    <t xml:space="preserve">beperkt stadium kleincellige longkanker</t>
  </si>
  <si>
    <t xml:space="preserve">Advies - vergoed durvalumab (Imfinzi®) voor de behandeling van beperkt stadium kleincellige longkanker</t>
  </si>
  <si>
    <t xml:space="preserve">https://www.zorginstituutnederland.nl/documenten/2026/07/16/pakketadvies-durvalumab-imfinzi-voor-de-behandeling-van-beperkt-stadium-kleincellige-longkanker</t>
  </si>
  <si>
    <t xml:space="preserve">Longkanker (NSCLC/SCLC)</t>
  </si>
  <si>
    <t xml:space="preserve">Onderhoud / consolidatie</t>
  </si>
  <si>
    <t xml:space="preserve">AstraZeneca</t>
  </si>
  <si>
    <t xml:space="preserve">Positief, beperkt tot WHO PS 0-1 na concurrente chemoradiotherapie (± PCI). Bewijs: dubbelblinde RCT ADRIATIC (durvalumab vs. placebo): geplande interimanalyse toont een klinisch relevant OS-effect, vooral door meer langdurig overlevenden – 8,9% meer in leven na 36 maanden, conform PASKWIL curatief (&gt;5%), 'mogelijk klinisch relevant' (BI's van de overlevingspercentages overlappen; interim). Meer stakers en interventiegerelateerde bijwerkingen, geen QoL-verschil. Niet-fitte patiënten krijgen in NL sequentiële CRT en zaten niet in de studie → geen uitspraak → SWP alleen na concurrente CRT bij WHO 0-1.</t>
  </si>
  <si>
    <t xml:space="preserve">Actief volgen na concurrente chemoradiotherapie ± PCI (ADRIATIC, placebogecontroleerde RCT)</t>
  </si>
  <si>
    <t xml:space="preserve">79.994 – precies op de referentiewaarde; onzeker omdat de finale OS-data ontbreken</t>
  </si>
  <si>
    <t xml:space="preserve">Geen percentage; toch onderhandelen: indicatie-uitbreiding (ontwikkelkosten grotendeels terugverdiend → 'forse extra prijsverlaging maatschappelijk noodzakelijk', ACP PD-(L)1 2023), onzekerheid over duurzaamheid; publicatie finale OS voorwaardelijk voor vergoeding; tijdelijk arrangement</t>
  </si>
  <si>
    <t xml:space="preserve">17,5 macrokosten = BI (jaar 3; geen substitutie); mogelijk lager omdat alleen concurrente CRT-patiënten in aanmerking komen</t>
  </si>
  <si>
    <t xml:space="preserve">243 in jaar 3 (~1.500 SCLC-diagnoses in 2024); €72.150 per patiënt per behandeling</t>
  </si>
  <si>
    <t xml:space="preserve">Geen apart ACP-document; ZIN verwijst naar het ACP-advies PD-(L)1-remmers (2023): bij indicatie-uitbreiding is een forse extra prijsverlaging maatschappelijk noodzakelijk omdat de ontwikkelkosten vaak al met de eerste indicatie(s) zijn terugverdiend.</t>
  </si>
  <si>
    <t xml:space="preserve">Alleen WHO PS 0-1 na concurrente CRT (± PCI); publicatie van de finale OS-data als voorwaarde voor vergoeding; tijdelijk arrangement zodat de finale OS zo nodig kan worden herbeoordeeld; PD-(L)1-arrangementsbeleid; geen bewijs voor herbehandeling met immunotherapie bij progressie naar ES-SCLC – ZIN wil met de beroepsgroep bespreken wanneer dat te overwegen is.</t>
  </si>
  <si>
    <t xml:space="preserve">ADRIATIC (interim): 36-maands OS +8,9% (PASKWIL curatief &gt;5%), QoL gelijk → meerwaarde t.o.v. actief volgen, beperkt tot WHO 0-1 na concurrente CRT. KE: ICER €79.994 – precies op de grens – kosteneffectief maar onzeker door ontbrekende finale OS. Toch onderhandelen op drie gronden: indicatie-uitbreiding (terugverdiend), PD-(L)1-klassebeleid, en onzekerheid over duurzaamheid → publicatie finale OS als vergoedingsvoorwaarde + tijdelijk arrangement. BI €17,5 mln (243 patiënten). Herbehandeling met I-O na progressie als open gepast-gebruikvraag.</t>
  </si>
  <si>
    <t xml:space="preserve">Nog aanvullen (niet in dossier); index: vergoeden (na onderhandeling)</t>
  </si>
  <si>
    <t xml:space="preserve">Bron: brief 16-07-2026 (5 p.) + FT-rapport + FE-rapport + BIA, gelezen via extract; geen ACP-document. Vierde durvalumab-dossier (INT-014 PACIFIC 2019, INT-134, INT-139). Eerste dossier waarin publicatie van finale OS-data expliciet een vergoedingsvoorwaarde is.</t>
  </si>
  <si>
    <t xml:space="preserve">INT-142</t>
  </si>
  <si>
    <t xml:space="preserve">acalabrutinib (Calquence®)</t>
  </si>
  <si>
    <t xml:space="preserve">acalabrutinib</t>
  </si>
  <si>
    <t xml:space="preserve">Calquence</t>
  </si>
  <si>
    <t xml:space="preserve">Advies - alleen vergoeden na prijsdaling acalabrutinib (Calquence®) voor de behandeling van lymfeklierkanker</t>
  </si>
  <si>
    <t xml:space="preserve">https://www.zorginstituutnederland.nl/documenten/2026/07/14/pakketadvies-sluisgeneesmiddel-acalabrutinib-calquence-voor-mantelcellymfoom</t>
  </si>
  <si>
    <t xml:space="preserve">Mantelcellymfoom</t>
  </si>
  <si>
    <t xml:space="preserve">2e lijn</t>
  </si>
  <si>
    <t xml:space="preserve">Positief, conform de claim van gelijke waarde t.o.v. ibrutinib. Bewijs: acalabrutinib alleen in een enkelarmige fase-2-studie; ibrutinib in één RCT en enkele single-arm studies; geen directe vergelijking, dus indirecte vergelijking incl. twee gepubliceerde MAIC's: op overleving, uitstel van ziekte en tumorrespons waarschijnlijk ten minste vergelijkbare resultaten; geen klinisch relevante verschillen in ernstige bijwerkingen en stakers. Onzekerheid door onbekende variabelen en populatieverschillen (ibrutinib-studies meer hoogrisicopatiënten → mogelijke bias vóór acalabrutinib), waarvoor de MAIC's corrigeerden met een vergelijkbaar OS-effect. Ondersteunend: vergelijkbaar werkingsmechanisme en eerdere gelijke-waardeconclusies voor beide middelen bij andere indicaties (CLL). Conclusie: voldoende aannemelijk dat acalabrutinib ten minste gelijke waarde heeft → SWP voldaan.</t>
  </si>
  <si>
    <t xml:space="preserve">Ibrutinib (eerste keus bij recidief na chemo-immunotherapie; indirecte vergelijking met twee gepubliceerde MAIC's)</t>
  </si>
  <si>
    <t xml:space="preserve">Nettoprijs per behandeling niet hoger dan nettoprijs per behandeling met ibrutinib</t>
  </si>
  <si>
    <t xml:space="preserve">7,4 macrokosten (jaar 3); mogelijke besparing 3,8 na substitutie van ibrutinib (lijstprijzen; werkelijke besparing onbekend)</t>
  </si>
  <si>
    <t xml:space="preserve">192 in jaar 3; €55.037 per patiënt per jaar; gemiddelde behandelduur 25,3 maanden voor beide middelen</t>
  </si>
  <si>
    <t xml:space="preserve">Geen ACP-advies (gelijke waarde; geen WAR-toets van KE).</t>
  </si>
  <si>
    <t xml:space="preserve">Opname pas als de nettoprijs per behandeling niet hoger is dan die van ibrutinib.</t>
  </si>
  <si>
    <t xml:space="preserve">Gelijke waarde t.o.v. ibrutinib via indirecte vergelijking en twee MAIC's (correctie voor hoger-risico populatie in ibrutinib-studies), gesteund door zelfde werkingsmechanisme en eerdere CLL-conclusies → geen KEA. BIA: 192 patiënten, €55.037 p.p./jaar, behandelduur 25,3 maanden voor beide middelen (groot verschil in follow-up registratiestudies: 38,2 vs. 16 maanden), beroepsgroep akkoord; besparing €3,8 mln op lijstprijzen, werkelijke besparing onbekend. Advies: nettoprijs per behandeling ≤ ibrutinib. Minister bereikte akkoord; vergoed per 29-08-2026.</t>
  </si>
  <si>
    <t xml:space="preserve">Akkoord met leverancier; vergoed per 29-08-2026 (Stcrt. 2026-30698)</t>
  </si>
  <si>
    <t xml:space="preserve">Bron: brief 14-07-2026 + FT-rapport + BIA, gelezen via extract; geen FE, geen ACP. Besluit: akkoord met leverancier, vergoed per 29-08-2026 (Stcrt. 2026-30698). Zusterdossiers INT-043 (CLL 2022), INT-046/INT-062 (zanubrutinib).</t>
  </si>
  <si>
    <t xml:space="preserve">INT-141</t>
  </si>
  <si>
    <t xml:space="preserve">amivantamab (Rybrevant®) in combinatie met lazertinib (Lazcluze®)</t>
  </si>
  <si>
    <t xml:space="preserve">Rybrevant; Lazcluze</t>
  </si>
  <si>
    <t xml:space="preserve">Advies - alleen vergoeden na prijsdaling amivantamab (Rybrevant®) in combinatie met lazertinib (Lazcluze®) voor de behandeling van gevorderde niet-kleincellige longkanker</t>
  </si>
  <si>
    <t xml:space="preserve">https://www.zorginstituutnederland.nl/documenten/2026/07/09/pakketadvies-amivantamab-rybrevant-icm-lazertinib-lazcluze-voor-gevorderde-niet-kleincellige-longkanker</t>
  </si>
  <si>
    <t xml:space="preserve">Janssen</t>
  </si>
  <si>
    <t xml:space="preserve">Positief, als gelijke waarde t.o.v. osimertinib + chemotherapie – de door ZIN (april 2026) tot nieuwe eerste keus verklaarde combinatie die zelf nog niet wordt vergoed (onderhandeling loopt). De claim (meerwaarde t.o.v. osimertinib-monotherapie) is daarmee achterhaald; de beroepsgroep ziet dezelfde plek voor beide combinaties. Bewijs: MARIPOSA (ami + laz vs. osimertinib) en FLAURA2 (osi + chemo vs. osimertinib), geen directe vergelijking: geen klinisch relevante verschillen in overleving en QoL tussen de combinaties; beide meer toxiciteit dan osimertinib-mono, met verschillend type bijwerkingen; amivantamab s.c. of i.v. mogelijk, chemo alleen i.v.; keuze op individuele kenmerken en voorkeuren → SWP, gelijke waarde.</t>
  </si>
  <si>
    <t xml:space="preserve">Osimertinib + chemotherapie (nieuwe standaard sinds INT-132; indirecte vergelijking MARIPOSA vs. FLAURA2 via osimertinib-mono)</t>
  </si>
  <si>
    <t xml:space="preserve">Netto behandelkosten niet hoger dan netto behandelkosten osimertinib + chemotherapie (waarvoor de onderhandeling nog loopt)</t>
  </si>
  <si>
    <t xml:space="preserve">Scenario 1 (alleen ami + laz beschikbaar): 74,4 macro / 38,9 meerkosten na substitutie van osimertinib-mono; scenario 2 (beide combinaties): 37,2 macro / 16,0 meerkosten na substitutie van osi + chemo (jaar 3, lijstprijzen)</t>
  </si>
  <si>
    <t xml:space="preserve">743 (scenario 1) of 371 (scenario 2) in jaar 3; €283.133 per patiënt over 3 jaar (€145.067 amivantamab + €138.066 lazertinib)</t>
  </si>
  <si>
    <t xml:space="preserve">Netto behandelkosten ≤ osimertinib + chemotherapie; onzekerheid over behandelduur en marktverdeling; prijsafspraken voor osimertinib-mono bestaan al en voor beide combinaties volgen nog.</t>
  </si>
  <si>
    <t xml:space="preserve">Het anker verschuift tijdens het traject: door het osimertinib + chemo-advies (april 2026) is de meerwaarde-claim t.o.v. osimertinib-mono irrelevant en wordt ami + laz via indirecte vergelijking gelijkwaardig aan osi + chemo → geen KEA, nettokosten ≤ osi + chemo (nog niet vergoed, onderhandeling loopt). BIA in twee scenario's (743 vs. 371 patiënten; €38,9 vs. €16,0 mln). Toedieningsvorm (s.c. amivantamab) en bijwerkingenprofiel bepalen de keuze in de spreekkamer, niet het waardeoordeel.</t>
  </si>
  <si>
    <t xml:space="preserve">Bron: brief 09-07-2026 (4 p.) + FT-rapport + BIA, gelezen via extract; geen FE, geen ACP. Eerste dossier waarin een nog-niet-vergoede combinatie (in onderhandeling) als prijsanker dient; amivantamab + chemo (exon 20) in aparte beoordeling (INT-150).</t>
  </si>
  <si>
    <t xml:space="preserve">INT-140</t>
  </si>
  <si>
    <t xml:space="preserve">belantamab mafodotin (Blenrep®) in combinatie met bortezomib en dexamethason</t>
  </si>
  <si>
    <t xml:space="preserve">belantamab mafodotin</t>
  </si>
  <si>
    <t xml:space="preserve">Blenrep</t>
  </si>
  <si>
    <t xml:space="preserve">Advies - alleen vergoeden na prijsdaling belantamab mafodotin (Blenrep®) in combinatie met bortezomib en dexamethason voor de behandeling van multipel myeloom</t>
  </si>
  <si>
    <t xml:space="preserve">https://www.zorginstituutnederland.nl/documenten/2026/06/30/pakketadvies-sluisgeneesmiddel-belantamab-mafodotin-blenrep-voor-de-behandeling-van-multipel-myeloom</t>
  </si>
  <si>
    <t xml:space="preserve">GSK</t>
  </si>
  <si>
    <t xml:space="preserve">Positief. Bewijs: RCT DREAMM-7 (BVd vs. DVd) bij r/r MM na ≥1 lijn; 39 maanden follow-up is bij deze relatief lange overleving te kort voor een mediaan-OS-verschil, maar bij de datacut van 07-10-2024 was 28% (BVd) vs. 41% (DVd) overleden. ZIN acht het daarom acceptabel naar het surrogaat PFS te kijken: mediane PFS 36,6 vs. 13,4 maanden (+23,2 maanden; HR 0,41), wat het vertrouwen in een klinisch relevant OS-effect versterkt; een NMA toont een vergelijkbaar effect t.o.v. de vier andere standaardcombinaties. DREAMM-7 includeerde alleen daratumumab-niet-refractaire patiënten; de beroepsgroep wil ook daratumumab-refractaire patiënten behandelen en ZIN verwacht op basis van het verschillende werkingsmechanisme geen invloed op het effect. QoL gelijk aan DVd. Ongunstiger bijwerkingenprofiel (oogtoxiciteit, trombocytopenie; klinisch relevant meer stakers), maar grotendeels reversibel en beheersbaar met monitoring en dosisaanpassing, zonder QoL-verschil. Het overlevingseffect is zo groot dat meerwaarde t.o.v. behandeling naar keuze van de arts wordt geconcludeerd.</t>
  </si>
  <si>
    <t xml:space="preserve">Behandeling naar keuze van de arts (vijf combinaties); DREAMM-7 direct vs. DVd, NMA voor de overige vier</t>
  </si>
  <si>
    <t xml:space="preserve">210.862 (met eerder door ZIN geadviseerde kortingen op de comparators toegepast)</t>
  </si>
  <si>
    <t xml:space="preserve">Ten minste 61 (t.o.v. bij benadering kosteneffectieve comparators); 49 op lijstprijzen</t>
  </si>
  <si>
    <t xml:space="preserve">95,3 macrokosten (jaar 3); 70,4 na substitutie (gerectificeerd 30-06-2026 wegens uitstroomcorrectie); ACP: &gt;€120 mln verwacht</t>
  </si>
  <si>
    <t xml:space="preserve">554 in jaar 3; kosten per patiënt €201.964 (jaar 1), €165.404 (jaar 2), €94.336 (jaar 3)</t>
  </si>
  <si>
    <t xml:space="preserve">ACP: niet opnemen tenzij ≥61% prijsdaling. Weegt zwaar: effectiviteit gebaseerd op immature data met veel onzekerheid over de lange termijn; vergelijking met niet-doelmatige zorg; verwachte budgetimpact &gt;€120 mln; zicht op concurrerende middelen en mogelijke indicatie-uitbreiding → kort financieel arrangement en herbeoordeling zodra OS-data beschikbaar zijn; MM-uitgaven al zeer hoog → maatschappelijk belang van een hogere korting.</t>
  </si>
  <si>
    <t xml:space="preserve">Prijsdaling ≥61%; arrangement met herbeoordeling bij finale(re) OS-data; kort arrangement; doelmatigheidsonderzoek (dosisverlaging met behoud van werkzaamheid lijkt mogelijk); gepast-gebruikmaatregelen van de beroepsgroep tegen oogtoxiciteit en voor juiste inzet bij ouderen.</t>
  </si>
  <si>
    <t xml:space="preserve">DREAMM-7 (RCT vs. DVd): PFS +23,2 mnd (HR 0,41), OS immatuur maar 28% vs. 41% overleden → meerwaarde ondanks oogtoxiciteit; extrapolatie naar dara-refractaire patiënten plausibel (ander werkingsmechanisme). KEA voldoende: ICER €184.047 op lijstprijzen (−49%), maar met de door ZIN eerder geadviseerde kortingen op de comparators €210.862 → ≥61% korting om kosteneffectief te zijn t.o.v. 'bij benadering kosteneffectieve' comparators. Onzekerheden: OS-extrapolatie op interim-data, aanhoudend effect na stoppen zonder scenario (niet geleverd), effect bij dara-refractaire patiënten aangenomen gelijk – acceptabel gezien het grote overlevingsvoordeel; herbeoordeling sterk aanbevolen. BI: 554 patiënten, €70,4 mln (na rectificatie); CAR-T (zelfde BCMA-target) zal inzet verminderen, sequentie onduidelijk; toxiciteit kan tot dosisverlaging leiden. Hoge MM-uitgaven → hogere korting maatschappelijk gewenst.</t>
  </si>
  <si>
    <t xml:space="preserve">Bron: gerectificeerde brief 30-06-2026 (oorspronkelijk 13-05-2026; behandelkosten binnen de BIA-horizon gecorrigeerd voor uitstroom) + ACP-advies + FT + FE + BIA, gelezen via extract. Eerste dossier waarin ZIN de ICER standaard herberekent met eerder geadviseerde comparatorkortingen (49% → 61%).</t>
  </si>
  <si>
    <t xml:space="preserve">INT-137</t>
  </si>
  <si>
    <t xml:space="preserve">brexucabtagene autoleucel (Tecartus®)</t>
  </si>
  <si>
    <t xml:space="preserve">brexucabtagene autoleucel</t>
  </si>
  <si>
    <t xml:space="preserve">Tecartus</t>
  </si>
  <si>
    <t xml:space="preserve">acute lymfatische leukemie (ALL)</t>
  </si>
  <si>
    <t xml:space="preserve">Advies - alleen vergoeden na prijsdaling brexucabtagene autoleucel (Tecartus®) voor de behandeling van acute lymfatische leukemie (ALL) (herbeoordeling)</t>
  </si>
  <si>
    <t xml:space="preserve">https://www.zorginstituutnederland.nl/documenten/2026/05/27/pakketadvies-sluisgeneesmiddel-brexucabtagene-autoleucel-tecartus-voor-de-behandeling-van-acute-lymfatische-leukemie-all</t>
  </si>
  <si>
    <t xml:space="preserve">B-ALL</t>
  </si>
  <si>
    <t xml:space="preserve">Kite / Gilead</t>
  </si>
  <si>
    <t xml:space="preserve">Sluis; eerder advies 15-01-2025 (INT-096: niet opnemen wegens onbruikbare KEA); herindiening KEA</t>
  </si>
  <si>
    <t xml:space="preserve">Positief, bevestiging van 2025 (INT-096). ZUMA-3 (single-arm) indirect vergeleken met SCHOLAR-3: OS-verlenging 19,2 maanden, klinisch relevante QoL-verbetering na 3 maanden; onzekerheden door indirecte vergelijking, lage aantallen en verschillen met de Nederlandse praktijk. Nieuwe data met 45 maanden follow-up: 38,6% in leven na 54 maanden, wat het langetermijneffect bevestigt en het SWP-oordeel (getrokken op 21 maanden follow-up) onderschrijft. Voldoende vertrouwen in klinisch relevante overlevingswinst zonder verlies van kwaliteit van leven.</t>
  </si>
  <si>
    <t xml:space="preserve">Blinatumomab, inotuzumab ozogamicine of chemotherapie (± alloSCT); extern cohort SCHOLAR-3</t>
  </si>
  <si>
    <t xml:space="preserve">Basecase herindiening; door ZIN aangepast op de genezingsaanname</t>
  </si>
  <si>
    <t xml:space="preserve">Meer dan 44 (minstens 44% om kosteneffectief te zijn; meer wegens onzekerheid en ondoelmatige comparator)</t>
  </si>
  <si>
    <t xml:space="preserve">6,4 macrokosten (jaar 3); 4,6 na substitutie (BIA 2025 ongewijzigd); in werkelijkheid hoger door verzekeraarsafspraken over blinatumomab/inotuzumab</t>
  </si>
  <si>
    <t xml:space="preserve">23 in jaar 3 (beroepsgroep verwacht mogelijk minder door nieuwe eerstelijnsopties); €360.000 per toediening; €277.818 per patiënt per jaar</t>
  </si>
  <si>
    <t xml:space="preserve">ACP: beschikbaarheid belangrijk, maar alleen tegen een maatschappelijk aanvaardbare prijs; niet opnemen tenzij ≥44% prijsdaling (ICER onder €80.000). Weegt mee: ernstig zieke maar zeer kleine groep, beperkte budgetimpact en klinisch relevant langere overleving voor een aanzienlijk deel van de patiënten. Daartegenover: de comparators zijn hoogstwaarschijnlijk ondoelmatig, zodat 44% de ondoelmatigheid in stand houdt – de ACP mist instrumenten voor betere prijsadvisering. Dynamisch landschap → kort financieel arrangement. Waardering voor de verantwoordelijkheid van de beroepsgroep bij patiëntselectie en gepast gebruik.</t>
  </si>
  <si>
    <t xml:space="preserve">Prijsdaling &gt;44%; kort financieel arrangement; landelijke CAR-T-tumorboard en geprotocolleerde inzet.</t>
  </si>
  <si>
    <t xml:space="preserve">SWP/meerwaarde bevestigd met 45 maanden follow-up (38,6% in leven na 54 mnd). Herindiening KEA met langere follow-up en op verzoek gewijzigde aannames; ZIN paste de genezingsaanname aan, waarna de analyse bruikbaar was: ICER €126.029/QALY → minstens 44% korting; ZIN adviseert méér dan 44% wegens (kosten)effectiviteitsonzekerheid en de onbekende doelmatigheid van de standaardbehandeling. BIA 2025 gehandhaafd (23 patiënten, €4,6 mln netto). ACP: ≥44%, kort arrangement, erkent dat 44% ondoelmatigheid in stand houdt.</t>
  </si>
  <si>
    <t xml:space="preserve">Bron: gebundelde PDF (brief 27-05-2026; ACP-advies; FT-rapport; herbeoordeling FE-rapport; BIA), gelezen via extract. Vervolg op INT-096. Brexu-cel voor MCL wordt niet vergoed omdat prijsonderhandelingen mislukten (vermeld in brief).</t>
  </si>
  <si>
    <t xml:space="preserve">INT-138</t>
  </si>
  <si>
    <t xml:space="preserve">Advies - alleen vergoeden na prijsdaling ciltacabtagene autoleucel (Carvykti®) voor de behandeling van multipel myeloom (herbeoordeling)</t>
  </si>
  <si>
    <t xml:space="preserve">https://www.zorginstituutnederland.nl/documenten/2026/05/27/pakketadvies-sluisgeneesmiddel-cilta-cel-carvykti-bij-multipel-myeloom-herbeoordeling</t>
  </si>
  <si>
    <t xml:space="preserve">Sluis; adviezen 20-10-2022 (INT-052, KEA onbruikbaar) en 18-02-2025 (INT-099, ≥35%); onderhandeling mislukt → november 2025 niet opgenomen; herbeoordeling FE op verzoek fabrikant (dec. 2025) met steun HOVON, NVvH en Hematon</t>
  </si>
  <si>
    <t xml:space="preserve">Ongewijzigd (SWP en meerwaarde t.o.v. de standaardbehandeling vanaf de vierde lijn, zie INT-099). De update betreft de KE op basis van bijna tweemaal zo lange follow-up van de registratiestudie (61,3 vs. 34,5 maanden), verwerkt in het FE-model met klinische validatie van de langetermijnschattingen voor (progressievrije) overleving. Onzeker blijft het effect op post-progressie-overleving (beroepsgroep: klinisch aannemelijk maar grootte onzeker; sterk afhankelijk van vervolgbehandelingen) en de kosten/effecten van vervolgbehandeling in een veranderend landschap.</t>
  </si>
  <si>
    <t xml:space="preserve">Standaardbehandeling 4L+ (indirecte vergelijking; zie INT-099)</t>
  </si>
  <si>
    <t xml:space="preserve">71.267 op lijstprijzen (geüpdatete en aangepaste FE-analyse); scenario's blijven onder 80.000; kosteneffectief maar afhankelijk van nettoprijzen van standaard- en vervolgbehandelingen → ~5% korting</t>
  </si>
  <si>
    <t xml:space="preserve">Meer dan 5 (5 volgens KEA, afhankelijk van nettoprijzen van comparator/vervolgbehandelingen; méér wegens resterende onzekerheid en zeer hoge BI)</t>
  </si>
  <si>
    <t xml:space="preserve">37,9–46,2 (jaar 3, op vraagprijs); stijgt verder bij de 2L-indicatie (beoordeling start 2026, INT-151)</t>
  </si>
  <si>
    <t xml:space="preserve">Zie BIA (4L+; ~1.400 MM-diagnoses/jaar)</t>
  </si>
  <si>
    <t xml:space="preserve">Geen nieuw ACP-advies (update FE; WAR).</t>
  </si>
  <si>
    <t xml:space="preserve">Korting &gt;5%; rekening houden met de onderhandelde nettoprijzen van standaard- en vervolgbehandelingen; onzekerheid over post-progressie-overleving en vervolgbehandelingen; komende 2L-indicatie.</t>
  </si>
  <si>
    <t xml:space="preserve">Langere follow-up (61 mnd) verandert het beeld radicaal: van ≥35% (2025) naar ~5% (ICER €71.267, kosteneffectief bij €80.000). ZIN accepteert nu de langetermijn-PFS/OS-extrapolaties na klinische validatie, houdt onzekerheid over post-progressie-overleving en vervolgbehandelingen, en vraagt 'meer dan 5%' vanwege die onzekerheid en een BI van €38–46 mln (plus komende 2L-uitbreiding). Derde geval (na Libmeldy, sacituzumab) waarin follow-updata een mislukte onderhandeling heropenen en de kortingseis fors verlagen.</t>
  </si>
  <si>
    <t xml:space="preserve">Heronderhandeling geadviseerd; index: alleen vergoeden na prijsdaling</t>
  </si>
  <si>
    <t xml:space="preserve">Bron: brief 27-05-2026 (4 p.) + FE-herbeoordelingsrapport (19-05-2026) + FT + BIA, gelezen via extract (EPAR-bijlage niet meegenomen). Vervolg op INT-052 en INT-099. Grootste kortingsdaling in de database door langetermijndata (35% → 5%).</t>
  </si>
  <si>
    <t xml:space="preserve">INT-139</t>
  </si>
  <si>
    <t xml:space="preserve">durvalumab (Imfinzi®) in combinatie met tremelimumab (Imjudo®)</t>
  </si>
  <si>
    <t xml:space="preserve">Imfinzi; Imjudo</t>
  </si>
  <si>
    <t xml:space="preserve">leverkanker</t>
  </si>
  <si>
    <t xml:space="preserve">Advies - alleen vergoeden na prijsdaling durvalumab (Imfinzi®) in combinatie met tremelimumab (Imjudo®) voor de behandeling van leverkanker</t>
  </si>
  <si>
    <t xml:space="preserve">https://www.zorginstituutnederland.nl/documenten/2026/05/27/pakketadvies-sluisgeneesmiddel-durvalumab-imfinzi-in-combinatie-met-tremelimumab-imjudo-voor-de-behandeling-van-leverkanker</t>
  </si>
  <si>
    <t xml:space="preserve">Lever-/galwegkanker</t>
  </si>
  <si>
    <t xml:space="preserve">Positief, als gelijke waarde t.o.v. atezolizumab + bevacizumab (eerste keus; claim van meerwaarde t.o.v. sorafenib niet getoetst). Bewijs: geen directe vergelijking; NMA van HIMALAYA (durva + treme vs. sorafenib) en IMbrave150 (atezo + bev vs. sorafenib): geen klinisch relevante verschillen in overleving; beide combinaties klinisch relevant beter dan sorafenib (HIMALAYA: 4-jaars OS 21,1% vs. 11,6%); naïeve ITC: geen relevante verschillen in QoL of bijwerkingen; beroepsgroep verwacht vergelijkbare effectiviteit. Verschillen in contra-indicaties (atezo + bev bij bloedingsrisico/cardiovasculaire comorbiditeit) maken durva + treme een relevante toevoeging voor die patiënten → SWP, gelijke waarde.</t>
  </si>
  <si>
    <t xml:space="preserve">Atezolizumab + bevacizumab (NMA via sorafenib-arm; HIMALAYA vs. IMbrave150); sorafenib bij contra-indicatie</t>
  </si>
  <si>
    <t xml:space="preserve">Netto behandelkosten durvalumab + tremelimumab niet hoger dan netto behandelkosten atezolizumab + bevacizumab (bevacizumab en sorafenib generiek → nettoprijzen aanzienlijk lager)</t>
  </si>
  <si>
    <t xml:space="preserve">1,9 macrokosten (jaar 3); 0,29 meerkosten na substitutie op lijstprijzen – werkelijk hoger door generieke bevacizumab/sorafenib</t>
  </si>
  <si>
    <t xml:space="preserve">47 in jaar 3 (28 starters + 19 continuerend); €77.226 per behandeling (durvalumab 10,1 maanden + eenmalig tremelimumab)</t>
  </si>
  <si>
    <t xml:space="preserve">Netto behandelkosten ≤ atezolizumab + bevacizumab; keuze per patiënt door de behandelaar (contra-indicaties); meer indicatie-uitbreidingen van durvalumab en tremelimumab verwacht.</t>
  </si>
  <si>
    <t xml:space="preserve">Gelijke waarde met atezo + bev via NMA (gemeenschappelijke sorafenib-arm) → geen KEA; de meerwaarde-claim t.o.v. sorafenib wordt niet getoetst omdat sorafenib geen eerste keus meer is. Anker: nettokosten van de combinatie atezo + bev, waarvan bevacizumab generiek is → laag anker. BI klein (47 patiënten). Klinische niche: patiënten met contra-indicatie voor bevacizumab.</t>
  </si>
  <si>
    <t xml:space="preserve">Bron: brief 27-05-2026 (4 p.) + FT-rapport + BIA, gelezen via extract; geen FE, geen ACP. Eerste HCC-dossier in de database; eerste dubbele sluisplaatsing (durvalumab én tremelimumab) in één beoordeling.</t>
  </si>
  <si>
    <t xml:space="preserve">INT-135</t>
  </si>
  <si>
    <t xml:space="preserve">gevorderde of uitgezaaide maagkanker</t>
  </si>
  <si>
    <t xml:space="preserve">Advies - alleen vergoeden na prijsdaling trastuzumab-deruxtecan (Enhertu®) voor de behandeling van gevorderde of uitgezaaide maagkanker</t>
  </si>
  <si>
    <t xml:space="preserve">https://www.zorginstituutnederland.nl/documenten/2026/05/13/pakketadvies-sluisgeneesmiddel-trastuzumab-deruxtecan-enhertu-voor-de-behandeling-van-gevorderde-of-uitgezaaide-maagkanker</t>
  </si>
  <si>
    <t xml:space="preserve">Maag-/slokdarmkanker</t>
  </si>
  <si>
    <t xml:space="preserve">Daiichi Sankyo / AstraZeneca</t>
  </si>
  <si>
    <t xml:space="preserve">Positief, voor de derde lijn en later (claim smaller dan de registratie vanaf de tweede lijn; CieBOM adviseerde negatief voor 2L en positief vanaf 3L). Bewijs: RCT DESTINY-Gastric01 (T-DXd vs. irinotecan/paclitaxel na ≥2 lijnen): mediane OS 12,5 vs. 8,4 maanden (ruim 17 weken winst), klinisch relevant; ondanks onzekerheden voldoende representatief voor NL. Meer ernstige bijwerkingen en meer stakers; QoL-data te beperkt voor conclusies. Conclusie (met WAR): SWP, meerwaarde t.o.v. chemotherapie (TAS-102/irinotecan).</t>
  </si>
  <si>
    <t xml:space="preserve">Chemotherapie (irinotecan of paclitaxel in de studie; TAS-102/irinotecan in NL) – DESTINY-Gastric01, directe RCT</t>
  </si>
  <si>
    <t xml:space="preserve">Hoog (referentiewaarde €80.000; 5-jaarsoverleving 2%)</t>
  </si>
  <si>
    <t xml:space="preserve">Aangepast door ZIN</t>
  </si>
  <si>
    <t xml:space="preserve">239.946 (na aanpassing door ZIN; voldoende kwaliteit)</t>
  </si>
  <si>
    <t xml:space="preserve">Meer dan 62 (62 volgens ICER; méér wegens de al hoge uitgaven aan T-DXd in NL en verwachte verdere indicatie-uitbreidingen)</t>
  </si>
  <si>
    <t xml:space="preserve">0,87 macrokosten; 0,77 meerkosten (jaar 3, lijstprijzen)</t>
  </si>
  <si>
    <t xml:space="preserve">12 in jaar 3; €72.159 per patiënt bij 6,68 maanden behandeling</t>
  </si>
  <si>
    <t xml:space="preserve">Geen apart ACP-document in de bundel; kern in brief: &gt;62% wegens bestaande hoge T-DXd-uitgaven en komende uitbreidingen.</t>
  </si>
  <si>
    <t xml:space="preserve">Korting &gt;62%; alleen vanaf de derde lijn (conform CieBOM); in de spreekkamer aandacht voor ernstige bijwerkingen en staken zodat patiënt en arts samen beslissen of levensverlenging opweegt tegen de toxiciteit.</t>
  </si>
  <si>
    <t xml:space="preserve">DESTINY-Gastric01: OS 12,5 vs. 8,4 mnd → meerwaarde; QoL onbekend, meer toxiciteit. KE: ICER €239.946 na ZIN-aanpassing → 62%, maar 'meer dan 62%' vanwege de al hoge landelijke T-DXd-uitgaven (product-brede opslag) en komende indicaties. Zeer kleine BI (12 patiënten, €0,8 mln) – het percentage wordt dus niet door de BI van deze indicatie gedreven maar door het product als geheel. Samen-beslissen als passende-zorgvoorwaarde.</t>
  </si>
  <si>
    <t xml:space="preserve">Bron: brief 13-05-2026 (4 p.) + FT-rapport + FE-rapport + BIA, gelezen via extract; geen ACP-document. Derde T-DXd-dossier (INT-054, INT-112). Eerste keer dat de totale landelijke uitgaven aan een product expliciet als opslagargument voor een kleine nieuwe indicatie dienen.</t>
  </si>
  <si>
    <t xml:space="preserve">INT-136</t>
  </si>
  <si>
    <t xml:space="preserve">isatuximab (Sarclisa®)</t>
  </si>
  <si>
    <t xml:space="preserve">Advies - vergoed isatuximab (Sarclisa®) voor de behandeling van multipel myeloom</t>
  </si>
  <si>
    <t xml:space="preserve">https://www.zorginstituutnederland.nl/documenten/2026/05/13/pakketadvies-sluisgeneesmiddel-isatuximab-sarclisa-bij-multipel-myeloom</t>
  </si>
  <si>
    <t xml:space="preserve">Positief, als gelijke waarde t.o.v. DaraRd (eerste keus bij NDMM niet-transplantabel). Bewijs: naïeve indirecte vergelijking van IMROZ (IsaVRd vs. VRd) en MAIA (DaraRd vs. Rd); bewijskwaliteit vergelijkbaar. Door de lange overleving bij NDMM accepteert ZIN PFS als basis voor de gelijke-waarde-claim: mediane PFS IsaVRd niet bereikt bij ~60 maanden follow-up vs. 61,9 maanden voor DaraRd (64,5 maanden follow-up) → vergelijkbaar. Meer zekerheid over OS is wenselijk maar zal er niet komen (controle-armen krijgen alsnog anti-CD38). Meer neuropathie door bortezomib, beheersbaar via monitoring/dosisreductie; bortezomib alleen de eerste 4 cycli, blijft beschikbaar voor latere lijnen. ZIN is 'nog niet overtuigd' van een klinisch relevante meerwaarde van de toevoeging van bortezomib, maar gelijke waarde is voldoende aannemelijk → SWP.</t>
  </si>
  <si>
    <t xml:space="preserve">DaraRd (MAIA) via naïeve indirecte vergelijking met IMROZ; beide anti-CD38</t>
  </si>
  <si>
    <t xml:space="preserve">Nettoprijs per behandeling IsaVRd niet hoger dan nettoprijs DaraRd voor deze indicatie; vergelijking op gemiddelde prijs per patiënt per jaar over de eerste 3 jaar</t>
  </si>
  <si>
    <t xml:space="preserve">8 macrokosten (jaar 3); −1,7 (besparing) na substitutie van DaraRd op lijstprijzen; +1,9 meerkosten als DaraRd 48% korting heeft (conform MM-pilotadvies 2025)</t>
  </si>
  <si>
    <t xml:space="preserve">38 in jaar 3; €63.328 (jaar 1), €90.437 (jaar 2), €58.615 (jaar 3) per patiënt; DaraRd met 48% korting €50.011 / €55.940 / €56.099</t>
  </si>
  <si>
    <t xml:space="preserve">Nettoprijs ≤ DaraRd (gemiddelde over 3 jaar omdat de jaarkosten per jaar verschillen); inzet bij niet-transplantabele patiënten die fit genoeg zijn voor bortezomib (beroepsgroep); hogere niet-geneesmiddelkosten (dagbehandeling); sommige patiënten alsnog naar autologe SCT bij goede respons (kosteneffect onduidelijk); HOVON HO174-doelmatigheidsstudie en s.c.-isatuximab maken gebruik en marktpenetratie onzeker.</t>
  </si>
  <si>
    <t xml:space="preserve">Gelijke waarde met DaraRd op PFS via naïeve ITC (IMROZ vs. MAIA); OS-vergelijking komt nooit door crossover naar anti-CD38 → geen KEA. Anker: nettoprijs DaraRd, waarbij ZIN rekent met de 48% korting uit het MM-pilotadvies (2025) → IsaVRd zou dan €1,9 mln meerkosten geven i.p.v. €1,7 mln besparing. Nieuwe methodiek: prijzen gelijkstellen op het 3-jaarsgemiddelde per patiënt omdat de kostenprofielen per jaar verschillen. Gecorrigeerde brief (behandelduur/kosten).</t>
  </si>
  <si>
    <t xml:space="preserve">Nog aanvullen (niet in dossier); index: vergoed</t>
  </si>
  <si>
    <t xml:space="preserve">Bron: gecorrigeerde brief 13-05-2026 (oorspronkelijk 20-11-2025; 5 p.) + FT-rapport + BIA, gelezen via extract; geen FE, geen ACP. Zusterdossier van DaraVRd (INT-161) en IsaVRd-TE (INT-146); eerste toepassing van het 48%-DaraRd-anker uit de MM-pilot.</t>
  </si>
  <si>
    <t xml:space="preserve">INT-134</t>
  </si>
  <si>
    <t xml:space="preserve">durvalumab (Imfinzi®) in combinatie met carboplatine of cisplatine en etoposide</t>
  </si>
  <si>
    <t xml:space="preserve">kleincellige longkanker</t>
  </si>
  <si>
    <t xml:space="preserve">Advies - alleen vergoeden na prijsdaling durvalumab (Imfinzi®) in combinatie met carboplatine of cisplatine en etoposide voor de behandeling van kleincellige longkanker</t>
  </si>
  <si>
    <t xml:space="preserve">https://www.zorginstituutnederland.nl/documenten/2026/05/12/pakketadvies-sluisgeneesmiddel-durvalumab-imfinzi-in-combinatie-met-carboplatine-of-cisplatine-en-etoposide-voor-kleincellige-longkanker</t>
  </si>
  <si>
    <t xml:space="preserve">Positief, voor ECOG PS 0-1. Bewijs: RCT CASPIAN (durvalumab + chemotherapie vs. chemotherapie): na 27 maanden nog 20,7% vs. 9,3% in leven → klinisch relevant OS-effect; geen klinisch relevante toename van ernstige bijwerkingen of stakers; geen QoL-verlies; immuungerelateerde bijwerkingen acceptabel volgens de beroepsgroep. Conclusie (met WAR): SWP, meerwaarde t.o.v. chemotherapie.</t>
  </si>
  <si>
    <t xml:space="preserve">Carboplatine/cisplatine + etoposide (CASPIAN, directe RCT); serplulimab + chemo gelijktijdig beoordeeld (INT-133), beroepsgroep verwacht geen klinisch relevante verschillen</t>
  </si>
  <si>
    <t xml:space="preserve">144.603 (analyse van voldoende kwaliteit)</t>
  </si>
  <si>
    <t xml:space="preserve">Ten minste 60</t>
  </si>
  <si>
    <t xml:space="preserve">20 macrokosten = BI (jaar 3; add-on, geen substitutie); lager bij marktverdeling met serplulimab</t>
  </si>
  <si>
    <t xml:space="preserve">394 in jaar 3; €50.644 per patiënt bij 7,5 maanden behandeling</t>
  </si>
  <si>
    <t xml:space="preserve">Geen apart ACP-document in de bundel; advies conform ZIN (≥60%), met PD-(L)1-klassebeleid en concurrentie serplulimab als context.</t>
  </si>
  <si>
    <t xml:space="preserve">Korting ≥60%; PD-(L)1-arrangementsbeleid (2023) toepassen; concurrentie met serplulimab (gelijkwaardig geacht door beroepsgroep) meewegen; alleen ECOG PS 0-1; meer durvalumab-indicaties in beoordeling (LS-SCLC, HCC).</t>
  </si>
  <si>
    <t xml:space="preserve">CASPIAN: 27-maands OS 20,7% vs. 9,3%, geen extra toxiciteit, QoL behouden → meerwaarde t.o.v. chemo. KE: ICER €144.603 → 60% (vs. 33% voor serplulimab in dezelfde indicatie: hogere prijs/langere OS-extrapolatie). ZIN beoordeelde beide middelen apart t.o.v. chemo omdat de trajecten gelijktijdig liepen, maar verwacht onderlinge concurrentie in de praktijk. BI €20 mln (394 patiënten). PD-(L)1-klassebeleid.</t>
  </si>
  <si>
    <t xml:space="preserve">Bron: brief 12-05-2026 (4 p.) + FT-rapport + FE-rapport + BIA, gelezen via extract; geen ACP-document. Zusterdossier INT-133; ZIN's eerste expliciete 'parallelle beoordeling' van twee concurrenten met een aankondiging dat ze in de praktijk zullen concurreren.</t>
  </si>
  <si>
    <t xml:space="preserve">INT-133</t>
  </si>
  <si>
    <t xml:space="preserve">serplulimab (Hetronifly®)</t>
  </si>
  <si>
    <t xml:space="preserve">serplulimab</t>
  </si>
  <si>
    <t xml:space="preserve">Hetronifly</t>
  </si>
  <si>
    <t xml:space="preserve">bepaalde patiënten met kleincellige longkanker</t>
  </si>
  <si>
    <t xml:space="preserve">Advies - alleen vergoeden na prijsdaling serplulimab (Hetronifly®) voor de behandeling van bepaalde patiënten met kleincellige longkanker</t>
  </si>
  <si>
    <t xml:space="preserve">https://www.zorginstituutnederland.nl/documenten/2026/04/28/pakketadvies-sluisgeneesmiddel-serplulimab-hetronifly-voor-de-behandeling-van-bepaalde-patienten-met-kleincellige-longkanker</t>
  </si>
  <si>
    <t xml:space="preserve">Henlius / Accord</t>
  </si>
  <si>
    <t xml:space="preserve">Positief, voor de geclaimde subgroep ECOG PS 0-1 (smaller dan de registratie). Bewijs: RCT ASTRUM-005 (serplulimab + chemotherapie vs. chemotherapie): klinisch relevante mediane OS-winst van 4,7 maanden; geen klinisch relevante toename van ernstige bijwerkingen of stakers; geen aanwijzingen voor QoL-verlies; immuungerelateerde bijwerkingen door de beroepsgroep acceptabel geacht. Conclusie (met WAR): SWP, meerwaarde t.o.v. chemotherapie.</t>
  </si>
  <si>
    <t xml:space="preserve">Carboplatine + etoposide (ASTRUM-005, directe RCT); durvalumab + chemo gelijktijdig beoordeeld (INT-134)</t>
  </si>
  <si>
    <t xml:space="preserve">Hoog (referentiewaarde €80.000; mediane OS &lt;1 jaar)</t>
  </si>
  <si>
    <t xml:space="preserve">102.213 (analyse van voldoende kwaliteit); ook na 33% korting nog 50% kans niet kosteneffectief (ACP)</t>
  </si>
  <si>
    <t xml:space="preserve">Ten minste 33</t>
  </si>
  <si>
    <t xml:space="preserve">25,5 macrokosten = BI (jaar 3; add-on, geen substitutie); lager als ook durvalumab beschikbaar komt</t>
  </si>
  <si>
    <t xml:space="preserve">394 in jaar 3 (ca. 1.125 ES-SCLC-diagnoses/jaar); €64.803 per patiënt bij 8,6 maanden behandeling</t>
  </si>
  <si>
    <t xml:space="preserve">ACP: snel beschikbaar gezien het uitblijven van vooruitgang voor deze groep, maar alleen tegen een maatschappelijk aanvaardbare prijs; tijdelijke betaling van de maximale referentiewaarde (€80.000/QALY) is verdedigbaar omdat het een goed onderzocht nieuw middel met aangetoonde klinisch relevante overlevingswinst voor ernstig zieke patiënten betreft en de comparator (goedkope chemotherapie) hoogstwaarschijnlijk kosteneffectief is → niet opnemen tenzij ≥33% korting, met de kanttekening dat er dan nog 50% kans is dat het niet kosteneffectief is; arrangementsduur afstemmen op komende concurrentie (durvalumab) en indicatie-uitbreidingen.</t>
  </si>
  <si>
    <t xml:space="preserve">Korting ≥33%; PD-(L)1-arrangementsbeleid (2023) toepassen; concurrentie van durvalumab (gelijktijdig beoordeeld) meewegen; alleen ECOG PS 0-1.</t>
  </si>
  <si>
    <t xml:space="preserve">ASTRUM-005: OS +4,7 mnd, geen extra toxiciteit/stakers, QoL behouden → meerwaarde t.o.v. chemo (eerste I-O in ES-SCLC in de sluis). KE: ICER €102.213 → 33%. ACP motiveert waarom hier de volle referentiewaarde tijdelijk mag worden betaald: nieuw, goed onderzocht middel, relevante OS-winst, kosteneffectieve comparator – geen 'terugverdiend'-argument. BI €25,5 mln (394 patiënten, add-on). Concurrentie met durvalumab en het PD-(L)1-klassebeleid bepalen de arrangementsduur.</t>
  </si>
  <si>
    <t xml:space="preserve">Bron: brief 28-04-2026 (4 p.) + ACP-advies + FT-rapport + FE-rapport + BIA, gelezen via extract. Parallel beoordeeld met durvalumab ES-SCLC (INT-134): zelfde populatie, beide vs. chemo, 33% vs. 60%.</t>
  </si>
  <si>
    <t xml:space="preserve">INT-131</t>
  </si>
  <si>
    <t xml:space="preserve">venetoclax (Venclyxto®) met obinutuzumab</t>
  </si>
  <si>
    <t xml:space="preserve">venetoclax</t>
  </si>
  <si>
    <t xml:space="preserve">Venclyxto</t>
  </si>
  <si>
    <t xml:space="preserve">niet eerder behandelde chronische lymfatische leukemie</t>
  </si>
  <si>
    <t xml:space="preserve">Advies - alleen vergoeden na prijsdaling venetoclax (Venclyxto®) met obinutuzumab voor de behandeling van niet eerder behandelde chronische lymfatische leukemie</t>
  </si>
  <si>
    <t xml:space="preserve">https://www.zorginstituutnederland.nl/documenten/2026/04/15/pakketadvies-sluisgeneesmiddel-venetoclax-venclyxto-voor-de-behandeling-van-niet-eerder-behandelde-chronische-lymfatische-leukemie</t>
  </si>
  <si>
    <t xml:space="preserve">CLL</t>
  </si>
  <si>
    <t xml:space="preserve">AbbVie</t>
  </si>
  <si>
    <t xml:space="preserve">Sluis; eerste advies 14-07-2025 (INT-163; drie CLL-subgroepen: deels positief, voor deze subgroep KEA onbruikbaar → niet opnemen); herbeoordeling FE</t>
  </si>
  <si>
    <t xml:space="preserve">Ongewijzigd t.o.v. juli 2025: GAIA-CLL13 (open-label RCT, vooraf gespecificeerde subgroepanalyse) bij fitte, therapienaïeve CLL-patiënten met ongemuteerd IGHV zonder del(17p)/TP53: mogelijk klinisch relevante verbetering van (via PFS gemeten) overleving t.o.v. chemo-immunotherapie, geen klinisch relevante verschillen in bijwerkingen of staken; QoL niet beschikbaar → SWP, meerwaarde.</t>
  </si>
  <si>
    <t xml:space="preserve">Chemo-immunotherapie (FCR / BR) – GAIA-CLL13</t>
  </si>
  <si>
    <t xml:space="preserve">Te optimistisch (ingediende analyse)</t>
  </si>
  <si>
    <t xml:space="preserve">108.975 na twee noodzakelijke aanpassingen: tweedelijnsbehandelingen niet meenemen en kortere duur van de overlevingswinst</t>
  </si>
  <si>
    <t xml:space="preserve">Ten minste 51 op venetoclax (prijs obinutuzumab constant)</t>
  </si>
  <si>
    <t xml:space="preserve">1,7 macrokosten; 1,3 meerkosten (jaar 3) na substitutie van FCR/BR (BIA juli 2025 nog van toepassing)</t>
  </si>
  <si>
    <t xml:space="preserve">46 in jaar 3; €72.455 per patiënt vs. FCR €14.911 / BR €15.131</t>
  </si>
  <si>
    <t xml:space="preserve">Geen nieuw ACP-advies (herbeoordeling FE; alleen WAR).</t>
  </si>
  <si>
    <t xml:space="preserve">Korting ≥51% op venetoclax voor deze subgroep (fit, therapienaïef, IGHV-ongemuteerd, zonder del(17p)/TP53); overige subgroepen conform het advies van juli 2025.</t>
  </si>
  <si>
    <t xml:space="preserve">Herindiening na 'KEA onbruikbaar' (juli 2025): analyse nu voldoende, maar ZIN corrigeert twee optimistische aannames (2L-behandelingen weglaten; duur van de overlevingswinst) → ICER €108.975 bij €50.000 → ≥51% op venetoclax. Kleine BI (46 patiënten, €1,3 mln) omdat de comparator goedkope chemo-immunotherapie is.</t>
  </si>
  <si>
    <t xml:space="preserve">Bron: brief 15-04-2026 (4 p.) + FE-herbeoordelingsrapport + BIA, gelezen via extract; geen FT/ACP. Het moederadvies van 14-07-2025 (drie subgroepen) ontbrak in de index en is toegevoegd als INT-163 (PDF nog aan te leveren).</t>
  </si>
  <si>
    <t xml:space="preserve">INT-132</t>
  </si>
  <si>
    <t xml:space="preserve">osimertinib (Tagrisso®) in combinatie met pemetrexed en chemotherapie</t>
  </si>
  <si>
    <t xml:space="preserve">gevorderd niet-kleincellige longkanker</t>
  </si>
  <si>
    <t xml:space="preserve">Advies - alleen vergoeden na prijsdaling osimertinib (Tagrisso®) in combinatie met pemetrexed en chemotherapie voor de behandeling van gevorderd niet-kleincellige longkanker</t>
  </si>
  <si>
    <t xml:space="preserve">https://www.zorginstituutnederland.nl/documenten/2026/04/15/pakketadvies-sluisgeneesmiddel-osimertinib-tagrisso-met-pemetrexed-en-chemotherapie-voor-de-behandeling-van-gevorderd-niet-kleincellige-longkanker</t>
  </si>
  <si>
    <t xml:space="preserve">Positief. Bewijs: RCT FLAURA2 (osimertinib + chemotherapie vs. osimertinib-monotherapie, de huidige standaard): klinisch relevant OS-effect – de HR van 0,77 ligt boven de relevantiegrens van 0,70, maar de mediane OS-winst van 9,9 maanden ligt ruimschoots boven de grens van 16 weken, en het verschil in langdurige overleving is aanzienlijk (12% na 24 en 36 maanden, 8% na 48 maanden). Meer bijwerkingen en stakers door de chemotherapie, zonder klinisch relevante impact op de gemiddelde QoL, mede omdat de platinumchemotherapie slechts 4 cycli duurt. Conclusie (met WAR): SWP, meerwaarde t.o.v. osimertinib-monotherapie.</t>
  </si>
  <si>
    <t xml:space="preserve">Osimertinib-monotherapie (FLAURA2, directe RCT; osimertinib onder bestaand arrangement)</t>
  </si>
  <si>
    <t xml:space="preserve">110.108 op lijstprijzen (→ 9% korting); 204.526 bij 35% korting op de comparator osimertinib-monotherapie (zoals ZIN in 2018 adviseerde) → 39% korting</t>
  </si>
  <si>
    <t xml:space="preserve">Ten minste 39 op osimertinib (uitgaande van 35% korting op osimertinib-monotherapie; 9 op lijstprijzen)</t>
  </si>
  <si>
    <t xml:space="preserve">28,8 macrokosten (jaar 3); 4,6 meerkosten na substitutie van osimertinib-monotherapie (€173.148 p.p., lijstprijzen); werkelijk afhankelijk van het osimertinib-arrangement</t>
  </si>
  <si>
    <t xml:space="preserve">187 in jaar 3; €239.924 per patiënt (€212.815 osimertinib + €27.109 chemo); hogere osimertinib-kosten door langere behandelduur in combinatie</t>
  </si>
  <si>
    <t xml:space="preserve">ACP betrokken (appraisal); geen apart ACP-document in de bundel.</t>
  </si>
  <si>
    <t xml:space="preserve">Korting ≥39% op osimertinib; met dit advies wordt osimertinib + chemotherapie de nieuwe eerstekeusbehandeling (zie amivantamab + lazertinib, INT-141).</t>
  </si>
  <si>
    <t xml:space="preserve">FLAURA2: OS-HR 0,77 (boven de 0,70-grens) maar mediaan +9,9 mnd en 8–12% meer langdurig overlevenden → toch klinisch relevant → meerwaarde; 4 cycli chemo → toxiciteit zonder QoL-verlies. KE: ICER €110.108 op lijstprijzen zou 9% vragen, maar ZIN herrekent met zijn eigen 35%-kortingsadvies op de comparator (osimertinib mono, 2018) → ICER €204.526 → 39% korting. BI €4,6 mln netto (187 patiënten); de meerkost zit vooral in de langere osimertinib-duur, niet in de chemo.</t>
  </si>
  <si>
    <t xml:space="preserve">Nog aanvullen (niet in dossier); index: alleen vergoeden na prijsdaling; onderhandeling loopt (juli 2026)</t>
  </si>
  <si>
    <t xml:space="preserve">Bron: brief 15-04-2026 (4 p.) + FT-rapport + FE-rapport + BIA, gelezen via extract; geen ACP-document. Vierde osimertinib-dossier (INT-009, INT-040, INT-125). Voorbeeld van 'absolute winst overrulet HR-grens' en van comparator-herwaardering met een eigen eerder kortingsadvies (9% → 39%).</t>
  </si>
  <si>
    <t xml:space="preserve">INT-130</t>
  </si>
  <si>
    <t xml:space="preserve">ipilimumab (Yervoy®) in combinatie met nivolumab (Opdivo®)</t>
  </si>
  <si>
    <t xml:space="preserve">darmkanker</t>
  </si>
  <si>
    <t xml:space="preserve">Advies - vergoed ipilimumab (Yervoy®) in combinatie met nivolumab (Opdivo®) voor de behandeling van darmkanker</t>
  </si>
  <si>
    <t xml:space="preserve">https://www.zorginstituutnederland.nl/documenten/2026/03/12/pakketadvies-sluisgeneesmiddel-ipilimumab-yervoy-met-nivolumab-opdivo-voor-de-behandeling-van-darmkanker</t>
  </si>
  <si>
    <t xml:space="preserve">Darmkanker</t>
  </si>
  <si>
    <t xml:space="preserve">Positief, meerwaarde t.o.v. pembrolizumab (NL-standaard). Bewijs: RCT CheckMate 8HW (ipilimumab + nivolumab vs. nivolumab-monotherapie): gepubliceerde PFS-verlenging; recentere, nog ongepubliceerde data laten zien dat het PFS-effect zich lijkt te vertalen in langere OS – de OS-HR lijkt aan de klinische relevantiegrens te voldoen, met onzekerheid door immature data. Nivolumab-monotherapie geldt als proxy voor pembrolizumab: een indirecte vergelijking toont vergelijkbare effecten (beide PD-1-remmers). Meer bijwerkingen en stakers, maar geen aanwijzingen voor relevante QoL-verschillen, mede omdat slechts 4 cycli ipilimumab worden toegevoegd aan een PD-1-remmer die tot 2 jaar wordt gegeven. Conclusie (met WAR): SWP, meerwaarde. ZIN hanteert 'irresectabel' i.p.v. 'inoperabel'; de tweedelijnsregistratie (na fluoropyrimidine) is niet aangevraagd omdat die chemo in NL geen 1L-standaard is.</t>
  </si>
  <si>
    <t xml:space="preserve">Pembrolizumab (NL-standaard 1L dMMR/MSI-H mCRC), via nivolumab-monotherapie als proxy (CheckMate 8HW, directe RCT; ITC nivolumab ≈ pembrolizumab)</t>
  </si>
  <si>
    <t xml:space="preserve">Laag (referentiewaarde €20.000 – opmerkelijk voor mCRC; ziektelast berekend t.o.v. de al effectief behandelde dMMR/MSI-H-populatie)</t>
  </si>
  <si>
    <t xml:space="preserve">Dominant op lijstprijzen (pembrolizumab-behandeling €135.068 duurder dan nivolumab €82.625)</t>
  </si>
  <si>
    <t xml:space="preserve">Dominantie op lijstprijzen niet realistisch; scenario's: 32% korting op beide → 13.795 (kosteneffectief); nivolumab-kosten i.p.v. pembrolizumab → ~35.000 (60% korting op ipilimumab nodig); nivolumab −32% én gelijke kosten → 36.255 (~75% korting op ipilimumab nodig)</t>
  </si>
  <si>
    <t xml:space="preserve">Onzeker</t>
  </si>
  <si>
    <t xml:space="preserve">Niet te berekenen door vertrouwelijke arrangementen van nivolumab én pembrolizumab; scenario's geven richting: 0% (dominant op lijstprijzen) tot ~60–75% op ipilimumab als de nettoprijzen van nivolumab en pembrolizumab lager en vergelijkbaar zijn</t>
  </si>
  <si>
    <t xml:space="preserve">12,9 macrokosten (jaar 3); op lijstprijzen besparing 3,4 na substitutie van pembrolizumab; ca. 2,4 meerkosten (uitsluitend ipilimumab) bij 32% korting op nivolumab en gelijke nettokosten nivolumab/pembrolizumab</t>
  </si>
  <si>
    <t xml:space="preserve">120 in jaar 3 (ca. 15% van mCRC is dMMR/MSI-H); €106.158 per behandeling (€23.533 ipilimumab + €82.625 nivolumab) vs. pembrolizumab €135.068</t>
  </si>
  <si>
    <t xml:space="preserve">Geen ACP-advies in de bundel (WAR; KE-oordeel afhankelijk van vertrouwelijke prijzen).</t>
  </si>
  <si>
    <t xml:space="preserve">Alleen opnemen als een kosteneffectieve prijs kan worden onderhandeld; als de combinatie op basis van de werkelijke (onderhandelde) prijzen niet kosteneffectief is, moet over de prijs van ipilimumab worden onderhandeld. Diagnostiek: dMMR/MSI-H-testen al ingebed (pembrolizumab) met kwaliteitsnormen en onafhankelijke laboratoriumtoetsing; aandacht voor de drempel om bij twijfel over de IHC-uitslag een bevestigende moleculaire test aan te vragen (risico op inzet zonder dMMR/MSI-H).</t>
  </si>
  <si>
    <t xml:space="preserve">CheckMate 8HW: PFS-winst, OS-HR lijkt relevant (ongepubliceerd, immatuur); nivolumab als proxy voor pembrolizumab; 4 cycli ipilimumab op een 2-jaars PD-1-backbone → toxiciteit zonder QoL-verlies → meerwaarde. KE: referentiewaarde slechts €20.000; op lijstprijzen dominant (pembrolizumab duurder dan nivolumab) maar 'niet realistisch' omdat beide een arrangement hebben; ZIN rekent scenario's (−32% op beide: €13.795, kosteneffectief; gelijke nettokosten: 60–75% korting op ipilimumab nodig) zonder een percentage te kunnen noemen. BI: 120 patiënten, nominaal besparing €3,4 mln, realistisch ~€2,4 mln meerkosten voor ipilimumab. Advies: opnemen mits kosteneffectieve prijs; anders onderhandelen over ipilimumab.</t>
  </si>
  <si>
    <t xml:space="preserve">Bron: brief 12-03-2026 (4 p.) + FT-rapport (16-02-2026) + FE-rapport + BIA, gelezen via extract; geen ACP. BMS-dossier. Uniek: (1) OS-oordeel mede op ongepubliceerde data; (2) ZIN kan geen percentage noemen omdat zowel de eigen backbone (nivolumab) als de comparator (pembrolizumab) een vertrouwelijk arrangement heeft en presenteert een scenario-range van 0 tot ~75%; (3) referentiewaarde €20.000 bij een gemetastaseerde tumor.</t>
  </si>
  <si>
    <t xml:space="preserve">INT-129</t>
  </si>
  <si>
    <t xml:space="preserve">exagamglogene autotemcel (Casgevy®)</t>
  </si>
  <si>
    <t xml:space="preserve">exagamglogene autotemcel</t>
  </si>
  <si>
    <t xml:space="preserve">Casgevy</t>
  </si>
  <si>
    <t xml:space="preserve">ernstige sikkelcelziekte</t>
  </si>
  <si>
    <t xml:space="preserve">Hematologie (benigne)</t>
  </si>
  <si>
    <t xml:space="preserve">Advies - vergoed exagamglogene autotemcel (Casgevy®) voor de behandeling van ernstige sikkelcelziekte</t>
  </si>
  <si>
    <t xml:space="preserve">https://www.zorginstituutnederland.nl/documenten/2026/02/25/pakketadvies-exagamglogene-autotemcel-casgevy-voor-de-behandeling-van-ernstige-sikkelcelziekte</t>
  </si>
  <si>
    <t xml:space="preserve">Sikkelcelziekte / thalassemie</t>
  </si>
  <si>
    <t xml:space="preserve">Vertex</t>
  </si>
  <si>
    <t xml:space="preserve">Positief voor de geregistreerde indicatie (geen geschikte donor). Bewijs: enkelarmige CLIMB-SCD-121 (≥2 VOC's/jaar, geen donor): 71% van alle gestarte patiënten ≥12 maanden vrij van ernstige VOC's en 73% zonder VOC-opname; van de daadwerkelijk behandelde patiënten 96% resp. 100%; QoL verbeterd; levenslange werkzaamheid onbekend; traject intensief maar vergelijkbaar met autologe SCT. De claim was breder (ook patiënten mét donor maar te hoog SCT-risico): die groep zat niet in de studie, valt buiten de registratie en de beroepsgroep ziet alleen een plek zonder geschikte donor → SWP, meerwaarde t.o.v. hydroxycarbamide, transfusies en symptomatische VOC-behandeling (met WAR).</t>
  </si>
  <si>
    <t xml:space="preserve">Standaardbehandeling: hydroxycarbamide, bloedtransfusies, symptomatische behandeling van vaso-occlusieve crises (allogene SCT alleen bij donor)</t>
  </si>
  <si>
    <t xml:space="preserve">112.068 (analyse van voldoende kwaliteit); scenario's met afnemend effect hebben grote impact</t>
  </si>
  <si>
    <t xml:space="preserve">Minstens 24; meer dan 24 wegens het zeer hoge macrokostenbeslag (164 mln) als alle 85 patiënten worden behandeld</t>
  </si>
  <si>
    <t xml:space="preserve">13,5 (jaar 3, 7 patiënten door capaciteit; geen substitutie van betekenis, transfusiekosten ~€10.000 p.p./jaar niet meegenomen); 164 als alle 85 patiënten worden behandeld</t>
  </si>
  <si>
    <t xml:space="preserve">7 in jaar 3 (enkele per jaar, capaciteit gedeeld met TDT); 85 in aanmerking (ca. 2.000 SCZ-patiënten); €1,9 mln per patiënt</t>
  </si>
  <si>
    <t xml:space="preserve">Maatschappelijke weging: op korte termijn beschikbaar, maar alleen voor een maatschappelijk aanvaardbare prijs; bij succesvolle onderhandeling moet exa-cel voor beide indicaties (SCZ en TDT) gelijktijdig beschikbaar komen, zodat op medisch-inhoudelijke gronden wordt gekozen wie eerst wordt behandeld; gepast-gebruikafspraken (expertisecentra, landelijke multidisciplinaire indicatiecommissie).</t>
  </si>
  <si>
    <t xml:space="preserve">Korting &gt;24%; onderhandeling afstemmen met de lopende TDT-onderhandeling zodat beide indicaties tegelijk beschikbaar komen; herbeoordeling vóór heronderhandeling bij langetermijndata; indicatiecommissie en expertisecentra (traject al gestart n.a.v. TDT-advies); alleen patiënten zonder geschikte donor.</t>
  </si>
  <si>
    <t xml:space="preserve">Single-arm CLIMB-SCD-121 (96% VOC-vrij bij behandelde patiënten) → meerwaarde, SWP, maar beperkt tot de registratie (geen donor) – bredere claim afgewezen. KEA voldoende: ICER €112.068 bij €80.000 → ≥24%, meer wegens €164 mln macro bij volledige behandeling; effectverlies-scenario's zeer bepalend. Capaciteit: enkele patiënten/jaar, te delen met TDT → gezamenlijke beschikbaarheid en indicatiecommissie. Herbeoordeling vóór heronderhandeling.</t>
  </si>
  <si>
    <t xml:space="preserve">Bron: brief 25-02-2026 (5 p.) + ACP-advies + FT-rapport + FE-rapport + BIA, gelezen via extract. Zusterdossier INT-116 (TDT: 43% bij €50.000); hier lagere korting (24%) door hogere referentiewaarde (€80.000) en lagere ICER. Enige dossier dat gelijktijdige beschikbaarheid van twee indicaties als voorwaarde stelt.</t>
  </si>
  <si>
    <t xml:space="preserve">INT-128</t>
  </si>
  <si>
    <t xml:space="preserve">lecanemab (Leqembi ®)</t>
  </si>
  <si>
    <t xml:space="preserve">lecanemab</t>
  </si>
  <si>
    <t xml:space="preserve">Leqembi</t>
  </si>
  <si>
    <t xml:space="preserve">Alzheimer</t>
  </si>
  <si>
    <t xml:space="preserve">Neurologie</t>
  </si>
  <si>
    <t xml:space="preserve">Advies - niet vergoeden lecanemab (Leqembi ®) voor de behandeling van Alzheimer</t>
  </si>
  <si>
    <t xml:space="preserve">https://www.zorginstituutnederland.nl/documenten/2026/02/13/pakketadvies-lecanemab-leqembi--voor-de-behandeling-van-alzheimer</t>
  </si>
  <si>
    <t xml:space="preserve">Eisai / BioArctic (BioArctic; Eisai)</t>
  </si>
  <si>
    <t xml:space="preserve">Negatief. Bewijs: RCT Clarity AD (n=1.795; 18 maanden lecanemab vs. placebo bovenop BSC, gevolgd door 18 maanden eenarmige extensie); de geregistreerde indicatie/claim berust op de subgroep ApoE ε4-niet-dragers/heterozygoten (84,7%, n=1.466). Op cognitief functioneren en dagelijks functioneren een klein, statistisch significant maar niet klinisch relevant effect (relevantiegrenzen o.b.v. literatuur, richtlijnen en beroepsgroep); de eenarmige extensie vs. een historisch cohort toont ook na 36 maanden geen klinisch relevant effect; QoL: onvoldoende bewijs (subgroepdata niet gepubliceerd). Amyloïdklaring correleert slecht met klinische uitkomsten. Mogelijk meer ernstige bijwerkingen (alleen voor de totale populatie gepubliceerd); meer ARIA (meestal asymptomatisch, zelden ernstig/dodelijk). Conclusie (met WAR): geen aangetoonde klinisch relevante vertraging van progressie, onvoldoende QoL-bewijs, groter risico op ernstige bijwerkingen → SWP niet voldaan.</t>
  </si>
  <si>
    <t xml:space="preserve">Best ondersteunende zorg (Clarity AD, placebogecontroleerd)</t>
  </si>
  <si>
    <t xml:space="preserve">Statistisch significant maar niet klinisch relevant effect op cognitie/dagelijks functioneren (18 mnd), geen relevant effect na 36 mnd (extensie vs. historisch cohort); QoL-subgroepdata niet gepubliceerd; surrogaat (amyloïdklaring) slecht gecorreleerd met klinische uitkomsten; meer (soms dodelijke) ARIA en mogelijk meer SAE's → SWP niet voldaan → niet opnemen, geen KEA/BIA/ACP.</t>
  </si>
  <si>
    <t xml:space="preserve">Bron: brief 13-02-2026 (4 p.) + FT-rapport, gelezen via extract; geen BIA/FE/ACP. Eerste anti-amyloïd-antilichaam in de sluis; klinische relevantiegrenzen (MCID) op cognitieve schalen als doorslaggevend instrument.</t>
  </si>
  <si>
    <t xml:space="preserve">INT-127</t>
  </si>
  <si>
    <t xml:space="preserve">glofitamab (Columvi®) in combinatie met gemcitabine en oxaliplatine (GemOx)</t>
  </si>
  <si>
    <t xml:space="preserve">glofitamab</t>
  </si>
  <si>
    <t xml:space="preserve">Columvi</t>
  </si>
  <si>
    <t xml:space="preserve">Advies - vergoed glofitamab (Columvi®) in combinatie met gemcitabine en oxaliplatine (GemOx) voor de behandeling van lymfeklierkanker</t>
  </si>
  <si>
    <t xml:space="preserve">https://www.zorginstituutnederland.nl/documenten/2026/02/12/pakketadvies-sluisgeneesmiddel-glofitamab-columvi-voor-lymfeklierkanker</t>
  </si>
  <si>
    <t xml:space="preserve">DLBCL / LBCL</t>
  </si>
  <si>
    <t xml:space="preserve">Positief. Bewijs: gerandomiseerde open-label fase-III-studie STARGLO (Glofit-GemOx vs. R-GemOx) bij r/r DLBCL na ≥1 lijn, niet geschikt voor auto-SCT. R-GemOx is wereldwijd de meest gebruikte CIT; in Nederland ook R-PECC, volgens de beroepsgroep therapeutisch gelijkwaardig → STARGLO geaccepteerd als passend bewijs. Klinisch relevant OS-effect: mediaan 25,5 vs. 12,9 maanden; bewijskwaliteit zeer laag door onzekere vergelijkbaarheid van de studiepopulatie met Nederlandse patiënten, maar het verschil is zo groot dat ook bij overschatting een klinisch relevant effect voldoende aannemelijk is; ondersteund door de Europese NIVEAU-studie (OS op R-GemOx vergelijkbaar met de STARGLO-controlearm). QoL niet beoordeeld (alleen ongepubliceerd aangeleverd). Veiligheid beheersbaar; CRS-risico vereist eenmalige voorbehandeling met obinutuzumab. Conclusie: SWP en meerwaarde t.o.v. CIT. Keerpunt na het negatieve monotherapie-advies van 2024 (INT-077).</t>
  </si>
  <si>
    <t xml:space="preserve">Chemo-immunotherapie: R-GemOx (STARGLO), in NL gelijkwaardig aan R-PECC; substitutiemix R-PECC 40%, R-lenalidomide 25%, R-GemOx 25%, BR 10%</t>
  </si>
  <si>
    <t xml:space="preserve">Analyse fabrikant te optimistisch / onvoldoende kwaliteit; niet gerapporteerd als basis</t>
  </si>
  <si>
    <t xml:space="preserve">94.584 (door ZIN op vijf punten aangepaste base case; winst 2,19 LY en 1,58 QALY; incl. kosten obinutuzumab-voorbehandeling)</t>
  </si>
  <si>
    <t xml:space="preserve">12,0 macrokosten (jaar 3); 10,7 na substitutie van CIT (gewogen €10.356 per patiënt); lijstprijzen – werkelijk hoger door lage nettoprijs lenalidomide</t>
  </si>
  <si>
    <t xml:space="preserve">131 in jaar 3; €91.977 per patiënt incl. obinutuzumab-voorbehandeling</t>
  </si>
  <si>
    <t xml:space="preserve">ACP: effectieve behandeling bij hoge ziektelast, maar veel onzekerheid over effectiviteit en kosteneffectiviteit; niet opnemen tenzij prijsdaling van ten minste 28% (ICER onder €80.000/QALY); herbeoordeling overwegen na 3–4 jaar gezien onzekerheden, dynamisch veld en verwachte indicatie-uitbreiding; complimenten aan de beroepsgroep voor voorgenomen gepast-gebruikafspraken.</t>
  </si>
  <si>
    <t xml:space="preserve">Prijsdaling ≥28%; ook de eenmalige obinutuzumab-voorbehandeling (zelfde registratiehouder) moet voor vergoeding in aanmerking komen; herbeoordeling na 3–4 jaar als bewijs over duurzaamheid van het effect beschikbaar is; landelijke gepast-gebruikafspraken en registratie van met bispecifieke antilichamen behandelde patiënten in het bestaande landelijke register.</t>
  </si>
  <si>
    <t xml:space="preserve">STARGLO (RCT vs. R-GemOx ≈ R-PECC): OS 25,5 vs. 12,9 mnd, effect zo groot dat het ondanks zeer lage bewijskwaliteit (generaliseerbaarheid) klinisch relevant blijft; NIVEAU-studie bevestigt comparator-OS; QoL alleen ongepubliceerd → niet beoordeeld. KEA fabrikant te optimistisch → ZIN paste de base case zelf op vijf punten aan (cohort- i.p.v. trialmortaliteit; cohortleeftijd 73 jaar; generalized gamma PFS / log-logistic OS; ziektegerelateerde kosten 5 jaar voor progressievrije patiënten; gelijke frequentie curatieve vervolgbehandeling in beide armen) → ICER €94.584 → korting ≥28%; herbeoordeling na 3–4 jaar. Kosten obinutuzumab-voorbehandeling meegenomen en moeten mee vergoed worden. BI 131 patiënten, €10,7 mln; onzekerheid door CAR-T in het algoritme en lage nettoprijs lenalidomide. VWS vroeg op 19-03-2026 de resultaten van de aangepaste base case op; ZIN leverde op 22-04-2026 de PSA-resultaten (geen scenario's haalbaar).</t>
  </si>
  <si>
    <t xml:space="preserve">Nog aanvullen; VWS-verzoek om aangepaste base-case-resultaten (19-03-2026) beantwoord op 22-04-2026</t>
  </si>
  <si>
    <t xml:space="preserve">Bron: gebundelde PDF (brief 12-02-2026; ACP-advies; FT-rapport; FE-rapport; BIA) + brief 'Reactie op verzoek aanlevering ontbrekende resultaten' (22-04-2026), gelezen via extract. Vervolg op INT-077 (glofitamab mono, niet vergoeden 2024). Index-uitkomst 'Vergoeden' vervangen door 'Alleen vergoeden na prijsdaling'.</t>
  </si>
  <si>
    <t xml:space="preserve">INT-126</t>
  </si>
  <si>
    <t xml:space="preserve">tislelizumab (Tevimbra®)</t>
  </si>
  <si>
    <t xml:space="preserve">tislelizumab</t>
  </si>
  <si>
    <t xml:space="preserve">Tevimbra</t>
  </si>
  <si>
    <t xml:space="preserve">niet-kleincellige longkanker</t>
  </si>
  <si>
    <t xml:space="preserve">Advies - vergoed tislelizumab (Tevimbra®) voor de behandeling van niet-kleincellige longkanker</t>
  </si>
  <si>
    <t xml:space="preserve">https://www.zorginstituutnederland.nl/documenten/2026/02/04/pakketadvies-sluisgeneesmiddel-tislelizumab-tevimbra-voor-nietkleincellige-longkanker-nsclc</t>
  </si>
  <si>
    <t xml:space="preserve">BeiGene / Novartis</t>
  </si>
  <si>
    <t xml:space="preserve">Positief, als gelijke waarde t.o.v. nivolumab en atezolizumab. Bewijs: RATIONALE-303 (tislelizumab vs. docetaxel na platinumchemotherapie), indirect vergeleken met de RCT's van nivolumab en atezolizumab: vergelijkbaar OS-effect, geen relevante verschillen in QoL of bijwerkingen → SWP, gelijke waarde.</t>
  </si>
  <si>
    <t xml:space="preserve">Nivolumab en atezolizumab (indirecte vergelijking via docetaxel-arm); pembrolizumab ook standaard</t>
  </si>
  <si>
    <t xml:space="preserve">Nettoprijs niet hoger dan nettoprijs van de andere PD-(L)1-remmers voor deze indicatie</t>
  </si>
  <si>
    <t xml:space="preserve">1,7 macrokosten (jaar 3); op lijstprijzen besparing 0,30 na substitutie van andere PD-(L)1-remmers – werkelijk hoger door de arrangementen op alle PD-(L)1-remmers</t>
  </si>
  <si>
    <t xml:space="preserve">31 in jaar 3; €66.305 per patiënt per jaar</t>
  </si>
  <si>
    <t xml:space="preserve">Opname mits nettoprijs ≤ andere PD-(L)1-remmers (allen onder arrangement); 2L-monotherapie is in NL een kleine niche omdat I-O meestal al 1L wordt gegeven.</t>
  </si>
  <si>
    <t xml:space="preserve">Vierde PD-(L)1-remmer in 2L NSCLC (na atezolizumab 2018): gelijke waarde via indirecte vergelijking met de docetaxel-gecontroleerde RCT's → geen KEA; anker = nettoprijs van de klasse. Zeer kleine BI (31 patiënten) omdat 2L-I-O grotendeels is verdrongen door 1L-gebruik. Brief ondertekend door plaatsvervangend voorzitter RvB.</t>
  </si>
  <si>
    <t xml:space="preserve">Bron: brief 04-02-2026 (3 p.) + FT-conclusie + BIA, gelezen via extract; geen FE, geen ACP. Vergelijk INT-007 (atezolizumab, 2018): zelfde positie, acht jaar later een routinematige gelijke-waarde-toets.</t>
  </si>
  <si>
    <t xml:space="preserve">INT-125</t>
  </si>
  <si>
    <t xml:space="preserve">Advies - niet vergoeden osimertinib (Tagrisso®) voor de behandeling van lokaal gevorderde niet-kleincellige longkanker</t>
  </si>
  <si>
    <t xml:space="preserve">https://www.zorginstituutnederland.nl/documenten/2026/01/29/pakketadvies-sluisgeneesmiddel-osimertinib-tagrisso-voor-de-behandeling-van-lokaal-gevorderde-niet-kleincellige-longkanker</t>
  </si>
  <si>
    <t xml:space="preserve">Positief (het negatieve pakketadvies berust op de onbruikbare KEA). Bewijs: RCT LAURA (osimertinib vs. placebo na platinabevattende chemoradiotherapie, EGFR ex19del/L858R): aanzienlijk PFS-effect; analyses tonen een mogelijk klinisch relevant OS-effect, nog onzeker door immature data; meer bijwerkingen en stakers zonder aangetoonde negatieve impact op QoL. ZIN heeft voldoende vertrouwen in een overlevingsvoordeel, waardoor het mogelijk negatievere bijwerkingenprofiel acceptabel is → SWP, meerwaarde t.o.v. actief volgen (met WAR).</t>
  </si>
  <si>
    <t xml:space="preserve">Actief volgen na chemoradiotherapie (LAURA, placebogecontroleerde RCT)</t>
  </si>
  <si>
    <t xml:space="preserve">Niet te bepalen: KEA van onvoldoende kwaliteit, ook na herstelmogelijkheid; geen onderhandelingsadvies mogelijk</t>
  </si>
  <si>
    <t xml:space="preserve">8,4 macrokosten (jaar 3); werkelijk lager door het naar voren schuiven van osimertinib (van gemetastaseerde naar lokaal gevorderde setting)</t>
  </si>
  <si>
    <t xml:space="preserve">153 in jaar 3; €68.650 per patiënt per jaar</t>
  </si>
  <si>
    <t xml:space="preserve">Niet aan de ACP voorgelegd (KEA van onvoldoende kwaliteit).</t>
  </si>
  <si>
    <t xml:space="preserve">n.v.t. (negatief advies). ZIN verzoekt de registratiehouder de FE-analyse spoedig aan te passen (gemodelleerde effecten in lijn met de klinische studie) en opnieuw in te dienen.</t>
  </si>
  <si>
    <t xml:space="preserve">LAURA: groot PFS-effect, OS mogelijk relevant maar immatuur → meerwaarde, SWP. KEA onbruikbaar, ook na herstelronde: te optimistische, klinisch niet plausibele langetermijn-OS-aannames die niet door de recentste studiedata (niet in het model verwerkt) worden gesteund, en kosten/duur van vervolgbehandelingen niet goed meegenomen → geen betrouwbare KE-schatting, geen onderhandelingsadvies → niet opnemen. ZIN benadrukt dat vergoeding tegen de vraagprijs een 'maatschappelijk niet te verantwoorden' BI en verdringing zou geven, en dat de vertraging voor patiënten aan de fabrikant te wijten is. Osimertinib heeft al een arrangement (stadium IV).</t>
  </si>
  <si>
    <t xml:space="preserve">Niet opgenomen (negatief advies); herindiening KEA verzocht</t>
  </si>
  <si>
    <t xml:space="preserve">Bron: brief 29-01-2026 (4 p.) + FT-rapport + FE-rapport + BIA, gelezen via extract; geen ACP. Derde 'niet opnemen wegens onbruikbare KEA' (na ripretinib en brexu-cel ALL), nu na een expliciete herstelmogelijkheid; zusterdossiers osimertinib INT-009 (2018) en INT-040 (adjuvant 2021).</t>
  </si>
  <si>
    <t xml:space="preserve">INT-124</t>
  </si>
  <si>
    <t xml:space="preserve">nemolizumab (Nemluvio®)</t>
  </si>
  <si>
    <t xml:space="preserve">nemolizumab</t>
  </si>
  <si>
    <t xml:space="preserve">Nemluvio</t>
  </si>
  <si>
    <t xml:space="preserve">matig tot ernstige huidaandoeningen</t>
  </si>
  <si>
    <t xml:space="preserve">Advies - vergoed nemolizumab (Nemluvio®) voor de behandeling van matig tot ernstige huidaandoeningen</t>
  </si>
  <si>
    <t xml:space="preserve">https://www.zorginstituutnederland.nl/documenten/2025/12/19/pakketadvies-sluisgeneesmiddel-nemolizumab-nemluvio-voor-de-behandeling-van-matig-tot-ernstige-huidaandoeningen</t>
  </si>
  <si>
    <t xml:space="preserve">Galderma</t>
  </si>
  <si>
    <t xml:space="preserve">Positief voor beide indicaties, als gelijke waarde. AD: fase-3 RCT's ARCADIA 1/2 vs. placebo; naïeve indirecte vergelijking met de andere AD-biologicals (dupilumab, lebrikizumab, tralokinumab – gekozen op werkingsmechanisme en toedieningsweg): geen klinisch relevante verschillen op jeuk (PP-NRS), ernst (EASI, IGA) en QoL (DLQI); bijwerkingenprofielen verschillen maar zonder eenduidig relevant voordeel → gelijke waarde. PN: fase-3 RCT's OLYMPIA 1/2 vs. placebo; naïeve ITC met dupilumab: geen relevante verschillen op dezelfde maten → gelijke waarde met dupilumab → SWP.</t>
  </si>
  <si>
    <t xml:space="preserve">AD: dupilumab, lebrikizumab, tralokinumab (naïeve ITC); PN: dupilumab (naïeve ITC)</t>
  </si>
  <si>
    <t xml:space="preserve">Geen meerkosten (beide indicaties); KE comparators onbekend</t>
  </si>
  <si>
    <t xml:space="preserve">AD: 17,5 macrokosten, besparing 1,0 na substitutie (jaar 3; marktaandeelverschuivingen kunnen dit in meerkosten doen omslaan); PN: 5,3 macrokosten, 2,7 meerkosten na substitutie van dupilumab</t>
  </si>
  <si>
    <t xml:space="preserve">AD: 1.216 in jaar 3 (€18.508 jaar 1 / €12.030 vervolg); PN: 171 in jaar 3 (€33.055 / €29.353); PN-prevalentie onzeker (5.886–29.980), scenario met lagere groei</t>
  </si>
  <si>
    <t xml:space="preserve">Opname voor AD (≥12 jaar, systemische behandeling) en PN (volwassenen) mits geen meerkosten; PN-positie conform dupilumab-criteria (na intensieve lokale therapie ± lichttherapie en ≥1 off-label systemische therapie, ≥4 maanden).</t>
  </si>
  <si>
    <t xml:space="preserve">Anti-IL-31RA met twee indicaties in één advies: gelijke waarde met de AD-biologicals en met dupilumab bij PN via naïeve ITC's (PP-NRS, EASI, IGA, DLQI) → geen KEA. BI AD nominaal besparend (€1 mln) maar marktverschuiving kan dat omkeren; PN €2,7 mln meerkosten door hogere prijs dan dupilumab (PN-dosering) → gelijke prijs vereist. Onzekere PN-populatie (scenario's).</t>
  </si>
  <si>
    <t xml:space="preserve">Bron: brief 19-12-2025 (4 p.) + FT-rapport (72 p.) + BIA, gelezen via extract; geen FE, geen ACP. Eerste dubbele-indicatie-advies met dupilumab als anker voor beide.</t>
  </si>
  <si>
    <t xml:space="preserve">INT-123</t>
  </si>
  <si>
    <t xml:space="preserve">upadacitinib (Rinvoq®)</t>
  </si>
  <si>
    <t xml:space="preserve">upadacitinib</t>
  </si>
  <si>
    <t xml:space="preserve">Rinvoq</t>
  </si>
  <si>
    <t xml:space="preserve">ontstoken bloedvaten</t>
  </si>
  <si>
    <t xml:space="preserve">Advies - niet vergoeden upadacitinib (Rinvoq®) voor de behandeling van ontstoken bloedvaten</t>
  </si>
  <si>
    <t xml:space="preserve">https://www.zorginstituutnederland.nl/documenten/2025/12/12/pakketadvies-sluisgeneesmiddel-upadacitinib-rinvoq-voor-de-behandeling-van-ontstoken-bloedvaten</t>
  </si>
  <si>
    <t xml:space="preserve">Indirecte vergelijking niet valide / te onzeker</t>
  </si>
  <si>
    <t xml:space="preserve">Negatief. Claim: gelijke waarde met tocilizumab (NL-standaard) bij RCA na methotrexaat-falen/-contra-indicatie. Bewijs: geen directe vergelijking; upadacitinib en tocilizumab zijn elk in aparte placebogecontroleerde dubbelblinde RCT's (≥50 jaar, met glucocorticoïd-afbouw) onderzocht, zonder specifieke aandacht voor eerdere MTX-behandeling. De studies verschillen te veel in opzet en patiënten om betrouwbaar indirect te vergelijken; ze kunnen alleen per middel de meerwaarde t.o.v. placebo toetsen. Ook op de afzonderlijke resultaten (behoud van remissie – klinisch en voor de eindbeoordeling het meest relevant gezien de langdurige behandeling –, cumulatieve glucocorticoïddosis, QoL, bijwerkingen) kan gelijkwaardigheid met tocilizumab niet betrouwbaar worden vastgesteld → SWP niet voldaan (WAR eens). Bijzonderheid: fabrikant vroeg GVS-opname; VWS besliste (13-10-2025) dat upadacitinib medisch-specialistische zorg is en intramuraal wordt bekostigd.</t>
  </si>
  <si>
    <t xml:space="preserve">Tocilizumab (NL-standaard na MTX); alleen placebo-RCT's per middel, indirecte vergelijking niet valide</t>
  </si>
  <si>
    <t xml:space="preserve">Gelijke-waarde-claim strandt: placebo-RCT's van upadacitinib en tocilizumab te heterogeen voor een valide indirecte vergelijking; op de cruciale maat 'behoud van remissie' geen betrouwbare gelijkwaardigheid vast te stellen → SWP niet voldaan → niet opnemen, geen KEA/BIA/ACP. Procedureel: GVS-verzoek afgewezen door VWS (intramurale bekostiging), waarna sluisbeoordeling.</t>
  </si>
  <si>
    <t xml:space="preserve">Bron: brief 12-12-2025 (3 p.) + FT-rapport, gelezen via extract; geen BIA/FE/ACP. Eerste 'gelijke waarde'-claim die op de indirecte vergelijking zelf afketst (vgl. bimekizumab axSpA, waar een matige NMA wél werd geaccepteerd); illustreert dat de gelijke-waarde-route niet automatisch is.</t>
  </si>
  <si>
    <t xml:space="preserve">INT-122</t>
  </si>
  <si>
    <t xml:space="preserve">ravulizumab (Ultomiris®)</t>
  </si>
  <si>
    <t xml:space="preserve">ravulizumab</t>
  </si>
  <si>
    <t xml:space="preserve">Ultomiris</t>
  </si>
  <si>
    <t xml:space="preserve">de bloedziekte aHUS</t>
  </si>
  <si>
    <t xml:space="preserve">Advies - vergoed ravulizumab (Ultomiris®) voor de behandeling van de bloedziekte aHUS</t>
  </si>
  <si>
    <t xml:space="preserve">https://www.zorginstituutnederland.nl/documenten/2025/12/08/pakketadvies-sluisgeneesmiddel-ravulizumab-ultomiris-bij-ahus</t>
  </si>
  <si>
    <t xml:space="preserve">Alexion (AstraZeneca)</t>
  </si>
  <si>
    <t xml:space="preserve">Sluis; aHUS in 2021 negatief beoordeeld (INT-041: studiedesign, afwijkend van NL-praktijk); nu herbeoordeeld voor een smallere 'chronische behandelindicatie' met nieuwe RWD</t>
  </si>
  <si>
    <t xml:space="preserve">Positief, als gelijke waarde t.o.v. eculizumab, voor aHUS-patiënten (≥10 kg) die al ≥12 maanden continu met eculizumab worden behandeld en langdurige behandeling nodig hebben. In 2021 negatief voor de registratie-indicatie (≥3 maanden eculizumab; studiedesign en afwijking van de NL-praktijk waar alleen hoog-risicopatiënten langdurig worden behandeld). Nieuw bewijs: drie enkelarmige cross-over real-world studies (≥12 maanden eculizumab → switch naar ravulizumab, intra-patiënt vergelijking): geen relevante verschillen in nierfunctie (stabiel), dialyse/niertransplantaties (geen nieuwe), mortaliteit en ernstige bijwerkingen, bij volwassenen en kinderen; QoL niet onderzocht. Zelfde werkingsmechanisme, langere halfwaardetijd (8 weken, beroepsgroep verwacht 12 via TDM; eculizumab in NL elke 4 i.p.v. 2 weken). ZIN acht enkelarmig onderzoek hier acceptabel vanuit het kader passend onderzoek (lage prevalentie, ernst, nieuw gerandomiseerd bewijs lastig) → SWP, gelijke waarde.</t>
  </si>
  <si>
    <t xml:space="preserve">Eculizumab (langdurige behandeling; intra-patiënt switch-RWD); eculizumab bij aHUS in 2016 door ZIN als zeer ongunstig kosteneffectief beoordeeld (€80.000)</t>
  </si>
  <si>
    <t xml:space="preserve">Niet meer kosten per patiënt per jaar dan de goedkoopste eculizumab-formulering zoals in de NL-praktijk gebruikt (4-wekelijks); biosimilars eculizumab doorvertalen; eerder onderhandelde ravulizumab-prijs als vertrekpunt</t>
  </si>
  <si>
    <t xml:space="preserve">6,2 macrokosten (jaar 3); 1,9 meerkosten na substitutie van eculizumab (4-wekelijks interval); −0,1 (besparing) als het ravulizumab-interval via TDM naar 12 weken kan</t>
  </si>
  <si>
    <t xml:space="preserve">24 in jaar 3 (ca. 100 aHUS-patiënten, ~20 langdurig op eculizumab, 5–7 nieuwe/jaar waarvan 2 langdurig); €289.214 (jaar 1) / €265.966 (vervolg)</t>
  </si>
  <si>
    <t xml:space="preserve">Alleen de chronische behandelindicatie (≥12 maanden continu eculizumab, langdurige behandeling aangewezen); geen meerkosten t.o.v. goedkoopste eculizumab-formulering in de praktijk; doseringsintervalverlenging (12 weken) nog aan te tonen bij aHUS (wel bij PNH); biosimilars en eerdere ravulizumab-prijs meewegen.</t>
  </si>
  <si>
    <t xml:space="preserve">Heropening van de in 2021 afgewezen aHUS-indicatie via een smallere claim (chronisch, na ≥12 mnd eculizumab) en intra-patiënt switch-RWD (nierfunctie stabiel, geen dialyse/transplantatie, geen extra SAE's) → gelijke waarde, SWP; single-arm acceptabel bij weesindicatie ('passend onderzoek'). Geen KEA, maar eculizumab zelf in 2016 als zeer ongunstig beoordeeld → dilemma niet-kosteneffectieve standaard. BI €1,9 mln (24 patiënten), mogelijk besparing bij 12-weeks interval. Prijs ≤ goedkoopste eculizumab-formulering in praktijkdosering; biosimilar-doorwerking; eigen eerdere prijs als vertrekpunt.</t>
  </si>
  <si>
    <t xml:space="preserve">Bron: brief 08-12-2025 (5 p.) + FT-rapport + BIA, gelezen via extract; geen FE, geen ACP. Voorbeeld van een geslaagde herindiening na negatief SWP-oordeel door indicatieversmalling + RWD; ZIN rekent de eculizumab-kosten op praktijkdosering (4 weken), niet op SmPC (2 weken).</t>
  </si>
  <si>
    <t xml:space="preserve">INT-121</t>
  </si>
  <si>
    <t xml:space="preserve">een zeldzame ziekte van het zenuwstelsel (NMOSD)</t>
  </si>
  <si>
    <t xml:space="preserve">Advies - vergoed ravulizumab (Ultomiris®) voor de behandeling van een zeldzame ziekte van het zenuwstelsel (NMOSD)</t>
  </si>
  <si>
    <t xml:space="preserve">https://www.zorginstituutnederland.nl/documenten/2025/10/30/pakketadvies-sluisgeneesmiddel-ravulizumab-ultomiris-bij-nmosd</t>
  </si>
  <si>
    <t xml:space="preserve">Positief, als gelijke waarde t.o.v. eculizumab, satralizumab en inebilizumab bij AQP4+ NMOSD na rituximab (NL-standaard eerste lijn). Bewijs: geen directe vergelijkingen; naïeve vergelijkingen en een NMA: alle vier middelen geven klinisch relevante effecten op terugval (risico, ARR, tijd tot eerste terugval vs. placebo), een klein positief effect op QoL en invaliditeit, zonder duidelijke verschillen in ernstige bijwerkingen; rituximab-voorbehandelde patiënten halen vergelijkbare uitkomsten. Ravulizumab is een langwerkende eculizumab-variant (lagere toedieningsfrequentie, mogelijk gebruiksvriendelijker) → SWP, gelijke waarde.</t>
  </si>
  <si>
    <t xml:space="preserve">Eculizumab, inebilizumab, satralizumab (naïeve vergelijkingen + NMA vs. placebo); rituximab als NL-eerstelijn</t>
  </si>
  <si>
    <t xml:space="preserve">Geen meerkosten t.o.v. de werkelijke kosten van eculizumab (ZIN 2017: 90% korting geadviseerd) c.q. goedkoopste eculizumab-formulering; eculizumab-biosimilars moeten doorwerken in de ravulizumab-prijs; eerder onderhandelde ravulizumab-prijs als vertrekpunt (indicatie-uitbreiding ≠ prijsstijging)</t>
  </si>
  <si>
    <t xml:space="preserve">2,9 macrokosten (jaar 3); 0,52 meerkosten na substitutie (lijstprijzen)</t>
  </si>
  <si>
    <t xml:space="preserve">12 in jaar 3 (ca. 200 NMOSD-patiënten, 17 nieuwe/jaar, 80% AQP4+, ~5/jaar falen op rituximab); €267.768 per patiënt per jaar</t>
  </si>
  <si>
    <t xml:space="preserve">Alleen AQP4+ patiënten die niet langer met rituximab behandeld kunnen worden; geen meerkosten t.o.v. de werkelijke kosten van eculizumab/inebilizumab/satralizumab; toevoegen aan het weesgeneesmiddelenarrangement NMOSD van de gezamenlijke zorgverzekeraars (2020: eculizumab, satralizumab, tocilizumab, inebilizumab); eculizumab-biosimilars doorvertalen; eerdere ravulizumab-prijs als vertrekpunt.</t>
  </si>
  <si>
    <t xml:space="preserve">Vierde ravulizumab-indicatie: gelijke waarde met drie vergoede NMOSD-middelen via NMA/naïeve vergelijking → geen KEA (ook comparators nooit op KE getoetst). BI klein (12 patiënten, €0,5 mln nominaal). Prijsformule: geen meerkosten t.o.v. werkelijke eculizumab-kosten (verwijzing naar 90%-advies 2017), biosimilar-doorwerking, eigen eerdere prijs als vertrekpunt ('indicatie-uitbreiding = meer volume ≠ prijsstijging'); aansluiting bij het verzekeraarsarrangement NMOSD.</t>
  </si>
  <si>
    <t xml:space="preserve">Bron: brief 30-10-2025 (4 p.) + FT-rapport + BIA, gelezen via extract; geen FE, geen ACP. Ravulizumab-serie: PNH/aHUS (INT-041), gMG (INT-065), NMOSD, aHUS chronisch (INT-122).</t>
  </si>
  <si>
    <t xml:space="preserve">INT-120</t>
  </si>
  <si>
    <t xml:space="preserve">ripretinib (Qinlock®)</t>
  </si>
  <si>
    <t xml:space="preserve">ripretinib</t>
  </si>
  <si>
    <t xml:space="preserve">Qinlock</t>
  </si>
  <si>
    <t xml:space="preserve">zeldzame kanker in maag of darmen</t>
  </si>
  <si>
    <t xml:space="preserve">Advies - vergoed ripretinib (Qinlock®) voor de behandeling van zeldzame kanker in maag of darmen (herbeoordeling)</t>
  </si>
  <si>
    <t xml:space="preserve">https://www.zorginstituutnederland.nl/documenten/2025/10/17/pakketadvies-sluisgeneesmiddel-ripretinib-qinlock-voor-gist</t>
  </si>
  <si>
    <t xml:space="preserve">Sarcoom / GIST</t>
  </si>
  <si>
    <t xml:space="preserve">Deciphera</t>
  </si>
  <si>
    <t xml:space="preserve">Sluis 07-12-2021; negatief advies 16-01-2025 (INT-098, KEA onbruikbaar); herbeoordeling na verbeterde KEA van de registratiehouder</t>
  </si>
  <si>
    <t xml:space="preserve">Ongewijzigd t.o.v. januari 2025: INVICTUS (n=129) OS 15,1 vs. 6,6 maanden (follow-up 18,2 vs. 6,3), klinisch relevant ondanks 67% crossover; QoL mogelijk beter; toxiciteit mogelijk hoger maar goed behandelbaar → SWP, meerwaarde t.o.v. BSC (gemiddeld 8,5 maanden langer leven).</t>
  </si>
  <si>
    <t xml:space="preserve">Placebo / best ondersteunende zorg (INVICTUS)</t>
  </si>
  <si>
    <t xml:space="preserve">272.992 (verbeterde analyse, nu voldoende kwaliteit; basecase met doorbehandelen na progressie conform INVICTUS); alternatief scenario 'stoppen bij progressie' → 48% korting</t>
  </si>
  <si>
    <t xml:space="preserve">Ten minste 75 (ZIN + ACP-meerderheid; basecase met doorbehandelen na progressie); ACP-minderheid: ten minste 48 (stoppen bij progressie, zoals de beroepsgroep na januari 2025 aangaf)</t>
  </si>
  <si>
    <t xml:space="preserve">4,5 (basecase, jaar 3); 5,5 met dosisverhoging na progressie; ACP: 4,5–7,2 afhankelijk van doorbehandelscenario – onder de sluisdrempel</t>
  </si>
  <si>
    <t xml:space="preserve">25 starters in jaar 3; €164.660 per patiënt (stoppen bij progressie), +€84.684 / +€212.329 bij doorbehandelen 1×/2× daags; maatschappelijke kosten levenslang €382.017 vs. €9.326 BSC</t>
  </si>
  <si>
    <t xml:space="preserve">ACP unaniem: op korte termijn beschikbaar, maar alleen voor een maatschappelijk aanvaardbare prijs onder €80.000/QALY. Verdeeld over het percentage (ook na lange discussie): meerderheid ≥75% (basecase met doorbehandelen na progressie – de onderzochte behandeling waarop SWP is geconcludeerd); minderheid ≥48% omdat de beroepsgroep het middel uit kostenoverwegingen alleen tot progressie wil inzetten, wat tot lagere kosten leidt dan in de basecase (met de kanttekening dat maar twee scenario's voorlagen).</t>
  </si>
  <si>
    <t xml:space="preserve">Korting ≥75% in de context van doorbehandelen na progressie (SWP-conforme strategie); ZIN merkt op dat het effect en de SWP-status van 'stoppen bij progressie' niet zijn vastgesteld; dosisverhoging na progressie is off-label en niet in de ESMO-richtlijn.</t>
  </si>
  <si>
    <t xml:space="preserve">Na het niet-aanleveren in januari 2025 leverde de fabrikant de ontbrekende informatie alsnog; de KEA is nu bruikbaar: ICER €272.992 → 75%. ZIN gaat uit van doorbehandelen na progressie (zoals in INVICTUS en SWP-getoetst), hoewel de beroepsgroep na het negatieve advies aangaf uit kostenoverwegingen tot progressie te willen behandelen (effect en SWP daarvan onbekend). BI €4,5–7,2 mln – lager dan de sluisdrempel – maar de prijs per patiënt blijft 'uitzonderlijk hoog'. ACP verdeeld: 75% (meerderheid) vs. 48% (minderheid). Maatschappelijk belang van snelle beschikbaarheid (8,5 maanden langer leven) expliciet benoemd.</t>
  </si>
  <si>
    <t xml:space="preserve">Bron: brief 17-10-2025 (5 p., ondertekend door K.C. Timm-van Ruitenburg) + ACP-advies (26 p.) + FT-rapport + BIA, gelezen via extract. Vervolg op INT-098. Eerste ACP-advies met een expliciet minderheidsstandpunt over het kortingspercentage.</t>
  </si>
  <si>
    <t xml:space="preserve">INT-119</t>
  </si>
  <si>
    <t xml:space="preserve">alectinib (Alecensa®)</t>
  </si>
  <si>
    <t xml:space="preserve">alectinib</t>
  </si>
  <si>
    <t xml:space="preserve">Alecensa</t>
  </si>
  <si>
    <t xml:space="preserve">niet-kleincellige longkanker (NSCLC)</t>
  </si>
  <si>
    <t xml:space="preserve">Advies - vergoed alectinib (Alecensa®) voor de behandeling van niet-kleincellige longkanker (NSCLC)</t>
  </si>
  <si>
    <t xml:space="preserve">https://www.zorginstituutnederland.nl/documenten/2025/10/06/pakketadvies-alectinib-alecensa-voor-niet-kleincellige-longkanker</t>
  </si>
  <si>
    <t xml:space="preserve">Positief. Bewijs: open-label RCT ALINA (alectinib vs. platinumchemotherapie, stadium IB-IIIA ALK+ NSCLC na resectie), vooraf gespecificeerde interimanalyse bij 28 maanden mediane follow-up, immature data: geen uitspraak over OS mogelijk; bij gebrek daaraan beoordeelt ZIN het surrogaat DFS – ondanks onduidelijkheid over de correlatie DFS–OS concludeert ZIN op grond van de grootte van het effect (recidief 11,5% vs. 39,4%) dat alectinib mogelijk een positief effect op overleving heeft, al kan (nog) niet worden uitgesloten dat er geen OS-effect is. Waarschijnlijk geen QoL-effect; minder bijwerkingen en stakers dan chemotherapie. CieBOM (november 2024): DFS voldoet aan PASKWIL, advies 'voorlopig' wegens immaturiteit; mature analyses verwacht in 2027. Conclusie (met WAR): SWP, meerwaarde t.o.v. platinumchemotherapie.</t>
  </si>
  <si>
    <t xml:space="preserve">Adjuvante platinumbevattende chemotherapie (ALINA, directe RCT)</t>
  </si>
  <si>
    <t xml:space="preserve">Middelste categorie (referentiewaarde €50.000)</t>
  </si>
  <si>
    <t xml:space="preserve">16.639 (extrapolatie DFS, geaccepteerd); conservatief scenario zonder OS-effect 52.916</t>
  </si>
  <si>
    <t xml:space="preserve">Geen (kosteneffectief); heroverweging bij finale OS-analyse (2027)</t>
  </si>
  <si>
    <t xml:space="preserve">2,4 macrokosten / 2,3 meerkosten (jaar 3)</t>
  </si>
  <si>
    <t xml:space="preserve">55 in jaar 3; €65.700 per patiënt per jaar (tot 2 jaar behandeling); chemo €5.814</t>
  </si>
  <si>
    <t xml:space="preserve">Geen ACP-advies (kosteneffectief; alleen WAR).</t>
  </si>
  <si>
    <t xml:space="preserve">Opname zonder prijsvoorwaarde; ZIN adviseert de opname te heroverwegen zodra de finale OS-analyse beschikbaar is (publicatie verwacht 2027) en daarmee rekening te houden bij de duur van toelating; herbeoordeling indien nodig.</t>
  </si>
  <si>
    <t xml:space="preserve">ALINA: DFS-recidief 11,5% vs. 39,4% (PASKWIL, BOM 'voorlopig'), OS immatuur → meerwaarde op het surrogaat, met expliciete onzekerheid. KEA voldoende: ICER €16.639 (DFS-extrapolatie) en zelfs zonder OS-effect €52.916 → gunstig bij €50.000 → opnemen zonder korting, maar met een 'houdbaarheidsdatum': heroverweging bij finale OS (2027). BI €2,3 mln (55 patiënten). Tweede positieve advies zonder prijsvoorwaarde in de database (na NTRK).</t>
  </si>
  <si>
    <t xml:space="preserve">Bron: brief 06-10-2025 (4 p.) + FT-rapport + FE-rapport (100 p.) + BIA, gelezen via extract; geen ACP. Contrast met abemaciclib adjuvant: hier volstond DFS omdat OS 'redelijkerwijs nog niet te verwachten' was en het effect zeer groot; conservatief scenario blijft onder de referentiewaarde.</t>
  </si>
  <si>
    <t xml:space="preserve">INT-118</t>
  </si>
  <si>
    <t xml:space="preserve">enfortumab vedotin (Padcev®)</t>
  </si>
  <si>
    <t xml:space="preserve">enfortumab vedotin</t>
  </si>
  <si>
    <t xml:space="preserve">Padcev</t>
  </si>
  <si>
    <t xml:space="preserve">blaaskanker</t>
  </si>
  <si>
    <t xml:space="preserve">Advies - vergoed enfortumab vedotin (Padcev®) voor de behandeling van blaaskanker</t>
  </si>
  <si>
    <t xml:space="preserve">https://www.zorginstituutnederland.nl/documenten/2025/09/10/pakketadvies-sluisgeneesmiddel-enfortumab-vedotin-padcev-bij-blaaskanker</t>
  </si>
  <si>
    <t xml:space="preserve">Blaas-/urotheelkanker</t>
  </si>
  <si>
    <t xml:space="preserve">Astellas (enfortumab vedotin) / MSD (pembrolizumab)</t>
  </si>
  <si>
    <t xml:space="preserve">Positief. Bewijs: RCT EV-302 (enfortumab vedotin + pembrolizumab vs. platinumbevattende chemotherapie): aanzienlijk klinisch relevant overlevingsvoordeel van ruim 15 maanden; meer stakers wegens bijwerkingen (ander bijwerkingenprofiel: neuropathie, huiduitslag, diarree vs. hematologische toxiciteit bij chemo); QoL vergelijkbaar; optimale behandelduur onduidelijk. Conclusie (met WAR): SWP, meerwaarde t.o.v. platinumchemotherapie (± avelumab-onderhoud).</t>
  </si>
  <si>
    <t xml:space="preserve">Platinumbevattende chemotherapie, eventueel gevolgd door avelumab-onderhoud (EV-302, directe RCT)</t>
  </si>
  <si>
    <t xml:space="preserve">Hoog (referentiewaarde €80.000; 5-jaarsoverleving ~10%)</t>
  </si>
  <si>
    <t xml:space="preserve">111.120 op lijstprijzen (analyse van voldoende kwaliteit); daalt bij aannames over onderhandelde prijzen van pembrolizumab en avelumab</t>
  </si>
  <si>
    <t xml:space="preserve">70 op lijstprijzen; werkelijk benodigde korting afhankelijk van de nettoprijzen van pembrolizumab (vertrouwelijk) en avelumab (ACP: rekenen met de eerder geadviseerde 30% op avelumab); 'minimaal kosteneffectief' wegens hoge BI</t>
  </si>
  <si>
    <t xml:space="preserve">111 macrokosten (jaar 3); 91 meerkosten na substitutie van chemotherapie, avelumab en pembrolizumab (lijstprijzen)</t>
  </si>
  <si>
    <t xml:space="preserve">683 in jaar 3; €168.860 per patiënt per jaar (€80.873 enfortumab vedotin + €87.987 pembrolizumab)</t>
  </si>
  <si>
    <t xml:space="preserve">ACP: op korte termijn beschikbaar maar alleen voor een maatschappelijk aanvaardbare prijs; niet opnemen tenzij de KE onder €80.000/QALY komt. Geen exact percentage mogelijk omdat de pembrolizumab-prijs vertrouwelijk is; rekenen met de behaalde pembrolizumab-korting en met de eerder geadviseerde 30% op avelumab (de kosteneffectieve avelumab-prijs voor deze indicatie). Zo mogelijk samen optrekken met ZN, die onderhandelt over EV-monotherapie in de derde lijn. Kort lopend arrangement (dynamisch landschap: indicatie-uitbreidingen, nieuwe middelen). Start-/stopcriteria en een internationale behandelduurstudie waaraan alle behandelende Nederlandse ziekenhuizen zouden moeten deelnemen; partijen moeten hun verantwoordelijkheid nemen.</t>
  </si>
  <si>
    <t xml:space="preserve">Prijs die 'minimaal' kosteneffectief is (extra ruimte wegens hoge BI); korting gekoppeld aan nettoprijzen van pembrolizumab en avelumab (30%); afstemming met ZN-onderhandeling over EV 3L; kort arrangement; start-/stopcriteria; deelname aan een internationale studie naar de optimale behandelduur (hoge prijs, zware patiëntbelasting).</t>
  </si>
  <si>
    <t xml:space="preserve">EV-302: OS +15 maanden → meerwaarde t.o.v. platinumchemo (± avelumab); meer stakers, QoL gelijk; behandelduur onbekend. KEA voldoende: ICER €111.120 op lijstprijzen → 70%, maar de benodigde korting hangt af van de nettoprijzen van pembrolizumab (vertrouwelijk) en avelumab (ZIN adviseerde in 2021 30%); ZIN zegt 'minimaal kosteneffectief' vanwege een BI van €91 mln (683 patiënten à €168.860, waarvan pembrolizumab €87.987). ACP: koppel aan de gerealiseerde kortingen op beide partnermiddelen, trek samen op met ZN (EV 3L-onderhandeling), kort arrangement, behandelduurstudie verplicht voor alle centra.</t>
  </si>
  <si>
    <t xml:space="preserve">Bron: brief 10-09-2025 (4 p., gericht aan staatssecretaris Bruijn) + ACP-advies + FT-rapport + FE-rapport (96 p.) + BIA, gelezen via extract. Vervolg op avelumab-onderhoud (INT-035, 2021); EV-monotherapie 3L was al vergoed via verzekeraarsafspraken. Grootste BI van 2025 in de database (€91 mln), vóór Pluvicto (€70 mln) en T-DXd HER2-low (€40,6 mln).</t>
  </si>
  <si>
    <t xml:space="preserve">INT-117</t>
  </si>
  <si>
    <t xml:space="preserve">de ziekte van Crohn</t>
  </si>
  <si>
    <t xml:space="preserve">Advies - vergoed guselkumab (Tremfya®) voor de behandeling van de ziekte van Crohn</t>
  </si>
  <si>
    <t xml:space="preserve">https://www.zorginstituutnederland.nl/documenten/2025/08/20/pakketadvies-sluisgeneesmiddel-guselkumab-bij-crohn</t>
  </si>
  <si>
    <t xml:space="preserve">Positief, als gelijke waarde t.o.v. ustekinumab, vedolizumab, upadacitinib, risankizumab en mirikizumab. Bewijs: twee identieke RCT's GALAXI-2 en -3 met directe vergelijking guselkumab vs. ustekinumab en placebo: in de i.v.-inductiefase (week 12) geen klinisch relevante verschillen in endoscopische respons en klinische remissie; in de s.c.-onderhoudsfase (week 48) vergelijkbaar tot numeriek beter dan ustekinumab op endoscopische respons/remissie en klinische remissie; resultaten bij biological-ervaren patiënten vergelijkbaar met naïeve; vergelijkbaar bijwerkingenprofiel → gelijke waarde met ustekinumab en via de eerdere conclusies met de andere post-TNF-middelen → SWP. Kanttekening: GALAXI includeerde ook conventioneel-therapie-falers; het advies betreft de door de beroepsgroep aangewezen positie na een biological (meestal TNF-alfa).</t>
  </si>
  <si>
    <t xml:space="preserve">Ustekinumab (GALAXI-2/3, directe RCT's); vedolizumab, upadacitinib, risankizumab, mirikizumab via eerdere conclusies</t>
  </si>
  <si>
    <t xml:space="preserve">Gelijke prijs als uitgangspunt; introductie mag niet tot meerkosten leiden; biosimilars ustekinumab (en vedolizumab 2026) verlagen het anker</t>
  </si>
  <si>
    <t xml:space="preserve">Geen uitgebreide BIA (pragmatisch: al 5 vergoede middelen); budgetneutraal verwacht bij vergelijkbare prijsafspraken</t>
  </si>
  <si>
    <t xml:space="preserve">Bijna 7.500 Crohn-patiënten op post-TNF-middelen (groei 22%/jaar 2020–2024, stabiliserend); €18.203 (startjaar) / €16.171 (onderhoud) vs. ustekinumab €16.441 / €14.559 (lijstprijzen); non-responders hogere dosering (bijna 2× mirikizumab)</t>
  </si>
  <si>
    <t xml:space="preserve">Opname na falen van/intolerantie voor een biological (meestal TNF-alfa), mits gelijke prijs; ZIN signaleert dat biosimilars van ustekinumab (uit patent) en vedolizumab (Q1/2 2026) de ruimte voor nieuwere middelen beperken; de voorkeur voor TNF-alfa als eerste biological kan volgens de beroepsgroep veranderen als de ustekinumab-prijs daalt.</t>
  </si>
  <si>
    <t xml:space="preserve">Head-to-head RCT's vs. ustekinumab (GALAXI-2/3, numeriek beter in onderhoud) → toch 'gelijke waarde' (geen klinisch relevant verschil) → geen KEA. Geen uitgebreide BIA (zesde middel in de klasse); budgetneutraal bij vergelijkbare veldafspraken. ZIN benoemt expliciet dat biosimilars (ustekinumab nu, vedolizumab 2026) de markt voor nieuwe middelen verkleinen en het anker verlagen; dosisverhoging bij non-responders als kostenrisico.</t>
  </si>
  <si>
    <t xml:space="preserve">Bron: brief 20-08-2025 (7 p. incl. bijlagen), geen aparte rapporten; gelezen via extract. Zusterdossier INT-114 (CU). Numeriek betere onderhoudsresultaten dan ustekinumab leverden geen meerwaarde op.</t>
  </si>
  <si>
    <t xml:space="preserve">INT-116</t>
  </si>
  <si>
    <t xml:space="preserve">transfusieafhankelijke β-thalassemie (TDT)</t>
  </si>
  <si>
    <t xml:space="preserve">Advies - vergoed exagamglogene autotemcel (Casgevy®) voor de behandeling van transfusieafhankelijke β-thalassemie (TDT)</t>
  </si>
  <si>
    <t xml:space="preserve">https://www.zorginstituutnederland.nl/documenten/2025/07/31/pakketadvies-sluisgeneesmiddel-exagamglogene-autotemcel-casgevy-voor-de-behandeling-van-transfusieafhankelijke-thalassemie-tdt</t>
  </si>
  <si>
    <t xml:space="preserve">Positief. Bewijs: enkelarmige CLIMB-THAL-111: 93% van de behandelde patiënten werd ≥12 maanden transfusieonafhankelijk; onbekend of dit levenslang aanhoudt, maar vooralsnog geen signalen van terugval; QoL verbeterd; behandeltraject van maanden en intensief, maar vergelijkbaar met allogene SCT. Conclusie (met WAR): meerwaarde t.o.v. levenslange transfusies + ijzerchelatie ± luspatercept → SWP. Eenmalige autologe CRISPR/Cas9-gentherapie.</t>
  </si>
  <si>
    <t xml:space="preserve">Levenslange bloedtransfusies + ijzerchelatietherapie ± luspatercept (BMS; beperkt ingezet wegens beperkte effectiviteit/botpijn)</t>
  </si>
  <si>
    <t xml:space="preserve">Basecase niet realistisch (leeftijd, ijzernormalisatie, utiliteiten, productiviteits- en mantelzorgkosten)</t>
  </si>
  <si>
    <t xml:space="preserve">168.103 (gewogen; modelstructuur voldoende, aannames door ZIN aangepast)</t>
  </si>
  <si>
    <t xml:space="preserve">Minstens 43; meer dan 43 wegens het zeer hoge macrokostenbeslag als alle 69 patiënten worden behandeld en de komende sikkelcel-uitbreiding</t>
  </si>
  <si>
    <t xml:space="preserve">23 macrokosten / 22,5 meerkosten (jaar 3, 12 patiënten door capaciteitsbeperking); 131 als alle 69 patiënten worden behandeld; transfusiekosten (€9.876–16.840 p.p./jaar) niet meegenomen (geen geneesmiddelkosten)</t>
  </si>
  <si>
    <t xml:space="preserve">6 (jaar 1) en 12 per jaar daarna door ziekenhuiscapaciteit; 69 in aanmerking; €1.909.500 per patiënt; ca. 350 bèta-thalassemiepatiënten in NL</t>
  </si>
  <si>
    <t xml:space="preserve">Maatschappelijke weging: op korte termijn beschikbaar, maar alleen voor een maatschappelijk aanvaardbare prijs; prijsonderhandeling cruciaal; gepast-gebruikafspraken over de rol van expertisecentra en een landelijke multidisciplinaire indicatiecommissie.</t>
  </si>
  <si>
    <t xml:space="preserve">Korting &gt;43%; centralisatie in expertisecentra; landelijke multidisciplinaire indicatiecommissie die bij beperkte capaciteit bepaalt wie start (ZIN neemt hiertoe contact op met beroepsgroep, patiëntenvereniging en verzekeraars); capaciteit te verdelen met sikkelcelziekte zodra die indicatie beschikbaar komt; herbeoordeling vóór heronderhandeling zodra meer langetermijndata beschikbaar zijn (onzekerheid over aanhoudend effect).</t>
  </si>
  <si>
    <t xml:space="preserve">Single-arm CLIMB-THAL-111 (93% transfusieonafhankelijk) → meerwaarde, SWP (natuurlijk beloop als controle). KEA: modelstructuur akkoord maar basecase onrealistisch → ZIN-aannames (leeftijd, ijzernormalisatie, utiliteiten, productiviteit/mantelzorg) → ICER €168.103 bij €50.000 → ≥43%; méér wegens €131 mln macrokosten bij volledige behandeling van de 69 patiënten en de sikkelcel-uitbreiding. Uitvoerbaarheid: ziekenhuiscapaciteit slechts 6–12 patiënten/jaar → indicatiecommissie voor selectie. Herbeoordeling vóór heronderhandeling bij langetermijndata.</t>
  </si>
  <si>
    <t xml:space="preserve">Bron: brief 31-07-2025 (4 p.) + ACP-advies + FT-rapport + FE-rapport + BIA, gelezen via extract. Vergelijk beti-cel/Zynteglo (INT-034, 2021: 35% + P4P); luspatercept (BMS) als beperkt ingezette comparator-component. Eerste dossier waarin behandelcapaciteit de BI bepaalt en een indicatiecommissie als capaciteitsverdeler wordt voorgesteld.</t>
  </si>
  <si>
    <t xml:space="preserve">INT-115</t>
  </si>
  <si>
    <t xml:space="preserve">elranatamab (Elrexfio®) en talquetamab (Talvey®)</t>
  </si>
  <si>
    <t xml:space="preserve">elranatamab</t>
  </si>
  <si>
    <t xml:space="preserve">Elrexfio; Talvey</t>
  </si>
  <si>
    <t xml:space="preserve">Advies - vergoed elranatamab (Elrexfio®) en talquetamab (Talvey®) voor de behandeling van multipel myeloom</t>
  </si>
  <si>
    <t xml:space="preserve">https://www.zorginstituutnederland.nl/documenten/2025/07/02/pakketadvies-sluisgeneesmiddel-elranatamab-elrexfio-en-talquetamab-talvey-voor-de-behandeling-van-multipel-myeloom</t>
  </si>
  <si>
    <t xml:space="preserve">Pfizer (elranatamab); Janssen (talquetamab)</t>
  </si>
  <si>
    <t xml:space="preserve">Positief voor beide middelen (gecombineerd advies). Bewijs: enkelarmige fase-(1-)2-studies MagnetisMM-3 en MonumenTal-1 met vergelijkbare opzet, via verschillende analysemethoden indirect vergeleken met het externe cohort LocoMMotion/MoMMent (behandeling naar keuze van de arts, overeenkomend met de Nederlandse regimes). Elranatamab: klinisch relevante OS-verbetering; talquetamab: puntschatter klinisch relevant, absoluut effect nog niet te bepalen (mediaan niet bereikt); beide klinisch relevante PFS-winst; bewijs zeer laag door niet-gerandomiseerde opzet, indirecte vergelijking en observationele comparator. Geen gepubliceerde relatieve QoL-data. Indirect vergeleken met teclistamab (gepubliceerde MAIC voor elranatamab): alleen 'vergelijkbaar effect op overleving' te concluderen, versterkt door vergelijkbare PFS. Bijwerkingen ongunstiger dan BKA (CRS, neurotoxiciteit, infecties) maar vergelijkbaar met teclistamab en goed behandelbaar volgens de beroepsgroep. Conclusie: SWP, meerwaarde t.o.v. BKA en gelijke waarde t.o.v. teclistamab.</t>
  </si>
  <si>
    <t xml:space="preserve">Behandeling naar keuze van de arts (LocoMMotion/MoMMent) → meerwaarde; teclistamab (MAIC) → gelijke waarde; prijsanker: onderhandelde (of theoretische) nettoprijs teclistamab</t>
  </si>
  <si>
    <t xml:space="preserve">Geen meerkosten t.o.v. teclistamab; onderhandelde prijs teclistamab leidend, anders de theoretische prijs na de door ZIN geadviseerde minimale korting (&gt;40%, INT-108)</t>
  </si>
  <si>
    <t xml:space="preserve">Macrokosten jaar 3 (met voorgenomen prijsverlagingen): elranatamab 7,3 (5,6 4e lijn + 1,6 5e lijn); talquetamab 9,6 (7,4 + 2,2); BI t.o.v. teclistamab: elranatamab −0,5 tot +0,2; talquetamab +1,8 tot +2,5</t>
  </si>
  <si>
    <t xml:space="preserve">147 in jaar 3, gelijk verdeeld over de drie bispecifieke antilichamen; kosten per patiënt €151.510 (elranatamab), €200.372 (talquetamab), €147.581–162.196 (teclistamab)</t>
  </si>
  <si>
    <t xml:space="preserve">Geen apart ACP-advies (gelijke waarde t.o.v. teclistamab).</t>
  </si>
  <si>
    <t xml:space="preserve">Opname mits geen meerkosten t.o.v. teclistamab. Gepast-gebruikafspraken; behandeling bespreken in een indicatiecommissie (zoals voor teclistamab), die de onzekerheid over effectiviteit bij sequentieel gebruik en na CAR-T meeweegt; evaluatie van sequentiële inzet; doelmatigheidsonderzoek door de beroepsgroep.</t>
  </si>
  <si>
    <t xml:space="preserve">Twee bispecifieke antilichamen in één advies. SWP/meerwaarde t.o.v. BKA via extern cohort (zeer laag bewijs); gelijke waarde t.o.v. teclistamab via MAIC → geen KEA, prijsanker teclistamab. Vier nieuwe 4L-middelen (drie bispecifics + cilta-cel) gaan concurreren zonder bewijs voor effectief sequentieel gebruik; cilta-cel voor fitte, bispecifics voor minder fitte patiënten (effect van die selectie onbekend). BI: 147 patiënten gelijk verdeeld; BI hoger als teclistamab of cilta-cel niet worden opgenomen; risico op sequentieel gebruik en op inzet na cilta-cel (buiten 3-jaarshorizon) → hogere kosten later. Verwijzing naar MM-pakketadvies 2025: stapeling van dure middelen in MM is voor de meeste behandelvolgorden niet kosteneffectief. Correctie 16-07-2025 betrof cijfers in BIA en brief.</t>
  </si>
  <si>
    <t xml:space="preserve">Bron: gecorrigeerde brief 16-07-2025 (oorspronkelijk 02-07-2025) + FT-rapport + BIA, gelezen via extract; geen FE-rapport. Index-veld 'geneesmiddel' toont beide middelen; registratiehouders verschillen.</t>
  </si>
  <si>
    <t xml:space="preserve">INT-114</t>
  </si>
  <si>
    <t xml:space="preserve">colitis ulcerosa</t>
  </si>
  <si>
    <t xml:space="preserve">Advies - vergoed guselkumab (Tremfya®) voor de behandeling van colitis ulcerosa</t>
  </si>
  <si>
    <t xml:space="preserve">https://www.zorginstituutnederland.nl/documenten/2025/07/07/pakketadvies-sluisgeneesmiddel-guselkumab-tremfya-voor-colitis-ulcerosa</t>
  </si>
  <si>
    <t xml:space="preserve">Positief, als gelijke waarde t.o.v. risankizumab en mirikizumab (IL-23-klassegenoten met recent positief advies), en daarmee ook t.o.v. vedolizumab en ustekinumab (eerder gelijkwaardig aan risankizumab bevonden). Bewijs: placebogecontroleerde RCT's van guselkumab en risankizumab met vergelijkbare gunstige en ongunstige effecten → SWP.</t>
  </si>
  <si>
    <t xml:space="preserve">Risankizumab (placebo-RCT's; IL-23-klassegenoot); mirikizumab, vedolizumab, ustekinumab via eerdere conclusies</t>
  </si>
  <si>
    <t xml:space="preserve">ruim 8 macrokosten (jaar 3); 0,58 meerkosten na substitutie van risankizumab en mirikizumab (lijstprijzen)</t>
  </si>
  <si>
    <t xml:space="preserve">466 in jaar 3; €17.622 (startjaar) / €13.476 (vervolg) bij standaarddosering, tot €26.952 bij hogere dosering voor non-responders; comparators €20.089 / €14.887</t>
  </si>
  <si>
    <t xml:space="preserve">Opname na falen van/intolerantie voor een TNF-alfa-remmer, mits gelijke prijs; let op de hogere dosering voor initiële non-responders (op lijstprijs bijna tweemaal de kosten van mirikizumab); ustekinumab-biosimilars kunnen prijzen en landschap verschuiven.</t>
  </si>
  <si>
    <t xml:space="preserve">Derde IL-23-remmer bij CU: gelijke waarde met risankizumab (placebo-RCT's) en via ketting met mirikizumab/vedolizumab/ustekinumab → geen KEA (KE comparators onbekend). BI €0,58 mln meerkosten (466 patiënten); de dosisverhoging bij non-responders (tot €26.952) is het opwaartse risico. Gelijke prijs als voorwaarde; biosimilars ustekinumab als drukfactor.</t>
  </si>
  <si>
    <t xml:space="preserve">Bron: brief 07-07-2025 (3 p.) + FT-conclusie + BIA, gelezen via extract; geen FE, geen ACP. Guselkumab was al vergoed voor psoriasis en PsA (niet in sluis).</t>
  </si>
  <si>
    <t xml:space="preserve">INT-113</t>
  </si>
  <si>
    <t xml:space="preserve">axi-cel (Yescarta®)</t>
  </si>
  <si>
    <t xml:space="preserve">axicabtagene ciloleucel</t>
  </si>
  <si>
    <t xml:space="preserve">Yescarta</t>
  </si>
  <si>
    <t xml:space="preserve">Advies - niet vergoeden axi-cel (Yescarta®) voor de behandeling van recidiverend of refractair folliculair lymfoom</t>
  </si>
  <si>
    <t xml:space="preserve">https://www.zorginstituutnederland.nl/documenten/2025/06/25/pakketadvies-sluisgeneesmiddel-axi-cel-yescarta-voor-de-behandeling-van-bloedkanker</t>
  </si>
  <si>
    <t xml:space="preserve">Negatief. Bewijs: subgroep (≥3 lijnen) van de enkelarmige fase-2-studie ZUMA-5, met een gepubliceerde gewogen indirecte vergelijking tegen het retrospectieve cohort SCHOLAR-5. Waarom verworpen: hoewel de resultaten numeriek overtuigend lijken, is zeer onzeker of axi-cel daadwerkelijk overleving verlengt: te korte follow-up in zowel ZUMA-5 als SCHOLAR-5, en veel onzekerheid over de validiteit van het controlecohort – SCHOLAR-5 heeft van alle beschikbare cohorten de kortste mediane OS, mogelijk door korte follow-up, en volgens de beroepsgroep sluit geen enkel cohort goed aan bij de Nederlandse praktijk. Kwaliteit van leven is niet gemeten; behandeling gaat wel gepaard met ernstige bijwerkingen. Onduidelijke levensverlenging + onbekende QoL + zekere ernstige toxiciteit → SWP niet voldaan. ZIN nodigt de fabrikant uit tot herindiening zodra later in 2025 langeretermijndata van ZUMA-5 zijn gepubliceerd.</t>
  </si>
  <si>
    <t xml:space="preserve">Rituximab-gebaseerde behandelingen en alloSCT (retrospectief cohort SCHOLAR-5; gepubliceerde gewogen indirecte vergelijking)</t>
  </si>
  <si>
    <t xml:space="preserve">n.v.t. (negatief advies). Herbeoordeling mogelijk op basis van langeretermijndata ZUMA-5 (publicatie verwacht eind 2025).</t>
  </si>
  <si>
    <t xml:space="preserve">ZUMA-5-subgroep vs. SCHOLAR-5: numeriek overtuigend maar zeer onzeker – korte follow-up beide studies, SCHOLAR-5 met de kortste OS van alle cohorten (validiteit), geen cohort past bij NL (beroepsgroep); QoL niet gemeten; ernstige bijwerkingen zeker → SWP niet voldaan; uitnodiging tot herindiening met langere follow-up.</t>
  </si>
  <si>
    <t xml:space="preserve">Bron: brief 25-06-2025 + FT-rapport, gelezen via extract. Contrast met INT-147 (liso-cel FL, 2026): daar werd de indirecte vergelijking met een extern cohort wél geaccepteerd (langere follow-up, best passend cohort, consistente methoden).</t>
  </si>
  <si>
    <t xml:space="preserve">INT-112</t>
  </si>
  <si>
    <t xml:space="preserve">Advies - vergoed trastuzumab-deruxtecan (Enhertu®) voor de behandeling van borstkanker</t>
  </si>
  <si>
    <t xml:space="preserve">https://www.zorginstituutnederland.nl/documenten/2025/05/28/pakketadvies-trastuzumab-deruxtecan-enhertu-voor-de-behandeling-van-borstkanker</t>
  </si>
  <si>
    <t xml:space="preserve">Positief. Bewijs: fase-3 DESTINY-Breast04 (n=557) vs. chemotherapie naar keuze bij gemetastaseerde HER2-low borstkanker (HER2-low bepaald met de Ventana/Ultraview-test; populatie representatief voor NL): klinisch relevante OS-winst van 6,6 maanden, conform PASKWIL 2023. QoL is gemeten (&gt;92% vulde vragenlijsten in) maar niet gepubliceerd – ook bij de eerdere HER2+-indicatie. Ernstige interventiegerelateerde bijwerkingen vergelijkbaar; klinisch relevant (2×) meer stakers. Conclusie: SWP, meerwaarde op OS t.o.v. chemotherapie.</t>
  </si>
  <si>
    <t xml:space="preserve">Chemotherapie naar keuze van de behandelaar (DESTINY-Breast04, directe RCT)</t>
  </si>
  <si>
    <t xml:space="preserve">ten minste 219.803 (te optimistisch langetermijn-OS-effect fabrikant; onzekerheid door ontbrekende QoL-data en HER2-low-teststandaardisatie)</t>
  </si>
  <si>
    <t xml:space="preserve">Fors meer dan 68 (68 volgens ICER; ACP: 'nog veel meer' wegens indicatie-uitbreidingen, hoge wereldwijde omzet en niet-gepubliceerde QoL-data)</t>
  </si>
  <si>
    <t xml:space="preserve">40,6 (jaar 3); extra HER2-low-testkosten 0,24</t>
  </si>
  <si>
    <t xml:space="preserve">475 in jaar 3; €95.203 per patiënt vs. €3.411 voor chemotherapie; snelle, volledige substitutie van chemotherapie verwacht</t>
  </si>
  <si>
    <t xml:space="preserve">ACP: opnemen alleen voor een maatschappelijk aanvaardbare prijs; omdat het een indicatie-uitbreiding is, op afzienbare termijn meer uitbreidingen volgen en de wereldwijde omzet al hoog is, moet de prijs met 'nog veel meer dan 68%' dalen. Dat QoL wel is gemeten maar niet gepubliceerd is een belangrijke overweging: juist in de laatste levensfase weegt QoL zwaar bij de keuze voor nóg een behandeling met ernstige bijwerkingen. Gezien de hoge BI en het veranderende behandellandschap een arrangement van maximaal twee jaar.</t>
  </si>
  <si>
    <t xml:space="preserve">Korting fors &gt;68%; nadrukkelijk rekening houden met waarschijnlijke indicatie-uitbreidingen en met het niet-publiceren van gemeten QoL-data; arrangement maximaal twee jaar; landelijke standaardisatie/betrouwbaarheid van HER2-low-diagnostiek (andere testen dan Ventana kunnen andere patiënten classificeren – gevolgen voor KE en aantallen; zie ZIN-rapport 'Verkennende analyse HER2-low diagnostiek', 25-03-2025).</t>
  </si>
  <si>
    <t xml:space="preserve">DESTINY-Breast04: OS +6,6 mnd (PASKWIL 2023) → meerwaarde; QoL gemeten maar niet gepubliceerd (ZIN én ACP rekenen dit de fabrikant aan). KEA voldoende maar onzeker (QoL, langetermijn-OS, HER2-low-testen): fabrikant-ICER €190.476 → ZIN ≥€219.803 → ≥68%, ACP 'nog veel meer' (indicatie-uitbreiding, hoge omzet, QoL-data achtergehouden). BI €40,6 mln (475 patiënten à €95.203 vs. €3.411 chemo, volledige substitutie) + €0,24 mln testkosten. Diagnostiek (Ventana vs. andere testen) als KE- en BI-onzekerheid. Arrangement max. twee jaar.</t>
  </si>
  <si>
    <t xml:space="preserve">Bron: brief 28-05-2025 (5 p.) + ACP-advies + FT-rapport + FE-rapport + BIA, gelezen via extract. Vervolg op INT-054 (HER2+, 2023). Eerste dossier waarin het niet-publiceren van gemeten QoL-data expliciet als prijsargument wordt gebruikt en waarin diagnostiek (HER2-low-classificatie) als KE-onzekerheid wordt benoemd.</t>
  </si>
  <si>
    <t xml:space="preserve">INT-111</t>
  </si>
  <si>
    <t xml:space="preserve">epcoritamab (Tepkinly®)</t>
  </si>
  <si>
    <t xml:space="preserve">epcoritamab</t>
  </si>
  <si>
    <t xml:space="preserve">Tepkinly</t>
  </si>
  <si>
    <t xml:space="preserve">Advies - niet vergoeden epcoritamab (Tepkinly®) voor de behandeling van lymfeklierkanker</t>
  </si>
  <si>
    <t xml:space="preserve">https://www.zorginstituutnederland.nl/documenten/2025/05/27/pakketadvies-epcoritamab-tepkinly-voor-de-behandeling-van-lymfeklierkanker</t>
  </si>
  <si>
    <t xml:space="preserve">AbbVie / Genmab</t>
  </si>
  <si>
    <t xml:space="preserve">Negatief. Bewijs: voorwaardelijk geregistreerd op de enkelarmige fase-I/II-studie EPCORE NHL-1 (n=157); geen directe vergelijking met chemo-immunotherapie, dus ZIN maakte een naïeve indirecte vergelijking met SCHOLAR-1 (populaties aanzienlijk verschillend; ~39% van EPCORE eerder CAR-T). Na harmonisatie bleven slechts 29 van de 157 epcoritamab-patiënten vergelijkbaar: mediane OS 18,5 (11,7–27,7) vs. 6,3 maanden (5,9–7,0) – een verschil van 12,2 maanden, numeriek hoog en klinisch relevant, maar door de zeer lage bewijskwaliteit zeer onzeker en niet van toepassing op de overige 128 patiënten. Aanvullende toets (module SWP voor single-arm oncologica, 2023: hoe lager de bewijskwaliteit, hoe overtuigender de overige argumenten moeten zijn): mediane PFS 4,4 maanden – het laagste van alle sinds 2020 beoordeelde middelen voor r/r DLBCL (lonca/glofitamab 4,9; TAFA-LEN 11,6/7,6; Pola-BR 9,5; bij 3L+ Pola-BR 6,1); QoL niet interpreteerbaar. De beroepsgroep meldde dat Pola-BR in de praktijk aanzienlijk slechter presteert dan in de single-arm registratiestudie en amper meer wordt gebruikt, wat ZIN's twijfel over de reproduceerbaarheid van single-arm OS-resultaten vergrootte. Bovendien loopt een directe fase-III-studie (GCT3013-05). Conclusie: onvoldoende aannemelijk dat epcoritamab van voldoende meerwaarde is → SWP niet voldaan.</t>
  </si>
  <si>
    <t xml:space="preserve">Chemo-immunotherapie (SCHOLAR-1; naïeve indirecte vergelijking door ZIN, 29 vergelijkbare patiënten); PFS kwalitatief afgezet tegen lonca, glofitamab, TAFA-LEN en Pola-BR</t>
  </si>
  <si>
    <t xml:space="preserve">n.v.t. (negatief advies); bewijs van hogere kwaliteit verwacht uit de lopende fase-III-studie GCT3013-05 (epcoritamab vs. CIT).</t>
  </si>
  <si>
    <t xml:space="preserve">Single-arm + naïeve ITC met SCHOLAR-1: slechts 29/157 patiënten vergelijkbaar; OS-verschil 12,2 mnd numeriek relevant maar zeer onzeker en niet generaliseerbaar; PFS 4,4 mnd = slechtste in klasse (cross-dossier-vergelijking); QoL niet te duiden; real-world Pola-BR-ervaring ondermijnt vertrouwen in single-arm OS; fase III loopt → SWP niet voldaan; geen KE/BIA/ACP.</t>
  </si>
  <si>
    <t xml:space="preserve">Bron: brief 27-05-2025 + FT-rapport, gelezen via extract. FL-indicatie buiten scope. Vergelijk INT-077/078 (glofitamab/loncastuximab 2024) en INT-055 (TAFA-LEN 2023).</t>
  </si>
  <si>
    <t xml:space="preserve">INT-110</t>
  </si>
  <si>
    <t xml:space="preserve">idecabtagene vicleucel (Abecma®)</t>
  </si>
  <si>
    <t xml:space="preserve">idecabtagene vicleucel</t>
  </si>
  <si>
    <t xml:space="preserve">Abecma</t>
  </si>
  <si>
    <t xml:space="preserve">Advies - niet vergoeden idecabtagene vicleucel (Abecma®) voor de behandeling van multipel myeloom</t>
  </si>
  <si>
    <t xml:space="preserve">https://www.zorginstituutnederland.nl/documenten/2025/05/19/pakketadvies-idecabtagene-vicleucel-abecma-voor-de-behandeling-van-multipel-myeloom</t>
  </si>
  <si>
    <t xml:space="preserve">Negatief, ondanks een gerandomiseerde fase-3-studie. KarMMa-3 vergeleek ide-cel met vijf standaardregimes (DPd, DVd, IRd, Kd, EPd) bij RRMM na 2–4 lijnen (66% triple-refractair; populatie representatief voor Nederland). Waarom verworpen: geen klinisch relevant effect op overleving – mediane OS 41,4 vs. 37,9 maanden (3,5 maanden), HR 1,01 (0,73–1,40); ook analyses die corrigeren voor de aanzienlijke crossover (56% van de controlearm kreeg later ide-cel) tonen geen klinisch relevant OS-voordeel. De PFS-winst (13,8 vs. 4,4 maanden, 9,4 maanden; door de beroepsgroep als beoordelingsbasis geaccepteerd) is klinisch relevant maar vertaalt zich niet in overleving en is volgens ZIN 'niet substantieel' vergeleken met cilta-cel (PFS 33,4 maanden), de andere CAR-T in de 4e lijn waarover ZIN recent positief adviseerde. QoL ten minste behouden (klinische relevantie onduidelijk); meer ernstige bijwerkingen en meer vroege overlijdens. Conclusie: voldoet niet aan SWP; geen KE, BIA of ACP.</t>
  </si>
  <si>
    <t xml:space="preserve">Standaardbehandeling in KarMMa-3 (DPd, DVd, IRd, Kd, EPd), representatief voor Nederland; benchmark cilta-cel (INT-099) voor de effectgrootte</t>
  </si>
  <si>
    <t xml:space="preserve">RCT KarMMa-3: PFS +9,4 mnd maar OS HR 1,01 (41,4 vs. 37,9 mnd), ook na crossover-correctie geen klinisch relevant OS-effect; PFS-winst 'niet substantieel' t.o.v. cilta-cel (33,4 mnd); QoL behouden, relevantie onduidelijk; meer ernstige bijwerkingen en vroege sterfte → SWP niet voldaan → niet opnemen. Beroepsgroep positioneert smaller (triple-refractair na 2 lijnen).</t>
  </si>
  <si>
    <t xml:space="preserve">Bron: brief 19-05-2025 + FT-rapport (06-05-2025), gelezen via extract; geen FE/BIA/ACP. BMS-dossier. Zeldzaam voorbeeld van een negatief SWP-oordeel op basis van een RCT met significante PFS-winst.</t>
  </si>
  <si>
    <t xml:space="preserve">INT-109</t>
  </si>
  <si>
    <t xml:space="preserve">abemaciclib (Verzenios®)</t>
  </si>
  <si>
    <t xml:space="preserve">abemaciclib</t>
  </si>
  <si>
    <t xml:space="preserve">Verzenios</t>
  </si>
  <si>
    <t xml:space="preserve">Advies - niet vergoeden abemaciclib (Verzenios®) voor de behandeling van borstkanker (herbeoordeling)</t>
  </si>
  <si>
    <t xml:space="preserve">https://www.zorginstituutnederland.nl/documenten/2025/04/11/pakketadvies-sluisgeneesmiddel-abemaciclib-verzenios-voor-de-behandeling-van-borstkanker-herbeoordeling</t>
  </si>
  <si>
    <t xml:space="preserve">Eli Lilly</t>
  </si>
  <si>
    <t xml:space="preserve">Sluis; eerder negatief advies 13-12-2023 (INT-067); herbeoordeling na kort geding van de registratiehouder, met nieuw beoordelingsteam en nieuwe studieresultaten</t>
  </si>
  <si>
    <t xml:space="preserve">Negatief (bevestiging van 2023 na volledige herbeoordeling). Bewijs: monarchE bij ~54 maanden mediane follow-up: 197/2.555 (7,7%) overleden met abemaciclib vs. 223/2.565 (8,7%) zonder; OS-HR 0,89 (0,74–1,08), niet significant en niet conform de CieBOM-relevantiegrenzen voor adjuvante behandeling (≥5% absoluut verschil, of ≥3% én HR &lt;0,70 bij ≥3 jaar follow-up). Omdat de OS-data immatuur zijn (finale analyse na 650 events of 10 jaar) en mature data redelijkerwijs nog niet te verwachten zijn, keek ZIN ditmaal wél naar iDFS als surrogaat: ook dat effect haalt de CieBOM-grens voor een voorlopig positief advies niet. QoL op lange termijn (12 maanden na behandeling) behouden; toxiciteit, ernstige bijwerkingen en stakers tijdens behandeling klinisch relevant hoger → zonder winst op gunstige effecten onacceptabel. WAR tweemaal: voldoet niet.</t>
  </si>
  <si>
    <t xml:space="preserve">Adjuvante endocriene therapie alleen (monarchE, directe RCT)</t>
  </si>
  <si>
    <t xml:space="preserve">Herbeoordeling na kort geding: initiële beoordeling terzijde gelegd, nieuw team, startbijeenkomst met beroepsgroep/richtlijncommissie/patiëntenverenigingen/ZN, nieuwe data, consultatie, WAR tweemaal. Uitkomst ongewijzigd: OS-HR 0,89 (54 mnd) niet relevant volgens CieBOM-adjuvantgrenzen (5% of 3% + HR &lt;0,70); iDFS (nu wél beoordeeld als surrogaat wegens immature OS) haalt de grens voor een voorlopig positief advies evenmin; meer toxiciteit en stakers → SWP niet voldaan.</t>
  </si>
  <si>
    <t xml:space="preserve">Niet opgenomen (negatief advies, bevestigd)</t>
  </si>
  <si>
    <t xml:space="preserve">Bron: brief 11-04-2025 (gedateerd 15-04 in index; 4 p.) + FT-herbeoordelingsrapport, gelezen via extract; geen BIA/FE/ACP. Eerste herbeoordeling afgedwongen via een kort geding; de expliciete CieBOM-adjuvantgrenzen (5% / 3% + HR &lt;0,70) worden hier voor het eerst in een brief genoemd.</t>
  </si>
  <si>
    <t xml:space="preserve">INT-108</t>
  </si>
  <si>
    <t xml:space="preserve">teclistamab (Tecvayli®)</t>
  </si>
  <si>
    <t xml:space="preserve">teclistamab</t>
  </si>
  <si>
    <t xml:space="preserve">Tecvayli</t>
  </si>
  <si>
    <t xml:space="preserve">Advies - vergoed teclistamab (Tecvayli®) voor de behandeling van multipel myeloom (herbeoordeling)</t>
  </si>
  <si>
    <t xml:space="preserve">https://www.zorginstituutnederland.nl/documenten/2025/04/14/pakketadvies-teclistamab-tecvayli-voor-de-behandeling-van-multipel-myeloom-herbeoordeling</t>
  </si>
  <si>
    <t xml:space="preserve">Sluis; eerder advies 10-07-2024 (INT-081: niet opnemen wegens onbruikbare KEA); herindiening KEA met 30% lagere lijstprijs</t>
  </si>
  <si>
    <t xml:space="preserve">Positief, bevestiging van 2024 (INT-081). MajesTEC-1 (single-arm) indirect vergeleken met het prospectieve externe cohort LocoMMotion: mediane OS 21,9 maanden vs. 11,76 maanden (na correctie voor prognostische factoren) → overlevingswinst 10,1 maanden, HR 0,64 (klinisch relevant); PFS als surrogaat HR 0,48; bewijs zeer lage kwaliteit door de indirecte vergelijking. QoL mogelijk positief (pijn) in de single-arm studie; klinisch relevant meer ernstige bijwerkingen. Beter bewijs voor monotherapie in de 4e lijn wordt niet verwacht.</t>
  </si>
  <si>
    <t xml:space="preserve">Behandeling naar keuze van de arts, 4e lijn (Pom-Cy-Dex, Kd, Elo-Pom-Dex); prospectief extern cohort LocoMMotion</t>
  </si>
  <si>
    <t xml:space="preserve">Basecase na 30% prijsverlaging; door ZIN vervangen door conservatieve range</t>
  </si>
  <si>
    <t xml:space="preserve">Range 113.041–157.780 (conservatieve benadering wegens indirecte vergelijking en onzekere langetermijnoverleving; met 30% lagere lijstprijs)</t>
  </si>
  <si>
    <t xml:space="preserve">Meer dan 40 (range 25–40 op de al met 30% verlaagde prijs); addendum: 35–60% en 'meer dan 60%' afhankelijk van nettoprijzen comparators; ACP: 'veel meer dan 40%'</t>
  </si>
  <si>
    <t xml:space="preserve">Macrokosten 35,2–38,6 (jaar 3, met 30% prijsverlaging); 15,2–18,6 na substitutie</t>
  </si>
  <si>
    <t xml:space="preserve">367 (4e lijn) + 108 (5e lijn) in jaar 3; €162.196 per patiënt (€147.581 bij tweewekelijkse dosering)</t>
  </si>
  <si>
    <t xml:space="preserve">ACP: beschikbaarheid belangrijk, maar alleen tegen een maatschappelijk aanvaardbare prijs → niet vergoeden tenzij een forse prijsdaling, 'veel meer dan de 40%' uit het conservatieve scenario, vanwege de grote onzekerheden; kan de benodigde daling niet kwantificeren omdat zij de onderhandelde prijzen niet kent en er geen scenario is met een kosteneffectieve comparator. Toelaten van een niet-doelmatige behandeling werkt ook in de toekomst negatief door. Arrangementsduur afstemmen op verwachte concurrenten en indicatie-uitbreidingen naar eerdere lijnen. ZIN: extra prijsdaling boven de 40% omdat de comparator waarschijnlijk zelf niet kosteneffectief is en op lijstprijzen is gewaardeerd.</t>
  </si>
  <si>
    <t xml:space="preserve">Prijsdaling &gt;40% (op de al 30% verlaagde lijstprijs), met extra daling wegens niet-kosteneffectieve comparator op lijstprijzen (addendum: 35–60%, mogelijk &gt;60%); rekening houden met langetermijndata, uitbreiding naar eerdere lijnen en nieuwe behandelingen; korte arrangementsduur; gepast-gebruikafspraken door de beroepsgroep (indicatiecommissie).</t>
  </si>
  <si>
    <t xml:space="preserve">SWP/meerwaarde bevestigd (OS +10,1 mnd, HR 0,64; PFS HR 0,48). Herbeoordeling KEA (met 30% vrijwillige prijsverlaging) nu van voldoende kwaliteit; onzekerheid over indirecte vergelijking en langetermijnoverleving → conservatieve ICER-range €113.041–157.780 → korting 25–40%, advies &gt;40%. Kern: de comparator (4e-lijnsmix op lijstprijzen) is waarschijnlijk zelf niet kosteneffectief en in werkelijkheid goedkoper → extra korting nodig; addendum op verzoek VWS rekent nettoprijzen door (lenalidomide −99%, pomalidomide −41%/−99%, carfilzomib −32%): benodigde korting 35–60%, mogelijk &gt;60%. ACP: 'veel meer dan 40%', niet te kwantificeren; korte arrangementsduur. BI 475 patiënten, €15–19 mln netto.</t>
  </si>
  <si>
    <t xml:space="preserve">Bron: gebundelde PDF (brief 14-04-2025; addendum nettoprijzen comparators; ACP-verslag; FT; BIA 2024; FE herbeoordeling), gelezen via extract. Vervolg op INT-081. Prijsanker voor elranatamab/talquetamab (INT-115).</t>
  </si>
  <si>
    <t xml:space="preserve">INT-106</t>
  </si>
  <si>
    <t xml:space="preserve">mirikizumab (Omvoh®)</t>
  </si>
  <si>
    <t xml:space="preserve">mirikizumab</t>
  </si>
  <si>
    <t xml:space="preserve">Omvoh</t>
  </si>
  <si>
    <t xml:space="preserve">Advies - vergoed mirikizumab (Omvoh®) voor de behandeling van de ziekte van Crohn</t>
  </si>
  <si>
    <t xml:space="preserve">https://www.zorginstituutnederland.nl/documenten/2025/04/03/pakketadvies-sluisgeneesmiddel-mirikizumab-omvoh-voor-de-ziekte-van-crohn</t>
  </si>
  <si>
    <t xml:space="preserve">Positief, als gelijke waarde t.o.v. ustekinumab, vedolizumab, upadacitinib en risankizumab. Bewijs: RCT VIVID-1 met directe vergelijking mirikizumab vs. ustekinumab: geen klinisch relevante verschillen in klinische respons en behoud van remissie, vergelijkbare QoL-verbetering, vergelijkbaar bijwerkingenprofiel; resultaten bij biological-ervaren patiënten vergelijkbaar met biological-naïeve. Omdat ZIN eerder via NMA gelijke waarde tussen ustekinumab en de andere post-TNF-middelen vaststelde, geldt mirikizumab ook als gelijkwaardig aan vedolizumab, upadacitinib en risankizumab → SWP.</t>
  </si>
  <si>
    <t xml:space="preserve">Ustekinumab (VIVID-1, directe RCT); vedolizumab, upadacitinib, risankizumab via eerdere NMA-conclusie</t>
  </si>
  <si>
    <t xml:space="preserve">Geen uitgebreide BIA (pragmatisch: al 4 vergoede middelen); verwacht budgetneutraal bij vergelijkbare prijsafspraken</t>
  </si>
  <si>
    <t xml:space="preserve">Enkele honderden (van 6.000–7.000 Crohn-patiënten op post-TNF-middelen); €17.175 (jaar 1) / €16.276 (vervolg) vs. standaard €16.661–20.808 / €13.422–16.276 (lijstprijzen)</t>
  </si>
  <si>
    <t xml:space="preserve">Opname mits geen meerkosten (gelijke prijs); het aandeel ustekinumab zal door meerdere biosimilars verder toenemen.</t>
  </si>
  <si>
    <t xml:space="preserve">Head-to-head RCT vs. ustekinumab (VIVID-1) → gelijke waarde; via eerdere NMA ook met vedolizumab/upadacitinib/risankizumab → geen KEA. Eerste sluisdossier zonder uitgebreide BIA ('pragmatische overwegingen': vijfde middel in een klasse met prijsafspraken in het veld); budgetneutraal verwacht bij vergelijkbare afspraken.</t>
  </si>
  <si>
    <t xml:space="preserve">Bron: brief 03-04-2025 (3 p.) + FT-conclusie, gelezen via extract; geen BIA/FE/ACP. Tweede mirikizumab-dossier (na CU, INT-085).</t>
  </si>
  <si>
    <t xml:space="preserve">INT-107</t>
  </si>
  <si>
    <t xml:space="preserve">etrasimod (Velsipity®)</t>
  </si>
  <si>
    <t xml:space="preserve">etrasimod</t>
  </si>
  <si>
    <t xml:space="preserve">Velsipity</t>
  </si>
  <si>
    <t xml:space="preserve">Advies - vergoed etrasimod (Velsipity®) voor de behandeling van colitis ulcerosa</t>
  </si>
  <si>
    <t xml:space="preserve">https://www.zorginstituutnederland.nl/documenten/2025/04/03/pakketadvies-sluisgeneesmiddel-etrasimod-velsipity-voor-de-behandeling-van-colitis-ulcerosa</t>
  </si>
  <si>
    <t xml:space="preserve">Pfizer</t>
  </si>
  <si>
    <t xml:space="preserve">Positief, als gelijke waarde t.o.v. vedolizumab en ozanimod (en via NMA ustekinumab) bij CU ≥16 jaar na TNF-alfa-remmer. Bewijs: vergelijkbare gunstige en ongunstige effecten t.o.v. vedolizumab en ozanimod (S1P-modulator, dezelfde klasse); vedolizumab ≈ ustekinumab in gepubliceerde NMA's. Beroepsgroep: geen voorkeur na TNF-alfa, prijs bepalend → SWP.</t>
  </si>
  <si>
    <t xml:space="preserve">Vedolizumab en ozanimod (S1P-klassegenoot); ustekinumab via NMA</t>
  </si>
  <si>
    <t xml:space="preserve">Geen meerkosten t.o.v. ustekinumab/vedolizumab; ustekinumab-biosimilars (geregistreerd) verlagen het anker</t>
  </si>
  <si>
    <t xml:space="preserve">0,79 macrokosten (jaar 3); besparing 0,39 na substitutie van ozanimod (lijstprijzen)</t>
  </si>
  <si>
    <t xml:space="preserve">101 in jaar 3; €10.128,75 per patiënt per jaar</t>
  </si>
  <si>
    <t xml:space="preserve">Opname alleen na falen van/intolerantie voor een TNF-alfa-remmer, mits geen meerkosten t.o.v. ustekinumab en vedolizumab; prijsdaling door ustekinumab-biosimilars en onderhandelde prijzen meewegen.</t>
  </si>
  <si>
    <t xml:space="preserve">Tweede orale S1P-modulator bij CU: gelijke waarde met vedolizumab en ozanimod, via NMA met ustekinumab → geen KEA (KE comparators onbekend). Kleine BI (101 patiënten; nominaal €0,39 mln besparing door substitutie van ozanimod), maar anker = ustekinumab/vedolizumab incl. biosimilarkortingen.</t>
  </si>
  <si>
    <t xml:space="preserve">Bron: brief 03-04-2025 (3 p.) + FT-conclusie + BIA, gelezen via extract; geen FE, geen ACP. Zesde CU/Crohn-dossier met identieke gelijke-waarde-route.</t>
  </si>
  <si>
    <t xml:space="preserve">INT-105</t>
  </si>
  <si>
    <t xml:space="preserve">marstacimab (Hympavzi®)</t>
  </si>
  <si>
    <t xml:space="preserve">marstacimab</t>
  </si>
  <si>
    <t xml:space="preserve">Hympavzi</t>
  </si>
  <si>
    <t xml:space="preserve">hemofilie A of B</t>
  </si>
  <si>
    <t xml:space="preserve">Advies - vergoed marstacimab (Hympavzi®) voor de behandeling van hemofilie A of B</t>
  </si>
  <si>
    <t xml:space="preserve">https://www.zorginstituutnederland.nl/documenten/2025/03/19/pakketadvies-marstacimab-hympavzi-voor-de-behandeling-van-hemofilie-a-of-b</t>
  </si>
  <si>
    <t xml:space="preserve">Hemofilie</t>
  </si>
  <si>
    <t xml:space="preserve">Positief, als gelijke waarde t.o.v. factor VIII-/IX-producten en (bij hemofilie A) emicizumab. Bewijs: niet-gerandomiseerde open-label fase-3 studie B7841005 (≥12 jaar, ernstige hemofilie A en B zonder remmers): even effectief in het voorkomen van bloedingen als factor VIII/IX; geen klinisch relevante verschillen in bijwerkingen; mogelijk gebruiksgemakvoordeel (wekelijkse subcutane injectie vs. intraveneuze factorproducten). Via de eerdere conclusie emicizumab = factor VIII ook gelijkwaardig aan emicizumab-profylaxe → SWP.</t>
  </si>
  <si>
    <t xml:space="preserve">Factor VIII- (hemofilie A) en factor IX-producten (hemofilie B), en emicizumab (hemofilie A, via transitiviteit)</t>
  </si>
  <si>
    <t xml:space="preserve">Nettoprijs niet hoger dan nettoprijs factor VIII- en IX-producten</t>
  </si>
  <si>
    <t xml:space="preserve">25,9 macrokosten (jaar 3); op lijstprijzen besparing van 0,21 na substitutie van factor VIII/IX en emicizumab – werkelijk hoger door onderhandelde comparatorprijzen</t>
  </si>
  <si>
    <t xml:space="preserve">55 in jaar 3 (ca. 1.400 hemofilie A- en 200 hemofilie B-patiënten in NL); €477.340 (jaar 1) / €468.333 (vervolgjaren) per patiënt</t>
  </si>
  <si>
    <t xml:space="preserve">Opname voor de geregistreerde indicatie (ernstige hemofilie A en B zonder remmers, ≥12 jaar, ≥35 kg) mits nettoprijs ≤ factor VIII-/IX-producten; onzekerheid over marktpenetratie.</t>
  </si>
  <si>
    <t xml:space="preserve">Eerste anti-TFPI in de sluis: single-arm fase 3 → even effectief als factor VIII/IX, vergelijkbare veiligheid, wekelijks s.c. als gebruiksgemakvoordeel (geen meerwaarde) → gelijke waarde, ook met emicizumab via transitiviteit → geen KEA; anker = nettoprijs factorproducten, consistent met emicizumab (2020/2023) en efanesoctocog (jan 2025). Nominale besparing (€0,2 mln) op lijstprijzen gerelativeerd; 55 patiënten à ~€470.000.</t>
  </si>
  <si>
    <t xml:space="preserve">Bron: brief 19-03-2025 (3 p.) + FT-rapport + BIA, gelezen via extract; geen FE, geen ACP. Brief verwijst voor het eerst naar 'Rapport kosteneffectiviteit van zorg (2024)' i.p.v. het rapport uit 2015.</t>
  </si>
  <si>
    <t xml:space="preserve">INT-102</t>
  </si>
  <si>
    <t xml:space="preserve">injectie Pluvicto®</t>
  </si>
  <si>
    <t xml:space="preserve">lutetium (177Lu) vipivotide tetraxetan</t>
  </si>
  <si>
    <t xml:space="preserve">Pluvicto</t>
  </si>
  <si>
    <t xml:space="preserve">prostaatkanker</t>
  </si>
  <si>
    <t xml:space="preserve">Advies - vergoed injectie Pluvicto® voor de behandeling van prostaatkanker</t>
  </si>
  <si>
    <t xml:space="preserve">https://www.zorginstituutnederland.nl/documenten/2025/03/12/pakketadvies-injectie-pluvicto-voor-de-behandeling-van-prostaatkanker</t>
  </si>
  <si>
    <t xml:space="preserve">Novartis (Advanced Accelerator Applications)</t>
  </si>
  <si>
    <t xml:space="preserve">Alleen subgroep onderbouwd (deels)</t>
  </si>
  <si>
    <t xml:space="preserve">Positief voor de hele indicatie, met een gesplitst waardeoordeel over drie met de beroepsgroepen gedefinieerde groepen. Groep 1 (na ARPI + één taxaan, geschikt voor cabazitaxel): open-label fase-II RCT TheraP vs. cabazitaxel – bij 35,7 maanden follow-up geen klinisch relevant langere overleving, geen QoL-verschil, minder graad 3-4 bijwerkingen maar niet minder stakers → gelijke waarde met cabazitaxel. Groep 2 (niet geschikt voor cabazitaxel) en 3 (na twee taxanen): open-label fase-III RCT VISION (177Lu-PSMA-617 + BSC vs. BSC) – bij ~20 maanden follow-up klinisch relevant langere OS (PASKWIL 2023), QoL gelijk, klinisch relevant meer ernstige bijwerkingen en stakers (te verwachten t.o.v. BSC, acceptabel) → meerwaarde. Onzekerheden: hoge uitval in de VISION-controlearm, heterogene populatie, matige aansluiting bij de Nederlandse praktijk. Olaparib (BRCA), radium-223 (alleen botmetastasen) en de apotheekbereiding 177Lu-PSMA-I&amp;T om pragmatische redenen niet als comparator meegenomen.</t>
  </si>
  <si>
    <t xml:space="preserve">Groep 1: cabazitaxel (TheraP) → gelijke waarde; groep 2+3: best ondersteunende zorg (VISION) → meerwaarde; apotheekbereiding 177Lu-PSMA-I&amp;T (vergoed, niet geregistreerd) als prijsreferentie</t>
  </si>
  <si>
    <t xml:space="preserve">Te optimistisch (extrapolaties, utiliteiten, kosten vervolg-/gelijktijdige behandeling aangepast)</t>
  </si>
  <si>
    <t xml:space="preserve">436.725 (groep 2) en 506.684 (groep 3) na aanpassing door ZIN; groep 1 niet beoordeeld (gelijke waarde)</t>
  </si>
  <si>
    <t xml:space="preserve">Groep 1: nettoprijs ≤ cabazitaxel; groep 2+3: 90 volgens KEA, met als anker de prijs van de apotheekbereiding 177Lu-PSMA-I&amp;T (€33.728 vs. €87.570 per behandeling, ca. −60%) en concurrentie van andere lutetium-behandelingen vanaf 2026</t>
  </si>
  <si>
    <t xml:space="preserve">90 macrokosten (jaar 3); 70 na substitutie van cabazitaxel (€19.446) en 177Lu-PSMA-I&amp;T (€33.728); scenario's 61–100</t>
  </si>
  <si>
    <t xml:space="preserve">1.033 in jaar 3; €87.570 per patiënt per behandeling (4,5 cycli van 6 weken)</t>
  </si>
  <si>
    <t xml:space="preserve">ACP: erkent het belang van beschikbaarheid voor patiënten zonder andere opties, maar weegt ook patiënten met andere aandoeningen en toekomstige patiënten mee; niet opnemen tenzij een forse daling van de vraagprijs. Vanuit maatschappelijk perspectief is een jaarlijkse prijs op het huidige niveau van de ziekenhuisbereiding aangewezen; de commissie is zich bewust dat daarmee ondoelmatige zorg in stand blijft en adviseert daarom een prijsarrangement van maximaal twee jaar (indicatie-uitbreidingen en veranderend behandellandschap).</t>
  </si>
  <si>
    <t xml:space="preserve">Groep 1: prijs ≤ cabazitaxel; groep 2+3: sterke prijsdaling met de apotheekbereiding als referentie en rekening houdend met lutetium-concurrentie vanaf 2026; prijsarrangement van maximaal twee jaar.</t>
  </si>
  <si>
    <t xml:space="preserve">Driedeling met de beroepsgroepen: vs. cabazitaxel (TheraP) gelijke waarde → prijs ≤ cabazitaxel; vs. BSC (VISION) meerwaarde maar ICER €437k–507k → 90% korting volgens KEA. ZIN en ACP verleggen het anker naar de vergoede, niet-geregistreerde apotheekbereiding 177Lu-PSMA-I&amp;T (€33.728 per behandeling, andere kwaliteitseisen, geen eigen OS-data, farmacokinetiek/dosimetrie vergelijkbaar volgens EANM/SNMMI) – een prijs op dat niveau is 'maatschappelijk aangewezen' ondanks dat die ondoelmatige zorg in stand houdt. BI €70 mln (1.033 patiënten) – een van de grootste in de database. Arrangement maximaal twee jaar wegens komende indicatie-uitbreidingen en lutetium-concurrentie.</t>
  </si>
  <si>
    <t xml:space="preserve">Bron: brief 12-03-2025 (6 p.) + ACP-advies + FT-rapport + FE-rapport (174 p.) + BIA, gelezen via extract. Eerste radioligand in de sluis; uniek: een magistrale apotheekbereiding als prijsanker voor een geregistreerd product.</t>
  </si>
  <si>
    <t xml:space="preserve">INT-103</t>
  </si>
  <si>
    <t xml:space="preserve">talazoparib (Talzenna®) met enzalutamide</t>
  </si>
  <si>
    <t xml:space="preserve">talazoparib</t>
  </si>
  <si>
    <t xml:space="preserve">Talzenna</t>
  </si>
  <si>
    <t xml:space="preserve">Advies - vergoed talazoparib (Talzenna®) met enzalutamide voor de behandeling van uitgezaaide prostaatkanker</t>
  </si>
  <si>
    <t xml:space="preserve">https://www.zorginstituutnederland.nl/documenten/2025/03/12/pakketadvies-talazoparib-talzenna-met-enzalutamide-voor-de-behandeling-van-uitgezaaide-prostaatkanker</t>
  </si>
  <si>
    <t xml:space="preserve">Positief. Bewijs: fase-3 RCT TALAPRO-2 (talazoparib + enzalutamide vs. enzalutamide) bij mCRPC: klinisch relevante verbetering van de overleving; geen klinisch relevant QoL-effect; veiligheidsprofiel duidelijk slechter (waarschijnlijk klinisch relevant meer ernstige bijwerkingen en stakers) maar acceptabel gezien de overlevingswinst. Omdat abirateron en enzalutamide volgens de richtlijn vergelijkbaar effectief zijn en beide worden gebruikt (voorkeur abirateron wegens patentverloop; enzalutamide bij o.a. leverproblemen), acht ZIN de resultaten ook toepasbaar op de vergelijking met abirateron → meerwaarde t.o.v. enzalutamide en abirateron, SWP. De registratiehouder vroeg zelf een smallere indicatie (HRR-mutatie) dan de registratie; de CieBOM adviseerde in april 2024 positief voor de brede populatie op rPFS, met de opmerking dat de rPFS-winst duidelijk groter is bij HRR-mutatie.</t>
  </si>
  <si>
    <t xml:space="preserve">Enzalutamide (TALAPRO-2, directe RCT) en abirateron (gelijkgesteld; generiek, voorkeur in NL)</t>
  </si>
  <si>
    <t xml:space="preserve">186.501 (analyse van voldoende kwaliteit); zelfs bij 100% korting op talazoparib niet kosteneffectief t.o.v. abirateron op lijstprijzen door de prijs van enzalutamide; scenario's met lagere enzalutamide-prijzen doorgerekend</t>
  </si>
  <si>
    <t xml:space="preserve">Ten minste 40 op talazoparib, afhankelijk van de decentraal onderhandelde prijs van enzalutamide (ACP-scenario: 60% korting op enzalutamide + 40% op talazoparib)</t>
  </si>
  <si>
    <t xml:space="preserve">28,5 macrokosten, 19,9 meerkosten (jaar 3); bij hoger testpercentage 32,2 / 22,5</t>
  </si>
  <si>
    <t xml:space="preserve">623 in jaar 3 (708 bij hoger HRR-testpercentage); €96.183 per patiënt per behandeling vs. abirateron €21.264 en enzalutamide €50.131</t>
  </si>
  <si>
    <t xml:space="preserve">ACP: niet opnemen tenzij forse daling van de vraagprijs; omdat het een combinatie met enzalutamide is waarvan de marktexclusiviteit in 2028 afloopt, moeten de prijzen van beide middelen in samenhang worden gezien → prijsarrangement tot het patentverloop van enzalutamide, met het scenario 60% korting op enzalutamide en 40% op talazoparib als uitgangspunt; gepast-gebruikafspraken met nadrukkelijke aandacht voor de HRR-test.</t>
  </si>
  <si>
    <t xml:space="preserve">Alleen HRR-gemuteerde mCRPC zonder chemo-indicatie; korting ≥40% op talazoparib gekoppeld aan de enzalutamide-prijs; arrangement tot patentverloop enzalutamide (2028); gepast-gebruikafspraken rond HRR-testen – nu wordt alleen op BRCA1/2 getest, bij opname moet ook op andere HRR-mutaties worden getest (partijen moeten zich voorbereiden).</t>
  </si>
  <si>
    <t xml:space="preserve">TALAPRO-2: klinisch relevante OS-winst, QoL neutraal, meer toxiciteit acceptabel → meerwaarde t.o.v. enzalutamide én (gelijkgesteld) abirateron; smallere HRR-indicatie door fabrikant zelf aangevraagd. KEA voldoende: ICER €186.501; opvallend: zelfs met 100% korting op talazoparib is de combinatie t.o.v. generiek abirateron niet kosteneffectief door de enzalutamide-lijstprijs → ZIN rekent scenario's met lagere enzalutamide-prijzen → ≥40% op talazoparib, afhankelijk van de enzalutamide-nettoprijs. ACP: prijzen van beide componenten in samenhang, arrangement tot 2028 (patentverloop enzalutamide), scenario 60%/40%. BI €19,9–22,5 mln (623–708 patiënten); HRR-testinfrastructuur als gepast-gebruikvoorwaarde. ZIN herbeoordeelt intussen PARP-remmers bij borstkanker.</t>
  </si>
  <si>
    <t xml:space="preserve">Bron: brief 12-03-2025 (5 p.) + ACP-advies + FT-rapport + FE-rapport + BIA, gelezen via extract. Enige PARP-remmer-combinatie bij mCRPC met een positief advies (vgl. INT-075 Akeega en INT-091 olaparib, beide negatief): het verschil is een klinisch relevante OS-winst in de RCT.</t>
  </si>
  <si>
    <t xml:space="preserve">INT-104</t>
  </si>
  <si>
    <t xml:space="preserve">avapritinib (Ayvakyt®)</t>
  </si>
  <si>
    <t xml:space="preserve">avapritinib</t>
  </si>
  <si>
    <t xml:space="preserve">Ayvakyt</t>
  </si>
  <si>
    <t xml:space="preserve">een zeldzame bloedziekte</t>
  </si>
  <si>
    <t xml:space="preserve">Advies - vergoed avapritinib (Ayvakyt®) voor de behandeling van een zeldzame bloedziekte</t>
  </si>
  <si>
    <t xml:space="preserve">https://www.zorginstituutnederland.nl/documenten/2025/03/12/pakketadvies-avapritinib-ayvakyt-voor-de-behandeling-van-een-zeldzame-bloedziekte</t>
  </si>
  <si>
    <t xml:space="preserve">Systemische mastocytose</t>
  </si>
  <si>
    <t xml:space="preserve">Blueprint Medicines</t>
  </si>
  <si>
    <t xml:space="preserve">Positief. Bewijs: twee enkelarmige studies (EXPLORER, PATHFINDER) indirect vergeleken met een real-world controlecohort van Europese en Amerikaanse patiënten met gevorderde systemische mastocytose. Na ~17 maanden follow-up was de mediane OS met avapritinib niet bereikt vs. 17,2 maanden in het cohort; een ongepubliceerde analyse met ~30 maanden follow-up bevestigt dit (mediaan nog niet bereikt vs. 17,5 maanden) → klinisch relevant overlevingsvoordeel; ook betere respons op ziekteactiviteit, (aanzienlijke) klinisch relevante QoL-verbetering en een gunstiger bijwerkingenprofiel. Bewijskwaliteit zeer laag (zeldzame ziekte, beperkt bewijs voor de bestaande behandelingen, korte follow-up), maar de beperkte data wijzen op een klinisch relevant effect op álle cruciale uitkomsten. Een direct vergelijkende studie acht ZIN niet mogelijk door de zeldzaamheid en een 'rug-tegen-de-muur'-situatie. Conclusie: SWP en meerwaarde t.o.v. midostaurine, cladribine en (peg)interferon-α.</t>
  </si>
  <si>
    <t xml:space="preserve">Standaard/gebruikelijke behandeling met midostaurine, cladribine en (peg)interferon-α (real-world controlecohort EU/VS; indirecte vergelijking)</t>
  </si>
  <si>
    <t xml:space="preserve">373.840 (analyse fabrikant van voldoende kwaliteit; geaccepteerd)</t>
  </si>
  <si>
    <t xml:space="preserve">5,8 macrokosten (jaar 3); 5,6 na substitutie</t>
  </si>
  <si>
    <t xml:space="preserve">19 in jaar 3; €353.940 totale kosten per patiënt per jaar; ca. 60 patiënten met AdvSM in Nederland</t>
  </si>
  <si>
    <t xml:space="preserve">ACP: beschikbaarheid belangrijk, maar alleen tegen een maatschappelijk aanvaardbare prijs; niet opnemen tenzij prijsreductie van 75%. Bewust géén 'ten minste' 75% omdat het een zeldzame ziekte met een zeer kleine patiëntengroep en een kleine fabrikant betreft. Bij het arrangement rekening houden met de indicatie-uitbreiding naar indolente SM (grotere groep); gepast-gebruikafspraken maken. ZIN neemt de adviezen over.</t>
  </si>
  <si>
    <t xml:space="preserve">Prijsreductie 75%; indicatie-uitbreiding naar ISM (grotere populatie) meewegen in de onderhandeling; start- en stopcriteria zodat inzet vanaf de tweede lijn bij de juiste patiënten plaatsvindt; dosisverlaging overwegen bij langdurig succesvolle behandeling; behandeling vanuit expertisecentra; ZIN gaat met de beroepsgroep in gesprek over gepaste inzet.</t>
  </si>
  <si>
    <t xml:space="preserve">SWP/meerwaarde op single-arm data + RWD-cohort (OS niet bereikt vs. 17,2–17,5 mnd; respons; QoL; veiligheid) ondanks zeer lage bewijskwaliteit: klinisch relevant effect op alle cruciale uitkomsten; RCT onmogelijk (zeldzaam, rug-tegen-de-muur). KEA van voldoende kwaliteit maar ICER €373.840/QALY ≫ €80.000 → 75% korting nodig; onzekerheden: aanhouden langetermijneffect, gemodelleerde winst bij gestopte maar progressievrije patiënten, utiliteiten. BI 19 patiënten, €5,6 mln. ACP: exact 75% (klein bedrijf, zeldzame ziekte), ISM-uitbreiding meewegen, gepast gebruik (start/stop, dosisverlaging, expertisecentra).</t>
  </si>
  <si>
    <t xml:space="preserve">Bron: gebundelde PDF (brief 12-03-2025; ACP-advies; FT-rapport; FE-rapport; BIA), gelezen via extract. Avapritinib werd al vergoed voor GIST.</t>
  </si>
  <si>
    <t xml:space="preserve">INT-100</t>
  </si>
  <si>
    <t xml:space="preserve">faricimab (Vabysmo®)</t>
  </si>
  <si>
    <t xml:space="preserve">faricimab</t>
  </si>
  <si>
    <t xml:space="preserve">Vabysmo</t>
  </si>
  <si>
    <t xml:space="preserve">zichtverlies door vochtophoping bij een afgesloten ader in het oog</t>
  </si>
  <si>
    <t xml:space="preserve">Advies - vergoed faricimab (Vabysmo®) voor de behandeling van zichtverlies door vochtophoping bij een afgesloten ader in het oog</t>
  </si>
  <si>
    <t xml:space="preserve">https://www.zorginstituutnederland.nl/documenten/2025/02/20/pakketadvies-sluisgeneesmiddel-faricimab-vabysmo-voor-de-behandeling-van-zichtverlies-door-vochtophoping-bij-een-afgesloten-ader-in-het-oog</t>
  </si>
  <si>
    <t xml:space="preserve">Positief, als gelijke waarde t.o.v. aflibercept 2 mg. Bewijs: twee vrijwel identieke gerandomiseerde, geblindeerde RCT's (BALATON, COMINO): vergelijkbare klinisch relevante verbetering van zicht en QoL als aflibercept 2 mg. De studies zijn uitgevoerd bij onbehandelde patiënten, terwijl de beroepsgroep aflibercept, ranibizumab en faricimab ná eerstekeus bevacizumab positioneert; door de consistentie van alle cruciale en belangrijke effecten heeft ZIN toch voldoende vertrouwen in gelijke waarde in die positie (geen uitspraak over sequentiële behandeling). Conclusie: SWP.</t>
  </si>
  <si>
    <t xml:space="preserve">Aflibercept 2 mg (BALATON/COMINO, directe RCT's); ranibizumab als tweede/derde anti-VEGF na bevacizumab</t>
  </si>
  <si>
    <t xml:space="preserve">Geen meerkosten t.o.v. aflibercept 2 mg of ranibizumab (concurrerende anti-VEGF-markt, vertrouwelijke nettoprijzen ziekenhuizen); aflibercept-patent verloopt november 2025</t>
  </si>
  <si>
    <t xml:space="preserve">1,1 meerkosten (jaar 3, basisscenario; 3,2 macro) of 1,2 (alternatief scenario, 37,1 macro) – BI vrijwel ongevoelig voor de behandelvolgorde</t>
  </si>
  <si>
    <t xml:space="preserve">305 in jaar 3 (basisscenario); €6.643 (jaar 1) / €4.380 (vervolgjaren) per patiënt; ca. 116.000 mensen met visusverslechtering door RVO</t>
  </si>
  <si>
    <t xml:space="preserve">Opname mits geen meerkosten t.o.v. aflibercept 2 mg of ranibizumab; positie na bevacizumab conform beroepsgroep; comparators zelf nooit door ZIN beoordeeld (via zorgverzekeraars ingestroomd); faricimab voor nAMD en DME niet in de sluis geplaatst.</t>
  </si>
  <si>
    <t xml:space="preserve">Gelijke waarde met aflibercept 2 mg (twee RCT's) → geen KEA; extrapolatie van onbehandelde studiepopulatie naar de positie ná bevacizumab geaccepteerd op consistentie van effecten. BI klein (€1,1–1,2 mln) en volgorde-onafhankelijk; meerkosten door hogere lijstprijs dan ranibizumab. Anti-VEGF-markt is concurrerend met vertrouwelijke ziekenhuisprijzen; ranibizumab generiek, aflibercept-biosimilars vanaf november 2025 → anker daalt.</t>
  </si>
  <si>
    <t xml:space="preserve">Bron: brief 20-02-2025 (4 p.) + FT-rapport + BIA, gelezen via extract; geen FE, geen ACP. Tweede oogheelkundedossier (na voretigene, INT-019); enige sluisadvies over een indicatie-uitbreiding waarvan de eerdere indicaties níet in de sluis zaten.</t>
  </si>
  <si>
    <t xml:space="preserve">INT-101</t>
  </si>
  <si>
    <t xml:space="preserve">ublituximab (Briumvi®)</t>
  </si>
  <si>
    <t xml:space="preserve">ublituximab</t>
  </si>
  <si>
    <t xml:space="preserve">Briumvi</t>
  </si>
  <si>
    <t xml:space="preserve">multiple sclerose</t>
  </si>
  <si>
    <t xml:space="preserve">Advies - vergoed ublituximab (Briumvi®) voor de behandeling van multiple sclerose</t>
  </si>
  <si>
    <t xml:space="preserve">https://www.zorginstituutnederland.nl/documenten/2025/02/20/pakketadvies-sluisgeneesmiddel-ublituximab-briumvi-bij-multiple-sclerose</t>
  </si>
  <si>
    <t xml:space="preserve">Neuraxpharm</t>
  </si>
  <si>
    <t xml:space="preserve">Positief, als gelijke waarde t.o.v. ocrelizumab. Comparatorkeuze: ublituximab en ocrelizumab zijn beide intramuraal, beide intraveneus, en ofatumumab is in 2022 gelijkwaardig aan ocrelizumab bevonden (ocrelizumab zelf stroomde in 2018 zonder beoordeling in). Bewijs: geen directe vergelijking; NMA en naïeve indirecte vergelijking van ULTIMATE I+II (ublituximab vs. teriflunomide) met OPERA I+II (ocrelizumab): beide geven een klinisch relevante vermindering van relapsen en verlaging van de kans op invaliditeitsprogressie t.o.v. een eerstelijns-DMD/placebo; vergelijkbare bijwerkingenprofielen, geen klinisch relevant verschil in eigenschappen. Beroepsgroep: gelijke plaats met de andere CD20-remmers → SWP, gelijke waarde.</t>
  </si>
  <si>
    <t xml:space="preserve">Ocrelizumab (NMA + naïeve ITC ULTIMATE I/II vs. OPERA I/II); ofatumumab eerder gelijkwaardig bevonden (2022)</t>
  </si>
  <si>
    <t xml:space="preserve">Nettoprijs niet hoger dan nettoprijs ocrelizumab (KE ocrelizumab nooit getoetst)</t>
  </si>
  <si>
    <t xml:space="preserve">ca. 40 macrokosten (jaar 3); 0,069 meerkosten na substitutie van ocrelizumab (lijstprijzen; werkelijk hoger door verzekeraarsafspraken over ocrelizumab)</t>
  </si>
  <si>
    <t xml:space="preserve">1.435 in jaar 3; €22.000 per patiënt per jaar (€34.000 met oplaaddosis); ca. 36.500 MS-patiënten in NL (2019)</t>
  </si>
  <si>
    <t xml:space="preserve">Opname mits nettoprijs ≤ ocrelizumab; verschuivingen in de CD20-markt verwacht (rituximab-studies, subcutaan ocrelizumab, patentverloop) binnen 3 jaar.</t>
  </si>
  <si>
    <t xml:space="preserve">Derde anti-CD20 bij RMS: gelijke waarde met ocrelizumab via NMA/naïeve ITC (relapsen, invaliditeitsprogressie, veiligheid) → geen KEA; ocrelizumab is zelf nooit op KE getoetst (open instroom 2018). Comparator gekozen op gelijke bekostiging (intramuraal) en toedieningsroute (i.v.). BI nominaal €69.000 (1.435 patiënten), werkelijk hoger door ziekenhuiskortingen; rituximab off-label, s.c.-ocrelizumab en patentverloop als komende marktverschuivingen.</t>
  </si>
  <si>
    <t xml:space="preserve">Bron: brief 20-02-2025 (3 p.) + FT-conclusie + BIA, gelezen via extract; geen FE, geen ACP. Eerste MS-dossier in de database; comparatorkeuze expliciet op bekostigingsroute en toedieningsvorm.</t>
  </si>
  <si>
    <t xml:space="preserve">INT-099</t>
  </si>
  <si>
    <t xml:space="preserve">Advies - vergoed ciltacabtagene autoleucel (Carvykti®) voor de behandeling van multipel myeloom</t>
  </si>
  <si>
    <t xml:space="preserve">https://www.zorginstituutnederland.nl/documenten/2025/02/18/pakketadvies-ciltacabtagene-autoleucel-carvykti-voor-de-behandeling-van-multipel-myeloom</t>
  </si>
  <si>
    <t xml:space="preserve">Sluis; eerder advies 20-10-2022 (INT-052: niet opnemen wegens onbruikbaar FE-dossier); herindiening KEA</t>
  </si>
  <si>
    <t xml:space="preserve">Positief, bevestiging van 2022 (INT-052). CARTITUDE-1 (single-arm) indirect vergeleken met MAMMOTH: 81% vs. 42% in leven na 12 maanden, geschatte winst 28,5 maanden; effectgrootte zeer onzeker door ontbreken van vergelijkende data en immature data (12,4 maanden). Nieuwe data in de herindiening (follow-up 34,5 maanden: 62,9% in leven vs. 33,7% na 2 jaar in het nieuwe controlecohort LocoMMotion) onderschrijven de eerdere conclusie. Bijwerkingen frequent en ernstig maar behandelbaar; met risicobeperkende maatregelen acceptabel gezien de levensbedreigende ziekte en het overlevingseffect.</t>
  </si>
  <si>
    <t xml:space="preserve">Standaardbehandeling 4e lijn (breed scala, m.n. Pom-Cy-Dex, Elo-Pom-Dex, Kd); FT: extern cohort MAMMOTH; KEA-herindiening: LocoMMotion (sluit volgens beroepsgroep beter aan bij NL)</t>
  </si>
  <si>
    <t xml:space="preserve">Te optimistisch ingeschat (basecase registratiehouder niet gevolgd)</t>
  </si>
  <si>
    <t xml:space="preserve">Range 109.806 (scenario A: wél post-progressie OS-voordeel) tot 142.105 (scenario B: geen post-progressie voordeel)</t>
  </si>
  <si>
    <t xml:space="preserve">Ten minste 35 (scenario B); 25 bij scenario A</t>
  </si>
  <si>
    <t xml:space="preserve">37,9–46,2 (jaar 3; variatie in aandeel dat na aferese daadwerkelijk infusie krijgt; volledige substitutie standaardbehandelingen)</t>
  </si>
  <si>
    <t xml:space="preserve">140 in jaar 3; €420.000 per patiënt (excl. toediening en monitoring)</t>
  </si>
  <si>
    <t xml:space="preserve">ACP: cilta-cel moet voor RRMM in de 4e lijn op korte termijn beschikbaar komen, maar alleen tegen een maatschappelijk aanvaardbare prijs; vanwege de onzekerheid en de aanzienlijke budgetimpact (kans op verdringing) prijsreductie van ten minste 35%; pay-for-performance-afspraak exploreren; beperkte duur van het arrangement zodat langetermijneffecten én eerste resultaten van het onderzoek naar op de zorglocatie geproduceerde CAR-T (Veelbelovende zorg) bij de volgende onderhandeling bekend zijn; rekening houden met de verwachte vergoedingsaanvraag voor de 2e lijn. ZIN neemt alle adviezen over.</t>
  </si>
  <si>
    <t xml:space="preserve">Prijsreductie ≥35%; bij de onderhandeling rekening houden met komende langetermijndata, indicatie-uitbreiding naar de 2e lijn en mogelijke nieuwe behandelingen (incl. academische CAR-T); pay-for-performance exploreren; kort arrangement. Passende zorg: nationaal register, landelijke CAR-T-tumorboard, geprotocolleerde inzet.</t>
  </si>
  <si>
    <t xml:space="preserve">SWP/meerwaarde bevestigd met 34,5 maanden follow-up en nieuw controlecohort (LocoMMotion). Herbeoordeling KEA: uitgangspunten registratiehouder te optimistisch, maar analyse bruikbaar mits andere cruciale aannames voor PFS-duur, post-progressie-overleving en vervolgbehandelingskosten; door onzekerheid over post-progressie-OS presenteert ZIN een ICER-range (scenario A/B: €109.806–142.105/QALY) → prijsdaling 25–35%, ZIN adviseert ≥35%. ACP: snel beschikbaar maar alleen tegen aanvaardbare prijs; ≥35%; P4P exploreren; kort arrangement (langetermijndata, academische CAR-T, 2e-lijnsaanvraag). BI 140 patiënten, €37,9–46,2 mln. Passende zorg via register en tumorboard.</t>
  </si>
  <si>
    <t xml:space="preserve">Nog aanvullen (niet in dossier); zie vervolgadvies 2e lijn (INT-138, 27-05-2026) en lopende beoordeling INT-151</t>
  </si>
  <si>
    <t xml:space="preserve">Bron: gebundelde PDF (brief 18-02-2025; ACP-advies; FT-rapport; FE-rapport herbeoordeling; BIA), gelezen via extract; de meegeleverde EPAR-productinformatie is niet gebruikt. Vervolg op INT-052 (2022). Let op: 'Vergoeden' in de index vervangen door 'Alleen vergoeden na prijsdaling' (≥35%).</t>
  </si>
  <si>
    <t xml:space="preserve">INT-097</t>
  </si>
  <si>
    <t xml:space="preserve">daratumumab (Darzalex®)</t>
  </si>
  <si>
    <t xml:space="preserve">daratumumab</t>
  </si>
  <si>
    <t xml:space="preserve">Darzalex</t>
  </si>
  <si>
    <t xml:space="preserve">een vorm van amyloïdose</t>
  </si>
  <si>
    <t xml:space="preserve">Advies - niet vergoeden daratumumab (Darzalex®) voor de behandeling van een vorm van amyloïdose</t>
  </si>
  <si>
    <t xml:space="preserve">https://www.zorginstituutnederland.nl/documenten/2025/01/16/pakketadvies-sluisgeneesmiddel-daratumumab-darzalex</t>
  </si>
  <si>
    <t xml:space="preserve">AL-amyloïdose</t>
  </si>
  <si>
    <t xml:space="preserve">Positief (het negatieve pakketadvies berust op de onbruikbare KEA). Bewijs: gecontroleerde, open-label fase-3-studie ANDROMEDA (Dara + CyBorD vs. CyBorD) bij nieuw gediagnosticeerde AL-amyloïdose; HOVON gaat Dara-CyBorD in de herziene richtlijn als voorkeursbehandeling in de eerste lijn opnemen. Waarom geaccepteerd: grote toename van complete hematologische respons (53,3% vs. 18,1%) en van cardiale en renale orgaanrespons, uitkomsten met voorspellende waarde voor overlijden en een positieve correlatie met OS; behandeldoel bij AL-amyloïdose is juist een snelle, diepe hematologische respons. OS-data nog immatuur; geen klinisch relevante verandering van QoL in de eerste 24 weken. Ondanks het ontbreken van enkele cruciale langetermijneffecten concludeert ZIN tot meerwaarde t.o.v. CyBorD alleen.</t>
  </si>
  <si>
    <t xml:space="preserve">Cyclofosfamide, bortezomib en dexamethason (CyBorD) alleen (ANDROMEDA, directe RCT); in de praktijk is daratumumab al een tweedelijnsoptie</t>
  </si>
  <si>
    <t xml:space="preserve">Niet te bepalen (KEA onbruikbaar); geen onderhandelingsadvies mogelijk</t>
  </si>
  <si>
    <t xml:space="preserve">13,3 macrokosten (jaar 3); 12,5 na substitutie</t>
  </si>
  <si>
    <t xml:space="preserve">199 in jaar 3; €131.847 totale kosten per patiënt per jaar</t>
  </si>
  <si>
    <t xml:space="preserve">Niet aan de ACP voorgelegd (geen betrouwbare KE-schatting).</t>
  </si>
  <si>
    <t xml:space="preserve">n.v.t. (negatief advies). ZIN vraagt een nieuw model waarin de overleving primair op de (inmiddels finale) ANDROMEDA-data is gebaseerd en waarin daratumumab als tweedelijnsbehandeling in de comparatorarm is meegenomen.</t>
  </si>
  <si>
    <t xml:space="preserve">SWP en meerwaarde via directe RCT op respons-eindpunten (hematologische en orgaanrespons als gevalideerde voorspellers van overleving; OS immatuur; QoL neutraal). KEA onvoldoende kwaliteit: de gemodelleerde overleving wijkt af van de meest recente ANDROMEDA-data (5-jaarsoverleving in de studie tot 20% hoger dan in het model, in beide armen) en het effect daarvan op de ICER is niet te beredeneren; daratumumab wordt in Nederland al in de tweede lijn ingezet maar die vervolgbehandeling zit niet goed in het model → comparatoroverleving mogelijk onderschat → te optimistische ICER. Geen KE-uitspraak → geen onderhandelingsadvies → niet opnemen; nieuw model op basis van de finale ANDROMEDA-analyse gevraagd. BI 199 patiënten, €12,5 mln.</t>
  </si>
  <si>
    <t xml:space="preserve">Bron: gebundelde PDF (brief 16-01-2025; FT-rapport; FE-rapport; BIA), gelezen via extract. Eerste dossier in de database met verwijzing naar het nieuwe 'Beoordelingskader kosteneffectiviteit van zorg (2024)'.</t>
  </si>
  <si>
    <t xml:space="preserve">INT-098</t>
  </si>
  <si>
    <t xml:space="preserve">kanker in maag of darmen</t>
  </si>
  <si>
    <t xml:space="preserve">Advies - niet vergoeden ripretinib (Qinlock®) voor de behandeling van kanker in maag of darmen</t>
  </si>
  <si>
    <t xml:space="preserve">https://www.zorginstituutnederland.nl/documenten/2025/01/16/pakketadvies-sluisgeneesmiddelripretinib-qinlock</t>
  </si>
  <si>
    <t xml:space="preserve">Positief (het negatieve pakketadvies berust op de onbruikbare KEA). Bewijs: INVICTUS (fase 3, dubbelblind, placebogecontroleerd, n=129) bij gevorderde GIST na ≥3 kinaseremmers: mediane OS 15,1 vs. 6,6 maanden, absoluut en relatief klinisch relevant (PASKWIL palliatief); follow-upanalyse 18,2 vs. 6,3 maanden. Ruim 67% van de placebo-arm switchte na progressie naar ripretinib (crossover) – dat het OS-effect desondanks klinisch relevant blijft, vergroot juist het vertrouwen. Mogelijk klinisch relevant QoL-voordeel; mogelijk klinisch relevant meer ernstige bijwerkingen en stakers (vertrouwen laag door korte follow-up en bias-risico), maar goed behandelbaar → gunstige effecten wegen op tegen de ongunstige → SWP.</t>
  </si>
  <si>
    <t xml:space="preserve">Placebo / best ondersteunende zorg (INVICTUS, directe RCT; standaardalgoritme imatinib → sunitinib → regorafenib → ripretinib)</t>
  </si>
  <si>
    <t xml:space="preserve">4,5 (jaar 3; base case met 20% doorbehandeling na progressie eenmaal daags); +1,0 in scenario met dosisverhoging na progressie</t>
  </si>
  <si>
    <t xml:space="preserve">25 starters in jaar 3 (4e lijn); €164.660 per patiënt bij stoppen bij progressie; +€84.684 (1×daags) of +€212.329 (2×daags) bij doorbehandelen na progressie</t>
  </si>
  <si>
    <t xml:space="preserve">n.v.t. (negatief advies). ZIN heeft de registratiehouder verzocht de ontbrekende scenarioanalyses en essentiële gegevens op korte termijn alsnog aan te leveren; erkent dat de uitkomst teleurstellend is voor patiënten en behandelaren.</t>
  </si>
  <si>
    <t xml:space="preserve">SWP/meerwaarde via INVICTUS (OS 15,1 vs. 6,6 mnd ondanks 67% crossover). KEA onbruikbaar: de registratiehouder leverde essentiële informatie en beschikbare gegevens niet aan, zelfs niet na uitdrukkelijk schriftelijk verzoek, en voerde gevraagde aanvullende analyses niet uit → gebrek aan transparantie, kwaliteit en representativiteit → geen valide KE-uitspraak, geen onderhandelingsadvies → niet opnemen. BI €4,5 mln (25 patiënten); doorbehandeling na progressie met off-label dosisverhoging (21% in INVICTUS, 54% daarvan dosisverhoging) als scenario (+€1,0 mln).</t>
  </si>
  <si>
    <t xml:space="preserve">Bron: brief 16-01-2025 (4 p.) + FT-rapport + FE-rapport + BIA, gelezen via extract; geen ACP. Eerste solide-tumordossier waarin 'niet opnemen wegens onbruikbare KEA' expliciet wordt toegeschreven aan het niet-aanleveren van gevraagde gegevens ('zelfs niet na uitdrukkelijk schriftelijk verzoek').</t>
  </si>
  <si>
    <t xml:space="preserve">INT-096</t>
  </si>
  <si>
    <t xml:space="preserve">brexucabtagene-autoleucel (Tecartus®)</t>
  </si>
  <si>
    <t xml:space="preserve">acute lymfoblastische leukemie</t>
  </si>
  <si>
    <t xml:space="preserve">Advies - niet vergoeden brexucabtagene-autoleucel (Tecartus®) voor de behandeling van acute lymfoblastische leukemie</t>
  </si>
  <si>
    <t xml:space="preserve">https://www.zorginstituutnederland.nl/documenten/2025/01/15/pakketadvies-sluisgeneesmiddel-brexu-cel-tecartus</t>
  </si>
  <si>
    <t xml:space="preserve">Positief (het negatieve pakketadvies berust op de onbruikbare KEA). Bewijs: enkelarmige open-label fase-2-studie ZUMA-3, indirect vergeleken met het externe controlecohort SCHOLAR-3. ZIN acht een enkelarmige studie hier het hoogst haalbare bewijs vanwege de zeldzaamheid en de voorkeur van behandelaars voor brexu-cel boven bestaande behandelingen. Waarom geaccepteerd: aanzienlijke, klinisch relevante OS-verlenging van 19,2 maanden (HR 0,35; 95%-BI 0,18–0,70) én een klinisch relevante QoL-verbetering na 3 maanden in ZUMA-3 (geen indirecte QoL-vergelijking mogelijk). Onzekerheden: indirecte vergelijking met lage aantallen en relevante verschillen tussen studie, cohort en Nederlandse praktijk (inzet standaardbehandelingen, SCT als vervolgbehandeling). Ondanks die onzekerheden voldoende vertrouwen in klinisch relevante overlevingswinst in Nederland. Ernstige bijwerkingen (CRS, neurotoxiciteit) aannemelijk behandelbaar in gekwalificeerde CAR-T-centra. Conclusie: SWP en meerwaarde t.o.v. blinatumomab, inotuzumab ozogamicine of chemotherapie.</t>
  </si>
  <si>
    <t xml:space="preserve">Blinatumomab, inotuzumab ozogamicine of chemotherapie (extern controlecohort SCHOLAR-3; indirecte vergelijking met ZUMA-3)</t>
  </si>
  <si>
    <t xml:space="preserve">6,4 macrokosten (jaar 3); 4,6 na substitutie van blinatumomab, IO en chemotherapie; in werkelijkheid hoger door vertrouwelijke prijsafspraken over blinatumomab/IO</t>
  </si>
  <si>
    <t xml:space="preserve">23 in jaar 3; €360.000 per toediening; €277.818 totale kosten per patiënt per jaar (incl. conditionering en overbrugging; niet iedereen die start krijgt brexu-cel)</t>
  </si>
  <si>
    <t xml:space="preserve">n.v.t. (negatief advies). Uitnodiging aan de fabrikant om de KEA aan te passen en opnieuw in te dienen; ZIN erkent dat de uitkomst voor patiënten en behandelaren teleurstellend is.</t>
  </si>
  <si>
    <t xml:space="preserve">SWP en meerwaarde (ZUMA-3 vs. SCHOLAR-3: +19,2 mnd OS, HR 0,35; QoL-winst; single-arm hoogst haalbaar bij zeldzame ziekte). KEA onvoldoende kwaliteit om vier redenen: (1) geen variatie in de genezingsaanname ondanks herhaald verzoek (geen scenario zonder cure) terwijl de effectgrootte onzeker is; (2) mITT i.p.v. ITT, verzoek genegeerd (in lijn met eerdere adviezen); (3) tijdens de consultatie aangeleverde nieuwe OS-data niet in het model verwerkt en RFS-data van die cut niet geleverd; (4) geen aparte gezondheidstoestand voor patiënten met alloSCT na brexu-cel (alleen een onbetrouwbare figuur). Geen KE-uitspraak → geen onderhandelingsadvies → niet opnemen. BI 23 patiënten, €4,6–6,4 mln (hoger door verzekeraarskortingen op comparators).</t>
  </si>
  <si>
    <t xml:space="preserve">Nog aanvullen (niet in dossier); zie vervolgadvies 27-05-2026 (INT-137: alleen vergoeden na prijsdaling)</t>
  </si>
  <si>
    <t xml:space="preserve">Bron: gebundelde PDF (brief 15-01-2025; FT-rapport; FE-rapport, WAR 09-12-2024; BIA), gelezen via extract. Vierde 'positief SWP, negatief advies wegens KEA-kwaliteit'-dossier (na INT-049, INT-052, INT-081). Vergelijk INT-010 (tisa-cel ALL 2018: geen KEA vereist wegens lage BI).</t>
  </si>
  <si>
    <t xml:space="preserve">INT-095</t>
  </si>
  <si>
    <t xml:space="preserve">efanesoctocog alfa (Altuvoct®)</t>
  </si>
  <si>
    <t xml:space="preserve">efanesoctocog alfa</t>
  </si>
  <si>
    <t xml:space="preserve">Altuvoct</t>
  </si>
  <si>
    <t xml:space="preserve">hemofilie A</t>
  </si>
  <si>
    <t xml:space="preserve">Advies - vergoed efanesoctocog alfa (Altuvoct®) voor de behandeling van hemofilie A</t>
  </si>
  <si>
    <t xml:space="preserve">https://www.zorginstituutnederland.nl/documenten/2025/01/09/pakketadvies-sluisgeneesmiddel-efanesoctocog-alfa-altuvoct</t>
  </si>
  <si>
    <t xml:space="preserve">Sobi (Swedish Orphan Biovitrum)</t>
  </si>
  <si>
    <t xml:space="preserve">Positief, voor de volledige registratie-indicatie (behandeling en profylaxe, alle leeftijden). Bewijs: niet-gerandomiseerde open-label fase-3 XTEND-1 (volwassenen, ernstige hemofilie A): ten minste even effectief in het voorkomen van bloedingen als factor VIII-producten; ook inzetbaar on demand en perioperatief; vergelijkbaar bijwerkingenprofiel; XTEND-Kids bevestigt inzet bij kinderen. Matig-ernstige hemofilie A niet onderzocht, maar op basis van het werkingsmechanisme verwacht ZIN werkzaamheid. Omdat ZIN eerder gelijke waarde tussen emicizumab-profylaxe en factor VIII-profylaxe vaststelde, is efanesoctocog alfa ook een gelijkwaardig alternatief voor emicizumab. Conclusie: SWP, ten minste gelijke waarde met factor VIII, gelijke waarde met emicizumab (profylaxe).</t>
  </si>
  <si>
    <t xml:space="preserve">Factor VIII-producten (profylaxe en on demand) en emicizumab (profylaxe, via eerdere ZIN-conclusie)</t>
  </si>
  <si>
    <t xml:space="preserve">Nettoprijs niet hoger dan nettoprijs factor VIII-producten (in lijn met de emicizumab-adviezen)</t>
  </si>
  <si>
    <t xml:space="preserve">Macrokosten 27,2 (profylaxe) + 0,94 (on demand) in jaar 3; op lijstprijzen een besparing van 28,3 na substitutie van factor VIII en emicizumab – in werkelijkheid hoger door onderhandelde comparatorprijzen</t>
  </si>
  <si>
    <t xml:space="preserve">139 profylactisch + 251 on demand in jaar 3 (ca. 1.400 hemofilie A-patiënten in NL); €67.170–214.865 (profylaxe) en €1.288–4.120 (on demand) per patiënt per jaar, afhankelijk van leeftijd/gewicht</t>
  </si>
  <si>
    <t xml:space="preserve">Volledige geregistreerde indicatie; nettoprijs ≤ factor VIII-producten; onzekerheid over marktpenetratie.</t>
  </si>
  <si>
    <t xml:space="preserve">Single-arm XTEND-1/Kids: ten minste even effectief als factor VIII (profylaxe, on demand, perioperatief), extrapolatie naar matig-ernstig op mechanisme; via transitiviteit (emicizumab = factor VIII) ook gelijk aan emicizumab → geen KEA; anker = nettoprijs factor VIII, conform de emicizumab-adviezen. Nominale BI een besparing van €28,3 mln (lijstprijzen) maar werkelijk hoger door kortingen op de comparators.</t>
  </si>
  <si>
    <t xml:space="preserve">Bron: brief 09-01-2025 (3 p.) + FT-rapport + BIA, gelezen via extract; geen FE, geen ACP. Derde hemofilie A-dossier (na emicizumab 2020/2023) met consequent factor VIII als anker.</t>
  </si>
  <si>
    <t xml:space="preserve">INT-094</t>
  </si>
  <si>
    <t xml:space="preserve">risankizumab (Skyrizi®)</t>
  </si>
  <si>
    <t xml:space="preserve">risankizumab</t>
  </si>
  <si>
    <t xml:space="preserve">Skyrizi</t>
  </si>
  <si>
    <t xml:space="preserve">Advies - vergoed risankizumab (Skyrizi®) voor de behandeling van colitis ulcerosa</t>
  </si>
  <si>
    <t xml:space="preserve">https://www.zorginstituutnederland.nl/documenten/2024/12/19/pakketadvies-sluisgeneesmiddel-risankizumab-skyrizi-voor-colitis-ulcerosa</t>
  </si>
  <si>
    <t xml:space="preserve">Positief, als gelijke waarde t.o.v. vedolizumab en ustekinumab (en het recent opgenomen mirikizumab, met vergelijkbaar werkingsmechanisme) na TNF-alfa-remmer. Zelfde redenering als bij mirikizumab (INT-085): vergelijkbare gunstige en ongunstige effecten t.o.v. vedolizumab, en via NMA vedolizumab ≈ ustekinumab. Beroepsgroep: geen voorkeur na TNF-alfa, prijs bepalend. Conclusie: SWP.</t>
  </si>
  <si>
    <t xml:space="preserve">Vedolizumab, ustekinumab (NMA) en mirikizumab (zelfde mechanisme, recent opgenomen)</t>
  </si>
  <si>
    <t xml:space="preserve">Gelijke prijs als uitgangspunt; geen meerkosten t.o.v. vedolizumab/mirikizumab/ustekinumab; biosimilars ustekinumab meewegen</t>
  </si>
  <si>
    <t xml:space="preserve">10,4 macrokosten (jaar 3); 2,6 meerkosten na substitutie door hogere prijs dan comparators</t>
  </si>
  <si>
    <t xml:space="preserve">550 in jaar 3; responders €25.432 (startjaar) / €15.028 (onderhoud), non-responders €18.496 (24 weken) vs. comparators €14.746 / €6.806</t>
  </si>
  <si>
    <t xml:space="preserve">Opname alleen na falen van/intolerantie voor een TNF-alfa-remmer, mits geen meerkosten; ustekinumab-biosimilars kunnen prijzen verlagen en het landschap verschuiven – meewegen bij de onderhandeling.</t>
  </si>
  <si>
    <t xml:space="preserve">Gelijke waarde met vedolizumab/ustekinumab/mirikizumab (ketting-redenering, zelfde als INT-085) → geen KEA; KE comparators onbekend. BI: 550 patiënten, €10,4 mln macro, €2,6 mln meerkosten omdat risankizumab duurder is dan de comparators → gelijke prijs vereist. Ustekinumab-biosimilars als neerwaartse druk.</t>
  </si>
  <si>
    <t xml:space="preserve">Bron: brief 19-12-2024 (3 p.) + FT-conclusie + BIA, gelezen via extract; geen FE, geen ACP. Vierde CU/Crohn-dossier met identieke methodiek (INT-069, INT-085).</t>
  </si>
  <si>
    <t xml:space="preserve">INT-092</t>
  </si>
  <si>
    <t xml:space="preserve">bimekizumab (Bimzelx®)</t>
  </si>
  <si>
    <t xml:space="preserve">bimekizumab</t>
  </si>
  <si>
    <t xml:space="preserve">Bimzelx</t>
  </si>
  <si>
    <t xml:space="preserve">hidradenitis suppurativa</t>
  </si>
  <si>
    <t xml:space="preserve">Advies - vergoed bimekizumab (Bimzelx®) voor de behandeling van hidradenitis suppurativa</t>
  </si>
  <si>
    <t xml:space="preserve">https://www.zorginstituutnederland.nl/documenten/2024/12/16/pakketadvies-sluisgeneesmiddel-bimekizumab-bimzelx-bij-hs</t>
  </si>
  <si>
    <t xml:space="preserve">UCB</t>
  </si>
  <si>
    <t xml:space="preserve">Positief, als gelijke waarde t.o.v. adalimumab en secukinumab (verkorte beoordeling: vierde biological en tweede IL-17-remmer voor HS). Bewijs: RCT's BE HEARD I en II (beter dan placebo), via NMA indirect vergeleken met adalimumab en secukinumab; door overeenkomende studieopzet en baselinekenmerken voldoende vertrouwen in gelijke waarde. T.o.v. infliximab geen uitspraak mogelijk (alleen een korte, kleine studie van zeer lage kwaliteit); de beroepsgroep ziet alle middelen op dezelfde plek. Conclusie: SWP.</t>
  </si>
  <si>
    <t xml:space="preserve">Adalimumab en secukinumab (NMA); infliximab niet te beoordelen maar dezelfde plaats</t>
  </si>
  <si>
    <t xml:space="preserve">Geen meerkosten t.o.v. adalimumab, infliximab of secukinumab</t>
  </si>
  <si>
    <t xml:space="preserve">5,1 meerkosten (jaar 3, na substitutie) door de hogere geregistreerde dosering (en prijs) van bimekizumab bij HS</t>
  </si>
  <si>
    <t xml:space="preserve">356 in jaar 3 (25% van 1.423 biological-patiënten); €28.678 per patiënt per jaar (AIP €2.206 per dosis van 2 spuiten)</t>
  </si>
  <si>
    <t xml:space="preserve">Opname voor matige tot ernstige HS na onvoldoende respons op conventionele systemische therapie, mits geen meerkosten t.o.v. adalimumab, infliximab of secukinumab.</t>
  </si>
  <si>
    <t xml:space="preserve">Verkorte beoordeling (4e biological, 2e IL-17-remmer): BE HEARD I/II + NMA → gelijke waarde met adalimumab/secukinumab; infliximab niet vergelijkbaar maar zelfde plaats → geen KEA. Anders dan bij PsA/axSpA hier wél meerkosten (€5,1 mln) omdat HS een dubbele dosering (2 spuiten) vergt → 'geen meerkosten'-anker betekent hier een lagere prijs per spuit voor deze indicatie.</t>
  </si>
  <si>
    <t xml:space="preserve">Bron: brief 16-12-2024 (12 p. incl. bijlage SWP) + BIA, gelezen via extract; geen apart FT/FE, geen ACP. Derde bimekizumab-dossier (na INT-086/087).</t>
  </si>
  <si>
    <t xml:space="preserve">INT-093</t>
  </si>
  <si>
    <t xml:space="preserve">Advies - vergoed lisocabtagene maraleucel (Breyanzi®) voor de behandeling van lymfeklierkanker</t>
  </si>
  <si>
    <t xml:space="preserve">https://www.zorginstituutnederland.nl/documenten/2024/12/16/pakketadvies-sluisgeneesmiddel-lisocabtagene-maraleucel-breyanzi-voor-de-behandeling-van-lymfeklierkanker</t>
  </si>
  <si>
    <t xml:space="preserve">Positief, conform de claim van gelijke waarde t.o.v. axi-cel (juni 2024 opgenomen voor dezelfde tweedelijnspopulatie). Bewijs: TRANSFORM, met een opzet die overeenkomt met ZUMA-7; de overlevingsdata laten net als bij axi-cel aanzienlijke winst zien t.o.v. standaardzorg (immuun-chemotherapie, eventueel gevolgd door chemotherapie en SCT); beide lijken de kwaliteit van leven te verbeteren; vergelijkbaar bijwerkingenprofiel. Conclusie: SWP en gelijke waarde t.o.v. axi-cel voor fitte, ASCT-geschikte patiënten met recidief ≤12 maanden of refractair na 1L. Verschillen in geregistreerde indicaties (PMBCL, FL3B) zijn volgens ZIN in de Nederlandse praktijk irrelevant omdat deze patiënten volgens de DLBCL-richtlijn worden behandeld.</t>
  </si>
  <si>
    <t xml:space="preserve">Axicabtagene ciloleucel (2e lijn, vergoed sinds 2024); TRANSFORM-opzet vergelijkbaar met ZUMA-7</t>
  </si>
  <si>
    <t xml:space="preserve">Nettoprijs niet hoger dan nettoprijs axi-cel (na ≥20% korting op €327.000 maximaal ca. €261.000)</t>
  </si>
  <si>
    <t xml:space="preserve">19,3 macrokosten liso-cel + axi-cel samen (jaar 3), waarvan 1,8 toe te rekenen aan liso-cel; 18,7 na substitutie van pre-ASCT-chemotherapie; lijstprijzen</t>
  </si>
  <si>
    <t xml:space="preserve">65 (liso-cel + axi-cel) in jaar 3; verwacht marktaandeel liso-cel 10% (7 patiënten) o.b.v. declaratiedata 3e lijn; kosten €312.905 (liso-cel) vs. €329.255 (axi-cel) per voltooide behandeling</t>
  </si>
  <si>
    <t xml:space="preserve">Geen apart ACP-advies (gelijke waarde).</t>
  </si>
  <si>
    <t xml:space="preserve">Opname mits de nettoprijs niet hoger is dan de nettoprijs van axi-cel; zelfde populatie-afbakening als axi-cel (fit, ASCT-geschikt).</t>
  </si>
  <si>
    <t xml:space="preserve">Gelijke waarde t.o.v. axi-cel op basis van TRANSFORM (opzet ≈ ZUMA-7): vergelijkbare overlevingswinst, QoL-effect en bijwerkingen → geen KEA. Registratieverschillen (PMBCL/FL3B) praktisch irrelevant. BIA: 65 patiënten, marktaandeel liso-cel 10% op basis van declaratiedata uit de 3e lijn; €1,8 mln toerekenbaar aan liso-cel; lijstprijzen, terwijl voor axi-cel ≥20% korting is geadviseerd (nettoprijs max. ~€261.000) → dat wordt het prijsanker.</t>
  </si>
  <si>
    <t xml:space="preserve">Bron: gebundelde PDF (brief 16-12-2024; FT-rapport; BIA), gelezen via extract; geen FE-rapport. BMS-dossier; zie INT-071 (liso-cel 3L, 2024) en INT-079 (axi-cel 2L, 2024).</t>
  </si>
  <si>
    <t xml:space="preserve">INT-091</t>
  </si>
  <si>
    <t xml:space="preserve">olaparib (Lynparza®)</t>
  </si>
  <si>
    <t xml:space="preserve">olaparib</t>
  </si>
  <si>
    <t xml:space="preserve">Lynparza</t>
  </si>
  <si>
    <t xml:space="preserve">Advies - niet vergoeden olaparib (Lynparza®) voor de behandeling van uitgezaaide prostaatkanker</t>
  </si>
  <si>
    <t xml:space="preserve">https://www.zorginstituutnederland.nl/documenten/2024/10/10/pakketadvies-sluisgeneesmiddel-olaparib-lynparza-bij-prostaatkanker</t>
  </si>
  <si>
    <t xml:space="preserve">AstraZeneca / MSD</t>
  </si>
  <si>
    <t xml:space="preserve">Negatief. Bewijs: PROpel (fase III, dubbelblind, RCT) olaparib + abirateron vs. abirateron (+ prednison) bij mCRPC zonder chemo-indicatie. Omdat de finale OS-analyse beschikbaar is, gaat ZIN primair uit van OS (secundair eindpunt) en niet van rPFS (surrogaat): in de totale populatie OS 42,1 vs. 34,7 maanden, HR 0,81 (0,67–1,00) – niet significant, niet klinisch relevant volgens PASKWIL 2023. In de HRR-subgroep (~1/3; de aangevraagde populatie) HR 0,66 (0,45–0,95), maar ZIN beschouwt dit als exploratief: de EMA had aanbevolen te stratificeren op HRR-status en de subgroepanalyse met voldoende power op te zetten, wat de registratiehouder niet deed ('beter onderzoek was mogelijk'). QoL waarschijnlijk geen relevant effect; veiligheidsprofiel evident slechter (klinisch relevant meer ernstige bijwerkingen en stakers). Combinatieregel: toevoeging aan de standaard vereist aantoonbare meerwaarde; gelijke waarde volstaat niet → SWP niet voldaan. CieBOM had in april 2024 positief geadviseerd (op rPFS, voor de bredere populatie ongeacht HRR).</t>
  </si>
  <si>
    <t xml:space="preserve">Abirateron (+ prednison/prednisolon) – PROpel, directe RCT; abirateron generiek en voorkeur in NL</t>
  </si>
  <si>
    <t xml:space="preserve">Finale OS beschikbaar → OS leidend, niet rPFS: totale populatie HR 0,81 (BI tot 1,00) niet relevant; HRR-subgroep HR 0,66 exploratief omdat de fabrikant het EMA-advies (stratificatie, gepowerde subgroepanalyse) niet volgde. QoL neutraal, toxiciteit en stakers klinisch relevant hoger. Combinatieregel → SWP niet voldaan → niet opnemen, geen BIA/KE/ACP; positief CieBOM-advies (bredere populatie, rPFS) niet gevolgd.</t>
  </si>
  <si>
    <t xml:space="preserve">Bron: brief 10-10-2024 (4 p.) + FT-rapport, gelezen via extract; geen BIA/FE/ACP. Derde toepassing van de combinatieregel in 2024 (na Opdualag en Akeega); uniek is het verwijt dat een EMA-aanbeveling over studieopzet niet is opgevolgd.</t>
  </si>
  <si>
    <t xml:space="preserve">INT-090</t>
  </si>
  <si>
    <t xml:space="preserve">lebrikizumab (Ebglyss®)</t>
  </si>
  <si>
    <t xml:space="preserve">lebrikizumab</t>
  </si>
  <si>
    <t xml:space="preserve">Ebglyss</t>
  </si>
  <si>
    <t xml:space="preserve">matig tot ernstig eczeem</t>
  </si>
  <si>
    <t xml:space="preserve">Advies - vergoed lebrikizumab (Ebglyss®) voor de behandeling van matig tot ernstig eczeem</t>
  </si>
  <si>
    <t xml:space="preserve">https://www.zorginstituutnederland.nl/documenten/2024/09/12/pakketadvies-sluisgeneesmiddel-lebrikizumab-ebglyss</t>
  </si>
  <si>
    <t xml:space="preserve">Almirall</t>
  </si>
  <si>
    <t xml:space="preserve">Positief, als gelijke waarde t.o.v. dupilumab (waarmee verreweg de meeste AD-patiënten worden behandeld; de NVDV-richtlijn 2024 stelt biologicals en JAK-remmers nevengeschikt zonder voorkeur). Bewijs: drie fase-3 dubbelblinde placebogecontroleerde RCT's: na 16 weken significant meer klinisch relevante respons op ernst van het eczeem, jeuk en QoL. Geen directe vergelijking; naïeve indirecte vergelijking met vier dupilumab-studies met vergelijkbare opzet en eindpunten toont vergelijkbare resultaten; ook de ongunstige effecten zijn vergelijkbaar → ZIN heeft voldoende vertrouwen in gelijke waarde → SWP.</t>
  </si>
  <si>
    <t xml:space="preserve">Dupilumab (naïeve indirecte vergelijking van placebogecontroleerde studies)</t>
  </si>
  <si>
    <t xml:space="preserve">Geen meerkosten t.o.v. dupilumab / gewogen gemiddelde systemische behandeling</t>
  </si>
  <si>
    <t xml:space="preserve">18,1 totale kosten (jaar 3); 0,5 meerkosten na substitutie (lijstprijzen), gedreven door duurdere inductie; onderhoud goedkoper (€12.909 vs. €14.821)</t>
  </si>
  <si>
    <t xml:space="preserve">1.199 in jaar 3</t>
  </si>
  <si>
    <t xml:space="preserve">Opname voor ≥12 jaar met matige tot ernstige AD die in aanmerking komen voor systemische behandeling, mits geen meerkosten.</t>
  </si>
  <si>
    <t xml:space="preserve">Gelijke waarde met dupilumab via naïeve ITC van placebo-RCT's (ernst eczeem, jeuk, QoL, veiligheid) → geen KEA; 'geen meerkosten'. BI: 1.199 patiënten, €18,1 mln macro, €0,5 mln netto door duurdere inductie terwijl onderhoud goedkoper is dan het gewogen gemiddelde.</t>
  </si>
  <si>
    <t xml:space="preserve">Bron: brief 12-09-2024 (3 p.) + FT-rapport + BIA, gelezen via extract; geen FE, geen ACP. Eerste dermatologische biological-dossier (AD) in de database.</t>
  </si>
  <si>
    <t xml:space="preserve">INT-089</t>
  </si>
  <si>
    <t xml:space="preserve">tebentafusp (Kimmtrak®)</t>
  </si>
  <si>
    <t xml:space="preserve">tebentafusp</t>
  </si>
  <si>
    <t xml:space="preserve">Kimmtrak</t>
  </si>
  <si>
    <t xml:space="preserve">oogkanker</t>
  </si>
  <si>
    <t xml:space="preserve">Advies - vergoed tebentafusp (Kimmtrak®) voor de behandeling van oogkanker</t>
  </si>
  <si>
    <t xml:space="preserve">https://www.zorginstituutnederland.nl/documenten/2024/08/29/pakketadvies-tebentafusp-kimmtrak</t>
  </si>
  <si>
    <t xml:space="preserve">Melanoom</t>
  </si>
  <si>
    <t xml:space="preserve">Immunocore</t>
  </si>
  <si>
    <t xml:space="preserve">Positief. Bewijs: open-label fase-3 RCT (n=378) tebentafusp vs. behandeling naar keuze van de arts bij HLA-A*02:01-positief niet-resectabel/gemetastaseerd uveamelanoom, onbehandeld: bij 43,3 maanden mediane follow-up een klinisch relevante OS-winst van 4,7 maanden (HR 0,68; 0,54–0,87); 13% van de controlearm kreeg later (mediaan &gt;1 jaar na staken) tebentafusp (crossover), wat de controle-OS mogelijk overschat en het relatieve effect onderschat. Geen QoL-verschil; klinisch relevant meer graad 3-5 bijwerkingen, vooral in de eerste weken (dosisescalatie), acceptabel gezien de overlevingswinst en behouden QoL. De CieBOM beschouwt 'behandeling naar keuze' bij gebrek aan een standaard als de Nederlandse standaard, zodat de vergelijking met nivolumab + ipilimumab (niet vergoed voor deze indicatie) minder relevant is. EAP van de fabrikant liep van 2021 tot 01-01-2024.</t>
  </si>
  <si>
    <t xml:space="preserve">Behandeling naar keuze van de arts (RCT; door CieBOM als NL-standaard aangemerkt); nivolumab + ipilimumab minder relevant (niet vergoed)</t>
  </si>
  <si>
    <t xml:space="preserve">Hoog (referentiewaarde €80.000; mediane OS gemetastaseerd ~13 mnd, 2-jaarsoverleving 8%)</t>
  </si>
  <si>
    <t xml:space="preserve">Basecase fabrikant van onvoldoende kwaliteit (modelbenadering, datacut, OS-extrapolatiedistributie)</t>
  </si>
  <si>
    <t xml:space="preserve">474.822 (meest realistische analyse van ZIN na WAR-advies: meest recente OS-data; 0,91 QALY winst; incrementele kosten €431.196)</t>
  </si>
  <si>
    <t xml:space="preserve">ca. 80</t>
  </si>
  <si>
    <t xml:space="preserve">10,6–17,7 (jaar 3; geen substitutie gerekend omdat geen standaardbehandeling kon worden vastgesteld)</t>
  </si>
  <si>
    <t xml:space="preserve">28–46 per jaar; €385.361 per patiënt bij gemiddeld 31 weken behandeling</t>
  </si>
  <si>
    <t xml:space="preserve">ACP: niet opnemen tenzij een forse prijsreductie van ongeveer 80% wordt onderhandeld; houdt vast aan de systematiek van ziektelast-gerelateerde referentiewaarden. Met het oog op mogelijke indicatie-uitbreiding in 2028 (melanoom) en cyclisch pakketbeheer kan een tijdelijk prijsarrangement worden afgesproken (bij fors meer patiënten is een lagere prijs gerechtvaardigd). Benadrukt de bijzondere innovatie en hoopt op snelle overeenstemming als gezamenlijke verantwoordelijkheid van alle partijen; beroepsgroep moet het gepast-gebruikprotocol aanscherpen.</t>
  </si>
  <si>
    <t xml:space="preserve">Prijsreductie ~80%; tijdelijk prijsarrangement met heronderhandeling bij indicatie-uitbreiding (2028) en cyclisch pakketbeheer; gepast-gebruikprotocol door de beroepsgroep aanscherpen en verduidelijken.</t>
  </si>
  <si>
    <t xml:space="preserve">RCT vs. physician's choice: OS +4,7 mnd (HR 0,68) bij 43 mnd follow-up, mogelijk onderschat door crossover (13%); QoL gelijk; toxiciteit acceptabel → meerwaarde, SWP. Fabrikant-basecase onvoldoende (modelbenadering, datacut, extrapolatiedistributie); ZIN's eigen meest realistische analyse (recentste OS-data, WAR): 0,91 QALY, ICER €474.822 → ~80% korting. BI €10,6–17,7 mln (28–46 patiënten à €385.361), zonder substitutie. ACP: bijzondere innovatie, maar referentiewaardensystematiek gehandhaafd; tijdelijk arrangement met heronderhandeling bij melanoom-uitbreiding (2028).</t>
  </si>
  <si>
    <t xml:space="preserve">Bron: brief 29-08-2024 (4 p.) + ACP-advies + FT-rapport + FE-rapport + BIA, gelezen via extract. Eerste TCR-bispecific (ImmTAC) in de sluis; crossover hier ten nadele van het middel geduid (onderschatting effect).</t>
  </si>
  <si>
    <t xml:space="preserve">INT-088</t>
  </si>
  <si>
    <t xml:space="preserve">olipudase alfa (Xenpozyme®)</t>
  </si>
  <si>
    <t xml:space="preserve">olipudase alfa</t>
  </si>
  <si>
    <t xml:space="preserve">Xenpozyme</t>
  </si>
  <si>
    <t xml:space="preserve">de ziekte van Niemann-Pick</t>
  </si>
  <si>
    <t xml:space="preserve">Stofwisseling / endocrinologie / zeldzaam</t>
  </si>
  <si>
    <t xml:space="preserve">Advies - vergoed olipudase alfa (Xenpozyme®) voor de behandeling van de ziekte van Niemann-Pick</t>
  </si>
  <si>
    <t xml:space="preserve">https://www.zorginstituutnederland.nl/documenten/2024/08/21/pakketadvies-olipudase-alfa-xenpozyme</t>
  </si>
  <si>
    <t xml:space="preserve">Surrogaat-eindpunt onvoldoende onderbouwd</t>
  </si>
  <si>
    <t xml:space="preserve">Positief (met surrogaat-uitkomsten). Bewijs: RCT ASCEND (volwassenen, placebo) en single-arm ASCEND-PEDS (kinderen, vergelijking met natuurlijk-beloopcohort SPHINGO-100), beide 52 weken: klinisch relevante verlaging van milt- en levervolume bij volwassenen en kinderen, bij volwassenen ook klinisch relevant betere longdiffusiecapaciteit; effect bij kinderen ongeveer even groot als bij volwassenen → voldoende vertrouwen ondanks zeer lage bewijskwaliteit bij kinderen. Goed verdragen, geen stakers. Nog geen gegevens over ASMD-complicaties (pneumonie, leverfalen, bloedingen), levensverwachting of sterfte; na 2 jaar open-label follow-up geen overlijdens en behouden/verbeterde effecten. Onduidelijk welke patiënten het meest baat hebben (heterogene ziekte; geen effect op neurologische symptomen, passeert de bloed-hersenbarrière niet). Conclusie: SWP, meerwaarde t.o.v. BSC.</t>
  </si>
  <si>
    <t xml:space="preserve">Best ondersteunende zorg (placebo bij volwassenen; natuurlijk-beloopcohort SPHINGO-100 bij kinderen)</t>
  </si>
  <si>
    <t xml:space="preserve">Hoogste categorie (referentiewaarde €80.000); veel QALY-verlies in absolute zin</t>
  </si>
  <si>
    <t xml:space="preserve">ca. 1,60 mln (volwassenen) en 1,07 mln (kinderen) vs. BSC – niet inhoudelijk beoordeeld door ZIN</t>
  </si>
  <si>
    <t xml:space="preserve">Geen eigen analyse: KE-notitie i.p.v. FE-rapport (behandeling overduidelijk niet kosteneffectief; uitgebreide beoordeling zou geen betrouwbaar prijsadvies opleveren); fabrikant-ICER factor 12–20 boven €80.000</t>
  </si>
  <si>
    <t xml:space="preserve">Ten minste een prijs die 12 keer zo laag is als de vraagprijs (ca. 92%)</t>
  </si>
  <si>
    <t xml:space="preserve">13,1 (jaar 3)</t>
  </si>
  <si>
    <t xml:space="preserve">20 in jaar 3 (28 ASMD-patiënten bekend in NL); €526.991–819.764 per patiënt per jaar (gewichtsafhankelijk)</t>
  </si>
  <si>
    <t xml:space="preserve">ACP (3 p. in bundel): eerste, veelbelovende behandeling voor een ernstige ultrazeldzame aandoening met hoge ziektelast en veel absoluut QALY-verlies; vraagprijs 'extreem hoog' voor een levenslange behandeling; begrip dat ontwikkelkosten bij ultrazeldzame ziekten moeilijker zijn terug te verdienen, maar de effecten moeten opwegen tegen de kosten. Risico dat patiënten langer leven met ernstige neurologische klachten → gepast-gebruikafspraken (indicatiecommissie, start-/stopcriteria, dataverzameling, monitoring) noodzakelijk; cyclisch pakketbeheer.</t>
  </si>
  <si>
    <t xml:space="preserve">Prijs ten minste 12× lager dan de vraagprijs; gepast-gebruikafspraken met indicatiecommissie, start- en stopcriteria, dataverzameling en monitoring (concept van het expertisecentrum ligt er al); cyclisch pakketbeheer om te volgen of nieuwe gegevens (complicaties, overleving) de conclusies wijzigen.</t>
  </si>
  <si>
    <t xml:space="preserve">SWP op surrogaten (milt-/levervolume, longdiffusie) zonder data over complicaties of overleving; kinderen via extrapolatie van volwassenen. Geen FE-rapport maar een KE-notitie: 'overduidelijk niet kosteneffectief' (fabrikant-ICER €1,07–1,60 mln/QALY, factor 12–20 boven €80.000) en een volledige beoordeling zou geen betrouwbaar prijsadvies geven → ZIN eist ten minste een 12× lagere prijs (~92%). BI €13,1 mln (20 patiënten à €0,5–0,8 mln). ACP: ultrazeldzaam en veelbelovend, maar effect moet opwegen tegen kosten; risico van langer leven met neurologische achteruitgang → strikte gepast-gebruikafspraken.</t>
  </si>
  <si>
    <t xml:space="preserve">Bron: brief 21-08-2024 (8 p. incl. KE-notitie) + ACP-advies + FT-rapport + BIA, gelezen via extract. Eerste 'KE-notitie' in plaats van een FE-rapport; hoogste impliciete kortingseis in de database (factor 12 ≈ 92%).</t>
  </si>
  <si>
    <t xml:space="preserve">INT-086</t>
  </si>
  <si>
    <t xml:space="preserve">artritis psoriatica</t>
  </si>
  <si>
    <t xml:space="preserve">Advies - vergoed bimekizumab (Bimzelx®) voor de behandeling van artritis psoriatica</t>
  </si>
  <si>
    <t xml:space="preserve">https://www.zorginstituutnederland.nl/documenten/2024/08/19/pakketadvies-bimekizumab-bimzelx-voor-de-behandeling-van-artritis-psoriatica</t>
  </si>
  <si>
    <t xml:space="preserve">Positief, als gelijke waarde t.o.v. secukinumab en ixekizumab (IL-17-remmers) bij PsA na ≥1 TNF-alfa-remmer; verkorte beoordeling omdat bimekizumab de derde IL-17-remmer is. Bewijs: RCT BE COMPLETE (significant betere respons vs. placebo) opgenomen in een NMA met secukinumab en ixekizumab; ondanks de onzekerheid van een indirecte vergelijking heeft ZIN door de overeenkomende studieopzet en baselinekenmerken voldoende vertrouwen in gelijke waarde; beroepsgroep ziet dezelfde plaats.</t>
  </si>
  <si>
    <t xml:space="preserve">Secukinumab en ixekizumab (IL-17-remmers; NMA)</t>
  </si>
  <si>
    <t xml:space="preserve">Geen meerkosten t.o.v. secukinumab/ixekizumab</t>
  </si>
  <si>
    <t xml:space="preserve">Zie BIA (substitutie binnen IL-17-klasse)</t>
  </si>
  <si>
    <t xml:space="preserve">747 in jaar 3 (16% van 4.669 IL-17-patiënten); €14.339 per patiënt per jaar (AIP €1.103)</t>
  </si>
  <si>
    <t xml:space="preserve">Opname (alleen of met methotrexaat) voor PsA na ≥1 TNF-alfa-remmer mits geen meerkosten t.o.v. secukinumab/ixekizumab.</t>
  </si>
  <si>
    <t xml:space="preserve">Verkorte beoordeling (derde IL-17-remmer): BE COMPLETE + NMA → gelijke waarde met secukinumab/ixekizumab → geen KEA; prijsanker 'geen meerkosten'. BI: 747 patiënten (16% marktaandeel) à €14.339.</t>
  </si>
  <si>
    <t xml:space="preserve">Bron: brief 19-08-2024 (9 p. incl. bijlage SWP) + BIA, gelezen via extract; geen apart FT/FE, geen ACP. Eerste expliciet 'verkort beoordeelde' sluisdossier; parallel aan INT-087 (axSpA).</t>
  </si>
  <si>
    <t xml:space="preserve">INT-087</t>
  </si>
  <si>
    <t xml:space="preserve">axiale spondyloartritis</t>
  </si>
  <si>
    <t xml:space="preserve">Advies - vergoed bimekizumab (Bimzelx®) voor de behandeling van axiale spondyloartritis</t>
  </si>
  <si>
    <t xml:space="preserve">https://www.zorginstituutnederland.nl/documenten/2024/08/19/pakketadvies-bimekizumab-bimzelx-voor-de-behandeling-van-axiale-spondyloartritis</t>
  </si>
  <si>
    <t xml:space="preserve">Positief, als gelijke waarde t.o.v. secukinumab en ixekizumab bij axSpA (nr-axSpA en AS) na ≥1 TNF-alfa-remmer; verkorte beoordeling (derde IL-17-remmer). Bewijs: RCT's BE MOBILE 1 (nr-axSpA) en BE MOBILE 2 (AS), significant beter dan placebo, opgenomen in een NMA: geen significant verschil in respons t.o.v. secukinumab en ixekizumab in een populatie die grotendeels (&gt;50%) DMARD-voorbehandeld was – bij gebrek aan data in een TNF-alfa-ervaren populatie de best passende analyse, met beperkte relevantie voor de Nederlandse praktijk en onzekerheid. Conclusie: SWP, gelijke waarde.</t>
  </si>
  <si>
    <t xml:space="preserve">Secukinumab en ixekizumab (NMA; populatie grotendeels DMARD-voorbehandeld i.p.v. TNF-alfa-ervaren)</t>
  </si>
  <si>
    <t xml:space="preserve">Zie BIA; ca. 90.000 axSpA-patiënten in NL</t>
  </si>
  <si>
    <t xml:space="preserve">Opname voor axSpA (nr-axSpA en AS) na ≥1 TNF-alfa-remmer mits geen meerkosten t.o.v. secukinumab/ixekizumab.</t>
  </si>
  <si>
    <t xml:space="preserve">Verkorte beoordeling: BE MOBILE 1/2 + NMA → gelijke waarde met secukinumab/ixekizumab, ondanks dat de NMA-populatie (DMARD-voorbehandeld) niet de Nederlandse TNF-alfa-ervaren doelgroep is → geen KEA; 'geen meerkosten'-anker.</t>
  </si>
  <si>
    <t xml:space="preserve">Bron: brief 19-08-2024 (11 p. incl. bijlage SWP) + BIA, gelezen via extract; geen apart FT/FE, geen ACP. Parallel aan INT-086 (PsA).</t>
  </si>
  <si>
    <t xml:space="preserve">INT-085</t>
  </si>
  <si>
    <t xml:space="preserve">Advies - vergoed mirikizumab (Omvoh®) voor de behandeling van colitis ulcerosa</t>
  </si>
  <si>
    <t xml:space="preserve">https://www.zorginstituutnederland.nl/documenten/2024/08/07/pakketadvies-mirikizumab-omvoh</t>
  </si>
  <si>
    <t xml:space="preserve">Positief, als gelijke waarde t.o.v. vedolizumab en ustekinumab (na TNF-alfa-remmer). Bewijs: placebogecontroleerde RCT's van mirikizumab en vedolizumab; mirikizumab zat niet in de gepubliceerde NMA's, maar op basis van vergelijkbare gunstige en ongunstige effecten t.o.v. vedolizumab concludeert ZIN gelijke waarde, en omdat vedolizumab in NMA's vergelijkbaar is met ustekinumab ook t.o.v. ustekinumab. De beroepsgroep heeft na TNF-alfa-remmers geen voorkeur; de prijs is bepalend. Conclusie: SWP.</t>
  </si>
  <si>
    <t xml:space="preserve">Vedolizumab en ustekinumab (meest gebruikte middelen na TNF-alfa-remmer; placebo-RCT's + gepubliceerde NMA's)</t>
  </si>
  <si>
    <t xml:space="preserve">Gelijke prijs als uitgangspunt; introductie mag niet tot meerkosten leiden; biosimilars van ustekinumab (20–80% goedkoper) kunnen het anker verlagen</t>
  </si>
  <si>
    <t xml:space="preserve">15,6 macrokosten (jaar 3); 0 na substitutie van vedolizumab/ustekinumab bij gelijke prijs; meerkosten als ustekinumab-biosimilars goedkoper zijn dan de mirikizumab-lijstprijs</t>
  </si>
  <si>
    <t xml:space="preserve">1.101 in jaar 3; €14.746 (responders) / €6.806 (non-responders, stoppen na inductie) per patiënt per jaar</t>
  </si>
  <si>
    <t xml:space="preserve">Opname alleen voor patiënten na falen van/intolerantie voor een TNF-alfa-remmer, mits geen meerkosten (gelijke prijs); non-responders stoppen na inductie; KE van de comparators onbekend.</t>
  </si>
  <si>
    <t xml:space="preserve">Gelijke waarde met vedolizumab (en via NMA met ustekinumab) na TNF-alfa-remmer → geen KEA; comparators zelf nooit op KE getoetst. BI: 1.101 patiënten, €15,6 mln macro, €0 netto bij gelijke prijs; door de EMA goedgekeurde ustekinumab-biosimilars (20–80% goedkoper, nog niet in NL) kunnen mirikizumab bij gelijke lijstprijs alsnog tot meerkosten maken. Beroepsgroep: prijs bepalend voor de keuze.</t>
  </si>
  <si>
    <t xml:space="preserve">Bron: brief 07-08-2024 (9 p. incl. bijlagen) + BIA, gelezen via extract; geen FT-/FE-rapport apart herkend, geen ACP. Zusterdossier upadacitinib Crohn (INT-069).</t>
  </si>
  <si>
    <t xml:space="preserve">INT-084</t>
  </si>
  <si>
    <t xml:space="preserve">cipaglucosidase alfa (Pombiliti®) in combinatie met miglustat (Opfolda®)</t>
  </si>
  <si>
    <t xml:space="preserve">cipaglucosidase alfa</t>
  </si>
  <si>
    <t xml:space="preserve">Pombiliti; Opfolda</t>
  </si>
  <si>
    <t xml:space="preserve">de ziekte van Pompe</t>
  </si>
  <si>
    <t xml:space="preserve">Advies - vergoed cipaglucosidase alfa (Pombiliti®) in combinatie met miglustat (Opfolda®) voor de behandeling van de ziekte van Pompe</t>
  </si>
  <si>
    <t xml:space="preserve">https://www.zorginstituutnederland.nl/documenten/2024/07/30/pakketadvies-cipaglucosidase-alfa-pombiliti-in-combinatie-met-miglustat-opfolda</t>
  </si>
  <si>
    <t xml:space="preserve">Amicus Therapeutics</t>
  </si>
  <si>
    <t xml:space="preserve">Positief, als gelijke waarde t.o.v. alglucosidase alfa (ALG). Bewijs: fase-3 RCT PROPEL (LOPD, ERT-naïef en -ervaren): na 52 weken vergelijkbaar positief effect op motorisch functioneren en QoL; over longfunctie geen uitspraak mogelijk (exploratief). Conform EMA (geen bewijs voor significante verschillen). Conclusie: ten minste gelijkwaardig → SWP. Miglustat (Opfolda) is onderling vervangbaar met generiek miglustat/Zavesca (cluster 0A16AXDO V) → bijlage 1A, met aangepaste bijlage-2-voorwaarde (Niemann-Pick type C én Pompe i.c.m. cipaglucosidase alfa).</t>
  </si>
  <si>
    <t xml:space="preserve">Alglucosidase alfa (Myozyme; PROPEL, directe RCT); avalglucosidase alfa (INT-074) gelijktijdig</t>
  </si>
  <si>
    <t xml:space="preserve">Geen KEA gevraagd (gelijke waarde); KE van ALG zeer ongunstig (ICER ~€1–3 mln/QALY, Kanters 2014/2017), naar verwachting ook voor CIPA+miglustat</t>
  </si>
  <si>
    <t xml:space="preserve">Geen percentage: prijs die tot gunstigere KE leidt (referentiewaarde €80.000); gecombineerde onderhandeling met AVA en ALG</t>
  </si>
  <si>
    <t xml:space="preserve">ca. 10 kostenbeslag (jaar 3); BI ~0,003 bij gelijke prijs; 4–16 meerkosten in een ALG-biosimilarscenario (20–80% goedkoper)</t>
  </si>
  <si>
    <t xml:space="preserve">34 na 3 jaar (naast 34 op AVA); €357.633 per patiënt per jaar (CIPA €351.932 MSZ + miglustat €5.701 GVS) vs. €357.519 voor ALG/AVA</t>
  </si>
  <si>
    <t xml:space="preserve">Geen apart ACP-advies in bundel; brief gecorrigeerd (30-07-2024) omdat de term 'evergreening' per abuis was gebruikt: de ACP heeft zich daarover voor dit middel niet uitgesproken. Maatschappelijke weging conform AVA: ALG-uitgaven €59,7 mln (2022), ~€633 mln 2012–2023, arrangement losgelaten.</t>
  </si>
  <si>
    <t xml:space="preserve">Gelijktijdige prijsonderhandeling over CIPA+miglustat, AVA en ALG (heronderhandeling ALG) gericht op een gunstigere KE; Opfolda op bijlage 1A in het miglustat-cluster met aangepaste bijlage-2-voorwaarde, onder voorwaarde van een maatschappelijk aanvaardbare prijs voor de combinatie.</t>
  </si>
  <si>
    <t xml:space="preserve">Derde Pompe-ERT: gelijke waarde met ALG (PROPEL) → geen KEA, maar ALG is extreem niet-kosteneffectief (€1–3 mln/QALY) → prijs ≤ ALG maakt CIPA niet kosteneffectief → gecombineerde onderhandeling over alle drie middelen (zoals bij AVA geadviseerd, nu geactiveerd omdat CIPA aan SWP voldoet). Miglustat via GVS (bijlage 1A/2). BI nihil bij gelijke prijs; biosimilar-verstoringsscenario €4–16 mln. Correctie: term 'evergreening' teruggenomen omdat de ACP daar voor dit middel geen uitspraak over deed.</t>
  </si>
  <si>
    <t xml:space="preserve">Bron: gecorrigeerde brief 30-07-2024 (oorspronkelijk 22-07-2024) + FT-conclusie + BIA, gelezen via extract; geen FE. Zusterdossier INT-074 (AVA). Gecombineerd sluis-/GVS-advies (Opfolda naar bijlage 1A met bijlage-2-tekst).</t>
  </si>
  <si>
    <t xml:space="preserve">INT-083</t>
  </si>
  <si>
    <t xml:space="preserve">etranacogene dezaparvovec (Hemgenix®)</t>
  </si>
  <si>
    <t xml:space="preserve">etranacogene dezaparvovec</t>
  </si>
  <si>
    <t xml:space="preserve">Hemgenix</t>
  </si>
  <si>
    <t xml:space="preserve">hemofilie B</t>
  </si>
  <si>
    <t xml:space="preserve">Advies - vergoed etranacogene dezaparvovec (Hemgenix®) voor de behandeling van hemofilie B</t>
  </si>
  <si>
    <t xml:space="preserve">https://www.zorginstituutnederland.nl/documenten/2024/07/15/pakketadvies-sluisgeneesmiddel-etranacogene-dezaparvovec-hemgenix-bij-hemofilie-b</t>
  </si>
  <si>
    <t xml:space="preserve">CSL Behring</t>
  </si>
  <si>
    <t xml:space="preserve">Positief, als gelijke waarde t.o.v. profylaxe met factor IX-concentraten (gezamenlijke Beneluxa-beoordeling met België/CRM). Bewijs: enkelarmige studie (n=54) met intra-patiëntvergelijking: na 24 maanden klinisch relevant minder jaarlijkse bloedingen dan onder voorafgaande factor IX-profylaxe; 2 patiënten moesten factor IX toch voortzetten; QoL-verbetering na 12 maanden statistisch significant maar niet klinisch relevant (ziektespecifiek), generieke schalen geen verschil; geen ernstige behandelgerelateerde bijwerkingen. Bewijskwaliteit zeer laag (single-arm, korte follow-up voor een potentieel levenslange behandeling). Conclusie: minstens even effectief zonder meer bijwerkingen → SWP, gelijke waarde; voldoende vertrouwen dat het effect 4–5 jaar aanhoudt, daarbuiten te onzeker.</t>
  </si>
  <si>
    <t xml:space="preserve">Profylaxe met factor IX-concentraten (intra-patiëntvergelijking; KE comparator onbekend)</t>
  </si>
  <si>
    <t xml:space="preserve">Maximale prijs afgeleid van 4–5 jaar profylaxe: €1,4–1,8 mln (lijstprijzen) of €0,60–0,76 mln (geschatte nettoprijzen) t.o.v. vraagprijs €2,8 mln (-35 tot -78%)</t>
  </si>
  <si>
    <t xml:space="preserve">36,5–39,6 (jaar 1) tot −1,2 à +4,3 (jaar 3) bij 26 patiënten in 3 jaar; profylaxe €150.488–350.526 per patiënt per jaar gesubstitueerd</t>
  </si>
  <si>
    <t xml:space="preserve">26 in de eerste drie jaar (ca. 180 hemofilie B-patiënten, 85 ernstig); vraagprijs €2,8 mln per patiënt</t>
  </si>
  <si>
    <t xml:space="preserve">ACP-advies in bundel (84 p. incl. bijlagen, niet apart gelezen); kern in brief: netto geneesmiddeluitgaven mogen bij gelijke waarde niet stijgen; prijs gekoppeld aan de bewezen effectduur (4–5 jaar); dilemma niet-kosteneffectieve standaard gesignaleerd.</t>
  </si>
  <si>
    <t xml:space="preserve">Netto-uitgaven mogen niet stijgen: maximale prijs = kosten van 4–5 jaar factor IX-profylaxe (scenario lijstprijzen €1,4–1,8 mln; scenario geschatte onderhandelde prijzen €0,60–0,76 mln); fabrikantvoorstel (vraagprijs = 10 jaar profylaxe op lijstprijzen, pay-for-performance over 10 jaar) niet gevolgd; rekening houden met komende middelen in dit indicatiegebied; HTAr per 11-01-2025 als context voor Beneluxa-samenwerking.</t>
  </si>
  <si>
    <t xml:space="preserve">Eenmalige gentherapie; single-arm intra-patiënt: minder bloedingen dan onder factor IX-profylaxe, QoL-winst niet klinisch relevant, geen ernstige bijwerkingen → gelijke waarde, zeer lage bewijskwaliteit; effect bewezen voor 4–5 jaar, daarna te onzeker. Geen KEA (gelijke waarde; KE van factor IX zelf onbekend). Prijsanker: netto-uitgaven mogen niet stijgen → prijs = 4–5 jaar profylaxe, in twee scenario's (lijst €1,4–1,8 mln; netto €0,60–0,76 mln) tegenover vraagprijs €2,8 mln (10 jaar profylaxe op lijstprijs, met P4P-voorstel over 10 jaar). ZIN herhaalt het dilemma van de niet-kosteneffectieve standaard als anker.</t>
  </si>
  <si>
    <t xml:space="preserve">Bron: brief 15-07-2024 (4 p.) + ACP-bundel, gelezen via de brief. Beneluxa (NL + BE). Eerste gentherapie-dossier waarin de prijs expliciet wordt afgeleid van de bewezen effectduur × jaarkosten van de standaard (in plaats van een ICER).</t>
  </si>
  <si>
    <t xml:space="preserve">INT-081</t>
  </si>
  <si>
    <t xml:space="preserve">Advies - niet vergoeden teclistamab (Tecvayli®) voor de behandeling van multipel myeloom</t>
  </si>
  <si>
    <t xml:space="preserve">https://www.zorginstituutnederland.nl/documenten/2024/07/10/pakketadvies-sluisgeneesmiddel-teclistamab-tecvayli-bij-multipel-myeloom</t>
  </si>
  <si>
    <t xml:space="preserve">Positief (het negatieve pakketadvies berust op de onbruikbare KEA). Bewijs: alleen een enkelarmige studie (MajesTEC-1); een RCT was wenselijk maar niet uitgevoerd en beter bewijs voor monotherapie wordt niet verwacht. Omdat er in de 4e lijn en later geen standaardbehandeling is, vergeleek ZIN met 'de behandeling gekozen door de behandelend arts' via een extern controlecohort. Waarom geaccepteerd: klinisch relevante verlenging van de OS (HR 0,64; gewogen absolute winst 10,1 maanden) en van de PFS (HR 0,48), beide van zeer lage bewijskwaliteit door de indirecte vergelijking met een observationele studie; PFS als surrogaat meegewogen omdat beroepsgroep en patiëntenvereniging daar groot belang aan hechten en voor RRMM een (onzekere) PFS-OS-correlatie is aangetoond. QoL t.o.v. comparator onbekend, in de single-arm studie mogelijk positief (pijn). Ernstige bijwerkingen klinisch relevant hoger. Alles afwegend voldoende vertrouwen in een klinisch relevant verbeterde overleving, waardoor een mogelijk negatiever bijwerkingenprofiel acceptabel is → SWP voldaan, meerwaarde.</t>
  </si>
  <si>
    <t xml:space="preserve">Behandeling naar keuze van de behandelend arts (geen standaard in ≥4e lijn); extern controlecohort, gewogen indirecte vergelijking</t>
  </si>
  <si>
    <t xml:space="preserve">Macrokosten 50,2–55,1 (jaar 3); na substitutie 30,3–35,1</t>
  </si>
  <si>
    <t xml:space="preserve">367 (4e lijn) + 108 (5e lijn) in jaar 3; €231.672 per patiënt per jaar (€210.796 bij switch naar tweewekelijkse dosering)</t>
  </si>
  <si>
    <t xml:space="preserve">n.v.t. (negatief advies). ZIN nodigt de fabrikant uit de farmaco-economische analyse aan te passen; erkent dat de uitkomst voor patiënten en behandelaren teleurstellend is.</t>
  </si>
  <si>
    <t xml:space="preserve">SWP en meerwaarde via extern controlecohort (OS-HR 0,64; +10,1 mnd; PFS-HR 0,48; zeer lage kwaliteit; RCT wenselijk maar niet uitgevoerd, beter bewijs niet verwacht; PFS als surrogaat meegewogen op verzoek beroepsgroep/patiënten; meer ernstige bijwerkingen acceptabel). KEA onvoldoende kwaliteit: veel onzekerheid over de matching van de cohorten en imputatie van missende waarden; switch naar lagere doseerfrequentie en vervolgbehandelingskosten onvoldoende uitgewerkt; kritische vragen onvoldoende beantwoord; gevraagde scenarioanalyses ontbreken; immature OS maakt extrapolaties te onzeker; geen vergelijking met de Nederlandse populatie; productiviteitsverliezen niet meegenomen → geen KE-uitspraak, geen onderhandelingsadvies. Hoge BI (30–35 mln netto; 475 patiënten) is alleen maatschappelijk verantwoord bij een kosteneffectieve behandeling → niet opnemen, uitnodiging tot herindiening.</t>
  </si>
  <si>
    <t xml:space="preserve">Nog aanvullen (niet in dossier); zie vervolgadvies teclistamab (2025)</t>
  </si>
  <si>
    <t xml:space="preserve">Bron: gebundelde PDF (brief 10-07-2024; FT-rapport; BIA; FE-rapport), gelezen via extract. Derde 'positief SWP, negatief advies wegens KEA-kwaliteit'-dossier na INT-049 (brexu-cel) en INT-052 (cilta-cel).</t>
  </si>
  <si>
    <t xml:space="preserve">INT-082</t>
  </si>
  <si>
    <t xml:space="preserve">dostarlimab (Jemperli®)</t>
  </si>
  <si>
    <t xml:space="preserve">dostarlimab</t>
  </si>
  <si>
    <t xml:space="preserve">Jemperli</t>
  </si>
  <si>
    <t xml:space="preserve">baarmoederkanker</t>
  </si>
  <si>
    <t xml:space="preserve">Advies - vergoed dostarlimab (Jemperli®) voor de behandeling van baarmoederkanker</t>
  </si>
  <si>
    <t xml:space="preserve">https://www.zorginstituutnederland.nl/documenten/2024/07/10/pakketadvies-dostarlimab-jemperli-bij-baarmoederkanker</t>
  </si>
  <si>
    <t xml:space="preserve">Gynaecologische tumoren</t>
  </si>
  <si>
    <t xml:space="preserve">Positief. Bewijs: RCT RUBY (dostarlimab + carboplatine/paclitaxel vs. chemotherapie alleen) bij dMMR/MSI-H primair gevorderd of gerecidiveerd endometriumcarcinoom: klinisch relevant OS-effect (HR 0,30; 0,13–0,70) bij 24,8 maanden mediane follow-up; absolute winst nog niet te bepalen (immatuur), 2-jaarsoverleving 83,3% vs. 58,7%; aanvullend CSR met langere follow-up bevestigt het effect. QoL behouden in beide armen, ondanks waarschijnlijk klinisch relevant meer ernstige (immuungerelateerde) bijwerkingen en stakers. Conclusie: SWP, meerwaarde t.o.v. carboplatine + paclitaxel.</t>
  </si>
  <si>
    <t xml:space="preserve">Carboplatine + paclitaxel (Nederlandse standaard; RUBY, directe RCT)</t>
  </si>
  <si>
    <t xml:space="preserve">Range 46.278–70.867 (met treatment waning)</t>
  </si>
  <si>
    <t xml:space="preserve">Geen percentage: kosteneffectief, maar toch financieel arrangement conform het PD-(L)1-remmersadvies (30-01-2023)</t>
  </si>
  <si>
    <t xml:space="preserve">19,1 macrokosten (jaar 3; volledige substitutie van carboplatine/paclitaxel alleen)</t>
  </si>
  <si>
    <t xml:space="preserve">140 in jaar 3; €170.100 per patiënt bij gemiddeld ~87 weken behandeling</t>
  </si>
  <si>
    <t xml:space="preserve">ACP betrokken (appraisal); kern conform brief: kosteneffectief, maar arrangement wegens klassebeleid PD-(L)1-remmers en verwachte indicatie-uitbreidingen.</t>
  </si>
  <si>
    <t xml:space="preserve">Opname na onderhandeling van een centraal financieel arrangement, in lijn met het ZIN-advies over PD-(L)1-remmers (2023: per product een centraal onderhandeld (vervolg)arrangement wegens uitgaven, verschuiving naar eerdere lijnen en veel indicaties); verdere indicatie-uitbreidingen van dostarlimab verwacht.</t>
  </si>
  <si>
    <t xml:space="preserve">RUBY: OS HR 0,30 (2-jaars OS 83% vs. 59%), QoL behouden, meer toxiciteit acceptabel → meerwaarde. KEA voldoende; fabrikant-ICER €32.928, ZIN acht €46.278–70.867 realistischer (treatment waning) → kosteneffectief bij €80.000. Toch arrangement: ZIN adviseerde in januari 2023 voor alle PD-(L)1-remmers een centraal onderhandeld arrangement per product (stijgende macrokosten, eerdere lijnen, veel indicaties) en trekt die lijn door naar dostarlimab. BI €19,1 mln (140 patiënten, €170.100 p.p.).</t>
  </si>
  <si>
    <t xml:space="preserve">Bron: brief 10-07-2024 (4 p.) + FT-rapport + FE-rapport + BIA, gelezen via extract. Eerste dossier waarin een kosteneffectief middel toch een arrangement krijgt op grond van het klassebrede PD-(L)1-advies van 2023.</t>
  </si>
  <si>
    <t xml:space="preserve">INT-080</t>
  </si>
  <si>
    <t xml:space="preserve">sacituzumab govitecan (Trodelvy®)</t>
  </si>
  <si>
    <t xml:space="preserve">sacituzumab govitecan</t>
  </si>
  <si>
    <t xml:space="preserve">Trodelvy</t>
  </si>
  <si>
    <t xml:space="preserve">Advies - vergoed sacituzumab govitecan (Trodelvy®) voor de behandeling van borstkanker (herbeoordeling)</t>
  </si>
  <si>
    <t xml:space="preserve">https://www.zorginstituutnederland.nl/documenten/2024/07/09/pakketadvies-sacituzumab-govitecan-trodelvy-bij-borstkanker-herbeoordeling</t>
  </si>
  <si>
    <t xml:space="preserve">Gilead</t>
  </si>
  <si>
    <t xml:space="preserve">Sluis; eerder advies 15/29-07-2022 (INT-048, ≥75% korting); onderhandeling mislukt → maart 2023 niet opgenomen (Kamerbrief), sluis niet opgeheven; herbeoordeling FE op verzoek registratiehouder (18-04-2024) met steun NVMO en BVN</t>
  </si>
  <si>
    <t xml:space="preserve">Ongewijzigd t.o.v. 2022: SWP en meerwaarde t.o.v. chemotherapie naar keuze (ASCENT: OS +5,4 mnd, HR 0,48). De herbeoordeling betrof uitsluitend het farmaco-economisch dossier op basis van nieuwe, langere follow-up data uit de registratiestudie (meer zekerheid over langetermijn-OS).</t>
  </si>
  <si>
    <t xml:space="preserve">Chemotherapie naar keuze van de behandelaar (ASCENT)</t>
  </si>
  <si>
    <t xml:space="preserve">154.502 (aangepaste analyse van voldoende kwaliteit; wijzigingen valide, vragen volledig beantwoord; kritiekpunten uit 2022 nog steeds geldig)</t>
  </si>
  <si>
    <t xml:space="preserve">Ten minste 55 (was 75 in 2022)</t>
  </si>
  <si>
    <t xml:space="preserve">Zie 2022 (8,7); BIA niet herzien</t>
  </si>
  <si>
    <t xml:space="preserve">Geen nieuw ACP-advies (alleen WAR; herbeoordeling FE).</t>
  </si>
  <si>
    <t xml:space="preserve">Prijskorting ≥55%; indicatie-uitbreidingen van sacituzumab govitecan meewegen (zoals in 2022).</t>
  </si>
  <si>
    <t xml:space="preserve">Na een mislukte onderhandeling en een negatief ministerieel besluit (maart 2023) heropende de fabrikant het dossier met langere follow-up (met steun van NVMO en BVN). ZIN beoordeelde de gewijzigde FE-analyse als valide en van voldoende kwaliteit: ICER €154.502/QALY → korting ≥55% i.p.v. 75% in 2022 (met de eerdere kritiekpunten als context). SWP-oordeel ongewijzigd.</t>
  </si>
  <si>
    <t xml:space="preserve">Heronderhandeling geadviseerd; index: vergoed</t>
  </si>
  <si>
    <t xml:space="preserve">Bron: brief 10-07-2024 (2 p.) + herbeoordeling FE-rapport (09-07-2024) + FT/BIA 2022, gelezen via extract. Vervolg op INT-048. Tweede voorbeeld (na Libmeldy, INT-064) van een kortingseis die daalt door langetermijndata; hier 20 procentpunten.</t>
  </si>
  <si>
    <t xml:space="preserve">INT-079</t>
  </si>
  <si>
    <t xml:space="preserve">axicabtagene ciloleucel (Yescarta®)</t>
  </si>
  <si>
    <t xml:space="preserve">Advies - uitbreiding vergoeding axicabtagene ciloleucel (Yescarta®) voor de behandeling van lymfeklierkanker</t>
  </si>
  <si>
    <t xml:space="preserve">https://www.zorginstituutnederland.nl/documenten/2024/06/26/pakketadvies-axicabtagene-ciloleucel-yescarta-voor-de-behandeling-van-lymfeklierkanker</t>
  </si>
  <si>
    <t xml:space="preserve">Deels (subgroep)</t>
  </si>
  <si>
    <t xml:space="preserve">Positief voor de geclaimde populatie, negatief voor de bredere plaats die de beroepsgroep wenste. Bewijs: fase-3-RCT ZUMA-7 in de tweede lijn bij fitte patiënten met r/r DLBCL/HGBL (≤12 maanden na 1L) die in aanmerking komen voor ASCT: axi-cel direct vergeleken met standaardzorg (salvage chemo-immunotherapie + hoge-dosis chemotherapie/ASCT). Na 47,2 maanden follow-up was 45,6% vs. 53,1% overleden (mediane OS niet bereikt vs. 31,1 maanden); klinisch relevant voordeel op de cruciale eindpunten overleving én kwaliteit van leven (dag 100; bewijs lage kwaliteit). Omdat meer dan de helft van de controlearm na falen alsnog CAR-T in de derde lijn kreeg, leest ZIN het effect als 'axi-cel in de 2e lijn vs. uitstel naar de 3e lijn' = absolute sterftevermindering van 7,5%. Ernstige bijwerkingen 56% vs. 46% (n.s.), onduidelijk of axi-cel meer of minder ernstige bijwerkingen geeft. Conclusie: SWP en meerwaarde t.o.v. SOC incl. ASCT. Negatief: de beroepsgroep wilde alle patiënten die fit genoeg zijn voor CAR-T (ook niet-ASCT-fit) behandelen; ZIN woog die argumenten uitgebreid maar kan voor die groep geen SWP vaststellen en verwijst naar de regeling Voorwaardelijke Toelating.</t>
  </si>
  <si>
    <t xml:space="preserve">Standaardzorg 2e lijn: salvage (chemo-immuno)therapie gevolgd door hoge-dosis chemotherapie (BEAM) en autologe SCT (ZUMA-7, directe RCT); &gt;50% van de controlearm kreeg later CAR-T in de 3e lijn</t>
  </si>
  <si>
    <t xml:space="preserve">0,41–0,7 (proportional shortfall; ZIN na leeftijdscorrectie naar 60 jaar)</t>
  </si>
  <si>
    <t xml:space="preserve">19,5 meerkosten (jaar 3); 18,8 na substitutie van ASCT (valt buiten het geneesmiddelenbudget)</t>
  </si>
  <si>
    <t xml:space="preserve">65 in jaar 3; vraagprijs €327.000 per (eenmalige) behandeling</t>
  </si>
  <si>
    <t xml:space="preserve">Geen apart ACP-advies in de bundel (brief noemt de appraisal alleen in de standaardtekst).</t>
  </si>
  <si>
    <t xml:space="preserve">Opname mits de nettoprijs met minstens 20% wordt gereduceerd (15% op de fabrikant-ICER). Restrictief CAR-T-beleid: nationaal register, landelijke CAR-T-tumorboard, geprotocolleerde inzet ook in de tweede lijn; ZIN onderschrijft. Voor de bredere groep 'niet fit voor ASCT maar wel fit voor CAR-T': geen bewezen effectieve zorg; mogelijk geschikt voor de regeling Voorwaardelijke Toelating (weesgeneesmiddelen/conditionals/exceptionals) – stakeholders kunnen een verkennend gesprek aanvragen.</t>
  </si>
  <si>
    <t xml:space="preserve">ZUMA-7 (RCT vs. SOC incl. ASCT): klinisch relevante winst op OS en QoL (dag 100) → SWP en meerwaarde voor fitte, ASCT-geschikte patiënten; effect = eerdere vs. uitgestelde CAR-T (&gt;50% crossover naar 3L), absolute sterftereductie 7,5% na 47,2 mnd; bijwerkingen n.s. verschillend. Bredere plaats (niet-ASCT-fit) niet onderbouwd → VT-route. Ziektelast 0,41–0,7 → €50.000/QALY. KEA voldoende kwaliteit; ZIN corrigeert gemiddelde leeftijd 57,2 → 60 jaar: ICER 60.844 → 65.910 → prijsdaling ≥20% (15% op fabrikant-ICER); PSA: 35% kans kosteneffectief, EVPI ~€30 mln, na korting ~50%. BI 65 patiënten, €327.000, €19,5 mln (18,8 na ASCT-substitutie). Passende zorg: register + tumorboard. Herziene versie wegens afrondingsfout kortingspercentages in FE-rapport (oorspronkelijk 29-05-2024).</t>
  </si>
  <si>
    <t xml:space="preserve">Bron: gebundelde PDF (herziene brief 26-06-2024; FT-rapport; FE-rapport 11-04-2024, WAR 12-02-2024; BIA), gelezen via extract. Derde axi-cel-advies (na INT-013 2019 en INT-036 2021): zelfde ziekte, eerdere lijn, lagere ziektelastcategorie (€50.000 i.p.v. €80.000).</t>
  </si>
  <si>
    <t xml:space="preserve">INT-075</t>
  </si>
  <si>
    <t xml:space="preserve">niraparib-abirateron (Akeega®)</t>
  </si>
  <si>
    <t xml:space="preserve">niraparib-abirateron</t>
  </si>
  <si>
    <t xml:space="preserve">Akeega</t>
  </si>
  <si>
    <t xml:space="preserve">Advies - niet vergoeden niraparib-abirateron (Akeega®) voor de behandeling van uitgezaaide prostaatkanker</t>
  </si>
  <si>
    <t xml:space="preserve">https://www.zorginstituutnederland.nl/documenten/2024/06/12/pakketadvies-niraparib-abirateron-akeega-voor-de-behandeling-van-uitgezaaide-prostaatkanker</t>
  </si>
  <si>
    <t xml:space="preserve">Negatief. Bewijs: MAGNITUDE (fase III, dubbelblind, RCT) niraparib-abirateron vs. abirateron (+ prednison) bij mCRPC met BRCA1/2-mutatie zonder chemo-indicatie: rPFS 16,6 vs. 10,9 maanden (HR 0,53; 0,36–0,79), significant en klinisch relevant volgens PASKWIL 2023; de CieBOM gaf op basis daarvan in april 2024 een positief advies. Maar de correlatie rPFS–OS is slechts 'redelijk' en de OS-data bevestigen geen overlevingsvoordeel: interim 29,3 vs. 28,6 maanden (HR 0,88; 0,58–1,34), finale analyse (35,9 maanden follow-up) 30,4 vs. 28,6 maanden (HR 0,79; 0,55–1,12) → niet klinisch relevant langer leven. QoL zeer onzeker; veiligheidsprofiel evident slechter (klinisch relevant meer ernstige bijwerkingen en stakers). Combinatieregel: toevoeging aan de standaard vereist aantoonbare meerwaarde; gelijke waarde volstaat niet; zonder winst op de gunstige effecten is meer toxiciteit onacceptabel → SWP niet voldaan.</t>
  </si>
  <si>
    <t xml:space="preserve">Abirateron (+ prednison/prednisolon) – MAGNITUDE, directe RCT; enzalutamide gelijkwaardig; abirateron generiek (voorkeur in NL)</t>
  </si>
  <si>
    <t xml:space="preserve">rPFS-winst (HR 0,53, PASKWIL, positief CieBOM-advies) vertaalt zich niet in OS (finale analyse HR 0,79, BI omvat 1; rPFS–OS-correlatie slechts redelijk); QoL zeer onzeker; klinisch relevant meer toxiciteit en stakers. Combinatieregel (nieuw + standaard → meerwaarde vereist) → SWP niet voldaan → niet opnemen, geen BIA/KE/ACP.</t>
  </si>
  <si>
    <t xml:space="preserve">Bron: brief 12-06-2024 (4 p.) + FT-rapport, gelezen via extract; geen BIA/FE/ACP. Tweede toepassing van de combinatieregel binnen drie weken (na Opdualag, INT-073); ZIN wijkt expliciet af van een positief CieBOM-advies.</t>
  </si>
  <si>
    <t xml:space="preserve">INT-076</t>
  </si>
  <si>
    <t xml:space="preserve">pegunigalsidase alfa (Elfabrio®)</t>
  </si>
  <si>
    <t xml:space="preserve">pegunigalsidase alfa</t>
  </si>
  <si>
    <t xml:space="preserve">Elfabrio</t>
  </si>
  <si>
    <t xml:space="preserve">de ziekte van Fabry</t>
  </si>
  <si>
    <t xml:space="preserve">Advies - vergoed pegunigalsidase alfa (Elfabrio®) voor de behandeling van de ziekte van Fabry</t>
  </si>
  <si>
    <t xml:space="preserve">https://www.zorginstituutnederland.nl/documenten/2024/06/12/pakketadvies-pegunigalsidase-alfa-elfabrio-voor-de-behandeling-van-de-ziekte-van-fabry</t>
  </si>
  <si>
    <t xml:space="preserve">Chiesi</t>
  </si>
  <si>
    <t xml:space="preserve">Positief, als gelijke waarde t.o.v. agalsidase bèta (voorkeurs-ERT volgens het expertisecentrum Amsterdam UMC/SPHINX). Bewijs: direct vergelijkende, dubbelblinde fase-3 RCT BALANCE (n=77): na 24 maanden vergelijkbare hart- en nierfunctie, pijn, QoL, bijwerkingen en stakers; studiepopulatie niet geheel representatief voor Nederlandse patiënten (resultaten deels toepasbaar). Switch-studies BRIDGE (n=22, na agalsidase alfa) en BRIGHT (n=30) van beperkte betekenis (klein, geen comparator, agalsidase alfa i.p.v. de standaard bèta). Infusiegerelateerde reacties het laagst bij pegunigalsidase alfa (6,3%) en het hoogst bij agalsidase bèta (67%). Beroepsgroep acht vergelijkbare effecten in de praktijk aannemelijk. Conclusie: gelijke waarde → SWP.</t>
  </si>
  <si>
    <t xml:space="preserve">Agalsidase bèta (Fabrazyme; BALANCE, directe RCT); agalsidase alfa (Replagal) als alternatief</t>
  </si>
  <si>
    <t xml:space="preserve">Geen percentage: prijs die tot gunstigere KE leidt, voor pegunigalsidase alfa én agalsidase bèta (beide niet kosteneffectief; CVZ 2012: ICER €3,3 mln/QALY); onderhandeling bij voorkeur decentraal</t>
  </si>
  <si>
    <t xml:space="preserve">Maximaal 2,3 kostenbeslag (jaar 3); besparing ca. 0,09 na substitutie</t>
  </si>
  <si>
    <t xml:space="preserve">Maximaal 8, 12 en 15 in jaar 1–3 (ca. 230 Fabry-patiënten onder controle, 110 op agalsidase bèta; Commissie Wees: directe switch alleen bij 0–3 patiënten/jaar met oncontroleerbare infusiereacties/antistoffen); €153.485 (pegunigalsidase) vs. €159.719 (agalsidase bèta) per patiënt per jaar</t>
  </si>
  <si>
    <t xml:space="preserve">Geen ACP-advies in de bundel (gelijke waarde); ZIN verwijst naar het CVZ-advies 2012 waarin ondanks een ICER van €3,3 mln/QALY onder voorwaarden positief werd geadviseerd omdat collectieve financiering de enige manier was om de weesgeneesmiddelen beschikbaar te houden.</t>
  </si>
  <si>
    <t xml:space="preserve">Prijsonderhandeling over pegunigalsidase alfa én agalsidase bèta gericht op een gunstigere KE, bij voorkeur decentraal; Commissie Wees wil eerst zorgvuldig aanvullende praktijkdata verzamelen (o.a. onbehandelde patiënten) voordat breder wordt geswitcht; behandeling via het expertisecentrum.</t>
  </si>
  <si>
    <t xml:space="preserve">Gelijke waarde met agalsidase bèta (BALANCE) → geen KEA gevraagd, maar het dilemma van 2012 herhaalt zich: ERT bij Fabry is met €3,3 mln/QALY niet kosteneffectief, en een nieuw middel met gelijke prijs en effect dus evenmin → ZIN adviseert prijsonderhandelingen over beide middelen (decentraal). Zeer beperkte BI (max. 15 patiënten in jaar 3; besparing €0,09 mln) omdat de Commissie Wees switchen beperkt tot 0–3 patiënten/jaar met infusiereacties/antistoffen en eerst praktijkdata wil.</t>
  </si>
  <si>
    <t xml:space="preserve">Bron: brief 12-06-2024 (4 p.) + FT-conclusie + BIA, gelezen via extract; geen FE, geen ACP. Tweede dossier binnen twee weken (na Pompe, INT-074) waarin de 'niet-kosteneffectieve standaard als anker'-problematiek centraal staat; hier met klassebrede heronderhandeling als oplossing.</t>
  </si>
  <si>
    <t xml:space="preserve">INT-077</t>
  </si>
  <si>
    <t xml:space="preserve">glofitamab (Columvi®)</t>
  </si>
  <si>
    <t xml:space="preserve">Advies - niet vergoeden glofitamab (Columvi®) voor de behandeling van lymfeklierkanker</t>
  </si>
  <si>
    <t xml:space="preserve">https://www.zorginstituutnederland.nl/documenten/2024/06/12/pakketadvies-glofitamab-columvi-voor-de-behandeling-van-lymfeklierkanker</t>
  </si>
  <si>
    <t xml:space="preserve">Negatief. Bewijs: enkelarmige, open-label fase-I/II-studie NP30179 (alle patiënten voorbehandeld met obinutuzumab tegen CRS); geen direct vergelijkend onderzoek met Pola-BR. De indirecte vergelijking van de registratiehouder was niet gepubliceerd en telde alleen als aanvullend bewijs; ZIN maakte zelf een naïeve indirecte vergelijking met GO29365 (Pola-BR vs. BR), waarbij de populaties verschillen (NP30179: meer eerdere lijnen, hoogrisico-HGBL, slechtere prognose). Uitkomst: mediane OS 11,5 maanden (7,9–15,7; follow-up 12,6 mnd) vs. 12,4 maanden voor Pola-BR (9,0–32,0; follow-up 48 mnd); PFS 4,9 vs. 9,2 maanden; bewijs van lage kwaliteit, effect zeer onzeker; geen uitspraak over QoL; bijwerkingen zeer onzeker (CRS vs. neuropathie). Waarom verworpen: ZIN hanteert een 'scherp beleid' voor single-arm data: die moeten klinisch overtuigend genoeg zijn om via een naïeve indirecte vergelijking gelijke waarde te concluderen. Bij tafasitamab-lenalidomide (2023) waren de onzekerheden vergelijkbaar, maar was de OS (33,5 maanden) zo hoog dat gelijke waarde kon worden geconcludeerd; de OS van glofitamab ligt daarentegen niet alleen ver onder die van TAFA-LEN maar ook onder die van Pola-BR. De WAR-CG noemde het bewijs 'te beperkt, te inconsistent en vooral te onzeker'; unmet need was geen reden tot afwijken omdat een RCT haalbaar is (STARGLO liep). De beroepsgroep onderschreef de conclusie in de consultatie ('niet onbelangrijk'). Addendum (najaar 2024): de exploratieve 3L+-subgroep van de Pola-BR-studie (Sehn 2022) levert geen beter maar zwakker bewijs; ESMO-MCBS bood geen uitweg; voorlopige vergoeding juridisch niet mogelijk; verwijzing naar Brinkhuis (BMJ 2024) en Liu (JAMA 2024).</t>
  </si>
  <si>
    <t xml:space="preserve">Polatuzumab vedotin + bendamustine-rituximab (Pola-BR; GO29365) via naïeve indirecte vergelijking door ZIN; ITC registratiehouder ongepubliceerd (alleen aanvullend); addendum: ook 3L+-subgroep (Sehn 2022) onvoldoende</t>
  </si>
  <si>
    <t xml:space="preserve">Niet uitgevoerd (SWP niet voldaan)</t>
  </si>
  <si>
    <t xml:space="preserve">n.v.t. (negatief advies). Herbeoordeling mogelijk zodra direct vergelijkend bewijs beschikbaar is (STARGLO fase 3, resultaten eind 2024) – zie INT-127 (glofitamab + GemOx, vergoed 2026).</t>
  </si>
  <si>
    <t xml:space="preserve">Single-arm fase I/II (NP30179) zonder directe vergelijking; ITC fabrikant ongepubliceerd → ZIN eigen naïeve ITC met GO29365 (populaties verschillen, slechtere prognose NP30179). OS 11,5 vs. 12,4 mnd (Pola-BR), PFS 4,9 vs. 9,2 mnd; bewijs lage kwaliteit, zeer onzeker. 'Scherp beleid' voor single-arm data: alleen klinisch overtuigende resultaten (vgl. TAFA-LEN met OS 33,5 mnd) leiden via naïeve ITC tot gelijke waarde; glofitamab scoort lager dan Pola-BR zelf → gelijke waarde niet met voldoende vertrouwen vast te stellen → voldoet niet aan SWP; beroepsgroep onderschrijft. Geen BIA, geen ACP. WAR-CG: unmet need geen reden tot afwijken; RCT haalbaar (STARGLO, LOTIS-5, epcoritamab). Addendum: exploratieve Pola-BR-subgroep (3L+) verlaagt bewijskwaliteit; ITC niet peer-reviewed; ESMO-MCBS geen uitweg; voorlopige vergoeding juridisch onmogelijk; literatuur over versneld toegelaten oncolytica als beleidsoverweging.</t>
  </si>
  <si>
    <t xml:space="preserve">Niet opgenomen (negatief advies); latere positieve beoordeling van glofitamab + GemOx op basis van STARGLO (INT-127, 12-02-2026)</t>
  </si>
  <si>
    <t xml:space="preserve">Bron: brief 12-06-2024 + FT-rapport (WAR 08-04-2024) + Addendum FT-rapport (najaar 2024). Geen BIA/FE/ACP (advies stopt bij SWP). Zusterdossier INT-078 (loncastuximab, zelfde datum en redenering); vervolg INT-127 (glofitamab + GemOx op basis van STARGLO, vergoed 12-02-2026).</t>
  </si>
  <si>
    <t xml:space="preserve">INT-078</t>
  </si>
  <si>
    <t xml:space="preserve">loncastuximab tesirine (Zynlonta®)</t>
  </si>
  <si>
    <t xml:space="preserve">loncastuximab tesirine</t>
  </si>
  <si>
    <t xml:space="preserve">Zynlonta</t>
  </si>
  <si>
    <t xml:space="preserve">Advies - niet vergoeden loncastuximab tesirine (Zynlonta®) voor de behandeling van lymfeklierkanker</t>
  </si>
  <si>
    <t xml:space="preserve">https://www.zorginstituutnederland.nl/documenten/2024/06/12/pakketadvies-loncastuximab-tesirine-zynlonta-voor-de-behandeling-van-lymfeklierkanker</t>
  </si>
  <si>
    <t xml:space="preserve">Sobi / ADC Therapeutics</t>
  </si>
  <si>
    <t xml:space="preserve">Negatief. Bewijs: open-label, enkelarmige fase-II-studie LOTIS-2 (n=145); geen directe vergelijking met Pola-BR; ITC van de registratiehouder ongepubliceerd (alleen aanvullend), ZIN maakte zelf een naïeve indirecte vergelijking. Uitkomst bij de interim-analyse: mediane OS 9,5 maanden (6,7–11,5; follow-up 7,8 mnd) vs. 12,4 maanden voor Pola-BR (9,0–32,0; follow-up 48 mnd); PFS 4,9 vs. 9,2 maanden; geen uitspraak over QoL. Waarom verworpen: ZIN's 'scherp beleid' voor single-arm data – bij tafasitamab-lenalidomide (2023) waren de onzekerheden vergelijkbaar maar was de OS (33,5 mnd) hoog genoeg voor gelijke waarde; loncastuximab scoort niet alleen ver onder TAFA-LEN maar ook onder Pola-BR zelf, zodat gelijke waarde niet met voldoende vertrouwen is vast te stellen. WAR-CG (12-02, 08-04-2024): bewijs te beperkt/inconsistent/onzeker; unmet need geen reden tot afwijken omdat een RCT haalbaar is (LOTIS-5, 350 patiënten, vs. R-GemOx). Beroepsgroep onderschreef de conclusie. Addendum (WAR-CG 08-07-2024): exploratieve 3L+-subgroep van de Pola-BR-studie levert geen beter maar zwakker bewijs; ITC niet peer-reviewed.</t>
  </si>
  <si>
    <t xml:space="preserve">Polatuzumab vedotin + BR (GO29365) via naïeve indirecte vergelijking door ZIN; ITC registratiehouder ongepubliceerd (aanvullend); 3L+-subgroep Sehn 2022 onvoldoende (addendum)</t>
  </si>
  <si>
    <t xml:space="preserve">n.v.t. (negatief advies). Herbeoordeling mogelijk na LOTIS-5 (fase 3).</t>
  </si>
  <si>
    <t xml:space="preserve">LOTIS-2 (single-arm, n=145): OS 9,5 vs. 12,4 mnd Pola-BR, PFS 4,9 vs. 9,2 mnd; naïeve ITC door ZIN; bewijs lage kwaliteit. 'Scherp beleid' single-arm: alleen klinisch overtuigende resultaten (TAFA-LEN, OS 33,5) leiden tot gelijke waarde; loncastuximab ligt onder Pola-BR → SWP niet voldaan; beroepsgroep onderschrijft; geen BIA/KE/ACP. WAR-CG: unmet need geen reden tot afwijken, RCT haalbaar (LOTIS-5). Addendum: exploratieve subgroep Pola-BR verlaagt bewijskwaliteit; ITC niet peer-reviewed; voorlopige vergoeding juridisch onmogelijk.</t>
  </si>
  <si>
    <t xml:space="preserve">Bron: brief 12-06-2024 + FT-rapport + Addendum FT-rapport (WAR-CG 08-07-2024). Tekstueel vrijwel identiek aan INT-077 (glofitamab); alleen studie en getallen verschillen. Herbeoordeling mogelijk na LOTIS-5 (eind 2025).</t>
  </si>
  <si>
    <t xml:space="preserve">INT-074</t>
  </si>
  <si>
    <t xml:space="preserve">avalglucosidase alfa (Nexviadyme®)</t>
  </si>
  <si>
    <t xml:space="preserve">avalglucosidase alfa</t>
  </si>
  <si>
    <t xml:space="preserve">Nexviadyme</t>
  </si>
  <si>
    <t xml:space="preserve">Advies - vergoed avalglucosidase alfa (Nexviadyme®) voor de behandeling van de ziekte van Pompe</t>
  </si>
  <si>
    <t xml:space="preserve">https://www.zorginstituutnederland.nl/documenten/2024/05/30/pakketadvies-sluisgeneesmiddel-avalglucosidase-alfa-nexviadyme-voor-de-ziekte-van-pompe</t>
  </si>
  <si>
    <t xml:space="preserve">Positief, als gelijke waarde t.o.v. alglucosidase alfa (ALG). Bewijs: fase-3 RCT COMET (LOPD, AVA vs. ALG): na 52 weken vergelijkbaar positief effect op longfunctie en motorisch functioneren; MINI-COMET (fase 2, dosisescalatie, IOPD-patiënten die niet (meer) op ALG reageerden): beperkte data maar acceptabel gezien zeer lage incidentie en jonge leeftijd; BABY-COMET (single-arm fase 3, &lt;1 jaar) loopt. Gezien vergelijkbare pathofysiologie IOPD/LOPD en consistent werkingsmechanisme van ERT heeft ZIN voldoende vertrouwen dat AVA ook bij IOPD vergelijkbaar is met ALG. Conform de EMA (onvoldoende bewijs voor significante verschillen). Conclusie: ten minste gelijkwaardig → SWP.</t>
  </si>
  <si>
    <t xml:space="preserve">Alglucosidase alfa (Myozyme; COMET, directe RCT bij LOPD; extrapolatie naar IOPD)</t>
  </si>
  <si>
    <t xml:space="preserve">Geen KEA gevraagd (gelijke waarde); KE van ALG bekend zeer ongunstig (NL-studies: ICER €1–3 mln/QALY vs. BSC), naar verwachting ook voor AVA</t>
  </si>
  <si>
    <t xml:space="preserve">Geen percentage: prijs moet leiden tot gunstigere KE o.b.v. de maximale referentiewaarde €80.000; onderhandeling combineren met ALG en cipaglucosidase alfa</t>
  </si>
  <si>
    <t xml:space="preserve">27,3 kostenbeslag (jaar 3); kostenneutraal bij gelijke prijs AVA/ALG; 5,5–21,9 meerkosten in een 'evergreening'-scenario met ALG-biosimilars (20–80% goedkoper)</t>
  </si>
  <si>
    <t xml:space="preserve">76 na 3 jaar (ca. de helft van de patiënten); €804.417 (IOPD, 40 mg/kg wekelijks) / €335.174 (LOPD, 20 mg/kg tweewekelijks) per patiënt per jaar; gewogen €397.521</t>
  </si>
  <si>
    <t xml:space="preserve">ACP: niet opnemen tenzij prijsonderhandeling leidt tot een lagere prijs en gunstigere KE o.b.v. de maximale referentiewaarde €80.000/QALY; AVA in de sluis houden tot ook cipaglucosidase alfa (derde Pompe-middel, beoordeling gestart) is beoordeeld, om concurrentie en onderhandelingsmogelijkheden te benutten; onderhandeling over AVA combineren met cipaglucosidase alfa én ALG (heronderhandeling). GIP: €59,7 mln aan ALG in 2022 (€68,6 mln in 2020; ~€633 mln over 2012–2023); ALG was in 2020 het duurste weesgeneesmiddel; ALG-arrangement is losgelaten, lijstprijs wordt betaald.</t>
  </si>
  <si>
    <t xml:space="preserve">Onderhandeling pas starten in combinatie met ALG en cipaglucosidase alfa (mits die aan SWP voldoet); prijs die tot een gunstigere KE leidt (referentiewaarde €80.000); ZIN signaleert het dilemma 'niet-kosteneffectieve standaardbehandeling als prijsanker' en beraadt zich (met WAR en ACP) op een aanpak.</t>
  </si>
  <si>
    <t xml:space="preserve">Gelijke waarde met ALG (COMET; extrapolatie naar IOPD) → geen KEA, maar ALG is zelf extreem niet-kosteneffectief (€1–3 mln/QALY) → een prijs gelijk aan ALG maakt ook AVA niet kosteneffectief. ZIN benoemt dit expliciet als 'onwenselijke situatie' waarover het zich beraadt. Evergreening-risico: AVA kan biosimilar-intrede van ALG (uit patent) verstoren; scenario €5,5–21,9 mln meerkosten. ACP: sluis handhaven tot cipaglucosidase alfa is beoordeeld en dan gecombineerd onderhandelen over alle drie Pompe-middelen incl. heronderhandeling ALG. BI kostenneutraal (76 patiënten, €27,3 mln kostenbeslag).</t>
  </si>
  <si>
    <t xml:space="preserve">Bron: brief 30-05-2024 (4 p.) + ACP-advies + FT-rapport + BIA, gelezen via extract; geen FE. Eerste dossier waarin ZIN het probleem 'gelijke waarde t.o.v. een niet-kosteneffectieve standaard' formeel benoemt en een klassebrede (her)onderhandeling adviseert; verwijst naar het SiRM-rapport over evergreening (2024).</t>
  </si>
  <si>
    <t xml:space="preserve">INT-073</t>
  </si>
  <si>
    <t xml:space="preserve">nivolumab-relatlimab (Opdualag®)</t>
  </si>
  <si>
    <t xml:space="preserve">nivolumab-relatlimab</t>
  </si>
  <si>
    <t xml:space="preserve">Opdualag</t>
  </si>
  <si>
    <t xml:space="preserve">huidkanker</t>
  </si>
  <si>
    <t xml:space="preserve">Advies - niet vergoeden nivolumab-relatlimab (Opdualag®) voor de behandeling van huidkanker</t>
  </si>
  <si>
    <t xml:space="preserve">https://www.zorginstituutnederland.nl/documenten/2024/05/23/pakketadvies-sluisgeneesmiddel-nivolumab-relatlimab-opdualag</t>
  </si>
  <si>
    <t xml:space="preserve">Negatief. Bewijs: RELATIVITY-047 (fase II/III, dubbelblind, 1:1 gerandomiseerd) nivolumab-relatlimab vs. nivolumab-monotherapie; EMA beperkte de indicatie tot PD-L1 &lt;1%. Patiënten leefden niet klinisch relevant langer, noch in de subgroep noch in de totale populatie; wel een statistisch significante en volgens PASKWIL klinisch relevante PFS-winst bij PD-L1 &lt;1%. ZIN heeft op basis van GRADE voldoende vertrouwen dat er geen klinisch relevant OS-effect is en ziet daarom geen noodzaak het surrogaat PFS te beoordelen: de PFS-winst vertaalt zich hier niet in OS. QoL niet klinisch relevant verschillend (studiepopulatie had al zeer goede QoL), maar klinisch relevant méér ernstige behandelgerelateerde bijwerkingen en stakers. Combinatieregel: een nieuwe combinatie (nieuw + standaard) moet aantoonbare meerwaarde hebben t.o.v. de standaard om aan SWP te voldoen; gelijke waarde volstaat dan niet. Zonder klinisch relevante verbetering op de gunstige effecten is een klinisch relevante toename van ongunstige effecten onacceptabel → SWP niet voldaan. De CieBOM had in maart 2023 positief geadviseerd op een eerdere datacut (13,2 maanden) en de oude PASKWIL-criteria; sinds mei 2023 zijn die aangescherpt.</t>
  </si>
  <si>
    <t xml:space="preserve">Nivolumab-monotherapie (RELATIVITY-047, directe RCT; door WIN-O gelijkwaardig geacht aan pembrolizumab)</t>
  </si>
  <si>
    <t xml:space="preserve">RCT vs. nivolumab: geen klinisch relevant OS-verschil (GRADE: voldoende vertrouwen), PFS-winst wel relevant maar irrelevant gemaakt door het OS-oordeel; QoL gelijk; klinisch relevant meer ernstige bijwerkingen en stakers. Combinatieregel: nieuw + standaard vereist aantoonbare meerwaarde t.o.v. de standaard, gelijke waarde is onvoldoende → SWP niet voldaan → niet opnemen, geen ACP/KE/BIA. Positief CieBOM-advies (2023, oude PASKWIL, eerdere datacut) weegt niet mee.</t>
  </si>
  <si>
    <t xml:space="preserve">Bron: brief 23-05-2024 (4 p.) + FT-rapport, gelezen via extract; geen BIA/FE/ACP. BMS-dossier. Formuleert expliciet de 'combinatieregel' (gelijke waarde volstaat niet voor een add-on combinatie) – drie weken later herhaald bij niraparib-abirateron (INT-075).</t>
  </si>
  <si>
    <t xml:space="preserve">INT-072</t>
  </si>
  <si>
    <t xml:space="preserve">selumetinib (Koselugo®)</t>
  </si>
  <si>
    <t xml:space="preserve">selumetinib</t>
  </si>
  <si>
    <t xml:space="preserve">Koselugo</t>
  </si>
  <si>
    <t xml:space="preserve">goedaardige tumoren bij kinderen met neurofibromatose type 1 (NF1)</t>
  </si>
  <si>
    <t xml:space="preserve">Advies - vergoed selumetinib (Koselugo®) voor de behandeling van goedaardige tumoren bij kinderen met neurofibromatose type 1 (NF1)</t>
  </si>
  <si>
    <t xml:space="preserve">https://www.zorginstituutnederland.nl/documenten/2024/04/25/pakketadvies-sluisgeneesmiddel-selumetinib-koselugo</t>
  </si>
  <si>
    <t xml:space="preserve">Positief, met grote onzekerheid. Bewijs: ongecontroleerde open-label fase-2-studie SPRINT (n=50, follow-up 2,8 jaar) bij kinderen ≥3 jaar met symptomatische, inoperabele plexiforme neurofibromen; alleen voor PFS een historische controle, voor de rest de patiënt als eigen controle. Omdat symptomen per patiënt verschillen, gebruikte ZIN tumorgrootte als surrogaat: ≥20% krimp bij 40–66% van de patiënten, iets wat bij natuurlijk beloop zelden voorkomt (bevestigd door experts); PFS klinisch relevant beter dan de historische controle; zonder volumeafname is symptoomvermindering onwaarschijnlijk → tumorkrimp geldt als klinisch relevant effect bij deze ernstige, zeldzame, heterogene ziekte zonder oorzakelijke behandeloptie. QoL ten minste gelijk, bij 38–53% klinisch relevant verbeterd. Bijwerkingen bij vrijwel iedereen (12% ernstig, 10% permanent gestaakt), beheersbaar via dosisonderbreking/-reductie, niet levensbedreigend. De ongecontroleerde opzet is begrijpelijk (equipoise, klein indicatiegebied, rug-tegen-de-muur) maar geeft ernstig bias-risico; effecten 'zeer onzeker'. Meerwaarde verschilt per patiënt; belangrijke rol voor de beroepsgroep.</t>
  </si>
  <si>
    <t xml:space="preserve">Best ondersteunende zorg / natuurlijk beloop (historische controle voor PFS; patiënt als eigen controle)</t>
  </si>
  <si>
    <t xml:space="preserve">0,41–0,70 (ACP: berekening mogelijk te rooskleurig voor kinderen; &gt;35 QALY's verlies)</t>
  </si>
  <si>
    <t xml:space="preserve">Range 170.774 (scenario A: levenslang progressievrij) – 332.319 (scenario B: conservatiever langetermijnbeloop)</t>
  </si>
  <si>
    <t xml:space="preserve">Ten minste 84 (scenario B; 70 in scenario A)</t>
  </si>
  <si>
    <t xml:space="preserve">6,8–19,9 meerkosten (jaar 3)</t>
  </si>
  <si>
    <t xml:space="preserve">39–114 in jaar 3; €89.129–297.125 per patiënt per jaar (afhankelijk van lichaamsoppervlak)</t>
  </si>
  <si>
    <t xml:space="preserve">ACP: grote onzekerheid over grootte en duur van het effect op symptomen en QoL; gezondheidswinst vooral uit extrapolaties → KE zeer onzeker; BI onzeker; EMA-registratie voorwaardelijk (beperkte veiligheidsdata). Innovatief voor kinderen zonder oorzakelijke behandeling; ziektelastberekening mogelijk te rooskleurig voor kinderen (&gt;35 QALY's verlies door slechtere QoL). Vertrouwen in gepaste inzet door de beroepsgroep via start-/stopcriteria. Weesgeneesmiddelenarrangement met start/stop, indicatiecommissie, dataverzameling (m.n. QoL) en evaluatie; cyclisch pakketbeheer met toekomstige resultaten en EMA-data.</t>
  </si>
  <si>
    <t xml:space="preserve">Prijsreductie ≥84%; weesgeneesmiddelenarrangement (start-/stopcriteria, rol expertisecentra, indicatiecommissie, dataverzameling over tumorgrootte, complicaties, veiligheid en QoL, evaluatiemomenten; beroepsgroep is al gestart); herbeoordeling in het kader van cyclisch pakketbeheer zodra betere onderbouwing beschikbaar is.</t>
  </si>
  <si>
    <t xml:space="preserve">Single-arm SPRINT: tumorkrimp ≥20% bij 40–66% (zelden bij natuurlijk beloop) als surrogaat voor symptoomvermindering → SWP, meerwaarde, maar zeer onzeker. KEA voldoende, maar fabrikant-ICER (€170.774) niet realistisch als enige uitgangspunt (QoL onduidelijk; geen bewijs dat 55% levenslang progressievrij blijft na 24 jaar) → scenario A/B: €170.774–332.319 bij €50.000 → korting 70–84%, advies ≥84%. BI €6,8–19,9 mln (39–114 patiënten). ACP: kinderen, ziektelast mogelijk onderschat, voorwaardelijke EMA-registratie → weesgeneesmiddelenarrangement en cyclisch pakketbeheer.</t>
  </si>
  <si>
    <t xml:space="preserve">Bron: brief 25-04-2024 (5 p.) + ACP-advies + FT-rapport + FE-rapport + BIA, gelezen via extract. Eerste pediatrische oncologische sluisdossier; tumorgrootte als patiëntspecifiek surrogaat.</t>
  </si>
  <si>
    <t xml:space="preserve">INT-071</t>
  </si>
  <si>
    <t xml:space="preserve">https://www.zorginstituutnederland.nl/documenten/2024/04/11/pakketadvies-lisocabtagene-maraleucel-breyanzi</t>
  </si>
  <si>
    <t xml:space="preserve">Positief, conform de claim van gelijke waarde. Bewijs: enkelarmige TRANSCEND-studie (VS) met een opzet die overeenkomt met die van tisa-cel; mature overlevingsdata tonen, net als bij tisa-cel en axi-cel, aanzienlijke overlevingswinst t.o.v. best ondersteunende zorg met een plateau in de curve na 24 maanden; een indirecte vergelijking met tisa-cel laat vergelijkbare overleving zien. Kwaliteit van leven is niet indirect vergeleken maar bleef in TRANSCEND stabiel over 24 maanden (lichte verbetering vanaf maand 2), in lijn met tisa-cel; bijwerkingenprofiel vergelijkbaar met tisa-cel en axi-cel; langetermijneffecten worden 15 jaar gevolgd in een aparte studie. Omdat de voorgangers al uitgebreid zijn beoordeeld, besprak ZIN alleen de relevante verschillen; de vergelijking met tisa-cel geldt als meest relevant (meest vergelijkbare populaties; de axi-cel-populatie is minder representatief voor Nederland). Via de eerdere conclusie 'tisa-cel gelijk aan axi-cel' vertaalt gelijke waarde t.o.v. tisa-cel zich ook naar axi-cel. Conclusie: SWP voldaan, gelijke waarde.</t>
  </si>
  <si>
    <t xml:space="preserve">Tisagenlecleucel (primair; indirecte vergelijking) en axicabtagene ciloleucel (via transitiviteit tisa-cel = axi-cel); prijsanker laagste nettoprijs van beide</t>
  </si>
  <si>
    <t xml:space="preserve">Nettoprijs niet hoger dan de laagste nettoprijs van axi-cel of tisa-cel (beide onder financieel arrangement); ACP: lager bij meer middelen</t>
  </si>
  <si>
    <t xml:space="preserve">ca. 1,1 extra kosten (jaar 3), bij evenredige marktverdeling over de CAR-T's; overschatting omdat axi-cel/tisa-cel arrangementen hebben</t>
  </si>
  <si>
    <t xml:space="preserve">ca. 25 in jaar 3; AIP €345.000 per patiënt</t>
  </si>
  <si>
    <t xml:space="preserve">Algemeen ACP-advies (geen dossierspecifiek advies): de prijs van een behandeling zou lager moeten worden wanneer er meer middelen voor dezelfde indicatie beschikbaar komen.</t>
  </si>
  <si>
    <t xml:space="preserve">Opname mits de nettoprijs na onderhandeling niet hoger is dan de laagste nettoprijs van axi-cel of tisa-cel; langetermijndataverzameling (15-jaarsstudie) loopt.</t>
  </si>
  <si>
    <t xml:space="preserve">Derde CAR-T voor R/R LBCL; verkorte beoordeling met alleen de relevante verschillen t.o.v. de al beoordeelde voorgangers. TRANSCEND (single-arm) toont aanzienlijke overlevingswinst met plateau na 24 maanden; indirecte vergelijking met tisa-cel (meest vergelijkbare populatie) toont vergelijkbare overleving; QoL stabiel; bijwerkingen vergelijkbaar → gelijke waarde t.o.v. tisa-cel en, via de eerdere tisa-cel/axi-cel-conclusie, ook t.o.v. axi-cel. Geen KEA. Budgetimpact ~€1,1 mln (25 patiënten, AIP €345.000; evenredig marktaandeel; overschatting door arrangementen van de concurrenten). Advies: opnemen mits nettoprijs ≤ laagste nettoprijs van axi-cel of tisa-cel; ACP: meer middelen → lagere prijs.</t>
  </si>
  <si>
    <t xml:space="preserve">Bron: gebundelde PDF (brief 11-04-2024; FT-rapport 02-04-2024; BIA), gelezen via extract; geen FE-rapport. BMS-dossier; vergelijk INT-147 (liso-cel FL, 2026) waar de indirecte vergelijking met extern cohort tot 'meerwaarde' en een 66%-kortingseis leidde.</t>
  </si>
  <si>
    <t xml:space="preserve">INT-070</t>
  </si>
  <si>
    <t xml:space="preserve">deucravacitinib (Sotyktu®)</t>
  </si>
  <si>
    <t xml:space="preserve">deucravacitinib</t>
  </si>
  <si>
    <t xml:space="preserve">Sotyktu</t>
  </si>
  <si>
    <t xml:space="preserve">matige tot ernstige psoriasis</t>
  </si>
  <si>
    <t xml:space="preserve">Advies - Vergoed deucravacitinib (Sotyktu®) voor de behandeling van matige tot ernstige psoriasis</t>
  </si>
  <si>
    <t xml:space="preserve">https://www.zorginstituutnederland.nl/documenten/2024/03/27/advies-vergoed-deucravacitinib-sotyktu-voor-de-behandeling-van-matige-tot-ernstige-psoriasis</t>
  </si>
  <si>
    <t xml:space="preserve">Positief, meerwaarde t.o.v. apremilast, binnen de plaatsbepaling van de NVDV. Bewijs: twee gerandomiseerde, dubbelblinde, placebo- en apremilast-gecontroleerde fase-3-studies (n=1.686): klinisch relevant meer patiënten bereiken PASI 90 en sPGA 0/1 dan met apremilast, effect aanhoudend tot 52 weken; bijna tweemaal zoveel patiënten met een klinisch relevant QoL-effect; mogelijk minder ernstige bijwerkingen (n.s., weinig events) en minder stakers; meest voorkomende bijwerking infecties. De NVDV heeft (in een voorlopig Standpunt) de plaats vastgesteld: orale systemische therapie wanneer conventionele eerstelijnsmiddelen (acitretine, ciclosporine, dimethylfumaraat, methotrexaat) gecontra-indiceerd zijn – strikter dan het eerstelijnslabel van de EMA, omdat head-to-head studies met biologicals ontbreken. ZIN volgt die plaatsbepaling.</t>
  </si>
  <si>
    <t xml:space="preserve">Apremilast (directe RCT's POETYK PSO-1/2); plaatsbepaling conform NVDV-standpunt (dezelfde voorwaarden als apremilast)</t>
  </si>
  <si>
    <t xml:space="preserve">Laag (referentiewaarde €20.000, door ZIN berekend voor matige tot ernstige plaque psoriasis)</t>
  </si>
  <si>
    <t xml:space="preserve">Range 40.789–71.381 (conservatiever: BOZ-kosten −50% wegens VK-prijzen; QoL-data basecase vs. originele studiedata)</t>
  </si>
  <si>
    <t xml:space="preserve">10–15 (conservatieve inschatting)</t>
  </si>
  <si>
    <t xml:space="preserve">6,2 totale kosten (jaar 3); 1,2 meerkosten na substitutie van apremilast (op AIP; nettoprijs apremilast lager door kortingen)</t>
  </si>
  <si>
    <t xml:space="preserve">652 in jaar 3 (marktpenetratie 97% t.o.v. de apremilast-plaats; mogelijk sneller); €9.736 per patiënt per jaar</t>
  </si>
  <si>
    <t xml:space="preserve">Geen ACP-advies (alleen WAR).</t>
  </si>
  <si>
    <t xml:space="preserve">Opname conform de NVDV-plaatsbepaling: matige tot ernstige plaque psoriasis bij volwassenen die voor systemische behandeling in aanmerking komen, wanneer orale systemische therapie wenselijk is en conventionele eerstelijnsmiddelen gecontra-indiceerd zijn (inadequate respons, geen behandelsucces, nieuwe contra-indicatie, intolerantie/bijwerkingen). Prijskorting 10–15%; bij de onderhandeling meewegen dat de BIA op de brutoprijs van apremilast rust (nettoprijs lager) en dat het apremilast-patent in 2028 verloopt.</t>
  </si>
  <si>
    <t xml:space="preserve">Twee RCT's vs. apremilast: klinisch relevant meer PASI 90/sPGA 0/1, tot 52 weken, tweemaal zoveel QoL-responders, minder stakers → meerwaarde t.o.v. apremilast; plaats beperkt tot de apremilast-positie (NVDV-standpunt, geen head-to-head met biologicals). Ziektelast laag → €20.000/QALY; KEA voldoende maar QoL-uitkomsten onbetrouwbaar/inconsistent en zorgkosten op VK-prijzen te hoog → conservatieve range €40.789–71.381 i.p.v. €31.665 → korting 10–15%. BI 652 patiënten, €1,2 mln netto (apremilast AIP). Patentverloop apremilast 2028 meewegen.</t>
  </si>
  <si>
    <t xml:space="preserve">Bron: brief 27-03-2024 (4 p.) + FT-rapport + FE-rapport + BIA, gelezen via extract; geen ACP. BMS-dossier. Laagste kortingspercentage in de database (10–15%) en laagste referentiewaarde-categorie; plaatsbepaling door de beroepsgroep strikter dan het EMA-label.</t>
  </si>
  <si>
    <t xml:space="preserve">INT-069</t>
  </si>
  <si>
    <t xml:space="preserve">Advies - vergoed upadacitinib (Rinvoq®) voor de behandeling van de ziekte van Crohn</t>
  </si>
  <si>
    <t xml:space="preserve">https://www.zorginstituutnederland.nl/documenten/2024/03/01/pakketadvies-upadacitinib-rinvoq-bij-de-ziekte-van-crohn</t>
  </si>
  <si>
    <t xml:space="preserve">Positief, als gelijke waarde t.o.v. ustekinumab en vedolizumab (beide na falen van TNF-alfa-remmers; beroepsgroep bevestigt dezelfde plaats). Bewijs: placebogecontroleerde registratiestudies U-EXCEED, U-EXCEL en U-ENDURE (inductie en behoud van klinische en endoscopische remissie) plus een gepubliceerde NMA op klinische remissie: geen klinisch relevante verschillen met ustekinumab of vedolizumab. Bijwerkingenprofiel vergelijkbaar, met de JAK-klasse-waarschuwingen (maligniteiten, MACE, ernstige infecties; voorzichtigheid &gt;65 jaar). Conclusie: SWP, gelijke waarde. De registratiehouder vroeg zelf een smallere indicatie aan (na falen van een biological) dan de registratie.</t>
  </si>
  <si>
    <t xml:space="preserve">Ustekinumab en vedolizumab (na TNF-alfa-remmer; NMA op klinische remissie)</t>
  </si>
  <si>
    <t xml:space="preserve">Geen meerkosten t.o.v. vedolizumab of ustekinumab; rekening houden met patentverloop ustekinumab (juli 2024, biosimilars)</t>
  </si>
  <si>
    <t xml:space="preserve">Macrokosten 24,1–27,6 (jaar 3); 2,8–6,3 na substitutie (lijstprijzen; werkelijke meerkosten mogelijk hoger door ziekenhuiskortingen op comparators)</t>
  </si>
  <si>
    <t xml:space="preserve">1.391 in jaar 3 (marktpenetratie 22,5%); €20.136–22.114 startjaar, €16.176–18.891 onderhoudsjaar (afhankelijk van aandeel 30 mg onderhoud)</t>
  </si>
  <si>
    <t xml:space="preserve">Opname voor de aangevraagde smallere indicatie (na falen van/intolerantie voor een biological) mits geen meerkosten t.o.v. vedolizumab/ustekinumab; JAK-klasse-voorzorgen (&gt;65 jaar, MACE-/maligniteitsrisico); ustekinumab gaat juli 2024 uit patent → verwachte prijsdaling meewegen.</t>
  </si>
  <si>
    <t xml:space="preserve">Gelijke waarde met ustekinumab/vedolizumab via placebostudies + NMA → geen KEA; smallere aanvraag dan registratie geaccepteerd. BI: 1.391 patiënten, netto €2,8–6,3 mln op lijstprijzen (doseringsscenario's 15/30 mg), mogelijk onderschat door ziekenhuiskortingen. Prijsanker: geen meerkosten t.o.v. de comparators, met het naderende patentverloop van ustekinumab als drukfactor.</t>
  </si>
  <si>
    <t xml:space="preserve">Bron: brief 01-03-2024 (4 p.) + FT-rapport + BIA, gelezen via extract; geen FE, geen ACP. Eerste IBD-dossier in de database; voorbeeld van een fabrikant die zelf een smallere indicatie claimt om gelijke waarde te kunnen aantonen.</t>
  </si>
  <si>
    <t xml:space="preserve">INT-068</t>
  </si>
  <si>
    <t xml:space="preserve">erfelijke borstkanker</t>
  </si>
  <si>
    <t xml:space="preserve">Pakketadvies sluisgeneesmiddel olaparib (Lynparza®) voor de behandeling van erfelijke borstkanker</t>
  </si>
  <si>
    <t xml:space="preserve">https://www.zorginstituutnederland.nl/documenten/2024/02/13/pakketadvies-sluisgeneesmiddel-olaparib-lynparza-voor-de-behandeling-van-erfelijke-borstkanker</t>
  </si>
  <si>
    <t xml:space="preserve">Gesplitst oordeel per subgroep. Bewijs: OlympiA (RCT, dubbelblind, placebogecontroleerd; ~80% TNBC; adjuvant capecitabine niet toegestaan) – de controlearm komt niet overeen met de Nederlandse praktijk, zodat ZIN de comparator per subgroep bepaalde volgens CieBOM-adviezen (capecitabine 2018, olaparib 2023) en de NABON/NIV-richtlijn. HR+/HER2-: comparator 'actief volgen' (directe vergelijking met placebo): geen significante en klinisch relevante OS-verbetering (HR 0,90; 0,449–1,784), geen QoL-verschil, klinisch relevant meer ernstige bijwerkingen en stakers → geen adequaat bewijs voor meerwaarde → SWP niet voldaan. TNBC zonder pCR: comparator capecitabine (CREATE-X: Japans/Koreaans, open-label, zonder BRCA-onderscheid); beide geven klinisch relevante OS-winst vs. placebo/afwachten (olaparib HR 0,64; capecitabine HR 0,52); naïeve indirecte vergelijking olaparib vs. capecitabine HR 1,09 (0,82–1,45) – geen klinisch relevant of significant verschil; QoL niet vergelijkbaar; mogelijk meer toxiciteit maar minder stakers; vertrouwen zeer laag → gelijke waarde met capecitabine → SWP. Recente publicaties over verminderde werking van capecitabine bij gBRCA-TNBC overtuigen ZIN niet van meerwaarde.</t>
  </si>
  <si>
    <t xml:space="preserve">TNBC non-pCR: capecitabine (CREATE-X; naïeve indirecte vergelijking) → gelijke waarde; HR+/HER2-: actief volgen (OlympiA-placebo) → geen meerwaarde</t>
  </si>
  <si>
    <t xml:space="preserve">Nettoprijs niet hoger dan nettoprijs capecitabine (generiek)</t>
  </si>
  <si>
    <t xml:space="preserve">2,3 meerkosten (jaar 3, TNBC; substitutie 50% van capecitabine); range 1,1–3,6 bij min./max. marktpenetratie</t>
  </si>
  <si>
    <t xml:space="preserve">47 in jaar 3 (marktpenetratie 20% → 40% → 50%); AIP peildatum oktober 2023</t>
  </si>
  <si>
    <t xml:space="preserve">Geen ACP-advies (gelijke waarde resp. SWP niet voldaan).</t>
  </si>
  <si>
    <t xml:space="preserve">Alleen TNBC-patiënten met gBRCA1/2 en geen pCR na neoadjuvante chemotherapie en chirurgie; nettoprijs ≤ capecitabine. Geen vergoeding voor HR+/HER2-. ZIN erkent dat de rol van olaparib in de richtlijnen mogelijk onderbelicht is en is bereid tot heroverweging als de beroepsgroep de richtlijnen aanpast (richtlijnen zijn 'normerend én leidend').</t>
  </si>
  <si>
    <t xml:space="preserve">Comparator per subgroep volgens NL-richtlijnen (OlympiA-placebo ≠ NL-praktijk). HR+/HER2-: geen OS-effect vs. actief volgen (HR 0,90, breed BI), meer toxiciteit → SWP niet voldaan. TNBC non-pCR: gelijke waarde met capecitabine via naïeve ITC (HR 1,09) → SWP, geen KEA, nettoprijs ≤ generiek capecitabine. BI €2,3 mln (47 patiënten). Herbeoordeling mogelijk als de beroepsgroep de richtlijn aanpast aan nieuw inzicht over olaparib/capecitabine bij gBRCA.</t>
  </si>
  <si>
    <t xml:space="preserve">Bron: brief 13-02-2024 (4 p.) + FT-rapport + BIA, gelezen via extract; geen FE, geen ACP. Prijsanker is een generiek oncolyticum (capecitabine) – vergelijkbaar met darolutamide/abirateron (INT-061).</t>
  </si>
  <si>
    <t xml:space="preserve">INT-067</t>
  </si>
  <si>
    <t xml:space="preserve">Pakketadvies sluisgeneesmiddel abemaciclib (Verzenios®) voor de behandeling van borstkanker</t>
  </si>
  <si>
    <t xml:space="preserve">https://www.zorginstituutnederland.nl/documenten/2023/12/14/pakketadvies-sluisgeneesmiddel-abemaciclib-verzenios-voor-de-behandeling-van-borstkanker</t>
  </si>
  <si>
    <t xml:space="preserve">Negatief. Bewijs: open-label RCT monarchE (abemaciclib + endocriene therapie vs. endocriene therapie alleen); primair eindpunt iDFS, secundair OS en QoL. Bij een geplande interimanalyse (mediane follow-up 42 maanden, datamaturiteit 51%, 330 events) is er geen statistisch significant en klinisch relevant OS-effect; door het grote aantal events en aanvullende statistische analyses van ZIN kan een klinisch relevant OS-effect over deze periode met 97,5% zekerheid worden uitgesloten (relatief en absoluut), getoetst aan de PASKWIL-criteria 2023 die voor adjuvante behandeling een OS-oordeel toestaan na ≥3 jaar mediane follow-up. Omdat curatie/overleving het belangrijkste behandeldoel is bij vroege borstkanker en het OS-effect betrouwbaar te beoordelen is, heeft uitgebreide beoordeling van iDFS als surrogaat 'geen toegevoegde waarde'. QoL vergelijkbaar (behalve meer diarree in het eerste jaar); waarschijnlijk klinisch relevant meer ernstige bijwerkingen en stakers; extra waarschuwingen (lever, nier, neutropenie, infecties). ZIN merkt op dat het hiermee voorkomt dat patiënten lang een middel gebruiken dat geen uitzicht op genezing biedt maar de QoL kan schaden; herbeoordeling bij nieuwe publicaties.</t>
  </si>
  <si>
    <t xml:space="preserve">n.v.t. (negatief advies). ZIN is bereid tot heroverweging als nieuwe, niet eerder beoordeelde onderzoeksgegevens tot publicaties leiden die dat rechtvaardigen.</t>
  </si>
  <si>
    <t xml:space="preserve">monarchE: iDFS-winst, maar bij 42 maanden follow-up (51% maturiteit, 330 events) geen OS-effect en een klinisch relevant OS-effect met 97,5% zekerheid uitgesloten (PASKWIL 2023: OS-oordeel adjuvant na ≥3 jaar) → bewijs van hoge kwaliteit dat OS niet toeneemt → iDFS-beoordeling overbodig; QoL gelijk, meer toxiciteit → SWP niet voldaan → niet opnemen, geen ACP/KE/BIA. ZIN framet dit als bescherming van patiënten tegen langdurig gebruik zonder uitzicht op genezing.</t>
  </si>
  <si>
    <t xml:space="preserve">Bron: brief 13-12-2023 (3 p.) + FT-rapport, gelezen via extract; geen BIA/FE/ACP. Contrast met T-DM1 (INT-024) en osimertinib adjuvant (INT-040), waar (i)DFS wél volstond omdat OS nog niet beoordeelbaar was; hier was OS wél beoordeelbaar en negatief.</t>
  </si>
  <si>
    <t xml:space="preserve">INT-066</t>
  </si>
  <si>
    <t xml:space="preserve">evinacumab (Evkeeza®)</t>
  </si>
  <si>
    <t xml:space="preserve">evinacumab</t>
  </si>
  <si>
    <t xml:space="preserve">Evkeeza</t>
  </si>
  <si>
    <t xml:space="preserve">een zeldzame vorm van verhoogd cholesterolgehalte</t>
  </si>
  <si>
    <t xml:space="preserve">Pakketadvies sluisgeneesmiddel evinacumab (Evkeeza®) voor de behandeling van een zeldzame vorm van verhoogd cholesterolgehalte</t>
  </si>
  <si>
    <t xml:space="preserve">https://www.zorginstituutnederland.nl/documenten/2023/12/13/pakketadvies-sluisgeneesmiddel-evinacumab-evkeeza-voor-de-behandeling-van-een-zeldzame-vorm-van-verhoogd-cholesterolgehalte</t>
  </si>
  <si>
    <t xml:space="preserve">Ultragenyx (Regeneron)</t>
  </si>
  <si>
    <t xml:space="preserve">Positief, als gelijke waarde t.o.v. lomitapide. Bewijs: RCT ELIPSE-HoFH (n=65, dubbelblind, placebogecontroleerd, bovenop optimale lipidenverlaging): LDL-C −47,1% vs. +1,9% (placebo-gecorrigeerd −49,0%; −65,0 tot −33,1) – statistisch significant en klinisch relevant op LDL-C als surrogaat voor sterfte en hart- en vaatziekte (bij HoFH gevalideerd verband). Lomitapide (single-arm UP1002): −40% LDL-C. Naïeve indirecte vergelijking: percentuele reductie ongeveer gelijkwaardig; effect op ernstige bijwerkingen/stakers zeer onzeker (brede BI's), wel gunstiger gastro-intestinaal en hepatisch profiel dan lomitapide; langetermijnveiligheid onbekend. Comparator: lomitapide, waarvan ZIN in 2015 meerwaarde t.o.v. LDL-aferese vaststelde. Conclusie: SWP, gelijke waarde.</t>
  </si>
  <si>
    <t xml:space="preserve">Lomitapide (GVS-middel; naïeve indirecte vergelijking ELIPSE-HoFH vs. UP1002)</t>
  </si>
  <si>
    <t xml:space="preserve">Nettoprijs per behandeling niet hoger dan nettoprijs lomitapide (vertrouwelijk arrangement VWS)</t>
  </si>
  <si>
    <t xml:space="preserve">10–12 macrokosten (jaar 3); 4,4–4,6 meerkosten na substitutie van lomitapide (lijstprijs €316.214); ook bij gelijke prijs meerkosten door bredere toepassing</t>
  </si>
  <si>
    <t xml:space="preserve">31 in jaar 3 (ca. 50 HoFH-patiënten ≥12 jaar in NL); €7.000 per flacon, €364.000 per patiënt per jaar</t>
  </si>
  <si>
    <t xml:space="preserve">Algemeen ACP-advies (geen dossierspecifiek advies): de prijs voor een behandeling zou lager moeten worden wanneer er meer middelen voor dezelfde indicatie beschikbaar zijn.</t>
  </si>
  <si>
    <t xml:space="preserve">Nettoprijs ≤ lomitapide; gepast-gebruikafspraken (start-/stopcriteria, indicatiecommissie); behandeling vanuit/in overleg met de drie expertisecentra (Amsterdam UMC, Erasmus MC, Radboudumc). Registratiehouder staat open voor vertrouwelijke onderhandeling.</t>
  </si>
  <si>
    <t xml:space="preserve">LDL-C-daling als gevalideerd surrogaat (−49% placebo-gecorrigeerd) → SWP; naïeve ITC met lomitapide (−40%) → gelijke waarde, gunstiger GI/hepatisch profiel telt niet als meerwaarde → geen KEA. Comparator lomitapide zit in het GVS (extramuraal) met vertrouwelijk arrangement, evinacumab is intramuraal – toch prijsanker. BI €10–12 mln macro, €4,4–4,6 mln netto; ook bij gelijke prijs meerkosten door bredere inzet (aferese-patiënten). Gepast gebruik via indicatiecommissie en expertisecentra.</t>
  </si>
  <si>
    <t xml:space="preserve">Bron: aangepaste brief 21-02-2024 (oorspronkelijk 13-12-2023; BIA-tabellen gecorrigeerd) + FT-rapport + BIA, gelezen via extract; geen FE, geen ACP-advies. Prijsanker over de intra-/extramurale grens heen (GVS-middel als comparator voor een sluismiddel).</t>
  </si>
  <si>
    <t xml:space="preserve">INT-065</t>
  </si>
  <si>
    <t xml:space="preserve">volwassen patiënten met myasthenia gravis</t>
  </si>
  <si>
    <t xml:space="preserve">Pakketadvies sluisgeneesmiddel ravulizumab (Ultomiris®) voor de behandeling van volwassen patiënten met myasthenia gravis</t>
  </si>
  <si>
    <t xml:space="preserve">https://www.zorginstituutnederland.nl/documenten/2023/12/12/pakketadvies-sluisgeneesmiddel-ravulizumab-ultomiris-voor-de-behandeling-van-volwassen-patienten-met-myasthenia-gravis</t>
  </si>
  <si>
    <t xml:space="preserve">Sluis; ravulizumab is voor alle toekomstige indicaties uitgesloten (sluisplaatsing 'alle indicaties')</t>
  </si>
  <si>
    <t xml:space="preserve">Positief, als gelijke waarde t.o.v. eculizumab. Bewijs: CHAMPION-MG (RCT, dubbelblind, placebogecontroleerd, n=175) en voor eculizumab REGAIN (idem); geen directe vergelijking, dus indirecte vergelijking via placebo: op gunstige en ongunstige effecten wordt de werkzaamheid gelijk geacht. Ravulizumab is een aangepaste variant van eculizumab met langere halfwaardetijd (lagere toedieningsfrequentie, mogelijk gebruiksvriendelijker). Eculizumab wordt in Nederland alleen na goedkeuring door een indicatiecommissie met start-/stopcriteria voorgeschreven; ravulizumab zal op dezelfde manier worden ingezet. Conclusie: SWP, gelijke waarde.</t>
  </si>
  <si>
    <t xml:space="preserve">Eculizumab (indirecte vergelijking CHAMPION-MG vs. REGAIN via placebo)</t>
  </si>
  <si>
    <t xml:space="preserve">Nettoprijs per behandeling niet hoger dan nettoprijs eculizumab; onderhandelde ravulizumab-prijs bij eerdere indicaties als vertrekpunt (indicatie-uitbreiding mag niet tot prijsstijging leiden)</t>
  </si>
  <si>
    <t xml:space="preserve">4,7 macrokosten (jaar 3); mogelijk 1,0 besparing na substitutie van eculizumab (lijstprijzen; werkelijke korting eculizumab niet openbaar)</t>
  </si>
  <si>
    <t xml:space="preserve">13 in jaar 3; €316.181 per patiënt per jaar (lijstprijs)</t>
  </si>
  <si>
    <t xml:space="preserve">Opname alleen als (1) de nettoprijs per behandeling ≤ eculizumab én (2) het vigerende eculizumab-arrangement voor gMG wordt aangepast met toevoeging van ravulizumab (indicatiecommissie, start-/stopcriteria). Heronderhandeling bij introductie van eculizumab-biosimilars zodat ravulizumab ook dan niet duurder is; eerder onderhandelde ravulizumab-prijs (PNH) als vertrekpunt; verdere indicatie-uitbreidingen meewegen.</t>
  </si>
  <si>
    <t xml:space="preserve">Derde ravulizumab-indicatie (na PNH/aHUS): gelijke waarde t.o.v. eculizumab via indirecte vergelijking (CHAMPION-MG vs. REGAIN) → geen KEA; ook voor eculizumab is bij gMG nooit een KEA gedaan, dus een kosteneffectieve prijs is onbekend. BI: 13 patiënten, nominaal €1 mln besparing. Prijs: ≤ eculizumab; de al onderhandelde ravulizumab-prijs voor eerdere indicaties is het vertrekpunt ('indicatie-uitbreidingen mogen niet tot prijsstijgingen leiden', groter volume); heronderhandelen bij eculizumab-biosimilars; toekomstige uitbreidingen meewegen. Arrangement gMG (indicatiecommissie, start/stop) uitbreiden.</t>
  </si>
  <si>
    <t xml:space="preserve">Bron: brief 12-12-2023 (4 p.) + ACP-advies + FT-rapport + BIA, gelezen via extract; geen FE. Eerste dossier waarin ZIN expliciet stelt dat het eigen eerdere onderhandelingsresultaat van hetzelfde middel (andere indicatie) het vertrekpunt is en dat uitbreiding niet tot prijsstijging mag leiden.</t>
  </si>
  <si>
    <t xml:space="preserve">INT-064</t>
  </si>
  <si>
    <t xml:space="preserve">Update</t>
  </si>
  <si>
    <t xml:space="preserve">atidarsagene autotemcel (Libmeldy®)</t>
  </si>
  <si>
    <t xml:space="preserve">atidarsagene autotemcel</t>
  </si>
  <si>
    <t xml:space="preserve">Libmeldy</t>
  </si>
  <si>
    <t xml:space="preserve">metachromatische leukodystrofie (MLD)</t>
  </si>
  <si>
    <t xml:space="preserve">Update advies sluisgeneesmiddel atidarsagene autotemcel (Libmeldy®) voor de behandeling van metachromatische leukodystrofie (MLD)</t>
  </si>
  <si>
    <t xml:space="preserve">https://www.zorginstituutnederland.nl/documenten/2023/12/11/update-advies-sluisgeneesmiddel-atidarsagene-autotemcel-libmeldy-voor-de-behandeling-van-metachromatische-leukodystrofie-mld</t>
  </si>
  <si>
    <t xml:space="preserve">Orchard Therapeutics</t>
  </si>
  <si>
    <t xml:space="preserve">Sluis; eerder advies 27-09-2022 (INT-051); prijsonderhandeling met Bureau Financiële Arrangementen zonder resultaat → middel niet beschikbaar</t>
  </si>
  <si>
    <t xml:space="preserve">Ongewijzigd t.o.v. 2022 (SWP voor presymptomatische LI/EJ-patiënten). De update betreft nieuwe langetermijndata (november 2023, op verzoek van alle Beneluxa-partners): concept-CSR's met datacuts 2021–2022; mediane post-treatment follow-up 9,5 jaar (LI) en 7,5 jaar (EJ) in de pivotal studie; data ≥10 jaar slechts voor n=5. Van 4 LI-patiënten met ≥10 jaar follow-up bleef 1 volledige responder stabiel, 1 partieel stabiele responder stabiel in mobiliteit met kleine cognitieve achteruitgang, en 2 volledige responders toonden kleine achteruitgang in mobiliteit (GMFC-MLD 0→1) en cognitie; bij 4–8 jaar bleven de meesten stabiel of verbeterden; bij EJ (n=5) 1 stabiel, 1 kleine achteruitgang, 1 sterke verslechtering (GMFC 2→4). Geen geactualiseerde gepoolde analyse aangeleverd; resultaten alleen grafisch. Conclusie: het effect houdt bij een deel van de patiënten aan, bij een deel neemt het af; kleine aantallen.</t>
  </si>
  <si>
    <t xml:space="preserve">Natuurlijk beloop / best ondersteunende zorg</t>
  </si>
  <si>
    <t xml:space="preserve">99.035 (LI) / 70.299 (EJ) – levenslang aanhoudend effect</t>
  </si>
  <si>
    <t xml:space="preserve">Range: LI 99.035–462.632, EJ 70.299–225.400 (tussen fabrikantschatting en de 'maximale' reviewgroep-schatting uit 2022, die nu niet meer reëel wordt geacht)</t>
  </si>
  <si>
    <t xml:space="preserve">Lager dan de eerder geadviseerde 60–85%, maar 0% (scenario fabrikant) niet reëel; percentage niet genoemd</t>
  </si>
  <si>
    <t xml:space="preserve">5,75 (jaar 3); cumulatief 14,4 (ongewijzigd)</t>
  </si>
  <si>
    <t xml:space="preserve">2–3 per jaar; €2.875.000 per patiënt</t>
  </si>
  <si>
    <t xml:space="preserve">Geen nieuw ACP-advies; ACP 2022 (prijs boven referentiewaarde in dit unieke geval verantwoord mits prijsreductie en P4P) blijft staan.</t>
  </si>
  <si>
    <t xml:space="preserve">Opnieuw in onderhandeling gaan over de prijs met de nieuwe langetermijninformatie; eerdere voorwaarden (prijsreductie, pay-for-performance, weesgeneesmiddelenarrangement) blijven van kracht.</t>
  </si>
  <si>
    <t xml:space="preserve">Na mislukte onderhandeling leverde de fabrikant langetermijndata (tot 11 jaar, n=5 ≥10 jaar). Beeld gemengd: een deel van de responders blijft stabiel of verbetert, een deel verslechtert. De 2022-aanname van de reviewgroep (na 10 jaar achteruitgang van alle volledige/stabiele responders zoals onstabiele responders) blijkt niet reëel; de fabrikantaanname (levenslang effect voor alle responders) evenmin. Kosteneffectiviteit ligt tussen beide: LI €99.035–462.632, EJ €70.299–225.400. Onzekerheid blijft maar wordt kleiner → KE gunstiger dan in 2022 → benodigde korting lager dan 60–85% (0% niet reëel). Advies: heronderhandelen met deze nieuwe inzichten; brief in cc aan RIZIV (België).</t>
  </si>
  <si>
    <t xml:space="preserve">Heronderhandeling geadviseerd; uitkomst niet in dossier</t>
  </si>
  <si>
    <t xml:space="preserve">Bron: brief 01-12-2023 (5 p.), geen bijlagen. Vervolg op INT-051. Eerste 'update-advies' waarin ZIN op grond van nieuwe data zijn eigen conservatieve base case terugneemt en een ICER-range tussen fabrikant en reviewgroep hanteert.</t>
  </si>
  <si>
    <t xml:space="preserve">INT-063</t>
  </si>
  <si>
    <t xml:space="preserve">emicizumab (Hemlibra®)</t>
  </si>
  <si>
    <t xml:space="preserve">emicizumab</t>
  </si>
  <si>
    <t xml:space="preserve">Hemlibra</t>
  </si>
  <si>
    <t xml:space="preserve">matig-ernstige hemofilie A</t>
  </si>
  <si>
    <t xml:space="preserve">Pakketadvies sluisgeneesmiddel emicizumab (Hemlibra®) voor de behandeling van matig-ernstige hemofilie A</t>
  </si>
  <si>
    <t xml:space="preserve">https://www.zorginstituutnederland.nl/documenten/2023/11/16/pakketadvies-sluisgeneesmiddel-emicizumab-hemlibra-voor-de-behandeling-van-matig-ernstige-hemofilie-a-en-een-groot-risico-op-bloedingen</t>
  </si>
  <si>
    <t xml:space="preserve">Positief, als gelijke waarde t.o.v. routineprofylaxe met factor VIII. Bewijs: exploratieve HAVEN 6-studie (n=37, matig-ernstige hemofilie A, voorheen op factor VIII-profylaxe): mediaan jaarlijks bloedingsaantal 1,5 met emicizumab vs. 2,2 met factor VIII; QoL vergelijkbaar voor en na start, ondanks makkelijkere toediening en lagere frequentie; geen ernstige behandelgerelateerde bijwerkingen. ZIN woog de eerdere conclusie uit 2020 mee (ernstige hemofilie A zonder remmers: emicizumab ten minste even effectief als factor VIII), omdat ook daar sprake is van een ernstig bloedingsfenotype met dezelfde startcriteria. Conclusie: gelijke waarde → SWP.</t>
  </si>
  <si>
    <t xml:space="preserve">Routineprofylaxe met stollingsfactor VIII (HAVEN 6, intra-patiënt vergelijking; extrapolatie van de 2020-conclusie bij ernstige hemofilie A)</t>
  </si>
  <si>
    <t xml:space="preserve">Nettoprijs profylaxe met emicizumab niet hoger dan nettoprijs factor VIII-profylaxe; opnieuw decentraal onderhandelen (niet aansluiten bij het bestaande emicizumab-arrangement)</t>
  </si>
  <si>
    <t xml:space="preserve">3,3 meerkosten (jaar 3)</t>
  </si>
  <si>
    <t xml:space="preserve">ca. 63 in jaar 3</t>
  </si>
  <si>
    <t xml:space="preserve">Geen ACP-advies (gelijke waarde; alleen WAR).</t>
  </si>
  <si>
    <t xml:space="preserve">Nettoprijs ≤ factor VIII-profylaxe; nieuwe decentrale onderhandeling door de behandelcentra (de prijs van factor VIII is na de eerdere onderhandeling verder gedaald); beroepsgroep moet startcriteria en een duidelijke definitie van 'ernstig fenotype voor bloedingen' bij matig-ernstige ziekte beschrijven; uitbreiding van het weesgeneesmiddelenarrangement.</t>
  </si>
  <si>
    <t xml:space="preserve">HAVEN 6 (exploratief, n=37): bloedingen 1,5 vs. 2,2 per jaar, QoL gelijk, geen ernstige bijwerkingen → gelijke waarde met factor VIII (mede o.b.v. 2020-conclusie bij ernstige hemofilie) → geen KEA. BI €3,3 mln (63 patiënten). Evaluatie gepast gebruik na 3 jaar via HemoNED-register: 337 emicizumab-gebruikers (95% ernstige hemofilie A), ~280 zonder remmers vs. 350 geraamd in 2020 → geleidelijke introductie conform verwachting; 23 stakers (1 wegens bijwerkingen); GIP: gezamenlijke uitgaven factor VIII + emicizumab van €75 mln (2019) naar €102 mln (2021) ondanks daling factor VIII. Advies: nettoprijs ≤ factor VIII, met nieuwe decentrale onderhandeling omdat de factor VIII-prijs verder daalde.</t>
  </si>
  <si>
    <t xml:space="preserve">Bron: brief 16-11-2023 (4 p.) + FT-rapport + BIA, gelezen via extract; geen FE, geen ACP. Bijzonder: bevat een driejaarsevaluatie van het bestaande emicizumab-arrangement (2020) op basis van het HemoNED-register en de GIP-databank.</t>
  </si>
  <si>
    <t xml:space="preserve">INT-062</t>
  </si>
  <si>
    <t xml:space="preserve">chronische lymfatische leukemie (CLL)</t>
  </si>
  <si>
    <t xml:space="preserve">Pakketadvies sluisgeneesmiddel zanubrutinib (Brukinsa®) voor de behandeling van chronische lymfatische leukemie (CLL)</t>
  </si>
  <si>
    <t xml:space="preserve">https://www.zorginstituutnederland.nl/documenten/2023/08/31/pakketadvies-sluisgeneesmiddel-zanubrutinib-brukinsa-voor-de-behandeling-van-chronische-lymfatische-leukemie-cll</t>
  </si>
  <si>
    <t xml:space="preserve">BeiGene</t>
  </si>
  <si>
    <t xml:space="preserve">Positief, als gelijke waarde (de fabrikant claimde op basis van ALPINE superioriteit). Bewijs r/r CLL: directe RCT ALPINE vs. ibrutinib – OS-HR 0,76 (95%-BI 0,51–1,11; medianen niet bereikt; 48 vs. 60 overleden bij 29,6 maanden), door de onderzoeker beoordeelde PFS significant beter (HR 0,65; 0,49–0,86; mediaan niet bereikt vs. 34,2 maanden), minder ernstige bijwerkingen en minder staken; graad ≥3 ten minste non-inferieur. ZIN concludeert 'ten minste non-inferieur' op gunstige en ongunstige effecten. Eerstelijn: geen directe vergelijking; naïeve indirecte vergelijking SEQUOIA (zanubrutinib vs. BR) en ALLIANCE (ibrutinib vs. BR): beide geen OS-verschil, beide PFS-winst t.o.v. BR. ZIN acht extrapolatie van het r/r-bewijs naar de eerste lijn gerechtvaardigd omdat ibrutinib voor beide lijnen SWP heeft en therapienaïeve patiënten een betere prognose hebben; de naïeve vergelijking ondersteunt dat. Correctie 31-08-2023: 'statistisch significante' verbetering van bijwerkingen t.o.v. BR vervangen door 'numerieke'. Eindoordeel: SWP voldaan, gelijke waarde t.o.v. ibrutinib; het PFS-voordeel in ALPINE leverde geen meerwaarde op.</t>
  </si>
  <si>
    <t xml:space="preserve">Ibrutinib (r/r: directe RCT ALPINE; 1L: naïeve indirecte vergelijking SEQUOIA vs. ALLIANCE via BR); prijsanker: laagste nettoprijs van ibrutinib of acalabrutinib</t>
  </si>
  <si>
    <t xml:space="preserve">Nettoprijs niet hoger dan de laagste nettoprijs van ibrutinib óf acalabrutinib; ACP: lager bij meer middelen</t>
  </si>
  <si>
    <t xml:space="preserve">Geen substantiële meerkosten verwacht (substitutie); scenario's met lagere marktpenetratie doorgerekend</t>
  </si>
  <si>
    <t xml:space="preserve">Onzeker; marktpenetratiepercentages volgens partijen overschat</t>
  </si>
  <si>
    <t xml:space="preserve">Algemeen ACP-advies (geen dossierspecifiek advies; ACP niet betrokken): de prijs van een behandeling zou lager moeten worden wanneer er meer middelen voor dezelfde indicatie beschikbaar komen.</t>
  </si>
  <si>
    <t xml:space="preserve">Opname mits de nettoprijs na onderhandeling niet hoger is dan de laagste nettoprijs van ibrutinib of acalabrutinib.</t>
  </si>
  <si>
    <t xml:space="preserve">Derde BTK-remmer voor CLL. r/r: ALPINE head-to-head vs. ibrutinib toont ten minste non-inferioriteit (OS-HR 0,76 n.s.; PFS-HR 0,65 significant; minder ernstige bijwerkingen/stakers), maar ZIN kwalificeert dit als gelijke waarde, niet meerwaarde. 1L: geen directe data; extrapolatie van r/r-bewijs naar therapienaïeve patiënten gerechtvaardigd (ibrutinib heeft SWP in beide lijnen; betere prognose in 1L), ondersteund door een naïeve indirecte vergelijking via BR (SEQUOIA/ALLIANCE). Geen KEA (gelijke waarde). Geen substantiële meerkosten (substitutie). Advies: opnemen mits nettoprijs ≤ laagste nettoprijs van ibrutinib of acalabrutinib; ACP: meer middelen → lagere prijs. Gecorrigeerde brief (31-08-2023) verving 'statistisch significant' door 'numeriek' voor de bijwerkingenvergelijking met BR.</t>
  </si>
  <si>
    <t xml:space="preserve">Bron: gecorrigeerde brief 31-08-2023 (oorspronkelijk 04-08-2023, ref. 2023031557) + FT-rapport + BIA (42 p.), gelezen via extract. Derde in de reeks BTK-remmers bij CLL na INT-022 (ibrutinib) en INT-043 (acalabrutinib); zie ook INT-046 (zanubrutinib WM).</t>
  </si>
  <si>
    <t xml:space="preserve">INT-060</t>
  </si>
  <si>
    <t xml:space="preserve">eptinezumab (Vyepti®)</t>
  </si>
  <si>
    <t xml:space="preserve">eptinezumab</t>
  </si>
  <si>
    <t xml:space="preserve">Vyepti</t>
  </si>
  <si>
    <t xml:space="preserve">migraine</t>
  </si>
  <si>
    <t xml:space="preserve">Pakketadvies sluisgeneesmiddel eptinezumab (Vyepti®) voor de behandeling van migraine</t>
  </si>
  <si>
    <t xml:space="preserve">https://www.zorginstituutnederland.nl/documenten/2023/07/28/pakketadvies-sluisgeneesmiddel-eptinezumab-vyepti-voor-de-behandeling-van-migraine</t>
  </si>
  <si>
    <t xml:space="preserve">Lundbeck</t>
  </si>
  <si>
    <t xml:space="preserve">Positief, als gelijke waarde t.o.v. de drie extramurale CGRP-remmers (erenumab, fremanezumab, galcanezumab) die sinds 2021 onder voorwaarden in het GVS zitten. Bewijs: drie gerandomiseerde, dubbelblinde, placebogecontroleerde studies; ZIN volgde dezelfde aanpak als bij het GVS-advies CGRP-remmers (17-09-2021): gepoolde eptinezumab-studies vergeleken met de gepoolde studies van de drie CGRP-remmers op dezelfde cruciale uitkomstmaten (migrainedagen per maand, dagen met acute medicatie, staken wegens bijwerkingen). De effecten komen overeen; geen meer ernstige bijwerkingen of stakers dan placebo; cardiovasculaire bijwerkingen op basis van het werkingsmechanisme in de gaten houden → gelijke waarde, SWP.</t>
  </si>
  <si>
    <t xml:space="preserve">Erenumab, fremanezumab, galcanezumab (extramurale CGRP-remmers; gepoolde placebogecontroleerde studies, zelfde methode als GVS-advies 2021)</t>
  </si>
  <si>
    <t xml:space="preserve">Behandelkosten (incl. intramurale toedieningskosten) niet hoger dan de gemiddelde kosten van behandeling met een van de drie extramurale CGRP-remmers</t>
  </si>
  <si>
    <t xml:space="preserve">Zeer beperkt (geen BIA uitgewerkt): patiënten zullen zelftoediening s.c. blijven verkiezen boven i.v. in het ziekenhuis</t>
  </si>
  <si>
    <t xml:space="preserve">Niet geraamd</t>
  </si>
  <si>
    <t xml:space="preserve">Vergoeding als geneeskundige zorg onder exact dezelfde voorwaarden als de extramurale CGRP-remmers (≥18 jaar, chronische migraine, na uitsluiten/behandelen van medicatieovergebruikshoofdpijn, na falen van ≥2 maanden topiramaat/valproaat én 2 pogingen botulinetoxine A) en de gepast-gebruikafspraken NVN–verzekeraars (indicatie door hoofdpijnneuroloog, hoofdpijndagboek, evaluatie na 6 maanden: staken bij &lt;30% minder migrainedagen, daarna jaarlijks); totale behandelkosten incl. i.v.-toediening ≤ gemiddelde kosten van de s.c. CGRP-remmers.</t>
  </si>
  <si>
    <t xml:space="preserve">Gelijke waarde t.o.v. drie GVS-CGRP-remmers via gepoolde placebogecontroleerde studies (methode 2021) → geen KEA. Intramurale i.v.-toediening per kwartaal brengt extra ziekenhuiskosten mee en biedt volgens WAR, beroepsgroep en verzekeraars onvoldoende voordeel boven s.c. zelftoediening → zeer beperkte BI, geen BIA. Advies: opnemen mits de totale behandelkosten (incl. toediening) niet hoger zijn dan de gemiddelde kosten van de extramurale CGRP-remmers, onder dezelfde vergoedingsvoorwaarden en start-/stopcriteria.</t>
  </si>
  <si>
    <t xml:space="preserve">Bron: brief 28-07-2023 (3 p.) + FT-rapport, gelezen via extract; geen BIA/FE/ACP. Enige sluisdossier waarin een intramuraal middel wordt geanker aan extramurale (GVS-)klassegenoten inclusief toedieningskosten.</t>
  </si>
  <si>
    <t xml:space="preserve">INT-061</t>
  </si>
  <si>
    <t xml:space="preserve">darolutamide (Nubeqa®) i.c.m. docetaxel en androgeendeprivatietherapie (ADT)</t>
  </si>
  <si>
    <t xml:space="preserve">Pakketadvies sluisgeneesmiddel darolutamide (Nubeqa®) i.c.m. docetaxel en androgeendeprivatietherapie (ADT) voor de behandeling van uitgezaaide prostaatkanker</t>
  </si>
  <si>
    <t xml:space="preserve">https://www.zorginstituutnederland.nl/documenten/2023/07/28/pakketadvies-sluisgeneesmiddel-darolutamide-nubeqa-voor-de-behandeling-van-uitgezaaide-prostaatkanker</t>
  </si>
  <si>
    <t xml:space="preserve">Positief, als gelijke waarde t.o.v. abirateron + ADT. Bewijs: RCT ARASENS (darolutamide + docetaxel + ADT vs. docetaxel + ADT): klinisch relevante OS-winst (HR 0,68; 0,57–0,80; mediaan niet bereikt; 48-maandsoverleving 62,7% vs. 50,4%), QoL behouden, vergelijkbare veiligheid. Maar sinds het patentverloop van abirateron (najaar 2022) verschuift de standaard van docetaxel + ADT naar abirateron + ADT; beide zijn comparator. Voor abirateron gebruikte ZIN een recente NMA (ARASENS, LATITUDE, STAMPEDE): HR 0,80 (0,64–1,00) – de puntschatter duidt niet op een klinisch relevant OS-verschil en door de onzekerheid is onduidelijk of er een relevante verbetering is; graad ≥3 bijwerkingen gelijk; QoL niet indirect vergeleken. Conclusie: SWP, gelijke waarde met abirateron + ADT; de triplet abirateron + docetaxel + ADT (PEACE-1, CieBOM maart 2023) waarschijnlijk gelijkwaardig.</t>
  </si>
  <si>
    <t xml:space="preserve">Abirateron + ADT (via NMA; generiek sinds september 2022) en docetaxel + ADT (ARASENS, directe RCT → meerwaarde); triplet abirateron + docetaxel + ADT waarschijnlijk gelijkwaardig</t>
  </si>
  <si>
    <t xml:space="preserve">Nettoprijs darolutamide niet hoger dan nettoprijs abirateron (generiek; inkoopkortingen ziekenhuizen 70–90%)</t>
  </si>
  <si>
    <t xml:space="preserve">93,1 kostenbeslag (jaar 3, lijstprijzen, na substitutie van docetaxel + ADT en abirateron + ADT); stijgt als abirateron door inkoopafspraken 70–90% goedkoper wordt; waarschijnlijk lagere aantallen door de triplet-verschuiving</t>
  </si>
  <si>
    <t xml:space="preserve">3.250 in jaar 3 (waarschijnlijk overschat); €23.922 per half jaar, daarna €41.074 per jaar</t>
  </si>
  <si>
    <t xml:space="preserve">Opname mits nettoprijs darolutamide ≤ nettoprijs abirateron, rekening houdend met het recente patentverloop van abirateron; beroepsgroep positioneert darolutamide uit kostenoverwegingen bij patiënten die abirateron of prednison niet verdragen (contra-indicatie) – die smallere plaats verandert de beoordeling niet.</t>
  </si>
  <si>
    <t xml:space="preserve">ARASENS (RCT vs. docetaxel + ADT): OS HR 0,68 → meerwaarde t.o.v. docetaxel; maar standaard verschuift naar (generiek) abirateron + ADT; NMA vs. abirateron HR 0,80 (BI tot 1,00) → geen klinisch relevant verschil → gelijke waarde → geen KEA. Triplet abirateron + docetaxel + ADT (PEACE-1) waarschijnlijk gelijkwaardig; beroepsgroep kiest die uit kostenoverwegingen. BI nominaal €93,1 mln (3.250 patiënten) maar stijgt als abirateron 70–90% goedkoper is, en daalt door de triplet-verschuiving. Advies: nettoprijs ≤ generiek abirateron, met patentverloop als context; ACP-principe.</t>
  </si>
  <si>
    <t xml:space="preserve">Bron: brief 28-07-2023 (4 p.) + FT-rapport + BIA (42 p.), gelezen via extract; geen FE, geen ACP-advies. Eerste dossier waarin een generiek geworden comparator het prijsanker is voor een nieuw sluismiddel.</t>
  </si>
  <si>
    <t xml:space="preserve">INT-059</t>
  </si>
  <si>
    <t xml:space="preserve">entrectinib en larotrectinib (Rozlytrek® en Vitrakvi®)</t>
  </si>
  <si>
    <t xml:space="preserve">entrectinib</t>
  </si>
  <si>
    <t xml:space="preserve">Rozlytrek; Vitrakvi</t>
  </si>
  <si>
    <t xml:space="preserve">volwassen en kinderen met solide tumoren (kanker) met NTRK-genfusie</t>
  </si>
  <si>
    <t xml:space="preserve">Pakketadvies entrectinib en larotrectinib (Rozlytrek® en Vitrakvi®) voor de behandeling van volwassen en kinderen met solide tumoren (kanker) met NTRK-genfusie</t>
  </si>
  <si>
    <t xml:space="preserve">https://www.zorginstituutnederland.nl/documenten/2023/07/27/pakketadvies-entrectinib-en-larotrectinib-rozlytrek-en-vitrakvi</t>
  </si>
  <si>
    <t xml:space="preserve">Roche (entrectinib) / Bayer (larotrectinib)</t>
  </si>
  <si>
    <t xml:space="preserve">Positief, na een voorwaardelijke toelating (01-10-2021 t/m 01-01-2025) met een speciaal verruimde 'fase 1' voor tumoragnostische middelen waarin ZIN een passend beoordelingskader ontwikkelde (module SWP voor tumoragnostische geneesmiddelen en andere uitsluitend in enkelarmige studies onderzochte oncologische middelen, 2023) en Nederlandse patiëntdata via het DRUG Access Platform werden verzameld. Bewijs: alleen enkelarmige studies zonder historisch controlecohort, zodat een absoluut of relatief verschil in PFS/OS t.o.v. best ondersteunende zorg niet te bepalen is. In gepoolde analyses voldoen ORR en duur van respons voor beide middelen 'ruimschoots' aan de door de Commissie BOM opgestelde relevantiegrenzen voor niet-gerandomiseerd onderzoek (ORR &gt;40% en DoR &gt;4 maanden); weinig voortijdige stakers → goed verdragen. Conclusie: beide voldoen aan SWP; geen onderlinge vergelijking mogelijk, keuze aan de behandelaar.</t>
  </si>
  <si>
    <t xml:space="preserve">Best ondersteunende zorg (geen historisch cohort); onderlinge vergelijking entrectinib–larotrectinib niet mogelijk</t>
  </si>
  <si>
    <t xml:space="preserve">Geen prijsadvies (geen KEA mogelijk); definitieve opname vanuit VT</t>
  </si>
  <si>
    <t xml:space="preserve">5,9–19,6 meerkosten geneesmiddelen (jaar 3); 36–60 incl. testkosten (25.000 volwassenen + 600 kinderen per jaar getest), testkosten niet volledig toe te rekenen</t>
  </si>
  <si>
    <t xml:space="preserve">Potentieel 100–200 volwassenen en 3–6 kinderen per jaar (consensus 2020); in de VT (okt 2021–dec 2022) slechts 8 patiënten behandeld; €89.441 (entrectinib, 16,5 mnd) / €100.891 (larotrectinib, 18,6 mnd) per behandeling</t>
  </si>
  <si>
    <t xml:space="preserve">Geen ACP-advies (alleen WAR voor de wetenschappelijke weging).</t>
  </si>
  <si>
    <t xml:space="preserve">Definitieve opname vanuit de VT voor de geregistreerde indicaties (NTRK-fusie, gefaald op of geen standaardbehandeling; entrectinib ≥12 jaar); keuze tussen de middelen bij de behandelaar; testlandschap (RNA-paneltests) en bekostiging van moleculaire diagnostiek via het Uitvoeringstraject Moleculaire Diagnostiek.</t>
  </si>
  <si>
    <t xml:space="preserve">Eerste toepassing van de module SWP voor single-arm oncologica/tumoragnostische middelen: ORR &gt;40% en DoR &gt;4 maanden (CieBOM-grenzen voor niet-gerandomiseerd onderzoek) als toets bij ontbreken van elk controlecohort → SWP voor beide NTRK-remmers. Geen KEA mogelijk (testlandschap, plaatsbepaling, natuurlijk beloop onbekend) en dus geen prijsadvies. BI €5,9–19,6 mln, met testkosten €36–60 mln; in de VT werden slechts 8 patiënten behandeld. Definitieve opname vanuit de VT.</t>
  </si>
  <si>
    <t xml:space="preserve">Opgenomen vanuit de VT (positief advies zonder prijsvoorwaarde)</t>
  </si>
  <si>
    <t xml:space="preserve">Bron: brief 27-07-2023 (4 p.) + FT-rapport + BIA, gelezen via extract; geen FE, geen ACP. Vervolg op INT-033 (entrectinib ROS1+, negatief 2021) en op de VT-plaatsing van larotrectinib (sluis 28-08-2019). Eerste toepassing van de single-arm-module en enige positieve advies zonder prijsvoorwaarde.</t>
  </si>
  <si>
    <t xml:space="preserve">INT-058</t>
  </si>
  <si>
    <t xml:space="preserve">lenvatinib (Lenvima®)</t>
  </si>
  <si>
    <t xml:space="preserve">lenvatinib</t>
  </si>
  <si>
    <t xml:space="preserve">Lenvima</t>
  </si>
  <si>
    <t xml:space="preserve">Pakketadvies sluisgeneesmiddel lenvatinib (Lenvima®) voor de behandeling van baarmoederkanker</t>
  </si>
  <si>
    <t xml:space="preserve">https://www.zorginstituutnederland.nl/documenten/2023/07/06/pakketadvies-lenvatinib-lenvima-voor-de-behandeling-van-baarmoederkanker</t>
  </si>
  <si>
    <t xml:space="preserve">Eisai (lenvatinib) / MSD (pembrolizumab)</t>
  </si>
  <si>
    <t xml:space="preserve">Positief voor ECOG 0-1. Bewijs: RCT Study 309/KEYNOTE-775 tegenover chemotherapie naar keuze (doxorubicine of paclitaxel) bij gevorderd/recidiverend endometriumcarcinoom na platina: OS +6,9 maanden (HR 0,62; 0,51–0,75), PFS +3,4 maanden (HR 0,56) – klinisch relevant. Waarschijnlijk geen klinisch relevant QoL-effect; waarschijnlijk klinisch relevant méér ernstige bijwerkingen en stakers, acceptabel gezien de levensbedreigende ziekte en het effect. Meerwaarde alleen aangetoond voor ECOG 0-1. Onzekerheid over de bijdrage van de losse componenten (geen vergelijking met de monotherapieën; synergie onbekend).</t>
  </si>
  <si>
    <t xml:space="preserve">Chemotherapie naar keuze van de behandelaar (doxorubicine of paclitaxel) – KEYNOTE-775, directe RCT</t>
  </si>
  <si>
    <t xml:space="preserve">Basecase met levenslang aanhoudend behandeleffect (door ZIN verworpen als hoofdscenario)</t>
  </si>
  <si>
    <t xml:space="preserve">Scenario B (hoofdscenario): 197.645 met treatment waning vanaf jaar 5 en zonder lenvatinib + pembrolizumab als vervolgbehandeling in de chemo-arm; scenario A (levenslang effect): 124.700</t>
  </si>
  <si>
    <t xml:space="preserve">Ten minste 65 (scenario B); 40 in scenario A</t>
  </si>
  <si>
    <t xml:space="preserve">11 meerkosten (jaar 3)</t>
  </si>
  <si>
    <t xml:space="preserve">105 in jaar 3; ca. €114.000 per patiënt bij gemiddeld ~10 maanden behandeling; ruim 2.000 nieuwe EC-diagnoses per jaar</t>
  </si>
  <si>
    <t xml:space="preserve">ACP-advies in bundel (niet apart gelezen); advies conform ZIN: opnemen mits ≥65% korting, uitgaande van het scenario zonder bewijs voor een levenslang behandeleffect.</t>
  </si>
  <si>
    <t xml:space="preserve">Prijskorting ≥65%; alleen ECOG 0-1; scenario A (40%) alleen als bewijs komt voor een levenslang aanhoudend behandeleffect na staken.</t>
  </si>
  <si>
    <t xml:space="preserve">KEYNOTE-775 (RCT vs. chemo): OS +6,9 mnd (HR 0,62), PFS +3,4 mnd; QoL neutraal; meer toxiciteit acceptabel → meerwaarde (ECOG 0-1). KEA voldoende; de aanname van een levenslang aanhoudend behandeleffect heeft grote impact: ZIN verwacht treatment waning na staken en presenteert twee scenario's – A (levenslang effect) ICER €124.700 → 40%; B (waning vanaf jaar 5) ICER €197.645 → 65%. Met slechts 2,5 jaar OS/PFS-data is er geen bewijs voor een levenslang effect → scenario B is hoofdscenario → korting ≥65%. BI €11 mln (105 patiënten). Synergie van de componenten onbekend.</t>
  </si>
  <si>
    <t xml:space="preserve">Bron: gebundelde PDF (brief 06-07-2023; ACP-advies; FT-rapport; FE-rapport; BIA), gelezen via de brief. Eerste expliciete 'treatment waning vanaf jaar 5'-hoofdscenario voor een I-O-combinatie bij solide tumoren.</t>
  </si>
  <si>
    <t xml:space="preserve">INT-057</t>
  </si>
  <si>
    <t xml:space="preserve">lenvatinib (Kisplix®) in combinatie met pembrolizumab</t>
  </si>
  <si>
    <t xml:space="preserve">Kisplix</t>
  </si>
  <si>
    <t xml:space="preserve">niercelkanker</t>
  </si>
  <si>
    <t xml:space="preserve">Pakketadvies sluisgeneesmiddel lenvatinib (Kisplix®) in combinatie met pembrolizumab voor de behandeling van niercelkanker</t>
  </si>
  <si>
    <t xml:space="preserve">https://www.zorginstituutnederland.nl/documenten/2023/05/15/pakketadvies-lenvatinib-kisplix-in-combinatie-met-pembrolizumab-voor-de-behandeling-van-niercelkanker</t>
  </si>
  <si>
    <t xml:space="preserve">Niercelkanker</t>
  </si>
  <si>
    <t xml:space="preserve">Positief, als gelijke waarde t.o.v. de drie vergoede combinaties. Bewijs: RCT CLEAR tegenover sunitinib: PFS +14,7 maanden (HR 0,39), OS-HR 0,66 (0,49–0,88; mediaan niet bereikt), beide PASKWIL-conform → meerwaarde t.o.v. sunitinib (bij gunstige prognose zeer onzeker: mogelijk PFS-effect, geen OS-effect). NMA t.o.v. cabozantinib + nivolumab, axitinib + pembrolizumab en nivolumab + ipilimumab: geen significant OS-verschil; PFS significant beter dan axitinib + pembrolizumab en nivolumab + ipilimumab (PASKWIL), niet dan cabozantinib + nivolumab. Wel significant en waarschijnlijk klinisch relevant méér ernstige bijwerkingen dan sunitinib en nivolumab + ipilimumab (numeriek meer dan de andere twee); stakers gelijk aan sunitinib/axitinib + pembrolizumab, minder dan cabozantinib + nivolumab, meer dan nivolumab + ipilimumab. Conclusie: gelijke waarde – 'mogelijk PFS-verbetering, maar met meer toxiciteit'; de verschillen wegen mee in de individuele keuze.</t>
  </si>
  <si>
    <t xml:space="preserve">Cabozantinib + nivolumab, axitinib + pembrolizumab (alle IMDC), nivolumab + ipilimumab (intermediair/ongunstig) via NMA; sunitinib (CLEAR) → meerwaarde</t>
  </si>
  <si>
    <t xml:space="preserve">Nettoprijs niet hoger dan de laagste nettoprijs van cabozantinib + nivolumab, axitinib + pembrolizumab of nivolumab + ipilimumab</t>
  </si>
  <si>
    <t xml:space="preserve">2,1 kostenbeslag (jaar 3); ca. 0,135 meerkosten na substitutie (lijstprijzen, excl. toediening); werkelijke meerkosten onbekend door arrangementen</t>
  </si>
  <si>
    <t xml:space="preserve">591 in jaar 3 (na correctie); €126.522 per patiënt per jaar bij mediane behandelduur 11,8 maanden</t>
  </si>
  <si>
    <t xml:space="preserve">Opname mits nettoprijs ≤ laagste nettoprijs van de drie vergoede combinaties; geen aanwijzingen dat een combinatie te prefereren is; bijdrage van de losse componenten onbekend (geen vergelijking met monotherapie).</t>
  </si>
  <si>
    <t xml:space="preserve">CLEAR (RCT vs. sunitinib): PFS +14,7 mnd (HR 0,39), OS HR 0,66 → meerwaarde t.o.v. sunitinib; NMA vs. drie vergoede I-O-combinaties: OS gelijk, PFS deels beter, maar meer toxiciteit → gelijke waarde → geen KEA (sunitinib is alleen nog comparator bij contra-indicatie voor immunotherapie). BI nominaal €0,135 mln (591 patiënten), werkelijk onbekend. Advies: nettoprijs ≤ laagste nettoprijs van de drie combinaties; ACP-principe; synergie-onzekerheid (geen monotherapie-vergelijking). Gecorrigeerde brief (04-08-2023): prijzen naar AIP.</t>
  </si>
  <si>
    <t xml:space="preserve">Bron: gecorrigeerde brief 04-08-2023 (oorspronkelijk 15-05-2023; BIA-prijzen gecorrigeerd naar AIP) + FT-rapport + BIA, gelezen via extract; geen FE, geen ACP-advies. Vierde I-O-combinatie in 1L RCC (na INT-016 en INT-045); het prijsanker wordt 'de laagste van drie'.</t>
  </si>
  <si>
    <t xml:space="preserve">INT-056</t>
  </si>
  <si>
    <t xml:space="preserve">mantelcellymfoom (MCL)</t>
  </si>
  <si>
    <t xml:space="preserve">Pakketadvies sluisgeneesmiddel brexucabtagene autoleucel (Tecartus®) voor de behandeling van mantelcellymfoom (MCL)</t>
  </si>
  <si>
    <t xml:space="preserve">https://www.zorginstituutnederland.nl/documenten/2023/04/17/pakketadvies-sluisgeneesmiddel-brexucabtagene-autoleucel-tecartus-bij-mcl</t>
  </si>
  <si>
    <t xml:space="preserve">Sluis; eerder advies 09-09-2022 (INT-049: niet opnemen wegens onbruikbaar FE-dossier); herindiening KEA door registratiehouder</t>
  </si>
  <si>
    <t xml:space="preserve">Positief, ongewijzigd t.o.v. september 2022 (INT-049). Enkelarmige ZUMA-2 met gewogen indirecte vergelijking tegen SCHOLAR-2: klinisch relevante OS-verlenging (≥39 vs. 16 maanden; ACP: 2,6 jaar), effect zo groot dat non-superioriteit onwaarschijnlijk is, ondanks onzekerheid door ontbrekend direct bewijs en kleine aantallen; agressief beloop, grote unmet need en RCT moeilijk uitvoerbaar (zeldzaam, geen randomiseerbare controle). Bijwerkingen frequent en ernstig maar behandelbaar → acceptabel. Therapeutische meerwaarde t.o.v. chemo-/immunotherapie. Kwaliteit van leven niet te beoordelen. Nieuw in 2023 was uitsluitend de herbeoordeling van de kosteneffectiviteitsanalyse; het SWP-oordeel is niet opnieuw ter discussie gesteld.</t>
  </si>
  <si>
    <t xml:space="preserve">Standaardbehandeling met chemo- of immunotherapie na BTK-remmer (retrospectief extern cohort SCHOLAR-2)</t>
  </si>
  <si>
    <t xml:space="preserve">Hoog (ACP: hoge ziektelast; referentiewaarde €80.000)</t>
  </si>
  <si>
    <t xml:space="preserve">190.993 (basecase, mITT, prijs €375.882); 184.745 (scenario actuele lijstprijs €360.000)</t>
  </si>
  <si>
    <t xml:space="preserve">201.686 (gewogen ICER met de 6 niet-behandelde ITT-patiënten en actuele lijstprijs); ~199.661 incl. medische kosten in gewonnen levensjaren</t>
  </si>
  <si>
    <t xml:space="preserve">Ten minste 80 (o.b.v. ICER 201.686); 75 volgens fabrikant-basecase</t>
  </si>
  <si>
    <t xml:space="preserve">10,6–11,4 (jaar 3, na substitutie)</t>
  </si>
  <si>
    <t xml:space="preserve">30 in jaar 3; €360.000 per toediening; €391.116 per behandeling incl. conditionering, overbrugging, bijwerkingen en herbehandeling</t>
  </si>
  <si>
    <t xml:space="preserve">ACP: SWP voldaan met een zeldzaam groot, klinisch relevant overlevingsverschil (2,6 jaar) bij hoge ziektelast, maar zeer ongunstige KE (ICER €201.686). Overwegingen: indrukwekkende resultaten; onzekerheid door studieopzet; onduidelijke relatie tussen ontwikkelkosten en vraagprijs (fabrikant kon de vraag niet beantwoorden) → een prijs boven de referentiewaarde is maatschappelijk niet verdedigbaar, ondanks effect en ziektelast; geen reden voor een bedrag onder of boven de referentiewaarde. Advies: alleen opnemen bij minimaal 80% prijsreductie. Waardering voor de indicatiecommissie (voorkomt ongepast gebruik en onnodige blootstelling); opnieuw pleidooi voor structurele financiering van indicatiecommissies en dataverzameling (cyclisch pakketbeheer); concentratie van zorg aangewezen.</t>
  </si>
  <si>
    <t xml:space="preserve">Prijsreductie van ten minste 80%; structurele financiering voor indicatiecommissies en dataverzameling in het kader van cyclisch pakketbeheer; concentratie van zorg (passende zorg); behandeling in gespecialiseerde centra met getraind personeel voor vroege herkenning van toxiciteit.</t>
  </si>
  <si>
    <t xml:space="preserve">SWP/meerwaarde ongewijzigd (zie INT-049). KEA na herindiening nu van voldoende kwaliteit: MCM vervangen door standaard PSM zonder genezingsaanname, model gebaseerd op de update met 35,6 maanden follow-up (mediane OS mITT 46,6 mnd), PSA geactualiseerd, scenario met indirecte medische kosten toegevoegd → eerdere kritiek vervallen. Fabrikant-ICER €190.993/QALY (op een prijs boven de lijstprijs en met leukaferesekosten van niet-behandelde patiënten) → 75% korting nodig; ZIN acht realistischer een gewogen ICER waarin de 6 geïncludeerde maar niet-behandelde patiënten worden meegenomen (ITT i.p.v. mITT) tegen de actuele lijstprijs: €201.686/QALY → ten minste 80% korting. Budgetimpact €10,6–11,4 mln (30 patiënten). Advies: opnemen bij ≥80% korting; structurele financiering indicatiecommissies/dataregistratie; concentratie van zorg.</t>
  </si>
  <si>
    <t xml:space="preserve">Bron: gebundelde PDF (brief 17-04-2023; ACP-advies; FT-rapport; herbeoordeling FE-rapport 24-01-2023; BIA). Vervolg op INT-049. Voorbeeld van een geslaagde herindiening: alle kritiekpunten van 2022 geadresseerd, waarna ZIN wél een kortingspercentage kon noemen.</t>
  </si>
  <si>
    <t xml:space="preserve">INT-054</t>
  </si>
  <si>
    <t xml:space="preserve">HER2-positieve borstkanker</t>
  </si>
  <si>
    <t xml:space="preserve">Pakketadvies sluisgeneesmiddel trastuzumab-deruxtecan (Enhertu®) voor de behandeling van HER2-positieve borstkanker</t>
  </si>
  <si>
    <t xml:space="preserve">https://www.zorginstituutnederland.nl/documenten/2023/02/15/pakketadvies-sluisgeneesmiddel-trastuzumab-deruxtecan-enhertu</t>
  </si>
  <si>
    <t xml:space="preserve">Positief. Bewijs: open-label RCT DESTINY-Breast03 tegenover trastuzumab-emtansine (de standaard): eerste interimanalyse PFS 15,5 vs. 6,8 maanden, HR 0,28 (0,22–0,37) – klinisch relevant, PASKWIL-conform; mediane PFS bij de tweede interimanalyse 28,8 vs. 6,8 maanden. Effect op OS nog niet betrouwbaar vast te stellen, richting positief. Meer ernstige interventiegerelateerde bijwerkingen (10,9% vs. 6,1%), mogelijk door de open-label opzet; onzeker of klinisch relevant; bijwerkingen omkeerbaar en beheersbaar → acceptabel. Conclusie: meerwaarde op PFS t.o.v. T-DM1.</t>
  </si>
  <si>
    <t xml:space="preserve">Trastuzumab-emtansine (DESTINY-Breast03, directe RCT)</t>
  </si>
  <si>
    <t xml:space="preserve">ten minste 167.116 (scenarioanalyse; fabrikantschatting optimistisch door onzekerheid over langetermijn-OS); 2,25 LY en 1,70 QALY winst</t>
  </si>
  <si>
    <t xml:space="preserve">Minstens 45 (conservatieve inschatting)</t>
  </si>
  <si>
    <t xml:space="preserve">ca. 106 (jaar 3)</t>
  </si>
  <si>
    <t xml:space="preserve">243–609 per jaar; €312.857 per patiënt (T-DM1: €71.499); snelle, grotendeels volledige substitutie van T-DM1 verwacht</t>
  </si>
  <si>
    <t xml:space="preserve">ACP (9 december 2022; indringende inspraak BVN/NFK – patiënte via named-patient-programma – en AstraZeneca/Daiichi Sankyo): kern conform ZIN-advies – meerwaarde op PFS, OS en QoL onzeker, conservatieve ICER → minstens 45% korting; indicatie-uitbreiding (HER2-low, maagkanker; CHMP positief 15-12-2022) meewegen.</t>
  </si>
  <si>
    <t xml:space="preserve">Prijskorting ≥45%; bij de onderhandeling rekening houden met indicatie-uitbreiding (HER2-low borstkanker); ZIN geeft in overweging vóór een heronderhandeling, zodra mature OS-data beschikbaar zijn, een herbeoordeling te vragen.</t>
  </si>
  <si>
    <t xml:space="preserve">DESTINY-Breast03 (RCT vs. T-DM1): PFS HR 0,28 (15,5→28,8 vs. 6,8 mnd), OS-richting positief maar niet vast te stellen, toxiciteit beheersbaar → meerwaarde op PFS. KEA voldoende maar onzeker (geen OS/QoL-data); fabrikant-ICER €146.296 te optimistisch, ZIN acht ≥€167.116 aannemelijker (scenario) → minstens 45% korting. BI ~€106 mln (243–609 patiënten à €312.857, T-DM1 grotendeels gesubstitueerd) – een van de hoogste in de database. Herbeoordeling bij mature OS-data vóór heronderhandeling; HER2-low-uitbreiding meewegen.</t>
  </si>
  <si>
    <t xml:space="preserve">Bron: gebundelde PDF (brief 15-02-2023; ACP-advies; FT-rapport; FE-rapport; BIA), gelezen via extract. Eerste ADC-dossier met een BI &gt;€100 mln; ZIN vraagt zelf om een herbeoordeling vóór heronderhandeling.</t>
  </si>
  <si>
    <t xml:space="preserve">INT-055</t>
  </si>
  <si>
    <t xml:space="preserve">Pakketadvies sluisgeneesmiddel tafasitamab (Minjuvi®) voor de behandeling van lymfeklierkanker</t>
  </si>
  <si>
    <t xml:space="preserve">https://www.zorginstituutnederland.nl/documenten/2023/02/15/pakketadvies-sluisgeneesmiddel-tafasitamab-minjuvi</t>
  </si>
  <si>
    <t xml:space="preserve">Incyte</t>
  </si>
  <si>
    <t xml:space="preserve">Positief, maar als 'gelijke waarde' en niet als de geclaimde meerwaarde. Bewijs: één enkelarmige, open-label fase-II-studie (L-MIND, n=81; OS 33,5 maanden na ≥35–42,7 maanden follow-up; geen QoL-data), door de beroepsgroep representatief geacht voor Nederland. Omdat directe vergelijkingen ontbraken, voerde ZIN zelf twee indirecte vergelijkingen uit: tegenover BR (MAIC en RE-MIND2: mediane OS 31,6 vs. 9,9 maanden, groot maar (zeer) onzeker effect; klinische relevantie niet met zekerheid vast te stellen) en tegenover Pola-BR (MAIC met zeer ernstig risico op bias en onnauwkeurigheid; wel significant OS-voordeel vanaf 4 maanden follow-up). Redenering: het OS-effect van TAFA-LEN is zo groot dat het waarschijnlijk niet kleiner is dan dat van Pola-BR → gelijke waarde t.o.v. het al vergoede Pola-BR → voldoet aan SWP. Veiligheid: geen voorkeur (zeer laag bewijs of ontbrekend). Kritische noot van ZIN: volgens de passend-onderzoeksvragenlijst was een directe RCT tegen BR wenselijk én mogelijk; de CHMP eiste als voorwaarde slechts een tweede enkelarmige studie, waarmee ook in de toekomst alleen indirecte vergelijkingen mogelijk blijven.</t>
  </si>
  <si>
    <t xml:space="preserve">Polatuzumab vedotin + bendamustine-rituximab (Pola-BR, vergoed sinds 2021) en BR; beide via indirecte vergelijkingen (MAIC, RE-MIND2) door ZIN zelf uitgevoerd</t>
  </si>
  <si>
    <t xml:space="preserve">Nettoprijs van de combinatie TAFA-LEN niet hoger dan nettoprijs Pola-BR; ACP: lager bij meer middelen</t>
  </si>
  <si>
    <t xml:space="preserve">8,1 meerkosten farmaciebudget (jaar 3; 2,4 in jaar 1), o.b.v. lijstprijzen</t>
  </si>
  <si>
    <t xml:space="preserve">54 in jaar 3; behandelkosten €194.563 per patiënt</t>
  </si>
  <si>
    <t xml:space="preserve">Algemeen ACP-advies (geen dossierspecifiek advies): de prijs van een behandeling zou lager moeten worden wanneer er meer middelen beschikbaar komen.</t>
  </si>
  <si>
    <t xml:space="preserve">Opname mits de nettoprijs van de combinatie tafasitamab + lenalidomide na onderhandeling niet hoger is dan de nettoprijs van Pola-BR. Plaats volgens klinische experts: tweedelijns palliatief bij niet-ASCT-fitte patiënten en derdelijns bij patiënten die niet fit blijken voor ASCT en ook niet voor CAR-T (of niet kunnen wachten op CAR-T-productie).</t>
  </si>
  <si>
    <t xml:space="preserve">Single-arm L-MIND (n=81) met door ZIN zelf uitgevoerde indirecte vergelijkingen: groot maar zeer onzeker OS-voordeel t.o.v. BR (21,7 maanden mediaan in RE-MIND2) en een niet betrouwbaar te schatten effect t.o.v. Pola-BR (zeer ernstig bias-risico), maar het effect is zo groot dat TAFA-LEN 'waarschijnlijk niet minder' is dan Pola-BR → gelijke waarde, SWP voldaan; meerwaardeclaim niet erkend. Geen QoL-data; veiligheid geen voorkeur. Geen KEA (gelijke waarde). Budgetimpact €8,1 mln (54 patiënten, €194.563 p.p.), onzeker door aantallen, penetratie, behandelduur en substitutiemix. Advies: opnemen mits nettoprijs combinatie ≤ nettoprijs Pola-BR; ACP: meer middelen → lagere prijs. ZIN merkt op dat een directe RCT tegen BR mogelijk was geweest.</t>
  </si>
  <si>
    <t xml:space="preserve">Bron: gebundelde PDF (brief 15-02-2023; FT-rapport 12-12-2022; BIA), gelezen via extract; geen FE-rapport. Vergelijk INT-043/INT-046 (nettoprijs ≤ comparator) en de CAR-T-dossiers waar hetzelfde effectgrootte-argument tot 'meerwaarde' leidde.</t>
  </si>
  <si>
    <t xml:space="preserve">INT-053</t>
  </si>
  <si>
    <t xml:space="preserve">pralsetinib (Gavreto®)</t>
  </si>
  <si>
    <t xml:space="preserve">pralsetinib</t>
  </si>
  <si>
    <t xml:space="preserve">Gavreto</t>
  </si>
  <si>
    <t xml:space="preserve">Pakketadvies sluisgeneesmiddel pralsetinib (Gavreto®) voor de behandeling van niet-kleincellige longkanker (NSCLC)</t>
  </si>
  <si>
    <t xml:space="preserve">https://www.zorginstituutnederland.nl/documenten/2022/11/10/pakketadvies-sluisgeneesmiddel-pralsetinib-gavreto</t>
  </si>
  <si>
    <t xml:space="preserve">Negatief (onvoldoende bewijs). Bewijs: enkelarmige fase-1/2-studie ARROW; op verzoek van ZIN het meest recente CSR aangeleverd: 1L (mediaan 22 maanden follow-up) 25/116 overleden, mediane OS niet bereikt; 2L (30 maanden) 65/165 overleden, mediane OS 44,3 maanden; geen gepubliceerde QoL-data. Indirecte vergelijkingen met externe controlecohorten (1L: pembrolizumab + pemetrexed/platina uit KEYNOTE-189 en Flatiron-RWD; 2L: docetaxel uit OAK) zien er veelbelovend uit, maar zijn omgeven met grote onzekerheden: onduidelijk of een RET-fusie de prognose beïnvloedt, verschillen in baselinekenmerken → zeer ernstig bias-risico; ARROW-data zeer immatuur; relatieve effectiviteit t.o.v. KEYNOTE-189 niet te berekenen; de Flatiron-vergelijking geeft een significante HR maar geen absoluut effect; de docetaxel-vergelijking laat geen relatief effect berekenen. Er loopt een fase-3-RCT (AcceleRET-Lung) met OS, PFS en QoL; op basis daarvan verwacht ZIN wél een uitspraak te kunnen doen.</t>
  </si>
  <si>
    <t xml:space="preserve">1L: pembrolizumab + pemetrexed + platina (KEYNOTE-189-arm, Flatiron RWD); 2L: docetaxel (OAK-arm) – indirecte vergelijkingen met zeer lage bewijskwaliteit</t>
  </si>
  <si>
    <t xml:space="preserve">n.v.t. (negatief advies). Herbeoordeling verwacht op basis van de lopende fase-3-studie AcceleRET-Lung (pralsetinib vs. platina-chemotherapie ± pembrolizumab).</t>
  </si>
  <si>
    <t xml:space="preserve">Single-arm ARROW met immature OS; indirecte vergelijkingen met externe cohorten (KEYNOTE-189, Flatiron, OAK) veelbelovend maar zeer laag bewijs (prognostische waarde RET-fusie onbekend, baselineverschillen, zeer ernstig bias-risico); relatief effect niet berekenbaar; geen QoL. Lopende RCT (AcceleRET-Lung) zal het benodigde bewijs leveren → nu SWP niet voldaan → niet opnemen, 'ondanks veelbelovende data'.</t>
  </si>
  <si>
    <t xml:space="preserve">Bron: brief 10-11-2022 (3 p.) + FT-rapport, gelezen via extract; geen BIA/FE/ACP. Vergelijk entrectinib ROS1+ (INT-033): tweede targeted-therapie-dossier bij NSCLC dat op single-arm bewijs strandt.</t>
  </si>
  <si>
    <t xml:space="preserve">INT-052</t>
  </si>
  <si>
    <t xml:space="preserve">Pakketadvies sluisgeneesmiddel ciltacabtagene autoleucel (Carvykti®) voor de behandeling van multipel myeloom</t>
  </si>
  <si>
    <t xml:space="preserve">https://www.zorginstituutnederland.nl/documenten/2022/10/20/pakketadvies-sluisgeneesmiddel-ciltacabtagene-autoleucel-carvykti</t>
  </si>
  <si>
    <t xml:space="preserve">Positief (het negatieve pakketadvies berust op het onbruikbare FE-dossier, niet op SWP). Bewijs: enkelarmige, niet-vergelijkende fase-1b/2-studie CARTITUDE-1, met een gewogen indirecte vergelijking tegen het retrospectieve externe controlecohort MAMMOTH. Waarom geaccepteerd: 12-maandsoverleving 81% vs. 42%; HR OS 0,24 (95%-BI 0,14–0,41), klinisch relevant; geschatte overlevingswinst ten minste 28,5 maanden (≥37,5 vs. ~9 maanden). Ondanks onzekerheid door het ontbreken van direct vergelijkend bewijs en immature data is het gezien de effectgrootte 'zeer onwaarschijnlijk' dat cilta-cel in de praktijk niet superieur is. Context: agressief beloop en vrijwel geen effectieve opties vanaf de vierde lijn. Kwaliteit van leven niet te beoordelen (geen data voor beide armen). Frequent ernstige bijwerkingen, maar behandelbaar en met risicobeperkende maatregelen acceptabel gezien de levensbedreigende ziekte. Conclusie: voldoet aan SWP met therapeutische meerwaarde.</t>
  </si>
  <si>
    <t xml:space="preserve">Gebruikelijke behandeling vanaf de 4e lijn (triple-class exposed; retrospectief extern cohort MAMMOTH, gewogen indirecte vergelijking met CARTITUDE-1)</t>
  </si>
  <si>
    <t xml:space="preserve">0,71–1 (proportional shortfall o.b.v. MAMMOTH-data)</t>
  </si>
  <si>
    <t xml:space="preserve">82.857 (deterministisch); PSA gemiddeld 85.649; 37,3% kans kosteneffectief bij €80.000</t>
  </si>
  <si>
    <t xml:space="preserve">Geen betrouwbare schatting mogelijk (KEA van onvoldoende kwaliteit, uitkomsten niet bruikbaar voor besluitvorming)</t>
  </si>
  <si>
    <t xml:space="preserve">Niet te bepalen; geen onderhandelingsadvies mogelijk</t>
  </si>
  <si>
    <t xml:space="preserve">37,9–46,2 (jaar 3)</t>
  </si>
  <si>
    <t xml:space="preserve">140 in jaar 3; €420.000 per patiënt incl. toediening en monitoring</t>
  </si>
  <si>
    <t xml:space="preserve">Niet aan de ACP voorgelegd (advies strandt op ontbrekende betrouwbare kosteneffectiviteitsschatting).</t>
  </si>
  <si>
    <t xml:space="preserve">n.v.t. (negatief advies). ZIN nodigt de fabrikant uit de farmaco-economische analyse aan te passen en beter te onderbouwen.</t>
  </si>
  <si>
    <t xml:space="preserve">SWP voldaan en meerwaarde (CARTITUDE-1 vs. MAMMOTH: OS-HR 0,24; ≥28,5 maanden winst; effectgrootte maakt non-superioriteit zeer onwaarschijnlijk; agressief beloop, geen opties vanaf 4e lijn). Budgetimpact €37,9–46,2 mln (140 patiënten, €420.000 p.p.). Kosteneffectiviteit: fabrikant-ICER €82.857/QALY (PSA 85.649; 37% kans), maar KEA na herstelkans van onvoldoende kwaliteit: niet transparant (co-medicatiekosten alleen in de comparatorarm, niet uitgesplitst of als scenario), bias (synthetische controlearm via propensity-matching zonder scenario's over variabelenkeuze en matchingmethode; productiviteitskosten weggelaten bij gemiddeld 61,7 jaar) en gebrek aan bewijs (extrapolatie op immature data; validatie tegen LEGEND-2 uit een niet-representatieve populatie; log-logistische curve onderbouwd met responsdata – events na baseline – terwijl exponentieel statistisch het best past; stijgende hazard onvoldoende onderbouwd). Cruciale modelkeuzes niet onderbouwd en gevraagde analyses niet in het hele dossier doorgevoerd → geen betrouwbare ICER, geen prijsreductiepercentage → niet opnemen; uitnodiging tot herindiening.</t>
  </si>
  <si>
    <t xml:space="preserve">Nog aanvullen (niet in dossier); zie latere adviezen INT-099 (2025) en INT-138 (2026)</t>
  </si>
  <si>
    <t xml:space="preserve">Bron: gebundelde PDF (brief 20-10-2022; FT-rapport; FE-rapport 13-10-2022, WAR 12-09-2022; BIA), gelezen via extract en PyMuPDF-tekst. Zelfde patroon en formulering als INT-049 (brexu-cel, zes weken eerder): positief SWP, negatief advies wegens onbruikbaar FE-dossier.</t>
  </si>
  <si>
    <t xml:space="preserve">INT-051</t>
  </si>
  <si>
    <t xml:space="preserve">Pakketadvies sluisgeneesmiddel atidarsagene autotemcel (Libmeldy®) voor de behandeling van metachromatische leukodystrofie (MLD)</t>
  </si>
  <si>
    <t xml:space="preserve">https://www.zorginstituutnederland.nl/documenten/2022/09/27/pakketadvies-sluisgeneesmiddel-atidarsagene-autotemcel-libmeldy</t>
  </si>
  <si>
    <t xml:space="preserve">Positief voor presymptomatische kinderen met late-infantile of early-juvenile MLD; negatief (onvoldoende gegevens) voor vroeg-symptomatische patiënten. Beneluxa-beoordeling met België en Ierland. Bewijs: twee enkelarmige studies (follow-up 3 en 1 jaar) plus een compassionate-use-programma: 12 presymptomatische LI-, 5 presymptomatische EJ- en 7 symptomatische EJ-patiënten (2 overleden); CUP 7 LI (1 overleden) en 1 EJ. Behandelde presymptomatische kinderen ontwikkelen zich motorisch (GMFM) en cognitief (IQ) als gezonde kinderen, terwijl onbehandelde MLD-patiënten alleen achteruitgaan; grote kortetermijneffecten die bij onbehandelde patiënten niet of nauwelijks voorkomen → SWP voor presymptomatisch. Onzeker of het effect levenslang aanhoudt. Voor vroeg-symptomatische patiënten: VT-route verkennen.</t>
  </si>
  <si>
    <t xml:space="preserve">Natuurlijk beloop / best ondersteunende zorg (geen behandeling)</t>
  </si>
  <si>
    <t xml:space="preserve">462.632 (presymptomatisch LI) en 225.400 (presymptomatisch EJ) – alternatieve base case van de reviewgroep met effectverlies na 10 jaar bij een deel van de responders</t>
  </si>
  <si>
    <t xml:space="preserve">85 (LI) / 60 (EJ) om kosteneffectief te zijn; ACP: prijs boven de referentiewaarde in dit unieke geval maatschappelijk verantwoord, mits prijsreductie en pay-for-performance</t>
  </si>
  <si>
    <t xml:space="preserve">5,75 (jaar 3); cumulatief 14,4 over 3 jaar (2 + 1 + 2 patiënten)</t>
  </si>
  <si>
    <t xml:space="preserve">2–3 per jaar (ultrazeldzaam); €2.875.000 per patiënt</t>
  </si>
  <si>
    <t xml:space="preserve">ACP: een prijs boven de referentiewaarde is in dit unieke geval maatschappelijk verantwoord omdat (1) het jonge kinderen betreft met een zeer ernstige aandoening die zonder behandeling veelal jong overlijden, (2) de aandoening ultrazeldzaam is (max. 2–3 patiënten per jaar) en (3) de totale budgetimpact beperkt is – wel onder voorwaarde van prijsreductie én pay-for-performance, zodat het risico van betaling voor non-responders bij de fabrikant ligt en niet bij de maatschappij.</t>
  </si>
  <si>
    <t xml:space="preserve">Prijsreductie én pay-for-performance (uitwerking door Universiteit Utrecht in opdracht van ZIN, beschikbaar voor het Bureau Financiële Arrangementen van VWS); weesgeneesmiddelenarrangement met startcriteria, internationale indicatiecommissie, internationale dataverzameling en -analyse (MLDi-register als basis); voor vroeg-symptomatische patiënten VT-route verkennen.</t>
  </si>
  <si>
    <t xml:space="preserve">Beneluxa-beoordeling (BE, IE). Gentherapie, eenmalig, aangrijpend op de oorzaak; SWP voor presymptomatische LI/EJ op basis van grote kortetermijneffecten in single-arm studies (n=17 + CUP), niet voor vroeg-symptomatisch. KEA voldoende maar aannames fabrikant verworpen; alternatieve base case met effectverlies na 10 jaar: ICER €462.632 (LI) / €225.400 (EJ) → korting 85% / 60%. BI €5,75 mln/jaar (2–3 patiënten à €2,875 mln). ACP accepteert uitzonderlijk een prijs boven de referentiewaarde (jonge kinderen, ultrazeldzaam, beperkte BI) mits prijsreductie en P4P (risico non-responders bij fabrikant). Weesgeneesmiddelenarrangement met internationale indicatiecommissie.</t>
  </si>
  <si>
    <t xml:space="preserve">Bron: gebundelde PDF (brief 27-09-2022; ACP-advies; FE-rapport 268 p.; FT niet apart herkend), gelezen via de brief. Enige dossier waarin de ACP expliciet een ICER boven de referentiewaarde maatschappelijk verantwoord noemt.</t>
  </si>
  <si>
    <t xml:space="preserve">INT-050</t>
  </si>
  <si>
    <t xml:space="preserve">pegcetacoplan (Aspaveli®)</t>
  </si>
  <si>
    <t xml:space="preserve">pegcetacoplan</t>
  </si>
  <si>
    <t xml:space="preserve">Aspaveli</t>
  </si>
  <si>
    <t xml:space="preserve">paroxismale nachtelijke hemoglobinurie (PNH)</t>
  </si>
  <si>
    <t xml:space="preserve">Pakketadvies geneesmiddel pegcetacoplan (Aspaveli®) voor de behandeling van paroxismale nachtelijke hemoglobinurie (PNH)</t>
  </si>
  <si>
    <t xml:space="preserve">https://www.zorginstituutnederland.nl/documenten/2022/09/16/pakketadvies-sluisgeneesmiddel-pegcetacoplan-aspaveli</t>
  </si>
  <si>
    <t xml:space="preserve">Positief. Bewijs: fase-III open-label, actief gecontroleerde RCT PEGASUS tegenover eculizumab bij PNH-patiënten die na ≥3 maanden C5-remmer anemisch bleven (Hb &lt;10,5 g/dl): klinisch relevante verbetering van hemoglobine (34,1% normalisatie vs. 0%), LDH-normalisatie 71% vs. 15%, transfusies bij 15% vs. 85%. Conclusie: meerwaarde t.o.v. eculizumab en ravulizumab → SWP, beperkt tot patiënten die anemisch zijn (Hb &lt;6,5 mmol/L) na ≥3 maanden C5-remmer.</t>
  </si>
  <si>
    <t xml:space="preserve">Eculizumab (PEGASUS, directe RCT); ravulizumab gelijkgesteld aan eculizumab</t>
  </si>
  <si>
    <t xml:space="preserve">Laag (referentiewaarde €20.000)</t>
  </si>
  <si>
    <t xml:space="preserve">Dominant (−247.126) op lijstprijs eculizumab</t>
  </si>
  <si>
    <t xml:space="preserve">1.668.496 bij 90% korting op eculizumab (ZIN-advies 2017); 497.828 bij 35% korting (gemiddelde korting arrangementen 2018)</t>
  </si>
  <si>
    <t xml:space="preserve">85 (uitgaande van 90% korting op eculizumab); 25 bij 35% korting op eculizumab</t>
  </si>
  <si>
    <t xml:space="preserve">Besparing 0,6 op lijstprijzen (jaar 3; 24 patiënten, 100% penetratie); werkelijke meerkosten onbekend door vertrouwelijke eculizumab-prijs</t>
  </si>
  <si>
    <t xml:space="preserve">24 in jaar 3; €346.898 (jaar 1) / €316.050 (vervolgjaren) per patiënt</t>
  </si>
  <si>
    <t xml:space="preserve">ACP-advies (17 p. bundel; niet apart gelezen): kern in brief – prijsreductie 85% uitgaande van 90% korting op eculizumab; rekening houden met komende biosimilars voor eculizumab, mogelijke indicatie-uitbreiding en concurrenten.</t>
  </si>
  <si>
    <t xml:space="preserve">Prijsreductie 85%; vergoedingsvoorwaarde: uitsluitend PNH-patiënten die na ≥3 maanden C5-remmer anemisch zijn; uitbreiding van het weesgeneesmiddelenarrangement PNH (eculizumab, ravulizumab) met pegcetacoplan; biosimilars eculizumab, indicatie-uitbreiding en concurrentie meewegen. Advies aan VWS om het afbakeningsbeleid (intra-/extramuraal) te heroverwegen: subcutane thuisinjectie zou formeel extramuraal zijn, ZIN wil intramurale bekostiging voor een gelijk speelveld.</t>
  </si>
  <si>
    <t xml:space="preserve">PEGASUS (RCT vs. eculizumab): Hb-normalisatie 34% vs. 0%, LDH 71% vs. 15%, transfusies 15% vs. 85% → meerwaarde, SWP. KEA voldoende maar op lijstprijs eculizumab dominant; met de door ZIN in 2017 geadviseerde 90% korting op eculizumab wordt de ICER €1,67 mln/QALY bij referentiewaarde €20.000 → 85% korting nodig (bij 35% korting op eculizumab: ICER €497.828, korting 25%). Nominale BI is een besparing van €0,6 mln, werkelijk onbekend. Weesgeneesmiddelenarrangement PNH uitgebreid; vergoedingsvoorwaarde vastgelegd.</t>
  </si>
  <si>
    <t xml:space="preserve">Bron: gebundelde PDF (brief 16-09-2022; ACP-advies; FT-rapport; FE-rapport; BIA), gelezen via de brief. Meest extreme voorbeeld van 'ICER herberekend met ZIN's eigen kortingsadvies voor de comparator': van dominant naar €1,67 mln/QALY.</t>
  </si>
  <si>
    <t xml:space="preserve">INT-049</t>
  </si>
  <si>
    <t xml:space="preserve">bepaalde patiënten met recidiverend of refractair mantelcellymfoom (MCL)</t>
  </si>
  <si>
    <t xml:space="preserve">Pakketadvies sluisgeneesmiddel brexucabtagene autoleucel (Tecartus®) voor de behandeling van bepaalde patiënten met recidiverend of refractair mantelcellymfoom (MCL)</t>
  </si>
  <si>
    <t xml:space="preserve">https://www.zorginstituutnederland.nl/documenten/2022/09/09/pakketadvies-sluisgeneesmiddel-brexucabtagene-autoleucel-tecartus</t>
  </si>
  <si>
    <t xml:space="preserve">Positief (het negatieve pakketadvies berust op de kosteneffectiviteit, niet op SWP). Bewijs: enkelarmige open-label fase-2-studie ZUMA-2, met een gewogen indirecte vergelijking tegen een retrospectief extern controlecohort (SCHOLAR-2). Waarom geaccepteerd: klinisch relevante verlenging van de overleving (mediaan ten minste 39 versus 16 maanden); ondanks onzekerheid door het ontbreken van direct vergelijkend bewijs en het kleine aantal patiënten is het gezien de effectgrootte onwaarschijnlijk dat brexu-cel in de praktijk niet superieur is. Contextfactoren wogen mee: agressief ziektebeloop, vrijwel geen effectieve opties meer (grote unmet medical need) en een RCT is moeilijk uitvoerbaar door de zeldzaamheid en het gebrek aan een effectieve controlebehandeling. Kwaliteit van leven niet te beoordelen (geen data). Frequent ernstige bijwerkingen, maar behandelbaar en met risicobeperkende maatregelen acceptabel gezien de levensbedreigende ziekte en het effect. Conclusie: voldoet aan SWP, therapeutische meerwaarde t.o.v. de vergelijkende behandeling.</t>
  </si>
  <si>
    <t xml:space="preserve">Gebruikelijke behandeling na BTK-remmer (retrospectief extern controlecohort SCHOLAR-2; gewogen indirecte vergelijking met ZUMA-2)</t>
  </si>
  <si>
    <t xml:space="preserve">101.448 (deterministisch, herindiening); PSA ~79.306 (niet geüpdatet, onbruikbaar)</t>
  </si>
  <si>
    <t xml:space="preserve">Geen betrouwbare schatting mogelijk (KEA van onvoldoende kwaliteit)</t>
  </si>
  <si>
    <t xml:space="preserve">Niet te bepalen; ZIN kon geen percentage meegeven voor onderhandeling</t>
  </si>
  <si>
    <t xml:space="preserve">10,6–11,4 (jaar 3)</t>
  </si>
  <si>
    <t xml:space="preserve">33 in jaar 3; €360.000 per toediening; €391.116 totale kosten per patiënt per jaar (incl. conditionering, overbrugging, bijwerkingen, mogelijke herbehandeling)</t>
  </si>
  <si>
    <t xml:space="preserve">n.v.t. (negatief advies). ZIN nodigt de fabrikant uit de farmaco-economische analyse aan te passen en beter te onderbouwen (o.a. implementatie van de data met 35,6 maanden follow-up).</t>
  </si>
  <si>
    <t xml:space="preserve">SWP voldaan en meerwaarde (ZUMA-2 vs. SCHOLAR-2: OS ≥39 vs. 16 maanden; effect zo groot dat non-superioriteit onwaarschijnlijk is; unmet need; RCT niet haalbaar). Budgetimpact €10,6–11,4 mln (33 patiënten). Kosteneffectiviteit: KEA ondanks herstelkans van onvoldoende kwaliteit – mixture-cure-model met genezingsaanname op basis van 26 maanden follow-up niet gerechtvaardigd (standaard PSM zonder cure vereist; NICE-experts: ≥3 jaar nodig; DLBCL-ervaring met axi-cel niet zonder meer generaliseerbaar naar MCL; FT gaat ook niet uit van genezing); nieuwe data (35,6 mnd; mediane OS 47,4 mnd) alleen beschrijvend toegevoegd, niet in het model; OS/PFS-verschil in het voordeel van brexu-cel strijdig met klinische praktijk; PSA niet geüpdatet (79.306 vs. deterministisch 101.448); indirecte medische kosten ontbreken in scenario's; PFS van SCHOLAR-2 geschat via HR en geëxtrapoleerd over 50 jaar. Gevolg: geen betrouwbare ICER en geen prijsreductiepercentage → geen basis voor onderhandeling → niet opnemen, met uitnodiging tot verbeterde herindiening.</t>
  </si>
  <si>
    <t xml:space="preserve">Nog aanvullen (niet in dossier); zie vervolgadvies 17-04-2023 (INT-056)</t>
  </si>
  <si>
    <t xml:space="preserve">Bron: gebundelde PDF (brief 09-09-2022; FT-rapport; BIA; FE-rapport 15-08-2022, WAR 15-08-2022), gelezen via extract en brontekst. Uniek: negatief advies uitsluitend wegens onvoldoende kwaliteit van het FE-dossier bij positief SWP-oordeel. Vervolg: INT-056.</t>
  </si>
  <si>
    <t xml:space="preserve">INT-047</t>
  </si>
  <si>
    <t xml:space="preserve">risdiplam (Evrysdi®)</t>
  </si>
  <si>
    <t xml:space="preserve">risdiplam</t>
  </si>
  <si>
    <t xml:space="preserve">Evrysdi</t>
  </si>
  <si>
    <t xml:space="preserve">5q spinale spieratrofie (SMA)</t>
  </si>
  <si>
    <t xml:space="preserve">Pakketadvies sluisgeneesmiddel risdiplam (Evrysdi®) bij 5q spinale spieratrofie (SMA)</t>
  </si>
  <si>
    <t xml:space="preserve">https://www.zorginstituutnederland.nl/documenten/2022/07/15/pakketadvies-sluisgeneesmiddel-risdiplam-evrysdi</t>
  </si>
  <si>
    <t xml:space="preserve">Positief voor patiënten van 2 maanden t/m 25 jaar met SMA type 1, 2 of 3 en voor presymptomatische patiënten met 1–4 SMN2-kopieën; negatief (onvoldoende bewijs, 'nog niet') voor patiënten ouder dan 25 jaar met type 2/3. Bewijs type 1: FIREFISH (single-arm) – 29% zit na 12 maanden zonder ondersteuning, een mijlpaal die onbehandelde type-1-patiënten nooit halen, plus betere (beademingsvrije) overleving en grote effecten op motoriek; ondanks onzekerheden door studieopzet en restconfounding volstaan de grote kortetermijneffecten. Type 2/3 (2–25 jaar): SUNFISH toont gunstig effect op het beloop, vooral motorisch. Presymptomatisch: geen effectiviteitsdata, maar EMA-registratie; ZIN redeneert vanuit werkingsmechanisme (SMN-eiwit verhogen), het mildere fenotype bij meer SMN2-kopieën, groter effect bij kortere ziekteduur, de beroepsgroep en de hielprikscreening (sinds 01-06-2022). Boven 25 jaar: niet onderzocht en door ziektegerelateerde schade onzeker → geen SWP; VT-route via het lopende nusinersen-VT-traject. Geen vergelijking met nusinersen of onasemnogene abeparvovec mogelijk; een vergelijkende studie komt er waarschijnlijk niet.</t>
  </si>
  <si>
    <t xml:space="preserve">Best ondersteunende zorg (natuurlijk beloop); t.o.v. nusinersen en onasemnogene abeparvovec geen conclusie mogelijk</t>
  </si>
  <si>
    <t xml:space="preserve">362.300 (type 1) en 416.471 (type 2/3) vs. BSC</t>
  </si>
  <si>
    <t xml:space="preserve">Modellen van voldoende kwaliteit; ICER's fabrikant gehanteerd; onzekerheid langetermijneffect, utiliteiten, kosten; geen KE na eerdere behandeling met nusinersen/OA</t>
  </si>
  <si>
    <t xml:space="preserve">Minimaal 86 (94 type 1 / 78 type 2-3); ACP: ca. 93 (extra de helft van het resterende verschil) wegens onzekerheid en concurrentie</t>
  </si>
  <si>
    <t xml:space="preserve">Netto 5 (jaar 3, op AIP nusinersen); 28 als nusinersen 85% goedkoper is (conform eerder ZIN-advies)</t>
  </si>
  <si>
    <t xml:space="preserve">Zie BIA; sterk afhankelijk van populatie en nusinersensubstitutie</t>
  </si>
  <si>
    <t xml:space="preserve">ACP: korting van minimaal 86% volgens de modellen, maar gezien het onzekerheidsrisico en concurrentie (risdiplam is niet het eerste of enige SMA-middel) een extra korting van ongeveer de helft van het resterende verschil (100% − 86% = 14%, daarvan de helft) → orde van grootte 93%.</t>
  </si>
  <si>
    <t xml:space="preserve">Prijsreductie ≥86% (ACP: ~93%); uitbreiding van het bestaande weesgeneesmiddelenarrangement voor nusinersen en onasemnogene abeparvovec (start-/stopcriteria, indicatiecommissie, dataverzameling via het SMA-register van het expertisecentrum, evaluatie; jaarlijkse Monitor); voldoende middelen voor het expertisecentrum; voor &gt;25 jaar toevoegen aan het VT-traject van nusinersen mits de prijs gelijk of lager is dan nusinersen. Advies aan VWS om het afbakeningsbeleid (intra-/extramuraal) te heroverwegen.</t>
  </si>
  <si>
    <t xml:space="preserve">SWP deels: type 1 (FIREFISH, grote kortetermijneffecten vs. natuurlijk beloop), type 2/3 t/m 25 jaar (SUNFISH), presymptomatisch (mechanistische redenering + hielprik); &gt;25 jaar onvoldoende bewijs → VT. Geen vergelijking met nusinersen/OA mogelijk. KE: ICER's €362.300 / €416.471 → korting 94% / 78%, minimaal 86%; ACP: ~93% (onzekerheid, concurrentie). BI netto €5 mln op lijstprijzen, €28 mln met 85% korting op nusinersen. Weesgeneesmiddelenarrangement SMA uitgebreid. Afbakeningsdiscussie: drankje voor thuisgebruik zou formeel extramuraal zijn, maar ZIN wil intramurale bekostiging voor een gelijk speelveld met nusinersen/OA en beter gepast gebruik.</t>
  </si>
  <si>
    <t xml:space="preserve">Bron: gebundelde PDF (brief 15-07-2022; ACP-advies; FT-rapport; FE-rapport; BIA), gelezen via de brief. Enige dossier waarin de ACP een expliciete rekenregel voor een opslag boven het rekenkundige percentage geeft ('de helft van het verschil').</t>
  </si>
  <si>
    <t xml:space="preserve">INT-048</t>
  </si>
  <si>
    <t xml:space="preserve">inoperabele of uitgezaaide borstkanker</t>
  </si>
  <si>
    <t xml:space="preserve">Pakketadvies sluisgeneesmiddel sacituzumab govitecan (Trodelvy®) voor de behandeling van inoperabele of uitgezaaide borstkanker</t>
  </si>
  <si>
    <t xml:space="preserve">https://www.zorginstituutnederland.nl/documenten/2022/07/15/pakketadvies-sacituzumab-govitecan-trodelvy</t>
  </si>
  <si>
    <t xml:space="preserve">Positief. Bewijs: open-label fase-III-RCT ASCENT tegenover chemotherapie naar keuze van de behandelaar bij inoperabele/gemetastaseerde triple-negatieve borstkanker na ≥2 systemische lijnen (incl. een taxaan): OS +5,4 maanden (HR 0,48; 0,38–0,59), PFS +3,9 maanden (HR 0,40); absoluut en relatief effect conform PASKWIL; geen QoL-verslechtering (non-inferioriteitsanalyse). Meer ernstige bijwerkingen (64,0% vs. 46,4%) maar door lage bewijskwaliteit onzeker of klinisch relevant; acceptabel gezien de gunstige effecten. Conclusie: meerwaarde t.o.v. chemotherapie op OS en PFS.</t>
  </si>
  <si>
    <t xml:space="preserve">Chemotherapie naar keuze van de behandelaar (ASCENT, directe RCT)</t>
  </si>
  <si>
    <t xml:space="preserve">Range 196.929–241.231 (onzekerheid over de distributie voor de survival-extrapolatie; LY 1,26–1,53 vs. 0,77–0,87; QALY-winst 0,36–0,45); kans kosteneffectief 0%</t>
  </si>
  <si>
    <t xml:space="preserve">Ten minste 75 (bovengrens range; 65 op de ondergrens)</t>
  </si>
  <si>
    <t xml:space="preserve">8,7 (jaar 3, incl. substitutie chemotherapie)</t>
  </si>
  <si>
    <t xml:space="preserve">ca. 277 in jaar 3; €68.707 gemiddelde behandelkosten per patiënt</t>
  </si>
  <si>
    <t xml:space="preserve">ACP overwoog een negatief advies zonder onderhandeling ('niet opnemen tenzij de fabrikant in openbaarheid een realistischer prijsvoorstel doet', in lijn met eerdere adviezen) omdat de prijs zo ver af ligt van wat redelijk is, maar zag daarvan af: relatief jonge groep uitbehandelde patiënten met zeer hoge ziektelast, overlevingswinst aangetoond met bewijs van hoge kwaliteit, en een nieuw middel zonder eerdere indicaties om kosten mee terug te verdienen. Prijs boven de referentiewaarde niet aangewezen (verdringing); uitgaande van de conservatieve KE-schatting ten minste 75% reductie; indicatie-uitbreidingen én mogelijke nieuwe concurrenten meewegen; oproep tot snelle beschikbaarheid gezien de slechte vooruitzichten.</t>
  </si>
  <si>
    <t xml:space="preserve">Prijsreductie ≥75%; bij de onderhandeling verwachte indicatie-uitbreidingen en mogelijke nieuwe behandelingen meewegen; snelle beschikbaarheid bepleit.</t>
  </si>
  <si>
    <t xml:space="preserve">ASCENT (RCT vs. chemo naar keuze): OS +5,4 mnd (HR 0,48), PFS +3,9 mnd, QoL niet slechter, meer ernstige bijwerkingen acceptabel → meerwaarde. KEA voldoende; ZIN hanteert een ICER-range €196.929–241.231 wegens onzekerheid over de extrapolatiedistributie, 0% kans kosteneffectief → korting 65–75%, advies ten minste 75% (conservatief, bovengrens). BI €8,7 mln (277 patiënten). ACP: 'nieuw middel, nog niets terugverdiend' als verzachtende omstandigheid tegenover de optie van een negatief advies zonder onderhandeling.</t>
  </si>
  <si>
    <t xml:space="preserve">Bron: gecorrigeerde brief 29-07-2022 (oorspronkelijk 15-07-2022; verkeerd geneesmiddel genoemd onder 'Algemeen') + ACP-advies + FT-rapport + FE-rapport + BIA, gelezen via extract. Spiegelbeeld van het 'terugverdiend'-argument: een nieuw middel krijgt het voordeel van de twijfel.</t>
  </si>
  <si>
    <t xml:space="preserve">INT-046</t>
  </si>
  <si>
    <t xml:space="preserve">de ziekte van Waldenström</t>
  </si>
  <si>
    <t xml:space="preserve">Pakketadvies sluisgeneesmiddel zanubrutinib (Brukinsa®) voor de behandeling van de ziekte van Waldenström</t>
  </si>
  <si>
    <t xml:space="preserve">https://www.zorginstituutnederland.nl/documenten/2022/04/27/pakketadvies-sluisgeneesmiddel-zanubrutinib-brukinsa</t>
  </si>
  <si>
    <t xml:space="preserve">Waldenström</t>
  </si>
  <si>
    <t xml:space="preserve">Positief. Bewijs: gerandomiseerde, open-label, direct vergelijkende fase-III-studie ASPEN tegenover de vergoede standaard ibrutinib. Waarom geaccepteerd: mediane OS en PFS in geen van beide armen bereikt, maar de geschatte OS en PFS na 18 maanden waren in beide armen hoog en vergelijkbaar → zanubrutinib 'waarschijnlijk' non-inferieur (GRADE middelmatig, omdat de schatting op een Kaplan-Meier-curve berust en een 95%-BI ontbreekt); duur van respons eveneens waarschijnlijk non-inferieur (middelmatig door verschil in follow-upduur). Kwaliteit van leven (EQ-5D, EORTC QLQ-C30) verbeterde in vergelijkbare mate; veiligheid acceptabel, geen voorkeur op basis van stakers (graad ≥3 was geen uitkomstmaat in ASPEN). Mogelijk optie voor MYD88-wildtype patiënten bij wie ibrutinib onvoldoende werkt. Conclusie: voldoet aan SWP met een therapeutisch gelijke waarde t.o.v. ibrutinib; daarom geen KEA.</t>
  </si>
  <si>
    <t xml:space="preserve">Ibrutinib (ASPEN, directe RCT)</t>
  </si>
  <si>
    <t xml:space="preserve">Nettoprijs niet hoger dan nettoprijs ibrutinib; rekening houden met patentverloop ibrutinib (verwacht december 2026); ACP: lager bij meer middelen</t>
  </si>
  <si>
    <t xml:space="preserve">2,1 kostenbeslag (jaar 3); geen meerkosten bij gelijke prijs, maar wél meerkosten t.o.v. de vertrouwelijke verzekeraarsprijs van ibrutinib en zeker na patentverloop ibrutinib</t>
  </si>
  <si>
    <t xml:space="preserve">45 in jaar 3</t>
  </si>
  <si>
    <t xml:space="preserve">Algemeen ACP-advies aan ZIN (geen dossierspecifiek advies): de prijs van een behandeling zou lager moeten worden wanneer er meer middelen voor dezelfde indicatie beschikbaar komen.</t>
  </si>
  <si>
    <t xml:space="preserve">Opname mits de nettoprijs na onderhandeling niet hoger is dan de nettoprijs van ibrutinib; bij de onderhandeling rekening houden met de nettoprijs én het verwachte patentverloop van ibrutinib (december 2026) en met het ACP-signaal dat meer aanbieders tot lagere prijzen moeten leiden.</t>
  </si>
  <si>
    <t xml:space="preserve">Head-to-head RCT (ASPEN) → non-inferieur aan ibrutinib op OS, PFS en DOR (middelmatig bewijs), vergelijkbare QoL-verbetering en acceptabele veiligheid → gelijke waarde → geen KEA. Budgetimpact €2,1 mln (45 patiënten); op papier geen meerkosten (gelijke AIP), maar ZIN wijst erop dat zorgverzekeraars vertrouwelijke prijsafspraken over ibrutinib hebben, zodat zanubrutinib tegen de huidige prijs wél tot meerkosten leidt, en dat na het patentverloop van ibrutinib (dec. 2026) zeker hogere kosten volgen. Advies: opnemen mits nettoprijs ≤ nettoprijs ibrutinib, met patentverloop en ACP-signaal (meer middelen → lagere prijs) als onderhandelingsargumenten.</t>
  </si>
  <si>
    <t xml:space="preserve">Bron: gebundelde PDF (brief 27-04-2022; FT-rapport 14-03-2022; BIA), gelezen via extract; geen FE-rapport. Zusterdossier van INT-043 (acalabrutinib CLL, jan 2022): identieke 'nettoprijs ≤ ibrutinib'-constructie, hier aangevuld met het patentverloop-argument.</t>
  </si>
  <si>
    <t xml:space="preserve">INT-045</t>
  </si>
  <si>
    <t xml:space="preserve">cabozantinib in combinatie met nivolumab (Cabometyx®/Opdivo®)</t>
  </si>
  <si>
    <t xml:space="preserve">cabozantinib</t>
  </si>
  <si>
    <t xml:space="preserve">Cabometyx; Opdivo</t>
  </si>
  <si>
    <t xml:space="preserve">gevorderde niercelkanker</t>
  </si>
  <si>
    <t xml:space="preserve">Pakketadvies sluisgeneesmiddel cabozantinib in combinatie met nivolumab (Cabometyx®/Opdivo®) bij de behandeling van gevorderde niercelkanker</t>
  </si>
  <si>
    <t xml:space="preserve">https://www.zorginstituutnederland.nl/documenten/2022/03/14/pakketadvies-cabozantinib-in-combinatie-met-nivolumab-cabometyx-opdivo</t>
  </si>
  <si>
    <t xml:space="preserve">Ipsen (cabozantinib) / Bristol Myers Squibb (nivolumab)</t>
  </si>
  <si>
    <t xml:space="preserve">Positief, als gelijke waarde t.o.v. de al vergoede combinaties. Bewijs: open-label RCT CheckMate-9ER tegenover sunitinib: 40% lagere kans op overlijden (HR 0,60; 0,44–0,82) en PFS +8,3 maanden (HR 0,51) – klinisch relevant effect op PFS en 'waarschijnlijk' op OS, conform PASKWIL; effect op QoL onbekend. Via een netwerkmeta-analyse indirect vergeleken met pembrolizumab + axitinib (alle IMDC-risicogroepen) en nivolumab + ipilimumab (alleen intermediair/ongunstig, conform registratie): geen klinisch relevante verschillen in OS en PFS. Meer ernstige bijwerkingen dan nivolumab + ipilimumab, niet t.o.v. sunitinib of pembrolizumab + axitinib; relatief weinig stakers → acceptabel. Conclusie: meerwaarde t.o.v. sunitinib, gelijke waarde t.o.v. pembrolizumab + axitinib en nivolumab + ipilimumab → SWP.</t>
  </si>
  <si>
    <t xml:space="preserve">Pembrolizumab + axitinib (alle risicogroepen) en nivolumab + ipilimumab (intermediair/ongunstig) via NMA; studiecomparator sunitinib (CheckMate-9ER) → meerwaarde</t>
  </si>
  <si>
    <t xml:space="preserve">Nettoprijs niet hoger dan nettoprijs pembrolizumab + axitinib dan wel nivolumab + ipilimumab; ACP: lager bij meer middelen</t>
  </si>
  <si>
    <t xml:space="preserve">3,0 kostenbeslag (jaar 3); 0,5 meerkosten na gedeeltelijke substitutie van pembrolizumab + axitinib (lijstprijzen, excl. toedieningskosten); werkelijke meerkosten onbekend door arrangementen voor pembrolizumab, nivolumab en ipilimumab</t>
  </si>
  <si>
    <t xml:space="preserve">41 in jaar 3; €157.145 per patiënt bij mediane behandelduur 14,3 maanden</t>
  </si>
  <si>
    <t xml:space="preserve">Opname mits nettoprijs ≤ nettoprijs van pembrolizumab + axitinib of nivolumab + ipilimumab; geen aanwijzingen dat een van de combinaties te prefereren is.</t>
  </si>
  <si>
    <t xml:space="preserve">CheckMate-9ER (RCT vs. sunitinib): OS HR 0,60, PFS +8,3 mnd → meerwaarde t.o.v. sunitinib; NMA t.o.v. pembrolizumab + axitinib en nivolumab + ipilimumab zonder klinisch relevante verschillen → gelijke waarde → geen KEA. BI klein (41 patiënten, €0,5 mln meerkosten op lijstprijzen), werkelijke BI onbekend door drie arrangementen. Advies: nettoprijs ≤ bestaande combinaties; ACP-principe 'meer middelen → lagere prijs'. Derde I-O-combinatie in 1L RCC.</t>
  </si>
  <si>
    <t xml:space="preserve">Bron: gebundelde PDF (brief 14-03-2022; FT-rapport 15-02-2022, WAR 14-02-2022; BIA), gelezen via extract; geen FE, geen ACP-advies. BMS-dossier (nivolumab-component). Vergelijk INT-016 (ipi + nivo RCC, 2019).</t>
  </si>
  <si>
    <t xml:space="preserve">INT-043</t>
  </si>
  <si>
    <t xml:space="preserve">patiënten met chronische lymfatische leukemie (CLL)</t>
  </si>
  <si>
    <t xml:space="preserve">Pakketadvies acalabrutinib (Calquence®) voor de behandeling van patiënten met chronische lymfatische leukemie (CLL)</t>
  </si>
  <si>
    <t xml:space="preserve">https://www.zorginstituutnederland.nl/documenten/2022/01/17/pakketadvies-acalabrutinib-calquence-bij-cll</t>
  </si>
  <si>
    <t xml:space="preserve">Positief. Twee subpopulaties. (1) Niet eerder behandeld (del(17p)/TP53 en niet-fit zonder anti-CD20-optie): ELEVATE-TN (RCT vs. obinutuzumab + chloorambucil) toont klinisch relevante PFS-winst en acceptabele veiligheid; PFS geldt bij het langzame beloop van CLL als patiëntrelevante, cruciale uitkomstmaat. Tegenover de standaard ibrutinib is er alleen een netwerkmeta-analyse (HR PFS 0,35; 95%-CrI 0,18–0,66) van lage bewijskwaliteit en een MAIC van zeer lage kwaliteit; ZIN concludeert 'mogelijk non-inferieur' omdat er geen aanwijzingen zijn voor inferioriteit en beide middelen BTK-remmers zijn met vergelijkbaar werkingsmechanisme; een directe studie was volgens ZIN niet haalbaar door de korte marktduur van ibrutinib en het langzame beloop. (2) ≥1 eerdere behandeling: directe head-to-head RCT (ELEVATE-RR) bij del(17p)/del(11q): non-inferieur op PFS (HR 1,00; 0,79–1,27), tijd tot volgende behandeling en OS (HR 0,82; 0,59–1,15); resultaten geëxtrapoleerd naar de hele r/r-populatie omdat de uitkomsten waarschijnlijk vergelijkbaar zijn. Veiligheid: geen voorkeur (graad ≥3 en staken vergelijkbaar); mogelijk voordeel bij cardiovasculaire voorgeschiedenis. Eindconclusie: gelijke therapeutische waarde t.o.v. ibrutinib → voldoet aan SWP.</t>
  </si>
  <si>
    <t xml:space="preserve">Ibrutinib (1L: NMA + MAIC; r/r: directe RCT ELEVATE-RR bij del(17p)/del(11q), geëxtrapoleerd naar hele r/r-populatie); ELEVATE-TN vs. obinutuzumab + chloorambucil als onderbouwing effectiviteit 1L</t>
  </si>
  <si>
    <t xml:space="preserve">Nettoprijs niet hoger dan nettoprijs ibrutinib (referentieprijs; hoogte onbekend); ACP: lager bij meer middelen voor dezelfde indicatie</t>
  </si>
  <si>
    <t xml:space="preserve">6,2 (1L) + 7,4 (2L) totale kosten in jaar 3; meerkosten nihil bij substitutie van ibrutinib (brutoprijs); werkelijke meerkosten niet te bepalen omdat nettoprijs ibrutinib onbekend is</t>
  </si>
  <si>
    <t xml:space="preserve">121 (1L) en 146 (2L) in behandeling na 3 jaar; €62.761 per patiënt per jaar; behandelduur &gt;3 jaar</t>
  </si>
  <si>
    <t xml:space="preserve">ACP: de prijs voor een behandeling zou lager moeten worden wanneer er meer middelen voor dezelfde indicatie beschikbaar komen (concurrentie moet tot prijsdaling leiden, niet tot prijsgelijkstelling).</t>
  </si>
  <si>
    <t xml:space="preserve">Opname mits de nettoprijs na onderhandeling niet hoger is dan de nettoprijs van ibrutinib; bij onderhandeling rekening houden met de nettoprijs van ibrutinib en met het ACP-signaal dat meer aanbieders tot lagere prijzen moeten leiden. Indicatie beperkt tot 1L del(17p)/TP53 en niet-fit zonder anti-CD20-optie, en ≥1 eerdere behandeling.</t>
  </si>
  <si>
    <t xml:space="preserve">Gelijke therapeutische waarde t.o.v. ibrutinib: 1L via NMA (lage kwaliteit) en MAIC (zeer lage kwaliteit) 'mogelijk non-inferieur', geaccepteerd omdat er geen aanwijzingen voor inferioriteit zijn en beide BTK-remmers zijn; r/r via directe non-inferioriteitsstudie in del(17p)/del(11q), geëxtrapoleerd naar de hele populatie; veiligheid vergelijkbaar, mogelijk cardiovasculair voordeel. Geen KEA uitgevoerd vanwege gelijke waarde (kostenvergelijking volstaat). Budgetimpact bruto 13,6 mln, meerkosten nihil bij substitutie; werkelijke meerkosten onbekend door vertrouwelijke nettoprijs van ibrutinib. Advies: opnemen mits nettoprijs ≤ nettoprijs ibrutinib; ACP: bij meer middelen moet de prijs omlaag.</t>
  </si>
  <si>
    <t xml:space="preserve">Bron: gebundelde PDF (brief 17-01-2022; FT-rapport 14-12-2021; BIA), gelezen via extract; geen FE-rapport (gelijke waarde → geen KEA), ACP-advies niet als bijlage. Vergelijk INT-142 (acalabrutinib MCL, 2026: zelfde 'prijs ≤ ibrutinib'-constructie).</t>
  </si>
  <si>
    <t xml:space="preserve">INT-044</t>
  </si>
  <si>
    <t xml:space="preserve">tucatinib (Tukysa®) in combinatie met trastuzumab en capecitabine</t>
  </si>
  <si>
    <t xml:space="preserve">tucatinib</t>
  </si>
  <si>
    <t xml:space="preserve">Tukysa</t>
  </si>
  <si>
    <t xml:space="preserve">Pakketadvies tucatinib (Tukysa®) in combinatie met trastuzumab en capecitabine bij HER2-positieve borstkanker</t>
  </si>
  <si>
    <t xml:space="preserve">https://www.zorginstituutnederland.nl/documenten/2022/01/17/pakketadvies-tucatinib-tukysa-bij-her2-positieve-borstkanker</t>
  </si>
  <si>
    <t xml:space="preserve">Seagen</t>
  </si>
  <si>
    <t xml:space="preserve">Positief. Bewijs: gerandomiseerde placebogecontroleerde HER2CLIMB-studie (tucatinib vs. placebo, beide met trastuzumab + capecitabine) bij HER2+ lokaal gevorderde/gemetastaseerde borstkanker na ≥2 anti-HER2-schema's: 34% lagere kans op overlijden (HR 0,66; 0,50–0,88), mediane OS +4,5 maanden; PFS +2,2 maanden (HR 0,54), ook in de vooraf gespecificeerde subgroep met hersenmetastasen (HR 0,48). Absolute en relatieve OS-winst voldoen aan PASKWIL. Meer ernstige bijwerkingen maar weinig stakers (4% vs. 2,5%) en geen aanwijzing voor QoL-verslechtering → acceptabel.</t>
  </si>
  <si>
    <t xml:space="preserve">Trastuzumab + capecitabine (+ placebo) – HER2CLIMB, directe RCT</t>
  </si>
  <si>
    <t xml:space="preserve">Hoogste categorie (referentiewaarde €80.000)</t>
  </si>
  <si>
    <t xml:space="preserve">208.439 (analyse van voldoende kwaliteit; geaccepteerd)</t>
  </si>
  <si>
    <t xml:space="preserve">14 meerkosten (jaar 3)</t>
  </si>
  <si>
    <t xml:space="preserve">218 in jaar 3; €84.983 per patiënt</t>
  </si>
  <si>
    <t xml:space="preserve">ACP (12 december 2021; inspraak BVN: nieuw perspectief met 4,5 maanden overlevingswinst en behoud van QoL, doorbraak bij hersenmetastasen, pleidooi voor haast): effectief maar niet kosteneffectief → opname mits minstens 65% prijsreductie.</t>
  </si>
  <si>
    <t xml:space="preserve">Prijsreductie ≥65%; monitoring van aantallen en kosten met rapportage uiterlijk 2025.</t>
  </si>
  <si>
    <t xml:space="preserve">HER2CLIMB (RCT, placebogecontroleerd add-on): OS +4,5 mnd (HR 0,66), PFS +2,2 mnd, effect ook bij hersenmetastasen, PASKWIL; toxiciteit acceptabel (weinig stakers, QoL behouden) → meerwaarde. KEA voldoende: ICER €208.439 ≫ €80.000 → minstens 65% korting. BI €14 mln (218 patiënten, €84.983 p.p.). 'Ja, mits 65%' zonder verdere voorwaarden.</t>
  </si>
  <si>
    <t xml:space="preserve">Bron: gebundelde PDF (brief 17-01-2022; ACP-advies; FT-rapport; FE-rapport; BIA), gelezen via extract. Standaarddossier: rekenkundig kortingspercentage (65%) zonder opslag of extra voorwaarden.</t>
  </si>
  <si>
    <t xml:space="preserve">INT-042</t>
  </si>
  <si>
    <t xml:space="preserve">asbestkanker</t>
  </si>
  <si>
    <t xml:space="preserve">Pakketadvies ipilimumab (Yervoy®) in combinatie met nivolumab (Opdivo®) voor de behandeling van asbestkanker</t>
  </si>
  <si>
    <t xml:space="preserve">https://www.zorginstituutnederland.nl/documenten/2021/12/17/pakketadviesipilimumab-yervoy-in-combinatie-met-nivolumab-opdivo</t>
  </si>
  <si>
    <t xml:space="preserve">Positief voor de gehele studiepopulatie, met een gesplitst waardeoordeel per histologie. Bewijs: open-label RCT CheckMate-743 tegenover pemetrexed-platina: mediane OS 18,07 vs. 14,09 maanden (+4,0 maanden; HR 0,74; 0,61–0,89), conform PASKWIL. Vooraf geplande subgroepanalyse: bij niet-epitheloïde histologie (22%) een overtuigend effect (18,89 vs. 8,80 maanden; HR 0,46; 0,31–0,70) → duidelijke meerwaarde; bij epitheloïde histologie (78%) is onzeker of het OS-verschil klinisch relevant is (18,73 vs. 16,23 maanden; HR 0,85; 0,68–1,06) → niet meer dan gelijke waarde. Het effect in de totale populatie wordt grotendeels gedragen door de niet-epitheloïde subgroep (epitheloïde tumoren reageren veel beter op chemotherapie). Meer bijwerkingen en stakers, deels door de langere behandelduur.</t>
  </si>
  <si>
    <t xml:space="preserve">Pemetrexed + platina-chemotherapie (CheckMate-743, directe RCT); meerwaarde alleen bij niet-epitheloïde histologie, gelijke waarde bij epitheloïde</t>
  </si>
  <si>
    <t xml:space="preserve">69.047 (alleen niet-epitheloïde subgroep; analyse van voldoende kwaliteit); voor de epitheloïde groep geen ICER (gelijke waarde)</t>
  </si>
  <si>
    <t xml:space="preserve">Geen percentage: epitheloïde groep – combinatie mag niet meer kosten dan chemotherapie (€10.995 vs. €95.446 per patiënt); niet-epitheloïde groep – 'aanzienlijk lager, in ieder geval fors onder de al onderhandelde prijs' (ACP)</t>
  </si>
  <si>
    <t xml:space="preserve">16,8 (jaar 3, 393 patiënten); verdeling van histologische typen in NL kan afwijken van de studie</t>
  </si>
  <si>
    <t xml:space="preserve">393 in jaar 3; totale behandelkosten €95.446 per patiënt, waarvan €35.299 ipilimumab; chemotherapie €10.995</t>
  </si>
  <si>
    <t xml:space="preserve">ACP (26 november 2021; inspraak Asbestslachtoffers Vereniging Nederland; behandelaar over ongepubliceerde langetermijndata met mogelijk plateau): effectief met onderscheid per subgroep – meerwaarde niet-epitheloïd (ICER €69.047 &lt; €80.000, hoogste ziektelast), gelijke waarde epitheloïd (geen ICER mogelijk). Positief mits over een aanzienlijk lagere prijs wordt onderhandeld: bij niet-epitheloïd toch prijsonderhandeling omdat de combinatie al voor andere indicaties wordt vergoed en de investeringen grotendeels zijn terugverdiend – 'in ieder geval fors onder de reeds onderhandelde prijs', percentage niet te bepalen; bij epitheloïd mag de prijs niet hoger zijn dan die van chemotherapie.</t>
  </si>
  <si>
    <t xml:space="preserve">Prijs voor de epitheloïde groep maximaal gelijk aan chemotherapie; voor de niet-epitheloïde groep fors onder de bestaande onderhandelde ipi/nivo-prijs; beroepsgroep moet weloverwogen keuzes maken incl. patiëntbelasting (behandeling tot 2 jaar vs. 6 chemocycli; reistijd door centralisatie); gecentraliseerde behandeling; monitoring uitgesplitst naar histologisch type (rapportage 2025).</t>
  </si>
  <si>
    <t xml:space="preserve">CheckMate-743: OS +4,0 mnd (HR 0,74) in totale populatie, gedragen door niet-epitheloïde subgroep (HR 0,46) → meerwaarde daar, gelijke waarde bij epitheloïd (HR 0,85, BI omvat 1). KEA alleen voor niet-epitheloïd: ICER €69.047 → kosteneffectief. Toch onderhandelen: (1) epitheloïd = gelijke waarde → prijs ≤ chemotherapie (€11k vs. €95k p.p.); (2) niet-epitheloïd: combinatie al vergoed voor melanoom en RCC (NSCLC in onderhandeling, colorectaal volgt) → grotendeels gecompenseerd → fors onder de bestaande prijs. BI €16,8 mln (393 patiënten). Gebruiksgemak van kortere chemobehandeling en centralisatie als afwegingspunten voor de beroepsgroep.</t>
  </si>
  <si>
    <t xml:space="preserve">Bron: gebundelde PDF (brief 17-12-2021; ACP-advies; FT-rapport; FE-rapport; BIA), gelezen via extract. BMS-dossier. Eerste voorbeeld van een 'dubbel prijsadvies' per histologische subgroep binnen één indicatie.</t>
  </si>
  <si>
    <t xml:space="preserve">INT-041</t>
  </si>
  <si>
    <t xml:space="preserve">de beenmergziekte PNH en de bloedziekte aHUS</t>
  </si>
  <si>
    <t xml:space="preserve">Pakketadvies ravulizumab (Ultomiris®) bij de behandeling van de beenmergziekte PNH en de bloedziekte aHUS</t>
  </si>
  <si>
    <t xml:space="preserve">https://www.zorginstituutnederland.nl/documenten/2021/12/15/pakketadvies-ravulizumab-ultomiris</t>
  </si>
  <si>
    <t xml:space="preserve">Gesplitst oordeel. PNH: positief – twee gerandomiseerde open-label non-inferioriteitsstudies (301: complementremmer-naïef; 302: stabiel op eculizumab) tonen non-inferioriteit t.o.v. eculizumab op transfusievermijding (73,6% vs. 66,1%; 87,6% vs. 82,7%) en hemolyse; waarschijnlijk klinisch relevant effect op QoL voor beide; vergelijkbaar bijwerkingenprofiel → SWP, gelijke waarde; langwerkende variant (toediening elke 8 i.p.v. 2 weken). aHUS: negatief – door beperkingen in het studiedesign is de bewijskwaliteit zeer laag en bestaat zeer weinig vertrouwen in het effect op de cruciale uitkomstmaten → voldoet niet aan SWP, geen vergoeding voor aHUS.</t>
  </si>
  <si>
    <t xml:space="preserve">Eculizumab (PNH; directe non-inferioriteitsstudies); voor aHUS geen valide vergelijking</t>
  </si>
  <si>
    <t xml:space="preserve">'Fors'; nettoprijs in ieder geval niet hoger dan de onderhandelde eculizumab-prijs (ZIN adviseerde in 2017 90% korting op eculizumab) en liefst lager</t>
  </si>
  <si>
    <t xml:space="preserve">0,3 op lijstprijzen (jaar 3; 48 PNH-patiënten bij 65% marktpenetratie, substitutie eculizumab); werkelijke BI onbekend door vertrouwelijk eculizumab-arrangement</t>
  </si>
  <si>
    <t xml:space="preserve">48 PNH-patiënten in jaar 3; €373.421 (jaar 1) / €312.224 (vervolgjaren) vs. eculizumab €316.853 / €308.931</t>
  </si>
  <si>
    <t xml:space="preserve">ACP (26 november 2021; inspraak AA-PNH contactgroep, vragen aan beroepsgroep): effectiviteit vergelijkbaar met eculizumab, groter gebruiksgemak (elke 8 weken; minder beperkingen sociaal/economisch, ontlasting zorg); eculizumab heeft een arrangement, KE van eculizumab was destijds zeer ongunstig (90% korting geadviseerd); biosimilars van eculizumab en een andere complementremmer (pegcetacoplan) verwacht; internationaal PNH-register (nog eigendom van Alexion, gesprekken over onafhankelijke voortzetting). Positief mits forse prijsreductie: niet hoger dan de eculizumab-nettoprijs en lager wegens komende concurrentie, twijfels over de relatie vraagprijs–investeringen en verwachte indicatie-uitbreidingen (nu al inprijzen).</t>
  </si>
  <si>
    <t xml:space="preserve">Alleen PNH; nettoprijs ≤ onderhandelde eculizumab-prijs, met argumenten voor lager: verwachte biosimilars en nieuwe complementremmer, twijfels over vraagprijs vs. investeringen, en toekomstige indicatie-uitbreidingen (aanzienlijke prijsreductie eisen gezien beperkte investeringen bij uitbreiding). Onafhankelijk PNH-register.</t>
  </si>
  <si>
    <t xml:space="preserve">PNH: non-inferieur aan eculizumab (twee RCT's), gelijke waarde, geen KEA; BI nominaal €0,3 mln (lijstprijzen), volledige substitutie van eculizumab verwacht. aHUS: SWP niet voldaan (zeer lage bewijskwaliteit door studiedesign). Prijs: niet hoger dan de eculizumab-nettoprijs (2017: 90% korting geadviseerd; eculizumab-ICER destijds €482.334 waarschijnlijk onderschat) en lager wegens komende biosimilars/concurrent, twijfels over vraagprijs vs. investeringen, en toekomstige indicaties die nu al moeten worden ingeprijsd. Gebruiksgemak (8-wekelijks) erkend maar levert geen prijspremie op.</t>
  </si>
  <si>
    <t xml:space="preserve">Bron: gebundelde PDF (brief 15-12-2021; ACP-advies; FT-rapport 102 p.; BIA), gelezen via extract; geen FE-rapport. Gesplitste indicatie (PNH ja / aHUS nee) in één sluisadvies.</t>
  </si>
  <si>
    <t xml:space="preserve">INT-040</t>
  </si>
  <si>
    <t xml:space="preserve">Pakketadvies osimertinib (Tagrisso®) bij niet-kleincellige longkanker (NSCLC)</t>
  </si>
  <si>
    <t xml:space="preserve">https://www.zorginstituutnederland.nl/documenten/2021/11/15/pakketadvies-osimertinib-tagrisso-bij-niet-kleincellige-longkanker-nsclc</t>
  </si>
  <si>
    <t xml:space="preserve">Positief. Bewijs: RCT ADAURA (adjuvant osimertinib vs. actief volgen na volledige resectie van stadium IB-IIIA NSCLC met ex19del/L858R). Resultaten uit een ongeplande interimanalyse met immature data: mediane ziektevrije overleving niet bereikt vs. 27,5 maanden, HR 0,20 (99,12%-BI 0,14–0,30), conform de PASKWIL-criteria voor adjuvante behandeling; de Commissie BOM noemt haar positieve advies daarom 'voorlopig' (maturere analyses verwacht in 2024). Effect op OS zeer onzeker; effect op QoL onzeker; meer bijwerkingen en stakers maar beide &lt;10%. Conclusie: therapeutische meerwaarde t.o.v. actief volgen → SWP; de onzekerheden zijn meegewogen in het SWP-oordeel.</t>
  </si>
  <si>
    <t xml:space="preserve">Actief volgen na resectie (± adjuvante chemotherapie) – ADAURA, directe RCT</t>
  </si>
  <si>
    <t xml:space="preserve">14.884 (analyse van voldoende kwaliteit; geaccepteerd)</t>
  </si>
  <si>
    <t xml:space="preserve">Geen percentage; prijs moet ten minste aansluiten bij het bestaande osimertinib-arrangement (tot 2024) 'en zelfs nog lager'</t>
  </si>
  <si>
    <t xml:space="preserve">13,9 meerkosten (jaar 3)</t>
  </si>
  <si>
    <t xml:space="preserve">79 (jaar 1) tot 106 (jaar 3); ACP: €68.697 per patiënt per jaar</t>
  </si>
  <si>
    <t xml:space="preserve">ACP (22 oktober 2021; inspraak Longkanker Nederland/NFK en fabrikant): effectief maar onzeker of eerder inzetten uiteindelijk overlevingswinst geeft; kosteneffectief (ICER €14.884 bij €50.000) maar kosten per patiënt per jaar (€68.697) 'nog steeds erg hoog', ook omdat de comparator-arm osimertinib bij progressie inzet; indicatie-uitbreiding met bestaande prijsafspraak. Positief advies mits minimaal wordt aangesloten bij de prijs van eerdere indicaties 'en zelfs nog lager', omdat de investeringen met eerdere indicaties al grotendeels zijn terugverdiend. Beleidsadvies: bij onderhandelingen over nieuwe middelen alvast rekening houden met toekomstige indicaties (aanzienlijke prijsreductie bij uitbreiding). Aandringen op een onafhankelijk (longkanker)register; financiering van registraties komt niet van de grond.</t>
  </si>
  <si>
    <t xml:space="preserve">Prijs ten minste gelijk aan het lopende arrangement (2024), liever lager; herbeoordeling bij mature OS-, QoL- en behandelduurdata; EGFR-mutatie aantonen met gevalideerde test; behandelen tot recidief of onacceptabele toxiciteit (behandelduur &gt;3 jaar niet onderzocht); pleidooi voor een landelijk longkankerregister; evaluatie uiterlijk 2025.</t>
  </si>
  <si>
    <t xml:space="preserve">ADAURA (RCT vs. actief volgen): DFS HR 0,20 (PASKWIL adjuvant), OS en QoL onzeker (ongeplande interim, immature data; BOM-advies voorlopig) → meerwaarde/SWP met meegewogen onzekerheden. Ziektelast middencategorie → €50.000; ICER €14.884 → kosteneffectief. Toch onderhandelen: onzekerheid over OS-winst van eerder inzetten (verschuiving naar eerdere lijn/stadium, comparator-arm krijgt osimertinib bij progressie), QoL en behandelduur; osimertinib al voor meerdere indicaties vergoed (arrangement tot 2024) → registratiehouder grotendeels gecompenseerd → prijs ten minste gelijk aan arrangement en liefst lager. BI €13,9 mln (106 patiënten). ACP: beleidsadvies om toekomstige indicaties in de eerste onderhandeling mee te nemen; onafhankelijk register nodig.</t>
  </si>
  <si>
    <t xml:space="preserve">Bron: gebundelde PDF (brief 15-11-2021; ACP-advies; FT-rapport; BIA; FE-rapport 106 p.), gelezen via extract. Zusterdossier van venetoclax AML (INT-039, 10-11-2021): zelfde ACP-formule 'aansluiten bij bestaand arrangement en zelfs lager' + toekomstige indicaties vooraf inprijzen.</t>
  </si>
  <si>
    <t xml:space="preserve">INT-039</t>
  </si>
  <si>
    <t xml:space="preserve">venetoclax (Venclyxto®)</t>
  </si>
  <si>
    <t xml:space="preserve">acute myeloïde leukemie (AML)</t>
  </si>
  <si>
    <t xml:space="preserve">Pakketadvies venetoclax (Venclyxto®) bij acute myeloïde leukemie (AML)</t>
  </si>
  <si>
    <t xml:space="preserve">https://www.zorginstituutnederland.nl/documenten/2021/11/10/pakketadvies-venetoclax-venclyxto-bij-acute-myeloide-leukemie-aml</t>
  </si>
  <si>
    <t xml:space="preserve">AML</t>
  </si>
  <si>
    <t xml:space="preserve">Positief. Bewijs: gerandomiseerde, placebogecontroleerde VIALE-A-studie van venetoclax + azacitidine tegenover azacitidine (HMA-monotherapie) bij nieuw gediagnosticeerde AML-patiënten die niet in aanmerking komen voor intensieve chemotherapie. Waarom geaccepteerd: klinisch relevant effect op de harde uitkomstmaat overleving – mediane OS 14,7 vs. 9,6 maanden, HR 0,66 (95%-BI 0,52–0,85) – ook al zijn de resultaten gebaseerd op een geplande interim-analyse (75% maturiteit; mediane follow-up ~20 maanden). Kanttekeningen die ZIN meewoog maar niet doorslaggevend vond: kwaliteit van leven (tijd tot ≥10 punten achteruitgang EORTC QLQ-C30) numeriek langer maar niet significant (HR 0,81; 0,55–1,18); klinisch relevant méér ernstige interventiegerelateerde bijwerkingen en iets meer staken (24,4% vs. 20,1%; RR 1,21). De onzekerheden (interim, QoL) zijn expliciet meegewogen in het SWP-oordeel en werken door in het prijsadvies.</t>
  </si>
  <si>
    <t xml:space="preserve">Hypomethylerend middel (azacitidine) als monotherapie (VIALE-A, direct, placebogecontroleerd)</t>
  </si>
  <si>
    <t xml:space="preserve">74.018 (eerder model); 67.128 (herindiening met 'kunstmatig' aangepaste behandelduur, door ZIN niet gevolgd)</t>
  </si>
  <si>
    <t xml:space="preserve">Geen percentage; prijs moet ten minste aansluiten bij het bestaande venetoclax-arrangement (CLL) 'en zelfs nog lager'</t>
  </si>
  <si>
    <t xml:space="preserve">11 (macrokosten jaar 3)</t>
  </si>
  <si>
    <t xml:space="preserve">196 in jaar 3; behandelduur gemiddeld 9,9 maanden (301 dagen); €37.672 per patiënt (AIP, gelijk aan prijs in CLL-advies 2020)</t>
  </si>
  <si>
    <t xml:space="preserve">ACP: effectieve behandeling (effect zelfs positiever gewaardeerd na real-world data van de behandelaar), kosteneffectief (74.031 bij €80.000, hoogste ziektelastcategorie) en een indicatie-uitbreiding waarover met VWS al een prijsafspraak bestaat → positief advies, mits minimaal wordt aangesloten bij de prijs van de eerdere indicaties en liefst lager, omdat de investeringen met de eerdere indicaties al grotendeels zijn terugverdiend. Aanbeveling voor de toekomst: bij prijsonderhandelingen over een nieuw middel al rekening houden met toekomstige indicaties, waarbij aanzienlijke prijsreductie geëist kan worden. Verder: gepast-gebruikonderzoek (TP53-mutatie, korter behandelen). Patiëntenorganisaties: 5 maanden levenswinst zonder QoL-verlies, snel beschikbaar na onderhandeling.</t>
  </si>
  <si>
    <t xml:space="preserve">Opname mits prijsonderhandeling leidt tot een prijs die ten minste aansluit bij het lopende venetoclax-arrangement (CLL, tot 2027) en liever lager. ZIN dringt bij de beroepsgroep aan op onderzoek naar gepast gebruik: korter behandelen en effectiviteit bij specifieke moleculaire subtypes (o.a. TP53).</t>
  </si>
  <si>
    <t xml:space="preserve">Effectiviteit: VIALE-A (RCT) toont klinisch relevante OS-winst (14,7 vs. 9,6 mnd; HR 0,66) → SWP voldaan, ondanks interim-analyse (75% maturiteit), niet-significante QoL-winst en meer ernstige bijwerkingen. Kosteneffectiviteit: KEA van voldoende kwaliteit, ICER €74.031/QALY &lt; €80.000 → kosteneffectief; ZIN verwierp wel de herindiening met 'kunstmatig' rechthoekige time-on-treatment-curve (ICER 67.128) en koos het conservatievere eerdere model; kritiek op extrapolatie van behandelduur op basis van de mediaan i.p.v. KM-data en op verschillende distributietypen per arm. Budgetimpact €11 mln (196 patiënten, 9,9 mnd behandeling). Advies: opnemen mits prijs ten minste gelijk aan het bestaande arrangement en liever lager: venetoclax wordt al voor meerdere CLL-indicaties vergoed (arrangement tot 2027), investeringen grotendeels terugverdiend; onzekerheden (interim, QoL) wegen mee. Gepast-gebruikonderzoek gevraagd (korter behandelen, moleculaire subtypes).</t>
  </si>
  <si>
    <t xml:space="preserve">Bron: gebundelde PDF (brief 10-11-2021; ACP-advies; FT-rapport; FE-rapport 27-09-2021; BIA), gelezen via extract. Ziektelast niet expliciet in brief (ACP: 'hoogste ziektelastcategorie'). Vergelijk INT-015 en INT-026 (venetoclax bij CLL).</t>
  </si>
  <si>
    <t xml:space="preserve">INT-038</t>
  </si>
  <si>
    <t xml:space="preserve">cemiplimab (Libtayo®)</t>
  </si>
  <si>
    <t xml:space="preserve">cemiplimab</t>
  </si>
  <si>
    <t xml:space="preserve">Libtayo</t>
  </si>
  <si>
    <t xml:space="preserve">Pakketadvies cemiplimab (Libtayo®) bij niet-kleincellige longkanker (NSCLC)</t>
  </si>
  <si>
    <t xml:space="preserve">https://www.zorginstituutnederland.nl/documenten/2021/10/26/pakketadvies-cemiplimab-libtayo</t>
  </si>
  <si>
    <t xml:space="preserve">Sanofi / Regeneron</t>
  </si>
  <si>
    <t xml:space="preserve">Positief, als gelijke waarde t.o.v. pembrolizumab-monotherapie. Bewijs: open-label RCT EMPOWER-Lung 1 tegenover 4–6 cycli chemotherapie (de standaard bij de start van de studie): mediane OS 22,1 vs. 14,3 maanden, HR 0,68 (0,53–0,87), PASKWIL. Omdat pembrolizumab-monotherapie inmiddels de standaard is, maakte ZIN een indirecte vergelijking; die is lastig door verschillen in studieopzet (crossover wel/niet toegestaan), patiëntkenmerken (nooit-rokers wel/niet geïncludeerd) en follow-up (13 vs. 43 maanden), zodat volgens GRADE onduidelijk is of er klinisch relevante OS-verschillen zijn; de puntschatters voor OS en ernstige bijwerkingen tonen geen (grote) verschillen; QoL niet vergelijkbaar (niet gemeten in de pembrolizumab-studie). Conclusie: effecten in dezelfde range als pembrolizumab, evident klinisch relevant t.o.v. chemotherapie → SWP, gelijke waarde.</t>
  </si>
  <si>
    <t xml:space="preserve">Pembrolizumab-monotherapie (huidige standaard; indirecte vergelijking); studiecomparator 4–6 cycli chemotherapie (EMPOWER-Lung 1)</t>
  </si>
  <si>
    <t xml:space="preserve">Nettoprijs niet hoger dan nettoprijs pembrolizumab (confidentieel arrangement); ACP: lager bij meer middelen</t>
  </si>
  <si>
    <t xml:space="preserve">0,19 op lijstprijzen (jaar 3, 20% marktpenetratie, substitutie pembrolizumab); werkelijk hoger door de onderhandelde pembrolizumab-prijs</t>
  </si>
  <si>
    <t xml:space="preserve">1.772 in aanmerking; 354 behandeld bij 20% penetratie in jaar 3; €40.688 per patiënt per jaar (pembrolizumab lijstprijs €40.153)</t>
  </si>
  <si>
    <t xml:space="preserve">Algemeen ACP-advies: de prijs voor een behandeling zou lager moeten worden wanneer er meer middelen beschikbaar zijn.</t>
  </si>
  <si>
    <t xml:space="preserve">Opname mits de nettoprijs na onderhandeling niet hoger is dan de nettoprijs van pembrolizumab; rekening houden met de bestaande korting op het al vergoede middel; geen aanwijzingen dat het ene middel te prefereren is.</t>
  </si>
  <si>
    <t xml:space="preserve">EMPOWER-Lung 1 (RCT vs. chemo): OS 22,1 vs. 14,3 mnd, HR 0,68, PASKWIL; standaard is inmiddels pembrolizumab → indirecte vergelijking met beperkingen (crossover, nooit-rokers, follow-up 13 vs. 43 mnd) toont geen grote verschillen → gelijke waarde → geen KEA. BI op lijstprijzen slechts €0,19 mln (lijstprijs iets hoger dan pembrolizumab), maar werkelijk hoger door het vertrouwelijke pembrolizumab-arrangement. Advies: nettoprijs ≤ nettoprijs pembrolizumab; ACP: meer middelen → lagere prijs.</t>
  </si>
  <si>
    <t xml:space="preserve">Bron: gebundelde PDF (brief 26-10-2021; FT-rapport; BIA), gelezen via extract; geen FE, geen apart ACP-advies. Cemiplimab was al vergoed voor cutaan plaveiselcelcarcinoom.</t>
  </si>
  <si>
    <t xml:space="preserve">INT-037</t>
  </si>
  <si>
    <t xml:space="preserve">Pakketadvies ipilimumab (Yervoy®) in combinatie met nivolumab (Opdivo®) bij de behandeling van niet-kleincellige longkanker</t>
  </si>
  <si>
    <t xml:space="preserve">https://www.zorginstituutnederland.nl/documenten/2021/08/11/pakketadvies-ipilimumab-yervoy-bij-de-behandeling-van-longkanker</t>
  </si>
  <si>
    <t xml:space="preserve">Positief, als gelijke waarde t.o.v. de bestaande immuno-chemotherapiecombinaties. Bewijs: open-label RCT CheckMate-9LA tegenover vier cycli platinumbevattende chemotherapie: mediane OS 15,6 vs. 10,9 maanden, HR 0,66 (0,55–0,80), conform PASKWIL. Maar chemotherapie alleen is niet meer de standaard (alleen bij contra-indicatie voor immunotherapie); ZIN vergeleek daarom indirect met pembrolizumab + chemo, atezolizumab + chemo en atezolizumab + bevacizumab + chemo. Ondanks verschillen in studieopzet, patiëntkenmerken, uitkomstmaten en follow-up stelt ZIN vast dat het OS-effect klinisch relevant is en vergelijkbaar met de bestaande combinaties, met overeenkomende bijwerkingen → SWP, gelijke therapeutische waarde, ongeacht PD-L1-status of histologie.</t>
  </si>
  <si>
    <t xml:space="preserve">Studie: 4 cycli platinumchemotherapie (CheckMate-9LA); beoordeling: pembrolizumab + chemo, atezolizumab + chemo, atezolizumab + bevacizumab + chemo (indirect)</t>
  </si>
  <si>
    <t xml:space="preserve">Nettoprijs combinatie niet hoger dan nettoprijs van pembrolizumab + chemo en atezolizumab + chemo; rekening houden met recente indicatie-uitbreidingen ipi/nivo</t>
  </si>
  <si>
    <t xml:space="preserve">4,7–11 (jaar 3, marktpenetratie 15–35%) op lijstprijzen; werkelijk lager door bestaande arrangementen voor nivolumab, pembrolizumab en atezolizumab (effect onduidelijk)</t>
  </si>
  <si>
    <t xml:space="preserve">Zie BIA; marktpenetratie 15–35% in jaar 3</t>
  </si>
  <si>
    <t xml:space="preserve">Geen ACP-advies (gelijke waarde; alleen WAR voor SWP).</t>
  </si>
  <si>
    <t xml:space="preserve">Niet opnemen tenzij de nettoprijs na onderhandeling niet hoger is dan de nettoprijzen van pembrolizumab en atezolizumab (beide met chemotherapie); rekening houden met de recente indicatie-uitbreidingen van ipilimumab + nivolumab, die ZIN vanwege de sluisplaatsing van ipilimumab eveneens zal beoordelen.</t>
  </si>
  <si>
    <t xml:space="preserve">CheckMate-9LA (RCT vs. chemo): OS +4,7 maanden, HR 0,66, PASKWIL; maar chemo is geen standaard meer → indirecte vergelijking met drie immuno-chemocombinaties: effect vergelijkbaar, bijwerkingen overeenkomend → gelijke waarde → geen KEA. BI €4,7–11 mln op lijstprijzen, werkelijk lager door arrangementen (nivolumab: voor alle huidige en toekomstige indicaties). Advies: nettoprijs ≤ pembrolizumab/atezolizumab + chemo; indicatie-uitbreidingen ipi/nivo meewegen.</t>
  </si>
  <si>
    <t xml:space="preserve">Bron: gebundelde PDF (brief 11-08-2021; FT-rapport; BIA), gelezen via extract; geen FE, geen ACP. BMS-dossier. Let op: het nivolumab-arrangement dekt volgens de brief 'alle huidige en toekomstige indicaties'.</t>
  </si>
  <si>
    <t xml:space="preserve">INT-036</t>
  </si>
  <si>
    <t xml:space="preserve">Advies herbeoordeling sluisgeneesmiddel axicabtagene ciloleucel (Yescarta®)</t>
  </si>
  <si>
    <t xml:space="preserve">https://www.zorginstituutnederland.nl/documenten/2021/07/26/advies-herbeoordeling-axicabtagene-ciloleucel-yescarta</t>
  </si>
  <si>
    <t xml:space="preserve">Opgenomen in basispakket per 01-05-2020 na prijsonderhandeling (advies INT-013); financieel arrangement t/m 01-12-2021; herbeoordeling afgesproken met leverancier</t>
  </si>
  <si>
    <t xml:space="preserve">Positief (bevestiging van 2019). Nieuwe gepubliceerde OS-data van ZUMA-1 na een mediane follow-up van 39 en later 51 maanden: mediane overleving 25,8 maanden (mITT), nog steeds ca. 60% in leven na 12 maanden en ca. 50% na 24 maanden, precies zoals in 2019 geschat; er is een plateau in de overlevingscurve zichtbaar. De overlevingswinst ten opzichte van salvage chemotherapie (+SCT) blijft daarmee klinisch relevant, dus axi-cel voldoet nog steeds aan de stand van de wetenschap en praktijk. Kanttekening van ZIN: de nieuwe data zijn mITT (101 van 111 ITT-patiënten; de niet-behandelde patiënten met vermoedelijk de slechtste prognose ontbreken, terwijl SCHOLAR-1 wél alle patiënten telt) → waarschijnlijke overschatting van het effect, in een absoluut worst case maximaal 9% van de QALY's.</t>
  </si>
  <si>
    <t xml:space="preserve">Salvage chemotherapie eventueel gevolgd door allogene SCT (SCHOLAR-1 als historische controle)</t>
  </si>
  <si>
    <t xml:space="preserve">83.184 (puntschatter geaccepteerd, geen range meer); scenario lognormale MCM-verdeling 89.677</t>
  </si>
  <si>
    <t xml:space="preserve">Minimaal 5 (basecase); 15 bij lognormaal scenario</t>
  </si>
  <si>
    <t xml:space="preserve">44,9 (jaar 3, 129 patiënten); in lijn met het hoge scenario uit 2019 (29,3–44)</t>
  </si>
  <si>
    <t xml:space="preserve">129 in jaar 3; kosten per patiënt €441.430 incl. 9% herbehandeling, leukaferese, opname, monitoring en follow-up</t>
  </si>
  <si>
    <t xml:space="preserve">Niet opnieuw aan de ACP voorgelegd (herbeoordeling binnen lopend arrangement).</t>
  </si>
  <si>
    <t xml:space="preserve">Toegang tot axi-cel in Nederland beperkt tot ECOG 0–1 (voorwaarde early access en reguliere toegang); registratie via IKNL/EBMT (zie INT-013). Prijs moet minimaal 5% dalen om onder €80.000/QALY te komen; budgetimpact waarschijnlijk hoger door twee verwachte indicatie-uitbreidingen.</t>
  </si>
  <si>
    <t xml:space="preserve">Effectiviteit bevestigd: OS-plateau na 39–51 maanden follow-up (mediaan 25,8 mnd; ~50% 2-jaarsoverleving zoals in 2019 voorspeld) → SWP blijft voldaan; mITT i.p.v. ITT waarschijnlijk lichte overschatting (max. 9%). Kosteneffectiviteit: de kritiekpunten uit 2019 zijn geadresseerd – 3 jaar OS-follow-up onderbouwt nu het mixture-cure-model, Nederlandse behandelde patiënten (mediaan 59 jaar, ECOG 0-1) blijken representatief voor ZUMA-1, literatuur-utiliteiten als scenario toegevoegd, kosten van 9% herbehandeling en van allogene (i.p.v. autologe) SCT verwerkt → model nu van voldoende kwaliteit; ZIN stapt af van de ICER-range en accepteert de puntschatter €83.184/QALY (5,29 QALY winst; €440.120 meerkosten; 51% kans kosteneffectief bij €80.000), met een lognormaal scenario van €89.677 vanwege de mITT-overschatting. Ziektelast 0,86 → referentiewaarde €80.000. Budgetimpact €44,9 mln (129 patiënten), conform het hoge scenario van 2019, waarschijnlijk hoger door indicatie-uitbreidingen. Conclusie: prijs moet minimaal 5% (scenario: 15%) dalen.</t>
  </si>
  <si>
    <t xml:space="preserve">Bron: brief 26-07-2021 (3 p.) + BIA (06-07-2021) + FE-memo herbeoordeling (7 p.). Vervolg op INT-013 (07-03-2019); latere adviezen: INT-079 (uitbreiding 2024), INT-113 (FL, 2025).</t>
  </si>
  <si>
    <t xml:space="preserve">INT-033</t>
  </si>
  <si>
    <t xml:space="preserve">entrectinib (Rolzytrek®)</t>
  </si>
  <si>
    <t xml:space="preserve">Rolzytrek</t>
  </si>
  <si>
    <t xml:space="preserve">ROS1-positief gevorderd niet-kleincellig longcarcinoom</t>
  </si>
  <si>
    <t xml:space="preserve">Pakketadvies entrectinib (Rolzytrek®) bij ROS1-positief gevorderd niet-kleincellig longcarcinoom</t>
  </si>
  <si>
    <t xml:space="preserve">https://www.zorginstituutnederland.nl/documenten/2021/07/21/pakketadvies-entrectinib-rolzytrek-bij-ros1-positief-gevorderd-niet-kleincellig-longcarcinoom</t>
  </si>
  <si>
    <t xml:space="preserve">Negatief ('vooralsnog', wegens onvoldoende bewijs). Bewijs: drie enkelarmige studies met kleine aantallen patiënten die een positief effect op tumorrespons tonen bij ROS1-positief gevorderd NSCLC (ROS1-remmer-naïef). Omdat onvoldoende duidelijk is hoe tumorrespons correleert met de cruciale uitkomstmaat algehele overleving, zijn de effecten op (progressievrije) overleving volgens ZIN onvoldoende te interpreteren → geen te verzekeren prestatie. ZIN erkent dat ook voor de comparator crizotinib slechts zeer laag bewijs bestaat, maar dat middel stroomde in 2016 bij de ROS1-uitbreiding zonder sluis en zonder ZIN-beoordeling in. Omdat crizotinib beschikbaar is, komt entrectinib niet in aanmerking voor de VT-regeling. ZIN constateert dat enkelarmige studies binnen het huidige kader lastig te beoordelen zijn en dat de CieBOM nieuwe PASKWIL-criteria voor niet-gerandomiseerde studies voorbereidt (ledenvergadering november 2021); zodra het beoordelingskader is aangepast, wordt entrectinib opnieuw beoordeeld.</t>
  </si>
  <si>
    <t xml:space="preserve">Crizotinib (standaard bij ROS1+ NSCLC; zelf zeer laag bewijs, in 2016 zonder beoordeling ingestroomd)</t>
  </si>
  <si>
    <t xml:space="preserve">n.v.t. (negatief advies). Herbeoordeling toegezegd zodra het beoordelingskader voor enkelarmige studies (o.a. nieuwe PASKWIL-criteria van de CieBOM) gereed is; VT-regeling niet mogelijk door beschikbaarheid van crizotinib.</t>
  </si>
  <si>
    <t xml:space="preserve">Drie single-arm studies met tumorrespons als uitkomst; correlatie respons–OS onvoldoende bekend → effecten op (PFS/)OS niet interpreteerbaar → SWP niet voldaan. Comparator crizotinib zelf zeer laag bewijs maar zonder beoordeling ingestroomd. Geen VT (alternatief beschikbaar). ZIN erkent een lacune in het beoordelingskader voor enkelarmige studies en koppelt herbeoordeling aan de nieuwe CieBOM-criteria voor niet-gerandomiseerd onderzoek.</t>
  </si>
  <si>
    <t xml:space="preserve">Niet opgenomen (negatief advies); herbeoordeling na aanpassing beoordelingskader (module SWP single-arm oncologica, 2023)</t>
  </si>
  <si>
    <t xml:space="preserve">Bron: brief 21-07-2021 (2 p.) + FT-rapport (30-03-2021), gelezen via extract; geen BIA/FE/ACP. Historisch: het dossier dat de ontwikkeling van ZIN's module voor single-arm oncologica (2023) mede in gang zette.</t>
  </si>
  <si>
    <t xml:space="preserve">INT-034</t>
  </si>
  <si>
    <t xml:space="preserve">betibeglogene autotemcel (Zynteglo®)</t>
  </si>
  <si>
    <t xml:space="preserve">betibeglogene autotemcel</t>
  </si>
  <si>
    <t xml:space="preserve">Zynteglo</t>
  </si>
  <si>
    <t xml:space="preserve">een vorm van erfelijke bloedarmoede</t>
  </si>
  <si>
    <t xml:space="preserve">Pakketadvies sluisgeneesmiddel betibeglogene autotemcel (Zynteglo®) voor de behandeling van een vorm van erfelijke bloedarmoede</t>
  </si>
  <si>
    <t xml:space="preserve">https://www.zorginstituutnederland.nl/documenten/2021/07/21/pakketadvies-sluisgeneesmiddel-betibeglogene-autotemcel-zynteglo</t>
  </si>
  <si>
    <t xml:space="preserve">bluebird bio</t>
  </si>
  <si>
    <t xml:space="preserve">Positief (gezamenlijke conclusie met de Belgische CTG binnen Beneluxa). Bewijs: vier gelijke single-arm studies (n=33) waarin elke patiënt zijn eigen controle was, met data van 2 jaar vóór tot ruim 5 jaar ná behandeling. Transfusieonafhankelijkheid (≥12 maanden) bij 27/32 (84%) na mediaan 35 maanden; alle 7 patiënten met &gt;60 maanden follow-up nog transfusieonafhankelijk; de 5 overigen hadden minder transfusies; 13/33 stopten ≥6 maanden met ijzerchelatoren. Veiligheid vergelijkbaar met HSCT. Onzekerheden: of transfusieonafhankelijkheid levenslang aanhoudt, hoe snel ijzerchelatie kan stoppen, en het effect op thalassemie-complicaties (nog geen verschil met standaardbehandeling waargenomen; langetermijnvergelijking nodig). Conclusie: innovatieve, eenmalige, op de oorzaak gerichte behandeling die voldoet aan SWP voor TDT-patiënten ≥12 jaar zonder β0/β0-genotype, geschikt voor HSCT maar zonder HLA-compatibele gerelateerde donor.</t>
  </si>
  <si>
    <t xml:space="preserve">Standaardbehandeling: levenslange bloedtransfusies met ijzerchelatie (allogene HSCT alleen bij passende donor); within-patient controle in single-arm studies</t>
  </si>
  <si>
    <t xml:space="preserve">ca. 90.000 (na aanpassing van te optimistische aannames: duur ijzernormalisatie, sterftekans TDT, transfusiegereduceerden na 10 jaar weer transfusieafhankelijk)</t>
  </si>
  <si>
    <t xml:space="preserve">35 (20 op de fabrikant-ICER)</t>
  </si>
  <si>
    <t xml:space="preserve">Netto ca. 5–8 (jaar 3; afhankelijk van of alle prevalente patiënten worden behandeld)</t>
  </si>
  <si>
    <t xml:space="preserve">Prevalente populatie; zie BIA</t>
  </si>
  <si>
    <t xml:space="preserve">ACP-advies in bundel (niet apart gelezen); kern in brief: het risico van een te hoge prijs mag gezien de onzekerheden niet uitsluitend bij de premiebetaler liggen → 35% prijsreductie én pay-for-performance.</t>
  </si>
  <si>
    <t xml:space="preserve">Prijsreductie 35%; pay-for-performance-afspraak waarbij betaling afhangt van relevante uitkomstmaten (transfusie(on)afhankelijkheid, gebruik van ijzerchelatoren; registratiehouder deed twee voorstellen); onderhandelen binnen de Beneluxa-samenwerking; weesgeneesmiddelenarrangement met de beroepsgroep (samen met luspatercept/Reblozyl, met zorgverzekeraars), jaarlijkse publicatie in de Monitor weesgeneesmiddelen; herbeoordeling van de kosteneffectiviteit na 5 jaar.</t>
  </si>
  <si>
    <t xml:space="preserve">Beneluxa-beoordeling met België. SWP via single-arm studies met within-patient controle (84% transfusieonafhankelijk; 100% van de 7 patiënten &gt;5 jaar). Onzekerheden over duurzaamheid, ijzerchelatie en complicaties. KEA: fabrikant-ICER €75.871 te optimistisch (levenslange transfusieonafhankelijkheid, minder ijzercomplicaties, veel langere overleving aangenomen); met aangepaste aannames ~€90.000/QALY bij referentiewaarde €50.000 → 35% prijsdaling (20% op fabrikantmodel) → nu niet kosteneffectief. BI netto €5–8 mln. Risico van te hoge prijs niet alleen bij de premiebetaler: 35% korting + pay-for-performance op transfusieonafhankelijkheid/ijzerchelatie; weesgeneesmiddelenarrangement (incl. luspatercept); herbeoordeling na 5 jaar.</t>
  </si>
  <si>
    <t xml:space="preserve">Nog aanvullen (niet in dossier); bluebird bio trok Zynteglo later terug uit Europa</t>
  </si>
  <si>
    <t xml:space="preserve">Bron: gebundelde PDF (brief 21-07-2021 + ACP/FT/FE/BIA), gelezen via de brief. Eerste Beneluxa-sluisbeoordeling; weesgeneesmiddelenarrangement dat ook het BMS-product luspatercept (Reblozyl, niet in de sluis) omvat.</t>
  </si>
  <si>
    <t xml:space="preserve">INT-035</t>
  </si>
  <si>
    <t xml:space="preserve">avelumab (Bavencio®)</t>
  </si>
  <si>
    <t xml:space="preserve">avelumab</t>
  </si>
  <si>
    <t xml:space="preserve">Bavencio</t>
  </si>
  <si>
    <t xml:space="preserve">Pakketadvies avelumab (Bavencio®) bij de behandeling van blaaskanker</t>
  </si>
  <si>
    <t xml:space="preserve">https://www.zorginstituutnederland.nl/documenten/2021/07/21/pakketadvies-avelumab-bavencio-bij-de-behandeling-van-blaaskanker</t>
  </si>
  <si>
    <t xml:space="preserve">Merck KGaA / Pfizer</t>
  </si>
  <si>
    <t xml:space="preserve">Positief. Bewijs: gerandomiseerde open-label fase-III-studie JAVELIN Bladder 100: eerstelijnsonderhoud met avelumab na progressievrije platina-chemotherapie tegenover best ondersteunende zorg – mediane OS 21,4 vs. 14,3 maanden (winst 7,1 maanden; HR 0,69; 0,56–0,86); absolute en relatieve winst voldoen aan de PASKWIL-criteria van de Commissie BOM → klinisch relevant. Meer graad 3-4 bijwerkingen en meer stakers, maar geen verslechtering van de kwaliteit van leven → acceptabel. Conclusie: meerwaarde t.o.v. BSC, 'aanzienlijke levensverlenging'.</t>
  </si>
  <si>
    <t xml:space="preserve">Best ondersteunende zorg (afwachten) na platina-gebaseerde chemotherapie (JAVELIN Bladder 100, directe RCT)</t>
  </si>
  <si>
    <t xml:space="preserve">112.705 (analyse van voldoende kwaliteit; geaccepteerd)</t>
  </si>
  <si>
    <t xml:space="preserve">20,9 meerkosten (jaar 3)</t>
  </si>
  <si>
    <t xml:space="preserve">Zie BIA</t>
  </si>
  <si>
    <t xml:space="preserve">ACP (25 juni 2021; inspraak patiëntenorganisatie, vragen aan beroepsgroep): effectieve behandeling maar niet kosteneffectief (ICER €112.705 bij €80.000, hoogste ziektelastcategorie) → ten minste 30% prijsreductie, mede omdat het een indicatie-uitbreiding is en verdere uitbreidingen worden verwacht. Omdat de beroepsgroep een doelmatigheidsstudie start (kortere behandelduur; voorspellen van responders), heeft de ACP vertrouwen in doelmatige inzet en geeft zij een 'ja, mits 30%'-advies. Oproep: financiering van doelmatigheidsonderzoek is te vaak een knelpunt terwijl het veel premiegeld kan besparen.</t>
  </si>
  <si>
    <t xml:space="preserve">Prijsreductie ≥30%; doelmatigheidsstudie van de beroepsgroep (kortere behandelduur, responsvoorspelling) als basis voor vertrouwen in gepaste inzet; ZIN vraagt de minister aandacht voor (structurele) financiering van dergelijk doelmatigheidsonderzoek; evaluatie uiterlijk 2025 incl. uitkomsten van de doelmatigheidsstudie.</t>
  </si>
  <si>
    <t xml:space="preserve">JAVELIN Bladder 100 (RCT vs. BSC): OS +7,1 maanden, HR 0,69, PASKWIL → meerwaarde; toxiciteit acceptabel (QoL niet verslechterd). KEA voldoende: ICER €112.705 &gt; €80.000 → minstens 30% prijsdaling. BI €20,9 mln. ACP: 'ja, mits 30%' – indicatie-uitbreiding (avelumab al vergoed voor Merkelcelcarcinoom) en verdere uitbreidingen verwacht; vertrouwen in doelmatige inzet door de aangekondigde doelmatigheidsstudie; financiering van doelmatigheidsonderzoek als knelpunt geagendeerd.</t>
  </si>
  <si>
    <t xml:space="preserve">Bron: gebundelde PDF (brief 21-07-2021; ACP-advies; FT-rapport; BIA; FE-rapport), gelezen via extract. Schoolvoorbeeld van het 'standaard' kortingsadvies: rekenkundig percentage, geen opslag, met doelmatigheidsstudie als gepast-gebruikborg.</t>
  </si>
  <si>
    <t xml:space="preserve">INT-032</t>
  </si>
  <si>
    <t xml:space="preserve">niraparib (Zejula®)</t>
  </si>
  <si>
    <t xml:space="preserve">niraparib</t>
  </si>
  <si>
    <t xml:space="preserve">Zejula</t>
  </si>
  <si>
    <t xml:space="preserve">eierstokkanker</t>
  </si>
  <si>
    <t xml:space="preserve">Pakketadvies niraparib (Zejula®) bij eierstokkanker</t>
  </si>
  <si>
    <t xml:space="preserve">https://www.zorginstituutnederland.nl/documenten/2021/06/24/pakketadvies-niraparib-zejula</t>
  </si>
  <si>
    <t xml:space="preserve">Gesplitst oordeel. Zonder bewezen BRCA1/2-mutatie (standaard: actief volgen): PRIMA (RCT vs. placebo) – klinisch relevante PFS-winst ongeacht biomarkerstatus, HR 0,62 (0,50–0,76; BOM-grens &lt;0,7); OS immatuur → BOM-advies voorlopig; QoL niet wezenlijk anders; meer graad 3-4 bijwerkingen (RR 9,96) maar reversibel/behandelbaar → acceptabel → meerwaarde t.o.v. actief volgen, SWP. Met bewezen BRCA1/2-mutatie (standaard: olaparib, sinds INT-020): indirecte vergelijking toont een kleiner PFS-effect dan olaparib; slechtere effectiviteit en meer graad 3-4 toxiciteit niet uit te sluiten; beroepsgroep prefereert olaparib → gelijke waarde niet vast te stellen → SWP niet voldaan.</t>
  </si>
  <si>
    <t xml:space="preserve">Non-BRCA: actief volgen (PRIMA) → meerwaarde; BRCA: olaparib (indirecte vergelijking) → niet vast te stellen</t>
  </si>
  <si>
    <t xml:space="preserve">18.927 vs. actief volgen (voldoende kwaliteit); kosteneffectief in alle scenario's, ook bij zeer lage OS-kans</t>
  </si>
  <si>
    <t xml:space="preserve">Geen (kosteneffectief); ACP: toch prijsonderhandeling met terugbetaling bij tegenvallende OS</t>
  </si>
  <si>
    <t xml:space="preserve">15,4 meerkosten (jaar 3, non-BRCA)</t>
  </si>
  <si>
    <t xml:space="preserve">ACP (14-05-2021; inspraak patiëntenorganisatie, behandelaar en fabrikant, allen teleurgesteld over de BRCA-uitsluiting): advies gaat alleen over de SWP-groep (non-BRCA). KE acceptabel (ICER €18.927 ≪ €80.000), maar toch discussie over prijsonderhandeling: (1) het risico van tegenvallende OS hoort niet bij de samenleving – terugbetaling door de fabrikant als de OS tegenvalt; (2) indicatie-uitbreiding (minder investering dan een eerste product); (3) fabrikant verwacht nog meer indicaties. Conclusie: snel beschikbaar ná prijsonderhandeling; patiënten volgen voor OS-data.</t>
  </si>
  <si>
    <t xml:space="preserve">Alleen patiënten zonder bewezen BRCA1/2-mutatie; BRCA-diagnostiek op tumormateriaal (organisatie verschilt per centrum); herziening als het voorlopig positieve BOM-advies bij OS-data omslaat; evaluatie uiterlijk 2025 (aantallen, kosten).</t>
  </si>
  <si>
    <t xml:space="preserve">PRIMA: PFS HR 0,62 (BOM voorlopig positief), toxiciteit acceptabel → meerwaarde non-BRCA; BRCA-groep afgewezen omdat via indirecte vergelijking gelijke waarde met olaparib niet vaststaat (kleiner PFS-effect, mogelijk meer toxiciteit, voorkeur beroepsgroep). KEA voldoende: ICER €18.927, robuust in alle scenario's → opnemen zonder korting. ACP wil toch onderhandelen (OS-risico → terugbetaling, indicatie-uitbreiding, komende indicaties). BI €15,4 mln.</t>
  </si>
  <si>
    <t xml:space="preserve">Bron: gescande PDF (154 p.), brief + ACP via OCR gelezen (herstelde download). Spiegelbeeld van INT-020: dezelfde indicatie, maar de BRCA-subgroep strandt op een indirecte vergelijking met de inmiddels vergoede klassegenoot.</t>
  </si>
  <si>
    <t xml:space="preserve">INT-031</t>
  </si>
  <si>
    <t xml:space="preserve">Pilot / indicatiebreed (voorlopig advies)</t>
  </si>
  <si>
    <t xml:space="preserve">Vergoeden onder voorwaarden</t>
  </si>
  <si>
    <t xml:space="preserve">Pakketadvies sluisgeneesmiddel isatuximab (Sarclisa®)</t>
  </si>
  <si>
    <t xml:space="preserve">https://www.zorginstituutnederland.nl/documenten/2021/05/25/pakketadvies-sluisgeneesmiddel-isatuximab-sarclisa</t>
  </si>
  <si>
    <t xml:space="preserve">Positief, in het pilotkader van het MM-advies van 11-02-2021 (geen FT-/FE-rapport of BIA). ZIN acht de effectiviteit van isatuximab in combinatietherapie voldoende aangetoond op basis van de onderbouwde (concept)richtlijn van de Myeloom Werkgroep en de onderliggende studies: isatuximab-carfilzomib-dexamethason heeft in de conceptrichtlijn een plaats als tweedelijnsbehandeling bij lenalidomide-refractaire patiënten en verdient op basis van de literatuur de voorkeur boven carfilzomib-dexamethason vanwege de langere progressievrije overleving, zeker bij klinisch relevante ziekteverschijnselen; de combinatie wordt gelijkwaardig geacht aan daratumumab-carfilzomib-dexamethason (eerder in de pilot geadviseerd). ZIN houdt rekening met de dynamiek van het behandellandschap en erkent open vragen over de meest effectieve combinatie en de meest doelmatige plaatsbepaling.</t>
  </si>
  <si>
    <t xml:space="preserve">Carfilzomib-dexamethason (langere PFS; richtlijnoordeel); gelijkwaardig aan daratumumab-carfilzomib-dexamethason</t>
  </si>
  <si>
    <t xml:space="preserve">Geen percentage; scherpe prijsonderhandeling in pilotkader</t>
  </si>
  <si>
    <t xml:space="preserve">Geen apart ACP-advies; valt onder het ACP-advies over de MM-pilot (11-12-2020, zie INT-028).</t>
  </si>
  <si>
    <t xml:space="preserve">Tijdelijke opname onder voorwaarden en na scherpe prijsonderhandeling, in afwachting van de definitieve indicatiebrede aanpak met de taakgroep multipel myeloom (voorwaarden pilot: registratie, gepast-gebruikonderzoek, monitoring).</t>
  </si>
  <si>
    <t xml:space="preserve">Voorlopig advies in het pilotkader: effectiviteit voldoende aangetoond via conceptrichtlijn MWG en literatuur (Isa-Kd &gt; Kd op PFS; plaats 2L bij lenalidomide-refractair; gelijkwaardig aan D-Kd). Geen eigen KE/BI-beoordeling; tijdelijk opnemen onder voorwaarden na scherpe prijsonderhandeling (argumentatie zie INT-028). Isatuximab werd al vergoed voor Isa-Pd na ≥2 eerdere lijnen (indicatie-uitbreiding).</t>
  </si>
  <si>
    <t xml:space="preserve">Bron: brief 25-05-2021 (2 p.). Kort voorlopig advies zonder bijlagen; de inhoudelijke onderbouwing en de prijsargumentatie staan in INT-028.</t>
  </si>
  <si>
    <t xml:space="preserve">INT-030</t>
  </si>
  <si>
    <t xml:space="preserve">pertuzumab en trastuzumab (Phesgo®)</t>
  </si>
  <si>
    <t xml:space="preserve">pertuzumab</t>
  </si>
  <si>
    <t xml:space="preserve">Phesgo</t>
  </si>
  <si>
    <t xml:space="preserve">Pakketadvies sluisgeneesmiddel pertuzumab en trastuzumab (Phesgo®) bij borstkanker</t>
  </si>
  <si>
    <t xml:space="preserve">https://www.zorginstituutnederland.nl/documenten/2021/05/11/pakketadvies-sluisgeneesmiddel-pertuzumab-en-trastuzumab-phesgo</t>
  </si>
  <si>
    <t xml:space="preserve">Positief. Bewijs: fase-3 non-inferioriteitsstudie (FeDeriCa) waarin de subcutane vaste-dosiscombinatie van pertuzumab en trastuzumab direct is vergeleken met intraveneus pertuzumab + trastuzumab in standaarddoseringen, als toevoeging aan chemotherapie. Conclusie: non-inferieur aan intraveneuze toediening → voldoet aan SWP voor alle geregistreerde indicaties (neoadjuvant, adjuvant, gemetastaseerd HER2+). Het gaat om een nieuwe toedieningsvorm van twee bestaande middelen, geen nieuwe werkzame stof.</t>
  </si>
  <si>
    <t xml:space="preserve">Intraveneus pertuzumab + trastuzumab (FeDeriCa, directe non-inferioriteitsstudie); pertuzumab onder prijsarrangement, trastuzumab met biosimilars en ziekenhuisafspraken</t>
  </si>
  <si>
    <t xml:space="preserve">Nettoprijs Phesgo maximaal gelijk aan de nettoprijs van de intraveneuze middelen (incl. bestaande kortingen)</t>
  </si>
  <si>
    <t xml:space="preserve">Op openbare prijzen besparing van 0,394 (jaar 3); met hypothetische kortingen (37% pertuzumab, 50% trastuzumab) meerkosten 10,9; met 37% ook op Phesgo meerkosten 1,2</t>
  </si>
  <si>
    <t xml:space="preserve">Zie BIA (scenario's voor aantallen en marktpenetratie)</t>
  </si>
  <si>
    <t xml:space="preserve">Geen ACP-advies (gelijke waarde / nieuwe toedieningsvorm).</t>
  </si>
  <si>
    <t xml:space="preserve">Opname na prijsonderhandeling waarbij de nettoprijs van Phesgo maximaal de nettoprijs van de nu toegepaste intraveneuze middelen is; ZIN geeft in overweging dat de kortingen op biosimilars regelmatig opnieuw worden onderhandeld (dalende referentie).</t>
  </si>
  <si>
    <t xml:space="preserve">Subcutane vaste-dosiscombinatie van twee bestaande middelen; non-inferieur aan IV (FeDeriCa) → SWP, gelijke waarde → geen KEA. BIA in scenario's omdat de werkelijke prijzen niet openbaar zijn: op lijstprijzen een kleine besparing, maar met de bestaande kortingen op pertuzumab (arrangement; ZIN rekende conform het Perjeta-advies 2015 met een AIP van ~€1.500) en trastuzumab (biosimilars, ~50%) meerkosten tot €10,9 mln → advies: nettoprijs Phesgo ≤ nettoprijs IV-combinatie, rekening houdend met periodieke heronderhandeling van biosimilarkortingen.</t>
  </si>
  <si>
    <t xml:space="preserve">Bron: brief 11-05-2021 met bijlage SWP-beoordeling + BIA (16 p.), gelezen via extract; geen FT-/FE-rapport, geen ACP. Eerste 'toedieningsvorm-dossier' in de sluis.</t>
  </si>
  <si>
    <t xml:space="preserve">INT-029</t>
  </si>
  <si>
    <t xml:space="preserve">onasemnogene abeparvovec (Zolgensma®)</t>
  </si>
  <si>
    <t xml:space="preserve">onasemnogene abeparvovec</t>
  </si>
  <si>
    <t xml:space="preserve">Zolgensma</t>
  </si>
  <si>
    <t xml:space="preserve">spinale musculaire atrofie (SMA)</t>
  </si>
  <si>
    <t xml:space="preserve">Pakketadvies sluisgeneesmiddel onasemnogene abeparvovec (Zolgensma®) bij de behandeling van spinale musculaire atrofie (SMA)</t>
  </si>
  <si>
    <t xml:space="preserve">https://www.zorginstituutnederland.nl/documenten/2021/05/06/pakketadvies-sluisgeneesmiddel-onasemnogene-abeparvovec-zolgensma</t>
  </si>
  <si>
    <t xml:space="preserve">Novartis Gene Therapies</t>
  </si>
  <si>
    <t xml:space="preserve">Positief (Beneluxa met België en Ierland/NCPE) voor symptomatische SMA type 1 en presymptomatische patiënten met 2–3 SMN2-kopieën (aanvraag smaller dan de EMA-indicatie, gesteund door de beroepsgroep). Bewijs type 1: STR1VE-US (n=22): 90% na 14 maanden in leven zonder permanente beademing (natuurlijk beloop ~25%; nusinersen SHINE 37% na 18 maanden), 14/22 zit na 18 maanden zonder hulp – een mijlpaal die onbehandelde baby's nooit halen; op alle uitkomsten lijkt OA beter dan nusinersen, maar door onvergelijkbare studies (nusinersen-patiënten waren zieker bij start) is geen uitspraak over klinisch relevant verschil mogelijk. Presymptomatisch: SPR1NT (n=29, lopend): allen in leven zonder beademing, 11/14 (2 kopieën) zit, 8/15 (3 kopieën) staat, 6/15 loopt; ook nusinersen (NURTURE) houdt allen in leven. SWP presymptomatisch op mechanisme, brede consensus en het feit dat &gt;50% met 3 kopieën ernstige ziekte ontwikkelt. Geen vergelijkende studie OA vs. nusinersen, die komt er waarschijnlijk niet.</t>
  </si>
  <si>
    <t xml:space="preserve">Best ondersteunende zorg / natuurlijk beloop; t.o.v. nusinersen geen conclusie mogelijk</t>
  </si>
  <si>
    <t xml:space="preserve">Basecase fabrikant te optimistisch (single-arm data, gunstige langetermijnaannames); geen korting nodig als de claim volledig uitkomt</t>
  </si>
  <si>
    <t xml:space="preserve">263.389 vs. nusinersen (Beneluxa alternatieve basecase, incl. nusinersen-gebruik na OA); met 85% korting op nusinersen (ZIN-advies 2018) 91% korting op OA nodig</t>
  </si>
  <si>
    <t xml:space="preserve">91 (als de fabrikantclaim niet uitkomt, met nusinersen à −85%); 0 als de claim volledig uitkomt; ca. 50 bij gedeeld risico; ACP: minimaal 50</t>
  </si>
  <si>
    <t xml:space="preserve">Netto ca. 11 (jaar 3); sterk afhankelijk van populatie en nusinersen-aannames</t>
  </si>
  <si>
    <t xml:space="preserve">Zie BIA (type 1 + presymptomatisch; hielprikscreening verwacht oktober 2022)</t>
  </si>
  <si>
    <t xml:space="preserve">ACP: niet vergoeden tenzij pay-for-performance-afspraak én zeer forse prijsreductie, waarvan de omvang mede afhangt van de P4P-afspraken; door de grote langetermijnonzekerheid is een exact percentage lastig; op basis van de Beneluxa-reviewgroep en Broekhoff et al. (Value in Health 2021, terugvalscenario's) en gelet op het innovatieve karakter: minimaal 50% prijsreductie voor maatschappelijk verantwoorde opname.</t>
  </si>
  <si>
    <t xml:space="preserve">Prijsrisico niet uitsluitend bij de premiebetaler: 91% (fabrikantclaim komt niet uit) tot 0% (claim komt uit), ~50% bij gedeeld risico; pay-for-performance op gebruik van aanvullende ziektemodulerende behandeling (nusinersen), beademingsvrije overleving en motorische mijlpalen; onderhandelen binnen Beneluxa; uitbreiding van het nusinersen-weesgeneesmiddelenarrangement (start-/stopcriteria, indicatiecommissie, SMA-register UMC Utrecht) met voldoende middelen voor het expertisecentrum; jaarlijkse Monitor; herbeoordeling van de KE over 5 jaar.</t>
  </si>
  <si>
    <t xml:space="preserve">Eerste gentherapie voor SMA: SWP via natuurlijk-beloopvergelijking (STR1VE, SPR1NT); geen uitspraak t.o.v. nusinersen. KE: Beneluxa verwierp de fabrikantaannames (single-arm, gunstige langetermijnaannames) → ICER €263.389 vs. nusinersen; scenario met ZIN's eigen 85%-kortingsadvies op nusinersen → 91% korting; risicodelingsformule (0% als claim uitkomt, 91% als niet, ~50% gedeeld) + P4P op harde uitkomsten. ACP: ≥50%. BI €11 mln netto. Arrangement en register als voorwaarde; herbeoordeling na 5 jaar.</t>
  </si>
  <si>
    <t xml:space="preserve">Bron: brief 06-05-2021 (5 p.) + ACP-advies + Beneluxa relative effectiveness report + FE (238 p.), gelezen via extract (herstelde download). Eerste expliciete 'risicodelingsformule' (0–50–91%) in een ZIN-advies; Beneluxa-beoordeling.</t>
  </si>
  <si>
    <t xml:space="preserve">INT-028</t>
  </si>
  <si>
    <t xml:space="preserve">6 behandelcombinaties van geneesmiddelen</t>
  </si>
  <si>
    <t xml:space="preserve">Pakketadvies 6 behandelcombinaties van geneesmiddelen bij multipel myeloom</t>
  </si>
  <si>
    <t xml:space="preserve">https://www.zorginstituutnederland.nl/documenten/2021/02/11/pakketadvies-multipel-myeloom</t>
  </si>
  <si>
    <t xml:space="preserve">Janssen (daratumumab), Celgene/BMS (lenalidomide, pomalidomide), Amgen (carfilzomib)</t>
  </si>
  <si>
    <t xml:space="preserve">Diverse sluisplaatsingen 2019–2020 (VRd, D-VMP, DRd 1L, pomalidomide 2L, DKd, D-VTd)</t>
  </si>
  <si>
    <t xml:space="preserve">Positief, maar op een andere grondslag dan gebruikelijk. ZIN acht de effectiviteit van de zes in de sluis geplaatste combinaties (VRd, D-VMP, DRd en pomalidomide bij niet-transplantabele patiënten; DKd; D-VTd bij transplantabele patiënten) voldoende aangetoond op basis van de onderbouwde (concept)richtlijn van de HOVON Myeloom Werkgroep en de daaraan ten grondslag liggende gerandomiseerde en niet-gerandomiseerde studies, zonder per combinatie een FT-rapport op te stellen. Reden: in het dynamische MM-behandellandschap (snel opeenvolgende combinaties, keuze in een eerdere lijn beïnvloedt latere lijnen) is niet de beste combinatie per lijn relevant maar de beste uitkomst na meerdere lijnen; geïsoleerde beoordelingen hebben daarom 'onvoldoende toegevoegde waarde vanuit de optiek van het verzekerde pakket'. Kanttekening: er blijven vragen over in welke combinatie de middelen het meest effectief zijn en over de meest doelmatige plaatsbepaling; die worden in de pilot (taakgroep, registratie, gepast-gebruikonderzoek) beantwoord. Kosteneffectiviteit en budgetimpact zijn niet per combinatie bepaald.</t>
  </si>
  <si>
    <t xml:space="preserve">Geen individuele comparator; plaatsbepaling per behandellijn volgens (concept)richtlijn HOVON Myeloom Werkgroep</t>
  </si>
  <si>
    <t xml:space="preserve">Geen percentage; 'scherpe' prijsonderhandeling, inzet: macrokosten MM bevriezen in een vastgesteld jaar</t>
  </si>
  <si>
    <t xml:space="preserve">Niet per combinatie bepaald; macrokosten farmacotherapie MM: 123 (2017), 174 (2018), 248 (2019); grootste posten lenalidomide en daratumumab</t>
  </si>
  <si>
    <t xml:space="preserve">ca. 1.100 nieuwe MM-diagnoses per jaar (meest ≥65 jaar)</t>
  </si>
  <si>
    <t xml:space="preserve">ACP (11 december 2020): wezenlijk ander dossier – bij gezamenlijke beoordeling zijn individuele effectiviteits-/KE-rapporten niet zinvol; het complexe, dynamische landschap en de grote onzekerheden vragen beoordeling in samenhang (in lijn met eerder ACP-verzoek om indicatiebrede beoordelingen). Effectieve middelen; steun voor tijdelijke toelating in pilotvorm met gepast-gebruikonderzoek en ziektespecifieke, onafhankelijke dataverzameling als voorwaarde; hoop dat de beroepsgroep toegang krijgt tot alle middelen. Wél scherpe prijsonderhandeling: grote onzekerheid over (kosten)effectiviteit, andere behandelopties beschikbaar, indicatie-uitbreidingen (middelen al vergoed in andere combinatie/lijn/subpopulatie → R&amp;D deels terugverdiend). Zonder KE-data geen value-based prijsadvies mogelijk; meeste draagvlak voor 'macrokosten MM niet verder laten stijgen' (alternatief: vaste prijs per patiënt(jaar)). Na de pilot opnieuw oordelen over voortzetting.</t>
  </si>
  <si>
    <t xml:space="preserve">Tijdelijke opname in pilotkader (uitwerking max. 2,5 jaar) in afwachting van een indicatiebreed advies; taakgroep multipel myeloom met alle belanghebbenden; ziektespecifieke onafhankelijke dataverzameling (project Regie op registers, MM als casus); gepast-gebruikonderzoek, o.a. naar de behandelduur van DRd (beroepsgroepinitiatief, potentieel grote besparing); financiering van registratie en onderzoek meenemen in de onderhandelingen met fabrikanten; real-time monitoring. Nieuwe MM-combinaties in de sluis: per keer na advies van de taakgroep beoordelen of directe instroom binnen de pilot kan of een apart advies nodig is.</t>
  </si>
  <si>
    <t xml:space="preserve">Effectiviteit voldoende aangetoond via richtlijn + studies (geen FT per combinatie). Geïsoleerde beoordeling per combinatie heeft onvoldoende waarde: relevante vraag is de meest (kosten)effectieve behandelvolgorde; patiëntaantallen en KE-modelinput worden ingehaald door nieuwe ontwikkelingen, zodat een advies bij verschijnen achterhaald kan zijn. Daarom pilot met indicatiebrede aanpak (Toekomstbestendig pakketbeheer), taakgroep, registers en gepast-gebruikonderzoek; middelen tijdelijk toelaten in het belang van patiënten. Scherpe prijsonderhandeling gerechtvaardigd door: onbekende definitieve plaats in het algoritme (effectiviteit in praktijk onzeker), grote KE-onzekerheid, indicatie-uitbreidingen/eerdere lijn (R&amp;D grotendeels terugverdiend), beschikbare alternatieven. Omdat BI en KE ontbreken: inzetten op bevriezen van de macrokosten MM (123→174→248 mln in 2017–2019). ZIN verwacht deze aanpak vaker toe te passen (o.a. CLL).</t>
  </si>
  <si>
    <t xml:space="preserve">Bron: brief 11-02-2021 (5 p.) + ACP-advies (11-12-2020). Geen FT-/FE-rapport of BIA. Sluismiddelen volgens ACP-titel: lenalidomide, daratumumab, pomalidomide (vijf combinaties); de brief noemt zes combinaties incl. carfilzomib-daratumumab-dexamethason. Vervolgadviezen in het pilotkader: o.a. INT-031 (Isa-Kd).</t>
  </si>
  <si>
    <t xml:space="preserve">INT-027</t>
  </si>
  <si>
    <t xml:space="preserve">polatuzumab vedotin (Polivy®)</t>
  </si>
  <si>
    <t xml:space="preserve">polatuzumab vedotin</t>
  </si>
  <si>
    <t xml:space="preserve">Polivy</t>
  </si>
  <si>
    <t xml:space="preserve">r/r DLBCL</t>
  </si>
  <si>
    <t xml:space="preserve">Pakketadvies sluisgeneesmiddel polatuzumab vedotin (Polivy®) voor de behandeling van r/r DLBCL</t>
  </si>
  <si>
    <t xml:space="preserve">https://www.zorginstituutnederland.nl/documenten/2020/12/10/pakketadvies-sluisgeneesmiddel-polatuzumab-vedotin-polivy-voor-de-behandeling-van-r-r-dlbcl</t>
  </si>
  <si>
    <t xml:space="preserve">Positief. Bewijs: gerandomiseerde fase-2-studie (GO29365) van Pola-BR tegenover BR bij r/r DLBCL zonder SCT-optie; beperkingen: geen QoL-data, kleine heterogene populatie, geen vooraf gespecificeerd analyseplan of superioriteitshypothese (hoog bias-risico, 'zeer lage kwaliteit' volgens ACP), en BR is als proxy bruikbaar maar wordt in Nederland weinig gebruikt (meestal R-PECC). Daardoor is een harde uitspraak over het relatieve OS-verschil lastig. Toch: mediane OS 12,4 vs. 4,7 maanden (winst 7,7 maanden; HR 0,42; 0,24–0,75), tegen een door de beroepsgroep gehanteerde relevantiegrens van 3 maanden. Volgens GRADE-terminologie doet dit grote effect vermoeden dat Pola-BR 'mogelijk' tot een klinisch relevant voordeel leidt → SWP. Plaats volgens experts: 2e lijn palliatief bij niet-ASCT-fit en 3e lijn bij niet fit voor alloSCT/CAR-T of niet kunnen wachten op CAR-T.</t>
  </si>
  <si>
    <t xml:space="preserve">Bendamustine + rituximab (BR; proxy voor de Nederlandse praktijk waar vooral R-PECC wordt gebruikt); beide off-label</t>
  </si>
  <si>
    <t xml:space="preserve">48.477 (basecase, geaccepteerd); ca. 60.000 in scenario met slechtere post-behandeling QoL (door ZIN gevraagd)</t>
  </si>
  <si>
    <t xml:space="preserve">Geen percentage; onderhandelen op een prijs ónder de referentiewaarde; pay-for-proof mogelijk</t>
  </si>
  <si>
    <t xml:space="preserve">7,6–13,5 meerkosten (jaar 3, na substitutie)</t>
  </si>
  <si>
    <t xml:space="preserve">163–288 in jaar 3; €55.849 per patiënt (4,4 cycli: €45.399 + 4,4 × €2.375)</t>
  </si>
  <si>
    <t xml:space="preserve">ACP (27 november 2020): effectief met veelbelovend overlevingseffect, maar grote onzekerheid door een fase-II-studie van zeer lage kwaliteit; follow-up te kort om van genezing te spreken; onduidelijk in welke kwaliteit van leven de gewonnen maanden worden geleefd. ICER ~€48.000 onder de referentiewaarde €80.000 (ziektelast 0,91), maar de aanname dat overlevers een QoL als gezonde personen hebben is niet realistisch; het door ZIN gevraagde scenario met slechtere QoL geeft ~€60.000 en toont de gevoeligheid. Langetermijndata nodig en later opnieuw toetsen of vergoeding gerechtvaardigd blijft; positief advies zonder voorwaarden niet aangewezen → prijsonderhandeling.</t>
  </si>
  <si>
    <t xml:space="preserve">Prijs onderhandelen onder de referentiewaarde van €80.000/QALY (levensverlengend maar niet curatief; onzekere QoL in gewonnen maanden; onzekere effectiviteit/KE; verwachte indicatie-uitbreiding naar de 1e lijn); pay-for-proof (hogere prijs bij meer bewijs, anders scherpere prijs); langetermijndata verzamelen en op termijn opnieuw beoordelen of vergoeding wordt voortgezet; plaatsbepaling conform klinische experts (2e lijn niet-ASCT-fit, 3e lijn niet fit voor alloSCT/CAR-T).</t>
  </si>
  <si>
    <t xml:space="preserve">Gerandomiseerde fase 2 (GO29365) met beperkingen (geen QoL, BR als proxy, hoog bias-risico), maar OS-winst 7,7 maanden (HR 0,42) tegen een 3-maandsgrens → SWP ('mogelijk klinisch relevant', GRADE). Ziektelast 0,91 → €80.000. KEA voldoende; basecase ICER €48.477; ZIN vond de post-behandeling QoL te optimistisch en liet een scenario met slechtere QoL doorrekenen (~€60.000) → kosteneffectief. Toch prijsonderhandeling onder de referentiewaarde: niet curatief, onzekere QoL van gewonnen maanden, onzekere (kosten)effectiviteit, ontbrekende langetermijndata (herbeoordeling, pay-for-proof), en lopende 1L-studies (volumegroei). BI €7,6–13,5 mln (163–288 patiënten).</t>
  </si>
  <si>
    <t xml:space="preserve">Nog aanvullen (niet in dossier); Pola-BR werd vergoed en gold vanaf 2021 als comparator voor TAFA-LEN, glofitamab, loncastuximab en epcoritamab</t>
  </si>
  <si>
    <t xml:space="preserve">Bron: gebundelde PDF (brief 10-12-2020; ACP-advies; FT-rapport; BIA; FE-rapport), gelezen via extract. Cruciaal ankerdossier: de single-arm-achtige acceptatie van Pola-BR werd later door de beroepsgroep gerelativeerd (praktijkresultaten slechter, INT-111) en ZIN werd strenger op vergelijkbare bewijsconstructies (INT-077/078).</t>
  </si>
  <si>
    <t xml:space="preserve">INT-026</t>
  </si>
  <si>
    <t xml:space="preserve">venetoclax (Venclyxto®) in combinatie met obinutuzumab</t>
  </si>
  <si>
    <t xml:space="preserve">volwassen patiënten met chronische lymfatische leukemie (CLL)</t>
  </si>
  <si>
    <t xml:space="preserve">Pakketadvies venetoclax (Venclyxto®) in combinatie met obinutuzumab bij de behandeling van volwassen patiënten met chronische lymfatische leukemie (CLL)</t>
  </si>
  <si>
    <t xml:space="preserve">https://www.zorginstituutnederland.nl/documenten/2020/11/16/pakketadvies-venetoclax-venclyxto</t>
  </si>
  <si>
    <t xml:space="preserve">Positief voor twee subgroepen, negatief voor een derde. Bewijs: directe RCT (CLL14) van venetoclax-obinutuzumab tegenover chloorambucil-obinutuzumab bij niet-fitte patiënten; voor de vergelijking met ibrutinib (ongemuteerd IGHV) een indirecte vergelijking. Positief: bij niet-fitte patiënten zonder del(17p)/TP53 met ongemuteerd IGHV geeft venetoclax-obinutuzumab 'waarschijnlijk' een klinisch relevant PFS-voordeel t.o.v. chloorambucil-obinutuzumab en 'mogelijk' een vergelijkbare PFS als ibrutinib (studiepopulatie minder fit dan in de ibrutinib-studie); bij gemuteerd IGHV 'mogelijk' een langere PFS dan chloorambucil-obinutuzumab. Bijwerkingen (TLS, neutropenie, infecties) geven geen voorkeur voor een van de drie middelen. Negatief: bij del(17p) en/of TP53-mutatie is er onvoldoende bewijs voor het relatieve verschil met ibrutinib → voorlopig geen SWP, geen te verzekeren prestatie. Nog weinig bekend over OS (langzaam beloop), tijd tot volgende behandeling en kwaliteit van leven.</t>
  </si>
  <si>
    <t xml:space="preserve">Gemuteerd IGHV: chloorambucil-obinutuzumab; ongemuteerd IGHV: chloorambucil-obinutuzumab én ibrutinib (indirect; vergelijkbare PFS); del(17p)/TP53: ibrutinib – onvoldoende bewijs</t>
  </si>
  <si>
    <t xml:space="preserve">0,41–0,70 (FE-rapport)</t>
  </si>
  <si>
    <t xml:space="preserve">Ongemuteerd IGHV: dominant t.o.v. chloorambucil-obinutuzumab (meer QALY's, lagere kosten); gemuteerd IGHV: uitkomsten niet bruikbaar voor besluitvorming (te onzekere PFS-modellering), lijkt eveneens kostenbesparend</t>
  </si>
  <si>
    <t xml:space="preserve">Geen percentage; prijsonderhandeling geadviseerd ondanks dominantie</t>
  </si>
  <si>
    <t xml:space="preserve">8,2 totale kosten; 5,6 meerkosten na substitutie</t>
  </si>
  <si>
    <t xml:space="preserve">ca. 194; behandelduur ca. 1 jaar; €84.503 per behandeling</t>
  </si>
  <si>
    <t xml:space="preserve">ACP (23 oktober 2020): effectief middel voor de twee subgroepen; nog onduidelijk of PFS-winst tot langer leven leidt; onzekerheid over modelaannames; omdat de kosteneffectiviteit van de huidige standaard onbekend is, kan alleen worden gezegd dat de nieuwe behandeling kosteneffectief is t.o.v. die standaard, niet of de zorg als zodanig kosteneffectief is; wel aannemelijk dat de kosten dalen. Advies: toelaten én over de prijs onderhandelen, met twee aandachtspunten: (1) de komst van deze combinatie betrekken bij de lopende prijsonderhandeling over ibrutinib (deels een alternatief); (2) venetoclax wordt al voor meerdere indicaties vergoed, dus de fabrikant is al deels gecompenseerd → lagere prijs gerechtvaardigd. Wens om de vele CLL-middelen in samenhang te beoordelen, met gebruik van het aanbod van de beroepsgroep.</t>
  </si>
  <si>
    <t xml:space="preserve">Vergoeding beperkt tot de twee SWP-subgroepen (niet-fit, zonder del(17p)/TP53, gemuteerd én ongemuteerd IGHV); niet voor del(17p)/TP53. Prijsonderhandeling met doorwerking naar het ibrutinib-traject.</t>
  </si>
  <si>
    <t xml:space="preserve">Effectiviteit: CLL14 (direct vs. chloorambucil-obinutuzumab) → waarschijnlijk klinisch relevante PFS-winst bij ongemuteerd IGHV, mogelijk bij gemuteerd IGHV; indirect mogelijk vergelijkbaar met ibrutinib (populatie minder fit); onvoldoende bewijs bij del(17p)/TP53 → geen SWP daar. Bijwerkingen geen voorkeur. Kosteneffectiviteit: dominant t.o.v. chloorambucil-obinutuzumab bij ongemuteerd IGHV (ref. €50.000); bij gemuteerd IGHV te onzeker maar ook kostenbesparend. Budgetimpact 8,2 mln (5,6 na substitutie), 194 patiënten, vaste behandelduur ~1 jaar tegenover ibrutinib tot progressie (&gt;3 jaar, ~€70.000/jaar). Advies: toelaten en toch over de prijs onderhandelen, omdat (a) het advies repercussies moet hebben voor de lopende ibrutinib-onderhandeling en (b) venetoclax al voor meerdere indicaties wordt vergoed (fabrikant deels gecompenseerd).</t>
  </si>
  <si>
    <t xml:space="preserve">Bron: gebundelde PDF (brief 16-11-2020; ACP-advies 23-10-2020; FT-rapport 09-10-2020; BIA; FE-rapport), gelezen via het extract van zin_extract.py. Vergelijk INT-022 (ibrutinib 1L, 03-07-2020) en INT-015 (venetoclax r/r, 2019).</t>
  </si>
  <si>
    <t xml:space="preserve">INT-025</t>
  </si>
  <si>
    <t xml:space="preserve">esketamine neusspray (Spravato®)</t>
  </si>
  <si>
    <t xml:space="preserve">esketamine neusspray</t>
  </si>
  <si>
    <t xml:space="preserve">Spravato</t>
  </si>
  <si>
    <t xml:space="preserve">volwassenen met een therapieresistente depressie</t>
  </si>
  <si>
    <t xml:space="preserve">Psychiatrie</t>
  </si>
  <si>
    <t xml:space="preserve">Pakketadvies sluisgeneesmiddel esketamine neusspray (Spravato®) bij de behandeling van volwassenen met een therapieresistente depressie</t>
  </si>
  <si>
    <t xml:space="preserve">https://www.zorginstituutnederland.nl/documenten/2020/09/30/pakketadvies-esketamine-neusspray-spravato</t>
  </si>
  <si>
    <t xml:space="preserve">Positief, met een plaatsbepaling die afwijkt van de claim. Volgens registratie en richtlijn zou esketamine neusspray (met SSRI/SNRI) als 3e stap (augmentatie) kunnen worden ingezet; daar heeft het een gelijke waarde t.o.v. de bestaande augmentatiestrategieën. De beroepsgroep ziet vooralsnog een plaats in de 4e stap, na non-respons op drie opeenvolgende medicamenteuze stappen incl. augmentatie; daar heeft esketamine een meerwaarde t.o.v. tranylcypromine. De studieresultaten zijn met diverse onzekerheden omgeven (zoals bij veel depressiestudies), maar esketamine voldoet aan SWP. ZIN volgt de beroepsgroep en ziet toegevoegde waarde alleen in de 4e stap, mede omdat de 3e stap al adequate opties kent; wettelijke beperking tot de 4e stap verkleint het risico op een buitengewoon grote budgetimpact.</t>
  </si>
  <si>
    <t xml:space="preserve">3e stap: bestaande augmentatiestrategieën (gelijke waarde); 4e stap: tranylcypromine (meerwaarde) – studieresultaten niet representatief voor de 4e stap</t>
  </si>
  <si>
    <t xml:space="preserve">Niet te bepalen (alleen een kosteneffectiviteitssignaal); pay-for-performance en/of pay-for-proof geadviseerd</t>
  </si>
  <si>
    <t xml:space="preserve">15,8 meerkosten (jaar 3) bij inzet in de 4e stap vs. tranylcypromine; bij inzet in de 3e stap 27,1 mln tot 1,7 miljard</t>
  </si>
  <si>
    <t xml:space="preserve">€10.175 per patiënt per jaar (augmentatie €20–141; tranylcypromine €2.435); aantallen 4e stap zie BIA, 3e stap potentieel zeer groot</t>
  </si>
  <si>
    <t xml:space="preserve">ACP (28 augustus 2020; inspraak Depressie Vereniging en Janssen): innovatief middel met nieuw werkingsmechanisme, belangrijke aanvulling gezien het leed bij langdurige therapieresistente depressie; volgt ZIN: meerwaarde alleen in de 4e stap (beperkte groep, beperkte BI). Alleen een KE-signaal beschikbaar (ongunstig, veel onzekerheden) → veel meer onderzoeksgegevens nodig. Omdat geen prijsreductie te bepalen is maar de ACP wel prijsreductie wil, adviseert zij pay-for-performance (vergoeding afhankelijk van bereikte resultaten), bij voorkeur als 'pay for proof': eerst een lagere prijs, hogere vergoeding als meer bewijs voor (kosten)effectiviteit komt; responscriteria onafhankelijk door de beroepsgroep vast te stellen; gepast-gebruikafspraken en evaluatie in de praktijk.</t>
  </si>
  <si>
    <t xml:space="preserve">Opname uitsluitend in de 4e stap van het behandelalgoritme (wettelijk te beperken), na prijsonderhandeling, bij voorkeur met pay-for-performance en/of pay-for-proof-afspraken; onafhankelijk vastgestelde responscriteria; gepast-gebruikafspraken en praktijkevaluatie. Esketamine valt onder de aanspraak geneeskundige zorg (art. 2.4 Bzv), niet onder het GVS; declaratie via de zorgverzekeraar vanaf 1 januari 2021 wordt met NZa voorbereid.</t>
  </si>
  <si>
    <t xml:space="preserve">SWP voldaan; gelijke waarde in de 3e stap (augmentatie), meerwaarde in de 4e stap (vs. tranylcypromine) – ZIN volgt de beroepsgroep en beperkt de plaats tot stap 4, omdat stap 3 al adequate opties heeft en inzet in stap 3 een BI van €27 mln tot €1,7 miljard zou geven (stap 4: €15,8 mln). Reguliere KEA niet aan de orde (gelijke waarde) of niet mogelijk (data niet representatief voor stap 4; weinig data over tranylcypromine); bij hoge uitzondering een KE-signaal: kosteneffectiviteit t.o.v. tranylcypromine onwaarschijnlijk. Advies: opnemen alleen in stap 4 na prijsonderhandeling, bij voorkeur met pay-for-performance/pay-for-proof. Innovatief, nieuw werkingsmechanisme, mogelijk sneller effect.</t>
  </si>
  <si>
    <t xml:space="preserve">Bron: gebundelde PDF (brief 30-09-2020; ACP-advies; FT-rapport; BIA), gelezen via extract; geen FE-rapport (KE-signaal). Enige psychiatrische sluisdossier; eerste 'pay for proof'-formulering en eerste 'kosteneffectiviteitssignaal'.</t>
  </si>
  <si>
    <t xml:space="preserve">INT-024</t>
  </si>
  <si>
    <t xml:space="preserve">trastuzumab-emtansine (Kadcyla®)</t>
  </si>
  <si>
    <t xml:space="preserve">trastuzumab-emtansine</t>
  </si>
  <si>
    <t xml:space="preserve">Kadcyla</t>
  </si>
  <si>
    <t xml:space="preserve">vroege HER2-positieve borstkanker</t>
  </si>
  <si>
    <t xml:space="preserve">Pakketadvies sluisgeneesmiddel trastuzumab-emtansine (Kadcyla®) bij vroege HER2-positieve borstkanker</t>
  </si>
  <si>
    <t xml:space="preserve">https://www.zorginstituutnederland.nl/documenten/2020/09/24/pakketadvies-trastuzumab-emtansine-kadcyla</t>
  </si>
  <si>
    <t xml:space="preserve">Positief. Bewijs: RCT (KATHERINE) van adjuvant trastuzumab-emtansine tegenover trastuzumab (huidige standaard) bij vroege HER2-positieve borstkanker met invasieve restziekte na taxaan-gebaseerde, HER2-gerichte neoadjuvante behandeling. Aanzienlijk effect op invasieve-ziektevrije overleving (HR 0,50; 0,39–0,64), conform de PASKWIL-criteria van de Commissie BOM; recidieven gehalveerd (23% → 12%). OS-data te prematuur – reden voor de Commissie BOM om haar positieve advies 'voorlopig' te noemen; de EMA verplicht de fabrikant uiterlijk 2024 OS-data aan te leveren, waarna BOM en ZIN het oordeel zo nodig herzien. QoL tijdens behandeling lager door hogere toxiciteit, meestal mild en voorbijgaand; vaste behandelduur 14 cycli.</t>
  </si>
  <si>
    <t xml:space="preserve">Trastuzumab (adjuvant; KATHERINE, directe RCT); in de praktijk zeer hoge, niet-openbare kortingen op trastuzumab en biosimilars</t>
  </si>
  <si>
    <t xml:space="preserve">Range 496–4.252 (afhankelijk van OS-extrapolatie; effect beperkt) – ruim onder €20.000; in werkelijkheid ongunstiger door niet-openbare kortingen op trastuzumab</t>
  </si>
  <si>
    <t xml:space="preserve">Geen percentage: kortingen op de comparator zijn niet openbaar; minister moet zich door zorgverzekeraars laten informeren over de bedongen kortingen</t>
  </si>
  <si>
    <t xml:space="preserve">16,4 meerkosten (jaar 3), op lijstprijzen; kostenverschuiving van latere naar eerdere lijn; werkelijke meerkosten hoger door kortingen op trastuzumab</t>
  </si>
  <si>
    <t xml:space="preserve">Zie BIA; vaste behandelduur 14 cycli</t>
  </si>
  <si>
    <t xml:space="preserve">ACP (28 augustus 2020; inspraak BVN): effectief middel (recidieven gehalveerd), OS moet het beeld nog bevestigen; ICER ver onder €20.000 (ziektelast 0,34), maar in werkelijkheid ongunstiger door de niet-openbare kortingen op trastuzumab (verzekeraars: 'vertekend beeld') en door onzekerheden in de KEA. Bovendien twijfelt de ACP of €20.000 wel de juiste referentiewaarde is bij een indicatie-uitbreiding: de fabrikant heeft ontwikkelkosten al deels terugverdiend en hoefde weinig extra inspanning te leveren. Advies: toch prijsonderhandeling; percentage niet te bepalen – minister moet contact opnemen met de zorgverzekeraars.</t>
  </si>
  <si>
    <t xml:space="preserve">Startvoorwaarden: bevestigde HER2-positiviteit en invasieve restziekte na neoadjuvante taxaan/HER2-behandeling; maximaal 14 cycli, staken bij recidief of onbehandelbare toxiciteit; ZIN vertrouwt op doelmatige inzet door de beroepsgroep. Herziening van het advies als de OS-data (2024) het voorlopige BOM-advies doen kantelen. Evaluatie uiterlijk 2024, incl. koppeling tumorkenmerken–inzet en plaats in het arsenaal op basis van het definitieve BOM-advies.</t>
  </si>
  <si>
    <t xml:space="preserve">KATHERINE (RCT vs. trastuzumab): iDFS HR 0,50, PASKWIL; OS prematuur (BOM-advies voorlopig; EMA-verplichting OS 2024); QoL tijdens behandeling lager, toxiciteit mild/voorbijgaand. Ziektelast 0,34 → €20.000/QALY; ICER €496–4.252 → kosteneffectief. Toch onderhandelen: (1) verzekeraars hebben zeer hoge, niet-openbare kortingen op trastuzumab/biosimilars, zodat BI (€16,4 mln) en KE in werkelijkheid ongunstiger zijn; (2) ACP: bij indicatie-uitbreiding is €20.000 mogelijk niet het juiste uitgangspunt omdat ontwikkelkosten al deels zijn terugverdiend; (3) onzekerheden KEA. Geen percentage mogelijk; minister moet kortingen bij verzekeraars opvragen. T-DM1 werd al in een latere lijn ingezet (kostenverschuiving).</t>
  </si>
  <si>
    <t xml:space="preserve">Bron: gebundelde PDF (brief 24-09-2020; ACP-advies; FT-rapport; BIA; FE-rapport), gelezen via extract. Enige dossier tot nu toe met referentiewaarde €20.000 (ziektelast 0,34) en met de expliciete ACP-twijfel of die referentiewaarde bij indicatie-uitbreidingen passend is.</t>
  </si>
  <si>
    <t xml:space="preserve">INT-023</t>
  </si>
  <si>
    <t xml:space="preserve">avelumab (Bavencio®) in combinatie met axitinib</t>
  </si>
  <si>
    <t xml:space="preserve">volwassen patiënten met gevorderd niercelcarcinoom</t>
  </si>
  <si>
    <t xml:space="preserve">Pakketadvies sluisgeneesmiddel avelumab (Bavencio®) in combinatie met axitinib bij de eerstelijnsbehandeling van volwassen patiënten met gevorderd niercelcarcinoom</t>
  </si>
  <si>
    <t xml:space="preserve">https://www.zorginstituutnederland.nl/documenten/2020/09/21/pakketadvies-avelumab-bavencio-in-combinatie-met-axitinib</t>
  </si>
  <si>
    <t xml:space="preserve">Positief SWP, maar negatief pakketadvies. Bewijs: JAVELIN Renal 101 (avelumab + axitinib vs. sunitinib): interimanalyse na 19 maanden – PFS 13,3 vs. 8,0 maanden (+5,3), HR 0,69 (0,56–0,84), PASKWIL-conform → SWP. Onzekerheden: OS niet aangetoond; sunitinib is naar de achtergrond verdwenen nu pembrolizumab + axitinib en nivolumab + ipilimumab de voorkeur hebben; directe of indirecte vergelijking met die combinaties bleek niet mogelijk → toegevoegde waarde onzeker; optimaal behandelalgoritme onbekend. CieBOM: voorlopig positief maar terughoudend. NVMO: geen patiëntengroep wordt benadeeld bij ontbreken; voorkeur voor pembrolizumab + axitinib.</t>
  </si>
  <si>
    <t xml:space="preserve">Sunitinib (JAVELIN Renal 101; verouderd) – vergelijking met pembrolizumab + axitinib en nivolumab + ipilimumab niet mogelijk</t>
  </si>
  <si>
    <t xml:space="preserve">ACP: negatief advies; ZIN moet met de beroepsgroep nagaan of de combinatie voor een (kleine) groep toch noodzakelijk is – zo niet, blijft het negatief; zo ja, alleen positief voor die groep en onder voorwaarden: aanzienlijke prijsreductie (bestaande middelen, onzekere meerwaarde t.o.v. alternatieven, kosten waarschijnlijk al terugverdiend) en langetermijndata via een register.</t>
  </si>
  <si>
    <t xml:space="preserve">n.v.t. (negatief advies). Herbeoordeling mogelijk bij zekerheid over OS-winst en plaats in het algoritme; ZIN vraagt de beroepsgroep binnen een jaar na nieuwe OS-data een standpunt in te nemen over de plaats van de combinatie en het optimale behandelalgoritme.</t>
  </si>
  <si>
    <t xml:space="preserve">Uniek: SWP voldaan maar 'niet vergoeden' zonder prijsadvies. PFS-winst vs. een verouderde comparator (sunitinib), geen OS, geen (in)directe vergelijking met de twee voorkeurscombinaties, geen subgroep die baat heeft volgens de NVMO, onzeker landschap → geen toegevoegde waarde aantoonbaar → niet opnemen; herbeoordeling na OS-data en een standpunt van de beroepsgroep over het algoritme.</t>
  </si>
  <si>
    <t xml:space="preserve">Bron: brief 21-09-2020 (3 p.) + ACP-advies + FT-rapport + FE-rapport + BIA, gelezen via extract. Enige dossier met positief SWP en een negatief advies op grond van onbepaalbare toegevoegde waarde (zonder KEA-probleem); leerpunt: een verouderde RCT-comparator zonder brug naar de nieuwe standaard is fataal.</t>
  </si>
  <si>
    <t xml:space="preserve">INT-022</t>
  </si>
  <si>
    <t xml:space="preserve">ibrutinib (Imbruvica®)</t>
  </si>
  <si>
    <t xml:space="preserve">ibrutinib</t>
  </si>
  <si>
    <t xml:space="preserve">Imbruvica</t>
  </si>
  <si>
    <t xml:space="preserve">volwassen patiënten met chronische lymfatische leukemie (CLL) die niet eerder zijn behandeld</t>
  </si>
  <si>
    <t xml:space="preserve">Pakketadvies sluisgeneesmiddel ibrutinib (Imbruvica®) voor de behandeling van volwassen patiënten met chronische lymfatische leukemie (CLL) die niet eerder zijn behandeld</t>
  </si>
  <si>
    <t xml:space="preserve">https://www.zorginstituutnederland.nl/documenten/2020/07/03/pakketadvies-ibrutinib-imbruvica</t>
  </si>
  <si>
    <t xml:space="preserve">sluis sinds april 2016 (1L CLL); herbeoordeling op verzoek van de minister na nieuwe studiegegevens (advies 2017: alleen subgroep)</t>
  </si>
  <si>
    <t xml:space="preserve">Positief voor vrijwel de hele indicatie (herbeoordeling van het deels negatieve advies uit 2017). Bewijs: nieuwe gerandomiseerde studies van ibrutinib tegenover elk van de Nederlandse standaarden per fitheidsgroep – FCR bij fitte patiënten ≤65–70 jaar, BR bij fitte patiënten &gt;65–70 jaar en chloorambucil + obinutuzumab bij niet-fitte patiënten. Waarom geaccepteerd: klinisch relevante verbetering van de progressievrije overleving van ten minste 6 maanden t.o.v. de standaardbehandeling; ongunstige effecten acceptabel; orale toediening als bijkomend voordeel. Overlevingswinst is nog onduidelijk (immature OS-data, ~5% overleden na 3 jaar) en er zijn geen kwaliteit-van-levengegevens; dat woog in de kosteneffectiviteit, niet in het SWP-oordeel. Negatief voor één subgroep: bij fitte patiënten ≤65–70 jaar met gemuteerd IGHV is er onvoldoende bewijs dat ibrutinib beter is dan FCR (geen voordeel in die subgroep), zodat SWP daar niet is vastgesteld.</t>
  </si>
  <si>
    <t xml:space="preserve">Fit ≤65–70 jaar: FCR; fit &gt;65–70 jaar: bendamustine + rituximab; niet fit: chloorambucil + obinutuzumab (alle drie direct vergeleken in RCT's)</t>
  </si>
  <si>
    <t xml:space="preserve">0,45–0,56</t>
  </si>
  <si>
    <t xml:space="preserve">Niet-fit vs. CO: 155.914 (172.362 incl. medische kosten in gewonnen levensjaren); fit vs. FCR: zie FE-rapport</t>
  </si>
  <si>
    <t xml:space="preserve">Range o.b.v. 95%-BI van het OS-effect: fit vs. FCR 63.533–190.543; niet-fit vs. CO 118.964–199.161; hele groep ruwweg 60.000–200.000</t>
  </si>
  <si>
    <t xml:space="preserve">25–75% volgens FE-rapport (afhankelijk van patiëntengroep); ZIN en ACP: vanuit maatschappelijk perspectief 'veel groter'</t>
  </si>
  <si>
    <t xml:space="preserve">22,1 (na substitutie van huidige behandelingen)</t>
  </si>
  <si>
    <t xml:space="preserve">ca. 445; kosten €69.839 per patiënt per jaar; gemiddelde behandelduur 3 jaar</t>
  </si>
  <si>
    <t xml:space="preserve">ACP (22 mei 2020): niet opnemen en nu ook niet starten met prijsonderhandeling; pas als de fabrikant in openbaarheid een realistischer prijsvoorstel doet, kan onderhandeling worden overwogen. Redenen: prijs ver boven de referentiewaarde (€50.000) terwijl juist een prijs ver eronder verwacht mag worden omdat het een bestaand middel is dat voor meerdere indicaties is toegelaten (investeringen deels terugverdiend); onzekerheid over overleving en ontbrekende kwaliteit-van-levendata; alternatieven beschikbaar; behandelkosten per patiënt stijgen naar €700.000 (fit) en €530.000 (niet-fit) bij 445 patiënten/jaar → verdringing; sterk competitief landschap en verdere indicatie-uitbreidingen; gemiddeld onderhandelingsresultaat van de minister (~30%) is onvoldoende voor de benodigde daling; vertrouwelijkheid van bestaande prijsafspraken met verzekeraars ondermijnt het beleid. De RvB van ZIN volgde de analyse maar zette 'nee, tenzij' om in 'ja, mits' (onderhandelen op basis van een openbaar, realistisch prijsvoorstel) om handelingsruimte te houden.</t>
  </si>
  <si>
    <t xml:space="preserve">Opname pas na succesvolle prijsonderhandeling op basis van een (in beginsel) openbaar, realistisch prijsvoorstel van de fabrikant; nadruk op transparantie van prijsstelling en toetsbare maatschappelijke verantwoordelijkheid van de fabrikant. SWP geldt niet voor fitte patiënten ≤65–70 jaar met gemuteerd IGHV.</t>
  </si>
  <si>
    <t xml:space="preserve">Effectiviteit: nieuwe RCT's tegen FCR, BR en chloorambucil + obinutuzumab tonen ≥6 maanden PFS-winst → SWP voor de hele 1L-populatie zonder del(17p)/TP53, behalve fit ≤65–70 met gemuteerd IGHV (onvoldoende bewijs); OS-effect onduidelijk. Kosteneffectiviteit: modellen van voldoende kwaliteit, maar door onzekere OS een ICER-range van ~60.000–200.000/QALY bij referentiewaarde €50.000 (ziektelast 0,45–0,56) → niet kosteneffectief; prijsdaling 25–75% nodig volgens FE-rapport, maar volgens ZIN/ACP veel meer omdat ibrutinib al voor meerdere indicaties is vergoed (kosten deels terugverdiend), onzekerheid over OS/QoL bestaat en verdere indicaties volgen. Budgetimpact 22,1 mln (445 patiënten). ACP: niet opnemen en niet onderhandelen zonder openbaar realistisch prijsvoorstel; RvB: 'ja, mits' zo'n voorstel er komt.</t>
  </si>
  <si>
    <t xml:space="preserve">Bron: gebundelde PDF (brief 03-07-2020; ACP-advies 22-05-2020; FT-rapport 20-04-2020; BIA; FE-rapport 06-05-2020). Tekstlaag van delen van het FT-rapport is gecodeerd (fontprobleem); samenvatting wel leesbaar. Opvolger van INT-004 (2017).</t>
  </si>
  <si>
    <t xml:space="preserve">INT-021</t>
  </si>
  <si>
    <t xml:space="preserve">dabrafenib in combinatie met trametinib (Tafinlar® en Mekinist®)</t>
  </si>
  <si>
    <t xml:space="preserve">dabrafenib</t>
  </si>
  <si>
    <t xml:space="preserve">Tafinlar; Mekinist</t>
  </si>
  <si>
    <t xml:space="preserve">de adjuvante behandeling van volwassen patiënten met stadium III melanoom</t>
  </si>
  <si>
    <t xml:space="preserve">Pakketadvies sluisgeneesmiddel dabrafenib in combinatie met trametinib (Tafinlar® en Mekinist®) bij de adjuvante behandeling van volwassen patiënten met stadium III melanoom (herbeoordeling)</t>
  </si>
  <si>
    <t xml:space="preserve">https://www.zorginstituutnederland.nl/documenten/2020/06/04/pakketadvies-dabrafenib-trametinib-tafinlar-mekinist</t>
  </si>
  <si>
    <t xml:space="preserve">Novartis</t>
  </si>
  <si>
    <t xml:space="preserve">Sluis; eerste advies 28-08-2019 (INT-017): SWP voldaan maar KEA van onvoldoende kwaliteit → niet opnemen; herbeoordeling na nieuwe FE-analyse</t>
  </si>
  <si>
    <t xml:space="preserve">Ongewijzigd t.o.v. 2019: SWP voldaan (COMBI-AD, RFS-winst vs. placebo bij stadium III BRAF V600-melanoom na resectie); OS-winst t.o.v. afwachten onzeker; geen vergelijking met adjuvant nivolumab/pembrolizumab, die 90–95% van de patiënten krijgt – de combinatie is vooral een uitkomst voor de 5–10% met een contra-indicatie voor immunotherapie.</t>
  </si>
  <si>
    <t xml:space="preserve">Afwachten/placebo (COMBI-AD); adjuvant nivolumab/pembrolizumab niet vergeleken</t>
  </si>
  <si>
    <t xml:space="preserve">13.127–23.967 (nieuwe FE-analyse, voldoende kwaliteit)</t>
  </si>
  <si>
    <t xml:space="preserve">13.127–23.967 t.o.v. placebo; kosteneffectief bij €50.000</t>
  </si>
  <si>
    <t xml:space="preserve">Geen percentage: toch onderhandelen omdat de referentiewaarde hier 'te hoog' is (onzekere OS, alternatieven voor 90–95%, competitief landschap, investeringen al terugverdiend); pay-for-performance/pay-for-proof overwegen</t>
  </si>
  <si>
    <t xml:space="preserve">6 (beroepsgroep) tot 28 (jaar 3) – onzekerheid over marktpenetratie t.o.v. immunotherapie</t>
  </si>
  <si>
    <t xml:space="preserve">Zie BIA; ~€97.000 per patiënt per behandeling (vraagprijs)</t>
  </si>
  <si>
    <t xml:space="preserve">ACP: snel beschikbaar maar niet zonder prijsonderhandeling: onzekere OS-winst, geen vergelijking met de twee recente adjuvante I-O-alternatieven (90–95% van de patiënten), sterk competitief landschap met meer middelen op komst, investeringen door de fabrikant al terugverdiend (beide middelen al op de markt); pay-for-performance/pay-for-proof overwegen; DMTR-register voor langetermijnresultaten.</t>
  </si>
  <si>
    <t xml:space="preserve">Prijsonderhandeling met P4P/pay-for-proof-opties; uitkomsten volgen via het Dutch Melanoma Treatment Registry (DMTR), actief uitgevraagd door ZIN; evaluatie uiterlijk 2023.</t>
  </si>
  <si>
    <t xml:space="preserve">Herindiening van de KEA repareert het 'niet opnemen' van 2019: ICER €13k–24k, kosteneffectief. Toch onderhandelen – ZIN noemt de referentiewaarde 'in dit geval te hoog' wegens (1) onzekere OS-winst, (2) beschikbaarheid van adjuvant nivolumab/pembrolizumab voor 90–95%, (3) competitief landschap, (4) reeds terugverdiende investeringen (bestaande middelen). P4P/pay-for-proof en het DMTR-register als borg. BI €6–28 mln.</t>
  </si>
  <si>
    <t xml:space="preserve">Bron: brief 04-06-2020 (3 p.) + ACP-advies + FT-rapport + BIA, gelezen via extract. Vervolg op INT-017. Vroegste formulering (2020) van 'kosteneffectief maar toch onderhandelen' met het terugverdiend-argument – de latere standaard bij indicatie-uitbreidingen.</t>
  </si>
  <si>
    <t xml:space="preserve">INT-020</t>
  </si>
  <si>
    <t xml:space="preserve">Pakketadvies sluisgeneesmiddel olaparib (Lynparza®) voor de onderhoudsbehandeling van eierstokkanker</t>
  </si>
  <si>
    <t xml:space="preserve">https://www.zorginstituutnederland.nl/documenten/2020/03/19/pakketadvies-olaparib-lynparza</t>
  </si>
  <si>
    <t xml:space="preserve">Positief. Bewijs: SOLO1 (olaparib vs. actief volgen) bij BRCA1/2-gemuteerd FIGO III/IV hooggradig ovarium-/tuba-/peritoneaalcarcinoom na respons op 1L platina: 3-jaars PFS 60% vs. 27%, HR 0,30 (0,23–0,41), conform PASKWIL. OS-data te prematuur → CieBOM-advies 'voorlopig'; EMA verplichtte een heranalyse bij ~60% maturiteit (uiterlijk 2023). Behandelduur 2 jaar (langer bij aanhoudende partiële respons) onzeker in de praktijk.</t>
  </si>
  <si>
    <t xml:space="preserve">Actief volgen na 1L platinachemotherapie (SOLO1); olaparib/niraparib werden al in latere lijn ingezet (kostenverschuiving)</t>
  </si>
  <si>
    <t xml:space="preserve">0,65 (referentiewaarde €50.000)</t>
  </si>
  <si>
    <t xml:space="preserve">10.688 (analyse van voldoende kwaliteit); kans kosteneffectief 89%; gevoelig voor OS-immaturiteit en het percentage dat later opnieuw een PARP-remmer krijgt</t>
  </si>
  <si>
    <t xml:space="preserve">Geen (kosteneffectief); voorlopige toelating met herbeoordeling</t>
  </si>
  <si>
    <t xml:space="preserve">8,9 meerkosten (jaar 3)</t>
  </si>
  <si>
    <t xml:space="preserve">ACP-advies in bundel (niet apart gelezen); brief: snelle toegang gewenst gezien aanzienlijke PFS-winst, gering financieel risico en grote kans op kosteneffectiviteit.</t>
  </si>
  <si>
    <t xml:space="preserve">Toelating 'voorlopig': herbeoordeling bij meer inzicht in OS, behandelduur en PARP-hergebruik, bij indicatie-uitbreidingen of bij markttoelating van andere PARP-remmers; BRCA1/2-diagnostiek op tumormateriaal (landelijke uniforme werkwijze in ontwikkeling); overleg met beroepsgroep over de 2-jaarsduur en PARP-vervolgbeleid; evaluatie uiterlijk 2023.</t>
  </si>
  <si>
    <t xml:space="preserve">SOLO1: PFS-HR 0,30 (PASKWIL), OS immatuur (BOM voorlopig) → meerwaarde t.o.v. actief volgen. KEA voldoende: ICER €10.688 bij €50.000, 89% kans kosteneffectief → opnemen zonder korting ('gering financieel risico'), maar expliciet voorlopig met vier herbeoordelingstriggers (OS, behandelduur, PARP-hergebruik, concurrentie). BI €8,9 mln; kostenverschuiving door eerdere inzet van PARP-remmers.</t>
  </si>
  <si>
    <t xml:space="preserve">Opgenomen (positief advies zonder prijsvoorwaarde)</t>
  </si>
  <si>
    <t xml:space="preserve">Bron: brief 19-03-2020 (4 p.) + FT-rapport + FE-rapport + BIA + ACP, gelezen via de brief. Vroeg voorbeeld van 'vergoeden met herbeoordelingstriggers' (vgl. alectinib 2025); comparator voor het niraparib-advies (INT-032).</t>
  </si>
  <si>
    <t xml:space="preserve">INT-018</t>
  </si>
  <si>
    <t xml:space="preserve">routineprofylaxe van bloedingen bij patiënten met ernstige hemofilie A zonder remmers</t>
  </si>
  <si>
    <t xml:space="preserve">Pakketadvies sluisgeneesmiddel emicizumab (Hemlibra®) als routineprofylaxe van bloedingen bij patiënten met ernstige hemofilie A zonder remmers</t>
  </si>
  <si>
    <t xml:space="preserve">https://www.zorginstituutnederland.nl/documenten/2020/02/17/pakketadvies-emicizumab-hemlibra</t>
  </si>
  <si>
    <t xml:space="preserve">Positief, als gelijke waarde t.o.v. factor VIII-profylaxe: emicizumab is als routineprofylaxe bij ernstige hemofilie A zonder remmers ten minste even effectief zonder meer bijwerkingen; subcutane toediening (1×/1, 2 of 4 weken) geeft meer gebruiksgemak, van voordeel voor patiënten die slecht perifeer te prikken zijn of niet zelf i.v. kunnen toedienen. Geen KEA: bij gelijk effect geen toegevoegde waarde, BIA volstaat.</t>
  </si>
  <si>
    <t xml:space="preserve">Routineprofylaxe met factor VIII (i.v. elke 2–5 dagen)</t>
  </si>
  <si>
    <t xml:space="preserve">Behandelkosten maximaal gelijk aan factor VIII-profylaxe, rekening houdend met decentraal bedongen kortingen tot 60%</t>
  </si>
  <si>
    <t xml:space="preserve">26,9 (geleidelijke introductie, 49% van de patiënten – NVHB-scenario) tot 55,2 (100% overgestapt) in jaar 3</t>
  </si>
  <si>
    <t xml:space="preserve">Zie BIA; ~350 ernstige hemofilie A zonder remmers geraamd (evaluatie 2023: ~280 werkelijk)</t>
  </si>
  <si>
    <t xml:space="preserve">ACP (06-12-2019; inspraak NVHP): 'ongelukkig' dat er geen KEA is (regel: gelijke waarde met een middel zonder FE-plicht → geen FE-plicht) en verbaasd dat geen QoL-onderzoek is gedaan; gebruiksgemak rechtvaardigt geen meerprijs, zeker niet bij een al goedwerkende (en waarschijnlijk niet-kosteneffectieve) standaard waarin al flink wordt 'geïnvesteerd'; totale hemofilie-BI mag niet stijgen; lijstprijs 20% boven de standaard 'onbegrijpelijk' bij kortingen tot 60%; bredere inzet dan de subgroepen verwacht; prijs maximaal gelijk aan wat nu wordt betaald; komende gentherapie (valoctocogene roxaparvovec) ondersteunt dit; extra safety-monitoring (trombose), jaarlijkse evaluatie, startcriteria; producenten zouden hun prijs standaard moeten onderbouwen.</t>
  </si>
  <si>
    <t xml:space="preserve">Behandelkosten ≤ factor VIII-profylaxe (incl. decentrale kortingen); NVHB-statement met startcriteria (slecht te prikken, geen zelftoediening, niet bloedingsvrij, zeer actief leven); safety-monitoring trombose; evaluatie in 2024 (aantallen, kosten, gepast-gebruikafspraken).</t>
  </si>
  <si>
    <t xml:space="preserve">Gebruiksgemak is geen meerwaarde en geen reden voor een meerprijs: emicizumab even effectief als factor VIII → geen KEA, BIA volstaat; BI €27–55 mln afhankelijk van de snelheid van overstappen (ZIN benoemt bewust de bovengrens); prijs maximaal gelijk aan factor VIII inclusief kortingen tot 60%; komende gentherapie als extra drukargument. ACP: totale klasse-BI mag niet stijgen; producent moet prijs onderbouwen.</t>
  </si>
  <si>
    <t xml:space="preserve">Opgenomen 2020 na onderhandeling (arrangement; evaluatie na 3 jaar in INT-063)</t>
  </si>
  <si>
    <t xml:space="preserve">Bron: brief 17-02-2020 (5 p. incl. ACP-advies) + FT-rapport + BIA, gelezen via extract. Grondslag van het factor VIII-anker dat ZIN in 2023 (INT-063), 2025 (INT-095, INT-105) herhaalt; eerste expliciete ACP-kritiek op de 'geen FE-plicht bij gelijke waarde'-regel.</t>
  </si>
  <si>
    <t xml:space="preserve">INT-019</t>
  </si>
  <si>
    <t xml:space="preserve">voretigene neparvovec (Luxturna®)</t>
  </si>
  <si>
    <t xml:space="preserve">voretigene neparvovec</t>
  </si>
  <si>
    <t xml:space="preserve">Luxturna</t>
  </si>
  <si>
    <t xml:space="preserve">visusverlies door erfelijke retinale dystrofie met bi-allelische RPE65-mutaties</t>
  </si>
  <si>
    <t xml:space="preserve">Pakketadvies sluisgeneesmiddel voretigene neparvovec (Luxturna®) bij de behandeling van visusverlies door erfelijke retinale dystrofie met bi-allelische RPE65-mutaties</t>
  </si>
  <si>
    <t xml:space="preserve">https://www.zorginstituutnederland.nl/documenten/2020/02/17/pakketadvies-voretigene-neparvovec-luxturna</t>
  </si>
  <si>
    <t xml:space="preserve">Positief. Eenmalige gentherapie (subretinale injectie onder narcose) bij visusverlies door erfelijke retinale dystrofie met bi-allelische RPE65-mutaties. Na toediening een significante en relevante verbetering van het functioneel zichtvermogen bij patiënten met slecht zicht en voldoende levensvatbare retinacellen, maar geen herstel richting normale visus. Onbekend hoe lang het effect aanhoudt en of verdere achteruitgang wordt tegengegaan (gegevens ontbreken) – meegewogen onzekerheid, terwijl juist stilstand van progressie voor patiënten van groot belang is (zelfredzaamheid, werk, opleiding). Kortetermijnbijwerkingen mild tot matig oculair; één patiënt verloor gezichtsscherpte in het eerst behandelde oog. Conclusie: voldoet aan SWP.</t>
  </si>
  <si>
    <t xml:space="preserve">Geen behandeling (best ondersteunende zorg); RCT met controlegroep</t>
  </si>
  <si>
    <t xml:space="preserve">0,41–0,70 (ZIN, moeilijk te bepalen; waarschijnlijk hoog als psychologische kant meeweegt)</t>
  </si>
  <si>
    <t xml:space="preserve">Geen betrouwbare schatting: KE-model van onvoldoende kwaliteit (o.a. QoL niet juist verzameld); herbeoordeling op korte termijn zou geen nieuwe inzichten geven</t>
  </si>
  <si>
    <t xml:space="preserve">'Fors' (geen percentage); pay-for-performance met stapsgewijze vergoeding gekoppeld aan effectiviteit en bewijslast</t>
  </si>
  <si>
    <t xml:space="preserve">19,3 cumulatief over 3 jaar (19,5 incl. toediening) voor 28 prevalente patiënten; daarna ca. 0,7 per jaar (1 incidente patiënt); 9,6 als één flacon voor twee patiënten kan worden gebruikt (&gt;90% verspilling nu)</t>
  </si>
  <si>
    <t xml:space="preserve">28 prevalente patiënten (4 al aan één oog behandeld) in jaar 1, daarna 1 per jaar; €690.000 per patiënt (twee ogen)</t>
  </si>
  <si>
    <t xml:space="preserve">ACP (6 december 2019; inspraak patiënt, arts en fabrikant): onvrede over het ontbreken van een KE-model van voldoende kwaliteit (fabrikant verzamelde QoL niet op de juiste wijze), maar omdat herbeoordeling volgens de WAR geen nieuwe inzichten zou geven, is met het model – met grote onzekerheden – gediscussieerd. Grote onzekerheid over duur van het effect en tegengaan van achteruitgang; ziektelast 0,41–0,70 volgens ZIN, volgens de patiëntenvereniging onderschat (psychologische kant); herhaalde toediening niet verwacht. Conclusie: SWP voldaan maar alleen toelaten bij forse prijsreductie; pay-for-performance met stapsgewijze vergoeding zeer relevant.</t>
  </si>
  <si>
    <t xml:space="preserve">Forse prijsreductie; pay-for-performance-afspraak met stapsgewijze vergoeding gekoppeld aan effectiviteit en bewijslast (Novartis staat daarvoor open); weesgeneesmiddelen-arrangement met gepast gebruik, indicatiecommissie, dataverzameling en evaluatie via een internationaal register; centralisatie in één centrum; voldoende middelen voor het expertisecentrum; onderzoek naar gebruik van één flacon voor twee patiënten (verspilling &gt;90%). Evaluatie in 2025.</t>
  </si>
  <si>
    <t xml:space="preserve">Eerste gentherapie in de sluis. SWP via RCT (functioneel zicht verbetert, geen normalisatie; duurzaamheid onbekend). Geen bruikbaar KE-model (QoL verkeerd verzameld) en herbeoordeling zou niets toevoegen → ZIN adviseert tóch (onder voorbehoud van forse prijsdaling) toelaten, anders dan bij dabrafenib/trametinib een half jaar eerder: eenmalige behandeling, zeer kleine, ernstig zieke populatie, geen alternatief. Ziektelast 0,41–0,70 (mogelijk onderschat). BI €19,3 mln over 3 jaar voor 28 prevalente patiënten (€690.000 p.p.), daarna €0,7 mln/jaar; &gt;90% verspilling per flacon – vialsharing kan de BI halveren. Pay-for-performance met stapsgewijze vergoeding; weesgeneesmiddelenarrangement met indicatiecommissie en internationaal register; centralisatie in één centrum.</t>
  </si>
  <si>
    <t xml:space="preserve">Bron: gebundelde PDF (brief 17-02-2020; ACP-advies; FT-rapport; BIA; FE-analyse), gelezen via extract. Eerste gentherapie en eerste oogheelkundige sluisdossier; eerste expliciete 'stapsgewijze vergoeding'-P4P-suggestie.</t>
  </si>
  <si>
    <t xml:space="preserve">INT-017</t>
  </si>
  <si>
    <t xml:space="preserve">Pakketadvies sluisgeneesmiddelen dabrafenib in combinatie met trametinib (Tafinlar® en Mekinist®) bij de adjuvante behandeling van volwassen patiënten met stadium III melanoom</t>
  </si>
  <si>
    <t xml:space="preserve">https://www.zorginstituutnederland.nl/documenten/2019/08/28/pakketadvies-sluisgeneesmiddelen-dabrafenib-in-combinatie-met-trametinib-tafinlar-en-mekinist-bij-de-adjuvante-behandeling-van-volwassen-patienten-met-stadium-iii-melanoom</t>
  </si>
  <si>
    <t xml:space="preserve">Positief (het negatieve pakketadvies berust op de onbruikbare KEA). Bewijs: RCT (COMBI-AD) van adjuvant dabrafenib + trametinib tegenover placebo/afwachten na complete resectie van stadium III BRAF V600E/K-gemuteerd melanoom (ECOG 0-1, kliermetastase &gt;1 mm); de Nederlandse richtlijn (2016) adviseerde nog afwachten, maar de Commissie BOM heeft inmiddels een voorlopig positief advies. Conclusie: voldoet aan SWP. Onzekerheden: onbekend of de combinatie tot overlevingswinst t.o.v. placebo leidt; door het vrijwel gelijktijdig op de markt komen van adjuvant nivolumab en pembrolizumab (inmiddels de standaard, vergoed via arrangement, voorkeur bij 90–95% van de patiënten) is niet te zeggen of de combinatie beter of slechter is dan immuuntherapie.</t>
  </si>
  <si>
    <t xml:space="preserve">Afwachten/placebo (COMBI-AD); t.o.v. de nieuwe standaard adjuvant nivolumab/pembrolizumab niet te vergelijken</t>
  </si>
  <si>
    <t xml:space="preserve">Niet te bepalen (KEA van onvoldoende kwaliteit ondanks herstelkans); geen onderhandelingsadvies mogelijk</t>
  </si>
  <si>
    <t xml:space="preserve">6–28 meerkosten (jaar 3; ruime marge door onzekere marktpenetratie t.o.v. immuuntherapie; ondergrens = inschatting beroepsgroep)</t>
  </si>
  <si>
    <t xml:space="preserve">ca. €97.000 per patiënt per behandeling (vraagprijs); aantallen zie BIA</t>
  </si>
  <si>
    <t xml:space="preserve">ACP: vertrekpunt SWP voldaan, maar grote onzekerheden – geen bewijs voor OS-winst vs. placebo, geen uitspraak mogelijk t.o.v. de nieuwe standaard immuuntherapie, KEA van onvoldoende kwaliteit dus geen betrouwbare inschatting of de hoge prijs opweegt tegen de baten. Meegewogen: gebruiksgemak (pil thuis vs. infuus elke 2–6 weken) en veelal tijdelijke maar aanzienlijke bijwerkingen; dat weegt niet zwaarder dan de (kosten)effectiviteitsonzekerheid, omdat (1) een alternatieve behandeling beschikbaar is en (2) een pil thuis niet per se de voorkeur heeft boven een driewekelijks infuus gezien de bijwerkingen. Advies: niet opnemen.</t>
  </si>
  <si>
    <t xml:space="preserve">n.v.t. (negatief advies). ZIN nodigt de fabrikant uit de (kosten)effectiviteit beter te onderbouwen en erkent dat de uitkomst voor patiënten en behandelaren teleurstellend is.</t>
  </si>
  <si>
    <t xml:space="preserve">SWP voldaan (COMBI-AD vs. afwachten), maar KEA ook na herstelkans van onvoldoende kwaliteit → geen realistische KE-schatting, geen kortingspercentage, geen onderhandelingsadvies; vergoeding tegen vraagprijs zou tot ongewenste verdringing leiden → niet opnemen. Context: adjuvant nivolumab/pembrolizumab zijn de nieuwe standaard (90–95% voorkeur) en zijn al vergoed; combinatie is al vergoed voor gemetastaseerd melanoom. BI €6–28 mln. ACP: gebruiksgemak en tijdelijke toxiciteit wegen niet op tegen onzekerheid, mede omdat er een alternatief is.</t>
  </si>
  <si>
    <t xml:space="preserve">Bron: gebundelde PDF (brief 28-08-2019; ACP-advies; FT-rapport; BIA; FE-rapport), gelezen via extract. Het eerste 'positief SWP, negatief advies wegens onbruikbare KEA'-dossier in de database (drie jaar vóór brexu-cel/cilta-cel 2022).</t>
  </si>
  <si>
    <t xml:space="preserve">INT-016</t>
  </si>
  <si>
    <t xml:space="preserve">gevorderd niercelcarcinoom</t>
  </si>
  <si>
    <t xml:space="preserve">Pakketadvies sluisgeneesmiddelen ipilimumab (Yervoy®) in combinatie met nivolumab (Opdivo®) bij de eerstelijnsbehandeling van gevorderd niercelcarcinoom</t>
  </si>
  <si>
    <t xml:space="preserve">https://www.zorginstituutnederland.nl/documenten/2019/05/29/pakketadvies-sluisgeneesmiddelen-ipilimumab-yervoy-in-combinatie-met-nivolumab-opdivo</t>
  </si>
  <si>
    <t xml:space="preserve">Positief. Bewijs: RCT (CheckMate-214) tegenover sunitinib bij gevorderd heldercellig niercelcarcinoom met intermediair/ongunstig risicoprofiel en Karnofsky ≥70. Op basis van een interimanalyse een aanzienlijke daling van het sterfterisico: 18-maandsoverleving 75% (70–78) vs. 60% (55–65), conform de PASKWIL-criteria voor een klinisch relevant effect; daarnaast een significant en klinisch relevant voordeel op kankerspecifieke kwaliteit-van-levenvragenlijsten. Kanttekeningen (ACP): beperkte follow-up van de interimanalyse; PFS niet beter zonder afdoende verklaring; geen vergelijking met nivolumab-monotherapie, dus geen bewijs voor het synergetische effect van de combinatie.</t>
  </si>
  <si>
    <t xml:space="preserve">Sunitinib (CheckMate-214, directe RCT; kosten ~€250.000 per patiënt, KE nooit vastgesteld)</t>
  </si>
  <si>
    <t xml:space="preserve">60.397 (aanvrager; analyse van voldoende kwaliteit; ~80% kans kosteneffectief bij €80.000; mogelijk ongunstiger door oudere NL-populatie)</t>
  </si>
  <si>
    <t xml:space="preserve">Geen percentage; prijsonderhandeling geadviseerd op vier gronden; heroverweging prijsafspraak nivolumab</t>
  </si>
  <si>
    <t xml:space="preserve">25,9 meerkosten (jaar 3; 27,5 incl. toediening), waarvan ipilimumab alleen 15,8 (16,1); werkelijke nivolumab-kosten onbekend (vertrouwelijk arrangement)</t>
  </si>
  <si>
    <t xml:space="preserve">ACP (10 mei 2019): effectief en ICER onder de referentiewaarde, maar toch prijsonderhandeling om vier redenen: (1) onzekerheden over effectiviteit – interimanalyse met beperkte follow-up, PFS niet beter zonder verklaring, geen vergelijking met nivolumab-monotherapie (geen bewijs voor synergie); (2) de KE van comparator sunitinib is nooit vastgesteld en die kost €250.000 per patiënt – kosteneffectief t.o.v. een mogelijk niet-kosteneffectieve comparator zegt weinig; (3) er zijn al diverse middelen en er komen concurrenten, dus 'enige behandeling' als prijsrechtvaardiging gaat niet op; (4) aanleiding om de eerdere prijsafspraak over nivolumab te heroverwegen. Verder: gegevensverzameling over combinatie vs. monotherapie en over welke patiënten het meest profiteren; gepast-gebruikarrangement in de prijsafspraak opnemen.</t>
  </si>
  <si>
    <t xml:space="preserve">Dataverzameling als onderdeel van het prijsarrangement om de patiëntengroep met de meeste baat te identificeren; heroverweging van de nivolumab-prijsafspraak; behandeling beperkt tot centra met ervaring met de combinatie (melanoom); patiëntenvereniging: opstart-/stabilisatiefase van 6 maanden in ervaren centra met multidisciplinaire niercelkankerexpertise. Monitoring met rapportage in 2022.</t>
  </si>
  <si>
    <t xml:space="preserve">CheckMate-214 (RCT vs. sunitinib): OS-risicoreductie (18-maands OS 75% vs. 60%, PASKWIL) en klinisch relevante QoL-winst → SWP/meerwaarde. KEA voldoende: ICER €60.397, ~80% kans kosteneffectief bij €80.000; onzekerheden: immature OS (extrapolatie-effect beperkt) en oudere Nederlandse populatie. Toch prijsonderhandeling: interim-OS, onbekende meerwaarde t.o.v. nivolumab-mono (synergie onbewezen), beschikbare en komende alternatieven, comparator sunitinib zelf nooit op KE getoetst (€250.000 p.p.). BI €25,9 mln (ipilimumab €15,8 mln; nivolumab-kosten vertrouwelijk). Dataverzameling en gepast-gebruikarrangement in de prijsafspraak; nivolumab-prijs heroverwegen.</t>
  </si>
  <si>
    <t xml:space="preserve">Bron: gebundelde PDF (brief 29-05-2019; ACP-advies; FT-rapport; BIA; FE-rapport), gelezen via extract. BMS-dossier. Eerste keer dat de ACP het 'comparator zelf niet kosteneffectief'-argument expliciet gebruikt (later standaard bij MM en ALL).</t>
  </si>
  <si>
    <t xml:space="preserve">INT-015</t>
  </si>
  <si>
    <t xml:space="preserve">venetoclax (Venclyxto®) in combinatie met rituximab</t>
  </si>
  <si>
    <t xml:space="preserve">Pakketadvies sluisgeneesmiddel venetoclax (Venclyxto®) in combinatie met rituximab voor de behandeling van volwassen patiënten met chronische lymfatische leukemie (CLL)</t>
  </si>
  <si>
    <t xml:space="preserve">https://www.zorginstituutnederland.nl/documenten/2019/05/08/pakketadvies-venetoclax-venclyxto-in-combinatie-met-rituximab</t>
  </si>
  <si>
    <t xml:space="preserve">sluis 2018 (indicatie-uitbreiding r/r CLL in combinatie met rituximab)</t>
  </si>
  <si>
    <t xml:space="preserve">Positief. Bewijs: directe RCT (MURANO) van venetoclax + rituximab tegenover bendamustine + rituximab, de meest gebruikelijke tweedelijnsbehandeling bij patiënten zonder del(17p)/TP53-mutatie met een laat recidief: verbetering van de 3-jaars (progressievrije) overleving → therapeutische meerwaarde t.o.v. B+R (en FCR, chloorambucil + R). Voor patiënten met del(17p)/TP53-mutatie of met een vroeg recidief is de standaard ibrutinib; de indirecte vergelijking MURANO vs. RESONATE liet bij beide middelen overtuigende effecten zien, maar door de beperkingen van die vergelijking concludeerde ZIN tot gelijke waarde zonder voorkeur. Veiligheid: geen duidelijke verschillen met de standaardbehandelingen. Daarmee voldoet V+R voor de hele r/r-populatie aan de stand van de wetenschap en praktijk; het prijsoordeel volgde uit de onzekerheden in de kosteneffectiviteit, niet uit het SWP-oordeel.</t>
  </si>
  <si>
    <t xml:space="preserve">Laat recidief zonder del(17p)/TP53: bendamustine + rituximab (MURANO, direct) → meerwaarde; del(17p)/TP53 of vroeg recidief: ibrutinib (indirect, MURANO vs. RESONATE) → gelijke waarde, geen voorkeur</t>
  </si>
  <si>
    <t xml:space="preserve">0,67–0,76 (omslagpunt 0,7)</t>
  </si>
  <si>
    <t xml:space="preserve">ca. 65.000 (afnemend behandeleffect 5%/jaar na stoppen; max. 2 jaar behandelen); bij referentiewaarde 50.000 niet kosteneffectief</t>
  </si>
  <si>
    <t xml:space="preserve">Prijsonderhandeling geadviseerd; geen percentage genoemd</t>
  </si>
  <si>
    <t xml:space="preserve">21–51 (jaar 3; afhankelijk van behandelduur 1 of 2 jaar)</t>
  </si>
  <si>
    <t xml:space="preserve">ACP (5 april 2019): op effectiviteit en KE alleen zou opname zonder onderhandeling kunnen, maar prijsonderhandeling is aangewezen wegens (1) onzekerheden die tot een lagere prijs moeten leiden: toegevoegde waarde vs. ibrutinib onduidelijk (gezondheidswinst of -verlies t.o.v. ibrutinib onbekend), ziektelast 0,67–0,76 rond het omslagpunt 0,7 (bij €50.000/QALY ongunstig), onduidelijke rationale voor 2 jaar behandelduur; (2) aanzienlijke budgetimpact (€51 mln) met verdringingsrisico; (3) indicatie-uitbreiding van een al vergoed middel: R&amp;D-terugverdienargument gaat niet op en volume stijgt. Tevens: prijsafspraak ibrutinib zo mogelijk herzien nu er een concurrent is; dataverzameling over behandelduur en relatieve effectiviteit vs. ibrutinib.</t>
  </si>
  <si>
    <t xml:space="preserve">HOVON: maximaal 2 jaar behandelen, niet standaard tot progressie; bij del(17p)/TP53 of vroeg recidief keuze venetoclax of ibrutinib in de praktijk bij vergelijkbare effectiviteit en kosten. ZIN-monitoring (aantallen, kosten incl. werkelijk prijsniveau, gepast gebruik) met rapportage in 2022; herbeoordeling bij sterke afwijking. Dataverzameling over behandelduur en relatieve effectiviteit t.o.v. ibrutinib.</t>
  </si>
  <si>
    <t xml:space="preserve">Effectiviteit: MURANO (direct vs. B+R) → meerwaarde bij laat recidief zonder del(17p)/TP53; indirect vs. ibrutinib → gelijke waarde zonder voorkeur; veiligheid vergelijkbaar. Kosteneffectiviteit: model van voldoende kwaliteit, maar ZIN verwerpt een levenslang behandeleffect na stoppen en rekent met 5% afname per jaar (10% in leven na 20 jaar i.p.v. 22% met de fabrikant-Weibull) → ICER van ~50.000 naar ~65.000/QALY; ongunstiger als in de praktijk tot progressie wordt behandeld. Ziektelast 0,67–0,76 rond het omslagpunt: ZIN kiest de meest ongunstige overlevingscurve (→ €80.000) maar de onzekerheid over de referentiewaarde weegt mee. Budgetimpact 21–51 mln. Advies: prijsonderhandeling wegens onzekere meerwaarde vs. ibrutinib, onzekere referentiewaarde, onzekere behandelduur, hoge BI met verdringing en indicatie-uitbreiding van een al vergoed middel.</t>
  </si>
  <si>
    <t xml:space="preserve">Bron: gebundelde PDF (brief 08-05-2019; FT-rapport 26-02-2018; BIA; FE-rapport 25-02-2019; ACP-advies 05-04-2019). Fabrikant-PSA: 91% kans kosteneffectief bij €80.000 (gemiddelde ICER 52.000). Patiëntaantallen niet in de brief; zie BIA.</t>
  </si>
  <si>
    <t xml:space="preserve">INT-014</t>
  </si>
  <si>
    <t xml:space="preserve">volwassenen met lokaal gevorderd, irresectabel niet-kleincellig longcarcinoom</t>
  </si>
  <si>
    <t xml:space="preserve">Pakketadvies sluisgeneesmiddel durvalumab (Imfinzi®) voor volwassenen met lokaal gevorderd, irresectabel niet-kleincellig longcarcinoom</t>
  </si>
  <si>
    <t xml:space="preserve">https://www.zorginstituutnederland.nl/documenten/2019/04/01/pakketadvies-sluisgeneesmiddel-durvalumab-imfinzi-voor-volwassenen-met-lokaal-gevorderd-irresectabel-niet-kleincellig-longcarcinoom</t>
  </si>
  <si>
    <t xml:space="preserve">Positief. Bewijs: RCT (PACIFIC) van consolidatie-durvalumab tegenover actief volgen (de standaard na chemoradiotherapie bij irresectabel stadium III NSCLC). Na 25,2 maanden mediane follow-up een overlevingswinst van ten minste 6,0 maanden – een conservatieve schatting omdat de mediane OS in de durvalumab-arm nog niet was bereikt. In potentie curatief voor een subgroep met hoge ziektelast (0,83) zonder curatieve alternatieven; ongeacht PD-L1-expressie. Immuungemedieerde bijwerkingen en infecties klinisch hanteerbaar → acceptabel. Conclusie: SWP voor ECOG 0-1 zonder progressie na platinumbevattende chemoradiotherapie.</t>
  </si>
  <si>
    <t xml:space="preserve">Actief volgen tot progressie na chemoradiotherapie (placebo in PACIFIC)</t>
  </si>
  <si>
    <t xml:space="preserve">ca. 35.000 (analyse fabrikant van voldoende kwaliteit; geaccepteerd)</t>
  </si>
  <si>
    <t xml:space="preserve">Geen percentage; prijsonderhandeling geadviseerd wegens hoge BI en verwachte indicatie-uitbreiding; prijs-volumeafspraak gesuggereerd</t>
  </si>
  <si>
    <t xml:space="preserve">52,3 meerkosten farmaciebudget (jaar 3; 56,8 incl. toedieningskosten), incl. vervolgbehandelingen</t>
  </si>
  <si>
    <t xml:space="preserve">€61.758 per patiënt; aantallen zie BIA</t>
  </si>
  <si>
    <t xml:space="preserve">ACP (1 maart 2019): overtuigd van effectiviteit (≥6 maanden OS-winst), referentiewaarde €80.000, gunstige KE (~€35.000/QALY); toch prijsonderhandeling aangewezen wegens budgetimpact (€56 mln) en de verwachting dat het middel voor andere kankers of eerdere lijnen zal worden ingezet – gezien de reële kans op indicatie-uitbreiding is een prijs-volumeafspraak een logische stap. Aanvullend onderzoek naar PD-L1 of andere prognostische tumormarkers stimuleren voor doelmatige inzet.</t>
  </si>
  <si>
    <t xml:space="preserve">Prijs-volumeafspraak; NVALT neemt durvalumab op in de richtlijn met startcriteria conform de fase-3-studie en beperkt toepassing tot centra die aan de NVALT-criteria voor immuuntherapie voldoen; structureel onderzoek naar PD-L1/prognostische markers; monitoring met rapportage in 2022.</t>
  </si>
  <si>
    <t xml:space="preserve">PACIFIC (RCT vs. actief volgen): OS ≥6 maanden winst (conservatief, mediaan niet bereikt), potentieel curatief, ziektelast 0,83 → €80.000; bijwerkingen hanteerbaar. KEA voldoende, ICER ~€35.000 → kosteneffectief. Toch onderhandelen: BI €52–57 mln en verwachte indicatie-uitbreiding/eerdere lijnen (volumegroei) → prijs-volumeafspraak; biomarkeronderzoek (PD-L1) stimuleren voor gepaste inzet; gepast gebruik via NVALT-richtlijn en centra-eisen.</t>
  </si>
  <si>
    <t xml:space="preserve">Bron: gebundelde PDF (brief 01-04-2019; ACP-advies; FT-rapport; BIA; FE-rapport), gelezen via extract. Eerste kosteneffectieve sluismiddel in de database waarbij toch onderhandeling werd geadviseerd (BI + pipeline); eerste expliciete prijs-volumesuggestie.</t>
  </si>
  <si>
    <t xml:space="preserve">INT-011</t>
  </si>
  <si>
    <t xml:space="preserve">hormoonreceptor-positieve, HER2-negatieve gevorderde of gemetastaseerde borstkanker</t>
  </si>
  <si>
    <t xml:space="preserve">Pakketadvies sluisgeneesmiddel abemaciclib (Verzenios®) bij de behandeling van hormoonreceptor-positieve, HER2-negatieve gevorderde of gemetastaseerde borstkanker</t>
  </si>
  <si>
    <t xml:space="preserve">https://www.zorginstituutnederland.nl/documenten/2019/03/07/pakketadvies-sluisgeneesmiddel-abemaciclib-verzenios</t>
  </si>
  <si>
    <t xml:space="preserve">Positief, als gelijke waarde t.o.v. ribociclib en palbociclib (na sluis ingestroomd per 01-08-2017 en 01-05-2018). Abemaciclib + endocriene therapie voldoet aan SWP bij HR+/HER2- gevorderde borstkanker in eerste en tweede lijn; op basis van indirecte vergelijkingen waarschijnlijk geen klinisch relevante verschillen in gunstige en ongunstige effecten tussen de drie CDK4/6-remmers; subpopulatiekeuzes aan de beroepsgroep.</t>
  </si>
  <si>
    <t xml:space="preserve">Ribociclib en palbociclib (indirecte vergelijkingen; beide onder financieel arrangement tot 31-12-2020)</t>
  </si>
  <si>
    <t xml:space="preserve">Onderbrengen in hetzelfde financiële arrangement als ribociclib en palbociclib; na afloop (31-12-2020) de drie middelen laten concurreren</t>
  </si>
  <si>
    <t xml:space="preserve">3,26 meerkosten (lijstprijzen; gelijke marktverdeling over drie CDK4/6-remmers)</t>
  </si>
  <si>
    <t xml:space="preserve">Zie BIA; dagprijzen abemaciclib €96,43 vs. ribociclib €94,82 en palbociclib €80,32</t>
  </si>
  <si>
    <t xml:space="preserve">ACP gehoord: huidige prijs niet acceptabel gezien BI en beschikbaarheid van twee klassegenoten onder arrangement → zelfde arrangement als ribociclib/palbociclib.</t>
  </si>
  <si>
    <t xml:space="preserve">Zelfde arrangement als ribociclib/palbociclib; inzet in de lopende SONIA-studie (gepast gebruik: CDK4/6 als start- of vervolgbehandeling) – ZIN volgt die studie; evaluatie 2021 (aantallen, kosten/prijsniveau, behandelduur); herbeoordeling bij sterk afwijkende signalen.</t>
  </si>
  <si>
    <t xml:space="preserve">Derde CDK4/6-remmer: gelijke waarde via indirecte vergelijking → geen KEA; lijstprijs hoger dan de klassegenoten → prijs 'niet acceptabel' → onderbrengen in het bestaande klasse-arrangement en na 2020 concurrentie laten werken. SONIA-doelmatigheidsstudie als gepast-gebruikborg.</t>
  </si>
  <si>
    <t xml:space="preserve">Bron: brief 07-03-2019 (3 p.) + FT-rapport + BIA (+ ACP in bundel), gelezen via extract. Eerste 'toevoegen aan bestaand klasse-arrangement'-advies; voorloper van de BTK- en I-O-klasseankers.</t>
  </si>
  <si>
    <t xml:space="preserve">INT-012</t>
  </si>
  <si>
    <t xml:space="preserve">tisagenlecleucel (Kymriah®)</t>
  </si>
  <si>
    <t xml:space="preserve">tisagenlecleucel</t>
  </si>
  <si>
    <t xml:space="preserve">Kymriah</t>
  </si>
  <si>
    <t xml:space="preserve">volwassenen met recidief of refractair DLBCL na 2 of meer lijnen systemische therapie</t>
  </si>
  <si>
    <t xml:space="preserve">Pakketadvies sluisgeneesmiddel tisagenlecleucel (Kymriah®) voor volwassenen met recidief of refractair DLBCL na 2 of meer lijnen systemische therapie</t>
  </si>
  <si>
    <t xml:space="preserve">https://www.zorginstituutnederland.nl/documenten/2019/03/07/pakketadvies-sluisgeneesmiddel-tisagenlecleucel-kymriah</t>
  </si>
  <si>
    <t xml:space="preserve">adviesverzoek 05-09-2018 (art. 2.1 Rzv)</t>
  </si>
  <si>
    <t xml:space="preserve">Negatief. Bewijs: enkelarmige studie (C2201) vergeleken met salvage chemotherapie ± SCT via MAIC's met historische controles (SCHOLAR-1, CORAL-extensie) waarvan de patiëntkarakteristieken aanmerkelijk verschilden. Waarom verworpen: ook na matching bleef het overlevingsvoordeel onduidelijk (HR 0,78; 95%-BI 0,59–1,04); de geschatte mediane winst was klein (2,1 maanden; 8,2 vs. 6,1 maanden ongematcht); een mogelijk hoger plateau in de overlevingscurve was niet aantoonbaar (klein aantal patiënten, geen gematchte curve, geen 1-jaarsoverleving); en het effect was niet te ontkoppelen van de overbruggingstherapie die &gt;90% van de patiënten kreeg, zodat ook langere follow-up de bewijskwaliteit ('zeer laag') niet zou verbeteren. Conclusie: gunstige effecten onvoldoende onderbouwd → voldoet niet aan de stand van de wetenschap en praktijk; herbeoordeling mogelijk bij nieuw gepubliceerde gegevens. Vergelijk INT-010 (zelfde methode, wél geaccepteerd): de effectgrootte was doorslaggevend.</t>
  </si>
  <si>
    <t xml:space="preserve">Salvage chemotherapie ± stamceltransplantatie (geen standaard na 2e lijn); MAIC's van C2201 vs. SCHOLAR-1 en vs. CORAL-extensie</t>
  </si>
  <si>
    <t xml:space="preserve">n.v.t. (negatief advies). Nieuw gepubliceerde gegevens kunnen het startpunt zijn voor een herbeoordeling.</t>
  </si>
  <si>
    <t xml:space="preserve">Enkelarmige studie C2201; vergelijking met salvage chemotherapie berust op MAIC's met historische controles waarvan de patiëntkarakteristieken aanmerkelijk verschillen. Na matching blijft het OS-voordeel onduidelijk (HR 0,78; 95%-BI 0,59–1,04); ongematcht 8,2 vs. 6,1 maanden (geschatte winst 2,1 maanden). Mogelijk hoger plateau in de overlevingscurve is onzeker (klein aantal patiënten, geen gematchte curve, geen 1-jaarsoverleving). Het effect is niet te ontkoppelen van de overbruggingstherapie bij &gt;90% van de patiënten, waardoor ook langere follow-up de bewijskwaliteit ('zeer laag') niet verbetert. Gunstige effecten onvoldoende onderbouwd → voldoet niet aan SWP → niet opnemen.</t>
  </si>
  <si>
    <t xml:space="preserve">Nog aanvullen (niet in dossier); zie latere herbeoordelingen CAR-T bij DLBCL</t>
  </si>
  <si>
    <t xml:space="preserve">Bron: gebundelde PDF (adviesbrief 07-03-2019, FT-rapport 28-01-2019). Geen FE-rapport/BIA (advies stopt bij SWP). Therapeutische waarde formeel 'gunstige effecten onvoldoende onderbouwd'.</t>
  </si>
  <si>
    <t xml:space="preserve">INT-013</t>
  </si>
  <si>
    <t xml:space="preserve">volwassenen met recidiverend of refractair DLBCL en PMBCL na 2 of meer lijnen systemische therapie</t>
  </si>
  <si>
    <t xml:space="preserve">Pakketadvies sluisgeneesmiddel axicabtagene ciloleucel (Yescarta®) voor volwassenen met recidiverend of refractair DLBCL en PMBCL na 2 of meer lijnen systemische therapie</t>
  </si>
  <si>
    <t xml:space="preserve">https://www.zorginstituutnederland.nl/documenten/2019/03/07/pakketadvies-sluisgeneesmiddel-axicabtagene-ciloleucel-yescarta</t>
  </si>
  <si>
    <t xml:space="preserve">sluis 2018 (adviesverzoek in 2018; brief 07-03-2019)</t>
  </si>
  <si>
    <t xml:space="preserve">Positief. Bewijs: enkelarmige ZUMA-1-studie, vergeleken met de gebruikelijke behandeling (chemotherapie ± SCT) uit de retrospectieve SCHOLAR-1-selectie; de rechtstreekse vergelijking geeft geen betrouwbare effectschatting en de bewijskwaliteit is 'zeer laag'. Waarom toch geaccepteerd: alle geschatte effecten (mediane OS-winst ca. 11,1 maanden; ca. 50% in leven na twee jaar in een recente publicatie, tegenover 17% na één jaar onder gebruikelijke zorg) vallen ruim binnen de normen voor klinische relevantie, zodat ZIN het erg onwaarschijnlijk acht dat het werkelijke verschil kleiner is dan klinisch relevant. Ongunstige effecten (o.a. CRS) frequent en ernstig maar behandelbaar; met risicobeperkende maatregelen acceptabel gezien de ernst van de ziekte. Eindconclusie FT: therapeutische meerwaarde t.o.v. chemotherapie (+SCT). Vergelijk INT-012 (tisa-cel DLBCL, zelfde maand): daar werd de MAIC-vergelijking verworpen omdat het effect klein en onzeker was (2,1 maanden; HR-BI omvat 1).</t>
  </si>
  <si>
    <t xml:space="preserve">Chemotherapie eventueel gevolgd door (allogene) stamceltransplantatie (geen standaard na 2e lijn); historische controle SCHOLAR-1</t>
  </si>
  <si>
    <t xml:space="preserve">Geen betrouwbare schatting; met gangbare survivalmethoden 46.048 tot 600.262 of dominantie standaardbehandeling</t>
  </si>
  <si>
    <t xml:space="preserve">Niet te bepalen (ZIN kon geen percentage noemen); prijsverlaging vereist</t>
  </si>
  <si>
    <t xml:space="preserve">Jaar 3: 29,3 (laag scenario, 90 patiënten) tot 43,9 (hoog scenario, 135 patiënten) meerkosten t.o.v. bestaande middelen; BIA bruto 31,8–47,6</t>
  </si>
  <si>
    <t xml:space="preserve">90 (laag) tot 135 (hoog, bij snelle certificatie behandelcentra); kosten per infusie €327.000 incl. conditionering</t>
  </si>
  <si>
    <t xml:space="preserve">ACP (1 februari 2019) overtuigd van de effectiviteit (mogelijk curatief voor een deel van de patiënten; &gt;11 maanden winst; ~50% in leven na 2 jaar) en benadrukt urgentie van snelle beschikbaarheid, ook tijdens de onderhandeling (compassionate use; fabrikant heeft toegezegd de kosten te dragen). Vanwege onzekere langetermijnoverleving is de KE niet betrouwbaar te schatten en overschrijdt de ICER waarschijnlijk €80.000/QALY → niet opnemen tenzij lagere prijs. Pay-for-performance aangewezen (eenmalige behandeling, goede registerinfrastructuur); vergoedingshoogte koppelen aan zekerheid van het langetermijneffect; looptijd arrangement afstemmen op komst concurrent; langetermijndata en gepast-gebruikafspraken.</t>
  </si>
  <si>
    <t xml:space="preserve">Landelijke tumorboard door behandelaren; registratie en follow-up via bestaande IKNL- en EBMT-registers; pay-for-performance-arrangement met vergoeding gekoppeld aan zekerheid over het langetermijneffect; looptijd arrangement rekening houdend met concurrerende middelen; beschikbaarheid tijdens onderhandeling. Monitoring door ZIN (patiëntaantallen, kosten incl. werkelijk prijsniveau, gepast gebruik) met rapportage in 2022; herbeoordeling bij sterke afwijking.</t>
  </si>
  <si>
    <t xml:space="preserve">Effectiviteit: ZUMA-1 (single-arm) vs. SCHOLAR-1; bewijskwaliteit zeer laag maar effect (OS-winst ~11,1 mnd, ~50% 2-jaarsoverleving vs. 17% 1-jaarsoverleving onder gebruikelijke zorg) ruim boven de relevantiegrens → meerwaarde; toxiciteit ernstig maar behandelbaar. Noodzakelijkheid: ziektelast 0,83, geen effectieve behandeling meer. Kosteneffectiviteit: KEA van onvoldoende methodologische kwaliteit – mixture-cure-model op immature data (mediane follow-up 15 mnd; ≤3 patiënten op maand 24), cure-fractie 1,4–53% afhankelijk van distributie, populatie ZUMA-1 (56 jr, ECOG &lt;2) niet representatief voor NL (mediaan 70 jr), gevraagde scenario's (leeftijd 70, exclusie retreatment) niet geleverd; met parametrische modellen stijgt de ICER van 61.967 tot 600.262/QALY of dominantie → aanzienlijke kans dat de ICER &gt;€80.000 → niet opnemen tenzij prijsverlaging, percentage niet te bepalen; pay-for-performance en koppeling vergoeding aan zekerheid. Budgetimpact 29–44 mln (jaar 3), onzeker (aantallen, lijnen, certificatie) en waarschijnlijk stijgend door 4 indicatie-uitbreidingen (o.a. 2e lijn).</t>
  </si>
  <si>
    <t xml:space="preserve">Nog aanvullen (niet in dossier); zie herbeoordeling 26-07-2021 (INT-036)</t>
  </si>
  <si>
    <t xml:space="preserve">Bron: gebundelde PDF (brief 07-03-2019; FT-rapport 18-12-2018; BIA 17-12-2018; FE-rapport 20-12-2018; ACP-advies 01-02-2019). Registratiehouder afgeleid (Kite/Gilead) – controleren. Fabrikant PSA: 93% kans kosteneffectief bij €80.000 (gemiddelde ICER 58.410), door ZIN niet gevolgd.</t>
  </si>
  <si>
    <t xml:space="preserve">INT-010</t>
  </si>
  <si>
    <t xml:space="preserve">B-cel acute lymfatische leukemie (B-cel ALL) bij kinderen en jongvolwassenen tot 25 jaar</t>
  </si>
  <si>
    <t xml:space="preserve">Pakketadvies sluisgeneesmiddel tisagenlecleucel (Kymriah®) voor de behandeling van B-cel acute lymfatische leukemie (B-cel ALL) bij kinderen en jongvolwassenen tot 25 jaar</t>
  </si>
  <si>
    <t xml:space="preserve">https://www.zorginstituutnederland.nl/documenten/2018/12/18/pakketadvies-sluisgeneesmiddel-tisagenlecleucel-kymriah-voor-de-behandeling-van-b-cel-acute-lymfatische-leukemie-b-cel-all-bij-kinderen-en-jongvolwassenen-tot-25-jaar</t>
  </si>
  <si>
    <t xml:space="preserve">Positief. Bewijs: enkelarmige studies (ELIANA c.s.) indirect vergeleken met blinatumomab als historische controle; ZIN koos die studie omdat zij de meeste prognostische factoren rapporteert, het meest lijkt op de tisa-cel-populatie én de langste mediane overleving heeft, zodat de schatting conservatief is. Waarom geaccepteerd: de geschatte mediane OS-winst van 11,9 maanden is onzeker door ernstig risico op (rest)confounding, maar het effect zou 296% kleiner moeten zijn om onder de relevantiegrens van 3 maanden te komen; daarom voldoende vertrouwen in een klinisch relevant effect. Ondersteunend: lange overleving in een zwaar voorbehandelde populatie met zeer slechte prognose en 100% complete MRD-respons bij complete responders (vs. 51% bij blinatumomab), een sterke prognostische factor. Toxiciteit (o.a. CRS) ernstig maar behandelbaar en gezien de ernst van de ziekte aanvaardbaar.</t>
  </si>
  <si>
    <t xml:space="preserve">Blinatumomab (gebruikelijke r/r-behandeling, best passende en meest conservatieve historische controle; alternatieven clofarabine, CEC), indirecte vergelijking van enkelarmige studies</t>
  </si>
  <si>
    <t xml:space="preserve">1,8 (geneesmiddelkosten; ook 1,8 incl. vermeden allo-SCT); 2,1 incl. toediening en monitoring</t>
  </si>
  <si>
    <t xml:space="preserve">ca. 9; kosten per behandeling €320.000 (+ €517 conditionering)</t>
  </si>
  <si>
    <t xml:space="preserve">Niet voorgelegd aan de ACP; ZIN kondigt aan het middel wél naar de ACP te brengen zodra voor een toekomstige indicatie de kosteneffectiviteit wordt bepaald.</t>
  </si>
  <si>
    <t xml:space="preserve">Weesgeneesmiddel-arrangement en zorgvuldige monitoring/evaluatie vanwege hoge kosten per patiënt; registratie van CAR-T-gebruik via bestaande IKNL- en EBMT-registers (scopingbijeenkomst 28-03-2018). Waarschuwing dat de budgetimpact bij toekomstige indicaties aanzienlijk kan stijgen.</t>
  </si>
  <si>
    <t xml:space="preserve">Enkelarmige studies, indirect vergeleken met blinatumomab als best passende én meest conservatieve controle (langste mediane OS in de literatuur). Geschatte mediane OS-winst 11,9 maanden; ondanks ernstig risico op (rest)confounding is het onwaarschijnlijk dat het werkelijke verschil kleiner is dan 3 maanden (effect zou 296% kleiner moeten zijn) → klinisch relevant. Ondersteunend: lange overleving in zwaar voorbehandelde populatie met zeer slechte prognose en 100% complete MRD-respons bij CR (vs. 51%). Bijwerkingen ernstig maar behandelbaar en gezien ernst aanvaardbaar. Budgetimpact (~9 patiënten, 1,8–2,1 mln) onder de drempel voor een verplichte FE-analyse → kosteneffectiviteit niet bepaald. Positief advies met weesgeneesmiddel-arrangement en monitoring.</t>
  </si>
  <si>
    <t xml:space="preserve">Bron: gebundelde PDF (adviesbrief 18-12-2018, FT-rapport 26-11-2018, BIA 14-12-2018).</t>
  </si>
  <si>
    <t xml:space="preserve">INT-009</t>
  </si>
  <si>
    <t xml:space="preserve">patiënten met gevorderde of gemetastaseerde niet-kleincellige longkanker (NSCLC) met activerende EGFR-mutaties</t>
  </si>
  <si>
    <t xml:space="preserve">Pakketadvies sluisgeneesmiddel osimertinib (Tagrisso®) bij de eerstelijnsbehandeling van patiënten met gevorderde of gemetastaseerde niet-kleincellige longkanker (NSCLC) met activerende EGFR-mutaties</t>
  </si>
  <si>
    <t xml:space="preserve">https://www.zorginstituutnederland.nl/documenten/2018/11/07/pakketadvies-sluisgeneesmiddel-osimertinib-tagrisso-bij-de-eerstelijnsbehandeling-van-patienten-met-gevorderde-of-gemetastaseerde-niet-kleincellige-longkanker-nsclc-met-activerende-egfr-mutaties</t>
  </si>
  <si>
    <t xml:space="preserve">Sluis 26-06-2018 (Stcrt. 2018-37079); 2L T790M-indicatie was al ingestroomd</t>
  </si>
  <si>
    <t xml:space="preserve">Positief voor patiënten met een ex19del- of L858R-mutatie (ca. 85% van de EGFR-gemuteerde patiënten), negatief voor overige activerende EGFR-mutaties. Bewijs: RCT (FLAURA) tegenover erlotinib/gefitinib: mediane PFS +8 maanden, HR 0,45 – absoluut en relatief 'ruimschoots' boven de PASKWIL-criteria van de behandelaren – en een beter toxiciteitsprofiel (minder graad 3-4 bijwerkingen, minder huidtoxiciteit). Niet direct vergeleken met afatinib, maar geen aanwijzingen voor een relevant verschil. OS: alleen interimanalyse; overlevingsvoordeel waarschijnlijk maar omvang onbepaald (mediane overleving ~2 jaar, follow-up te kort) → meerwaarde t.o.v. erlotinib, gefitinib en afatinib. Overige mutaties: geen klinische gegevens; RCT niet haalbaar bij zulke kleine aantallen, maar werkzaamheid moet wel worden aangetoond – toegang bij voorkeur in onderzoekssetting (exon 20-studie in vijf centra met gratis verstrekking; voor de resterende ~5% aanvullende afspraken met de fabrikant, omdat voorwaardelijke toelating hier geen realistische route is).</t>
  </si>
  <si>
    <t xml:space="preserve">Eerste-generatie EGFR-TKI's erlotinib en gefitinib (FLAURA, directe RCT); afatinib indirect (geen relevant verschil verwacht)</t>
  </si>
  <si>
    <t xml:space="preserve">0,7–0,9</t>
  </si>
  <si>
    <t xml:space="preserve">PSA: 7,9% kans kosteneffectief bij €80.000; incrementele kosten €99.979 per patiënt</t>
  </si>
  <si>
    <t xml:space="preserve">Range 70.847–324.006 (afhankelijk van de aangenomen overlevingswinst); ZIN adviseert te onderhandelen op de bovengrens</t>
  </si>
  <si>
    <t xml:space="preserve">Ruim 55 (op de bovengrens €324.006); de prijs komt dan in de buurt van die van de standaard-TKI's</t>
  </si>
  <si>
    <t xml:space="preserve">18,6 (laag scenario, 229 patiënten) tot 37,1 (hoog scenario, 458 patiënten) meerkosten t.o.v. bestaande TKI's, jaar 3</t>
  </si>
  <si>
    <t xml:space="preserve">229 (laag) tot 458 (hoog); €6.181 per maand, behandelduur 18,9 maanden → €116.827 per patiënt</t>
  </si>
  <si>
    <t xml:space="preserve">ACP gehoord: geen argumenten die een prijs rechtvaardigen die tot een ongunstigere KE dan de referentiewaarde leidt; hoge BI × onzekere KE → grote kans op verdringing. Onderhandelen op de bovengrens van de ICER-range; heronderhandeling mogelijk zodra aanvullende evidentie de onzekerheid verkleint.</t>
  </si>
  <si>
    <t xml:space="preserve">Onderhandelen uitgaande van de bovengrens (€324.006/QALY); opnieuw onderhandelen bij meer OS-data; SWP beperkt tot ex19del/L858R; voor overige EGFR-mutaties toegang via onderzoek (exon 20-studie) en aanvullende afspraken met de fabrikant voor de resterende 5%; veldpartijen beoordelen later instroom voor overige mutaties. Monitoring met rapportage in 2021 (aantallen, kosten incl. werkelijk prijsniveau, behandelduur).</t>
  </si>
  <si>
    <t xml:space="preserve">FLAURA (RCT vs. erlotinib/gefitinib): PFS +8 mnd, HR 0,45, ruim boven PASKWIL; beter toxiciteitsprofiel; OS waarschijnlijk beter maar omvang onbekend → meerwaarde, SWP voor ex19del/L858R (85%); overige mutaties onbewezen, toegang via onderzoek. Ziektelast 0,7–0,9 → €80.000. KEA van voldoende kwaliteit maar sterk afhankelijk van OS-winst → ICER-range €70.847–324.006, 7,9% kans; op de bovengrens ruim 55% korting nodig, waarmee de prijs bij die van de standaard-TKI's komt; ZIN/ACP zien geen rechtvaardiging voor een ICER boven de referentiewaarde. BI €18,6–37,1 mln (229–458 patiënten, €116.827 p.p.). Advies: niet opnemen tenzij kosteneffectieve inzet; onderhandelen op de bovengrens; heronderhandelen bij nieuwe evidentie.</t>
  </si>
  <si>
    <t xml:space="preserve">Bron: gebundelde PDF (brief + toelichting 07-11-2018; FT-rapport; BIA; FE-rapport), gelezen via extract. Eerste dossier met een expliciete ICER-range door OS-onzekerheid en het advies om op de bovengrens te onderhandelen (later ook bij daratumumab 2017 al deels, cilta-cel 2025, ibrutinib 2020).</t>
  </si>
  <si>
    <t xml:space="preserve">INT-007</t>
  </si>
  <si>
    <t xml:space="preserve">atezolizumab (Tecentriq®)</t>
  </si>
  <si>
    <t xml:space="preserve">atezolizumab</t>
  </si>
  <si>
    <t xml:space="preserve">Tecentriq</t>
  </si>
  <si>
    <t xml:space="preserve">gemetastaseerde niet-kleincellige longkanker</t>
  </si>
  <si>
    <t xml:space="preserve">Pakketadvies sluisgeneesmiddel atezolizumab (Tecentriq®) bij gemetastaseerde niet-kleincellige longkanker</t>
  </si>
  <si>
    <t xml:space="preserve">https://www.zorginstituutnederland.nl/documenten/2018/02/07/pakketadvies-atezolizumab-tecentriq-bij-gemetastaseerde-niet-kleincellige-longkanker</t>
  </si>
  <si>
    <t xml:space="preserve">Positief. Bewijs: OAK (en POPLAR) vs. docetaxel bij gemetastaseerd NSCLC na platinumchemotherapie: mediane OS +4 maanden, gepoold 27% lagere kans op overlijden; minder graad 3/4 toxiciteit (282 per 1.000 minder) en minder stakers – klinisch relevant, onderschreven door patiëntenvereniging en beroepsgroep. Geen directe vergelijking met nivolumab/pembrolizumab (parallel ontwikkeld, ZIN verwacht die ook niet); indirecte vergelijking niet goed mogelijk door verschillen in populaties en PD-L1-afkapwaarden, maar over het geheel geen aanwijzingen voor klinisch relevante verschillen; alle drie relevant beter dan chemotherapie → SWP, onderdeel van het PD-(L)1-arsenaal.</t>
  </si>
  <si>
    <t xml:space="preserve">Docetaxel (OAK/POPLAR) → meerwaarde; nivolumab en pembrolizumab (klassegenoten onder arrangement) → gelijke waarde</t>
  </si>
  <si>
    <t xml:space="preserve">0,7–0,9 (hoog; levensverwachting 1–2 jaar)</t>
  </si>
  <si>
    <t xml:space="preserve">Geen percentage: 'concurrerende inzet' vereist – grotere prijsdaling dan bij nivolumab en pembrolizumab (derde middel); veiling/preferentie als optie</t>
  </si>
  <si>
    <t xml:space="preserve">10,6 geneesmiddelkosten (lijstprijs, 30% marktpenetratie, alleen 2L NSCLC); 11,6 incl. toediening; meerkosten t.o.v. nivolumab/pembrolizumab niet inzichtelijk door geheime arrangementen</t>
  </si>
  <si>
    <t xml:space="preserve">30% marktpenetratie 2L NSCLC (zie BIA)</t>
  </si>
  <si>
    <t xml:space="preserve">ACP (26-01-2018): overwoog niet op te nemen omdat er al twee middelen zijn, maar 'bevordering van concurrentie' (versterkt ook de onderhandelingspositie van ziekenhuizen) en 'vergroten van het behandelarsenaal' wegen zwaarder; opname alleen tegen een aanzienlijk lagere prijs dan bij de eerdere twee middelen (derde vergelijkbaar middel); mogelijkheden voor een veiling verkennen als de bestaande arrangementen dat toelaten; geheimhouding van de prijsafspraken over nivolumab/pembrolizumab ervaart de ACP als belemmerend.</t>
  </si>
  <si>
    <t xml:space="preserve">Concurrerende inzet t.o.v. nivolumab/pembrolizumab; aansluiten bij de indicatiesetting van de beroepsgroep (2017); evaluatie in 2019 (aantallen, kosten, behandelduur), zo mogelijk integraal met nivolumab en pembrolizumab; ZIN pleit voor transparantie van het onderhandelingsresultaat.</t>
  </si>
  <si>
    <t xml:space="preserve">Derde PD-(L)1-remmer in 2L NSCLC: meerwaarde t.o.v. docetaxel (OS +4 mnd, HR ~0,73, minder toxiciteit), gelijke waarde met nivolumab/pembrolizumab zonder KEA ('onwaarschijnlijk dat de KE wezenlijk verschilt' – die was bij beide ongunstig). Introductie van een derde vergelijkbaar middel zou prijsdempend moeten werken maar de lijstprijs toont dat niet → niet opnemen tenzij concurrerende inzet; grotere korting dan bij de eerste twee; veiling/preferentie als nieuwe onderhandelingsstrategie. Waarschuwing voor snel stijgende PD-(L)1-uitgaven door indicatie-uitbreidingen.</t>
  </si>
  <si>
    <t xml:space="preserve">Opgenomen per 01-06-2018 na geslaagde onderhandeling (vertrouwelijke korting die oploopt met de uitgaven; Kamerbrief 15-05-2018)</t>
  </si>
  <si>
    <t xml:space="preserve">Bron: brief 07-02-2018 (5 p.) + ACP-advies + FT-rapport + BIA, gelezen via extract. Eerste 'derde middel in een klasse'-advies; introduceert veiling/preferentie en de oproep tot transparantie van arrangementen.</t>
  </si>
  <si>
    <t xml:space="preserve">INT-008</t>
  </si>
  <si>
    <t xml:space="preserve">nusinersen (Spinraza®)</t>
  </si>
  <si>
    <t xml:space="preserve">nusinersen</t>
  </si>
  <si>
    <t xml:space="preserve">Spinraza</t>
  </si>
  <si>
    <t xml:space="preserve">Pakketadvies sluisgeneesmiddel nusinersen (Spinraza®) voor de behandeling van spinale musculaire atrofie (SMA)</t>
  </si>
  <si>
    <t xml:space="preserve">https://www.zorginstituutnederland.nl/documenten/2018/02/07/pakketadvies-nusinersen-spinraza-voor-de-behandeling-van-spinale-musculaire-atrofie-sma</t>
  </si>
  <si>
    <t xml:space="preserve">Biogen</t>
  </si>
  <si>
    <t xml:space="preserve">Positief voor drie groepen: (1) SMA met eerste symptomen &lt;6 maanden en ziekteduur &lt;26 weken bij start (ENDEAR: mortaliteit −63%, overlijden/permanente beademing −47%, 51% haalt een motorische mijlpaal vs. 0%); (2) eerste symptomen 6–20 maanden met ziekteduur &lt;94 maanden (CHERISH: HFMSE +4 vs. −1 punt; ≥3 punten verbetering 57% vs. 26%); (3) presymptomatische zuigelingen met 2–3 SMN2-kopieën (kleine open studies). Goed verdragen (bijwerkingen vooral door de lumbaalpunctie); langetermijneffecten onbekend. Voor overige SMA-patiënten geen SWP → onderzoek op kosten van de fabrikant.</t>
  </si>
  <si>
    <t xml:space="preserve">Best ondersteunende zorg (ENDEAR/CHERISH: sham-controle)</t>
  </si>
  <si>
    <t xml:space="preserve">0,96 (type 1); 0,64 berekend voor type 2/3a maar door ZIN toch in de hoogste categorie geplaatst (onzekere QoL-waarden)</t>
  </si>
  <si>
    <t xml:space="preserve">502.289 (type 1) en 1.059.269 (type 2/3a)</t>
  </si>
  <si>
    <t xml:space="preserve">Eigen schatting ~600.000 (type 1) en ~1.700.000 (type 2/3a); kans kosteneffectief 0%; bij type 1 zelfs 'om niet' ICER ~90.000 door hoge vervolgzorgkosten van langer levende kinderen</t>
  </si>
  <si>
    <t xml:space="preserve">Minimaal 85 (type 2/3a); type 1 zelfs gratis niet kosteneffectief</t>
  </si>
  <si>
    <t xml:space="preserve">30,1 meerkosten in 2020 (29,7 geneesmiddel + toediening); levenslange behandeling</t>
  </si>
  <si>
    <t xml:space="preserve">104 in 2020; €499.800 (jaar 1) / €249.900 (vervolgjaren) per patiënt</t>
  </si>
  <si>
    <t xml:space="preserve">ACP-advies in bundel; kern in brief: middel effectief voor subgroepen, extreem niet-kosteneffectief; fabrikant weigert de prijs te onderbouwen → prijsonderhandeling, pay-for-performance verkennen en onderzoek voor overige groepen op kosten van de fabrikant.</t>
  </si>
  <si>
    <t xml:space="preserve">Prijsdaling ≥85%; pay-for-performance verkennen (zonder vertraging van de besluitvorming); weesgeneesmiddelenarrangement met start-/stopcriteria en zo mogelijk een Europees register (aanknopingspunt: SMA-expertisecentrum UMC Utrecht); Monitor weesgeneesmiddelen; afspraken over onderzoek bij niet-SWP-groepen op kosten van de fabrikant (tegenprestatie voor patentbescherming).</t>
  </si>
  <si>
    <t xml:space="preserve">Eerste SMA-middel: SWP voor drie afgebakende groepen (ziekteduur als criterium), niet voor oudere/langer zieke patiënten. KE extreem ongunstig: eigen ICER-schatting €600k–1,7 mln/QALY; type 1 zelfs gratis niet kosteneffectief door hogere vervolgzorgkosten → ≥85% korting + P4P. BI €30 mln (104 patiënten). Uniek scherp betoog over 'wederkerige solidariteit': fabrikant vraagt een extreme prijs zonder onderbouwing, voert het debat 'over de rug van de patiënt'; ZIN eist onderzoek voor overige groepen op kosten van de fabrikant als tegenprestatie voor patentbescherming.</t>
  </si>
  <si>
    <t xml:space="preserve">Opgenomen 2018 na onderhandeling; &gt;9,5 jaar via voorwaardelijke toelating (zie INT-029/INT-047)</t>
  </si>
  <si>
    <t xml:space="preserve">Bron: brief 05-02-2018 (7 p.) + FT-rapport + FE-rapport + BIA, gelezen via extract; ACP in bundel niet apart gelezen. Basis voor het SMA-weesgeneesmiddelenarrangement en voor het '85%-anker' dat ZIN later bij Zolgensma en risdiplam hergebruikt.</t>
  </si>
  <si>
    <t xml:space="preserve">INT-006</t>
  </si>
  <si>
    <t xml:space="preserve">ribociclib (Kisqali®)</t>
  </si>
  <si>
    <t xml:space="preserve">ribociclib</t>
  </si>
  <si>
    <t xml:space="preserve">Kisqali</t>
  </si>
  <si>
    <t xml:space="preserve">gemetastaseerde borstkanker</t>
  </si>
  <si>
    <t xml:space="preserve">Pakketadvies sluisgeneesmiddel ribociclib (Kisqali®) bij gemetastaseerde borstkanker</t>
  </si>
  <si>
    <t xml:space="preserve">https://www.zorginstituutnederland.nl/documenten/2017/12/21/pakketadvies-ribociclib-kisqali-bij-gemetastaseerde-borstkanker</t>
  </si>
  <si>
    <t xml:space="preserve">Sluis 21-07-2017 (Stcrt. 2017-41358)</t>
  </si>
  <si>
    <t xml:space="preserve">Positief, als gelijke waarde t.o.v. palbociclib + letrozol (palbociclib was per 01-08-2017 na een eerdere sluisprocedure ingestroomd). Bewijs: RCT ribociclib + letrozol vs. letrozol (MONALEESA-2) met een op zichzelf klinisch relevant PFS-effect (onderschreven door beroepsgroep en patiëntenvereniging); op basis van een indirecte vergelijking is het 'waarschijnlijk' dat de PFS-effecten van ribociclib + letrozol en palbociclib + letrozol vergelijkbaar zijn. Geen verschil in kwaliteit van leven t.o.v. letrozol; OS-gegevens ontbreken voor beide middelen en ZIN vraagt zich af of een OS-verschil ooit aantoonbaar zal zijn door de lange post-progressieperiode en vervolgbehandeling met een (andere) CDK4/6-remmer → onderbouwing op PFS voldoende. Toxiciteit (graad 3-4 neutropenie) vergelijkbaar en hanteerbaar (weinig febriele neutropenie). Alleen eerste lijn: ribociclib was, anders dan palbociclib, nog niet voor de tweede lijn geregistreerd.</t>
  </si>
  <si>
    <t xml:space="preserve">Palbociclib + letrozol (indirecte vergelijking via letrozol-armen MONALEESA-2 / PALOMA-2); letrozol alleen als studiecomparator</t>
  </si>
  <si>
    <t xml:space="preserve">Geen eigen KEA; verwacht niet wezenlijk af te wijken van palbociclib (ICER ~160.000/QALY 1L, kans ≤4%)</t>
  </si>
  <si>
    <t xml:space="preserve">Geen percentage; huidige prijs 'niet acceptabel' gezien BI en het bestaande arrangement voor palbociclib; onderling uitwisselbare alternatieven moeten prijsdempend werken</t>
  </si>
  <si>
    <t xml:space="preserve">ca. 66 (2020, 50% marktaandeel, lijstprijs gelijk aan palbociclib); ca. 54 als dosisreducties zoals in de studie optreden (geen flat pricing bij ribociclib)</t>
  </si>
  <si>
    <t xml:space="preserve">Zelfde populatie als palbociclib 1L; marktaandeel 50% aangenomen</t>
  </si>
  <si>
    <t xml:space="preserve">ACP-suggestie: met ribociclib (en later abemaciclib) ontstaat onderhandelingsruimte – naast een aanzienlijke prijsreductie ook andere strategieën verkennen, zoals een 'veiling' zodra de drie CDK4/6-remmers voor 1e en 2e lijn beschikbaar zijn (marktexclusiviteit of preferentie voor een periode aan de goedkoopste aanbieder); zo mogelijk ook de prijs van palbociclib heronderhandelen.</t>
  </si>
  <si>
    <t xml:space="preserve">Inzet van ribociclib (na toelating) is voorzien in de SONIA-studie (palbociclib 1e vs. 2e lijn), beperkt tot de geregistreerde eerste lijn; die studie ondervangt volgens ZIN de belangrijkste vragen over gepast gebruik en (kosten)effectiviteit. Transparant onderhandelingsresultaat bepleit.</t>
  </si>
  <si>
    <t xml:space="preserve">Tweede CDK4/6-remmer: gelijke waarde t.o.v. palbociclib via indirecte vergelijking (PFS), geen OS voor beide middelen (waarschijnlijk nooit aantoonbaar door post-progressiebehandeling met CDK4/6-remmers) → geen KEA, KE gelijk aan palbociclib (~€160.000). Lijstprijs gelijk aan palbociclib, dus zonder korting ongeveer even ongunstig; BI €66 mln (€54 mln bij dosisreducties, omdat ribociclib geen flat pricing kent). Huidige prijs niet acceptabel gezien BI en het palbociclib-arrangement; uitwisselbare alternatieven moeten de prijs drukken. ACP: veiling/preferentie/exclusiviteit binnen de klasse verkennen en palbociclib heronderhandelen. Gepast gebruik via SONIA.</t>
  </si>
  <si>
    <t xml:space="preserve">Bron: gebundelde PDF (brief 21-12-2017; FT-rapport; BIA), gelezen via extract; geen FE-rapport. Eerste dossier waarin ZIN geen KEA uitvoert wegens gelijke waarde en de KE van de voorganger 'leent'; eerste ACP-suggestie voor een veiling binnen een klasse.</t>
  </si>
  <si>
    <t xml:space="preserve">INT-005</t>
  </si>
  <si>
    <t xml:space="preserve">multipel myeloom (ziekte van Kahler)</t>
  </si>
  <si>
    <t xml:space="preserve">Pakketadvies sluisgeneesmiddel daratumumab (Darzalex®) bij multipel myeloom (ziekte van Kahler)</t>
  </si>
  <si>
    <t xml:space="preserve">https://www.zorginstituutnederland.nl/documenten/2017/11/28/pakketadvies-daratumumab-darzalex-bij-multipel-myeloom</t>
  </si>
  <si>
    <t xml:space="preserve">adviesverzoek 28-02-2017 (indicatie-uitbreiding april 2017); definitief dossier 27-06-2017</t>
  </si>
  <si>
    <t xml:space="preserve">Positief, beperkt tot patiënten met 1 t/m 3 eerdere behandelingen (studiepopulatie; registratie is breder). Bewijs: twee gerandomiseerde fase-3-studies met het backbone als controle (DVd vs. Vd – CASTOR; DRd vs. Rd – POLLUX). Waarom geaccepteerd: PFS-winst ruim boven de klinische relevantiegrens (DVd ≥5,1 maanden op de ondergrens van het 95%-BI, HR 0,39; DRd mediaan niet bereikt vs. 18,4 maanden, HR 0,37), door ZIN 'voldoende en overtuigend aangetoond'. PFS gold als cruciale, patiëntrelevante uitkomstmaat omdat mature OS bij het langzame beloop van multipel myeloom niet haalbaar is en OS-winst door vervolgbehandelingen lastig aantoonbaar is; een ongepubliceerde OS-update maakte de vertaling naar overleving aannemelijk. Bijwerkingenprofiel niet wezenlijk verslechterd (meer backbone-gerelateerde, hanteerbare bijwerkingen). Via indirecte vergelijkingen tevens gelijke waarde van DRd t.o.v. KRd/ERd/IRd.</t>
  </si>
  <si>
    <t xml:space="preserve">DVd vs. Vd en DRd vs. Rd (backbone-combinaties, directe RCT's); DRd tevens vs. KRd/ERd/IRd via indirecte vergelijking (gelijke waarde)</t>
  </si>
  <si>
    <t xml:space="preserve">0,71–0,79</t>
  </si>
  <si>
    <t xml:space="preserve">Geen betrouwbare puntschatting; range DVd 56.830–109.742; DRd 129.721–338.087 (basecase 168.663)</t>
  </si>
  <si>
    <t xml:space="preserve">70 (DRd, o.b.v. basecase); 30 (DVd, o.b.v. bovengrens range)</t>
  </si>
  <si>
    <t xml:space="preserve">Jaar 3: DVd 17–21 (22–27 incl. infusiekosten); DRd 39–46 (41–49); totaal 67–76</t>
  </si>
  <si>
    <t xml:space="preserve">DVd 129–158; DRd 114–135 nieuwe patiënten/jaar; behandelduur 14,6 resp. 35,9 maanden; kosten/patiënt €131.328 resp. €493.212</t>
  </si>
  <si>
    <t xml:space="preserve">ACP geconsulteerd voor de maatschappelijke weging. Kern van de weging in de brief: hoge budgetimpact bij ongunstige kosteneffectiviteit → grote kans op impliciete verdringing van kosteneffectievere zorg en dus gezondheidsverlies op populatieniveau; geen transparantie over prijsvorming.</t>
  </si>
  <si>
    <t xml:space="preserve">SWP alleen bij 1 t/m 3 eerdere behandelingen. HOVON-rationale positioneert daratumumab-combinaties op dezelfde groep; behandeling alleen in ziekenhuizen met dagbehandeling en moleculaire bloedgroepbepaling. ZIN ziet via gepast gebruik geen ruimte om de kosteneffectiviteit substantieel te verbeteren. Aanbevelingen: prijsarrangement waarbij het risico bij de fabrikant ligt; korte onderhandelingsperiode; beschikbaarstelling tijdens de sluis voor rekening van de fabrikant; transparant onderhandelingsresultaat; monitoring met rapportage in 2020.</t>
  </si>
  <si>
    <t xml:space="preserve">Effectiviteit: PFS geaccepteerd als cruciale, patiëntrelevante uitkomstmaat (langzaam beloop, mature OS niet haalbaar, vervolgbehandelingen); PFS-winst ruim boven de relevantiegrens (DVd HR 0,39, ≥5,1 mnd; DRd HR 0,37) → 'voldoende en overtuigend aangetoond'; OS-vertaling aannemelijk via ongepubliceerde update. Gelijke waarde DRd vs. KRd/ERd/IRd via indirecte vergelijkingen. Ziektelast 0,71–0,79 → referentiewaarde €80.000. Kosteneffectiviteit: door onzekere OS-extrapolatie alleen ranges: DVd deels onder/boven referentiewaarde (geneigd positief, −30% bij bovengrens), DRd ver erboven (niet opnemen tenzij −70%). Budgetimpact 67–76 mln met groot verdringingsrisico; deel van de meerkosten door langere Rd-behandelduur in combinatie. Advies: DRd niet opnemen tenzij prijsonderhandeling KE verbetert én BI reduceert; DVd positief mits prijs meegewogen; risicodragend arrangement bij fabrikant.</t>
  </si>
  <si>
    <t xml:space="preserve">Bron: adviesbrief 28-11-2017 (7 p.). De bijgevoegde FT-/FE-rapporten en BIA's (p. 8–265 van de bundel) hebben een onleesbare tekstlaag (fontcodering); details daaruit alleen via OCR te halen. ICER-uitsplitsing fabrikant vs. ZIN daardoor niet ingevuld.</t>
  </si>
  <si>
    <t xml:space="preserve">INT-004</t>
  </si>
  <si>
    <t xml:space="preserve">eerstelijnsbehandeling chronische lymfatische leukemie (CLL) bij patiënten die geen del(17p) of TP53-mutatie hebben</t>
  </si>
  <si>
    <t xml:space="preserve">Pakketadvies sluisgeneesmiddel ibrutinib (Imbruvica®) bij eerstelijnsbehandeling chronische lymfatische leukemie (CLL) bij patiënten die geen del(17p) of TP53-mutatie hebben</t>
  </si>
  <si>
    <t xml:space="preserve">https://www.zorginstituutnederland.nl/documenten/2017/06/08/pakketadvies-ibrutinib-imbruvica-bij-de-eerstelijnsbehandeling-chronische-lymfatische-leukemie-cll-bij-patienten-die-geen-del17p-of-tp53-mutatie-hebben</t>
  </si>
  <si>
    <t xml:space="preserve">april 2016 (Stcrt. 2016-27900); adviesverzoek 11-08-2016</t>
  </si>
  <si>
    <t xml:space="preserve">Deels: negatief voor de hoofdpopulatie, positief voor één subgroep. Negatief omdat (1) voor fitte patiënten geen enkele studie tegenover de Nederlandse standaard FCR bestond en ZIN RCT's haalbaar en ethisch achtte, en (2) voor minder/niet-fitte patiënten de indirecte vergelijking met chloorambucil + anti-CD20 niet valide was: de chloorambucil-controlearmen van RESONATE-2, CLL11 en COMPLEMENT-1 verschilden sterk in PFS (18,1 / 11,2 / 13,1 maanden), wat volgens ZIN wijst op cruciale verschillen tussen de studies (fitheid/CIRS-score, chloorambucil-dosering). Conclusie daar: therapeutische minderwaarde wegens onvoldoende bewijs. Positief voor niet-fitte patiënten bij wie anti-CD20 gecontra-indiceerd is of meer nadelen dan voordelen heeft en die anders chloorambucil-monotherapie krijgen: directe RCT (RESONATE-2) met HR PFS 0,16 en consistente effecten in alle subgroepen, ondanks lage GRADE (studiepopulatie 'minder fit' i.p.v. 'niet fit'; PFS is surrogaat; OS door crossover onbruikbaar). Grote, consistente effecten wogen zwaarder dan de lage bewijskwaliteit.</t>
  </si>
  <si>
    <t xml:space="preserve">Minderwaarde</t>
  </si>
  <si>
    <t xml:space="preserve">Fit: FCR; minder/niet-fit: chloorambucil + anti-CD20 (indirecte vergelijking niet valide); subgroep zonder anti-CD20-optie: chloorambucil monotherapie (RESONATE-2, direct) – daar meerwaarde</t>
  </si>
  <si>
    <t xml:space="preserve">1,9–5,5 (subgroep, jaar 3); scenario hele 1L-CLL 41,9 (2019); incl. verwachte indicatie-uitbreidingen 101,7 (2019)</t>
  </si>
  <si>
    <t xml:space="preserve">10 (fabrikant) tot 29 (ZIN) nieuwe patiënten/jaar; 27–79 in behandeling in jaar 3</t>
  </si>
  <si>
    <t xml:space="preserve">Niet voorgelegd aan de ACP (alleen WAR); vrijstelling KEA.</t>
  </si>
  <si>
    <t xml:space="preserve">Opname uitsluitend voor de subgroep oudere, niet-fitte patiënten zonder del(17p)/TP53 bij wie anti-CD20 gecontra-indiceerd is of meer nadelen dan voordelen heeft. HOVON-richtlijn beperkt de plaats tot dezelfde groep. Monitoring door ZIN (patiëntaantallen, kosten, behandelduur) met rapportage in 2020; opnieuw advies vragen bij nieuwe data voor bredere CLL-populatie of bij indicatie-uitbreiding.</t>
  </si>
  <si>
    <t xml:space="preserve">Effectiviteit: geen studies vs. FCR (fit) en geen valide indirecte vergelijking vs. chloorambucil+anti-CD20 (niet-fit) omdat de controlearmen van RESONATE-2, CLL11 en COMPLEMENT-1 sterk uiteenlopende PFS lieten zien → therapeutische minderwaarde wegens onvoldoende bewijs. Alleen vs. chloorambucil-monotherapie (directe RCT, HR PFS 0,16) meerwaarde, ondanks lage GRADE (studiepopulatie 'minder fit' i.p.v. 'niet fit'; PFS surrogaat; OS vertekend door crossover). Kosten €69.839/patiënt/jaar; KEA-vrijstelling wegens kleine SWP-groep. BI subgroep 1,9–5,5 mln, maar ZIN raamt op verzoek van de minister ook scenario's voor de hele CLL-indicatie (41,9 mln) en toekomstige indicaties (totaal 101,7 mln in 2019) en adviseert herbeoordeling bij verbreding.</t>
  </si>
  <si>
    <t xml:space="preserve">Bron: gebundelde PDF (adviesbrief 08-06-2017, FT-rapport 25-04-2017, BIA 01-05-2017). Therapeutische waarde 'Minderwaarde' geldt voor de hoofdpopulatie (vs. FCR en vs. chloorambucil+anti-CD20); meerwaarde vs. chloorambucil-mono in de subgroep.</t>
  </si>
  <si>
    <t xml:space="preserve">INT-003</t>
  </si>
  <si>
    <t xml:space="preserve">palbociclib (Ibrance®)</t>
  </si>
  <si>
    <t xml:space="preserve">palbociclib</t>
  </si>
  <si>
    <t xml:space="preserve">Ibrance</t>
  </si>
  <si>
    <t xml:space="preserve">patiënten met lokaal gevorderde of gemetastaseerde borstkanker</t>
  </si>
  <si>
    <t xml:space="preserve">Pakketadvies sluisgeneesmiddel palbociclib (Ibrance®) voor patiënten met lokaal gevorderde of gemetastaseerde borstkanker</t>
  </si>
  <si>
    <t xml:space="preserve">https://www.zorginstituutnederland.nl/documenten/2017/04/11/pakketadvies-palbociclib</t>
  </si>
  <si>
    <t xml:space="preserve">Sluis 11-08-2016</t>
  </si>
  <si>
    <t xml:space="preserve">Positief voor eerste én tweede lijn. Bewijs: RCT's van palbociclib + niet-steroïdale aromataseremmer vs. aromataseremmer alleen (1L: PFS 30,5 vs. 19,3 maanden, +11,2) en palbociclib + fulvestrant vs. fulvestrant (2L: PFS 11,2 vs. 4,6 maanden, +6,6). Geen mature OS-gegevens en in 1L geen QoL-gegevens; in 2L lijkt QoL behouden. Forse toename van graad 3-5 bijwerkingen (neutropenie, leukopenie), maar hanteerbaar door dosisverlaging/-uitstel gezien de zeer beperkte incidentie van febriele neutropenie. Conclusie: SWP en therapeutische waarde als toevoeging aan hormoontherapie in beide lijnen, uitsluitend op PFS-winst; de ontbrekende OS-data werken door in de KE (grootste onzekerheid) en in het gepast-gebruikvoorstel.</t>
  </si>
  <si>
    <t xml:space="preserve">Hormoontherapie alleen: niet-steroïdale aromataseremmer (1L, PALOMA-2) resp. fulvestrant (2L, PALOMA-3)</t>
  </si>
  <si>
    <t xml:space="preserve">160.166 (1L) en 173.186 (2L)</t>
  </si>
  <si>
    <t xml:space="preserve">richting 200.000 (1L, met centrale beoordeling en voorgeschreven dosering van 21 capsules) en ca. 180.000 (2L); kans kosteneffectief ≤4%</t>
  </si>
  <si>
    <t xml:space="preserve">Geen percentage genoemd; 'niet opnemen tenzij' prijsonderhandeling KE verbetert en BI reduceert</t>
  </si>
  <si>
    <t xml:space="preserve">118 geneesmiddelkosten (2019), waarvan ca. 111 in de eerste lijn en ca. 7 in de tweede lijn</t>
  </si>
  <si>
    <t xml:space="preserve">Grootste onzekerheid; concurrentie van ribociclib en abemaciclib verwacht</t>
  </si>
  <si>
    <t xml:space="preserve">ACP betrokken voor de maatschappelijke afweging (kern in brief: hoge prijs × groot aantal patiënten → BI €118 mln, verdringing, geen prijstransparantie).</t>
  </si>
  <si>
    <t xml:space="preserve">ZIN vraagt nadrukkelijk aandacht voor het voorstel van NVMO/NABON (gesteund door NFK en Borstkankervereniging) om palbociclib alleen in het kader van een gerandomiseerde studie naar de optimale behandellijn (1L vs. 2L) te vergoeden; dat kan de BI op korte termijn sterk verlagen maar past niet in het wettelijke instrument voorwaardelijke toelating. Transparant onderhandelingsresultaat; monitoring na instroom.</t>
  </si>
  <si>
    <t xml:space="preserve">SWP in 1L en 2L op PFS-winst (11,2 en 6,6 maanden) zonder mature OS; toxiciteit hanteerbaar. Ziektelast 0,7–0,9 → €80.000. KEA van voldoende kwaliteit maar ICER €160.000–173.000 (fabrikant) en richting €200.000 (ZIN: centrale beoordeling, voorgeschreven 21 capsules i.p.v. werkelijk gebruik) met ≤4% kans; OS-onzekerheid dominant. BI €118 mln (94% in 1L). Advies: niet opnemen tenzij prijsonderhandeling, zonder percentage. Kern van het dossier: het gepast-gebruikvoorstel van de beroepsgroep om via een gerandomiseerde implementatiestudie de plaats (1L vs. 2L) te bepalen – 'in de tweede lijn is de behandelduur veel korter' – wat ZIN 'zeer relevant' noemt en als signaal ziet dat patiëntselectiestudies steeds belangrijker worden.</t>
  </si>
  <si>
    <t xml:space="preserve">Bron: gebundelde PDF (brief 11-04-2017; FT-rapport; FE-rapport 03-03-2017; BIA), gelezen via extract. Eerste sluisadvies bij een solide tumor buiten longkanker en het eerste met een expliciet studie-implementatievoorstel van de beroepsgroep (voorloper van de SONIA-studie).</t>
  </si>
  <si>
    <t xml:space="preserve">INT-002</t>
  </si>
  <si>
    <t xml:space="preserve">pembrolizumab (Keytruda®)</t>
  </si>
  <si>
    <t xml:space="preserve">pembrolizumab</t>
  </si>
  <si>
    <t xml:space="preserve">Keytruda</t>
  </si>
  <si>
    <t xml:space="preserve">niet-kleincellig longkanker</t>
  </si>
  <si>
    <t xml:space="preserve">Pakketadvies sluisgeneesmiddel pembrolizumab (Keytruda®) bij de behandeling van niet-kleincellig longkanker</t>
  </si>
  <si>
    <t xml:space="preserve">https://www.zorginstituutnederland.nl/documenten/2016/12/14/pakketadvies-pembrolizumab-keytruda</t>
  </si>
  <si>
    <t xml:space="preserve">Adviesverzoek 11-08-2016 (kamerbrief 07-04-2016)</t>
  </si>
  <si>
    <t xml:space="preserve">Positief, voor fitte patiënten (ECOG 0-1) met PD-L1-expressie ≥1%. Bewijs: één gepubliceerde RCT (KEYNOTE-010) tegenover docetaxel. Klinisch relevante overlevingswinst (gemiddeld 6,7 maanden) alleen aangetoond in de subgroep met PD-L1 ≥50%, niet in de hele studiepopulatie (≥1%); omdat pembrolizumab ongeacht de PD-L1-expressie klinisch relevant minder ernstige geneesmiddelgerelateerde bijwerkingen (graad 3-5) geeft, weegt dat voor de therapeutische waarde op tegen het ontbreken van een relevant OS-verschil → meerwaarde t.o.v. docetaxel bij PD-L1 ≥1%. Vergelijking met nivolumab (de inmiddels gebruikelijke behandeling): gunstige en ongunstige effecten lijken 'op het oog' vergelijkbaar, maar een definitieve conclusie is methodologisch niet mogelijk door verschillen in studieopzet en patiëntkenmerken; de NVALT acht de middelen in grote lijnen vergelijkbaar en kiest op basis van PD-L1-expressie.</t>
  </si>
  <si>
    <t xml:space="preserve">Docetaxel (standaard vóór introductie nivolumab; KEYNOTE-010, directe RCT); nivolumab (huidige behandeling) – vergelijkbaarheid niet vast te stellen</t>
  </si>
  <si>
    <t xml:space="preserve">ca. 113.000 vs. docetaxel (deterministisch; 4% kans kosteneffectief bij €80.000)</t>
  </si>
  <si>
    <t xml:space="preserve">Ten minste 30 (vs. docetaxel); daarnaast geen meerkosten t.o.v. nivolumab (percentage niet te bepalen omdat het onderhandelingsresultaat van nivolumab onbekend is)</t>
  </si>
  <si>
    <t xml:space="preserve">46–86 geneesmiddelkosten (2019); +11,9–22,3 na substitutie van nivolumab bij 50% marktpenetratie; +7,1–13,4 incl. bespaarde toedieningskosten; 104–140 bij verwachte uitbreiding naar eerste lijn (zonder substitutie)</t>
  </si>
  <si>
    <t xml:space="preserve">Zie BIA; marktpenetratie 50% t.o.v. nivolumab aangenomen</t>
  </si>
  <si>
    <t xml:space="preserve">ACP betrokken voor de maatschappelijke afweging (kern in brief: verdringing van kosteneffectievere zorg door hoge prijs × relatief groot aantal patiënten; geen prijstransparantie).</t>
  </si>
  <si>
    <t xml:space="preserve">Onderhandelingsresultaat richten op 'geen meerkosten t.o.v. nivolumab' omdat pembrolizumab nivolumab deels vervangt; pleidooi voor een transparant onderhandelingsresultaat. Gepast gebruik al geborgd (lopende initiatieven beroepsgroep, duidelijke indicatiesetting); monitoring na instroom.</t>
  </si>
  <si>
    <t xml:space="preserve">Tweede PD-1-remmer voor NSCLC: SWP via KEYNOTE-010 vs. docetaxel – OS-winst alleen relevant bij PD-L1 ≥50%, maar minder ernstige bijwerkingen compenseren → meerwaarde bij ≥1%. Vergelijking met nivolumab methodologisch niet valide (geen 'gelijke waarde'-conclusie). Ziektelast 0,7–0,9 → €80.000. ICER ~€113.000 vs. docetaxel (4% kans) → ≥30% prijsdaling; onzekerheid over langetermijnoverleving en werkelijke behandelduur. BI: €46–86 mln bruto, netto €12–22 mln bij 50% substitutie van nivolumab; pipeline (1L NSCLC: €104–140 mln). Advies: niet opnemen tenzij prijsonderhandeling; bovendien geen meerkosten t.o.v. nivolumab – onbekende nettoprijs van nivolumab maakt kwantificering onmogelijk; transparantie bepleit.</t>
  </si>
  <si>
    <t xml:space="preserve">Bron: gebundelde PDF (brief 27-11-2016; FT-rapport; FE-rapport; BIA; WAR-verslag), gelezen via extract van de brief. Eerste 'klassegenoot'-dossier: het prijsanker 'geen meerkosten t.o.v. de vergoede klassegenoot' begint hier.</t>
  </si>
  <si>
    <t xml:space="preserve">INT-001</t>
  </si>
  <si>
    <t xml:space="preserve">nivolumab (Opdivo®)</t>
  </si>
  <si>
    <t xml:space="preserve">nivolumab</t>
  </si>
  <si>
    <t xml:space="preserve">Opdivo</t>
  </si>
  <si>
    <t xml:space="preserve">gevorderde (plaveiselcel) niet-kleincellige longkanker</t>
  </si>
  <si>
    <t xml:space="preserve">Pakketadvies sluisgeneesmiddel nivolumab (Opdivo®) bij gevorderde (plaveiselcel) niet-kleincellige longkanker</t>
  </si>
  <si>
    <t xml:space="preserve">https://www.zorginstituutnederland.nl/documenten/2015/12/08/pakketadvies-nivolumab-opdivo</t>
  </si>
  <si>
    <t xml:space="preserve">Sluis juli 2015 (eerste sluisgeneesmiddel; kamerbrief 09-07-2015); eerste rapportage SWP 01-09-2015</t>
  </si>
  <si>
    <t xml:space="preserve">Positief (al vastgesteld in de eerste rapportage van 1 september 2015). Bewijs: één gepubliceerde RCT (CheckMate-017) van nivolumab tegenover docetaxel bij eerder behandeld plaveiselcel-NSCLC. Overlevingswinst ruim 3 maanden: 'niet bijzonder groot' maar klinisch relevant gezien de korte overleving bij gemetastaseerde longkanker; ZIN verwijst naar de ASCO-ondergrens van 2,5–3 maanden voor squamous NSCLC en de CieBOM-grens van 2 maanden. Daarnaast klinisch relevant minder ernstige bijwerkingen dan docetaxel. Ondanks enige onzekerheden over studieopzet en rapportage: GRADE 'veel vertrouwen' voor OS en ernstige bijwerkingen bij fitte patiënten (ECOG 0-1). Kanttekeningen: een deel van de patiënten heeft mogelijk veel meer baat, maar is vooraf niet te identificeren; criteria voor doorbehandelen na progressie onduidelijk en de (toegevoegde) effectiviteit daarvan niet aangetoond.</t>
  </si>
  <si>
    <t xml:space="preserve">Docetaxel (gebruikelijke tweedelijnsbehandeling; CheckMate-017, directe RCT)</t>
  </si>
  <si>
    <t xml:space="preserve">n.v.t. – geen FE-dossier van de fabrikant; ZIN liet zelf een model bouwen</t>
  </si>
  <si>
    <t xml:space="preserve">ca. 134.000 (deterministisch; 3% kans kosteneffectief bij €80.000)</t>
  </si>
  <si>
    <t xml:space="preserve">Ten minste 40 (43% voor 50% kans op ICER ≤ €80.000)</t>
  </si>
  <si>
    <t xml:space="preserve">46–74 (plaveiselcel NSCLC, 2018; conservatief: 20% langdurige responders langer dan 6 mnd behandeld); 127–203 incl. verwachte indicatie niet-plaveiselcel NSCLC (80–129), na substitutie</t>
  </si>
  <si>
    <t xml:space="preserve">Zie BIA (behandelduur 6 maanden aangenomen)</t>
  </si>
  <si>
    <t xml:space="preserve">ACP betrokken voor de maatschappelijke afweging (kern in brief: hoge budgetimpact × zeer ongunstige KE → impliciete verdringing van kosteneffectievere zorg, gezondheidsverlies op populatieniveau; geen transparantie over prijsvorming).</t>
  </si>
  <si>
    <t xml:space="preserve">Beroepsgroep zet al in op gepaste inzet (centralisatie van behandelcentra, onderzoek); ZIN ziet gezien de duidelijke indicatiesetting geen aanvullende gepast-gebruikmaatregelen die de KE substantieel verbeteren, wel behoud tegen verslechtering. Monitoring na instroom (patiëntaantallen, kostenontwikkeling incl. werkelijk prijsniveau, behandelduur/zorggebruik) met rapportage in 2018 en mogelijke herbeoordeling bij sterke afwijking.</t>
  </si>
  <si>
    <t xml:space="preserve">Eerste sluisadvies ooit. SWP via directe RCT vs. docetaxel: OS +3 maanden (klinisch relevant o.b.v. ASCO/CieBOM-grenzen), minder ernstige bijwerkingen, GRADE hoog voor ECOG 0-1. Ziektelast 0,7–0,9 → €80.000/QALY. Omdat de fabrikant geen FE-dossier had, liet ZIN zelf (met externe partij) een model bouwen: ICER ~€134.000, 3% kans kosteneffectief; onzekerheid vooral over langetermijnoverleving en behandelduur → prijs ten minste 40% omlaag (43% voor 50% kans). BI €46–74 mln (2018) en €127–203 mln incl. niet-plaveiselcel; verdringing; geen prijstransparantie; melanoom-indicatie en pipeline vergroten BI. Advies: niet opnemen tenzij prijsonderhandeling KE verbetert en BI reduceert; gepast gebruik al geborgd door beroepsgroep; monitoring tot 2018.</t>
  </si>
  <si>
    <t xml:space="preserve">Nog aanvullen (niet in dossier); nivolumab NSCLC is na onderhandeling opgenomen (arrangement 2016)</t>
  </si>
  <si>
    <t xml:space="preserve">Bron: brief 08-12-2015 (5 p.); de rest van de bundel (171 p.: eerste rapportage, FT-, FE-rapport, BIA) heeft deels een onleesbare tekstlaag en is niet gelezen. BMS-dossier; het allereerste sluisadvies. Zusterdossier INT-002 (pembrolizumab, 2016).</t>
  </si>
  <si>
    <t xml:space="preserve">INT-160</t>
  </si>
  <si>
    <t xml:space="preserve">daratumumab (Darzalex®), carfilzomib (Kyprolis®) en isatuximab (Sarclisa®) – slotadvies MM-pilot</t>
  </si>
  <si>
    <t xml:space="preserve">daratumumab / carfilzomib / isatuximab</t>
  </si>
  <si>
    <t xml:space="preserve">Darzalex / Kyprolis / Sarclisa</t>
  </si>
  <si>
    <t xml:space="preserve">multipel myeloom (meerdere behandelcombinaties; ziektemodel ESHPM)</t>
  </si>
  <si>
    <t xml:space="preserve">Advies - onderhandel over een lagere prijs voor daratumumab, carfilzomab en isatuximab voor de behandeling van bepaalde patiënten met multipel myeloom</t>
  </si>
  <si>
    <t xml:space="preserve">https://www.zorginstituutnederland.nl/publicaties/adviezen/2025/01/27/pakketadvies-multipel-myeloom-2025</t>
  </si>
  <si>
    <t xml:space="preserve">Janssen (daratumumab) / Amgen (carfilzomib) / Sanofi (isatuximab)</t>
  </si>
  <si>
    <t xml:space="preserve">n.v.t.</t>
  </si>
  <si>
    <t xml:space="preserve">Geen nieuwe SWP-beoordeling: de effectiviteit van de MM-sluismiddelen was in 2021 (INT-028, INT-031) al vastgesteld. Het slotadvies van de pilot (2022–2025) beoordeelt met een door ESHPM ontwikkeld ziektemodel de (kosten)effectiviteit van 59 door behandelaren relevant geachte behandelvolgorden (3 opeenvolgende lijnen) bij niet-SCT-patiënten, op basis van studiedata, IKNL-praktijkdata en Vektis-declaraties; technisch gevalideerd door een onafhankelijke partij, besproken in WAR en ACP. Bevinding: nieuwe middelen verlengen het leven, maar slechts 2 van de 59 volgorden hebben een acceptabele kosten-batenverhouding; alle volgorden met de meeste gezondheidswinst overschrijden de grenswaarden. Volgorden die starten met daratumumab (voorkeur beroepsgroep: DaraRd 1L) leveren de meeste QALY's, maar zijn het duurst en bij de huidige prijs niet kosteneffectief; de totale MM-zorg voor niet-SCT-patiënten (~€200 mln/jaar) is 'tweemaal te hoog'.</t>
  </si>
  <si>
    <t xml:space="preserve">Onderlinge vergelijking van 59 behandelvolgorden (ziektemodel ESHPM); geen nieuwe FT-beoordeling</t>
  </si>
  <si>
    <t xml:space="preserve">Sequentie-ICER's uit het ESHPM-model (rapport 01-08-2024); 2/59 volgorden acceptabel</t>
  </si>
  <si>
    <t xml:space="preserve">38–81 per middel (QALY-based approach, twee kortingsvarianten): daratumumab+VMP NDMM 56,3/58,5; daratumumab+Rd NDMM 54,0/41,9; daratumumab+Rd RRMM 38,9; daratumumab+Vd RRMM 47,7/55,2; carfilzomib (DKd) 3L 45,9; isatuximab (Isa-Kd) 58,6/67,4; pomalidomide (PVd) 80,9/77,4 – prijskorting 1 (basecase) en 2 (alternatief effectiviteitsscenario) met gelijk gewicht</t>
  </si>
  <si>
    <t xml:space="preserve">Klassebrede BIA 2025–2027: daratumumab €338,2 mln in 2027 (piek door 1L-gebruik naast lopende 2L+), carfilzomib €28,1 mln, isatuximab €10,0 mln; MM-zorg niet-SCT ~€200 mln/jaar (geneesmiddel + ziekenhuis)</t>
  </si>
  <si>
    <t xml:space="preserve">~1.100–1.400 nieuwe MM-diagnoses/jaar; nieuwe niet-SCT-patiënten 532 (2017) → 639 (2022); behandelde patiënten +20% 2017–2022</t>
  </si>
  <si>
    <t xml:space="preserve">ACP (openbare vergadering) betrokken bij de maatschappelijke weging; kern: nieuwe prijsafspraken op basis van het ziektemodel om de meest effectieve volgorden beschikbaar te houden tegen een maatschappelijk aanvaardbare prijs.</t>
  </si>
  <si>
    <t xml:space="preserve">Nieuwe prijsafspraken met de fabrikanten van daratumumab, carfilzomib en isatuximab (kortingen 38–81% als 'betrouwbare' onderhandelingsbasis); nog géén rekening houden met lopende doelmatigheidsstudies (FABULOUS: tijdelijk staken DaraRd na ziektecontrole) omdat besparingen onzeker zijn; beroepsgroep: bewust zijn van verschillen in (kosten)effectiviteit tussen volgorden, samen beslissen, FABULOUS snel includeren en implementeren; pleidooi voor een landelijk MM-register. Pilot beëindigd: reguliere beoordeling weer van toepassing; ZIN start een meerjarig traject voor ziektemodellen in cyclisch pakketbeheer.</t>
  </si>
  <si>
    <t xml:space="preserve">Slotstuk van de MM-pilot: indicatiebrede beoordeling met een ziektemodel (59 sequenties) i.p.v. per middel/lijn. Uitkomst: dara-first sequenties leveren de meeste QALY's maar zijn niet kosteneffectief; zelfs 80% korting op daratumumab maakt DaraRd-sequenties niet kosteneffectief; met Dara-VMP 1L à −80% wél bijna alle sequenties. Kortingen per middel 38–81% (twee varianten met gelijk gewicht) als onderhandelingsbasis. Klasse-BIA: daratumumab €338 mln in 2027. Lenalidomide/pomalidomide uit de sluis (generiek). Geen voorschot op FABULOUS. Dit rapport is de rekenbasis voor de 48%-korting op DaraRd die ZIN in 2026 bij IsaVRd/DaraVRd hanteert.</t>
  </si>
  <si>
    <t xml:space="preserve">Bron: brief 27-01-2025 (7 p.) + rapport 'Indicatiebrede beoordeling multipel myeloom' (ESHPM-model; 98 p., def. 01-08-2024) + BIA + ACP, gelezen via extract en PDF-tabellen. Staat NIET op de ZIN-overzichtspagina sluismiddelen. Vervolg op INT-028 (2021); eerste ziektemodel-gebaseerde klasse-advies van ZIN.</t>
  </si>
  <si>
    <t xml:space="preserve">INT-161</t>
  </si>
  <si>
    <t xml:space="preserve">daratumumab (Darzalex®) in combinatie met bortezomib, lenalidomide en dexamethason (D-VRd)</t>
  </si>
  <si>
    <t xml:space="preserve">multipel myeloom (nieuw gediagnosticeerd)</t>
  </si>
  <si>
    <t xml:space="preserve">Advies - vergoed daratumumab (Darzalex®) in combinatie met bortezomib, lenalidomide en dexamethason voor de behandeling van multipel myeloom</t>
  </si>
  <si>
    <t xml:space="preserve">https://www.zorginstituutnederland.nl/documenten/2026/07/14/pakketadvies-sluisgeneesmiddel-daratumumab-darzalex-in-combinatie-met-bortezomib-lenalidomide-en-dexamethason-voor-de-behandeling-van-multipel-myeloom</t>
  </si>
  <si>
    <t xml:space="preserve">Positief, als gelijke waarde t.o.v. DaraRd (en IsaVRd). De claim van meerwaarde t.o.v. DaraRd wordt niet gevolgd. Bewijs: naïeve indirecte vergelijking van CEPHEUS (DaraVRd vs. VRd), IMROZ (IsaVRd vs. VRd) en MAIA (DaraRd vs. Rd), hergebruikt uit het IsaVRd-FT-rapport: PFS als geaccepteerde maat bij NDMM; mediane PFS DaraVRd niet bereikt bij 58,7 maanden, IsaVRd niet bereikt bij ~60 maanden, DaraRd 61,9 maanden (64,5 maanden follow-up) → vergelijkbaar. OS-zekerheid zal er niet komen (anti-CD38 in controle-armen). Meer neuropathie (bortezomib, 4 cycli, beheersbaar). ZIN 'nog niet overtuigd' van klinisch relevante meerwaarde van bortezomib-toevoeging → gelijke waarde, SWP.</t>
  </si>
  <si>
    <t xml:space="preserve">DaraRd (MAIA) en IsaVRd (IMROZ), via naïeve indirecte vergelijking met CEPHEUS</t>
  </si>
  <si>
    <t xml:space="preserve">Nettoprijs per behandeling DaraVRd niet hoger dan nettoprijs DaraRd; prijzen vergelijken op het gemiddelde over de eerste 3 jaar (zoals bij IsaVRd)</t>
  </si>
  <si>
    <t xml:space="preserve">Maximaal ~10 macrokosten (lijstprijs; niet hoger dan geraamd voor DaraRd); gedeeltelijke substitutie van DaraRd; marktpenetratie naar verwachting hoger dan IsaVRd, onzeker bij komst van s.c.-isatuximab</t>
  </si>
  <si>
    <t xml:space="preserve">Maximaal 769 in aanmerking (= DaraRd-populatie)</t>
  </si>
  <si>
    <t xml:space="preserve">Nettoprijs DaraVRd ≤ DaraRd (3-jaarsgemiddelde); opname mag niet tot meerkosten leiden; zelfde positie als IsaVRd (fitte niet-transplantabele patiënten); alleen de registratiehouder geconsulteerd.</t>
  </si>
  <si>
    <t xml:space="preserve">Meerwaarde-claim t.o.v. eigen backbone DaraRd afgewezen: DaraVRd ≈ IsaVRd ≈ DaraRd op PFS (naïeve ITC, hergebruik IsaVRd-rapport) → gelijke waarde → geen KEA. Anker: eigen DaraRd-nettoprijs (waarop ZIN in 2025 48% korting adviseerde), vergeleken op 3-jaarsgemiddelde. Verkorte procedure (alleen fabrikant geconsulteerd; FT-rapport van IsaVRd hergebruikt). Toevoeging van generiek bortezomib mag de prijs van het regime niet verhogen.</t>
  </si>
  <si>
    <t xml:space="preserve">Bron: brief 14-07-2026 (4 p.), geen bijlagen (verwijst naar IsaVRd-rapporten); staat NIET op de ZIN-overzichtspagina sluismiddelen. Zusterdossier INT-136; voor BMS relevant als illustratie dat een 'eigen combinatie bovenop eigen standaard' geen prijsruimte oplevert.</t>
  </si>
  <si>
    <t xml:space="preserve">INT-162</t>
  </si>
  <si>
    <t xml:space="preserve">daratumumab (Darzalex®) in combinatie met cyclofosfamide, bortezomib en dexamethason</t>
  </si>
  <si>
    <t xml:space="preserve">een vorm van amyloïdose (AL-amyloïdose, herbeoordeling)</t>
  </si>
  <si>
    <t xml:space="preserve">Advies - alleen vergoeden na prijsdaling daratumumab (Darzalex®) voor de behandeling van een vorm van amyloïdose (herbeoordeling)</t>
  </si>
  <si>
    <t xml:space="preserve">https://www.zorginstituutnederland.nl/documenten/2026/08/05/pakketadvies-sluisgeneesmiddel-herbeoordeling-daratumumab-darzalex-bij-al-amyloidose</t>
  </si>
  <si>
    <t xml:space="preserve">Sluis; eerste advies 16-01-2025 (INT-097: SWP voldaan, KEA onbruikbaar → niet opnemen); herbeoordeling na aangepaste KEA</t>
  </si>
  <si>
    <t xml:space="preserve">Positief (bevestigd). ANDROMEDA (RCT): DaraCyBorD vs. CyBorD bij nieuw gediagnosticeerde systemische AL-amyloïdose – complete hematologische respons 53,3% vs. 18,1%, meer cardiale en renale respons (voorspellend voor overlijden); finale OS-analyse (2026) RR 0,68, nog immatuur maar ondersteunt de conclusie; waarschijnlijk meer ernstige bijwerkingen maar geen klinisch relevant meer staken en geen QoL-verandering in de eerste 24 weken → acceptabel → SWP, meerwaarde. Daratumumab wordt al off-label in 2L gegeven (richtlijn).</t>
  </si>
  <si>
    <t xml:space="preserve">CyBorD (cyclofosfamide, bortezomib, dexamethason) – ANDROMEDA; ~80% van de patiënten niet-transplantabel</t>
  </si>
  <si>
    <t xml:space="preserve">0,52 (referentiewaarde €50.000) – fabrikant bestreed dit met de 0,71 uit het (onbruikbare) model van 2025; ZIN en WAR houden vast aan 0,52</t>
  </si>
  <si>
    <t xml:space="preserve">Na door ZIN voorgestelde aanpassingen: 86.668</t>
  </si>
  <si>
    <t xml:space="preserve">86.668 (voldoende kwaliteit na aanpassingen: eindstadium-orgaanfalen gecorrigeerd naar de 12% in de studie; 2L-vervolgbehandeling naar NL-praktijk incl. off-label daratumumab; 3L-kosten niet meegenomen)</t>
  </si>
  <si>
    <t xml:space="preserve">Ten minste 44 op daratumumab (ACP: 'ten minste', met argumenten voor meer)</t>
  </si>
  <si>
    <t xml:space="preserve">13,3 macrokosten / 12,5 meerkosten (jaar 3); 15,5 als ~36 patiënten met bortezomib-contra-indicatie DaraCyD krijgen; onzeker door verschuiving van 2L naar 1L of herhaalde inzet in 2L</t>
  </si>
  <si>
    <t xml:space="preserve">199 in jaar 3 (160 nieuwe AL-diagnoses/jaar; 1.000–1.200 patiënten); €131.847 per behandeling vs. CyBorD €7.804</t>
  </si>
  <si>
    <t xml:space="preserve">ACP (08-05-2026; inspraak SAN, NVvH/HOVON en Johnson &amp; Johnson): niet opnemen tenzij ≥44% korting (KE onder €50.000). Richting minder korting: geen veilige en effectieve behandeling beschikbaar, daratumumab waarschijnlijk effectief voor alle AL-patiënten, kleine groep met beperkte BI. Richting méér: onzekerheden met zwaarwegend QoL-datagebrek; daratumumab is geen nieuw middel (ontwikkelkosten grotendeels terugverdiend via MM en off-label 2L-gebruik); uitgaven stijgen verder door deze en komende indicatie-uitbreidingen – 'geld dat niet elders kan worden besteed'; de maximale referentiewaarde wordt slechts tijdelijk toegekend ter compensatie van R&amp;D-kosten. Rekening houden met herbehandeling; gepast-gebruikafspraken.</t>
  </si>
  <si>
    <t xml:space="preserve">Korting ≥44%; ziektelast 0,52 → €50.000 gehandhaafd; gepast-gebruikafspraken met de beroepsgroep (open voor gesprek) over sequentieel gebruik van daratumumab (1L én herhaald 2L), aanpassing van DaraCyBorD bij comorbiditeit (bortezomib-contra-indicatie) en herbehandeling; monitoring van de 2L→1L-verschuiving.</t>
  </si>
  <si>
    <t xml:space="preserve">Herindiening na 'KEA onbruikbaar' (2025): model nu bruikbaar na ZIN-aanpassingen (orgaanfalen 12% conform studie; NL-praktijk voor 2L incl. off-label daratumumab) → ICER €86.668 bij €50.000 → ≥44%. Ziektelast-discussie: fabrikant wilde 0,71 (uit het afgekeurde model) en dus €80.000; ZIN/WAR: 0,52 reflecteert de praktijk. ACP en ZIN voegen het terugverdiend-argument toe (MM-indicaties, off-label 2L) en het 'referentiewaarde is een tijdelijke R&amp;D-compensatie'-principe. Finale OS RR 0,68 ondersteunt SWP. BI €12,5–15,5 mln.</t>
  </si>
  <si>
    <t xml:space="preserve">Bron: brief 05-08-2026 (5 p.) + ACP-advies (48 p. bundel) + FT-rapport + BIA, gelezen via extract; staat NIET op de ZIN-overzichtspagina sluismiddelen. Vervolg op INT-097. Zeldzaam: ziektelast-categorie expliciet betwist door de fabrikant en door ZIN/WAR verworpen.</t>
  </si>
  <si>
    <t xml:space="preserve">INT-163</t>
  </si>
  <si>
    <t xml:space="preserve">niet eerder behandelde chronische lymfatische leukemie (drie subgroepen)</t>
  </si>
  <si>
    <t xml:space="preserve">Advies - vergoed venetoclax (Venclyxto®) met obinutuzumab voor bepaalde patiënten met niet eerder behandelde leukemie</t>
  </si>
  <si>
    <t xml:space="preserve">https://www.zorginstituutnederland.nl/documenten/2025/07/14/pakketadvies-sluisgeneesmiddel-venetoclax-venclyxto-met-obinutuzumab-voor-leukemie</t>
  </si>
  <si>
    <t xml:space="preserve">Drie subgroepen, drie uitkomsten. (1) Fit, IGHV-gemuteerd, zonder del(17p)/TP53: GAIA-CLL13 (RCT vs. chemo-immunotherapie) – geen klinisch relevante verschillen in overleving (via PFS), bijwerkingen of staken → SWP, gelijke waarde met CIT. (2) Fit, IGHV-ongemuteerd, zonder del(17p)/TP53: vooraf gespecificeerde subgroepanalyse – mogelijk klinisch relevante PFS-verbetering zonder relevante verschillen in toxiciteit/staken, QoL niet beschikbaar → SWP, meerwaarde t.o.v. CIT. (3) del(17p)/TP53 (herbeoordeling van 2020): indirecte vergelijking van CLL14 en ELEVATE-TN (gemeenschappelijke arm chloorambucil-obinutuzumab) – venetoclax-obinutuzumab lijkt een minder groot PFS-effect te hebben dan acalabrutinib (ibrutinib en acalabrutinib eerder gelijkwaardig bevonden); over toxiciteit geen uitspraak → SWP niet voldaan; de directe CLL17-studie (vs. ibrutinib) loopt tot september 2027.</t>
  </si>
  <si>
    <t xml:space="preserve">(1) en (2): chemo-immunotherapie FCR/BR (GAIA-CLL13); (3): acalabrutinib (indirect via chloorambucil-obinutuzumab; CLL14 vs. ELEVATE-TN)</t>
  </si>
  <si>
    <t xml:space="preserve">(1): nettoprijs ≤ chemo-immunotherapie (FCR/BR); (2): niet te bepalen – KEA na herstelmogelijkheid onvoldoende → niet opnemen (herbeoordeling INT-131: 51%); (3): n.v.t.</t>
  </si>
  <si>
    <t xml:space="preserve">Groep 1: 0,52 macrokosten / 0,40 meerkosten (jaar 3; 14 patiënten); groep 2 (46 patiënten) alleen in bijlage</t>
  </si>
  <si>
    <t xml:space="preserve">342 in aanmerking (154 groepen 1+2; 34 groep 3); jaar 3: 14 (groep 1) en 46 (groep 2); €72.455 per patiënt vs. FCR €14.911 / BR €15.131</t>
  </si>
  <si>
    <t xml:space="preserve">Niet aan de ACP voorgelegd (gelijke waarde resp. KEA onbruikbaar resp. SWP niet voldaan).</t>
  </si>
  <si>
    <t xml:space="preserve">Groep 1 opnemen mits nettoprijs ≤ CIT; groep 2 niet opnemen – registratiehouder nadrukkelijk uitgenodigd de FE-analyse aan te passen (bij herindiening worden ongevraagde extra modelaanpassingen niet geaccepteerd); groep 3 niet opnemen (SWP niet voldaan; CLL17 afwachten).</t>
  </si>
  <si>
    <t xml:space="preserve">Per prognostische subgroep een eigen oordeel: gelijke waarde (IGHV-gemuteerd) → CIT-prijsanker; meerwaarde (IGHV-ongemuteerd) → 'niet opnemen' omdat de fabrikant de gevraagde aanvullende KE-analyses niet leverde (gebrek aan transparantie, kwaliteit, representativiteit); del(17p)/TP53 → SWP niet voldaan op een indirecte vergelijking met acalabrutinib. Zelfde 'niet-geleverde analyses'-formule als ripretinib (INT-098) en brexu-cel ALL (INT-096).</t>
  </si>
  <si>
    <t xml:space="preserve">Groep 1: index 'vergoed'; groep 2: herbeoordeeld in INT-131 (15-04-2026, ≥51%)</t>
  </si>
  <si>
    <t xml:space="preserve">Bron: brief 14-07-2025 (5 p.) + FT-rapport + FE-rapport + BIA, gelezen via extract. Ontbreekt op de ZIN-overzichtspagina. Moederadvies van INT-131.</t>
  </si>
  <si>
    <t xml:space="preserve">INT-164</t>
  </si>
  <si>
    <t xml:space="preserve">ibrutinib (Imbruvica®) in combinatie met rituximab</t>
  </si>
  <si>
    <t xml:space="preserve">macroglobulinemie van Waldenström</t>
  </si>
  <si>
    <t xml:space="preserve">Pakketadvies sluisgeneesmiddel ibrutinib (Imbruvica®) in combinatie met rituximab bij macroglobulinemie van Waldenström</t>
  </si>
  <si>
    <t xml:space="preserve">https://www.zorginstituutnederland.nl/documenten/2020/09/14/pakketadvies-ibrutinib-imbruvica-bij-de-ziekte-van-waldenstrom</t>
  </si>
  <si>
    <t xml:space="preserve">Overig hemato-oncologisch</t>
  </si>
  <si>
    <t xml:space="preserve">Janssen / AbbVie</t>
  </si>
  <si>
    <t xml:space="preserve">Geen vergelijkende data t.o.v. Nederlandse standaard</t>
  </si>
  <si>
    <t xml:space="preserve">Negatief. Ibrutinib + rituximab staat niet in de (herziene) WM-richtlijn; de NVvH ziet er geen standaardplaats voor omdat de meerwaarde van toevoeging van rituximab aan ibrutinib niet is onderzocht. De iNNOVATE-studie vergeleek ibrutinib + rituximab met rituximab-monotherapie, die in Nederland weinig of geen plaats heeft → onvoldoende onderbouwing. De beperkte niche die behandelaren zien (respons verdiepen bij dosisreductie of onvoldoende respons op ibrutinib-mono, enkele patiënten per jaar) is niet met klinisch onderzoek onderbouwd en de toxiciteit van de combinatie (infecties) is niet goed onderzocht → SWP niet voldaan.</t>
  </si>
  <si>
    <t xml:space="preserve">Ibrutinib-monotherapie (NL-praktijk bij recidief/niet-fit); studiecomparator rituximab-mono (iNNOVATE) irrelevant voor NL</t>
  </si>
  <si>
    <t xml:space="preserve">Verkeerde comparator in de RCT (rituximab-mono heeft geen plaats in NL) + geen richtlijnplaats + onbewezen bijdrage van de toegevoegde component → niet opnemen. Sluisplaatsing samen met ibrutinib + obinutuzumab 1L CLL (INT-022, 03-07-2020).</t>
  </si>
  <si>
    <t xml:space="preserve">Bron: brief 14-09-2020 (2 p.), gelezen via extract; geen bijlagen. Ontbreekt op de ZIN-overzichtspagina.</t>
  </si>
  <si>
    <t xml:space="preserve">INT-165</t>
  </si>
  <si>
    <t xml:space="preserve">gevorderd/gemetastaseerd EGFR-gemuteerd NSCLC (herbeoordeling 1L-advies 2018)</t>
  </si>
  <si>
    <t xml:space="preserve">Pakketadvies osimertinib (Tagrisso®) bij de behandeling van patiënten met gevorderde of gemetastaseerde niet-kleincellige longkanker (NSCLC) met activerende  EGFR-mutaties (herbeoordeling)</t>
  </si>
  <si>
    <t xml:space="preserve">https://www.zorginstituutnederland.nl/documenten/2020/09/21/pakketadvies-herbeoordeling-osimertinib-tagrisso</t>
  </si>
  <si>
    <t xml:space="preserve">Sluis; eerste advies 07-11-2018 (INT-009, ICER-range €70.847–324.006 → onderhandelen op bovengrens, ruim 55%); opgenomen begin 2020; FE-herbeoordeling op verzoek VWS (15-05-2020) na finale OS-analyse FLAURA</t>
  </si>
  <si>
    <t xml:space="preserve">Ongewijzigd (FLAURA, PFS-winst, BOM positief, eerste keus ondanks nieuwe opties); geen herbeoordeling van de therapeutische waarde nodig.</t>
  </si>
  <si>
    <t xml:space="preserve">Standaard-TKI's (gefitinib/erlotinib) – FLAURA</t>
  </si>
  <si>
    <t xml:space="preserve">134.757 (puntschatting; finale OS-analyse bij 58% maturiteit en aanvullende data verwerkt; analyse van voldoende kwaliteit); kans kosteneffectief 2,8%</t>
  </si>
  <si>
    <t xml:space="preserve">ca. 35 (was: ruim 55 op de bovengrens van de range in 2018)</t>
  </si>
  <si>
    <t xml:space="preserve">Geen ACP (FE-herbeoordeling; WAR).</t>
  </si>
  <si>
    <t xml:space="preserve">Continuering van de opname na succesvolle (her)onderhandeling op basis van de puntschatting.</t>
  </si>
  <si>
    <t xml:space="preserve">Mature OS maakt de ICER-range van 2018 overbodig: puntschatting €134.757 → 35% korting i.p.v. 55% op de bovengrens. Vroegste voorbeeld van 'herbeoordeling bij mature data vóór heronderhandeling' – het percentage (35%) is later het anker in INT-132 (osimertinib + chemo, 2026).</t>
  </si>
  <si>
    <t xml:space="preserve">Bron: brief 21-09-2020 (2 p.) + FE-memo 02-09-2020, gelezen via extract. Ontbreekt op de ZIN-overzichtspagina.</t>
  </si>
  <si>
    <t xml:space="preserve">INT-166</t>
  </si>
  <si>
    <t xml:space="preserve">recidiverend/refractair DLBCL (definitief advies na 2019)</t>
  </si>
  <si>
    <t xml:space="preserve">Pakketadvies sluisgeneesmiddel tisagenlecleucel (Kymriah®) bij de behandeling van r/r DLBCL</t>
  </si>
  <si>
    <t xml:space="preserve">https://www.zorginstituutnederland.nl/documenten/2022/01/25/pakketadvies-sluisgeneesmiddel-tisagenlecleucel-kymriah-bij-de-behandeling-van-r-r-dlbcl</t>
  </si>
  <si>
    <t xml:space="preserve">DLBCL / B-cel lymfoom</t>
  </si>
  <si>
    <t xml:space="preserve">Sluis; 2018/2019: r/r B-ALL positief (INT-010), r/r DLBCL negatief (onzeker OS-effect, bridging, uitval); herbeoordeling op nieuwe langetermijndata JULIET</t>
  </si>
  <si>
    <t xml:space="preserve">Positief (herzien). JULIET met mediaan 40 maanden follow-up: overleving 48/40/36% na 12/24/36 maanden, genezing voor een aanzienlijk deel; t.o.v. historische cohorten (salvage chemo ± SCT) 34–44% lagere kans op overlijden (HR 0,66 resp. 0,56), mediane OS +5,8 maanden. De kritiekpunten van 2018 zijn weerlegd: overbruggingstherapie kan het langdurige effect niet alleen verklaren en de haalbaarheid in de praktijk is beter (87% toegediend vs. 67% in JULIET). Standaard is inmiddels axi-cel: indirecte vergelijking lastig door studieopzet (JULIET-populatie representatiever), beide met OS-plateau (axi-cel 59/51% na 12/24 mnd), vergelijkbare ernstige bijwerkingen → gelijke waarde met axi-cel.</t>
  </si>
  <si>
    <t xml:space="preserve">Axi-cel (ZUMA-1; indirecte vergelijking, beide met OS-plateau); historisch: salvage chemotherapie ± SCT</t>
  </si>
  <si>
    <t xml:space="preserve">Nettoprijs niet hoger dan nettoprijs axi-cel; ACP-principe: lager bij meer middelen</t>
  </si>
  <si>
    <t xml:space="preserve">Meerkosten niet te bepalen (nettoprijs axi-cel onbekend); 64 patiënten in jaar 3</t>
  </si>
  <si>
    <t xml:space="preserve">64 in jaar 3; €320.454 per patiënt (lijstprijs €320.000 + conditionering) vs. axi-cel €327.484</t>
  </si>
  <si>
    <t xml:space="preserve">Algemeen ACP-advies: de prijs voor een behandeling zou lager moeten worden wanneer er meer middelen voor dezelfde indicatie beschikbaar zijn.</t>
  </si>
  <si>
    <t xml:space="preserve">Nettoprijs ≤ axi-cel; landelijk behandelprotocol, gekwalificeerde CAR-T-centra, CAR-T-tumorboard, EBMT- en nationaal register; keuzeoptie voor de snelst beschikbare CAR-T (ander aferesemoment) als klinisch argument.</t>
  </si>
  <si>
    <t xml:space="preserve">Langetermijndata (40 mnd) keren het negatieve oordeel van 2018: OS-plateau, bridging weerlegd, betere praktijkhaalbaarheid → SWP; tegen de nieuwe standaard axi-cel gelijke waarde → geen KEA, axi-cel-nettoprijs als anker. Flexibiliteit/snelheid van levering als toegevoegde waarde zonder prijspremie.</t>
  </si>
  <si>
    <t xml:space="preserve">Bron: brief 25-01-2022 (4 p.) + FT-rapport + BIA, gelezen via extract; geen FE. Ontbreekt op de ZIN-overzichtspagina. Relevant voor BMS (liso-cel DLBCL 3L, INT-071 2024: zelfde axi-cel-anker).</t>
  </si>
  <si>
    <t xml:space="preserve">INT-167</t>
  </si>
  <si>
    <t xml:space="preserve">efgartigimod alfa (Vyvgart®)</t>
  </si>
  <si>
    <t xml:space="preserve">efgartigimod alfa</t>
  </si>
  <si>
    <t xml:space="preserve">Vyvgart</t>
  </si>
  <si>
    <t xml:space="preserve">gegeneraliseerde myasthenia gravis</t>
  </si>
  <si>
    <t xml:space="preserve">Advies - vergoed efgartigimod alfa (Vyvgart®) voor de behandeling van myasthenia gravis</t>
  </si>
  <si>
    <t xml:space="preserve">https://www.zorginstituutnederland.nl/documenten/2024/05/29/pakketadvies-sluisgeneesmiddel-efgartigimod-alfa-vyvgart</t>
  </si>
  <si>
    <t xml:space="preserve">argenx</t>
  </si>
  <si>
    <t xml:space="preserve">Sluis; efgartigimod alfa voor alle toekomstige indicaties uitgesloten</t>
  </si>
  <si>
    <t xml:space="preserve">Positief, als gelijke waarde t.o.v. eculizumab (en via de eerdere ZIN-conclusie eculizumab = ravulizumab ook t.o.v. ravulizumab). De claim (meerwaarde t.o.v. herhaalde IVIg/plasmaferese) is niet gevolgd: bij refractaire AChR+ gMG gelden volgens de beroepsgroep de complementremmers en FcRn-remmers als de relevante nieuwe stap, via een indicatiecommissie. Geen directe vergelijking; beide in placebogecontroleerde dubbelblinde fase-III RCT's onderzocht: effectiviteit en ongunstige effecten waarschijnlijk vergelijkbaar → SWP, gelijke waarde.</t>
  </si>
  <si>
    <t xml:space="preserve">Eculizumab (indirect via placebo-RCT's); ravulizumab (via transitiviteit; ten tijde van de beoordeling nog niet vergoed)</t>
  </si>
  <si>
    <t xml:space="preserve">Nettoprijs niet hoger dan nettoprijs eculizumab of ravulizumab (ravulizumab goedkoper per patiënt op AIP → feitelijk anker)</t>
  </si>
  <si>
    <t xml:space="preserve">6,2 macrokosten (jaar 3); 0,6 meerkosten na substitutie van eculizumab (lijstprijzen; eculizumab mogelijk met prijsafspraken)</t>
  </si>
  <si>
    <t xml:space="preserve">19 in jaar 3; €345.510 per patiënt per jaar</t>
  </si>
  <si>
    <t xml:space="preserve">Nettoprijs ≤ eculizumab/ravulizumab; voorschrijven via de bestaande indicatiecommissie met start-/stopcriteria (zoals eculizumab/ravulizumab); overstappers uit het compassionate-use-programma naar eculizumab niet in de BIA; eculizumab-biosimilars voor gMG over enkele jaren verwacht.</t>
  </si>
  <si>
    <t xml:space="preserve">Eerste FcRn-remmer: gelijke waarde met eculizumab via placebo-RCT's; ravulizumab via transitiviteit als goedkoper anker → geen KEA. Kleine BI (19 patiënten). De comparator eculizumab is bij gMG zelf nooit op KE getoetst (zie INT-065).</t>
  </si>
  <si>
    <t xml:space="preserve">Index: vergoed</t>
  </si>
  <si>
    <t xml:space="preserve">Bron: brief 29-05-2024 (4 p.) + FT-rapport + BIA, gelezen via extract; geen FE, geen ACP. Ontbreekt op de ZIN-overzichtspagina.</t>
  </si>
  <si>
    <t xml:space="preserve">INT-168</t>
  </si>
  <si>
    <t xml:space="preserve">ipilimumab (Yervoy®) in combinatie met nivolumab (Opdivo®) – off-label neoadjuvant (NADINA-schema)</t>
  </si>
  <si>
    <t xml:space="preserve">Yervoy</t>
  </si>
  <si>
    <t xml:space="preserve">een bepaalde vorm van huidkanker (melanoom, off-label neoadjuvant NADINA-schema)</t>
  </si>
  <si>
    <t xml:space="preserve">Advies - vergoed ipilimumab (Yervoy®) in combinatie met nivolumab (Opdivo®) voor de behandeling van een bepaalde vorm van huidkanker</t>
  </si>
  <si>
    <t xml:space="preserve">https://www.zorginstituutnederland.nl/documenten/2024/08/30/pakketadvies-sluisgeneesmiddel-ipilimumab-yervoy</t>
  </si>
  <si>
    <t xml:space="preserve">Ipilimumab in de sluis voor deze en andere indicaties; nivolumab tijdelijk toegelaten voor alle SWP-indicaties met breed arrangement; VWS-verzoek 15-07-2024 na verzoek WIN-O (14-06-2024)</t>
  </si>
  <si>
    <t xml:space="preserve">Positief, via een verkorte procedure voor een off-label, academisch onderzochte behandelstrategie (NADINA, fase 3, n=423, multicenter RCT): 2 kuren neoadjuvant ipilimumab + nivolumab, gevolgd door adjuvante behandeling alleen bij hoogrisicopatiënten (partiële/geen respons), vs. standaard 12 kuren adjuvant nivolumab. 12-maands EFS 83,7% vs. 57,2% (HR 0,32), ruimschoots binnen de PASKWIL-grens voor (neo)adjuvante behandeling (HR &lt;0,6); 59% (47,2% pCR + 11,8% near-pCR) heeft geen adjuvante behandeling meer nodig. Meer graad ≥3 systemische toxiciteit (29,7% vs. 14,7%) en endocrinopathieën (30,7% vs. 9,9%, langer persisterend), maar minder staken (9% vs. 14,4%). OS ontbreekt door het lange beloop; op basis van passend onderzoek accepteert ZIN EFS als surrogaat en oordeelt het dat het schema ook zonder aantoonbaar OS-effect meerwaarde heeft (minder patiëntbelasting, minder overbehandeling); wachten op OS zou patiënten een effectieve behandeling onthouden. Lijkt effectiever dan het SWOG-schema (pembrolizumab), maar niet direct vergeleken.</t>
  </si>
  <si>
    <t xml:space="preserve">12 kuren adjuvant nivolumab (NADINA); in de praktijk inmiddels het off-label SWOG-schema (3 kuren neoadjuvant pembrolizumab)</t>
  </si>
  <si>
    <t xml:space="preserve">Geen (geen KEA: off-label toepassing zonder betrokkenheid fabrikant, kostenbesparend t.o.v. de standaard; kostenbeslag ipilimumab €5,2 mln/jaar)</t>
  </si>
  <si>
    <t xml:space="preserve">Besparing 17,7 (400 patiënten; €15,9 mln vs. €33,6 mln huidige SWOG-situatie op AIP; werkelijk lager door geheime prijzen van nivolumab en pembrolizumab; vervolgbehandelingskosten niet meegenomen)</t>
  </si>
  <si>
    <t xml:space="preserve">ca. 500 in aanmerking, 400 starters (20% blijft op SWOG); €17.934 neoadjuvant (2 flacons ipilimumab €3.268 + 1 flacon nivolumab €2.430 per kuur) + €53.463 adjuvant bij 41%</t>
  </si>
  <si>
    <t xml:space="preserve">Geen ACP (verkorte procedure).</t>
  </si>
  <si>
    <t xml:space="preserve">Implementatie gewaarborgd door brede steun van de beroepsgroep (14 melanoomcentra); herbeoordeling mogelijk bij langetermijndata; past in ZIN's rapport over pakketbeheer van (neo)adjuvante behandelingen (op verzoek van ZN) en het signalement 'Passende zorg voor mensen met kanker'.</t>
  </si>
  <si>
    <t xml:space="preserve">Off-label, academisch onderzocht schema met een eigen BMS-product: EFS HR 0,32 (PASKWIL &lt;0,6), 59% zonder adjuvante behandeling → meerwaarde ook zonder OS; toxiciteit geaccepteerd. Geen KEA omdat de strategie geld bespaart (€17,7 mln/jaar op AIP: minder nivolumab-kuren, geen pembrolizumab) en de fabrikant niet betrokken is. Verkorte procedure op verzoek van VWS/WIN-O.</t>
  </si>
  <si>
    <t xml:space="preserve">Index: vergoed (positief advies zonder prijsvoorwaarde)</t>
  </si>
  <si>
    <t xml:space="preserve">Bron: brief 30-08-2024 (7 p. incl. BIA), gelezen via extract. BMS-dossier. Ontbreekt op de ZIN-overzichtspagina. Voorloper van INT-145 (peritoneaal mesothelioom, 2026): off-label uitbreiding van een breed uitgesloten sluismiddel via verkorte procedure.</t>
  </si>
  <si>
    <t xml:space="preserve">INT-169</t>
  </si>
  <si>
    <t xml:space="preserve">Risicogericht pakketbeheer</t>
  </si>
  <si>
    <t xml:space="preserve">pertuzumab (Perjeta®)</t>
  </si>
  <si>
    <t xml:space="preserve">Perjeta</t>
  </si>
  <si>
    <t xml:space="preserve">gemetastaseerde HER2+ borstkanker</t>
  </si>
  <si>
    <t xml:space="preserve">Pakketadvies pertuzumab (Perjeta) bij gemetastaseerde borstkanker</t>
  </si>
  <si>
    <t xml:space="preserve">https://www.zorginstituutnederland.nl/documenten/2016/01/20/pakketadvies-pertuzumab-perjeta-bij-gemetastaseerde-borstkanker</t>
  </si>
  <si>
    <t xml:space="preserve">Positief: CLEOPATRA – mediane OS +15,7 maanden (56,5 vs. 40,8) met behoud van QoL; additionele ongunstige effecten acceptabel → SWP, meerwaarde t.o.v. trastuzumab + docetaxel.</t>
  </si>
  <si>
    <t xml:space="preserve">Trastuzumab + docetaxel (CLEOPATRA)</t>
  </si>
  <si>
    <t xml:space="preserve">ca. 150.000; kans kosteneffectief 2%</t>
  </si>
  <si>
    <t xml:space="preserve">39,5</t>
  </si>
  <si>
    <t xml:space="preserve">ruim 500; €78.510 per patiënt per behandeling</t>
  </si>
  <si>
    <t xml:space="preserve">ACP geconsulteerd (maatschappelijke afweging); kern: hoge kans op impliciete verdringing bij €39,5 mln en ICER €150.000 → onder huidige prijs geen plaats in het pakket.</t>
  </si>
  <si>
    <t xml:space="preserve">Prijsreductie ≥55% per flacon; gepast-gebruikafspraken: NVMO beperkt gebruik tot de studie-indicatie (smaller dan registratie) en houdt gebruik/effectiviteit bij in een register; patiëntenvereniging voorlichting; ZIN volgt halfjaarlijks aantallen, kosten, behandelduur.</t>
  </si>
  <si>
    <t xml:space="preserve">Pre-sluis 'risicogericht pakketbeheer': OS +15,7 mnd → SWP, maar ICER €150.000 en BI €39,5 mln → 'onder de huidige prijsstelling geen plaats' (verdringing als zwaarwegend argument) → 55% korting + gepast-gebruikafspraken met NVMO en register. Het prijsanker waarnaar het Phesgo-advies (INT-030, 2021) terugverwijst.</t>
  </si>
  <si>
    <t xml:space="preserve">Financieel arrangement (2016) – nettoprijs vertrouwelijk</t>
  </si>
  <si>
    <t xml:space="preserve">Bron: brief 20-01-2016 (5 p.) + pakketcriteria/FT/FE/kostenprognose (2015), gelezen via extract. Intramuraal advies buiten de sluis (ingevoerd 2015).</t>
  </si>
  <si>
    <t xml:space="preserve">INT-170</t>
  </si>
  <si>
    <t xml:space="preserve">eculizumab (Soliris®)</t>
  </si>
  <si>
    <t xml:space="preserve">eculizumab</t>
  </si>
  <si>
    <t xml:space="preserve">Soliris</t>
  </si>
  <si>
    <t xml:space="preserve">Pakketadvies eculizumab (Soliris®) bij paroxismale nachtelijke hemoglobinurie (PNH)</t>
  </si>
  <si>
    <t xml:space="preserve">https://www.zorginstituutnederland.nl/documenten/2016/05/13/pakketadvies-eculizumab-soliris-bij-behandeling-van-pnh-patienten</t>
  </si>
  <si>
    <t xml:space="preserve">Alexion</t>
  </si>
  <si>
    <t xml:space="preserve">Overig</t>
  </si>
  <si>
    <t xml:space="preserve">Positief voor transfusie-afhankelijke PNH: effectief, verbetert QoL, aanwijzingen voor aanzienlijke levensverlenging → SWP; mogelijk ook SWP bij hemolyse met klinische symptomen ongeacht transfusies (indicatie-uitbreiding 2015 op basis van 45 patiënten, deels Nederlandse off-label data).</t>
  </si>
  <si>
    <t xml:space="preserve">Best ondersteunende zorg (transfusies); eculizumab is de enige behandeling</t>
  </si>
  <si>
    <t xml:space="preserve">0,77 (hoog; referentiewaarde €80.000)</t>
  </si>
  <si>
    <t xml:space="preserve">ca. 400.000 (FE-analyse van onvoldoende kwaliteit; door ZIN als minimumvariant beschouwd, factor 5 boven de referentiewaarde)</t>
  </si>
  <si>
    <t xml:space="preserve">Niet te bepalen: fabrikant geeft geen deugdelijke KE-schatting en is niet transparant over de prijsopbouw → 'niet langer vergoeden tenzij'</t>
  </si>
  <si>
    <t xml:space="preserve">25 (2017, PNH); €360.000 per patiënt per jaar, ~€15 mln levenslang</t>
  </si>
  <si>
    <t xml:space="preserve">ACP betrokken; kern in rapport: bij weesgeneesmiddelen kan bij uitzondering een hogere referentiewaarde dan €80.000 acceptabel zijn, maar alleen als de fabrikant de kosteneffectiviteit onderbouwt en inzicht geeft in de prijsopbouw (ontwikkel- en productiekosten).</t>
  </si>
  <si>
    <t xml:space="preserve">In een gesprek met de fabrikant een adequate KEA en inzicht in de prijsopbouw bedingen; bij onderhandeling rekening houden met de komende aHUS-beoordeling en vijf mogelijke verdere weesindicaties; weesgeneesmiddelenarrangement.</t>
  </si>
  <si>
    <t xml:space="preserve">Historisch: het eerste 'niet langer vergoeden tenzij'-advies over een al vergoed weesgeneesmiddel. Effectief maar ICER ≥€400.000 (minimumvariant), €25 mln/jaar; de fabrikant weigert KE en prijsopbouw te onderbouwen → verdringing → uitstroom geadviseerd tenzij transparantie en prijsreductie. Formuleert het kader 'hogere referentiewaarde bij weesgeneesmiddelen alleen bij aangetoonde noodzaak én prijstransparantie'. Vervolg: herbeoordeling 2017 met 90%-kortingsadvies (INT-172, PDF niet gevonden).</t>
  </si>
  <si>
    <t xml:space="preserve">Onderhandeling 2017 (arrangement); zie INT-172 (herbeoordeling 09-06-2017, ≥90%)</t>
  </si>
  <si>
    <t xml:space="preserve">Bron: brief 13-05-2016 + pakketadvies-rapport (17 p.) + FT + FE, gelezen via extract (16 pagina's onleesbaar in de bijlagen). Intramuraal advies buiten de sluis; ankerdossier voor ravulizumab (INT-041, 065, 121, 122), pegcetacoplan (INT-050) en efgartigimod (INT-167).</t>
  </si>
  <si>
    <t xml:space="preserve">INT-171</t>
  </si>
  <si>
    <t xml:space="preserve">atypisch hemolytisch-uremisch syndroom (aHUS)</t>
  </si>
  <si>
    <t xml:space="preserve">Pakketadvies eculizumab (Soliris®) bij behandeling van aHUS-patiënten</t>
  </si>
  <si>
    <t xml:space="preserve">https://www.zorginstituutnederland.nl/documenten/2016/11/21/pakketadvies-eculizumab-soliris-bij-behandeling-van-ahus-patienten</t>
  </si>
  <si>
    <t xml:space="preserve">Positief: eculizumab is de enige behandelmogelijkheid bij aHUS, effectief met aanzienlijke verbeteringen van o.a. mortaliteit en QoL → SWP; de beroepsgroep heeft met patiëntenverenigingen een richtlijn opgesteld waarmee een groot deel van de patiënten kan staken of de intensiteit kan verminderen (kostenbeperking bij gelijkblijvende effectiviteit).</t>
  </si>
  <si>
    <t xml:space="preserve">Best ondersteunende zorg (plasmatherapie, dialyse, transplantatie)</t>
  </si>
  <si>
    <t xml:space="preserve">Geen percentage; KE 'zeer ongunstig' bij levenslange behandeling en dezelfde hoge prijs voor komende indicaties</t>
  </si>
  <si>
    <t xml:space="preserve">8 (2017, aHUS); PNH 25</t>
  </si>
  <si>
    <t xml:space="preserve">Niet apart gelezen (WAR-verslag in bundel); kern: strikte voorwaarden i.p.v. uitstroom omdat het de enige behandeling is en de beroepsgroep zelf de kosten beperkt (stop-/afbouwrichtlijn).</t>
  </si>
  <si>
    <t xml:space="preserve">Twee vergoedingsvoorwaarden: behandeling conform de Nederlandse aHUS-richtlijn (afwijken alleen bij unanieme indicatiecommissie) en volledige medewerking van arts én patiënt aan dataverzameling voor het CUREiHUS-onderzoek; weesgeneesmiddelenarrangement (start-/stopcriteria, indicatiecommissie, register); jaarlijkse Monitor weesgeneesmiddelen.</t>
  </si>
  <si>
    <t xml:space="preserve">Zelfde middel, ander advies dan bij PNH een half jaar eerder: 'vooralsnog alleen onder strikte voorwaarden blijven vergoeden', omdat de beroepsgroep een afbouw-/stoprichtlijn heeft die de kosten beperkt en onderzoek (CUREiHUS) loopt. Eerste dossier waarin deelname aan onderzoek een vergoedingsvoorwaarde is. ZIN waarschuwt dat de fabrikant voor komende indicaties dezelfde prijs zal vragen → vooraf 'zeer ongunstige' KE.</t>
  </si>
  <si>
    <t xml:space="preserve">Vergoed onder voorwaarden (2017); herbeoordeling ravulizumab/eculizumab aHUS 2021 en 2025 (INT-041, INT-122)</t>
  </si>
  <si>
    <t xml:space="preserve">Bron: brief 22-11-2016 (2 p.) + rapport (78 pagina's gescand, niet gelezen), gelezen via de brief. Intramuraal advies buiten de sluis; ZIN noemt in INT-122 de KE van 2016 'zeer ongunstig'.</t>
  </si>
  <si>
    <t xml:space="preserve">INT-172</t>
  </si>
  <si>
    <t xml:space="preserve">PNH (herbeoordeling; 90%-kortingsadvies)</t>
  </si>
  <si>
    <t xml:space="preserve">eculizumab soliris bij pnh herbeoordeling pakketadvies</t>
  </si>
  <si>
    <t xml:space="preserve">https://www.zorginstituutnederland.nl/publicaties/adviezen/2017/06/09/eculizumab-soliris-bij-pnh-herbeoordeling-pakketadvies</t>
  </si>
  <si>
    <t xml:space="preserve">Herbeoordeling 2017 met het 90%-kortingsadvies dat ZIN in latere adviezen als anker gebruikt. Gevonden via inventaris 24-09-2026. PDF nog aan te leveren.</t>
  </si>
  <si>
    <t xml:space="preserve">INT-173</t>
  </si>
  <si>
    <t xml:space="preserve">panitumumab (Vectibix®)</t>
  </si>
  <si>
    <t xml:space="preserve">panitumumab</t>
  </si>
  <si>
    <t xml:space="preserve">Vectibix</t>
  </si>
  <si>
    <t xml:space="preserve">gemetastaseerd coloncarcinoom</t>
  </si>
  <si>
    <t xml:space="preserve">Pakketadvies panitumumab (Vectibix®) bij gemetastaseerd coloncarcinoom</t>
  </si>
  <si>
    <t xml:space="preserve">https://www.zorginstituutnederland.nl/documenten/2015/03/23/pakketadvies-panitumumab-vectibix-bij-gemetastaseerd-coloncarcinoom</t>
  </si>
  <si>
    <t xml:space="preserve">Amgen</t>
  </si>
  <si>
    <t xml:space="preserve">Positief voor 1L (RAS-wildtype mCRC + FOLFOX: significant langere OS en PFS, mediane OS +5,6 maanden → meerwaarde), niet voor 2L (+ FOLFIRI: geen meerwaarde).</t>
  </si>
  <si>
    <t xml:space="preserve">FOLFOX (standaard 1L; CAPOX/FOLFIRI ook toegepast)</t>
  </si>
  <si>
    <t xml:space="preserve">Geen; ZIN zag af van een KEA-verzoek bij de initiële beoordeling (OS-winst van 5,6 mnd 'substantieel' voor oncologie)</t>
  </si>
  <si>
    <t xml:space="preserve">14,2 (2016); ca. €30.000 per behandeling; geen substitutie (add-on)</t>
  </si>
  <si>
    <t xml:space="preserve">ACP (30-01-2015): voldoende waarborgen om panitumumab + FOLFOX 1L 'vooralsnog' als onderdeel van het pakket te beschouwen; onduidelijkheid alleen over kosteneffectiviteit.</t>
  </si>
  <si>
    <t xml:space="preserve">Alleen 1L RAS-wildtype + FOLFOX (studie-indicatie); monitoring van gebruik en kosten; KE niet gevraagd.</t>
  </si>
  <si>
    <t xml:space="preserve">Vroeg 'risicogericht pakketbeheer' (2015): SWP alleen voor 1L, ACP-toets op waarborgen, KE bewust niet gevraagd omdat de OS-winst voor oncologie substantieel is. Contrast met de latere sluis: geen prijsadvies, geen ICER.</t>
  </si>
  <si>
    <t xml:space="preserve">Onderdeel van het pakket (geen sluis)</t>
  </si>
  <si>
    <t xml:space="preserve">Bron: brief 23-03-2015 (5 p.) + FT + kostenprognose + WAR-verslag, gelezen via extract. Intramuraal advies vóór de sluis.</t>
  </si>
  <si>
    <t xml:space="preserve">INT-174</t>
  </si>
  <si>
    <t xml:space="preserve">cetuximab (Erbitux®)</t>
  </si>
  <si>
    <t xml:space="preserve">cetuximab</t>
  </si>
  <si>
    <t xml:space="preserve">Erbitux</t>
  </si>
  <si>
    <t xml:space="preserve">Pakketadvies cetuximab (Erbitux®) bij gemetastaseerd coloncarcinoom</t>
  </si>
  <si>
    <t xml:space="preserve">https://www.zorginstituutnederland.nl/documenten/2015/03/23/pakketadvies-cetuximab-erbitux-bij-gemetastaseerd-coloncarcinoom</t>
  </si>
  <si>
    <t xml:space="preserve">Merck KGaA</t>
  </si>
  <si>
    <t xml:space="preserve">Positief: bij EGFR-expressie en RAS-wildtype heeft cetuximab + FOLFIRI meerwaarde t.o.v. FOLFIRI alleen (mediane OS +8 maanden) → SWP.</t>
  </si>
  <si>
    <t xml:space="preserve">FOLFIRI (CRYSTAL); FOLFOX/CAPOX standaard 1L</t>
  </si>
  <si>
    <t xml:space="preserve">Geen (KE niet gevraagd; zie panitumumab)</t>
  </si>
  <si>
    <t xml:space="preserve">2,5–12,5 (2016); ca. €26.000 per behandeling; geen substitutie</t>
  </si>
  <si>
    <t xml:space="preserve">ACP (30-01-2015): idem panitumumab – voldoende waarborgen, 'vooralsnog' onderdeel van het pakket.</t>
  </si>
  <si>
    <t xml:space="preserve">1L RAS-wildtype/EGFR+ mCRC + FOLFIRI; monitoring van gebruik en kosten.</t>
  </si>
  <si>
    <t xml:space="preserve">Zusteradvies van panitumumab (zelfde dag, zelfde ACP-vergadering): OS +8 mnd → meerwaarde, KE niet gevraagd, brede BI-range (€2,5–12,5 mln) door onzekere marktverdeling met panitumumab.</t>
  </si>
  <si>
    <t xml:space="preserve">Aanvraag (1A / 1B / bijlage 2)</t>
  </si>
  <si>
    <t xml:space="preserve">Cluster / vergelijkbare middelen (1A)</t>
  </si>
  <si>
    <t xml:space="preserve">Therapeutische waarde t.o.v. standaardbehandeling (ZIN)</t>
  </si>
  <si>
    <t xml:space="preserve">Bijlage 2-voorwaarden (tekst)</t>
  </si>
  <si>
    <t xml:space="preserve">FE-rapport beoordeeld</t>
  </si>
  <si>
    <t xml:space="preserve">Besluit minister / opname GVS (datum, Stcrt.)</t>
  </si>
  <si>
    <t xml:space="preserve">GVS-001</t>
  </si>
  <si>
    <t xml:space="preserve">givinostat (Duvyzat®)</t>
  </si>
  <si>
    <t xml:space="preserve">givinostat</t>
  </si>
  <si>
    <t xml:space="preserve">Duvyzat</t>
  </si>
  <si>
    <t xml:space="preserve">de ziekte van Duchenne</t>
  </si>
  <si>
    <t xml:space="preserve">Advies - wel of niet vergoeden givinostat (Duvyzat®) voor de behandeling van de ziekte van Duchenne</t>
  </si>
  <si>
    <t xml:space="preserve">https://www.zorginstituutnederland.nl/werkagenda/botten-gewrichten-en-spieren/gvs-advies-givinostat-duvyzat-voor-de-behandeling-van-de-ziekte-van-duchenne</t>
  </si>
  <si>
    <t xml:space="preserve">GVS-002</t>
  </si>
  <si>
    <t xml:space="preserve">elexacaftor/tezacaftor/ivacaftor (Kaftrio®) in combinatie met ivacaftor (Kalydeco®)</t>
  </si>
  <si>
    <t xml:space="preserve">elexacaftor/tezacaftor/ivacaftor</t>
  </si>
  <si>
    <t xml:space="preserve">Kaftrio; Kalydeco</t>
  </si>
  <si>
    <t xml:space="preserve">taaislijmziekte</t>
  </si>
  <si>
    <t xml:space="preserve">Hart / vaat / long</t>
  </si>
  <si>
    <t xml:space="preserve">Advies - herbeoordeling kosteneffectiviteit uitbreiden vergoedingsvoorwaarden elexacaftor/tezacaftor/ivacaftor (Kaftrio®) in combinatie met ivacaftor (Kalydeco®) voor de behandeling van taaislijmziekte</t>
  </si>
  <si>
    <t xml:space="preserve">https://www.zorginstituutnederland.nl/werkagenda/hart-vaat-en-long/gvs-advies-elexacaftor-tezacaftor-ivacaftor-kaftrio-icmivacaftor-kalydeco-bij-cf-herbeoordeling-fe</t>
  </si>
  <si>
    <t xml:space="preserve">GVS-003</t>
  </si>
  <si>
    <t xml:space="preserve">sotatercept (Winrevair®)</t>
  </si>
  <si>
    <t xml:space="preserve">sotatercept</t>
  </si>
  <si>
    <t xml:space="preserve">Winrevair</t>
  </si>
  <si>
    <t xml:space="preserve">hoge bloeddruk in de longvaten</t>
  </si>
  <si>
    <t xml:space="preserve">Advies - wel of niet vergoeden sotatercept (Winrevair®) voor de behandeling van hoge bloeddruk in de longvaten</t>
  </si>
  <si>
    <t xml:space="preserve">https://www.zorginstituutnederland.nl/werkagenda/hart-vaat-en-long/gvs-advies-sotatercept-winrevair-voor-hoge-bloeddruk-in-de-longvaten</t>
  </si>
  <si>
    <t xml:space="preserve">GVS-004</t>
  </si>
  <si>
    <t xml:space="preserve">polihexanide (Akantior®)</t>
  </si>
  <si>
    <t xml:space="preserve">polihexanide</t>
  </si>
  <si>
    <t xml:space="preserve">Akantior</t>
  </si>
  <si>
    <t xml:space="preserve">hoornvliesontsteking</t>
  </si>
  <si>
    <t xml:space="preserve">Advies - wel of niet vergoeden polihexanide (Akantior®) voor de behandeling van hoornvliesontsteking</t>
  </si>
  <si>
    <t xml:space="preserve">https://www.zorginstituutnederland.nl/werkagenda/infectieziekten/gvs-advies-polihexanide-akantior-voor-de-behandeling-van-hoornvliesontsteking</t>
  </si>
  <si>
    <t xml:space="preserve">GVS-005</t>
  </si>
  <si>
    <t xml:space="preserve">RSV-vaccins</t>
  </si>
  <si>
    <t xml:space="preserve">een ernstig beloop van een RSV-infectie bij medische risicogroepen</t>
  </si>
  <si>
    <t xml:space="preserve">Infectieziekten</t>
  </si>
  <si>
    <t xml:space="preserve">Advies - wel of niet vergoeden RSV-vaccins voor de preventie van een ernstig beloop van een RSV-infectie bij medische risicogroepen</t>
  </si>
  <si>
    <t xml:space="preserve">https://www.zorginstituutnederland.nl/werkagenda/infectieziekten/gvs-advies-rsv-vaccins-voor-de-preventie-van-een-ernstig-beloop-van-een-rsv-infectie-bij-medische-risicogroepen</t>
  </si>
  <si>
    <t xml:space="preserve">GVS-006</t>
  </si>
  <si>
    <t xml:space="preserve">Positie in GVS / cluster</t>
  </si>
  <si>
    <t xml:space="preserve">digoxine (Lanoxin®), testosteron (Sustanon®) en thiamazol (Strumazol®)</t>
  </si>
  <si>
    <t xml:space="preserve">digoxine</t>
  </si>
  <si>
    <t xml:space="preserve">Lanoxin; Sustanon; Strumazol</t>
  </si>
  <si>
    <t xml:space="preserve">Advies - plaats van digoxine (Lanoxin®), testosteron (Sustanon®) en thiamazol (Strumazol®) in het GVS</t>
  </si>
  <si>
    <t xml:space="preserve">https://www.zorginstituutnederland.nl/werkagenda/overige-onderwerpen/gvs-advies-plaats-digoxine-lanoxin-testosteron-sustanon-en-thiamazol-strumazol</t>
  </si>
  <si>
    <t xml:space="preserve">GVS-007</t>
  </si>
  <si>
    <t xml:space="preserve">Uitstroom / herbeoordeling bestaand middel</t>
  </si>
  <si>
    <t xml:space="preserve">mebeverine (Duspatal®)</t>
  </si>
  <si>
    <t xml:space="preserve">mebeverine</t>
  </si>
  <si>
    <t xml:space="preserve">Duspatal</t>
  </si>
  <si>
    <t xml:space="preserve">prikkelbaredarmsyndroom</t>
  </si>
  <si>
    <t xml:space="preserve">Maag-darm / lever</t>
  </si>
  <si>
    <t xml:space="preserve">Advies - wel of niet blijven vergoeden mebeverine (Duspatal®) voor de behandeling van prikkelbaredarmsyndroom</t>
  </si>
  <si>
    <t xml:space="preserve">https://www.zorginstituutnederland.nl/werkagenda/spijsvertering/gvs-advies-mebeverine-duspatal-bij-prikkelbaredarmsyndroom</t>
  </si>
  <si>
    <t xml:space="preserve">GVS-008</t>
  </si>
  <si>
    <t xml:space="preserve">seladelpar (Lyvdelzi®)</t>
  </si>
  <si>
    <t xml:space="preserve">seladelpar</t>
  </si>
  <si>
    <t xml:space="preserve">Lyvdelzi</t>
  </si>
  <si>
    <t xml:space="preserve">primaire biliaire cholangitis (PBC)</t>
  </si>
  <si>
    <t xml:space="preserve">Advies - wel of niet vergoeden seladelpar (Lyvdelzi®) voor de behandeling van primaire biliaire cholangitis (PBC)</t>
  </si>
  <si>
    <t xml:space="preserve">https://www.zorginstituutnederland.nl/werkagenda/spijsvertering/gvs-advies-seladelpar-lyvdelzi-bij-primaire-biliaire-cholangitis-pbc</t>
  </si>
  <si>
    <t xml:space="preserve">GVS-009</t>
  </si>
  <si>
    <t xml:space="preserve">semaglutide (Wegovy®)</t>
  </si>
  <si>
    <t xml:space="preserve">semaglutide</t>
  </si>
  <si>
    <t xml:space="preserve">Wegovy</t>
  </si>
  <si>
    <t xml:space="preserve">obesitas</t>
  </si>
  <si>
    <t xml:space="preserve">Advies - wel of niet vergoeden semaglutide (Wegovy®) voor de behandeling van obesitas</t>
  </si>
  <si>
    <t xml:space="preserve">https://www.zorginstituutnederland.nl/werkagenda/stofwisseling-en-hormoonhuishouding/gvs-advies-semaglutide-wegovy-voor-de-behandeling-van-obesitas</t>
  </si>
  <si>
    <t xml:space="preserve">GVS-010</t>
  </si>
  <si>
    <t xml:space="preserve">tirzepatide (Mounjaro®)</t>
  </si>
  <si>
    <t xml:space="preserve">tirzepatide</t>
  </si>
  <si>
    <t xml:space="preserve">Mounjaro</t>
  </si>
  <si>
    <t xml:space="preserve">Advies - wel of niet vergoeden tirzepatide (Mounjaro®) voor de behandeling van obesitas</t>
  </si>
  <si>
    <t xml:space="preserve">https://www.zorginstituutnederland.nl/werkagenda/stofwisseling-en-hormoonhuishouding/gvs-advies-tirzepatide-mounjaro-voor-de-behandeling-van-obesitas</t>
  </si>
  <si>
    <t xml:space="preserve">GVS-011</t>
  </si>
  <si>
    <t xml:space="preserve">rimegepant (Vydura®)</t>
  </si>
  <si>
    <t xml:space="preserve">rimegepant</t>
  </si>
  <si>
    <t xml:space="preserve">Vydura</t>
  </si>
  <si>
    <t xml:space="preserve">episodische migraine</t>
  </si>
  <si>
    <t xml:space="preserve">Advies - wel of niet vergoeden rimegepant (Vydura®) voor de behandeling van episodische migraine</t>
  </si>
  <si>
    <t xml:space="preserve">https://www.zorginstituutnederland.nl/werkagenda/zenuwstelsel/gvs-advies-rimegepant-vydura-bij-episodische-migraine</t>
  </si>
  <si>
    <t xml:space="preserve">GVS-012</t>
  </si>
  <si>
    <t xml:space="preserve">beremagene geperpavec (Vyjuvek®)</t>
  </si>
  <si>
    <t xml:space="preserve">beremagene geperpavec</t>
  </si>
  <si>
    <t xml:space="preserve">Vyjuvek</t>
  </si>
  <si>
    <t xml:space="preserve">epidermolysis bullosa</t>
  </si>
  <si>
    <t xml:space="preserve">Advies - wel of niet vergoeden beremagene geperpavec (Vyjuvek®) voor de behandeling van epidermolysis bullosa</t>
  </si>
  <si>
    <t xml:space="preserve">https://www.zorginstituutnederland.nl/werkagenda/zintuigen-huid-en-haar/gvs-advies-beremagene-geperpavec-vyjuvek-voor-de-behandeling-van-epidermolysis-bullosa</t>
  </si>
  <si>
    <t xml:space="preserve">GVS-013</t>
  </si>
  <si>
    <t xml:space="preserve">ruxolitinib-crème (Opzelura®)</t>
  </si>
  <si>
    <t xml:space="preserve">ruxolitinib-crème</t>
  </si>
  <si>
    <t xml:space="preserve">Opzelura</t>
  </si>
  <si>
    <t xml:space="preserve">huidaandoening vitiligo in het gezicht</t>
  </si>
  <si>
    <t xml:space="preserve">Advies - wel of niet vergoeden ruxolitinib-crème (Opzelura®) voor de behandeling van huidaandoening vitiligo in het gezicht</t>
  </si>
  <si>
    <t xml:space="preserve">https://www.zorginstituutnederland.nl/werkagenda/zintuigen-huid-en-haar/gvs-advies-ruxolitinib-creme-opzelura-voor-de-behandeling-van-huidaandoening-vitiligo-in-het-gezicht</t>
  </si>
  <si>
    <t xml:space="preserve">GVS-014</t>
  </si>
  <si>
    <t xml:space="preserve">tezepelumab (Tezspire ®)</t>
  </si>
  <si>
    <t xml:space="preserve">tezepelumab</t>
  </si>
  <si>
    <t xml:space="preserve">Tezspire</t>
  </si>
  <si>
    <t xml:space="preserve">neuspoliepen</t>
  </si>
  <si>
    <t xml:space="preserve">Advies - wel of niet vergoeden tezepelumab (Tezspire ®) voor de behandeling van neuspoliepen</t>
  </si>
  <si>
    <t xml:space="preserve">https://www.zorginstituutnederland.nl/werkagenda/zintuigen-huid-en-haar/gvs-advies-tezepelumab-tezspire-voor-de-behandeling-van-neuspoliepen</t>
  </si>
  <si>
    <t xml:space="preserve">GVS-015</t>
  </si>
  <si>
    <t xml:space="preserve">alopecia areata</t>
  </si>
  <si>
    <t xml:space="preserve">Advies - wel of niet vergoeden upadacitinib (Rinvoq®) voor de behandeling van alopecia areata</t>
  </si>
  <si>
    <t xml:space="preserve">https://www.zorginstituutnederland.nl/werkagenda/zintuigen-huid-en-haar/gvs-advies-upadacitinib-rinvoq-voor-alopecia-areata</t>
  </si>
  <si>
    <t xml:space="preserve">GVS-016</t>
  </si>
  <si>
    <t xml:space="preserve">elinzanetant (Lynkuent®)</t>
  </si>
  <si>
    <t xml:space="preserve">elinzanetant</t>
  </si>
  <si>
    <t xml:space="preserve">Lynkuent</t>
  </si>
  <si>
    <t xml:space="preserve">vasomotorische symptomen door hormoontherapie bij borstkanker</t>
  </si>
  <si>
    <t xml:space="preserve">Gynaecologie / obstetrie</t>
  </si>
  <si>
    <t xml:space="preserve">Advies - wel of niet vergoeden elinzanetant (Lynkuent®) voor de behandeling van vasomotorische symptomen door hormoontherapie bij borstkanker</t>
  </si>
  <si>
    <t xml:space="preserve">https://www.zorginstituutnederland.nl/werkagenda/zwangerschap-geboorte-en-gynaecologische-aandoeningen/gvs-advies-elinzanetant-lynkuent-voor-de-behandeling-van-vasomotorische-symptomen-door-hormoontherapie-bij-borstkanker</t>
  </si>
  <si>
    <t xml:space="preserve">GVS-101</t>
  </si>
  <si>
    <t xml:space="preserve">dulaglutide (Trulicity®)</t>
  </si>
  <si>
    <t xml:space="preserve">dulaglutide</t>
  </si>
  <si>
    <t xml:space="preserve">Trulicity</t>
  </si>
  <si>
    <t xml:space="preserve">diabetes mellitus type 2</t>
  </si>
  <si>
    <t xml:space="preserve">Opnemen bijlage 1A</t>
  </si>
  <si>
    <t xml:space="preserve">GVS-advies dulaglutide (Trulicity®) bij diabetes mellitus type 2</t>
  </si>
  <si>
    <t xml:space="preserve">https://www.zorginstituutnederland.nl/documenten/2015/03/12/gvs-advies-dulaglutide-trulicity-bij-diabetes-mellitus-type-2</t>
  </si>
  <si>
    <t xml:space="preserve">Bijlage 1A (cluster)</t>
  </si>
  <si>
    <t xml:space="preserve">Marginale toetsing (vierde GLP-1-receptoragonist): onderling vervangbaar met exenatide, lixisenatide en liraglutide in cluster 0A10BXAP (s.c., DM2, volwassenen); standaarddosis 0,21 mg/dag (1,5 mg/week); zelfde bijlage 2-voorwaarde als het cluster</t>
  </si>
  <si>
    <t xml:space="preserve">Positief (gelijke waarde). Het AWARD-programma (26/52 weken, monotherapie en combinaties met orale middelen of insuline; primair eindpunt HbA1c) toont een significant en consistent glucoseverlagend effect met HbA1c-dalingen vergelijkbaar met de overige GLP-1-analoga; bijwerkingsprofiel overeenkomstig (GI-klachten; hypoglykemie vooral met insuline/SU); eenmaal wekelijkse toediening geeft geen klinisch relevant verschil in eigenschappen. Conclusie: geen klinisch relevante verschillen → onderling vervangbaar, opname 1A.</t>
  </si>
  <si>
    <t xml:space="preserve">Exenatide, lixisenatide, liraglutide (GLP-1-receptoragonisten, cluster 0A10BXAP)</t>
  </si>
  <si>
    <t xml:space="preserve">Voorwaarde (letterlijk, 2015): 'Uitsluitend voor een verzekerde met diabetes mellitus type 2 en een BMI ≥35 kg/m², bij wie de bloedglucosewaarden onvoldoende kunnen worden gereguleerd met de combinatie van metformine en een sulfonylureumderivaat in de maximale dosering, en die geen insuline gebruikt.'</t>
  </si>
  <si>
    <t xml:space="preserve">n.v.t. (1A-clustering)</t>
  </si>
  <si>
    <t xml:space="preserve">n.v.t. (vergoedingslimiet cluster)</t>
  </si>
  <si>
    <t xml:space="preserve">Niet geraamd (cluster)</t>
  </si>
  <si>
    <t xml:space="preserve">Geen ACP-advies.</t>
  </si>
  <si>
    <t xml:space="preserve">(1) Marginale toets voor een 'me-too' binnen een bestaand cluster: registratiestudies volstaan om gelijke waarde t.o.v. drie klassegenoten vast te stellen; wekelijkse toediening is gebruiksgemak zonder clusterbrekende betekenis. (2) Bijlage 2-voorwaarde van het cluster (BMI ≥35, na metformine+SU, geen insuline) wordt overgenomen – de latere verruimingen (GVS-121, 189, 264) bouwen hierop. (3) Standaarddosisbepaling bij een weekpreparaat: 1,5 mg/week → 0,21 mg/dag.</t>
  </si>
  <si>
    <t xml:space="preserve">Opgenomen op bijlage 1A in cluster 0A10BXAP met bijlage 2-voorwaarde (2015)</t>
  </si>
  <si>
    <t xml:space="preserve">Bron: brief 13-03-2015 (2 p.) + GVS-rapport 15/04 12-03-2015 (17 p.), volledig gelezen. Stap B.</t>
  </si>
  <si>
    <t xml:space="preserve">GVS-102</t>
  </si>
  <si>
    <t xml:space="preserve">lomitapide (Lojuxta®)</t>
  </si>
  <si>
    <t xml:space="preserve">lomitapide</t>
  </si>
  <si>
    <t xml:space="preserve">Lojuxta</t>
  </si>
  <si>
    <t xml:space="preserve">homozygote familiaire hypercholesterolemie (HoFH)</t>
  </si>
  <si>
    <t xml:space="preserve">Opnemen na prijsonderhandeling</t>
  </si>
  <si>
    <t xml:space="preserve">GVS-advies lomitapide (Lojuxta®) bij homozygote familiaire hypercholesterolemie (HoFH)</t>
  </si>
  <si>
    <t xml:space="preserve">https://www.zorginstituutnederland.nl/documenten/2015/03/23/gvs-advies-lomitapide-lojuxta-bij-homozygote-familiaire-hypercholesterolemie-hofhlomitapide-lojuxta-bij-homozygote-familiaire-hypercholesterolemie-hofh</t>
  </si>
  <si>
    <t xml:space="preserve">Aegerion (later Amryt / Chiesi)</t>
  </si>
  <si>
    <t xml:space="preserve">Bijlage 1B (uniek)</t>
  </si>
  <si>
    <t xml:space="preserve">Niet onderling vervangbaar: indicatiegebied (HoFH na maximale lipidenverlagende therapie ± LDL-aferese) overlapt met geen enkel GVS-middel; alle vier clustercriteria n.v.t.</t>
  </si>
  <si>
    <t xml:space="preserve">Positief. Eén kleine, niet-gerandomiseerde, ongecontroleerde open-label fase III-studie (29 patiënten ≥18 jaar met bevestigde HoFH; 23 voltooiden 26 weken) toonde als toevoeging aan optimale therapie (dieet, statine/ezetimibe, LDL-aferese) een klinisch relevante LDL-C-daling van gemiddeld 40% (ITT) resp. 50% bij de voltooiers, behouden tot 78 weken; 8/23 bereikten LDL-C &lt;2,5 mmol/l. Harde cardiovasculaire eindpunten ontbreken (registratie onder 'exceptional circumstances'). ZIN accepteert dit bewijs, 'hoewel beperkt qua omvang en kwaliteit', als passend vanwege de zeldzaamheid en hoge medische noodzaak: therapeutische meerwaarde t.o.v. de gebruikelijke behandeling alleen. Kanttekeningen: frequente GI-bijwerkingen (10–15% staakt), leverenzymstijging en hepatische steatose met onbekende langetermijngevolgen, nauwelijks ervaring ≥65 jaar; behandeling alleen door lipidenspecialisten, bij voorkeur in academische centra.</t>
  </si>
  <si>
    <t xml:space="preserve">Gebruikelijke behandeling alleen: vetarm dieet + maximale lipidenverlagende geneesmiddelen (statine, ezetimibe) al dan niet met LDL-aferese</t>
  </si>
  <si>
    <t xml:space="preserve">Geen bijlage 2-tekst voorgesteld in het advies; de WAR adviseerde de inzet te beperken tot de subgroep zonder LDL-receptoractiviteit (nul-mutaties), voor wie andere middelen niet werken (drie behandelcentra in NL).</t>
  </si>
  <si>
    <t xml:space="preserve">n.v.t. (FE-vrijstelling)</t>
  </si>
  <si>
    <t xml:space="preserve">Geen percentage; voorwaarde: financieel arrangement (prijsreductie + volumeafspraak, toegezegd door fabrikant) waardoor de budgetimpact onder €2,5 mln blijft, ook bij het maximale aantal patiënten</t>
  </si>
  <si>
    <t xml:space="preserve">24–36 (2018, lijstprijs, hele geregistreerde indicatie; 74 patiënten); 4 bij inzet alleen bij LDL-receptornegatieve patiënten; arrangementsplafond 2,5</t>
  </si>
  <si>
    <t xml:space="preserve">74 HoFH-patiënten op basis van mutaties en kliniek (scenario I); 49 zuiver homozygoot (scenario II); 8 die door ontbrekende LDL-receptoractiviteit op lomitapide zijn aangewezen (scenario III); fabrikant claimde 19. Kosten €529.000 (titratie) tot €603.000 (continuering) p.p./jaar op lijstprijs (€746,79 per capsule; 1,34–2,22 capsules/dag)</t>
  </si>
  <si>
    <t xml:space="preserve">Geen ACP-advies (2015; ACP werd niet ingeschakeld bij GVS-dossiers met FE-vrijstelling).</t>
  </si>
  <si>
    <t xml:space="preserve">(1) Niet clusterbaar → 1B-toets. (2) Meerwaarde geaccepteerd op één single-arm studie met LDL-C als surrogaat, omdat HoFH zeldzaam is en de medische noodzaak hoog; ZIN benoemt de zwakte (geen harde eindpunten, leverveiligheid) maar laat de bewijslat zakken. (3) FE-vrijstelling is voorwaardelijk: de fabrikant zegde VWS een prijs- en volumeafspraak toe die de budgetimpact onder de FE-drempel van €2,5 mln houdt; blijft die uit of lopen de kosten hoger, dan wordt alsnog een FE-evaluatie gevraagd en bij indicatie-uitbreiding vervalt de ontheffing. (4) KCR op lijstprijs (vertrouwelijke korting niet meegenomen): €24–36 mln bij de hele indicatie, €4 mln bij de LDL-receptornegatieve subgroep. Advies: opname 1B onder voorwaarde van dat arrangement (budgetimpact ≤ €2,5 mln zelfs bij maximale inzet).</t>
  </si>
  <si>
    <t xml:space="preserve">Opgenomen op bijlage 1B (2015) na financieel arrangement met VWS; exacte datum/Stcrt. niet in dossier</t>
  </si>
  <si>
    <t xml:space="preserve">Bron: brief 22-04-2015 (2 p.) + GVS-rapport 15/07 (23-03-2015) + FT-rapport + KCR + WAR-verslag 16-02-2015 (67 p.), volledig gelezen. Datum in index (23-03-2015) is de rapportdatum; de brief is van 22-04-2015. Vroegste GVS-arrangementsdossier: het BI-plafond van €2,5 mln staat gelijk aan de toenmalige FE-drempel. Lomitapide is later het referentiemiddel voor evolocumab bij HoFH (GVS-109) en evinacumab (INT-066).</t>
  </si>
  <si>
    <t xml:space="preserve">GVS-103</t>
  </si>
  <si>
    <t xml:space="preserve">sofosbuvir/ledipasvir (Harvoni®)</t>
  </si>
  <si>
    <t xml:space="preserve">sofosbuvir</t>
  </si>
  <si>
    <t xml:space="preserve">Harvoni</t>
  </si>
  <si>
    <t xml:space="preserve">chronische hepatitis C</t>
  </si>
  <si>
    <t xml:space="preserve">GVS-advies sofosbuvir/ledipasvir (Harvoni®) bij chronische hepatitis C</t>
  </si>
  <si>
    <t xml:space="preserve">https://www.zorginstituutnederland.nl/documenten/2015/05/18/gvs-advies-sofosbuvir-ledipasvir-harvoni-bij-chronische-hepatitis-c</t>
  </si>
  <si>
    <t xml:space="preserve">Niet clusterbaar: vast combinatiepreparaat (90/400 mg, 1 dd, 12 of 24 weken) zonder onderling vervangbaar GVS-middel; vergelijkingsgroep = interferonvrije DAA-combinaties sofosbuvir+daclatasvir en sofosbuvir+simeprevir en de interferonbevattende regimes</t>
  </si>
  <si>
    <t xml:space="preserve">Positief, per genotype. GT1 (naïef en voorbehandeld): meerwaarde t.o.v. interferonbevattende regimes (SOF+PR, simeprevir+PR) omdat de ongunstige effecten van interferon groter zijn; gelijke waarde t.o.v. sofosbuvir+daclatasvir en sofosbuvir+simeprevir (SVR12 vergelijkbaar). GT3: beperkt onderzocht; op basis van ongepubliceerde studierapporten (7 CSR's, aangeleverd in de consultatieronde) heeft SOF/LDV + ribavirine gelijke waarde t.o.v. sofosbuvir+daclatasvir; SOF/LDV zonder ribavirine of SOF+RBV zijn minder effectief. GT4: gelijke waarde t.o.v. SOF+DCV en SOF+SMV ± RBV en meerwaarde t.o.v. interferonbevattende regimes. De WAR accepteerde de ongepubliceerde data omdat de studieopzet gelijk is aan de gepubliceerde studies, SVR12 een objectieve uitkomst is en het effect groot en geloofwaardig is; het eerdere negatieve oordeel voor GT3/GT4 ('onvoldoende gegevens') werd daarop bijgesteld.</t>
  </si>
  <si>
    <t xml:space="preserve">Interferonbevattende regimes (SOF+pegIFN/RBV, simeprevir+pegIFN/RBV) → meerwaarde; interferonvrije combinaties sofosbuvir+daclatasvir en sofosbuvir+simeprevir (± ribavirine) → gelijke waarde</t>
  </si>
  <si>
    <t xml:space="preserve">Geen bijlage 2-tekst in het advies; vergoeding via arrangement was op dat moment (sofosbuvir) beperkt tot gevorderde fibrose F3/F4 (METAVIR); ZIN rekent expliciet door wat verruiming naar F0–F2 kost.</t>
  </si>
  <si>
    <t xml:space="preserve">n.v.t. (geen FE-dossier gevraagd; KCR)</t>
  </si>
  <si>
    <t xml:space="preserve">Geen percentage; ZIN geeft 'in overweging' een prijsarrangement af te sluiten zoals bij de eerder beoordeelde hepatitis C-middelen (sofosbuvir), gezien de hoge budgetimpact</t>
  </si>
  <si>
    <t xml:space="preserve">18–27 totale kosten (F3/F4, GT1/3/4, marktpenetratie 35%), maar netto besparing 1–2 door substitutie van duurdere DAA-combinaties; 28–43 bij inzet ook bij F0–F2; theoretisch 631 bij alle 25.200 GT1/3/4-patiënten (35% penetratie) en 1,78 miljard bij alle 28.000 HCV-patiënten</t>
  </si>
  <si>
    <t xml:space="preserve">1.000–1.500 patiënten met F2–F4 per jaar; scenario A (F3/F4, GT1/3/4) 594–891, scenario B (F2–F4) 900–1.350, scenario C (alle stadia) 1.800–2.700; marktpenetratie 35%; gemiddelde kosten huidige interferonvrije behandeling €63.766 p.p.; ~28.000 chronische HCV-dragers in NL</t>
  </si>
  <si>
    <t xml:space="preserve">Geen ACP-advies (2015).</t>
  </si>
  <si>
    <t xml:space="preserve">(1) Klassieke GVS-1B-toets bij de tweede generatie DAA's: meerwaarde t.o.v. interferon en gelijke waarde t.o.v. de al vergoede interferonvrije combinaties, per genotype uitgesplitst. (2) Bewijsacceptatie: ongepubliceerde studierapporten van de fabrikant tellen mee mits de opzet gelijkwaardig en de uitkomst objectief is – maar de WAR waarschuwt dat 'duizenden pagina's zonder toelichting' voortaan niet meer worden geaccepteerd. (3) Geen FE-toets: bij gelijke waarde en substitutie is de netto budgetimpact zelfs negatief (besparing €1–2 mln); het risico zit in de volumeverbreding naar F0–F2 (€28–43 mln) en in de epidemie als geheel (tot €631 mln). (4) Advies: opname 1B mét prijsarrangement 'zoals bij de eerder beoordeelde hepatitis C-producten' om toegankelijkheid en betaalbaarheid te borgen.</t>
  </si>
  <si>
    <t xml:space="preserve">Opgenomen op bijlage 1B na financieel arrangement (HCV-arrangement 2015); exacte datum/Stcrt. niet in dossier</t>
  </si>
  <si>
    <t xml:space="preserve">Bron: brief 22-06-2015 (2 p.) + FT-rapport + KCR (18-05-2015) + WAR-verslag 18-05-2015 (74 p.), volledig gelezen. Indexdatum 18-05-2015 = datum FT-rapport/WAR; brief 22-06-2015. Zelfde dag als GVS-104 (Viekirax/Exviera).</t>
  </si>
  <si>
    <t xml:space="preserve">GVS-104</t>
  </si>
  <si>
    <t xml:space="preserve">ombitasvir/paritaprevir/ritonavir (Viekirax®) en dasabuvir (Exviera®)</t>
  </si>
  <si>
    <t xml:space="preserve">ombitasvir</t>
  </si>
  <si>
    <t xml:space="preserve">Viekirax, Exviera</t>
  </si>
  <si>
    <t xml:space="preserve">GVS-advies ombitasvir/paritaprevir/ritonavir  (Viekirax®) en dasabuvir (Exviera®) bij chronische hepatitis C</t>
  </si>
  <si>
    <t xml:space="preserve">https://www.zorginstituutnederland.nl/publicaties/adviezen/2015/06/22/gvs-advies-ombitasvir-paritaprevir-ritonavir-en-dasabuvir-viekirax-en-exviera-bij-chronische-hepatitis-c</t>
  </si>
  <si>
    <t xml:space="preserve">Niet clusterbaar (nieuwe combinatie 3DAA/2DAA); vergelijkingsgroep interferonvrije DAA-regimes: ledipasvir/sofosbuvir (Harvoni), sofosbuvir+daclatasvir, sofosbuvir+simeprevir ± ribavirine</t>
  </si>
  <si>
    <t xml:space="preserve">Positief (gelijke waarde). GT1: Viekirax + Exviera (3DAA), bij GT1a en bij cirrose aangevuld met ribavirine, heeft gelijke therapeutische waarde als ledipasvir/sofosbuvir, sofosbuvir+daclatasvir en sofosbuvir+simeprevir ± RBV: geen klinisch relevante verschillen in kans op SVR12, incidentie/ernst van bijwerkingen of staken (zeer sporadisch, ook met RBV), ondanks drie werkzame stoffen plus ritonavir als booster. GT4: 2DAA (Viekirax + RBV) gelijke waarde, deels via extrapolatie van GT1-bewijs van de comparators. Toepasbaarheid gelijk aan SOF/LDV en SOF+DCV (die van SOF+SMV kleiner); verschillen in gebruiksgemak (tabletlast, tweemaal daags dasabuvir) leidden niet tot klinisch relevante verschillen in uitkomsten. Interpretatie van de data is beperkt (geen directe vergelijkende studies tussen de DAA-regimes).</t>
  </si>
  <si>
    <t xml:space="preserve">Ledipasvir/sofosbuvir (Harvoni), sofosbuvir+daclatasvir, sofosbuvir+simeprevir ± ribavirine (interferonvrije regimes GT1 en GT4)</t>
  </si>
  <si>
    <t xml:space="preserve">Geen bijlage 2-tekst; vergoeding volgt de arrangementsvoorwaarde voor sofosbuvir (F3/F4), met doorrekening van verbreding naar F0–F2.</t>
  </si>
  <si>
    <t xml:space="preserve">n.v.t. (KCR; geen FE bij gelijke waarde)</t>
  </si>
  <si>
    <t xml:space="preserve">Geen percentage; prijsarrangement 'zoals bij de eerder beoordeelde hepatitis C-producten' in overweging gegeven; op lijstprijs is 3DAA (€39.400/12 wk) al goedkoper dan SOF/LDV en SOF+DCV (€66.501)</t>
  </si>
  <si>
    <t xml:space="preserve">8–12 totale kosten (GT1/4, F3/F4, penetratie 35%); netto besparing 5–8 door substitutie van duurdere regimes; 6–9 bij inzet ook bij F0–F2; theoretisch 275 bij alle 16.800 GT1/4-patiënten (35% penetratie), &gt;1 miljard bij behandeling van alle HCV-patiënten</t>
  </si>
  <si>
    <t xml:space="preserve">1.000–1.500 F2–F4-patiënten per jaar (waarvan GT1 50%, GT4 10%); marktpenetratie 35%; kosten per kuur 3DAA 12 wk €39.400 / 24 wk €78.800, 2DAA €36.248 / €72.496 vs. SOF+DCV €66.501, SOF+SMV €65.126, SOF+pegIFN €42.140 (gemiddelde huidige mix €63.766)</t>
  </si>
  <si>
    <t xml:space="preserve">(1) Gelijke waarde in de interferonvrije DAA-klasse voor GT1 en GT4 (extrapolatie voor GT4 geaccepteerd), zonder klinisch relevante verschillen in effect, veiligheid of toepasbaarheid. (2) Op lijstprijs goedkoper dan de vergoede regimes: opname leidt tot besparing van €5–8 mln, maar ZIN adviseert tóch een prijsarrangement, omdat het klassebrede volumerisico (verbreding naar F0–F2; alle 16.800 GT1/4-patiënten → €275 mln) de betaalbaarheid bepaalt, niet het prijsverschil per kuur. (3) Precedent voor 'gelijke waarde binnen klasse → geen meerkosten + arrangement op klasseniveau' in het HCV-dossier (gelijk aan GVS-103, GVS-123/124, GVS-140, GVS-147).</t>
  </si>
  <si>
    <t xml:space="preserve">Opgenomen op bijlage 1B onder het HCV-arrangement (2015); exacte datum/Stcrt. niet in dossier</t>
  </si>
  <si>
    <t xml:space="preserve">Bron: brief 22-06-2015 (2 p.) + FT-rapport + KCR (12-05-2015) (70 p.; 4 tabelpagina's onleesbaar), volledig gelezen. Zusterdossier van GVS-103 (zelfde brief-datum en adviesformule).</t>
  </si>
  <si>
    <t xml:space="preserve">GVS-105</t>
  </si>
  <si>
    <t xml:space="preserve">rivaroxaban (Xarelto®)</t>
  </si>
  <si>
    <t xml:space="preserve">rivaroxaban</t>
  </si>
  <si>
    <t xml:space="preserve">Xarelto</t>
  </si>
  <si>
    <t xml:space="preserve">diepveneuze trombose, pulmonale embolie en preventie van recidief DVT en PE</t>
  </si>
  <si>
    <t xml:space="preserve">Opnemen met bijlage 2-voorwaarden</t>
  </si>
  <si>
    <t xml:space="preserve">GVS-advies rivaroxaban (Xarelto®) bij diepveneuze trombose, pulmonale embolie en preventie van recidief DVT en PE</t>
  </si>
  <si>
    <t xml:space="preserve">https://www.zorginstituutnederland.nl/documenten/2015/07/06/gvs-addies-rivaroxaban-xarelto-bij-diepveneuze-trombose-pulmonale-embolie-en-preventie-van-recidief-dvt-en-pe</t>
  </si>
  <si>
    <t xml:space="preserve">Uitbreiding bijlage 2</t>
  </si>
  <si>
    <t xml:space="preserve">Rivaroxaban staat met apixaban en dabigatran in cluster 0B01AXBO (1A) met bijlage 2 (knie/heup-profylaxe, atriumfibrilleren, ACS); herbeoordeling op verzoek van de fabrikant na eerdere afwijzingen van de DVT- (24-10-2012) en PE-uitbreiding (18-02-2014; toen gelijke waarde + meerkosten), nu op nieuwe data en met DVT en PE gezamenlijk beoordeeld</t>
  </si>
  <si>
    <t xml:space="preserve">Positief: meerwaarde t.o.v. LMWH + vitamine K-antagonist. EINSTEIN-DVT/-PE en de vooraf gespecificeerde gepoolde analyse: monotherapie rivaroxaban (3/6/12 maanden) non-inferieur aan enoxaparine ≥5 dagen + VKA op recidief-VTE (consistent in subgroepen; TTR van Nederlandse centra vergelijkbaar met de hele studie), met significant minder ernstige bloedingen (1,0% vs. 1,7%; HR 0,54 [0,37–0,79]) en numeriek minder intracraniële/retroperitoneale/GI-bloedingen; EINSTEIN-Extension: 82% relatieve reductie van recidief-VTE vs. placebo bij voortgezette behandeling; nieuwe meta-analyses en observationele data bevestigen de bloedingsreductie. Gebruiksgemak groter (oraal, geen INR-controle; kanttekening: INR-controles kunnen therapietrouw bevorderen). Superioriteit op effectiviteit niet aangetoond, maar het veiligheidsvoordeel maakt het verschil met 2012/2014.</t>
  </si>
  <si>
    <t xml:space="preserve">Laagmoleculairgewichtheparine (enoxaparine) gevolgd door vitamine K-antagonist (fenprocoumon/acenocoumarol)</t>
  </si>
  <si>
    <t xml:space="preserve">Nieuwe voorwaarde d (letterlijk): 'Uitsluitend voor een verzekerde van achttien jaar of ouder: … d) die op dit geneesmiddel is aangewezen voor de behandeling van diepveneuze trombose (DVT) en longembolie (PE) en de preventie van recidiverende DVT en PE.' (a–c: knie/heup-profylaxe, non-valvulair AF conform introductieleidraad, ACS met verhoogde biomarkers)</t>
  </si>
  <si>
    <t xml:space="preserve">n.v.t. (KCR; geen FE)</t>
  </si>
  <si>
    <t xml:space="preserve">n.v.t.; prijs-volumedeal Bayer–VWS voor de AF-indicatie bestaat maar is niet openbaar, waardoor de werkelijke prijs onzeker is</t>
  </si>
  <si>
    <t xml:space="preserve">1,12–1,98 meerkosten per jaar in 2017 (KCR)</t>
  </si>
  <si>
    <t xml:space="preserve">Niet exact vermeld; aannames: NOAC-marktpenetratie 30% in jaar 3, gelijk verdeeld over drie NOAC's (1/3 rivaroxaban), 100% therapietrouw; onzekerheid over aantallen, prijs, maligniteitspatiënten en behandelduur</t>
  </si>
  <si>
    <t xml:space="preserve">(1) Derde poging slaagt: waar in 2012/2014 'gelijke waarde + meerkosten' tot afwijzing leidde, kantelt het oordeel naar meerwaarde door het bewijs van minder ernstige bloedingen (HR 0,54) uit gepoolde EINSTEIN-data en meta-analyses – veiligheid als drager van meerwaarde bij non-inferieure effectiviteit. (2) Generaliseerbaarheid getoetst via TTR van Nederlandse centra vs. de studiepopulatie. (3) KCR met klasse-aanname (drie NOAC's delen de markt) en expliciete onzekerheid door een vertrouwelijke prijs-volumedeal voor een andere indicatie – vroeg voorbeeld van arrangementen die ZIN's kostenraming vertroebelen (vgl. GVS-226). Bijlage 2-voorwaarde d als sjabloon voor de latere DOAC-verruimingen; alle DOAC-voorwaarden vervallen in 2023 (GVS-397).</t>
  </si>
  <si>
    <t xml:space="preserve">Bijlage 2-voorwaarden rivaroxaban uitgebreid met VTE-behandeling en -preventie (2015)</t>
  </si>
  <si>
    <t xml:space="preserve">Bron: brief 06-07-2015 (3 p.) + FT-rapport + KCR (60 p.), volledig gelezen. Eerdere adviezen 24-10-2012 en 18-02-2014 niet in de bundel. Stap B.</t>
  </si>
  <si>
    <t xml:space="preserve">GVS-106</t>
  </si>
  <si>
    <t xml:space="preserve">brimonidine (Mirvaso®)</t>
  </si>
  <si>
    <t xml:space="preserve">brimonidine</t>
  </si>
  <si>
    <t xml:space="preserve">Mirvaso</t>
  </si>
  <si>
    <t xml:space="preserve">symptomatische behandeling van erytheem in het gezicht als gevolg van rosacea bij volwassen patiënten</t>
  </si>
  <si>
    <t xml:space="preserve">Niet opnemen</t>
  </si>
  <si>
    <t xml:space="preserve">GVS-advies brimonidine (Mirvaso®) voor symptomatische behandeling van erytheem in het gezicht als gevolg van rosacea bij volwassen patiënten</t>
  </si>
  <si>
    <t xml:space="preserve">https://www.zorginstituutnederland.nl/documenten/2015/09/16/gvs-advies-brimonidine-mirvaso</t>
  </si>
  <si>
    <t xml:space="preserve">Niet onderling vervangbaar: geen GVS-middel voor erytheem bij rosacea; brimonidine-oogdruppels (Alphagan) tellen niet (lokale werking in het oog, andere sterkte). Plaats: na leefstijladvies/camouflage en vóór antimicrobiële/anti-inflammatoire middelen (metronidazol, azelaïnezuur bij papels/pustels; laser/IPL bij teleangiëctasieën)</t>
  </si>
  <si>
    <t xml:space="preserve">Positief voor de therapeutische waarde, maar negatief voor het pakketadvies. Twee fase III-RCT's (1 maand) tonen versus placebo een klinisch relevante reductie van ≥2 punten op de gevalideerde maar subjectieve PSA- en CEA-schalen gedurende de dag (p&lt;0,001), bij ~20% extra patiënten (30% succes vs. 10% placebo); effect sterkst 3–6 uur na aanbrengen, geen aangetoond effect op kwaliteit van leven. Bijwerkingen licht tot matig (1,2–3,3%; erytheem/flushing lastig te scheiden van de aandoening). De WAR spreekt van meerwaarde voor 'een deel van de patiënten' met subtype 1 (erythematoteleangiëctatische rosacea) als niet-medicamenteuze maatregelen falen, en ziet een proefbehandeling als zinvol. Het pakketprobleem zit in de kosteneffectiviteit (zie KE).</t>
  </si>
  <si>
    <t xml:space="preserve">Placebo / beste ondersteunende zorg (vermijden uitlokkende factoren, camouflagecrème); geen actieve comparator</t>
  </si>
  <si>
    <t xml:space="preserve">n.v.t. (negatief advies); de fabrikant vroeg 1B zonder nadere voorwaarden</t>
  </si>
  <si>
    <t xml:space="preserve">0,006 (huidaandoeningen: 'gering', &lt;0,1; rosacea valt onder 'andere huidaandoeningen') → laagste referentiewaarde</t>
  </si>
  <si>
    <t xml:space="preserve">Geen eigen puntschatting mogelijk; 'waarschijnlijk hoger' dan €16.958 na verwerking van de kritiek; kans op kosteneffectiviteit bij €20.000/QALY ~50%</t>
  </si>
  <si>
    <t xml:space="preserve">Geen prijsadvies: niet opnemen omdat de FE-onderbouwing van onvoldoende methodologische kwaliteit is</t>
  </si>
  <si>
    <t xml:space="preserve">9,4 (meerkosten, 100% marktpenetratie in jaar 3, 0,532 g/dag; hoger bij meer gebruik)</t>
  </si>
  <si>
    <t xml:space="preserve">47.325 (13,35 mln volwassenen × 2,3% rosacea = 307.050; ×76% matig/ernstig erytheem = 233.358; ×78% subtype 1 = 182.019; ×26% zoekt behandeling); 29% heeft geen baat; WAR wees erop dat de prevalentie in het FT-rapport (10%) veel hoger ligt dan de gehanteerde 2,3%</t>
  </si>
  <si>
    <t xml:space="preserve">(1) Meerwaarde t.o.v. placebo is aangetoond, maar bij een ziektelast van 0,006 geldt de referentiewaarde van €20.000/QALY. (2) Het FE-model is 'van onvoldoende methodologische kwaliteit': overgangskansen na week 5 onvoldoende onderbouwd, het QoL-effect is zeer gering en de omzetting naar EQ-5D niet inzichtelijk (onduidelijk of utiliteiten voor NL zijn aangepast), de PSA gebruikte ±10% in plaats van betrouwbaarheidsintervallen; alle drie de inputbronnen (overgangskansen, utiliteiten, kosten) zijn zwak en 'de wijze van berekening pakt positief uit voor het middel' (WAR-referent). (3) Daardoor is geen goede puntschatting te maken: de ICER van €16.958 is waarschijnlijk hoger en de kans op kosteneffectiviteit bij €20.000 is ~50% – 'geen acceptabele onzekerheid'. (4) Met €9,4 mln meerkosten voor een cosmetisch-symptomatische indicatie adviseert ZIN niet opnemen op 1B (en niet op 1A). Procedureel opvallend: de WAR vroeg in juni 2015 zelf alsnog een FE-dossier (KCR alleen was onvoldoende).</t>
  </si>
  <si>
    <t xml:space="preserve">Bron: brief 22-09-2015 (2 p.) + GVS-rapport 15/13 (16-09-2015) + FT + FE + KCR + WAR-verslagen 22-06-2015 en 24-08-2015 (110 p.), volledig gelezen. Indexdatum 16-09-2015 = rapportdatum.</t>
  </si>
  <si>
    <t xml:space="preserve">GVS-107</t>
  </si>
  <si>
    <t xml:space="preserve">ivermectine (Soolantra®)</t>
  </si>
  <si>
    <t xml:space="preserve">ivermectine</t>
  </si>
  <si>
    <t xml:space="preserve">Soolantra</t>
  </si>
  <si>
    <t xml:space="preserve">inflammatoire laesies als gevolg van rosacea</t>
  </si>
  <si>
    <t xml:space="preserve">GVS-advies ivermectine (Soolantra®) bij inflammatoire laesies als gevolg van rosacea</t>
  </si>
  <si>
    <t xml:space="preserve">https://www.zorginstituutnederland.nl/documenten/2015/10/26/gvs-advies-ivermectine-soolantra-bij-inflammatoire-laesies-als-gevolg-van-rosacea</t>
  </si>
  <si>
    <t xml:space="preserve">Onderling vervangbaar met metronidazolcrème/-gel (generiek 10 mg/g, Rozex 7,5 mg/g gel, Rosiced 7,5 mg/g crème) in cluster 0D06BXADC V; standaarddosis 1 gram (afspraak dermatologica); referentiebehandeling azelaïnezuur op verzoek van de fabrikant uit de vergelijking gehaald maar wel beoordeeld; twee WAR-besprekingen (referent 2 zag meerwaarde vs. metronidazol)</t>
  </si>
  <si>
    <t xml:space="preserve">Positief (gelijke waarde). Fase 3-studies (vs. vehikel) en de directe vergelijking ATTRACT (vs. metronidazolcrème 0,75%, 16 weken) tonen een klinisch relevant effect bij matige tot ernstige papulopustuleuze rosacea op subjectieve maar gevalideerde uitkomstmaten (IGA-succes, laesiereductie, kwaliteit van leven), vergelijkbaar met metronidazolcrème en azelaïnezuurgel; statistisch significante voordelen t.o.v. metronidazol werden door ZIN niet als klinisch relevant meerwaarde gewogen – de tweede WAR-referent meende wél meerwaarde, waarna de beroepsgroep (NVDV) werd geraadpleegd: die zag meerwaarde vooral in 'meer eerste-keuzeopties', geen klinisch relevant verschil. Bijwerkingen: lokale huidreacties, licht/matig, zelden staken – vergelijkbaar. WAR-eindadvies: gelijke waarde t.o.v. lokaal metronidazol en azelaïnezuur.</t>
  </si>
  <si>
    <t xml:space="preserve">Metronidazolcrème/-gel (eerste keus NHG-richtlijn rosacea); azelaïnezuurgel</t>
  </si>
  <si>
    <t xml:space="preserve">Geen bijlage 2-voorwaarde (cluster 0D06BXADC V)</t>
  </si>
  <si>
    <t xml:space="preserve">n.v.t. (1A-clustering; BIA &lt;€2,5 mln)</t>
  </si>
  <si>
    <t xml:space="preserve">n.v.t. (vergoedingslimiet cluster metronidazol)</t>
  </si>
  <si>
    <t xml:space="preserve">Niet geraamd (onder de FE-drempel; cluster)</t>
  </si>
  <si>
    <t xml:space="preserve">(1) Statistisch significante superioriteit in een head-to-head (ATTRACT) op deels subjectieve maten wordt niet automatisch meerwaarde: ZIN toetst klinische relevantie en raadpleegt op advies van de WAR de beroepsgroep, die het verschil relativeert ('meer eerste-keuzeopties') → gelijke waarde en clustering met goedkoop metronidazol. (2) Procesvoorbeeld van WAR-dissensus (referent 2 vs. ZIN) opgelost via beroepsgroepconsultatie en tweede bespreking. (3) Fabrikant probeerde de comparator azelaïnezuur te schrappen; ZIN beoordeelt tegen beide richtlijnalternatieven. Dermatologische standaarddosis 1 g.</t>
  </si>
  <si>
    <t xml:space="preserve">Opgenomen op bijlage 1A in cluster 0D06BXADC V (2015/2016)</t>
  </si>
  <si>
    <t xml:space="preserve">Bron: brief 11-11-2015 (2 p.) + GVS-rapport 15/16 26-10-2015 + WAR-verslagen (2 besprekingen) + FT-rapport (54 p.), volledig gelezen. Stap B.</t>
  </si>
  <si>
    <t xml:space="preserve">GVS-108</t>
  </si>
  <si>
    <t xml:space="preserve">oxycodon/naloxon (Targinact®)</t>
  </si>
  <si>
    <t xml:space="preserve">oxycodon</t>
  </si>
  <si>
    <t xml:space="preserve">Targinact</t>
  </si>
  <si>
    <t xml:space="preserve">laxans-refractaire opioïd geïnduceerde obstipatie</t>
  </si>
  <si>
    <t xml:space="preserve">GVS-advies oxycodon/naloxon (Targinact®) bij laxans-refractaire opioïd geïnduceerde obstipatie</t>
  </si>
  <si>
    <t xml:space="preserve">https://www.zorginstituutnederland.nl/documenten/2015/10/26/gvs-advies-oxycodon-naloxon-targinact</t>
  </si>
  <si>
    <t xml:space="preserve">Mundipharma</t>
  </si>
  <si>
    <t xml:space="preserve">Herbeoordeling bestaand middel</t>
  </si>
  <si>
    <t xml:space="preserve">Aanvraag 1B met bijlage 2 voor de subgroep 'ernstige (maligne/niet-maligne) pijn met laxans-refractaire opioïd-geïnduceerde obstipatie (OIC)'; eerdere afwijzingen CFH 09/12 (2009) en 10/03 (2010) op de brede indicatie; vergelijking met oxycodon mga + optimaal laxansregime (≥1 laxans in adequate dosis + zo nodig tweede klasse)</t>
  </si>
  <si>
    <t xml:space="preserve">Negatief. De fabrikant claimt meerwaarde als 'enige orale behandeling' bij laxans-refractaire OIC op basis van (1) een gepoolde open-label post-hoc analyse van 75 patiënten uit drie door de fabrikant gesponsorde pivotal RCT's (BFI-daling 21,2 punten; 17–26% obstipatievrij), (2) een Belgische observationele real-life studie (Poelaert 2015, n=68, 91% niet-maligne pijn, 95% responders bij een brede responderdefinitie) en (3) mechanistische studies. ZIN/WAR: het bewijs is 'dun' – alleen open studies en een post-hoc analyse (laag vertrouwen, niet-onafhankelijke analisten, geen blinde beoordeling), geen direct of indirect vergelijkende studie t.o.v. oxycodon + optimaal laxansregime of placebo in deze subgroep, en het contrast oxycodon/naloxon vs. oxycodon is niet inzichtelijk gemaakt. Conclusie: therapeutische minderwaarde 'vanwege het ontbreken van voldoende gegevens' (conform CFH 2009/2010). De WAR vond dat de fabrikant sinds 2009 ruim tijd had voor goede studies.</t>
  </si>
  <si>
    <t xml:space="preserve">Oxycodon met gereguleerde afgifte + optimaal laxansregime (macrogol/magnesiumoxide + bisacodyl/sennosiden), met methylnaltrexon s.c. als geregistreerd alternatief bij laxans-refractaire OIC</t>
  </si>
  <si>
    <t xml:space="preserve">n.v.t. (negatief advies); aangevraagd was bijlage 2: pijn met noodzaak tot opioïden én laxans-refractaire OIC</t>
  </si>
  <si>
    <t xml:space="preserve">n.v.t. (afgewezen op therapeutische waarde; geen FE/KCR)</t>
  </si>
  <si>
    <t xml:space="preserve">n.v.t. (negatief advies)</t>
  </si>
  <si>
    <t xml:space="preserve">Niet geraamd (geen KCR); potentiële populatie volgens fabrikant 24.000–65.000 niet-maligne en 6.800–14.900 maligne pijnpatiënten met laxans-refractaire OIC</t>
  </si>
  <si>
    <t xml:space="preserve">Niet door ZIN geraamd; fabrikantschatting 23.998–64.977 (niet-maligne) en 6.756–14.870 (maligne) potentiële patiënten</t>
  </si>
  <si>
    <t xml:space="preserve">Geen ACP-advies (herbeoordeling stopt bij het criterium therapeutische waarde).</t>
  </si>
  <si>
    <t xml:space="preserve">(1) Derde beoordeling van hetzelfde middel; ZIN had de fabrikant vooraf gemeld alleen een 'beperkte, afgebakende plaats' te zien, wat tot de subgroepaanvraag leidde. (2) Post-hoc subgroepanalyses uit RCT's en een ongecontroleerde real-life studie kunnen een vergelijkende studie t.o.v. de Nederlandse standaard niet vervangen; effect op darmfunctie zonder inzicht in het contrast met oxycodon-mono blijft 'suggestief'. (3) Toets voorwaardelijke toelating negatief: onvoldoende aanwijzingen dat het middel een veelbelovende toevoeging is én er zijn alternatieven (voortzetten gebruikelijke behandeling; methylnaltrexon, inmiddels ook geregistreerd buiten de palliatieve fase). (4) Buitenland (vergoed in D, I, UK, restricties in S, N, SLO) is geen argument. Advies: niet opnemen; geen VT-kandidaat.</t>
  </si>
  <si>
    <t xml:space="preserve">Niet opgenomen (negatief advies; derde afwijzing na 2009 en 2010)</t>
  </si>
  <si>
    <t xml:space="preserve">Bron: brief 17-11-2015 (3 p.) + herbeoordelingsrapport 15/17 (26-10-2015) + WAR-verslagen 18-05-2015 en 26-10-2015 (32 p.), volledig gelezen. Indexdatum 26-10-2015 = rapportdatum. Een van de eerste GVS-brieven met een expliciete VT-toets (criteria uitvoeringstoets 2014).</t>
  </si>
  <si>
    <t xml:space="preserve">GVS-109</t>
  </si>
  <si>
    <t xml:space="preserve">evolocumab (Repatha®)</t>
  </si>
  <si>
    <t xml:space="preserve">evolocumab</t>
  </si>
  <si>
    <t xml:space="preserve">Repatha</t>
  </si>
  <si>
    <t xml:space="preserve">hypercholesterolemie en gemengde dyslipidemiehomozygote familiaire hypercholesterolemie</t>
  </si>
  <si>
    <t xml:space="preserve">GVS-advies evolocumab (Repatha®) bij hypercholesterolemie en gemengde dyslipidemiehomozygote familiaire hypercholesterolemie</t>
  </si>
  <si>
    <t xml:space="preserve">https://www.zorginstituutnederland.nl/publicaties/adviezen/2015/12/14/gvs-advies-evolocumab-repatha-bij-hypercholesterolemie-en-gemengde-dyslipidemiehomozygote-familiaire-hypercholesterolemie</t>
  </si>
  <si>
    <t xml:space="preserve">Niet onderling vervangbaar: alle lipidenverlagers in het GVS (statines, ezetimibe, harsen, fibraten, nicotinezuur, lomitapide) zijn oraal; evolocumab is s.c. (verschil toedieningsweg en klinisch relevante eigenschappen). Eerste PCSK9-antilichaam; alirocumab volgt (GVS-113)</t>
  </si>
  <si>
    <t xml:space="preserve">Deels. (a) Als maximaal verdraagbare statine alleen onvoldoende is: minderwaarde t.o.v. ezetimibe 'op grond van harde eindpunten' – evolocumab verlaagt LDL-C 37–38% méér dan ezetimibe (55–60% vs. placebo) maar had eind 2015 geen data op cardiovasculaire morbiditeit/mortaliteit, terwijl ezetimibe die (IMPROVE-IT) wel heeft; nieuwe klasse met korte ervaring. (b) Als statine + ezetimibe onvoldoende is: meerwaarde t.o.v. placebo op surrogaateindpunt LDL-C bij 'voldoende hoog risico': FH (hetero- en homozygoot) en secundaire preventie bij recidief-CVE, DM2 + CVE, of CVE + gedocumenteerde echte statine-intolerantie (≤2% van de patiënten; EAS/ESC-criteria, drie statines). De onderbouwing van de door de fabrikant geclaimde VHR-subgroepen is 'mager' (geen subgroepstudies behalve FH). (c) HoFH: meerwaarde t.o.v. lomitapide bij niet-LDL-receptornegatieve patiënten (beter verdragen, beter onderzocht), geen effect bij nul-mutaties/ARH. De WAR discussieerde uitgebreid over het label 'minderwaarde' bij ontbrekende harde data (OSLER-signaal; FOURIER verwacht 2017).</t>
  </si>
  <si>
    <t xml:space="preserve">Ezetimibe (toegevoegd aan max. verdraagbare statine) → minderwaarde; placebo bovenop statine + ezetimibe bij hoog risico → meerwaarde; lomitapide bij HoFH → meerwaarde (behalve LDL-receptornegatief)</t>
  </si>
  <si>
    <t xml:space="preserve">Advies: vergoeding via bijlage 2 beperken tot de subgroepen met meerwaarde (FH; secundaire preventie met recidief-CVE, DM2+CVE of CVE+echte statine-intolerantie), als toevoeging aan max. verdraagbare statine + ezetimibe; ZIN monitort halfjaarlijks aantallen, gepast gebruik en kosten en rapporteert in 2018</t>
  </si>
  <si>
    <t xml:space="preserve">0,49 (HeFH), 0,40 (very high risk), 0,25 (hoog-risico statine-intolerant); HoFH niet gemodelleerd (aangenomen gelijk aan HeFH)</t>
  </si>
  <si>
    <t xml:space="preserve">31.032 (HeFH), 63.057 (SI), 90.473 (VHR); referentiewaarde SI €20.000</t>
  </si>
  <si>
    <t xml:space="preserve">Met disutiliteit voor injecteren: 33.811 (HeFH), 73.552 (SI), 108.419 (VHR); kans kosteneffectief 95%/27%/0% (89%/20%/0% met disutiliteit)</t>
  </si>
  <si>
    <t xml:space="preserve">≥60% voor SI- en VHR-groepen (30% volstaat alleen voor SI bij €20.000); voor FH geen korting nodig</t>
  </si>
  <si>
    <t xml:space="preserve">42–62 meerkosten in 2018 (14.000–20.400 patiënten, max. penetratie 50% in 3 jaar); verdubbeling als alle in aanmerking komende patiënten worden meegenomen</t>
  </si>
  <si>
    <t xml:space="preserve">14.000–20.400 potentiële patiënten (FH + secundaire preventiegroepen na falen statine + ezetimibe), 50% marktpenetratie in jaar 3; onzekerheid over de plaatsbepaling in het algoritme</t>
  </si>
  <si>
    <t xml:space="preserve">Geen ACP-advies; ZIN gebruikt zelf het verdringingsargument ('gezondheidsverlies op populatieniveau') als zwaarwegend argument tegen opname bij de huidige prijs.</t>
  </si>
  <si>
    <t xml:space="preserve">(1) Splitsing van de indicatie in lijnen: vóór ezetimibe minderwaarde (harde eindpunten ontbreken), ná ezetimibe meerwaarde op surrogaat – zo ontstaat een bijlage 2-plaats als laatste stap. (2) FE 'van voldoende kwaliteit' maar ZIN corrigeert de basecase met een disutiliteit voor injecteren en betwijfelt de Britse calibratie, de subgroepafleiding en de utiliteiten. (3) Drie referentiewaarden voor drie subgroepen (€50.000 HeFH/VHR; €20.000 SI): alleen FH is kosteneffectief; SI 27% en VHR 0% kans. (4) €42–62 mln meerkosten + zeer ongunstige KE bij de grootste groep (VHR) → verdringing → advies: alleen FH opnemen, overige groepen niet tenzij prijsonderhandeling met ≥60% prijsdaling; bijlage 2 voor de groepen met meerwaarde en actieve monitoring (evaluatie 2018 → GVS-171).</t>
  </si>
  <si>
    <t xml:space="preserve">Opgenomen op bijlage 1B met bijlage 2-voorwaarden per 01-04-2016 na centraal prijsarrangement (eerste GVS-arrangement via het Bureau Financiële Arrangementen); alirocumab (GVS-113) daarna geclusterd zonder meerkosten</t>
  </si>
  <si>
    <t xml:space="preserve">Bron: brief 19-01-2016 (4 p.) + GVS-rapport 16/01 (14-12-2015) + FT + FE + BIA (168 p.), volledig gelezen; WAR-discussie 14-12-2015 in BIA-sectie. Indexdatum 14-12-2015 = rapportdatum. GVS-110 = identiek document (dubbele vermelding). Vervolg: herbeoordeling bijlage 2 (GVS-171, 2019) en klassebrede uitbreiding met alirocumab (GVS-292).</t>
  </si>
  <si>
    <t xml:space="preserve">GVS-110</t>
  </si>
  <si>
    <t xml:space="preserve">GVS-advies evolocumab repatha bij hypercholesterolemie en gemengde dyslipidemiehomozygote familiaire hypercholesterolemie</t>
  </si>
  <si>
    <t xml:space="preserve">https://www.zorginstituutnederland.nl/documenten/2015/12/14/gvs-advies-evolocumab-repatha-bij-hypercholesterolemie-en-gemengde-dyslipidemiehomozygote-familiaire-hypercholesterolemie</t>
  </si>
  <si>
    <t xml:space="preserve">Zie GVS-109.</t>
  </si>
  <si>
    <t xml:space="preserve">Basisgegevens</t>
  </si>
  <si>
    <t xml:space="preserve">DUBBELE VERMELDING van GVS-109 (identieke PDF, 168 p.): de ZIN-site toont het evolocumab-rapport onder twee URL's. Zie GVS-109 voor de inhoud.</t>
  </si>
  <si>
    <t xml:space="preserve">GVS-111</t>
  </si>
  <si>
    <t xml:space="preserve">combinatiepreparaat elvitegravir/cobicistat/emtricitabine/tenofovir alafenamide (Genvoya®)</t>
  </si>
  <si>
    <t xml:space="preserve">combinatiepreparaat elvitegravir</t>
  </si>
  <si>
    <t xml:space="preserve">Genvoya</t>
  </si>
  <si>
    <t xml:space="preserve">patiënten van 12 jaar en ouder met hiv-1</t>
  </si>
  <si>
    <t xml:space="preserve">Opnemen bijlage 1B</t>
  </si>
  <si>
    <t xml:space="preserve">GVS-advies combinatiepreparaat elvitegravir/cobicistat/emtricitabine/tenofovir alafenamide (Genvoya®) voor de behandeling van patiënten van 12 jaar en ouder met hiv-1</t>
  </si>
  <si>
    <t xml:space="preserve">https://www.zorginstituutnederland.nl/documenten/2016/02/04/gvs-advies-combinatiepreparaat-elvitegravir-cobicistat-emtricitabine-tenofovir-alafenamide-genvoya-voor-de-behandeling-van-patienten-van-12-jaar-en-ouder-met-hiv-1</t>
  </si>
  <si>
    <t xml:space="preserve">Hiv-remmers hebben sinds 30-03-2000 een status aparte: in principe 1B zonder FE of clustertoets; ZIN volstaat daarom met een briefrapport + BIA, vergeleken met Stribild (E/C/FTC/TDF, beoordeeld 2013 en 2014) waarvan Genvoya alleen in de tenofovir-prodrug (TAF i.p.v. TDF) verschilt; volledige beoordeling blijft mogelijk bij nieuw mechanisme of PrEP</t>
  </si>
  <si>
    <t xml:space="preserve">Positief. Fase 3-studies bij therapienaïeve volwassenen tonen non-inferioriteit van E/C/FTC/TAF t.o.v. Stribild op virologische respons; switchstudies bij therapie-ervaren patiënten tonen non-inferioriteit t.o.v. voortzetting van het baseline-regime; werkzaam bij milde tot matige nierinsufficiëntie (eGFR 30–69) en bij adolescenten (kleine studie, n=50, 24 weken). TAF geeft lagere plasmatenofovirspiegels met minder effect op nier- en botparameters dan TDF; meest voorkomende bijwerkingen misselijkheid, diarree, hoofdpijn; CHMP: veiligheidsprofiel vergelijkbaar met Stribild. Single-tablet-regimen.</t>
  </si>
  <si>
    <t xml:space="preserve">Stribild (E/C/FTC/TDF) en andere cART-regimes</t>
  </si>
  <si>
    <t xml:space="preserve">Bestaande voorwaarde onderdeel 8 (anti-retrovirale middelen: uitsluitend bij hiv-infectie) van toepassing; geen aparte formulering nodig</t>
  </si>
  <si>
    <t xml:space="preserve">n.v.t. (status aparte hiv-remmers: geen FE vereist)</t>
  </si>
  <si>
    <t xml:space="preserve">Besparing ~1,8 in jaar 3 (substitutie van duurdere cART-combinaties)</t>
  </si>
  <si>
    <t xml:space="preserve">~4.000 behandelde patiënten in jaar 3 (marktpenetratie ~40% therapienaïef, 5% therapie-ervaren)</t>
  </si>
  <si>
    <t xml:space="preserve">(1) Status aparte hiv-remmers (ministersbesluit 2000): opname op 1B zonder clustertoets of FE, met de bijlage 2-voorwaarde 'hiv-infectie' (nr. 8); ZIN formaliseert een verkorte briefrapportprocedure voor deze klasse, met uitzonderingen voor nieuwe mechanismen en preventief gebruik (PrEP). (2) Beoordeling beperkt tot het verschil met de voorganger (TAF vs. TDF: nier/bot); non-inferioriteit volstaat. (3) BIA toont besparing (€1,8 mln) door substitutie – opname zonder onderhandeling. Precedent voor de latere TAF-combinaties (GVS-118, 119) en de bijlage 2-opschoning van Stribild (GVS-397).</t>
  </si>
  <si>
    <t xml:space="preserve">Opgenomen op bijlage 1B met bijlage 2 onderdeel 8 (2016)</t>
  </si>
  <si>
    <t xml:space="preserve">Bron: briefrapport 04-02-2016 (4 p.) + BIA 01-02-2016 (22 p.), volledig gelezen. Stap B.</t>
  </si>
  <si>
    <t xml:space="preserve">GVS-112</t>
  </si>
  <si>
    <t xml:space="preserve">Bijlage 2-wijziging</t>
  </si>
  <si>
    <t xml:space="preserve">Thiosix, aanpassing nadere voorwaarden</t>
  </si>
  <si>
    <t xml:space="preserve">thiosix</t>
  </si>
  <si>
    <t xml:space="preserve">Nader advies Thiosix, aanpassing nadere voorwaarden</t>
  </si>
  <si>
    <t xml:space="preserve">https://www.zorginstituutnederland.nl/documenten/2016/03/08/nader-advies-thiosix-aanpassing-nadere-voorwaarden</t>
  </si>
  <si>
    <t xml:space="preserve">Teva</t>
  </si>
  <si>
    <t xml:space="preserve">Nader advies na het GVS-advies van 21-12-2015 (tijdelijke opname van Thiosix 10/20 mg voor IBD, gekoppeld aan deelname aan het door het CBG vereiste onderzoek); VWS meldde uitvoeringsproblemen bij een strikte onderzoeksdeelname-eis en vroeg om een aangepaste voorwaarde en om de positie bij combinatie met TNF-alfaremmers</t>
  </si>
  <si>
    <t xml:space="preserve">Voorwaardelijk positief (ongewijzigd t.o.v. december 2015): er zijn te weinig onderzoeksgegevens om de therapeutische plaats van 6-tioguanine bij IBD wetenschappelijk te bepalen; het middel heeft vooral een plaats bij patiënten die niet uitkomen met standaard thiopurines (azathioprine/mercaptopurine) en de stap naar een TNF-alfaremmer willen uitstellen. Combinatie met een TNF-alfaremmer of vedolizumab is volgens het stepped-care-principe 'vooralsnog niet rationeel' zolang zelfs monotherapiedata ontbreken → uitgesloten van vergoeding. Tijdelijke opname voor maximaal 2 jaar; bij vertraagde studieresultaten kan ZIN onafhankelijk van het CBG beëindiging adviseren.</t>
  </si>
  <si>
    <t xml:space="preserve">Standaard thiopurines (azathioprine, mercaptopurine); volgende stap TNF-alfaremmers, vedolizumab</t>
  </si>
  <si>
    <t xml:space="preserve">Geherformuleerde voorwaarde (letterlijk): '6-tioguanine tabletten van 10 mg of 20 mg. Voorwaarde: uitsluitend voor een verzekerde van 18 jaar of ouder die dit middel gebruikt als onderhoudsbehandeling voor een inflammatoire darmziekte (ziekte van Crohn of ulceratieve colitis), en die onvoldoende reageert op of intolerant is voor standaard tiopurine behandeling (azathioprine of mercaptopurine), en dit middel niet gebruikt in combinatie met een TNF-alfaremmer of met vedolizumab.'</t>
  </si>
  <si>
    <t xml:space="preserve">Geen percentage; ZIN waarschuwt dat het geregistreerde product 'aanmerkelijk duurder' is dan de eerder gebruikte apotheekbereiding en dat 'de burger uiteindelijk dubbel betaalt' als niet-uitontwikkelde producten uit publieke middelen worden vergoed</t>
  </si>
  <si>
    <t xml:space="preserve">Niet geraamd in deze brief</t>
  </si>
  <si>
    <t xml:space="preserve">(1) Praktische vertaling van een 'vergoeding gekoppeld aan onderzoek'-advies: omdat een strikte deelname-eis onuitvoerbaar is, wordt de voorwaarde inhoudelijk geherformuleerd (na falen van standaard thiopurines) met een expliciete uitsluiting van combinaties met biologicals – stepped care als rationaliteitscriterium. (2) Tijdelijke opname met een harde termijn (2 jaar) en de bevoegdheid om zelfstandig beëindiging te adviseren bij uitblijvende data; CBG rapporteert voortgang. (3) Principieel signaal (2016) over herregistratie van apotheekbereidingen tegen een hogere prijs en 'dubbel betalen' – voorloper van CDCA (GVS-166) en mexiletine (GVS-216).</t>
  </si>
  <si>
    <t xml:space="preserve">Bijlage 2-voorwaarde Thiosix geherformuleerd (2016); tijdelijke opname met evaluatie na maximaal 2 jaar</t>
  </si>
  <si>
    <t xml:space="preserve">Bron: nader advies 08-03-2016 (2 p.), volledig gelezen; het hoofdadvies van 21-12-2015 zit niet in de bundel. Stap B.</t>
  </si>
  <si>
    <t xml:space="preserve">GVS-113</t>
  </si>
  <si>
    <t xml:space="preserve">alirocumab (Praluent®)</t>
  </si>
  <si>
    <t xml:space="preserve">alirocumab</t>
  </si>
  <si>
    <t xml:space="preserve">Praluent</t>
  </si>
  <si>
    <t xml:space="preserve">primaire hypercholesterolemie</t>
  </si>
  <si>
    <t xml:space="preserve">GVS-advies alirocumab (Praluent®) bij primaire hypercholesterolemie</t>
  </si>
  <si>
    <t xml:space="preserve">https://www.zorginstituutnederland.nl/documenten/2016/03/30/gvs-advies-alirocumab-praluent-bij-primaire-hypercholesterolemie</t>
  </si>
  <si>
    <t xml:space="preserve">Tweede PCSK9-antilichaam: onderling vervangbaar met evolocumab (per 01-04-2016 op 1B na prijsonderhandeling, GVS-109) → nieuw te vormen 1A-cluster met evolocumab; zelfde bijlage 2-voorwaarde (zeer-hoog-risicogroepen na max. statine + ezetimibe); alirocumab mist de HoFH-registratie</t>
  </si>
  <si>
    <t xml:space="preserve">Positief (gelijke waarde t.o.v. evolocumab). ODYSSEY-programma (fase II/III, HeFH en niet-familiair, ± statine/ezetimibe, met en zonder titratie): consistente, significante LDL-C-reductie na 24 weken van 24–36% t.o.v. ezetimibe en 39–62% t.o.v. placebo – 'iets geringer tot vergelijkbaar' met evolocumab; harde uitkomsten ontbreken en het is onzeker of de LDL-daling zich in ziekte-/sterftewinst vertaalt zoals bij statines; goed verdragen, vergelijkbaar bijwerkingsprofiel, nadeel van korte ervaring en nieuw mechanisme. Conclusie: gelijke waarde bij de geregistreerde indicatie.</t>
  </si>
  <si>
    <t xml:space="preserve">Evolocumab (Repatha); in de studies ezetimibe en placebo bovenop max. statine</t>
  </si>
  <si>
    <t xml:space="preserve">Voorwaarde (letterlijk, identiek aan evolocumab 2016): 'Bij patiënten met hypercholesterolemie (familiaire en niet-familiaire) en voldoende hoog risico, indien een maximaal verdraagbare statine in combinatie met ezetimibe niet de behandeldoelstelling bereikt …, kan alirocumab worden ingezet: (i) in combinatie met zowel een statine als ezetimibe of; (ii) in combinatie met enkel ezetimibe bij gedocumenteerde statine-intolerantie (EAS/ESC, ≥3 statines). Voldoende hoog risico: 1) HeFH; 2) CVE én recidief-CVE; 3) DM2 én CVE; 4) CVE én echte, gedocumenteerde statine-intolerantie.'</t>
  </si>
  <si>
    <t xml:space="preserve">n.v.t. (gelijke waarde → clustering; geen FE)</t>
  </si>
  <si>
    <t xml:space="preserve">Geen percentage; 'geen meerkosten t.o.v. evolocumab' als uitgangspunt – omdat het evolocumab-arrangement vertrouwelijk is, adviseert ZIN 'wederom' te onderhandelen</t>
  </si>
  <si>
    <t xml:space="preserve">40–58 totale (= meer)kosten in 2019 op lijstprijs (geen substitutie)</t>
  </si>
  <si>
    <t xml:space="preserve">7.000–10.000 patiënten in 2019 bij maximaal 50% marktpenetratie (zeer hoog CV-risico)</t>
  </si>
  <si>
    <t xml:space="preserve">Geen ACP-advies (ACP had zich over evolocumab uitgesproken, GVS-109).</t>
  </si>
  <si>
    <t xml:space="preserve">(1) Eerste toepassing van de 'toetreder tot klasse onder arrangement'-formule: gelijke waarde → 1A-cluster met evolocumab, maar omdat de nettoprijs van evolocumab geheim is, kan de vergoedingslimiet meerkosten niet uitsluiten → opnieuw onderhandelen (later herhaald bij inclisiran GVS-226). (2) LDL-C-surrogaat zonder harde uitkomsten wordt binnen de klasse geaccepteerd voor gelijkwaardigheid, niet voor meerwaarde. (3) Monitoringtoezegging: halfjaarlijkse metingen van aantallen, gepast gebruik (na statine + ezetimibe) en kosten, rapportage in 2018 – de 'PCSK9-monitor' die later de ezetimib-signalen oplevert (GVS-292). Bijlage 2-tekst is de moederversie voor de hele klasse.</t>
  </si>
  <si>
    <t xml:space="preserve">Opgenomen op bijlage 1A in een nieuw cluster met evolocumab, met bijlage 2, na prijsonderhandeling (2016)</t>
  </si>
  <si>
    <t xml:space="preserve">Bron: brief 30-03-2016 (3 p.) + GVS-rapport 16/03 + WAR-verslag + FT-rapport (69 p.), volledig gelezen. CORRECTIE: indexuitkomst 'Opnemen bijlage 1A' → 'Opnemen na prijsonderhandeling' (advies koppelt opname aan onderhandeling). Stap B.</t>
  </si>
  <si>
    <t xml:space="preserve">GVS-114</t>
  </si>
  <si>
    <t xml:space="preserve">rifaximine (Xifaxan)</t>
  </si>
  <si>
    <t xml:space="preserve">rifaximine</t>
  </si>
  <si>
    <t xml:space="preserve">Xifaxan</t>
  </si>
  <si>
    <t xml:space="preserve">manifeste hepatische encefalopathie</t>
  </si>
  <si>
    <t xml:space="preserve">Herbeoordeling rifaximine (Xifaxan) bij manifeste hepatische encefalopathie</t>
  </si>
  <si>
    <t xml:space="preserve">https://www.zorginstituutnederland.nl/documenten/2016/04/14/herbeoordeling-rifaximine-xifaxan-bij-manifeste-hepatische-encefalopathie</t>
  </si>
  <si>
    <t xml:space="preserve">Norgine</t>
  </si>
  <si>
    <t xml:space="preserve">Niet onderling vervangbaar (eerste beoordeling maart 2015: niet 1A); herbeoordeling betreft uitsluitend het farmaco-economisch model na afwijzing wegens 'FE onvoldoende onderbouwd'; therapeutische meerwaarde t.o.v. lactulose-monotherapie stond al vast (eind 2014)</t>
  </si>
  <si>
    <t xml:space="preserve">Positief (niet opnieuw beoordeeld). Eind 2014 stelde ZIN/WAR meerwaarde vast van rifaximine + lactulose t.o.v. lactulose alleen bij de preventie van recidiverende episodes van manifeste hepatische encefalopathie (HE) op basis van de pivotal RCT (RFHE3001; daling ziektegerelateerde opnames, verbetering kwaliteit van leven). De herbeoordeling (2015–2016) richt zich alleen op het nieuwe FE-model: ICER €32.860/QALY (fabrikant, Markov, 25 jaar, maatschappelijk perspectief, 0,87 QALY en 1,15 LYG winst, incrementele kosten €28.603). ZIN blijft het model 'van onvoldoende methodologische kwaliteit' vinden: het model weerspiegelt het klinisch beloop niet (tijdsafhankelijkheid alleen op cyclus, niet op verblijfsduur in een toestand), SF-36 is naar EQ-5D gemapt terwijl ZIN de SF-6D-omzetting (ICER €49.787) het meest accuraat acht (CLDQ-variant €20.129), Standard Gamble i.p.v. de beoogde TTO-utiliteiten, onjuiste utiliteitsberekening controle-arm, mantelzorg- en niet-medische kosten zwak onderbouwd, mortaliteit niet in de PSA. Twee WAR-referenten hielden vast aan 'onvoldoende' (€50.000 is 'de laagste ICER die de fabrikant heeft kunnen berekenen').</t>
  </si>
  <si>
    <t xml:space="preserve">Lactulose-monotherapie (standaard secundaire preventie HE); beide armen + lactulose</t>
  </si>
  <si>
    <t xml:space="preserve">Voorwaarde (letterlijk): 'Toegevoegd aan lactulose, voor de preventie van de derde en volgende episodes van manifeste hepatische encefalopathie bij patiënten ≥18 jaar.'</t>
  </si>
  <si>
    <t xml:space="preserve">0,194 (WHO-ziektelast levercirrose als onderliggende aandoening; HE zelf niet bepaald) – ZIN kiest desondanks €50.000/QALY</t>
  </si>
  <si>
    <t xml:space="preserve">Geen betrouwbare schatting mogelijk; scenario's 20.129 (CLDQ) – 49.787 (SF-6D, door ZIN 'meest accuraat' geacht); TTO-utiliteiten en mantelzorgcorrectie (+€2.162) zouden de ICER verder verhogen</t>
  </si>
  <si>
    <t xml:space="preserve">Geen prijsvoorwaarde; opname 1B geadviseerd op grond van 'combinatie van overwegingen' (beperkte kosten, veldpartijen, NICE-precedent, geen beter model haalbaar)</t>
  </si>
  <si>
    <t xml:space="preserve">3,8–6,3 meerkosten per jaar (onzekerheid vooral over het aantal patiënten); WAR 2015: 'ca. €4–6 mln in jaar 3'</t>
  </si>
  <si>
    <t xml:space="preserve">900–1.500 patiënten/jaar met manifeste HE (IMS-marktonderzoek onder MDL-artsen; ~8.000 cirrosepatiënten, 30–45% krijgt ooit HE); €4.226 behandelkosten per patiënt per jaar (2 dd 550 mg)</t>
  </si>
  <si>
    <t xml:space="preserve">(1) Zuivere FE-herbeoordeling: het aangepaste model is 'een duidelijke verbetering' en de kans op kosteneffectiviteit is 'substantieel toegenomen', maar blijft methodologisch onvoldoende voor een betrouwbare schatting t.o.v. €50.000. (2) ZIN wijkt niettemin af van de strikte regel 'FE onvoldoende → niet opnemen' op grond van vier overwegingen: beperkte meerkosten (€3,8–6,3 mln; €4.226 p.p.), ernstige aandoening met weinig alternatieven (NVH, NVMDL, Leverpatiënten Vereniging), de verwachting dat de fabrikant op korte termijn geen beter model kán leveren (patient-level modellering niet haalbaar), en het NICE-precedent (model uiteindelijk geaccepteerd na eerdere afwijzingen; NL-model lijkt daar het meest op). (3) Vergoeding beperkt tot de populatie met bewezen meerwaarde via bijlage 2 (derde en volgende HE-episode, toegevoegd aan lactulose, ≥18 jaar). Een expliciet proportionaliteitsoordeel: bij lage budgetimpact mag KE-onzekerheid worden geaccepteerd.</t>
  </si>
  <si>
    <t xml:space="preserve">Opgenomen op bijlage 1B met bijlage 2-voorwaarde (2016); exacte datum/Stcrt. niet in dossier</t>
  </si>
  <si>
    <t xml:space="preserve">Bron: brief 14-04-2016 (2 p.) + FE-herbeoordelingsrapport 23-11-2015 (42 p.) + WAR-verslagen 14-12-2015 en 22-02-2016 (49 p.), volledig gelezen (WAR-pagina's via volledige pdf; extract afgekapt). Eerste beoordeling (GVS-rapport maart 2015, niet opnemen) zit niet in de bundel.</t>
  </si>
  <si>
    <t xml:space="preserve">GVS-115</t>
  </si>
  <si>
    <t xml:space="preserve">lumacaftor/ivacaftor (Orkambi®)</t>
  </si>
  <si>
    <t xml:space="preserve">lumacaftor</t>
  </si>
  <si>
    <t xml:space="preserve">Orkambi</t>
  </si>
  <si>
    <t xml:space="preserve">cystische fibrose (CF) bij patiënten van 12 jaar en ouder die homozygoot zijn voor de F508del-mutatie in het CFTR-gen</t>
  </si>
  <si>
    <t xml:space="preserve">GVS-advies lumacaftor/ivacaftor (Orkambi®) bij cystische fibrose (CF) bij patiënten van 12 jaar en ouder die homozygoot zijn voor de F508del-mutatie in het CFTR-gen</t>
  </si>
  <si>
    <t xml:space="preserve">https://www.zorginstituutnederland.nl/documenten/2016/05/13/gvs-advies-lumacaftor-ivacaftor-orkambi-bij-cystische-fibrose-cf-bij-patienten-van-12-jaar-en-ouder-die-homozygoot-zijn-voor-de-f508del-mutatie-in-het-cftr-gen</t>
  </si>
  <si>
    <t xml:space="preserve">Niet onderling vervangbaar: geen GVS-middel voor CF F508del-homozygoot ≥12 jaar (eerste CFTR-modulator voor deze groep; ivacaftor alleen voor gating-mutaties); toegevoegd aan best ondersteunende zorg</t>
  </si>
  <si>
    <t xml:space="preserve">Positief, met kanttekening over de klinische relevantie. Twee fase III-RCT's (TRAFFIC/TRANSPORT, 24 weken, ≥12 jaar, F508del-homozygoot) tonen een significante maar 'relatief beperkte' absolute verbetering van de longfunctie van ~3% ppFEV1 (patiënten zijn ~30% van hun longcapaciteit kwijt; FDA had dezelfde kanttekening) en in de gepoolde analyse na 48 weken minder pulmonaire exacerbaties (-39%), minder exacerbaties met opname (-61%) en met i.v. antibiotica (-56%) t.o.v. placebo – 'mogelijk klinisch relevant', met behoefte aan langetermijndata; de niet-vergelijkende extensiestudie (PROGRESS, interim) suggereert behoud van effect. Bijwerkingen: dyspneu, diarree, misselijkheid. WAR en RIZIV (gezamenlijke BeNeLuxA-beoordeling) concluderen tot therapeutische meerwaarde t.o.v. best ondersteunende zorg; ZIN: 'de meerderheid van de patiënten reageert niet' en de diagnostische test om responders vooraf te selecteren is nog niet gevalideerd.</t>
  </si>
  <si>
    <t xml:space="preserve">Best ondersteunende zorg (placebo bovenop standaard CF-behandeling)</t>
  </si>
  <si>
    <t xml:space="preserve">Geen bijlage 2-tekst (negatief advies); ZIN: bij eventuele opname bijlage 2-voorwaarden koppelen aan de populatie met meerwaarde (geregistreerde indicatie: 498 patiënten vs. 125,5 mln bij alle F508del-homozygoten) en, zodra gevalideerd, responderselectie vooraf; ACP: start- en stopcriteria en onderzoek naar responderselectie</t>
  </si>
  <si>
    <t xml:space="preserve">Hoog (WHO 0,383 voor ernstige luchtweginfecties; CF zelf niet bepaald; mediane levensverwachting ~40 jaar) → referentiewaarde €80.000</t>
  </si>
  <si>
    <t xml:space="preserve">359.981/QALY (347.395/LYG), maatschappelijk perspectief, 'beste scenario'</t>
  </si>
  <si>
    <t xml:space="preserve">Geen eigen schatting mogelijk ('aanmerkelijk ongunstiger' dan €360.000); kans kosteneffectief bij €80.000 = 0% (ook volgens fabrikant); ACP: ≥80% prijsreductie nodig</t>
  </si>
  <si>
    <t xml:space="preserve">Niet te bepalen door ZIN (FE onvoldoende; geen realistische schatting mogelijk); ACP: ten minste 80% om binnen aanvaardbare marges te komen; ZIN bereid tot herbeoordeling bij beter model, transparante prijsopbouw en gevalideerde responderselectie – dan is bij uitzondering een hogere referentiewaarde dan €80.000 acceptabel</t>
  </si>
  <si>
    <t xml:space="preserve">84,4 meerkosten in 2018 (498 patiënten volgens registratie, 100% penetratie en therapietrouw); 125,5 als alle F508del-homozygoten worden behandeld; België €60,4/79,8 mln (RIZIV)</t>
  </si>
  <si>
    <t xml:space="preserve">498 patiënten (geregistreerde indicatie, ≥12 jaar, F508del-homozygoot); ~€170.000 per patiënt per jaar, levenslang</t>
  </si>
  <si>
    <t xml:space="preserve">ACP 22-04-2016: effectief middel maar beperkte klinische relevantie (2–3% ppFEV1 bij 30% verloren capaciteit; wel 30–40% minder exacerbaties); zeer ongunstige KE (vermoedelijk &gt;€360.000/QALY), model onvoldoende; responderselectie theoretisch mogelijk maar niet gevalideerd → geen reden de ongunstige KE te accepteren: negatief advies. Bij prijsonderhandeling: ≥80% prijsreductie, model op orde, start-/stopcriteria en onderzoek naar responderselectie; gebrek aan transparantie over de prijs (ook in andere landen) bemoeilijkt rechtvaardige verdeling van publiek geld.</t>
  </si>
  <si>
    <t xml:space="preserve">(1) Meerwaarde erkend maar met een klein longfunctie-effect; exacerbatiereductie tilt het oordeel. (2) FE 'van onvoldoende kwaliteit' en tegelijk zo ongunstig (0% kans bij €80.000) dat ZIN geen prijsreductie kan noemen. (3) Verdringingsargument: €84–125 mln meerkosten bij een begrensd budget leidt 'onvermijdelijk' tot verdringing van kosteneffectieve zorg en gezondheidsverlies bij patiënten 'die niet direct in beeld zijn'. (4) Nieuw: ZIN koppelt de bereidheid tot een hogere referentiewaarde dan €80.000 aan transparantie over de prijsopbouw – 'naarmate de ICER een groter veelvoud van de referentiewaarde is, mogen hogere eisen worden gesteld aan het motiveren van de prijsstelling'. (5) Gepast gebruik: non-responders (meerderheid) vooraf uitsluiten zodra een gevalideerde test bestaat. Advies: vooralsnog niet opnemen op 1B; deur open voor herbeoordeling (→ GVS-128, 2017).</t>
  </si>
  <si>
    <t xml:space="preserve">Niet opgenomen (13-05-2016); na prijsonderhandeling door VWS herbeoordeeld en opgenomen per 01-11-2017 (GVS-128, financieel arrangement)</t>
  </si>
  <si>
    <t xml:space="preserve">Bron: brief 13-05-2016 (4 p.) + ACP-advies 22-04-2016 + GVS-rapport 16/08 (12-05-2016) + FT + FE + KCR (18-01-2016) + WAR-verslagen (132 p.), volledig gelezen. Gezamenlijke BeNeLuxA-beoordeling met het Belgische RIZIV (KCR bevat Belgische cijfers). Vervolg: GVS-128 (herbeoordeling 2017), GVS-152 (6–11 jaar), GVS-391 (klassebreed 'Orkambi: van beoordeling tot vergoeding').</t>
  </si>
  <si>
    <t xml:space="preserve">GVS-116</t>
  </si>
  <si>
    <t xml:space="preserve">wijziging bijlage 2 voorwaarde fingolimod (Gilenya®)</t>
  </si>
  <si>
    <t xml:space="preserve">wijziging bijlage 2 voorwaarde fingolimod</t>
  </si>
  <si>
    <t xml:space="preserve">Gilenya</t>
  </si>
  <si>
    <t xml:space="preserve">actieve relapse-remitting multiple sclerose (RRMS)</t>
  </si>
  <si>
    <t xml:space="preserve">GVS-advies wijziging bijlage 2 voorwaarde fingolimod (Gilenya®) bij actieve relapse-remitting multiple sclerose (RRMS)</t>
  </si>
  <si>
    <t xml:space="preserve">https://www.zorginstituutnederland.nl/documenten/2016/07/12/wijziging-bijlage-2-voorwaarde-fingolimod-gilenya-bij-actieve-relapse-remitting-multiple-sclerose-rrms</t>
  </si>
  <si>
    <t xml:space="preserve">Fingolimod 0,5 mg staat op 1B met een gedetailleerde bijlage 2-voorwaarde (zeer actieve RRMS na falen van interferon β én glatirameer, of na één middel bij zwaarwegende contra-indicatie voor het andere; of na natalizumab-staken wegens JC-viruspositiviteit); fabrikant vraagt versoepeling naar 'na falen van één ziektemodificerende behandeling' conform de registratie</t>
  </si>
  <si>
    <t xml:space="preserve">Positief zonder nieuwe FT-beoordeling: de recente beoordeling van alemtuzumab (24-03-2016) – gelijke waarde t.o.v. de tweedelijnsmiddelen fingolimod en natalizumab bij actieve RRMS met onvoldoende respons op voorgaande therapie – vormt volgens ZIN voldoende onderbouwing om fingolimod al na falen van één DMD te vergoeden. De natalizumab/JC-virus-clausule wordt geschrapt omdat het CBG inmiddels ook bij fingolimod PML met positief JC-virus-DNA heeft gemeld: bij een switch uit angst voor PML is een middel zonder PML-meldingen verstandiger. BIA (maximaal scenario, gelijk marktaandeel van alle DMD's na eerste lijn, stabiele incidentie): ~€1,95 mln meerkosten na 3 jaar → FE-vrijstelling (&lt;€2,5 mln). Verwijzing naar de Ronde Tafel MS (VWS/ZIN) met MS-registratie en plaatsbepaling van alle middelen in 2017.</t>
  </si>
  <si>
    <t xml:space="preserve">Natalizumab en alemtuzumab (tweedelijns-DMD's) na falen van interferon β/glatirameer</t>
  </si>
  <si>
    <t xml:space="preserve">Nieuwe voorwaarde (letterlijk): 'Voor een verzekerde van achttien jaar of ouder: met zeer actieve relapsing-remitting multiple sclerose (RRMS) die niet heeft gereageerd op een behandeling met ten minste één ziektemodificerende behandeling.' (oude voorwaarde a/b incl. JC-virus-clausule geheel geschrapt)</t>
  </si>
  <si>
    <t xml:space="preserve">n.v.t. (FE-vrijstelling &lt;€2,5 mln)</t>
  </si>
  <si>
    <t xml:space="preserve">~1,95 meerkosten na 3 jaar (maximaal scenario)</t>
  </si>
  <si>
    <t xml:space="preserve">Niet exact vermeld; aanname gelijk marktaandeel voor alle MS-middelen na één eerstelijnsmiddel, stabiele incidentie</t>
  </si>
  <si>
    <t xml:space="preserve">(1) Bijlage 2 wordt versoepeld op grond van een beoordeling van een ánder middel (alemtuzumab: gelijke waarde t.o.v. fingolimod na één gefaalde DMD) – klasse-consistentie als voldoende onderbouwing zonder eigen FT-rapport. (2) Veiligheidssignaal (PML bij fingolimod) leidt tot schrappen van de natalizumab-switchclausule: de voorwaarde volgt de farmacovigilantie. (3) Van een pagina-lange, contra-indicatiespecifieke voorwaarde naar één zin – vroege vereenvoudiging; de FE-drempel lag in 2016 nog op €2,5 mln. Ronde Tafel MS als governance voor plaatsbepaling en registratie (vgl. Ronde Tafel Diabetes).</t>
  </si>
  <si>
    <t xml:space="preserve">Bijlage 2-voorwaarde fingolimod vervangen (2016)</t>
  </si>
  <si>
    <t xml:space="preserve">Bron: brief 12-07-2016 (3 p.) + BIA (20 p.), volledig gelezen. Alemtuzumab-advies 24-03-2016 niet in de bundel. Stap B.</t>
  </si>
  <si>
    <t xml:space="preserve">GVS-117</t>
  </si>
  <si>
    <t xml:space="preserve">guanfacine (Intuniv®)</t>
  </si>
  <si>
    <t xml:space="preserve">guanfacine</t>
  </si>
  <si>
    <t xml:space="preserve">Intuniv</t>
  </si>
  <si>
    <t xml:space="preserve">ADHD</t>
  </si>
  <si>
    <t xml:space="preserve">GVS-advies guanfacine (Intuniv®) bij ADHD</t>
  </si>
  <si>
    <t xml:space="preserve">https://www.zorginstituutnederland.nl/documenten/2016/07/18/gvs-advies-guanfacine-intuniv-bij-adhd</t>
  </si>
  <si>
    <t xml:space="preserve">Shire (Takeda)</t>
  </si>
  <si>
    <t xml:space="preserve">Onderling vervangbaar met atomoxetine (enige andere niet-stimulerende ADHD-middel) in cluster 0N06BAAO V, waarin ook methylfenidaat en (sinds 01-05-2016) dexamfetamine (Amfexa); standaarddosis 3 mg; indicatie: ADHD 6–17 jaar waar stimulantia niet geschikt/verdragen/effectief zijn, binnen een uitgebreid behandelprogramma</t>
  </si>
  <si>
    <t xml:space="preserve">Positief (gelijke waarde t.o.v. atomoxetine). Placebogecontroleerde fase 3-studies (incl. adolescentenstudie, gerandomiseerde onttrekkingsstudie en de studie van Hervas 2014 met atomoxetine als referentiearm) tonen een significante en volgens de EPAR klinisch relevante vermindering van ADHD-symptomen; de referentiearm en een indirecte MAIC-vergelijking suggereren een sterkere symptoomreductie dan atomoxetine, maar dat is geen head-to-head bewijs; functionele verbetering (school, thuis) is niet overtuigend aangetoond en studies zijn kort (&lt;1 jaar) terwijl het middel maanden tot jaren wordt gegeven. Ongunstig: somnolentie/sedatie, gewichtstoename, hypotensie/bradycardie (screening en monitoring vereist; ~10% uitval, hoog percentage bijwerkingen) – een WAR-lid en de tweede referent achtten het bijwerkingsprofiel te zwaar voor gelijke waarde ('technisch ja'). WAR-advies: gelijke waarde, met FK-plaats ná atomoxetine (derde lijn) gezien de bijwerkingen. Richtlijnen: methylfenidaat eerste keus, dexamfetamine tweede, atomoxetine wisselend gepositioneerd.</t>
  </si>
  <si>
    <t xml:space="preserve">Atomoxetine (niet-stimulerend); stimulantia methylfenidaat/dexamfetamine als eerste/tweede keus</t>
  </si>
  <si>
    <t xml:space="preserve">Geen bijlage 2-voorwaarde (cluster 0N06BAAO V)</t>
  </si>
  <si>
    <t xml:space="preserve">n.v.t. (vergoedingslimiet cluster methylfenidaat/atomoxetine)</t>
  </si>
  <si>
    <t xml:space="preserve">(1) Een mogelijk groter symptoomeffect dan atomoxetine (referentiearm, MAIC) wordt niet als meerwaarde erkend zonder directe vergelijking en zonder aangetoonde functionele winst; tegelijk blokkeert het zwaardere bijwerkingsprofiel (sedatie, cardiovasculair) een meerwaardeclaim en leidt het tot een FK-plaatsbepaling als derde lijn. (2) Clustering met atomoxetine én stimulantia in één ADHD-cluster – de GVS-systematiek clustert op indicatie/toediening, niet op mechanisme. (3) WAR-verslag toont dissensus over 'gelijke waarde bij gelijk effect maar meer bijwerkingen'; ZIN houdt vast aan de clusterlogica en verplaatst de nuance naar het FK-advies.</t>
  </si>
  <si>
    <t xml:space="preserve">Opgenomen op bijlage 1A in cluster 0N06BAAO V (2016)</t>
  </si>
  <si>
    <t xml:space="preserve">Bron: brief 18-07-2016 (2 p.) + GVS-rapport 16/13 27-06-2016 + WAR-verslag + FT-rapport (67 p.), volledig gelezen. Stap B.</t>
  </si>
  <si>
    <t xml:space="preserve">GVS-118</t>
  </si>
  <si>
    <t xml:space="preserve">emtricitabine/tenofovir alafenamide (Descovy®)</t>
  </si>
  <si>
    <t xml:space="preserve">emtricitabine</t>
  </si>
  <si>
    <t xml:space="preserve">Descovy</t>
  </si>
  <si>
    <t xml:space="preserve">GVS-advies emtricitabine/tenofovir alafenamide (Descovy®) voor de behandeling van patiënten van 12 jaar en ouder met hiv-1</t>
  </si>
  <si>
    <t xml:space="preserve">https://www.zorginstituutnederland.nl/documenten/2016/08/04/gvs-advies-emtricitabine-tenofovir-alafenamide-descovy-voor-de-behandeling-van-patienten-van-12-jaar-en-ouder-met-hiv-1</t>
  </si>
  <si>
    <t xml:space="preserve">Hiv-status aparte (2000): 1B zonder clustertoets of FE; beperkte toets in lijn met Genvoya (GVS-111); F/TAF (200/10 en 200/25 mg, dosis afhankelijk van het derde middel) vergeleken met Truvada (F/TDF; niet &lt;18 jaar geregistreerd) en Genvoya (twee identieke componenten)</t>
  </si>
  <si>
    <t xml:space="preserve">Positief (gelijke waarde t.o.v. Truvada). Werkzaamheid grotendeels afgeleid van de E/C/F/TAF-studies (Genvoya); nieuwe gerandomiseerde switchstudie bij virologisch onderdrukte, therapie-ervaren patiënten: F/TDF vervangen door F/TAF (derde middel ongewijzigd) is non-inferieur aan voortzetting (marge 10%; virologisch succes 93% vs. 94% na 48 weken), zonder significante verschillen in ongunstige effecten. AIP Descovy €519,00 per 30 (beide sterktes) &lt; Truvada €536,32 → geen meerkosten.</t>
  </si>
  <si>
    <t xml:space="preserve">Emtricitabine/tenofovir disoproxil (Truvada) als backbone</t>
  </si>
  <si>
    <t xml:space="preserve">Bestaande voorwaarde onderdeel 8 (anti-retrovirale middelen) volstaat</t>
  </si>
  <si>
    <t xml:space="preserve">n.v.t. (status aparte hiv)</t>
  </si>
  <si>
    <t xml:space="preserve">n.v.t.; AIP €519,00 vs. Truvada €536,32 per 30 tabletten (juli 2016)</t>
  </si>
  <si>
    <t xml:space="preserve">Geen meerkosten (goedkoper dan Truvada bij gelijke dosering)</t>
  </si>
  <si>
    <t xml:space="preserve">(1) Tweede toepassing van de verkorte hiv-procedure: bewijs 'geleend' van de vaste viervoudige combinatie (Genvoya) plus één switchstudie volstaat voor gelijke waarde van de backbone F/TAF t.o.v. F/TDF. (2) Prijsvergelijking per 30 tabletten als volledige kostenparagraaf: lagere AIP dan de voorganger → geen BIA nodig. (3) Registratie voor adolescenten (≥12 jaar) breder dan Truvada – genoteerd zonder aparte beoordeling.</t>
  </si>
  <si>
    <t xml:space="preserve">Bron: briefrapport 04-08-2016 (4 p.), volledig gelezen. Stap B.</t>
  </si>
  <si>
    <t xml:space="preserve">GVS-119</t>
  </si>
  <si>
    <t xml:space="preserve">combinatiepreparaat rilpivirine/emtricitabine/tenofovir alafenamide (Odefsey®)</t>
  </si>
  <si>
    <t xml:space="preserve">combinatiepreparaat rilpivirine</t>
  </si>
  <si>
    <t xml:space="preserve">Odefsey</t>
  </si>
  <si>
    <t xml:space="preserve">GVS-advies combinatiepreparaat rilpivirine/emtricitabine/tenofovir alafenamide (Odefsey®) voor de behandeling van patiënten van 12 jaar en ouder met hiv-1</t>
  </si>
  <si>
    <t xml:space="preserve">https://www.zorginstituutnederland.nl/documenten/2016/08/22/gvs-advies-combinatiepreparaat-rilpivirine-emtricitabine-tenofovir-alafenamide-odefsey-voor-de-behandeling-van-patienten-van-12-jaar-en-ouder-met-hiv-1</t>
  </si>
  <si>
    <t xml:space="preserve">Hiv-status aparte (2000): 1B zonder clustertoets of FE; beperkte toets conform Genvoya/Descovy; R/F/TAF (25/200/25 mg, 1 dd) vergeleken met Eviplera (R/F/TDF, 2011; niet &lt;18 jaar); indicatie beperkt tot patiënten zonder NNRTI/tenofovir/emtricitabine-resistentiemutaties en virusbelasting ≤100.000 kopieën/ml</t>
  </si>
  <si>
    <t xml:space="preserve">Positief (gelijke waarde t.o.v. Eviplera). De TAF-component is beoordeeld bij Genvoya en Descovy; de EMA oordeelde positief over de baten-risicobalans van Odefsey bij de geregistreerde indicatie; single-tablet-regimen. AIP Odefsey €799,32 per 30 (Gilead, juli 2016) &lt; Eviplera €804,09 (G-standaard augustus 2016) bij gelijke dosering → geen meerkosten. Conclusie: opname op bijlage 1B en 2 (onderdeel 8 volstaat).</t>
  </si>
  <si>
    <t xml:space="preserve">Rilpivirine/emtricitabine/tenofovir disoproxil (Eviplera)</t>
  </si>
  <si>
    <t xml:space="preserve">n.v.t.; AIP €799,32 vs. Eviplera €804,09 per 30 tabletten</t>
  </si>
  <si>
    <t xml:space="preserve">Geen meerkosten</t>
  </si>
  <si>
    <t xml:space="preserve">(1) Derde TAF-variant in 2016: ZIN volstaat met verwijzing naar eerdere TAF-beoordelingen en het EMA-oordeel – geen eigen studiebespreking meer. (2) ZIN benadrukt dat de beperkte toets alleen mogelijk is door de door VWS ingestelde status aparte; marginale toetsing/verkorte procedure zijn hier formeel niet van toepassing. (3) Prijs marginaal onder de voorganger → geen meerkosten. Serie GVS-111/118/119 als illustratie van klassebeleid hiv.</t>
  </si>
  <si>
    <t xml:space="preserve">Bron: briefrapport 22-08-2016 (3 p.), volledig gelezen. Stap B.</t>
  </si>
  <si>
    <t xml:space="preserve">GVS-120</t>
  </si>
  <si>
    <t xml:space="preserve">estradiol tabletten 0,5 mg (Cetura®)</t>
  </si>
  <si>
    <t xml:space="preserve">estradiol tabletten 0</t>
  </si>
  <si>
    <t xml:space="preserve">Cetura</t>
  </si>
  <si>
    <t xml:space="preserve">puberteitsinductie bij meisjes</t>
  </si>
  <si>
    <t xml:space="preserve">GVS-advies estradiol tabletten 0,5 mg (Cetura®) bij puberteitsinductie bij meisjes</t>
  </si>
  <si>
    <t xml:space="preserve">https://www.zorginstituutnederland.nl/documenten/2016/09/13/gvs-advies-estradiol-tabletten-05-mg-cetura-bij-puberteitsinductie-bij-meisjes</t>
  </si>
  <si>
    <t xml:space="preserve">Onbekend (niet in brief vermeld)</t>
  </si>
  <si>
    <t xml:space="preserve">In principe clusteren op stofnaam (estradiol, cluster 0G03CAAO: dragees/tabletten 1–2 mg, pleisters 50–100 µg), geen weesgeneesmiddel en geen relatief groot doseringsverschil, maar wél verschil in leeftijdscategorie: lage dosering 0,5 mg met breuklijn (0,25 mg) specifiek voor puberteitsinductie bij meisjes (o.a. Turner) → toedieningsvorm voor kinderen → niet vervangbaar → 1B</t>
  </si>
  <si>
    <t xml:space="preserve">Positief (meerwaarde). De Klinische Richtlijn Turner Syndroom (NVMNTS, 2012) geeft voor oestrogeensubstitutie bij puberteitsinductie de voorkeur aan oraal estradiol (identiek aan endogeen estradiol; veilig, geen effect op metabole/stollingsparameters, gunstig voor HDL en botdichtheid); transdermaal heeft geen first-pass maar is in Nederland niet in lage inductiedosis beschikbaar. Opklimschema 0,25 → 2 mg over jaren met later cyclisch progestageen. Conclusie: therapeutische meerwaarde bij puberteitsinductie bij meisjes met Turner-syndroom; geen studies besproken (richtlijn- en praktijkgebaseerd).</t>
  </si>
  <si>
    <t xml:space="preserve">Estradiolpreparaten in hogere sterkte (niet geschikt voor lage inductiedosis); transdermaal estradiol</t>
  </si>
  <si>
    <t xml:space="preserve">Geen bijlage 2-voorwaarde</t>
  </si>
  <si>
    <t xml:space="preserve">Maximaal ~0,35 per jaar; stabiel (veel patiënten gebruiken Cetura al)</t>
  </si>
  <si>
    <t xml:space="preserve">Prevalentie Turner ~3.360, waarvan ~220 meisjes 11–16 jaar</t>
  </si>
  <si>
    <t xml:space="preserve">(1) Leeftijdscategorie als clusterbreker: een lage, deelbare sterkte van een oude stof geldt als kindspecifieke toedieningsvorm en gaat naar 1B, ondanks het beleid 'clusteren op stofnaam' – het criterium dat in de spookclusteradviezen (GVS-393) later strikt wordt herbevestigd (uitsluitend voor kinderen geregistreerd én kindspecifieke vorm). (2) Meerwaarde op basis van richtlijn en praktijk zonder klinische studies (zeldzame, goed gedefinieerde behoefte). (3) Kleine BIA (€0,35 mln) → FE-vrijstelling; briefrapport van 3 pagina's.</t>
  </si>
  <si>
    <t xml:space="preserve">Opgenomen op bijlage 1B (2016)</t>
  </si>
  <si>
    <t xml:space="preserve">Bron: briefrapport 13-09-2016 (3 p.), volledig gelezen; registratiehouder niet genoemd in de brief. Stap B.</t>
  </si>
  <si>
    <t xml:space="preserve">GVS-121</t>
  </si>
  <si>
    <t xml:space="preserve">Uitbreiding voorwaarden</t>
  </si>
  <si>
    <t xml:space="preserve">uitbreiding bijlage 2 voorwaarden GLP-1-agonisten</t>
  </si>
  <si>
    <t xml:space="preserve">uitbreiding bijlage 2 voorwaarden glp-1-agonisten</t>
  </si>
  <si>
    <t xml:space="preserve">GVS-advies uitbreiding bijlage 2 voorwaarden GLP-1-agonisten bij diabetes mellitus type 2</t>
  </si>
  <si>
    <t xml:space="preserve">https://www.zorginstituutnederland.nl/documenten/2016/09/22/gvs-advies-uitbreiding-bijlage-2-voorwaarden-glp-1-agonisten-bij-diabetes-mellitus-type-2</t>
  </si>
  <si>
    <t xml:space="preserve">Klassebreed: AstraZeneca (exenatide), Novo Nordisk (liraglutide, Xultophy), Sanofi (lixisenatide), GSK (albiglutide), Lilly (dulaglutide)</t>
  </si>
  <si>
    <t xml:space="preserve">Cluster GLP-1-agonisten op bijlage 1A + bijlage 2 (exenatide BID/QW, liraglutide, lixisenatide, albiglutide, dulaglutide); uitbreiding geldt voor de middelen die geregistreerd zijn in combinatie met basaal insuline; tevens opname van insuline degludec/liraglutide (Xultophy) op 1A met dezelfde bijlage 2</t>
  </si>
  <si>
    <t xml:space="preserve">Positief. Vier direct vergelijkende open-label RCT's en één indirecte vergelijking: GLP-1-agonist toegevoegd aan basaal insuline (± metformine) geeft een vergelijkbaar HbA1c-effect als intensivering met bolus insuline (1x of 3x daags), met gewichtsafname i.p.v. -toename (verschil 1,5 kg albiglutide tot 6,9 kg liraglutide/IDegLira na 26–30 weken), 2–10x minder symptomatische niet-ernstige hypoglykemieën (geen verschil in ernstige hypo's; nachtelijke tegenstrijdig), maar meer voorbijgaande GI-bijwerkingen (misselijkheid 11–32% vs. 1%), minder injecties en minder zelfcontrole. Cardiovasculaire-uitkomstenstudies (tot 3,8 jaar) tonen een neutraal tot gunstig effect. Geen data bij &gt;75 jaar en in combinatie met SU; geen vergelijking met mix-insuline. Conclusie: meerwaarde t.o.v. intensivering met bolus insuline bij DM2 met BMI ≥30 die na ≥3 maanden optimaal getitreerd basaal insuline + metformine (± SU) de streefwaarde niet haalt.</t>
  </si>
  <si>
    <t xml:space="preserve">Intensivering van het insulineregime met bolus insuline (basaal-bolus) bij onvoldoende regulatie op basaal insuline + metformine</t>
  </si>
  <si>
    <t xml:space="preserve">Nieuwe voorwaarde (letterlijk): 'Als toevoeging aan metformine en basaal insuline (NPH-insuline/langwerkend insuline-analoog): bij patiënten met diabetes mellitus type 2 en een BMI ≥30 kg/m² bij wie de bloedglucosewaarden onvoldoende zijn gereguleerd na ≥3 maanden behandeling met optimaal getitreerd basaal insuline in combinatie met metformine (al dan niet met een sulfonylureumderivaat) in een maximaal verdraagbare dosering.' Bestaande voorwaarde (BMI ≥35, na metformine + SU, zonder insuline) blijft. Ronde Tafel: instellen in de tweede lijn, start-/stopcriteria en monitoring.</t>
  </si>
  <si>
    <t xml:space="preserve">0,198 (RIVM, diabetes type 1+2 samen, Dutch Disability Weights 1997) → referentiewaarde €20.000</t>
  </si>
  <si>
    <t xml:space="preserve">Dominant (meer QALY's tegen lagere kosten) volgens de aanvragers (IMS CORE-model v8.5)</t>
  </si>
  <si>
    <t xml:space="preserve">Dominant; kans kosteneffectief bij €20.000/QALY 62% (PSA); ZIN vroeg scenario's met UKPDS 82, CORE v9.0 (hypo-submodel), multiplicatieve utiliteiten en NL-cohortdata</t>
  </si>
  <si>
    <t xml:space="preserve">n.v.t. (uitbreiding bijlage 2 binnen 1A-cluster met vergoedingslimiet)</t>
  </si>
  <si>
    <t xml:space="preserve">8,7 meerkosten farmaciebudget (BMI ≥30, 100% penetratie nieuwe patiënten na 3 jaar, 10% stoppers); 5,2 inclusief besparing hulpmiddelen; bij BMI ≥35: 5,7 / 3,4</t>
  </si>
  <si>
    <t xml:space="preserve">4.326 nieuwe patiënten per jaar (BMI ≥30; 34% van 8.319 die met basaal insuline niet uitkomen → cumulatief 12.978 in jaar 3); 2.828/jaar bij BMI ≥35; ~724.860 DM2-patiënten in NL (GIP 2014); substitutie: 55% basaal-bolus, 45% mix-insuline</t>
  </si>
  <si>
    <t xml:space="preserve">(1) Eerste klassebrede GVS-uitspraak (alle GLP-1-agonisten tegelijk), voortgekomen uit de Ronde Tafel Diabeteszorg (NDF + ZIN, met zorgverleners, patiënten, verzekeraars, industrie, VWS) – het procesmodel voor gepast gebruik. (2) Meerwaarde t.o.v. bolus-insuline op gelijk HbA1c met gewichts- en hypovoordeel; bewijs alleen bij BMI ≥30 en niet bij &gt;75 jaar. (3) FE van voldoende kwaliteit en dominant (62% kans bij €20.000), BIA beperkt (€5–9 mln) doordat duurdere insulineschema's en hulpmiddelen worden vervangen. (4) Bijlage 2-tekst volgt letterlijk de FT-conclusie (BMI ≥30, ≥3 maanden optimaal getitreerd basaal insuline + metformine ± SU); aanvullende veldafspraken (tweedelijns instelling, start-/stopcriteria, monitoring) buiten de regelgeving. Xultophy meegenomen als combinatie van losse GVS-componenten.</t>
  </si>
  <si>
    <t xml:space="preserve">Bijlage 2-voorwaarde GLP-1-agonisten uitgebreid en Xultophy opgenomen (2016/2017); exacte datum/Stcrt. niet in dossier</t>
  </si>
  <si>
    <t xml:space="preserve">Bron: brief 22-09-2016 (3 p.) + FT-rapport + FE-rapport (22-08-2016, IMS CORE) + BIA + WAR-notulen 22-08-2016 (118 p.), volledig gelezen. Vervolg klassedossiers: GVS-189 (2019), GVS-264 (2022).</t>
  </si>
  <si>
    <t xml:space="preserve">GVS-122</t>
  </si>
  <si>
    <t xml:space="preserve">eliglustat (Cerdelga®)</t>
  </si>
  <si>
    <t xml:space="preserve">eliglustat</t>
  </si>
  <si>
    <t xml:space="preserve">Cerdelga</t>
  </si>
  <si>
    <t xml:space="preserve">ziekte van Gaucher (type 1)</t>
  </si>
  <si>
    <t xml:space="preserve">GVS-advies eliglustat (Cerdelga®) bij ziekte van Gaucher (type 1)</t>
  </si>
  <si>
    <t xml:space="preserve">https://www.zorginstituutnederland.nl/documenten/2016/09/29/gvs-advies-eliglustat-cerdelga-bij-ziekte-van-gaucher-type-1</t>
  </si>
  <si>
    <t xml:space="preserve">Genzyme / Sanofi</t>
  </si>
  <si>
    <t xml:space="preserve">Niet onderling vervangbaar met de ERT's imiglucerase/velaglucerase alfa (cluster 0A16ABBP V) wegens verschil in toedieningsweg (oraal vs. i.v.; wel gelijksoortige indicatie en leeftijdscategorie), noch met miglustat (alleen voor ERT-ongeschikte patiënten, ander indicatiegebied)</t>
  </si>
  <si>
    <t xml:space="preserve">Positief (gelijke waarde). Overstappers: ENCORE (RCT vs. imiglucerase) toont vergelijkbare effectiviteit met bewijs van hoge kwaliteit voor miltvolume en middelmatige kwaliteit voor kwaliteit van leven en botcomplicaties – 'redelijk vertrouwen', hoewel gebaseerd op één studie, zonder langetermijn-/mortaliteitsdata en bij relatief milde patiënten. Therapienaïeve patiënten: alleen indirect bewijs (ENGAGE vs. placebo naast historische ERT-data) van lage kwaliteit, maar consistent in dezelfde richting; ZIN volgt de EMA in 'vergelijkbare effectiviteit' en adviseert overstap naar ERT bij onvoldoende effect. Verschillen in bijwerkingenprofiel (o.a. syncope; CYP2D6-afhankelijke dosering) niet doorslaggevend. Conclusie: gelijke therapeutische waarde t.o.v. ERT voor naïeve én voorbehandelde volwassen GD1-patiënten.</t>
  </si>
  <si>
    <t xml:space="preserve">Enzymvervangingstherapie (imiglucerase, velaglucerase alfa) i.v. elke twee weken, gemiddelde NL-dosering 25 U/kg</t>
  </si>
  <si>
    <t xml:space="preserve">Bij opname (na prijsaanpassing): dezelfde bijlage 2-voorwaarde als de enzymvervangingstherapie</t>
  </si>
  <si>
    <t xml:space="preserve">0,77 (fabrikant: 40 ongedisconteerde QALY's / 51,85 verwacht; 2,7 levensjaren verlies) → referentiewaarde €80.000</t>
  </si>
  <si>
    <t xml:space="preserve">Kostenbesparend (dominant): -€186.919 t.o.v. imiglucerase (naïef) en -€209.217 (voorbehandeld) op basis van ERT 42,4 U/kg</t>
  </si>
  <si>
    <t xml:space="preserve">Meerkosten bij NL-dosering ERT 25 U/kg (€179.504 vs. €293.773 per patiënt per jaar): eliglustat is dan duurder bij gelijke effectiviteit; FE 'van voldoende kwaliteit' mits met NL-dosering</t>
  </si>
  <si>
    <t xml:space="preserve">Geen percentage; opname alleen als de prijs zó daalt dat er geen meerkosten zijn t.o.v. ERT bij de gemiddelde Nederlandse dosering (25 U/kg) – rekenkundig ca. 39% (€293.773 → €179.504)</t>
  </si>
  <si>
    <t xml:space="preserve">2,5 meerkosten (schatting ZIN, ERT 25 U/kg; door expertisecentrum AMC 'meest reëel' geacht) tot besparing 3,0 (fabrikant, 42,4 U/kg); grote onzekerheid over het aantal overstappers</t>
  </si>
  <si>
    <t xml:space="preserve">~150 GD1-patiënten in NL (0,9/100.000), 61 behandeld (GIP 2014) + 5 EDGE-studiepatiënten; marktpenetratie 10/20/25% in jaar 1–3; 95% intermediaire/extensieve metaboliseerders (2 dd), 5% traag (1 dd); €23.177 per 56 capsules</t>
  </si>
  <si>
    <t xml:space="preserve">(1) Oraal alternatief met gelijke waarde t.o.v. i.v. ERT → uitgangspunt 'geen meerkosten t.o.v. ERT'. (2) Het hele KE- en BI-oordeel kantelt op één parameter: de fabrikant rekende met de ENCORE-dosering ERT (42,4 U/kg) waardoor eliglustat kostenbesparend leek; ZIN hanteert de gemiddelde Nederlandse dosering (25 U/kg, conform het NL-protocol en het AMC-expertisecentrum), waarmee eliglustat €114.000 p.p./jaar duurder is en €2,5 mln meerkosten geeft. (3) Advies: niet opnemen onder deze prijsstelling; opname mogelijk als de prijs daalt tot het niveau van ERT-25 U/kg, dan onder dezelfde bijlage 2-voorwaarde als ERT. (4) Weesgeneesmiddel en ziektelast 0,77 spelen geen rol: bij gelijke waarde telt alleen de prijs.</t>
  </si>
  <si>
    <t xml:space="preserve">Opgenomen op bijlage 1B na prijsafspraak (2017) met dezelfde bijlage 2-voorwaarde als ERT; exacte datum/Stcrt. niet in dossier</t>
  </si>
  <si>
    <t xml:space="preserve">Bron: brief 12-09-2016 (2 p.) + GVS-rapport 16/15 (22-08-2016) + FT + FE + BIA + WAR-verslagen (122 p.; 4 tabelpagina's onleesbaar), volledig gelezen. Indexdatum 29-09-2016 (publicatie); brief 12-09-2016.</t>
  </si>
  <si>
    <t xml:space="preserve">GVS-123</t>
  </si>
  <si>
    <t xml:space="preserve">sofosbuvir/velpatasvir (Epclusa®)</t>
  </si>
  <si>
    <t xml:space="preserve">Epclusa</t>
  </si>
  <si>
    <t xml:space="preserve">GVS-advies sofosbuvir/velpatasvir (Epclusa®) bij chronische hepatitis C</t>
  </si>
  <si>
    <t xml:space="preserve">https://www.zorginstituutnederland.nl/documenten/2016/11/07/gvs-advies-sofosbuvir-velpatasvir-epclusa-bij-chronische-hepatitis-c</t>
  </si>
  <si>
    <t xml:space="preserve">Vaste DAA-combinaties zijn volgens de clustercriteria 'in principe onderling vervangbaar', maar VWS-beleid plaatst DAA-(combinatie)producten op 1B met prijsarrangement; vergelijkingsgroep: Viekirax/Exviera, SOF+daclatasvir, SOF/ledipasvir, SOF+simeprevir (SVR12 95–100%)</t>
  </si>
  <si>
    <t xml:space="preserve">Positief (gelijke waarde). Pangenotypische vaste combinatie (SOF 400 mg/VEL 100 mg, 12 weken). ASTRAL-1 (dubbelblind, GT1/2/4/5/6, 20% cirrose): SVR12 99% (618/624) vs. 0% placebo; ASTRAL-2/3 (open, GT2/3): 99% resp. 95% vs. 94%/80% met SOF+RBV (significant beter); ASTRAL-4 (gedecompenseerde cirrose CPT-B): 83% zonder, 94% met ribavirine, 86% bij 24 weken → EMA: ribavirine toevoegen bij gedecompenseerde cirrose. Bijwerkingen als bij andere interferonvrije DAA's. ZIN volgt de claim van gelijke waarde t.o.v. de standaardbehandeling met andere interferonvrije DAA-combinaties (indirecte vergelijking; Majumdar 2016). Afgehandeld als briefrapport zonder WAR-behandeling; volledige beoordeling blijft mogelijk bij een meerwaardeclaim of andere indicatie (risicogericht pakketbeheer).</t>
  </si>
  <si>
    <t xml:space="preserve">Interferonvrije DAA-combinaties volgens het HCV-richtsnoer (Harvoni, Viekirax/Exviera, SOF+daclatasvir, SOF+simeprevir); SOF+ribavirine bij GT2/3</t>
  </si>
  <si>
    <t xml:space="preserve">Geen bijlage 2-tekst; vergoeding via het HCV-prijsarrangement</t>
  </si>
  <si>
    <t xml:space="preserve">n.v.t. (briefrapport; geen FE bij gelijke waarde)</t>
  </si>
  <si>
    <t xml:space="preserve">Geen percentage; prijsarrangement 'zoals bij de eerder beoordeelde hepatitis C-producten' in overweging gegeven omdat Epclusa bestaande combinaties deels vervangt; lijstprijs identiek aan Harvoni</t>
  </si>
  <si>
    <t xml:space="preserve">~29 (fabrikant: 630 patiënten × €45.999); ZIN acht een goede schatting van het aantal patiënten niet mogelijk; geen eigen BIA</t>
  </si>
  <si>
    <t xml:space="preserve">630 patiënten/jaar (opgave fabrikant); €15.333 per 28 tabletten, €45.999 per 12 weken (= Harvoni; goedkoper dan SOF+DCV/SOF+SMV &gt;€60.000, duurder dan Viekirax/Exviera &lt;€40.000); genotypeverdeling NL: 49% GT1, 10% GT2, 29% GT3, 11% GT4</t>
  </si>
  <si>
    <t xml:space="preserve">(1) Verkorte procedure: omdat het ministerie DAA-combinaties beleidsmatig op 1B met arrangement zet, is een uitgebreide 1B-toets (FT-rapport, FE, WAR) 'minder opportuun' → briefrapport van 5 pagina's, met behoud van het recht op volledige beoordeling bij een meerwaardeclaim. (2) Gelijke waarde op basis van de eerder vastgestelde klasse-uitgangspunten (SVR12 als geaccepteerd surrogaat; geen voordeel voor één interferonvrije combinatie bij GT1) plus de ASTRAL-studies. (3) Geen BIA/FE; prijsvergelijking op lijstprijs volstaat en het advies is opname + prijsarrangement wegens substitutie. Zusterdossier van GVS-124 (zelfde datum, zelfde formule); latere DAA-briefrapporten (GVS-140 Maviret, GVS-147 Vosevi) volgen dit stramien.</t>
  </si>
  <si>
    <t xml:space="preserve">Opgenomen op bijlage 1B onder het HCV-arrangement (2017); exacte datum/Stcrt. niet in dossier</t>
  </si>
  <si>
    <t xml:space="preserve">Bron: briefrapport 07-11-2016 (5 p.), volledig gelezen; geen FT-/FE-/BIA-rapport (bewust). 'Korte' procedure: alles uit de brief is vastgelegd.</t>
  </si>
  <si>
    <t xml:space="preserve">GVS-124</t>
  </si>
  <si>
    <t xml:space="preserve">elbasvir/grazoprevir (Zepatier®)</t>
  </si>
  <si>
    <t xml:space="preserve">elbasvir</t>
  </si>
  <si>
    <t xml:space="preserve">Zepatier</t>
  </si>
  <si>
    <t xml:space="preserve">GVS-advies elbasvir/grazoprevir (Zepatier®) bij chronische hepatitis C</t>
  </si>
  <si>
    <t xml:space="preserve">https://www.zorginstituutnederland.nl/documenten/2016/11/07/gvs-advies-elbasvir-grazoprevir-zepatier-bij-chronische-hepatitis-c</t>
  </si>
  <si>
    <t xml:space="preserve">Aangevraagd op 1A (onderling vervangbaar met vaste DAA-combinaties); ZIN: in principe vervangbaar, maar VWS-beleid = 1B met prijsarrangement, dus geen 1A-toets; vergelijkingsgroep interferonvrije DAA-combinaties incl. Epclusa</t>
  </si>
  <si>
    <t xml:space="preserve">Positief (gelijke waarde) voor GT1a, GT1b en GT4. C-EDGE TN (RCT, therapienaïef, 22% cirrose): SVR12 95% (299/316; GT1a 92%, GT1b 99%, GT4 100%, GT6 80%); C-EDGE CO-INFECTION (hiv-co-infectie, n=218): 96%; C-SURFER (CKD stadium 4–5, 76% hemodialyse): 99%; C-EDGE CO-STAR (opioïdsubstitutie, n=301): 90–92%, maar GT6 slechts 20–50% → EMA: werkzaamheid niet aangetoond bij GT2, 3, 5 en 6 (niet aanbevolen). 16 weken + ribavirine bij GT1a met hoog viraal load/NS5A-polymorfismen en GT4 met hoog viraal load. Bijwerkingen als andere interferonvrije DAA's. ZIN volgt de claim van gelijke waarde t.o.v. de standaardbehandeling met andere DAA-combinaties (briefrapport, geen WAR).</t>
  </si>
  <si>
    <t xml:space="preserve">Interferonvrije DAA-combinaties bij GT1/GT4 (Epclusa, Harvoni, Viekirax/Exviera, SOF+daclatasvir, SOF+simeprevir)</t>
  </si>
  <si>
    <t xml:space="preserve">Geen bijlage 2-tekst; vergoeding via het HCV-prijsarrangement; toepassing beperkt tot GT1a/1b/4 (registratie)</t>
  </si>
  <si>
    <t xml:space="preserve">n.v.t. (briefrapport)</t>
  </si>
  <si>
    <t xml:space="preserve">Geen percentage; prijsarrangement in overweging gegeven; lijstprijs €41.397/12 weken is lager dan Epclusa/Harvoni (€45.999) en SOF+DCV/SMV (&gt;€60.000), hoger dan Viekirax/Exviera (&lt;€40.000)</t>
  </si>
  <si>
    <t xml:space="preserve">~24 (fabrikant: 525 patiënten × €41.397); ZIN: geen goede schatting van het aantal patiënten mogelijk</t>
  </si>
  <si>
    <t xml:space="preserve">525 patiënten/jaar (opgave fabrikant); €13.799 per 28 tabletten, €41.397 per 12-wekenkuur; doelgroep GT1 (49% van NL-HCV) en GT4 (11%), incl. hiv-co-infectie, CKD 4–5 en opioïdsubstitutie</t>
  </si>
  <si>
    <t xml:space="preserve">(1) Zelfde briefrapport-formule als Epclusa (GVS-123): 1A-aanvraag omgezet in 1B-advies met prijsarrangement omdat VWS-beleid dat voor DAA's voorschrijft. (2) Gelijke waarde onderbouwd met vier registratiestudies inclusief speciale populaties (hiv, dialyse, opioïdsubstitutie) – bruikbaar als bewijs voor toepasbaarheid; genotypebeperking (geen GT2/3/5/6) uitdrukkelijk vastgelegd. (3) Goedkoopste van de vaste combinaties op lijstprijs, maar toch arrangement wegens substitutie van bestaande DAA's; ZIN doet bewust geen eigen BIA.</t>
  </si>
  <si>
    <t xml:space="preserve">Bron: briefrapport 07-11-2016 (5 p.), volledig gelezen; geen FT-/FE-/BIA-rapport. Zusterdossier van GVS-123.</t>
  </si>
  <si>
    <t xml:space="preserve">GVS-125</t>
  </si>
  <si>
    <t xml:space="preserve">netupitant/palonosetron (Akynzeo®)</t>
  </si>
  <si>
    <t xml:space="preserve">netupitant</t>
  </si>
  <si>
    <t xml:space="preserve">Akynzeo</t>
  </si>
  <si>
    <t xml:space="preserve">misselijkheid en braken bij matig of sterk emetogene chemotherapie</t>
  </si>
  <si>
    <t xml:space="preserve">GVS-advies netupitant/palonosetron (Akynzeo®) voor de preventie van misselijkheid en braken bij matig of sterk emetogene chemotherapie</t>
  </si>
  <si>
    <t xml:space="preserve">https://www.zorginstituutnederland.nl/documenten/2016/11/24/gvs-advies-netupitant-palonosetron-akynzeo-voor-de-preventie-van-misselijkheid-en-braken-bij-matig-of-sterk-emetogene-chemotherapie</t>
  </si>
  <si>
    <t xml:space="preserve">Helsinn</t>
  </si>
  <si>
    <t xml:space="preserve">Vaste combinatie NK1-antagonist (netupitant 300 mg) + 5-HT3-antagonist (palonosetron 0,5 mg), 1 capsule per chemokuur; niet clusterbaar omdat palonosetron en netupitant niet als monopreparaat in het GVS zitten; regel: niet-vervangbaar + gelijke waarde → 1B alleen zonder meerkosten</t>
  </si>
  <si>
    <t xml:space="preserve">Positief (gelijke waarde). Pivotal RCT's NETU 07-07 (cisplatine-HEC) en NETU 08-18 (anthracycline/cyclofosfamide) plus ondersteunende NETU 10-29: NEPA is niet-inferieur/vergelijkbaar met aprepitant + 5-HT3-antagonist op complete respons, geen braken en geen misselijkheid in de acute en vertraagde fase; een netwerkmeta-analyse (hoge kwaliteit, laag biasrisico) bevestigt het ontbreken van significante verschillen; de palonosetron-monotherapie-arm is niet relevant omdat die patiënten volgens de richtlijnen onderbehandeld zijn (NK1-antagonist verplicht bij HEC). Bijwerkingen (hoofdpijn, obstipatie, vermoeidheid) en stakers vergelijkbaar. Voor matig emetogene chemotherapie zijn geen geschikte studies en geven de richtlijnen geen plaats aan NK1-antagonisten → conclusie beperkt tot HEC en A/C.</t>
  </si>
  <si>
    <t xml:space="preserve">Aprepitant + 5-HT3-antagonist (losse combinatie) + dexamethason bij HEC/A/C-chemotherapie</t>
  </si>
  <si>
    <t xml:space="preserve">n.v.t. (FE-vrijstelling; BIA marginaal)</t>
  </si>
  <si>
    <t xml:space="preserve">n.v.t.; opname zonder meerkosten (eerder besparing)</t>
  </si>
  <si>
    <t xml:space="preserve">0,0025–0,0037 (€2.483–3.652) meerkosten na substitutie van de goedkoopste 5-HT3-antagonist; eerder besparingen dan meerkosten</t>
  </si>
  <si>
    <t xml:space="preserve">(1) Toepassing van de 1B-regel voor niet-clusterbare middelen met gelijke waarde: opname alleen zonder meerkosten – hier vervuld omdat de vaste combinatie na substitutie van de losse componenten vrijwel kostenneutraal of besparend is. (2) Comparatorkeuze volgens richtlijn: de registratiestudie-arm met alleen palonosetron wordt afgewezen als 'onderbehandeld'; relevant is aprepitant + 5-HT3. (3) Indicatiebeperking in het oordeel: geen studies en geen richtlijnplaats bij matig emetogene chemo → gelijke waarde alleen voor HEC/A/C uitgesproken. Orale toediening bij misselijkheid: WAR-referent ziet in de praktijk geen probleem.</t>
  </si>
  <si>
    <t xml:space="preserve">Opgenomen op bijlage 1B (2016/2017)</t>
  </si>
  <si>
    <t xml:space="preserve">Bron: brief 24-11-2016 (2 p.) + GVS-rapport 16/16 31-10-2016 + WAR-verslag + FT-rapport + BIA (84 p.), volledig gelezen. Stap B.</t>
  </si>
  <si>
    <t xml:space="preserve">GVS-126</t>
  </si>
  <si>
    <t xml:space="preserve">eltrombopag (Revolade®)</t>
  </si>
  <si>
    <t xml:space="preserve">eltrombopag</t>
  </si>
  <si>
    <t xml:space="preserve">Revolade</t>
  </si>
  <si>
    <t xml:space="preserve">cITP: aanpassing nadere voorwaarde</t>
  </si>
  <si>
    <t xml:space="preserve">GVS-advies eltrombopag (Revolade®) bij cITP: aanpassing nadere voorwaarde</t>
  </si>
  <si>
    <t xml:space="preserve">https://www.zorginstituutnederland.nl/publicaties/adviezen/2016/11/24/gvs-advies-eltrombopag-revolade-bij-citp-aanpassing-nadere-voorwaarde</t>
  </si>
  <si>
    <t xml:space="preserve">Eltrombopag op 1B met bijlage 2 voor cITP bij volwassenen (na splenectomie en refractair, of contra-indicatie voor splenectomie); indicatie gewijzigd: (a) ook zonder splenectomie (EPAR dec. 2015) en (b) kinderen 1–17 jaar (EPAR jan. 2016); briefrapport + BIA op verzoek VWS; in 2010 gelijke waarde t.o.v. romiplostim vastgesteld</t>
  </si>
  <si>
    <t xml:space="preserve">Gesplitst oordeel. (a) Volwassenen zonder splenectomie: de EMA baseerde de uitbreiding op post-hoc analyses van TRA100773B, RAISE en de open-label EXTEND-veiligheidsstudie (36–39% zonder splenectomie) t.o.v. placebo, maar erkent zelf dat splenectomie de standaard, meest effectieve en enige curatieve tweedelijnsbehandeling blijft (2/3 in remissie na 5–10 jaar); de gewijzigde indicatie verplaatst eltrombopag van derde naar tweede lijn, waarvoor volgens de NVvH-richtlijn 2013 vergelijking met splenectomie nodig is – die studies bestaan niet → geen wijziging (contra-indicatie voor splenectomie blijft gedekt). (b) Kinderen 1–17 jaar: PETIT (fase 2) en PETIT2 (fase 3, n=92, 13 weken dubbelblind + 24 weken open-label; 96% zonder splenectomie): aanhoudende plaatjesrespons ≥6/8 weken bij 40% vs. 3% (p&lt;0,001), consistent in drie leeftijdscohorten, minder WHO graad 1–4 bloedingen (37% vs. 55%); Nederlandse praktijk voert een terughoudend beleid (corticosteroïden/IVIg eerste keus; rituximab off-label; splenectomie pas &gt;7 jaar en ≥12 maanden na diagnose) → eltrombopag krijgt een plaats bij kinderen die refractair zijn voor andere behandelingen.</t>
  </si>
  <si>
    <t xml:space="preserve">Volwassenen: splenectomie (standaard tweede lijn) – niet onderzocht; kinderen: placebo bovenop standaardzorg (corticosteroïden, IVIg)</t>
  </si>
  <si>
    <t xml:space="preserve">Nieuwe voorwaarde (letterlijk): 'Uitsluitend voor een verzekerde a. van achttien jaar en ouder met chronische immuun (idiopathische) trombocytopenische purpura (cITP) die: 1. splenectomie heeft ondergaan en refractair is op andere behandelingen, of 2. een contra-indicatie heeft voor splenectomie en niet meer voldoende reageert op andere behandelingen, waaronder in ieder geval corticosteroïden. b. van 1 tot 17 jaar met cITP die refractair zijn voor andere behandelingen.'</t>
  </si>
  <si>
    <t xml:space="preserve">n.v.t. (briefrapport; BIA beperkt)</t>
  </si>
  <si>
    <t xml:space="preserve">0,3–1,6 meerkosten (alleen kinderuitbreiding); onzekerheid over behandelduur bij responders</t>
  </si>
  <si>
    <t xml:space="preserve">~28 nieuwe chronische ITP-kinderen per jaar in aanmerking; responspercentage ~60%</t>
  </si>
  <si>
    <t xml:space="preserve">(1) Registratie-uitbreiding ≠ vergoedingsuitbreiding: de EMA verbreedt naar niet-gesplenectomeerde volwassenen op placebo-vergelijkingen, maar ZIN eist vergelijking met de richtlijnstandaard in de tweede lijn (splenectomie, curatief) – die ontbreekt, dus de voorwaarde blijft. (2) Kinderen wél opgenomen: PETIT2 als placebogecontroleerde RCT in een populatie zonder goed alternatief (rituximab off-label, splenectomie uitgesteld), met bloedingsreductie als relevante uitkomst. (3) Bijlage 2 als instrument om een verplaatsing van derde naar tweede lijn te blokkeren zonder de registratie te betwisten. Kleine BIA (€0,3–1,6 mln).</t>
  </si>
  <si>
    <t xml:space="preserve">Bijlage 2-voorwaarde eltrombopag uitgebreid met kinderen 1–17 jaar (2016/2017); volwassenen zonder splenectomie niet</t>
  </si>
  <si>
    <t xml:space="preserve">Bron: briefrapport 24-11-2016 (5 p.) + BIA (25 p.), volledig gelezen. Eerdere beoordeling eltrombopag 2010 (CFH) niet in de bundel. Stap B.</t>
  </si>
  <si>
    <t xml:space="preserve">GVS-127</t>
  </si>
  <si>
    <t xml:space="preserve">tolvaptan (Jinarc®)</t>
  </si>
  <si>
    <t xml:space="preserve">tolvaptan</t>
  </si>
  <si>
    <t xml:space="preserve">Jinarc</t>
  </si>
  <si>
    <t xml:space="preserve">cyste-ontwikkeling en nierinsufficiëntie bij ADPKD met chronische nierziekte (CKD)</t>
  </si>
  <si>
    <t xml:space="preserve">GVS-advies tolvaptan (Jinarc®) bij cyste-ontwikkeling en nierinsufficiëntie bij ADPKD met chronische nierziekte (CKD) (herbeoordeling)</t>
  </si>
  <si>
    <t xml:space="preserve">https://www.zorginstituutnederland.nl/documenten/2016/12/05/gvs-advies-tolvaptan-jinarc-bij-cyste-ontwikkeling-en-nierinsufficientie-bij-adpkd-herbeoordeling</t>
  </si>
  <si>
    <t xml:space="preserve">Otsuka</t>
  </si>
  <si>
    <t xml:space="preserve">Niet onderling vervangbaar (eerste beoordeling december 2015: niet 1A; eerste geregistreerde progressieremmer bij ADPKD); herbeoordeling betreft uitsluitend het FE-model en de bijgestelde BIA; meerwaarde t.o.v. best ondersteunende zorg stond al vast</t>
  </si>
  <si>
    <t xml:space="preserve">Positief (niet opnieuw beoordeeld; TEMPO 3:4-RCT vs. placebo, 1.445 patiënten, 2015: meerwaarde t.o.v. best ondersteunende zorg bij ADPKD met CKD 1–3 en snelle progressie). De herbeoordeling betreft het nieuwe FE-dossier: ICER €97.497/QALY (deterministisch), model nu 'van voldoende methodologische kwaliteit', kans op kosteneffectiviteit bij €80.000/QALY 21%. Het resultaat is gevoelig voor de studiepopulatie (alleen de 68 Nederlandse TEMPO-patiënten: ICER €67.705, kans ~50%, maar klein n), de duur van het behandeleffect (levenslang vs. 5 jaar), de eGFR-methodiek (CKD-EPI vs. serumkreatinine) en het startmoment (CKD 1/2 vs. 3). Tijdens de consultatie gaf de beroepsgroep aan CKD 3b niet te behandelen (onvoldoende bewijs) en conform de Europese ERA-EDTA-richtlijn (Gansevoort 2016) alleen tot 50 jaar en niet bij CKD 1 (30–50 jr) of CKD 2 (40–50 jr) te starten; dat maakt KE en BI gunstiger. Een WAR-lid vond de onderbouwing van €80.000 zwak.</t>
  </si>
  <si>
    <t xml:space="preserve">Best ondersteunende zorg (bloeddrukbehandeling, geen progressieremmer)</t>
  </si>
  <si>
    <t xml:space="preserve">Voorwaarde (letterlijk): 'Uitsluitend voor een verzekerde van 18 jaar en ouder met autosomaal dominante polycysteuze nierziekte (ADPKD) met chronische nierziekte (CKD) in stadium 1 tot en met 3a bij het instellen van de behandeling, waarbij de ziekte tekenen van snelle progressie vertoont, en daarop is aangewezen overeenkomstig de richtlijnen die in Nederland door de desbetreffende beroepsgroepen zijn aanvaard.'</t>
  </si>
  <si>
    <t xml:space="preserve">Hoog: WHO/GBD 0,573 (95% BI 0,397–0,749) voor eindstadium nierfalen op jonge leeftijd (gem. 54 jaar), pijn, angst/depressie, 50% overerving → €80.000 (door WAR-lid als zwak onderbouwd bestempeld)</t>
  </si>
  <si>
    <t xml:space="preserve">Basecase 97.497 (kans 21% bij €80.000); scenario alleen NL-patiënten (n=68) 67.705 (kans ~50%); met 14% prijsverlaging 'rond de €80.000'; richtlijnselectie maakt de KE verder gunstiger</t>
  </si>
  <si>
    <t xml:space="preserve">Geen percentage door ZIN; fabrikant verlaagde zelf de lijstprijs met 14% (brief Otsuka 25-11-2016, referentieprijzen B/F) waarmee de ICER richting €80.000 gaat; opname 1B op 'combinatie van overwegingen'</t>
  </si>
  <si>
    <t xml:space="preserve">3,2–6,7 in 2018 (na uitsluiting CKD 3b; eerder 8–13); 2,8–5,7 na 14% prijsverlaging; verder dalend door de Europese richtlijn (leeftijdsgrens 50 jaar)</t>
  </si>
  <si>
    <t xml:space="preserve">320–400 patiënten in aanmerking (2016–2018; CKD 1–3a, snelle progressie 15/20/40% per stadium, 3a:3b = 55:45); marktpenetratie 15/30/45% (min.) tot 25/50/75% (max.); €22.265 per patiënt per jaar (flat pricing €30,50 per tablet, 2 dd); uitval ~15%+ door bijwerkingen (aquaretisch)</t>
  </si>
  <si>
    <t xml:space="preserve">(1) Tweede FE-herbeoordeling (na rifaximine GVS-114) met dezelfde uitkomst: model nu voldoende, kans op KE bij €80.000 slechts 21%, toch opname 1B op grond van een 'combinatie van overwegingen'. (2) Die overwegingen: kleine populatie met ernstige aandoening zonder alternatief (NfN, Nierpatiënten Vereniging), NL-subgroepanalyse gunstiger (€67.705), Europese richtlijn en beroepsgroep beperken de inzet (≤50 jaar, geen CKD 3b, niet vroeg starten) zodat BI én ICER dalen, en de fabrikant verlaagt zelf de prijs met 14%. (3) BIA tijdens consultatie gehalveerd (€8–13 → €3,2–6,7 mln) door uitsluiting van CKD 3b op advies van de beroepsgroep. (4) Bijlage 2 bakent de populatie af op CKD 1–3a, snelle progressie en 'overeenkomstig de richtlijnen van de beroepsgroepen' – een verwijzing naar veldrichtlijnen als vergoedingsvoorwaarde.</t>
  </si>
  <si>
    <t xml:space="preserve">Opgenomen op bijlage 1B met bijlage 2-voorwaarde (2017); exacte datum/Stcrt. niet in dossier</t>
  </si>
  <si>
    <t xml:space="preserve">Bron: brief 05-12-2016 (3 p.) + FE-herbeoordelingsrapport 01-12-2016 + aangepaste BIA 01-12-2016 + WAR-verslag 31-10-2016 (75 p.), volledig gelezen. Eerste beoordeling (GVS-rapport december 2015, niet opnemen) zit niet in de bundel. Later: vergoeding ook via GVS gehandhaafd; vergelijk GVS-114 (identieke adviesformule).</t>
  </si>
  <si>
    <t xml:space="preserve">GVS-128</t>
  </si>
  <si>
    <t xml:space="preserve">GVS-advies lumacaftor/ivacaftor (Orkambi®) bij cystische fibrose (CF) bij patiënten van 12 jaar en ouder die homozygoot zijn voor de F508del-mutatie in het CFTR-gen (herbeoordeling)</t>
  </si>
  <si>
    <t xml:space="preserve">https://www.zorginstituutnederland.nl/documenten/2016/12/15/gvs-advies-lumacaftor-ivacaftor-orkambi-bij-cystische-fibrose-cf-bij-patienten-van-12-jaar-en-ouder-die-homozygoot-zijn-voor-de-f508del-mutatie-in-het-cftr-gen-herbeoordeling</t>
  </si>
  <si>
    <t xml:space="preserve">Niet onderling vervangbaar (zie GVS-115); herbeoordeling van uitsluitend het geactualiseerde FE-dossier op verzoek van VWS (brief 17-10-2016); onderlinge vervangbaarheid, therapeutische waarde, noodzakelijkheid en budgetimpact ongewijzigd t.o.v. mei 2016</t>
  </si>
  <si>
    <t xml:space="preserve">Positief (ongewijzigd t.o.v. GVS-115: meerwaarde t.o.v. best ondersteunende zorg op basis van TRAFFIC/TRANSPORT, ~3% ppFEV1 en 39–61% minder exacerbaties). De herbeoordeling gaat alleen over kosteneffectiviteit: de KEA is nu 'van voldoende methodologische kwaliteit' – alle eerdere kritiekpunten zijn geadresseerd – met een deterministische ICER van ~€400.000/QALY, die ZIN als 'de gunstigst mogelijke schatting' bestempelt omdat de gezondheidswinst grotendeels komt van een verondersteld 40% geremde ppFEV1-daling (afkomstig van een congresposter, levenslang constant gehouden) naast het exacerbatie-effect; zonder dat longfunctie-effect (scenario 2c) is de ICER ~€850.000/QALY, door de eerste WAR-referent 'de meest relevante schatting' genoemd omdat de WAR het FT-effect van 3% 'gering' vond. Resterende kritiekpunten (basecase buiten de range van de univariate analyse; niet alle parameters in de PSA) hebben geen grote invloed. Kans op KE bij €80.000: 0%.</t>
  </si>
  <si>
    <t xml:space="preserve">Best ondersteunende zorg (standaard CF-behandeling)</t>
  </si>
  <si>
    <t xml:space="preserve">Geen bijlage 2-tekst in dit advies (opname pas na onderhandeling; zie GVS-115 voor de beoogde afbakening en responderselectie)</t>
  </si>
  <si>
    <t xml:space="preserve">Hoog (zie GVS-115; WHO 0,383 ernstige luchtweginfecties; levensverwachting ~40 jaar) → €80.000</t>
  </si>
  <si>
    <t xml:space="preserve">~400.000/QALY (deterministisch, geactualiseerd model; mei 2016: 359.981)</t>
  </si>
  <si>
    <t xml:space="preserve">~400.000 is de gunstigst mogelijke schatting; ~850.000 zonder behandeleffect op ppFEV1 (scenario 2c, door WAR-referent meest relevant geacht); kans kosteneffectief bij €80.000 = 0%</t>
  </si>
  <si>
    <t xml:space="preserve">82% prijsdaling nodig om de ICER rond €80.000 te brengen; ZIN adviseert de minister te onderhandelen tot 'de referentiewaarde in zicht komt'</t>
  </si>
  <si>
    <t xml:space="preserve">84 meerkosten (ongewijzigd; 498 patiënten × ~€170.000; 125,5 bij alle F508del-homozygoten)</t>
  </si>
  <si>
    <t xml:space="preserve">498 patiënten ≥12 jaar F508del-homozygoot (ongewijzigd)</t>
  </si>
  <si>
    <t xml:space="preserve">Geen nieuw ACP-advies (ACP april 2016 in GVS-115: negatief, ≥80% prijsreductie nodig).</t>
  </si>
  <si>
    <t xml:space="preserve">(1) Zuivere KE-herbeoordeling na zeven maanden: het model is nu wel 'voldoende', maar het antwoord is niet beter – ICER ~€400.000 (gunstigst) tot ~€850.000, 0% kans bij €80.000, en voor het eerst een concreet kortingspercentage: 82%. (2) De drie conclusies uit mei 2016 blijven staan: non-responders zijn vooraf niet te identificeren (test niet gevalideerd), de fabrikant weigerde ondanks verzoek transparantie over de prijsopbouw, en vergoeding leidt tot impliciete verdringing. (3) Nieuw is de expliciete beleidslijn dat een hogere ICER dan de referentiewaarde acceptabel kán zijn als de KE positief te beïnvloeden is – wat hier ontbreekt. (4) Verschuiving in de adviesvorm: niet langer 'niet opnemen' maar 'onderhandelen over de prijs zodat u de plaatsing alsnog voor uw rekening kunt nemen' – de GVS-versie van de sluisonderhandeling; de hoge ICER 'reflecteert zowel de betrekkelijk bescheiden effecten als de zeer hoge prijs'.</t>
  </si>
  <si>
    <t xml:space="preserve">Financieel arrangement VWS–Vertex gesloten (oktober 2017); Orkambi opgenomen in het GVS per 01-11-2017 met bijlage 2-voorwaarden; later uitgebreid naar 6–11 jaar (GVS-152) en 2–5 jaar</t>
  </si>
  <si>
    <t xml:space="preserve">Bron: brief 15-12-2016 (2 p.) + FE-herbeoordelingsrapport + WAR-verslag 31-10-2016 (48 p.), volledig gelezen. FT-rapport (RIZIV, BeNeLuxA) en BIA niet opnieuw voorgelegd. Zie GVS-115 (eerste beoordeling), GVS-152 (uitbreiding 6–11 jaar), GVS-391 (klassebreed).</t>
  </si>
  <si>
    <t xml:space="preserve">GVS-129</t>
  </si>
  <si>
    <t xml:space="preserve">daclizumab (Zinbryta®)</t>
  </si>
  <si>
    <t xml:space="preserve">daclizumab</t>
  </si>
  <si>
    <t xml:space="preserve">Zinbryta</t>
  </si>
  <si>
    <t xml:space="preserve">relapsing (recidiverende) vormen van multiple sclerose (RMS)</t>
  </si>
  <si>
    <t xml:space="preserve">GVS-advies daclizumab (Zinbryta®) bij relapsing (recidiverende) vormen van multiple sclerose (RMS)</t>
  </si>
  <si>
    <t xml:space="preserve">https://www.zorginstituutnederland.nl/documenten/2016/12/19/gvs-advies-daclizumab-zinbryta-bij-relapsing-recidiverende-vormen-van-multiple-sclerose-rms</t>
  </si>
  <si>
    <t xml:space="preserve">Biogen (AbbVie)</t>
  </si>
  <si>
    <t xml:space="preserve">Marginale toetsing: onderling vervangbaar met de interferon bèta-preparaten (cluster 0L03ABBP: interferon bèta-1a/-1b, peginterferon bèta-1a; parenterale eerstelijns-DMD's); ZIN adviseert tevens glatirameer (Copaxone, nu 1B) aan dit cluster toe te voegen op grond van de beoordeling uit 2001 en de recente alemtuzumab-beoordeling; standaarddosis daclizumab 5 mg/dag (150 mg/maand), glatirameer 20 mg</t>
  </si>
  <si>
    <t xml:space="preserve">Positief (gelijke waarde, geen klinisch relevante verschillen). DECIDE (RCT, 2–3 jaar, n=1.841): daclizumab 150 mg/4 weken vs. interferon bèta-1a i.m. verlaagt de ARR met 54%, zonder significant verschil in bevestigde invaliditeitsprogressie (12 weken); SELECT (fase 2 vs. placebo) en extensies SELECTION/SELECTED vooral voor veiligheid. Indirecte vergelijking met placebogecontroleerde studies: gunstige effecten 'iets groter tot vergelijkbaar' met de andere eerstelijns-DMD's ((peg)interferon, glatirameer, dimethylfumaraat, teriflunomide) – bovenkant van de effectrange. Ongunstig: meer infecties, huidreacties en leverenzymstijgingen dan interferon; VS 'boxed warning' voor fatale leverschade en immuunreacties (colitis, lymfadenopathie); zorgen over veiligheid het grootst bij daclizumab, daarna dimethylfumaraat/teriflunomide. Weging: voor- en nadelen als 'breder overlappend spectrum' → overall geen klinisch relevant verschil → 1A.</t>
  </si>
  <si>
    <t xml:space="preserve">Interferon bèta-1a i.m. (DECIDE); indirect (peg)interferon, glatirameer, dimethylfumaraat, teriflunomide</t>
  </si>
  <si>
    <t xml:space="preserve">Geen bijlage 2-voorwaarde (cluster 0L03ABBP)</t>
  </si>
  <si>
    <t xml:space="preserve">n.v.t. (1A-clustering; marginale toets)</t>
  </si>
  <si>
    <t xml:space="preserve">n.v.t. (vergoedingslimiet cluster interferonen)</t>
  </si>
  <si>
    <t xml:space="preserve">(1) Een direct aangetoond groter effect op ARR (-54% vs. interferon) én een duidelijk zwaarder veiligheidsprofiel worden tegen elkaar weggestreept tot 'geen klinisch relevant verschil' – de 1A-clusterlogica prefereert gelijkwaardigheid binnen een 'overlappend spectrum' van eerstelijns-DMD's boven differentiatie. (2) Bijvangst: ZIN adviseert glatirameer van 1B naar het interferoncluster te verplaatsen op basis van oude (2001) en recente (alemtuzumab) beoordelingen – clusteronderhoud via een nieuw dossier. (3) Historische noot: daclizumab werd in maart 2018 wereldwijd teruggetrokken wegens ernstige immuungemedieerde encefalitis en leverschade – de veiligheidszorgen uit dit rapport bleken terecht (GVS-190 schrapt daclizumab uit bijlage 2 nr. 27).</t>
  </si>
  <si>
    <t xml:space="preserve">Opgenomen op bijlage 1A in cluster 0L03ABBP (2017); daclizumab in 2018 door de fabrikant wereldwijd van de markt gehaald</t>
  </si>
  <si>
    <t xml:space="preserve">Bron: brief 19-12-2016 (2 p.) + GVS-rapport 17/16 15-12-2016 (37 p.), volledig gelezen. Stap B.</t>
  </si>
  <si>
    <t xml:space="preserve">GVS-130</t>
  </si>
  <si>
    <t xml:space="preserve">cysteamine met vertraagde afgifte (Procysbi®)</t>
  </si>
  <si>
    <t xml:space="preserve">cysteamine</t>
  </si>
  <si>
    <t xml:space="preserve">Procysbi</t>
  </si>
  <si>
    <t xml:space="preserve">nefropathische cystinose</t>
  </si>
  <si>
    <t xml:space="preserve">GVS-advies cysteamine met vertraagde afgifte (Procysbi®) bij nefropathische cystinose</t>
  </si>
  <si>
    <t xml:space="preserve">https://www.zorginstituutnederland.nl/documenten/2017/03/23/gvs-advies-cysteamine-met-vertraagde-afgifte-procysbi-bij-nefropathische-cystinose</t>
  </si>
  <si>
    <t xml:space="preserve">Chiesi (Raptor)</t>
  </si>
  <si>
    <t xml:space="preserve">Fabrikant vroeg 1B; ZIN: onderling vervangbaar met cysteamine met directe afgifte (Cystagon, 1B) → nieuw te vormen 1A-cluster met Cystagon; standaarddosis beide 2 g/dag; maagsapresistente capsules 25/75 mg, 2 dd (Cystagon 4 dd); nefropathische cystinose</t>
  </si>
  <si>
    <t xml:space="preserve">Positief (gelijke waarde). Gerandomiseerde open-label cross-over studie (RP103-03; primaire uitkomst objectief, geblindeerd centraal lab, laag biasrisico) bij patiënten die redelijk ingesteld waren op Cystagon (leukocytaire cystine ≤2 nmol hemicystine/mg eiwit): Procysbi non-inferieur (marge 0,3 nmol) voor de leukocytaire cystineconcentratie bij gemiddeld 82% van de Cystagon-dosis; extensie RP103-04 (24 maanden): cystine onder de targetwaarde 1 nmol, nierfunctie en groei behouden. Geen uitspraak mogelijk over een incrementeel effect op kwaliteit van leven; bijwerkingsprofiel vergelijkbaar (GI-klachten); tweemaal daagse toediening (vs. viermaal, incl. 's nachts) is gebruiksgemak zonder aangetoond klinisch relevant voordeel. Extrapolatie naar therapienaïeve patiënten aannemelijk (zelfde werkzame stof).</t>
  </si>
  <si>
    <t xml:space="preserve">Cysteamine met directe afgifte (Cystagon)</t>
  </si>
  <si>
    <t xml:space="preserve">n.v.t.; via clustering met Cystagon krijgt Procysbi een vergoedingslimiet op Cystagon-niveau</t>
  </si>
  <si>
    <t xml:space="preserve">Niet geraamd (nefropathische cystinose, ultrazeldzaam)</t>
  </si>
  <si>
    <t xml:space="preserve">(1) Een duurdere formulering met vertraagde afgifte van een bestaand weesgeneesmiddel wordt niet op 1B geplaatst maar geclusterd met de directe-afgiftevariant: non-inferioriteit op het biomarker-eindpunt (leukocytair cystine) en ontbrekend QoL-bewijs maken het gemak van 2 dd (geen nachtdosis) geen meerwaarde. (2) Ook een 1B-comparator kan een nieuw 1A-cluster vormen – clustering als prijsinstrument bij weesgeneesmiddelen. (3) Methodologie: open-label cross-over geaccepteerd dankzij objectieve, geblindeerd gemeten uitkomst; 82% dosisreductie genoteerd zonder consequentie. Vervolg: aanvullend advies GVS-215 (2021).</t>
  </si>
  <si>
    <t xml:space="preserve">Opgenomen op bijlage 1A in een nieuw cluster met Cystagon (2017); zie GVS-215 (aanvullend advies 2021)</t>
  </si>
  <si>
    <t xml:space="preserve">Bron: brief 23-03-2017 (2 p.) + GVS-rapport 17/02 27-02-2017 + FT-rapport (55 p.), volledig gelezen. Stap B.</t>
  </si>
  <si>
    <t xml:space="preserve">GVS-131</t>
  </si>
  <si>
    <t xml:space="preserve">migalastat (Galafold®)</t>
  </si>
  <si>
    <t xml:space="preserve">migalastat</t>
  </si>
  <si>
    <t xml:space="preserve">Galafold</t>
  </si>
  <si>
    <t xml:space="preserve">de ziekte van Fabry met een behandelbare α-galactosidase A (GLA)-mutatie</t>
  </si>
  <si>
    <t xml:space="preserve">GVS-advies migalastat (Galafold®) bij de ziekte van Fabry met een behandelbare α-galactosidase A (GLA)-mutatie</t>
  </si>
  <si>
    <t xml:space="preserve">https://www.zorginstituutnederland.nl/documenten/2017/04/25/migalastat-gvs-advies</t>
  </si>
  <si>
    <t xml:space="preserve">Aangevraagd op 1B; oraal chaperon-alternatief voor de i.v. enzymvervangingstherapieën agalsidase alfa (Replagal) en agalsidase bèta (Fabrazyme) bij patiënten met een 'behandelbare' (GLP-HEK-ontvankelijke) GLA-mutatie; geen 1A-cluster mogelijk (toedieningsweg)</t>
  </si>
  <si>
    <t xml:space="preserve">Negatief: therapeutische minderwaarde t.o.v. ERT 'op basis van onvoldoende gegevens'. Voor de cruciale uitkomstmaten hartmassa (LVMI), pijn (BPI) en cerebrovasculaire events is er slechts bewijs van zeer lage kwaliteit (GRADE) dat migalastat vergelijkbare effecten heeft als ERT (ATTRACT, 18 maanden, hoog risico op bias, zeer ernstige imprecisie; FACETS 6 maanden vs. placebo zonder significant LVMI-verschil); kwaliteit van leven en nierfunctie (eGFR) lage kwaliteit; plasma-lyso-Gb3 daalt statistisch minder dan met ERT (3,7 nmol/l), zonder duidelijke klinische betekenis. Geen bewijs voorbij 18 maanden, veel onzekerheid per genotype en over het klinisch nut van de GLP-HEK-ontvankelijkheidstest (vooral bij vrouwen). Bijwerkingen deels overlappend (hoofdpijn), uniek voor migalastat depressie en proteïnurie; ERT kent infusiereacties, antistofvorming (55–83%) en anafylaxie. 'Er kan niet met enige maat van vertrouwen geconcludeerd worden' dat de gunstige effecten vergelijkbaar zijn.</t>
  </si>
  <si>
    <t xml:space="preserve">Enzymvervangingstherapie: agalsidase alfa (Replagal) en agalsidase bèta (Fabrazyme), i.v. elke twee weken</t>
  </si>
  <si>
    <t xml:space="preserve">n.v.t. (afgewezen op therapeutische waarde; geen FE/BIA)</t>
  </si>
  <si>
    <t xml:space="preserve">Niet geraamd (geen BIA)</t>
  </si>
  <si>
    <t xml:space="preserve">Niet geraamd; geboorteprevalentie Fabry 1:40.000–1:170.000; alleen patiënten ≥16 jaar met een GLP-HEK-ontvankelijke mutatie komen in aanmerking</t>
  </si>
  <si>
    <t xml:space="preserve">(1) Eerste orale behandeling voor Fabry, maar de vergelijkende RCT tegen ERT (ATTRACT) is te klein, te kort en te biasgevoelig om gelijke waarde aan te tonen → 'minderwaarde wegens onvoldoende gegevens' (zelfde formule als GVS-108 Targinact). (2) ZIN gebruikt GRADE-taal expliciet: zeer lage bewijskwaliteit voor de cruciale uitkomsten maakt elke conclusie over vergelijkbaarheid onmogelijk. (3) VT-toets negatief: geen 'veelbelovend' product t.o.v. de standaard én het formele bezwaar dat alleen academische centra aan onderzoek kunnen deelnemen. (4) Deur open: herbeoordeling bij nieuwe wetenschappelijke publicaties (→ GVS-312, 2023, opnieuw niet opnemen). Oraal gemak alleen telt niet als de effectiviteit niet is aangetoond.</t>
  </si>
  <si>
    <t xml:space="preserve">Niet opgenomen (negatief advies); herbeoordeling 2023 (GVS-312) opnieuw negatief</t>
  </si>
  <si>
    <t xml:space="preserve">Bron: brief 25-04-2017 (2 p.) + FT-rapport 25-04-2017 (60 p.; WAR 24-04-2017), volledig gelezen. Geen GVS-rapport/FE/BIA in de bundel.</t>
  </si>
  <si>
    <t xml:space="preserve">GVS-132</t>
  </si>
  <si>
    <t xml:space="preserve">Tenofovir alafenamide (Vemlidy®)</t>
  </si>
  <si>
    <t xml:space="preserve">tenofovir alafenamide</t>
  </si>
  <si>
    <t xml:space="preserve">Vemlidy</t>
  </si>
  <si>
    <t xml:space="preserve">chronische hepatitis B virusinfectie</t>
  </si>
  <si>
    <t xml:space="preserve">Tenofovir alafenamide (Vemlidy®) bij chronische hepatitis B virusinfectie (GVS-advies)</t>
  </si>
  <si>
    <t xml:space="preserve">https://www.zorginstituutnederland.nl/documenten/2017/04/26/tenofovir-alafenamide-gvs-advies</t>
  </si>
  <si>
    <t xml:space="preserve">Marginale toets: TAF is op de clustercriteria onderling vervangbaar met TDF (Viread, 1B), met hiv-1 als hoofdindicatie; omdat het hiv-vergoedingsbeleid (status aparte 2000) alle antiretrovirale middelen op 1B plaatst, is clustering 'niet in lijn' met dat beleid en komt Vemlidy – zolang het beleid niet wijzigt – ook op 1B; onderdeel 8 van bijlage 2 (incl. PrEP-uitsluiting) van toepassing</t>
  </si>
  <si>
    <t xml:space="preserve">Positief (gelijke waarde t.o.v. TDF; marginale toets, geen uitgebreide FT). TAF is een prodrug met dezelfde actieve metaboliet als TDF; bij chronische hepatitis B (registratiestudies vs. TDF: non-inferieure virologische respons, minder nier-/boteffecten) en hiv-1 inzetbaar. Prijs: Gilead sluit aan bij Viread – AIP €322,23 vs. €322,22 per 30 tabletten → geen meerkosten.</t>
  </si>
  <si>
    <t xml:space="preserve">Tenofovir disoproxil fumaraat (Viread)</t>
  </si>
  <si>
    <t xml:space="preserve">Onderdeel 8 van bijlage 2 (antiretrovirale middelen; niet als PrEP) van toepassing; belemmert de HBV-vergoeding niet</t>
  </si>
  <si>
    <t xml:space="preserve">n.v.t. (status aparte hiv; geen FE)</t>
  </si>
  <si>
    <t xml:space="preserve">n.v.t.; AIP €322,23 vs. Viread €322,22 per 30 (maart 2017)</t>
  </si>
  <si>
    <t xml:space="preserve">(1) Spanning tussen clustersystematiek en beleid: ZIN stelt vast dat TAF en TDF onderling vervangbaar zijn (→ 1A), maar volgt het hiv-beleid van VWS (alle antiretrovirale middelen 1B) en adviseert 1B 'als dit beleid niet wordt gewijzigd' – een expliciet signaal dat het beleid de systematiek overschrijft. (2) Hoofdindicatie bepaalt de indeling: hoewel Vemlidy alleen voor HBV is geregistreerd, geldt hiv als hoofdindicatie van de stof tenofovir. (3) Prijsgelijkstelling door de fabrikant (zelfde registratiehouder als Viread) maakt een BIA overbodig. Bijlage 2 nr. 8 met PrEP-uitsluiting geldt formeel, maar sluit de HBV-indicatie niet uit.</t>
  </si>
  <si>
    <t xml:space="preserve">Opgenomen op bijlage 1B met bijlage 2 onderdeel 8 (2017)</t>
  </si>
  <si>
    <t xml:space="preserve">Bron: brief 26-04-2017 (2 p.) + GVS-rapport 17/03 (18 p.), volledig gelezen. Stap B.</t>
  </si>
  <si>
    <t xml:space="preserve">GVS-133</t>
  </si>
  <si>
    <t xml:space="preserve">elosulfase alfa (Vimizim®)</t>
  </si>
  <si>
    <t xml:space="preserve">elosulfase alfa</t>
  </si>
  <si>
    <t xml:space="preserve">Vimizim</t>
  </si>
  <si>
    <t xml:space="preserve">Morquio A syndroom</t>
  </si>
  <si>
    <t xml:space="preserve">Herbeoordeling elosulfase alfa (Vimizim®) bij de behandeling van Morquio A syndroom</t>
  </si>
  <si>
    <t xml:space="preserve">https://www.zorginstituutnederland.nl/documenten/2017/05/29/herbeoordeling-elosulfase-alfa-vimizim-bij-de-behandeling-van-morquio-a-syndroom</t>
  </si>
  <si>
    <t xml:space="preserve">BioMarin</t>
  </si>
  <si>
    <t xml:space="preserve">Enzymvervangingstherapie (2 mg/kg/week i.v.) toegevoegd aan beste ondersteunende zorg; geen alternatief geneesmiddel; standpunt 'stand van de wetenschap en praktijk' (brief 01-03-2016: voldoet niet → behandeling gestopt bij de in 2016 behandelde patiënten); herbeoordeling op 120-weken follow-updata (MOR-005) i.p.v. 72 weken</t>
  </si>
  <si>
    <t xml:space="preserve">Negatief. De fabrikant leunt op de ongecontroleerde open-label extensiestudie MOR-005 (120 weken, samengevoegde doseringsgroepen) vergeleken met het historische natuurlijk-beloopcohort MorCAP (2 jaar, alleen ondersteunende zorg): statistisch betere 6MWT (winst van ruim 30 m t.o.v. baseline behouden), 3MSCT (~5 treden/min) en respiratoire functies (FVC, FEV1, MVV). ZIN/WAR: het vertrouwen in de effectgrootte is 'zeer beperkt' (GRADE zeer laag): geen placebo-arm terwijl MOR-004 een groot placebo-effect toonde (13,5 m; het aan elosulfase toe te schrijven effect van 23,5 m lag onder de MCID van 31 m), geen correctie daarvoor, hoge uitval in MorCAP (353 → 78; 123 naar ERT-trials) met kans op confounding, en ondanks nadrukkelijk verzoek geen stratificatie om te bepalen welke patiënten wél baat hebben. Veiligheid na 120 weken als na 24 weken (infusiereacties; anafylaxie n=1 ondanks antihistaminica). Conclusie: voldoet voor de overall-populatie niet aan de stand van de wetenschap en praktijk; de nieuwe data geven 'geen wezenlijk ander beeld'.</t>
  </si>
  <si>
    <t xml:space="preserve">Beste ondersteunende zorg (historisch MorCAP-cohort als natuurlijk beloop); in MOR-004 placebo</t>
  </si>
  <si>
    <t xml:space="preserve">n.v.t. (negatief standpunt); ZIN suggereert financiering buiten het pakket in een experimentele setting onder regie van de beroepsgroep, met een register op Europees niveau en een 'zeer sterk gereduceerde prijs'</t>
  </si>
  <si>
    <t xml:space="preserve">n.v.t. (geen FE; kans op kosteneffectiviteit 'gering' volgens ZIN)</t>
  </si>
  <si>
    <t xml:space="preserve">Geen prijsadvies binnen het pakket; buiten het pakket 'druk op de fabrikant om het middel ter beschikking te stellen tegen een zeer sterk gereduceerde prijs die recht doet aan de vooralsnog beperkte prestaties'</t>
  </si>
  <si>
    <t xml:space="preserve">Niet geraamd (geen BIA in de herbeoordeling)</t>
  </si>
  <si>
    <t xml:space="preserve">Niet geraamd; Morquio A (MPS IVA) is ultrazeldzaam; MOR-004 n=176 (58 wekelijks, 59 tweewekelijks, 59 placebo), MOR-005 extensie n=173/124 (MPP), MorCAP n=353 (78 na 2 jaar)</t>
  </si>
  <si>
    <t xml:space="preserve">(1) Herbeoordeling met langere follow-up van dezelfde ongecontroleerde studie verandert het oordeel niet: zonder placebo-arm en met een effect onder de MCID blijft het vertrouwen zeer beperkt – 'geen wezenlijk ander beeld'. (2) ZIN verwijt de fabrikant het weglaten van een placebo-arm (ethisch niet gerechtvaardigd gezien het kleine effect na 24 weken) en het niet leveren van de gevraagde stratificatie naar responders. (3) VT opnieuw afgewezen: effecten worden op lange termijn niet veel groter en de kans op kosteneffectiviteit is gering. (4) Buitenlandse vergoeding is geen argument ('zorgstelsels wezenlijk anders; oordeel over prestaties verschilt niet zo veel'). (5) Opvallend: ZIN spreekt van 'een vorm van systeemfalen' en geeft de minister in overweging een experimentele financiering buiten het pakket te onderzoeken onder regie van de beroepsgroep (niet de firma, die het EMA-register beheert maar geen opening van zaken geeft), met Europese datadeling en een sterk gereduceerde prijs – een vroege schets van het latere VT-/pay-for-performance-instrumentarium.</t>
  </si>
  <si>
    <t xml:space="preserve">Niet opgenomen (standpunt gehandhaafd: voldoet niet aan de stand van de wetenschap en praktijk)</t>
  </si>
  <si>
    <t xml:space="preserve">Bron: brief 29-05-2017 (3 p.) + herbeoordelingsrapport 24-04-2017 (38 p.), volledig gelezen. CORRECTIE: uitkomst in de index stond op 'Opnemen na prijsonderhandeling'; de brief is een negatief standpunt (niet opnemen) met alleen een suggestie voor financiering buiten het pakket. Eerste standpunt (01-03-2016) zit niet in de bundel.</t>
  </si>
  <si>
    <t xml:space="preserve">GVS-134</t>
  </si>
  <si>
    <t xml:space="preserve">dolutegravir (Tivicay®)</t>
  </si>
  <si>
    <t xml:space="preserve">dolutegravir</t>
  </si>
  <si>
    <t xml:space="preserve">Tivicay</t>
  </si>
  <si>
    <t xml:space="preserve">hiv-1 - herbeoordeling</t>
  </si>
  <si>
    <t xml:space="preserve">GVS-advies dolutegravir (Tivicay®) bij de behandeling van hiv-1 - herbeoordeling</t>
  </si>
  <si>
    <t xml:space="preserve">https://www.zorginstituutnederland.nl/documenten/2017/06/26/gvs-advies-dolutegravir-tivicay-bij-de-behandeling-van-infectie-met-humaan-immunodeficientie-virus-hiv-1---herbeoordeling</t>
  </si>
  <si>
    <t xml:space="preserve">ViiV Healthcare</t>
  </si>
  <si>
    <t xml:space="preserve">Bijlage 1B (hiv-remmers sinds 30-03-2000 in principe alle op 1B zonder FE-plicht); verzoek: productspecifieke bijlage 2-voorwaarde nr. 96 (≥12 jaar, naïef of INI-naïef; ≥18 jaar bij raltegravir/elvitegravir-resistentie) laten vervallen ten gunste van de generieke voorwaarde nr. 8 voor antiretrovirale middelen; geldt ook voor Triumeq (dolutegravir/abacavir/lamivudine)</t>
  </si>
  <si>
    <t xml:space="preserve">Positief (beperkte toets, twee verzoeken in één briefrapport). (1) Leeftijdsuitbreiding 6–12 jaar: fase I/II open-label studie P1093 (cohort IIA, 23 kinderen, ~1 mg/kg + OBR): 61% hiv-RNA &lt;50 kopieën/ml na 24 weken, 13% non-respons, geen nieuwe bijwerkingen; ZIN sluit zich aan bij het positieve CHMP-oordeel (gewichtsgebaseerde dosering 15–40 kg). (2) Switch bij virologisch onderdrukte volwassenen: STRIIVING (RCT, n=553) toont non-inferioriteit van overstappen op dolutegravir/abacavir/lamivudine (85% vs. 88% &lt;50 kopieën na 24 weken; -3,4%, 95% BI -9,1 tot 2,4) maar meer bijwerkingen (66% vs. 47%) en meer staken (4% vs. 0%; hoger dan andere INSTI's 0,3–3%); een Nederlandse bicenter-cohortstudie (OLVG/LUMC, n=556) vond 15,3% stakers (14% wegens bijwerkingen: insomnia, GI, neuropsychiatrisch), vooral in combinatie met abacavir. ZIN: geen therapeutische reden om stabiele patiënten te switchen, maar individuele medische redenen kunnen bestaan – een spreekkamerbesluit; single-tablet-gemak afwegen tegen bijwerkingen, therapietrouw en resistentierisico.</t>
  </si>
  <si>
    <t xml:space="preserve">Voortzetten van de bestaande, werkzame cART (STRIIVING); bij kinderen: OBR + andere antiretrovirale middelen</t>
  </si>
  <si>
    <t xml:space="preserve">Onderdeel 96 (dolutegravir) vervalt; generieke voorwaarde onderdeel 8 geldt: 'uitsluitend voor een verzekerde die voor behandeling met zo'n geneesmiddel een medische indicatie heeft waarvoor het geneesmiddel krachtens de Geneesmiddelenwet is geregistreerd; niet tot de verzekerde prestaties indien gebruikt als pre-expositieprofylaxe (PrEP)'</t>
  </si>
  <si>
    <t xml:space="preserve">n.v.t. (hiv-middelen zijn vrijgesteld van FE)</t>
  </si>
  <si>
    <t xml:space="preserve">n.v.t.; dagprijs Triumeq €31,76, Tivicay + Truvada €38,41 vs. Atripla €26,83, Genvoya €32,54, Stribild €34,26 (AIP juni 2017) – 'geringe meerkosten'</t>
  </si>
  <si>
    <t xml:space="preserve">Beperkt (niet gekwantificeerd): beide groepen worden al met andere vergoede hiv-remmers behandeld; slechts een deel van de 209 hiv-geïnfecteerde kinderen (SHM 2016) en van de volwassenen zal dolutegravir (gaan) gebruiken</t>
  </si>
  <si>
    <t xml:space="preserve">209 kinderen met hiv in NL (SHM 2016), waarvan een deel 6–12 jaar; switchers niet geraamd</t>
  </si>
  <si>
    <t xml:space="preserve">(1) Hiv-uitzonderingsregime in het GVS: sinds 2000 alle antiretrovirale middelen in principe op 1B zonder FE, dus 'beperkte toets' via briefrapport. (2) Registratie-uitbreiding (6–12 jaar) op EMA-oordeel gevolgd zonder eigen weging van de beperkte pediatrische data. (3) Switch: non-inferieur maar meer bijwerkingen en stakers (STRIIVING; NL-cohort 15%) – ZIN vindt geen therapeutische reden om stabiele patiënten te switchen, maar laat dat aan arts en patiënt en verruimt de voorwaarde toch, omdat vergoedingsvoorwaarden geen spreekkamerbesluiten moeten reguleren. (4) Opschoning: productspecifieke voorwaarde 96 vervangen door de generieke klassevoorwaarde 8 (geregistreerde indicatie, geen PrEP); geringe meerkosten door iets hogere dagprijs.</t>
  </si>
  <si>
    <t xml:space="preserve">Bijlage 2-onderdeel 96 vervallen; dolutegravir onder generieke voorwaarde 8 (2017); exacte datum/Stcrt. niet in dossier</t>
  </si>
  <si>
    <t xml:space="preserve">Bron: briefrapport 26-06-2017 (6 p.), volledig gelezen; geen bijlagen (beperkte toets voor hiv-remmers). Korte procedure: alles uit de brief is vastgelegd.</t>
  </si>
  <si>
    <t xml:space="preserve">GVS-135</t>
  </si>
  <si>
    <t xml:space="preserve">naloxegol (Moventig®)</t>
  </si>
  <si>
    <t xml:space="preserve">naloxegol</t>
  </si>
  <si>
    <t xml:space="preserve">Moventig</t>
  </si>
  <si>
    <t xml:space="preserve">door opioïden geïnduceerde constipatie</t>
  </si>
  <si>
    <t xml:space="preserve">GVS-advies naloxegol (Moventig®)  bij de behandeling van door opioïden geïnduceerde constipatie</t>
  </si>
  <si>
    <t xml:space="preserve">https://www.zorginstituutnederland.nl/documenten/2017/07/24/gvs-advies-naloxegol-moventig-bij-de-behandeling-van-door-opioiden-geinduceerde-constipatie</t>
  </si>
  <si>
    <t xml:space="preserve">Kyowa Kirin (AstraZeneca)</t>
  </si>
  <si>
    <t xml:space="preserve">Niet onderling vervangbaar met methylnaltrexon s.c. (Relistor, 1B; enige GVS-middel voor dezelfde indicatie) wegens verschil in toedieningsweg (oraal vs. injectie); PAMORA 25 mg/dag bij OIC met onvoldoende respons op laxantia</t>
  </si>
  <si>
    <t xml:space="preserve">Positief (gelijke waarde t.o.v. methylnaltrexon s.c.). Naloxegol 25 mg/dag en methylnaltrexon s.c. (8–12 mg/dag of om de dag) zijn beide significant effectiever dan placebo op responderpercentage (defecaties/week), tijd tot defecatie en rectale symptomen bij chronische niet-maligne pijn; de effecten zijn gelijkwaardig en extrapoleerbaar naar patiënten met pijn door gevorderde (maligne) ziekte in de palliatieve fase. Ongunstige effecten vergelijkbaar bij niet-maligne pijn (GI-klachten); geen veiligheidsdata voor naloxegol in de palliatieve populatie. Orale toediening kan tot 'meer optimaal gebruik binnen de indicatie' leiden.</t>
  </si>
  <si>
    <t xml:space="preserve">Methylnaltrexon s.c. (Relistor) na falen van laxantia</t>
  </si>
  <si>
    <t xml:space="preserve">n.v.t. (FE-vrijstelling; besparing)</t>
  </si>
  <si>
    <t xml:space="preserve">n.v.t.; opname zonder meerkosten (besparing)</t>
  </si>
  <si>
    <t xml:space="preserve">Besparing tot 1,4 op het farmaciebudget en tot 2,4 op het zorgbudget (geen s.c. toediening); onzekerheid over aantallen en behandelduur</t>
  </si>
  <si>
    <t xml:space="preserve">Niet exact vermeld (OIC met onvoldoende respons op laxantia; niet-maligne en palliatieve pijn)</t>
  </si>
  <si>
    <t xml:space="preserve">(1) Zelfde 1B-regel als bij Akynzeo (GVS-125): niet-clusterbaar (toedieningsweg) + gelijke waarde → alleen zonder meerkosten; hier zelfs besparend t.o.v. de duurdere injectie, dus opname. (2) Indirecte vergelijking via placebo-effecten in verschillende populaties: gelijkwaardigheid bij niet-maligne pijn wordt geëxtrapoleerd naar de palliatieve populatie waar naloxegol niet is onderzocht – geaccepteerd omdat het werkingsmechanisme identiek is. (3) Toedieningsgemak wordt als budget- en gepast-gebruikargument genoemd, niet als meerwaarde.</t>
  </si>
  <si>
    <t xml:space="preserve">Opgenomen op bijlage 1B (2017)</t>
  </si>
  <si>
    <t xml:space="preserve">Bron: brief 24-07-2017 (2 p.) + GVS-rapport 17/05 20-07-2017 + FT-rapport + BIA (83 p.), volledig gelezen. Stap B.</t>
  </si>
  <si>
    <t xml:space="preserve">GVS-136</t>
  </si>
  <si>
    <t xml:space="preserve">Acarizax®</t>
  </si>
  <si>
    <t xml:space="preserve">acarizax®</t>
  </si>
  <si>
    <t xml:space="preserve">allergische rhinitis door huisstofmijt</t>
  </si>
  <si>
    <t xml:space="preserve">GVS-advies Acarizax® bij allergische rhinitis door huisstofmijt</t>
  </si>
  <si>
    <t xml:space="preserve">https://www.zorginstituutnederland.nl/documenten/2017/07/24/gvs-advies-acarizax-bij-allergische-rhinitis-door-huisstofmijt</t>
  </si>
  <si>
    <t xml:space="preserve">ALK-Abelló</t>
  </si>
  <si>
    <t xml:space="preserve">Niet onderling vervangbaar met de subcutane huisstofmijt-immunotherapieën Alutard en Depothal (1A-cluster sinds CFH 08/21, 2008) wegens verschil in toedieningsweg (sublinguaal lyofilisaat vs. s.c.); indicatie 12–65 jaar, matig-ernstige allergische rhinitis ondanks symptomatische medicatie, bevestigde HDM-sensibilisatie</t>
  </si>
  <si>
    <t xml:space="preserve">Positief (gelijke waarde t.o.v. subcutane immunotherapie). RCT's met 12 SQ-HDM SLIT tonen significante effecten op de totale gecombineerde rhinitisscore (TCRS), RQLQ, symptoom- en medicatiescores; ad-hoc analyse: halvering van de kans op een rhinitis-exacerbatie; geen verschil tussen volwassenen en adolescenten. Studies met SQ-HDM SCIT (Alutard) zijn moeilijk vergelijkbaar (vs. baseline, 3-jaars behandeling) maar tonen eveneens gunstige effecten; beide werkzaam bij volwassenen, SLIT ook bewezen bij adolescenten → gelijke waarde. Bijwerkingen: lokale orale reacties, geen anafylaxie-risico van injecties; thuistoediening zonder medische supervisie.</t>
  </si>
  <si>
    <t xml:space="preserve">Subcutane huisstofmijt-immunotherapie (Alutard SQ, Depothal) bovenop symptomatische medicatie</t>
  </si>
  <si>
    <t xml:space="preserve">Geen bijlage 2-voorwaarde in dit advies</t>
  </si>
  <si>
    <t xml:space="preserve">n.v.t.; prijs gelijk aan de subcutane middelen (o.a. Alutard) – volledige substitutie geeft geen meerkosten</t>
  </si>
  <si>
    <t xml:space="preserve">0,2–0,9 meerkosten in jaar 3 (alleen door extra patiënten die nu geen SCIT krijgen maar wegens gebruiksgemak wel SLIT willen); mogelijke besparing tot 0,7 per jaar op het BKZ (geen supervisie bij toediening)</t>
  </si>
  <si>
    <t xml:space="preserve">Niet exact vermeld</t>
  </si>
  <si>
    <t xml:space="preserve">(1) Toedieningsweg blokkeert clustering (SLIT vs. SCIT) maar ZIN past de 1B-regel toe: gelijke waarde + prijs gelijk aan de bestaande behandeling → geen meerkosten bij substitutie → opname; alleen volume-inductie door gebruiksgemak geeft beperkte meerkosten. (2) Gelijkwaardigheid vastgesteld ondanks 'moeilijk vergelijkbare' studies (SLIT placebogecontroleerd op TCRS; SCIT vs. baseline) – pragmatische acceptatie binnen een oude immunotherapieklasse. (3) Domeinoverstijgende besparing (geen medische supervisie) als bijkomend argument – vroege vorm van de bredere zorgperspectief-BIA.</t>
  </si>
  <si>
    <t xml:space="preserve">Bron: brief 24-07-2017 (2 p.) + GVS-rapport 17/04 + FT-rapport + BIA (84 p.), volledig gelezen. Stap B.</t>
  </si>
  <si>
    <t xml:space="preserve">GVS-137</t>
  </si>
  <si>
    <t xml:space="preserve">glycerolfenylbutyraat (Ravicti®)</t>
  </si>
  <si>
    <t xml:space="preserve">glycerolfenylbutyraat</t>
  </si>
  <si>
    <t xml:space="preserve">Ravicti</t>
  </si>
  <si>
    <t xml:space="preserve">ureumcyclusstoornissen (UCD)</t>
  </si>
  <si>
    <t xml:space="preserve">GVS-advies glycerolfenylbutyraat (Ravicti®) bij ureumcyclusstoornissen (UCD)</t>
  </si>
  <si>
    <t xml:space="preserve">https://www.zorginstituutnederland.nl/documenten/2017/09/12/gvs-advies-glycerolfenylbutyraat-ravicti</t>
  </si>
  <si>
    <t xml:space="preserve">Horizon Pharma</t>
  </si>
  <si>
    <t xml:space="preserve">Marginale toetsing (≥2 producten in het cluster): onderling vervangbaar met natriumfenylbutyraat (Ammonaps, Pheburane) in cluster 0A16AXAO V – glycerolfenylbutyraat is een structuuranaloog/prodrug met dezelfde actieve metaboliet (fenylacetaat); geen WHO-DDD → standaarddosis afgeleid via de SmPC-omrekenfactor: 18,92 g/dag (17,2 ml Ravicti 1,1 g/ml) t.o.v. DDD natriumfenylbutyraat 20 g</t>
  </si>
  <si>
    <t xml:space="preserve">Positief (gelijke waarde t.o.v. natriumfenylbutyraat; marginale toets). Registratie op non-inferioriteit van de ammoniakcontrole (24-uurs AUC ammoniak) in een cross-over switchstudie bij volwassenen en op pediatrische switchstudies; vloeibare, natriumvrije en smaakloze formulering (dosering 4,5–11,2 ml/m²/dag) t.o.v. natriumfenylbutyraat-tabletten/granulaat met hoge natriumlast; geen klinisch relevante verschillen in eigenschappen volgens de clustercriteria. Aanvullende chronische behandeling van UCD (CPS, OTC, ASS, ASL, ARG, HHH) bij ≥2 maanden naast eiwitarm dieet en aminozuursuppletie.</t>
  </si>
  <si>
    <t xml:space="preserve">Natriumfenylbutyraat (Ammonaps, Pheburane)</t>
  </si>
  <si>
    <t xml:space="preserve">n.v.t. (marginale toets, 1A)</t>
  </si>
  <si>
    <t xml:space="preserve">n.v.t. (vergoedingslimiet cluster natriumfenylbutyraat)</t>
  </si>
  <si>
    <t xml:space="preserve">Niet geraamd (UCD ultrazeldzaam)</t>
  </si>
  <si>
    <t xml:space="preserve">(1) Weesgeneesmiddel-prodrug van een bestaand middel wordt via marginale toets in het bestaande cluster geplaatst: structuuranalogie + zelfde actieve metaboliet + non-inferieure ammoniakcontrole = gelijke waarde; formuleringsvoordelen (vloeibaar, natriumvrij, smaakloos) leveren geen meerwaarde. (2) Standaarddosisbepaling zonder WHO-DDD via de SmPC-omrekenfactor (18,92 g ≈ 20 g natriumfenylbutyraat) – technische kern van het advies. (3) Marginale-toetscriterium expliciet benoemd: minstens twee producten in het doelcluster.</t>
  </si>
  <si>
    <t xml:space="preserve">Opgenomen op bijlage 1A in cluster 0A16AXAO V (2017)</t>
  </si>
  <si>
    <t xml:space="preserve">Bron: brief 12-09-2017 (2 p.) + GVS-rapport 17/07 08-09-2017 (26 p.), volledig gelezen. Stap B.</t>
  </si>
  <si>
    <t xml:space="preserve">GVS-138</t>
  </si>
  <si>
    <t xml:space="preserve">hydrocortison met gereguleerde afgifte (Plenadren®) bijnierschorsinsufficiëntie (bijnierschorshypofunctie)</t>
  </si>
  <si>
    <t xml:space="preserve">hydrocortison</t>
  </si>
  <si>
    <t xml:space="preserve">Plenadren, bijnierschorshypofunctie</t>
  </si>
  <si>
    <t xml:space="preserve">volwassenen</t>
  </si>
  <si>
    <t xml:space="preserve">GVS-advies hydrocortison met gereguleerde afgifte (Plenadren®) bijnierschorsinsufficiëntie (bijnierschorshypofunctie) bij volwassenen</t>
  </si>
  <si>
    <t xml:space="preserve">https://www.zorginstituutnederland.nl/documenten/2017/09/12/gvs-advies-hydrocortison-met-gereguleerde-afgifte-plenadren</t>
  </si>
  <si>
    <t xml:space="preserve">Fabrikant vroeg 1B; ZIN: onderling vervangbaar met hydrocortison met directe afgifte (cluster 0H02ABCO V); standaarddosis 30 mg (WHO-DDD hydrocortison oraal); duale-afgiftetablet 5/20 mg, eenmaal daags 's ochtends (20–30 mg) vs. 2–3 dd conventioneel</t>
  </si>
  <si>
    <t xml:space="preserve">Positief voor SWP, geen meerwaarde. Direct vergelijkende open-label cross-over studie (12 weken) bij primaire bijnierschorsinsufficiëntie met relatief goede QoL: geen significant verschil op SF-36 (fysiek/mentaal); kleine significante voordelen op enkele FIS-variabelen (psychosociaal functioneren) en PGWB, maar klinisch niet relevant; QoL was secundair eindpunt met ontoereikende power; extensie (6 mnd) zonder verdere verandering behoudens meer lichaamspijn, en na 18 mnd significante maar niet-relevante verslechteringen. PK: 24-uurs cortisolblootstelling ~19–20% lager (AUC) met lagere middag/avondspiegels – mogelijk gunstig voor gewicht/bloeddruk/HbA1c mits geen ondersubstitutie; bij switch tijdelijk klachten mogelijk (start laag, titreer omhoog); extra giften bij ziekte mogelijk. EMA-SAG besprak het risico van te lage middagspiegels. Conclusie: gelijke waarde t.o.v. hydrocortison met directe afgifte.</t>
  </si>
  <si>
    <t xml:space="preserve">Hydrocortison met directe afgifte (2–3 dd)</t>
  </si>
  <si>
    <t xml:space="preserve">n.v.t. (vergoedingslimiet cluster hydrocortison)</t>
  </si>
  <si>
    <t xml:space="preserve">(1) Formulering met gereguleerde afgifte van een goedkoop hormoon: QoL-winst niet klinisch relevant en onvoldoende gepowerd, PK-voordelen (fysiologischer profiel, 20% lagere blootstelling) niet in harde of relevante uitkomsten vertaald → gelijke waarde en clustering met conventioneel hydrocortison (vergoedingslimiet), ondanks de 1B-aanvraag. (2) Standaarddosis = WHO-DDD (30 mg), waardoor de eenmaaldaagse tablet tegen de limiet van de goedkope tabletten wordt vergoed. (3) Weesgeneesmiddelstatus geeft geen aanspraak op 1B bij gelijke waarde. Vergelijkbaar patroon: Procysbi (GVS-130), later Efmody (kinderen).</t>
  </si>
  <si>
    <t xml:space="preserve">Opgenomen op bijlage 1A in cluster 0H02ABCO V (2017)</t>
  </si>
  <si>
    <t xml:space="preserve">Bron: brief 12-09-2017 (2 p.) + GVS-rapport 17/06 + FT-rapport (45 p.), volledig gelezen. Stap B.</t>
  </si>
  <si>
    <t xml:space="preserve">GVS-139</t>
  </si>
  <si>
    <t xml:space="preserve">Trimbow® (aërosol combinatiepreparaat)</t>
  </si>
  <si>
    <t xml:space="preserve">trimbow®</t>
  </si>
  <si>
    <t xml:space="preserve">aërosol combinatiepreparaat</t>
  </si>
  <si>
    <t xml:space="preserve">bepaalde groep patiënten met COPD</t>
  </si>
  <si>
    <t xml:space="preserve">GVS-advies Trimbow® (aërosol combinatiepreparaat) voor bepaalde groep patiënten met COPD</t>
  </si>
  <si>
    <t xml:space="preserve">https://www.zorginstituutnederland.nl/documenten/2017/10/09/gvs-advies-trimbow-aerosol-combinatiepreparaat-voor-bepaalde-groep-patienten-met-copd</t>
  </si>
  <si>
    <t xml:space="preserve">Vaste drievoudige combinatie (ICS/LABA/LAMA aërosol 87/5/9 µg, 2 dd 2 inhalaties); marginale toets omdat alle componenten al in het GVS zijn (Foster 100/6 aërosol; glycopyrronium als inhalatiepoeder Seebri/Tovanor, niet als aërosol) → 'om technische redenen' op 1B (geen cluster voor drievoudige combinaties); COPD onvoldoende behandeld met ICS/LABA</t>
  </si>
  <si>
    <t xml:space="preserve">Niet beoordeeld (procedureel)</t>
  </si>
  <si>
    <t xml:space="preserve">Niet inhoudelijk beoordeeld (marginale toets op componenten): Trimbow komt in aanmerking als alternatief voor patiënten die op beclometason + formoterol + glycopyrronium in deze doseringsverhouding zijn aangewezen. Prijs: AIP €66,13 per verpakking = €0,55 per dosis, €2,21 per dag, lager dan de losse componenten (€2,35/dag: Foster 100/6 2 dd 2 + Seebri/Tovanor 1 dd; glycopyrronium-aërosolprijs gelijkgesteld aan inhalatiepoeder) → geen meerkosten.</t>
  </si>
  <si>
    <t xml:space="preserve">Losse componenten: beclometason/formoterol (Foster 100/6) + glycopyrronium (Seebri/Tovanor)</t>
  </si>
  <si>
    <t xml:space="preserve">n.v.t. (marginale toets)</t>
  </si>
  <si>
    <t xml:space="preserve">n.v.t.; €2,21 per dag vs. €2,35 losse componenten</t>
  </si>
  <si>
    <t xml:space="preserve">Geen meerkosten (goedkoper dan losse componenten)</t>
  </si>
  <si>
    <t xml:space="preserve">(1) Vaste combinaties van al vergoede componenten: geen FT-beoordeling, alleen prijstoets t.o.v. de som van de losse componenten (€2,21 vs. €2,35/dag) – identiek aan de latere Nustendi-lijn (GVS-309). (2) 'Om technische redenen 1B': de GVS-systematiek kende in 2017 geen cluster voor drievoudige inhalatiecombinaties; ZIN's clusteradviezen 2021–2022 (GVS-393/396) ontwikkelen daar later criteria voor. (3) Prijs van een niet-bestaande toedieningsvorm (glycopyrronium-aërosol) wordt via de poederprijs benaderd.</t>
  </si>
  <si>
    <t xml:space="preserve">Bron: brief 09-10-2017 (2 p.), volledig gelezen. Zusterdossier GVS-150 (Trelegy Ellipta). Stap B.</t>
  </si>
  <si>
    <t xml:space="preserve">GVS-140</t>
  </si>
  <si>
    <t xml:space="preserve">glecaprevir/pibrentasvir (Maviret®)</t>
  </si>
  <si>
    <t xml:space="preserve">glecaprevir</t>
  </si>
  <si>
    <t xml:space="preserve">Maviret</t>
  </si>
  <si>
    <t xml:space="preserve">GVS-advies glecaprevir/pibrentasvir (Maviret®) bij chronische hepatitis C</t>
  </si>
  <si>
    <t xml:space="preserve">https://www.zorginstituutnederland.nl/documenten/2017/10/17/gvs-advies-glecaprevir-pibrentasvir-maviret-bij-chronische-hepatitis-c</t>
  </si>
  <si>
    <t xml:space="preserve">Vaste DAA-combinaties in principe onderling vervangbaar (clustercriteria), maar VWS-beleid: 1B met prijsarrangement; vergelijkingsgroep interferonvrije DAA's (elbasvir/grazoprevir, Viekirax/Exviera, SOF+DCV, SOF/LDV, SOF+SMV, SOF/VEL; SVR12 95–100% bij GT1)</t>
  </si>
  <si>
    <t xml:space="preserve">Positief (gelijke waarde). Pangenotypisch, ribavirinevrij, 8 weken bij naïeve patiënten zonder cirrose (SVR12 ≥95%), 12 weken bij cirrose, 16 weken bij voorbehandelde GT3 (niet-inferieur aan SOF+DCV 12 weken maar absoluut meer relapse → EMA 16 weken). Bewijs: ENDURANCE-1/-2/-3 (RCT's), ENDURANCE-4 en EXPEDITION-1 (open), SURVEYOR-fase 2 – bij aanvang van de beoordeling nog niet peer-reviewed gepubliceerd, dus beoordeeld op het EPAR. Bijwerkingen: hoofdpijn, vermoeidheid; &lt;0,1% ernstig, 0,1% staakt. De meerwaardeclaim voor nierinsufficiëntie (EXPEDITION-4: 98% SVR12 bij CKD 4–5, ook GT2/3/5/6 waar elbasvir/grazoprevir alleen GT1/4 dekt) wordt niet als meerwaarde gehonoreerd maar als 'kan uitkomst bieden'; bij falen op andere DAA's kan het een alternatief zijn. Conclusie: gelijke waarde t.o.v. de standaardbehandeling met andere interferonvrije DAA-combinaties.</t>
  </si>
  <si>
    <t xml:space="preserve">Interferonvrije DAA-combinaties volgens het HCV-richtsnoer (april 2017); SOF+daclatasvir bij GT3</t>
  </si>
  <si>
    <t xml:space="preserve">Geen percentage; prijsarrangement 'zoals bij de eerder beoordeelde hepatitis C-producten' in overweging gegeven; dagprijs €547,60 identiek aan Epclusa en Harvoni</t>
  </si>
  <si>
    <t xml:space="preserve">Niet geraamd (geen BIA in briefrapport); kortere kuur (8 weken €30.666) is per patiënt goedkoper dan 12 weken (€45.999)</t>
  </si>
  <si>
    <t xml:space="preserve">Niet geraamd; €15.333 per 4 weken (3 tabletten/dag); 8-wekenkuur €30.666, 12 weken €45.999</t>
  </si>
  <si>
    <t xml:space="preserve">(1) Vierde en laatste DAA-briefrapport in de reeks (na Epclusa, Zepatier): identieke procedure en adviesformule – gelijke waarde, opname 1B, prijsarrangement wegens substitutie. (2) Bijzonderheden: beoordeling op basis van het EPAR omdat de registratiestudies nog niet gepubliceerd waren (geaccepteerd in de verkorte procedure), 8-weekse kuur als nieuwe standaard voor de meeste patiënten, en een gerichte meerwaardeclaim (nierinsufficiëntie, GT2/3/5/6) die ZIN niet omzet in 'meerwaarde' maar wel als toepasbaarheidsvoordeel noteert. (3) Prijspariteit per dag met Epclusa/Harvoni; de kortere behandelduur vertaalt zich in lagere kosten per patiënt, wat ZIN registreert maar niet beloont.</t>
  </si>
  <si>
    <t xml:space="preserve">Opgenomen op bijlage 1B onder het HCV-arrangement (2017/2018); exacte datum/Stcrt. niet in dossier</t>
  </si>
  <si>
    <t xml:space="preserve">Bron: briefrapport 17-10-2017 (5 p.), volledig gelezen; geen FT-/FE-/BIA-rapport (bewust). Zusterdossiers GVS-123/124 (2016), GVS-147 (Vosevi).</t>
  </si>
  <si>
    <t xml:space="preserve">GVS-141</t>
  </si>
  <si>
    <t xml:space="preserve">idebenon (Raxone®)</t>
  </si>
  <si>
    <t xml:space="preserve">idebenon</t>
  </si>
  <si>
    <t xml:space="preserve">Raxone</t>
  </si>
  <si>
    <t xml:space="preserve">verminderd gezichtsvermogen bij adolescente en volwassen patiënten met opticusneuropathie van Leber (LHON)</t>
  </si>
  <si>
    <t xml:space="preserve">GVS-advies idebenon (Raxone®) bij verminderd gezichtsvermogen bij adolescente en volwassen patiënten met opticusneuropathie van Leber (LHON)</t>
  </si>
  <si>
    <t xml:space="preserve">https://www.zorginstituutnederland.nl/documenten/2017/10/20/gvs-advies-idebenon-raxone-bij-verminderd-gezichtsvermogen-bij-adolescente-en-volwassen-patienten-met-opticusneuropathie-van-leber-lhon</t>
  </si>
  <si>
    <t xml:space="preserve">Santhera</t>
  </si>
  <si>
    <t xml:space="preserve">Enige geregistreerde middel voor LHON (voorwaardelijke registratie 'under exceptional circumstances'); niet onderling vervangbaar → 1B met bijlage 2 (behandeling conform Nederlandse richtlijn: start ≤1 jaar na visusdaling tweede oog, evaluatie elke 3 maanden vanaf 12 maanden); 900 mg/dag; expertisecentra OZR, UMCG, MUMC</t>
  </si>
  <si>
    <t xml:space="preserve">Positief (meerwaarde t.o.v. placebo/geen behandeling, conform richtlijn). RHODOS (enige RCT, 6 maanden, brede spreiding ziekteduur): GRADE – 6 maanden idebenon verbetert de beste visus waarschijnlijk niet of nauwelijks; numeriek voordeel mogelijk 2,5 jaar aanhoudend (RHODOS-OFU); observationele EAP-data met vergelijkbare responderpercentages. De sterkste aanwijzing komt uit de post-hoc subgroep met discordante ogen: klinisch relevante verbetering (logMAR -0,421 beste visus, -0,341 alle ogen), pathofysiologisch plausibel (betere oog nog niet op dieptepunt) en ondersteund door de geplande subgroep ziekteduur &lt;1 jaar; bijwerkingsprofiel mild. Europese en Nederlandse richtlijn: alleen starten tot 1 jaar na visusdaling in het tweede oog; NOG onderschrijft; stopcriteria in richtlijn; aanvullende data via de voorwaardelijke registratie.</t>
  </si>
  <si>
    <t xml:space="preserve">Placebo / geen behandeling (natuurlijk beloop LHON)</t>
  </si>
  <si>
    <t xml:space="preserve">Voorwaarde (letterlijk): 'uitsluitend voor adolescente en volwassen patiënten met Leber's hereditaire opticusneuropathie (LHON) en die worden behandeld overeenkomstig de richtlijnen die in Nederland door de desbetreffende beroepsbeoefenaren zijn aanvaard.'</t>
  </si>
  <si>
    <t xml:space="preserve">n.v.t.; €67.000 per patiënt per jaar</t>
  </si>
  <si>
    <t xml:space="preserve">0,87–2,3 meerkosten in jaar 3 (onzekerheid over aantallen en behandelduur)</t>
  </si>
  <si>
    <t xml:space="preserve">Niet exact vermeld (LHON zeer zeldzaam); €67.000 per patiënt per jaar</t>
  </si>
  <si>
    <t xml:space="preserve">(1) Meerwaarde toegekend aan een weesgeneesmiddel met zwak RCT-bewijs (GRADE: nauwelijks effect op beste visus) op grond van een pathofysiologisch plausibele post-hoc subgroep (discordante ogen) die samenvalt met de richtlijnstartcriteria – bewijskracht en richtlijn versterken elkaar. (2) Gepast gebruik via bijlage 2-verwijzing naar de richtlijn (start ≤1 jaar, 3-maandelijkse evaluatie, stopcriteria) en de facto centralisatie bij drie expertisecentra. (3) Eerste vermelding van de Monitor weesgeneesmiddelen (aangekondigd in 'Pakketbeheer weesgeneesmiddelen' 2015; eerste editie Q1 2018) als instrument om gebruik en kosten te volgen. FE-vrijstelling op €0,9–2,3 mln.</t>
  </si>
  <si>
    <t xml:space="preserve">Opgenomen op bijlage 1B met bijlage 2-voorwaarde (2017/2018)</t>
  </si>
  <si>
    <t xml:space="preserve">Bron: brief 20-10-2017 (3 p.) + GVS-rapport 17/08 10-10-2017 + FT-rapport + BIA (84 p.), volledig gelezen. Stap B.</t>
  </si>
  <si>
    <t xml:space="preserve">GVS-142</t>
  </si>
  <si>
    <t xml:space="preserve">FNA product hydrocortison vaselinecrème DMB 1%</t>
  </si>
  <si>
    <t xml:space="preserve">fna product hydrocortison vaselinecrème dmb 1%</t>
  </si>
  <si>
    <t xml:space="preserve">oppervlakkige steroïdgevoelige, niet-infectieuze huidaandoeningen (dermatosen)</t>
  </si>
  <si>
    <t xml:space="preserve">GVS-advies FNA product hydrocortison vaselinecrème DMB 1% bij oppervlakkige steroïdgevoelige, niet-infectieuze huidaandoeningen (dermatosen)</t>
  </si>
  <si>
    <t xml:space="preserve">https://www.zorginstituutnederland.nl/documenten/2017/11/28/gvs-advies-hydrocortison-vaselinecreme-dmb-1-fna-bij-oppervlakkige-steroidgevoelige-niet-infectieuze-dermatosen</t>
  </si>
  <si>
    <t xml:space="preserve">Tiofarma (geregistreerd FNA-product)</t>
  </si>
  <si>
    <t xml:space="preserve">Geregistreerd FNA-product (well-established use; voorheen magistrale bereiding, identieke samenstelling en AIP) – briefrapport op verzoek VWS voor drie FNA-producten tegelijk (zie ook GVS-143); hydrocortison-vaselinecrème 1% is onderling vervangbaar met hydrocortisonzalf 10 mg/g (nu 1B) → nieuw 1A-cluster, standaarddosis 1 g</t>
  </si>
  <si>
    <t xml:space="preserve">Positief (gelijke waarde t.o.v. hydrocortisonzalf). FNA-preparaten gelden per definitie als rationele farmacotherapie (opgenomen na klinische onderbouwing) en zijn onderdeel van de NHG-standaard eczeem: bij matig eczeem klasse-1-corticosteroïd (hydrocortison) met indifferent middel, bij droog eczeem een vette basis (zalf/vaselinecrème), bij nattend eczeem crème; onvoldoende effect → klasse 2 (triamcinolon). Registratie stimuleert veiligheidstoezicht op magistrale bereidingen; geen nieuwe studies, uitgebreide praktijkervaring. AIP gelijk aan de bereiding → geen meerkosten.</t>
  </si>
  <si>
    <t xml:space="preserve">Hydrocortisonzalf 10 mg/g (bijlage 1B) en de voormalige magistrale FNA-bereiding</t>
  </si>
  <si>
    <t xml:space="preserve">n.v.t.; AIP gelijk aan de apotheekbereiding</t>
  </si>
  <si>
    <t xml:space="preserve">Geen meerkosten (vervangt de vergoede bereiding)</t>
  </si>
  <si>
    <t xml:space="preserve">(1) 'Registratie van een FNA-bereiding tegen gelijke prijs' als eigen, verkorte procedure: FNA = rationele farmacotherapie, richtlijnplaats en praktijkervaring volstaan, briefrapport zonder FT. (2) Contrast met CDCA/mexiletine (GVS-166/216): dezelfde registratieroute wordt hier onproblematisch gevonden omdat samenstelling én prijs identiek blijven – prijsgedrag, niet registratie, is de scheidslijn. (3) Clusteronderhoud: de nieuwe crème vormt met de bestaande 1B-zalf een nieuw 1A-cluster (standaarddosis 1 g dermatologica).</t>
  </si>
  <si>
    <t xml:space="preserve">Opgenomen op bijlage 1A in een nieuw cluster met hydrocortisonzalf (2017/2018)</t>
  </si>
  <si>
    <t xml:space="preserve">Bron: briefrapport 28-11-2017 (5 p.; gezamenlijk met de zure oordruppels van GVS-143), volledig gelezen. CORRECTIE: indexuitkomst 'Opnemen bijlage 1B' → 'Opnemen bijlage 1A' (crème wordt geclusterd met hydrocortisonzalf; de oordruppels gaan naar 1B). Stap B.</t>
  </si>
  <si>
    <t xml:space="preserve">GVS-143</t>
  </si>
  <si>
    <t xml:space="preserve">FNA producten zure oordruppels hydrocortison Tiofarma en zure oordruppels triamcinolonacetonide Tiofarma</t>
  </si>
  <si>
    <t xml:space="preserve">fna producten zure oordruppels hydrocortison tiofarma</t>
  </si>
  <si>
    <t xml:space="preserve">gehoorgangontsteking (otitis externa)</t>
  </si>
  <si>
    <t xml:space="preserve">GVS-advies FNA producten zure oordruppels hydrocortison Tiofarma en zure oordruppels triamcinolonacetonide Tiofarma bij gehoorgangontsteking (otitis externa)</t>
  </si>
  <si>
    <t xml:space="preserve">https://www.zorginstituutnederland.nl/documenten/2017/11/28/gvs-advies-oordruppels-bij-gehoorgangontsteking-otitis-externa</t>
  </si>
  <si>
    <t xml:space="preserve">Tiofarma (geregistreerde FNA-producten)</t>
  </si>
  <si>
    <t xml:space="preserve">Geregistreerde FNA-producten (well-established use) met identieke samenstelling en AIP als de magistrale bereiding; geen GVS-middel dat zuur én corticosteroïd voor het oor combineert → beide niet vervangbaar → 1B; hydrocortison (klasse 1) en triamcinolonacetonide (klasse 2) zijn onderling niet vervangbaar (eerder oordeel klasse 1 vs. 2) → twee aparte 1B-plaatsen</t>
  </si>
  <si>
    <t xml:space="preserve">Positief (meerwaarde bij otitis externa als eerste keus). NHG-standaard Otitis externa (2014): zure oordruppels met een corticosteroïd zijn eerste keus (3 dd 3 druppels); azijnzuur werkt antibacterieel via pH-daling, het corticosteroïd ontstekingsremmend; de combinatie geeft een hoger genezingspercentage en minder recidieven dan azijnzuur of aluminiumacetotartraat alleen en is even effectief als corticosteroïd/antibioticum-druppels, met voorkeur wegens sensibilisatie en ototoxiciteit van antibiotica. AIP €7,08 (hydrocortison) en €7,27 (triamcinolon) per 10 ml = prijs van de bereiding → geen meerkosten.</t>
  </si>
  <si>
    <t xml:space="preserve">Oordruppels met alleen azijnzuur/aluminiumacetotartraat; corticosteroïd/antibioticum-oordruppels; de voormalige FNA-bereiding</t>
  </si>
  <si>
    <t xml:space="preserve">n.v.t.; AIP €7,08 en €7,27 per flacon 10 ml, gelijk aan de apotheekbereiding</t>
  </si>
  <si>
    <t xml:space="preserve">(1) Meerwaarde toegekend op richtlijnbasis (NHG: eerste keus) zonder eigen studies – FNA-status als bewijsbasis; 1B omdat het GVS geen zuur+corticosteroïd-oordruppel kent. (2) Corticosteroïdklassen (1 vs. 2) als vaste clusterbreker, ook binnen otologische druppels. (3) Prijsgelijkheid met de bereiding sluit meerkosten uit; het beleid om magistrale bereidingen te laten registreren wordt door ZIN ondersteund zolang de prijs niet stijgt (vgl. GVS-112 waarschuwing 'dubbel betalen').</t>
  </si>
  <si>
    <t xml:space="preserve">Beide oordruppels opgenomen op bijlage 1B (2017/2018)</t>
  </si>
  <si>
    <t xml:space="preserve">Bron: briefrapport 28-11-2017 (5 p.; zelfde brief als GVS-142), volledig gelezen. Stap B.</t>
  </si>
  <si>
    <t xml:space="preserve">GVS-144</t>
  </si>
  <si>
    <t xml:space="preserve">ataluren (Translarna®)</t>
  </si>
  <si>
    <t xml:space="preserve">ataluren</t>
  </si>
  <si>
    <t xml:space="preserve">Translarna</t>
  </si>
  <si>
    <t xml:space="preserve">Spierdystrofie van Duchenne (nmDMD)</t>
  </si>
  <si>
    <t xml:space="preserve">GVS-advies ataluren (Translarna®) bij de behandeling van Spierdystrofie van Duchenne (nmDMD)</t>
  </si>
  <si>
    <t xml:space="preserve">https://www.zorginstituutnederland.nl/documenten/2017/11/28/gvs-advies-ataluren-translarna-bij-de-behandeling-van-spierdystrofie-van-duchenne-nmdmd</t>
  </si>
  <si>
    <t xml:space="preserve">PTC Therapeutics</t>
  </si>
  <si>
    <t xml:space="preserve">Niet onderling vervangbaar: eerste ziektemodificerend middel voor nonsense-mutatie Duchenne (nmDMD), ambulante patiënten ≥5 jaar; EMA conditionele registratie mei 2014, in januari 2017 opnieuw conditioneel (niet unaniem) nadat de confirmatiestudie de werkzaamheid niet bevestigde; FDA weigerde registratie</t>
  </si>
  <si>
    <t xml:space="preserve">Negatief: minderwaarde t.o.v. placebo (beide + best ondersteunende zorg) 'vanwege onvoldoende bewijs'. In beide RCT's (fase 2b studie 007, Bushby 2014; fase 3 studie 020/ACT DMD, McDonald 2016) was het primaire eindpunt – verandering in 6MWD na 48 weken – niet statistisch significant; de gepoolde puntschatter ligt onder de MID van 30 m, zodat ataluren de achteruitgang van het loopvermogen 'mogelijk niet of nauwelijks' vertraagt. Secundaire uitkomsten (10 m rennen, traptreden, opstaan, rolstoeldagen, valincidenten) waren meestal numeriek maar niet significant gunstig en onder de MID. De post-hoc subgroep uit 007 (&gt;7 jaar, 6MWD ≤80% voorspeld en ≥150 m: +49,9 m, p=0,0096) werd in de daarop ontworpen studie 020 niet gerepliceerd (+13 m, p=0,213); alleen niet-vooraf gespecificeerde strata (6MWD 300–400 m: +42,9 m) waren significant. Extensiestudie 019 (open, eenarmig) voegt niets toe voorbij 48 weken. Bovendien ontbreekt bij DMD-patiënten farmacodynamische bevestiging van het veronderstelde mechanisme (ribosomale read-through van het stopcodon). Goede verdraagbaarheid (bewijs van redelijke kwaliteit).</t>
  </si>
  <si>
    <t xml:space="preserve">Placebo toegevoegd aan best ondersteunende zorg (corticosteroïden, fysiotherapie)</t>
  </si>
  <si>
    <t xml:space="preserve">Relatief hoog (DMD: progressief verlies van loopvermogen, geen alternatief) – niet gekwantificeerd; geen FE</t>
  </si>
  <si>
    <t xml:space="preserve">n.v.t. (afgewezen op therapeutische waarde)</t>
  </si>
  <si>
    <t xml:space="preserve">Niet geraamd (geen BIA); ZIN: 'het aantal patiënten in Nederland is zeer beperkt'</t>
  </si>
  <si>
    <t xml:space="preserve">Niet geraamd; nmDMD is een kleine subgroep (~13%) van Duchenne; alleen ambulante jongens ≥5 jaar; 40 mg/kg/dag oraal (sachets 125/250/1000 mg)</t>
  </si>
  <si>
    <t xml:space="preserve">(1) Twee niet-significante RCT's op de cruciale uitkomstmaat, een post-hoc subgroep die in de confirmatiestudie niet standhield en een ontbrekende mechanistische onderbouwing → minderwaarde wegens onvoldoende bewijs; de EMA-conditionele registratie ('niet unaniem') en de FDA-weigering ondersteunen dat oordeel. (2) ZIN wijst erop dat alleen een nieuwe studie in een nieuw geselecteerde subgroep duidelijkheid kan geven. (3) Toets aan de VT-criteria (top-down procedure, knock-out- en prioriteringscriteria) negatief: lage maatschappelijke relevantie door zeer kleine populatie, knock-outs op deelname niet-academisch centrum en landelijke beschikbaarheid, geen mechanistische onderbouwing, niet veelbelovend, en twijfel of de door de EMA gevraagde studie 041 (opzet, subgroepen, relevantiegrenzen, follow-up) de pakketvraag kan beantwoorden. Advies: niet opnemen op 1B; geen VT-kandidaat.</t>
  </si>
  <si>
    <t xml:space="preserve">Bron: brief 23-11-2017 (3 p.) + FT-rapport (51 p.), volledig gelezen. Indexdatum 28-11-2017 (publicatie); brief 23-11-2017. GVS-145 = zelfde document onder tweede URL (dubbele vermelding, geen pdf).</t>
  </si>
  <si>
    <t xml:space="preserve">GVS-145</t>
  </si>
  <si>
    <t xml:space="preserve">spierdystrofie van duchenne nmdmd</t>
  </si>
  <si>
    <t xml:space="preserve">GVS-advies ataluren translarna bij de behandeling van spierdystrofie van duchenne nmdmd</t>
  </si>
  <si>
    <t xml:space="preserve">https://www.zorginstituutnederland.nl/publicaties/adviezen/2017/11/29/gvs-advies-ataluren-translarna-bij-de-behandeling-van-spierdystrofie-van-duchenne-nmdmd</t>
  </si>
  <si>
    <t xml:space="preserve">Downloadscript 24-09-2026 vond geen pdf op de documentpagina (GEEN PDF in verslag) – handmatig ophalen indien gewenst. Toegevoegd 24-09-2026 uit inventaris (Internet Archive + ZIN-site). Titel afgeleid van URL (pagina niet gelezen).</t>
  </si>
  <si>
    <t xml:space="preserve">GVS-146</t>
  </si>
  <si>
    <t xml:space="preserve">viskeuze cysteamine oogdruppels (Cystadrops®)</t>
  </si>
  <si>
    <t xml:space="preserve">viskeuze cysteamine oogdruppels</t>
  </si>
  <si>
    <t xml:space="preserve">Cystadrops</t>
  </si>
  <si>
    <t xml:space="preserve">cystinose</t>
  </si>
  <si>
    <t xml:space="preserve">GVS-advies viskeuze cysteamine oogdruppels (Cystadrops®) bij cystinose</t>
  </si>
  <si>
    <t xml:space="preserve">https://www.zorginstituutnederland.nl/documenten/2018/01/04/gvs-advies-viskeuze-cysteamine-oogdruppels-cystadrops-bij-cystinose</t>
  </si>
  <si>
    <t xml:space="preserve">Recordati (Orphan Europe)</t>
  </si>
  <si>
    <t xml:space="preserve">Geen GVS-middel voor corneale cystinekristallen; cysteamine oraal (Cystagon, 1B) niet vervangbaar wegens toedieningsweg → 1B; viskeuze cysteamine HCl 0,55% oogdruppel, 4 dd 1 druppel per oog, ≥2 jaar; de veel gebruikte Nederlandse apotheekbereiding (waterige cysteamine 0,5%, Radboudumc) is bewust níet als comparator genomen</t>
  </si>
  <si>
    <t xml:space="preserve">Positief: meerwaarde t.o.v. een waterige cysteamine HCl 0,1% oogdruppel (beschouwd als placebo). Directe vergelijkende studie (CHOC): groot en klinisch relevant effect op corneale kristaldichtheid (IVCM-score) en fotofobie bij 4 dd toediening; frequente maar niet-ernstige, kortdurende bijwerkingen (oogpijn, hyperemie, jeuk, tranen, wazig zien), nauwelijks stakers. De Nederlandse apotheekbereiding is niet als vergelijkende behandeling genomen omdat haar effectiviteit nooit in klinische studies is onderzocht, de benodigde toedieningsfrequentie (tot 6–12 dd) in de praktijk niet wordt gehaald en er kwaliteits-/stabiliteitsproblemen zijn – door partijen incl. de bereidende apothekers bevestigd tijdens de consultatie.</t>
  </si>
  <si>
    <t xml:space="preserve">Waterige cysteamine HCl 0,1% oogdruppel (placebo-equivalent); Nederlandse apotheekbereiding 0,5% uitdrukkelijk niet als comparator</t>
  </si>
  <si>
    <t xml:space="preserve">Geen prijsvoorwaarde; ZIN wijst er nadrukkelijk op dat Cystadrops €53.300 per patiënt per jaar kost tegenover ~€1.840 voor de apotheekbereiding</t>
  </si>
  <si>
    <t xml:space="preserve">~2,2 meerkosten in 2020 (therapietrouw en marktpenetratie meegewogen)</t>
  </si>
  <si>
    <t xml:space="preserve">Niet exact vermeld (cystinose ultrazeldzaam); €53.300 vs. €1.840 per patiënt per jaar</t>
  </si>
  <si>
    <t xml:space="preserve">(1) Comparatorkeuze tegen de eigen praktijk: de gangbare apotheekbereiding wordt niet als vergelijking genomen omdat zij nooit is onderzocht, in de praktijk onderdoseerd wordt en instabiel is – waardoor de placebo-achtige 0,1%-druppel de comparator wordt en meerwaarde volgt. (2) De prijsverhouding (€53.300 vs. €1.840; factor ~29) wordt tweemaal in de brief benadrukt maar leidt bij een BIA van €2,2 mln (FE-vrijstelling) niet tot een prijsvoorwaarde – signaal zonder instrument, zoals bij Thiosix (GVS-112). (3) Consultatie met bereidende apothekers als bewijsbron voor praktijkproblemen; voorloper van de CDCA-discussie over bereiding vs. geregistreerd product (GVS-166).</t>
  </si>
  <si>
    <t xml:space="preserve">Opgenomen op bijlage 1B (2018)</t>
  </si>
  <si>
    <t xml:space="preserve">Bron: brief 04-01-2018 (3 p.) + GVS-rapport 18/01 + FT-rapport 18-12-2017 + BIA (63 p.), volledig gelezen. Stap B.</t>
  </si>
  <si>
    <t xml:space="preserve">GVS-147</t>
  </si>
  <si>
    <t xml:space="preserve">sofosbuvir/velpatasvir/voxilaprevir (Vosevi®)</t>
  </si>
  <si>
    <t xml:space="preserve">Vosevi</t>
  </si>
  <si>
    <t xml:space="preserve">GVS-advies sofosbuvir/velpatasvir/voxilaprevir (Vosevi®) bij chronische hepatitis C</t>
  </si>
  <si>
    <t xml:space="preserve">https://www.zorginstituutnederland.nl/documenten/2018/01/16/gvs-advies-sofosbuvir-velpatasvir-voxilaprevir-vosevi-bij-chronische-hepatitis-c</t>
  </si>
  <si>
    <t xml:space="preserve">Vaste DAA-combinaties in principe onderling vervangbaar (clustercriteria), maar VWS-beleid: 1B met prijsarrangement; vergelijkingsgroep zeven gelijkwaardige interferonvrije DAA-combinaties (elbasvir/grazoprevir, glecaprevir/pibrentasvir, Viekirax/Exviera, SOF+DCV, SOF/LDV, SOF+SMV, SOF/VEL)</t>
  </si>
  <si>
    <t xml:space="preserve">Positief (gelijke waarde), met een klein subgroepvoordeel. Pangenotypische triple-DAA (SOF 400/VEL 100/VOX 100 mg, 1 dd; 8 weken naïef zonder cirrose, 12 weken bij cirrose of na DAA-falen). Naïeve patiënten (POLARIS-2/-3, GT1–6): SVR12 ≥95% na 8 weken, niet-inferieur aan de standaard. DAA-ervaren patiënten (POLARIS-1 dubbelblind vs. placebo; POLARIS-4 open vs. SOF/VEL): 12 weken Vosevi effectief (SVR12 ~98%) na falen op NS5A- of andere DAA-regimes, waar SOF/VEL alleen 90% haalde – een niet op significantie getoetst verschil, en de controle-arm had volgens ZIN SOF/VEL + ribavirine moeten zijn (ASTRAL-4; richtsnoer). De fabrikant claimde meerwaarde na DAA-falen; ZIN honoreert alleen het praktische voordeel dat geen ribavirine nodig is bij de kleine groep (~36/jaar) die faalde op NS5A/NS3-bevattende regimes, met resistentiebepaling via een HCV-expertisecentrum. Veiligheid: 0,1% staakt (1/1056 bij 8 weken), gebaseerd op 1.543 patiënten in fase 2/3.</t>
  </si>
  <si>
    <t xml:space="preserve">Interferonvrije DAA-combinaties volgens het HCV-richtsnoer (april 2017); bij DAA-falen SOF/VEL + ribavirine (EASL 2016, 11 opties)</t>
  </si>
  <si>
    <t xml:space="preserve">Geen percentage; prijsarrangement 'zoals bij de eerder beoordeelde hepatitis C-producten' in overweging gegeven; dagprijs €607 ligt iets boven Maviret/Harvoni (€547,60) en Epclusa (€516,60)</t>
  </si>
  <si>
    <t xml:space="preserve">Niet geraamd (geen BIA in briefrapport); herbehandelingsgroep klein</t>
  </si>
  <si>
    <t xml:space="preserve">~36 herbehandelingen per jaar (4% van ~900 HCV-patiënten in 2018 haalt geen SVR12 na een eerste DAA-regime) + enkele uit eerdere jaren; AIP €17.000 per 4 weken; 8 weken €34.000, 12 weken €51.000</t>
  </si>
  <si>
    <t xml:space="preserve">(1) Vijfde DAA-briefrapport, zelfde formule: gelijke waarde binnen de klasse → opname 1B + prijsarrangement wegens substitutie. (2) De meerwaardeclaim voor DAA-gefaalde patiënten wordt afgezwakt tot 'voordeel dat geen ribavirine nodig is': ZIN merkt op dat POLARIS-4 de verkeerde controle-arm had (SOF/VEL zonder ribavirine, in strijd met ASTRAL-4 en het richtsnoer) en dat het verschil niet getoetst is; herbehandeling blijft maatwerk na resistentiebepaling in een expertisecentrum. (3) Eerste DAA met een hogere dagprijs dan de klassegenoten (€607 vs. €517–548); ZIN registreert dat zonder consequenties omdat het arrangement de nettoprijs bepaalt.</t>
  </si>
  <si>
    <t xml:space="preserve">Opgenomen op bijlage 1B onder het HCV-arrangement (2018); exacte datum/Stcrt. niet in dossier</t>
  </si>
  <si>
    <t xml:space="preserve">Bron: briefrapport 16-01-2018 (8 p. incl. bijlage 1 met POLARIS-tabel), volledig gelezen; geen FT-/FE-/BIA-rapport (bewust). Laatste dossier in de DAA-briefrapportreeks (GVS-104/123/124/140/147).</t>
  </si>
  <si>
    <t xml:space="preserve">GVS-148</t>
  </si>
  <si>
    <t xml:space="preserve">evolocumab (Repatha®) aanpassing bijlage 2 voorwaarden</t>
  </si>
  <si>
    <t xml:space="preserve">evolocumab aanpassing bijlage 2 voorwaarden</t>
  </si>
  <si>
    <t xml:space="preserve">Anders</t>
  </si>
  <si>
    <t xml:space="preserve">GVS-advies evolocumab (Repatha®) aanpassing bijlage 2 voorwaarden</t>
  </si>
  <si>
    <t xml:space="preserve">https://www.zorginstituutnederland.nl/documenten/2018/01/18/gvs-advies-evolocumab-repatha-aanpassing-bijlage-2-voorwaarden</t>
  </si>
  <si>
    <t xml:space="preserve">Evolocumab op 1A (cluster met alirocumab) met bijlage 2 (vijf zeer-hoog-risicogroepen na max. statine + ezetimib); fabrikant vraagt op basis van FOURIER verbreding naar alle niet-familiaire patiënten met ≥1 doorgemaakt CVE, met de nuance dat statine/ezetimib bij bijwerkingen gestaakt moet kunnen worden; WAR-bespreking; advies aangehouden tot de herziene CVRM-richtlijn (voorjaar 2018)</t>
  </si>
  <si>
    <t xml:space="preserve">Niet afgerond. FOURIER (placebogecontroleerd, ~25.000 patiënten met PAV/MI/beroerte en verhoogd risico, evolocumab bovenop statine ± ezetimib) toont vermindering van morbiditeit; kanttekeningen van de WAR: representativiteit van de populatie voor Nederland (achtergrondbehandeling), de studie was 'overpowerd' waardoor de vervolgduur relatief kort is en gegevens over langdurige veiligheid en effectiviteit beperkt zijn. Omdat een herziening van de multidisciplinaire CVRM-richtlijn (2011) in het voorjaar van 2018 wordt verwacht, waarin behandeldoelen (LDL-C) kunnen wijzigen, acht ZIN het aangewezen de herbeoordeling pas dan uit te voeren: voorwaarde voorlopig ongewijzigd.</t>
  </si>
  <si>
    <t xml:space="preserve">Maximaal verdraagbare statine + ezetimib (placebo in FOURIER)</t>
  </si>
  <si>
    <t xml:space="preserve">Bestaande voorwaarde (vijf risicogroepen) blijft van kracht; advisering wordt voortgezet na de CVRM-update</t>
  </si>
  <si>
    <t xml:space="preserve">(1) ZIN houdt een aanvraag tot verbreding bewust aan tot de richtlijn is herzien: vergoedingsvoorwaarden volgen behandeldoelen uit de richtlijn, niet andersom – een procedurele keuze om FOURIER in de juiste normatieve context te wegen. (2) Kritiek op FOURIER (overpowerd, korte follow-up, achtergrondbehandeling) wordt vast onderdeel van de PCSK9-lijn (GVS-171, 2019: minderwaarde t.o.v. ezetimibe; GVS-292, 2023: uiteindelijke verbreding). (3) Fabrikant probeert de ezetimib-eis te versoepelen ('staken bij bijwerkingen') – een thema dat pas in 2023 wordt gehonoreerd.</t>
  </si>
  <si>
    <t xml:space="preserve">Voorwaarde ongewijzigd; herbeoordeling voortgezet na CVRM-richtlijn 2019 (GVS-171, januari 2019: niet uitbreiden)</t>
  </si>
  <si>
    <t xml:space="preserve">Bron: brief 18-01-2018 (3 p.), volledig gelezen. Vervolg: GVS-171 (23-01-2019), GVS-292 (2023). Stap B.</t>
  </si>
  <si>
    <t xml:space="preserve">GVS-149</t>
  </si>
  <si>
    <t xml:space="preserve">cladribine (Mavenclad®)</t>
  </si>
  <si>
    <t xml:space="preserve">cladribine</t>
  </si>
  <si>
    <t xml:space="preserve">Mavenclad</t>
  </si>
  <si>
    <t xml:space="preserve">Relapsing Remitting Multiple Sclerose (RRMS)</t>
  </si>
  <si>
    <t xml:space="preserve">GVS-advies cladribine (Mavenclad®) bij Relapsing Remitting Multiple Sclerose (RRMS)</t>
  </si>
  <si>
    <t xml:space="preserve">https://www.zorginstituutnederland.nl/documenten/2018/01/24/gvs-advies-cladribine-mavenclad</t>
  </si>
  <si>
    <t xml:space="preserve">Onderling vervangbaar met oraal fingolimod (nu 1B) → nieuw te vormen 1A-cluster (later 0L01BBCO V) met dezelfde bijlage 2-voorwaarde als fingolimod (zeer actieve RRMS na ≥1 DMD; ZIN-voorstel 19-10-2017); standaarddosis 0,19 mg/dag (3,5 mg/kg cumulatief over 2 jaar); fabrikant vroeg zelf tweede-lijnsplaats</t>
  </si>
  <si>
    <t xml:space="preserve">Positief (gelijke waarde t.o.v. fingolimod). CLARITY (RCT vs. placebo, 2 jaar) en CLARITY Extension (effect behouden zonder verdere kuren) tonen reductie van ARR en progressie; via indirecte vergelijkingen met fingolimod is er 'geen bewijs of aanwijzing' dat de gunstige effecten wezenlijk verschillen bij zeer actieve RRMS. Ongunstig: (ernstige) lymfopenie met verhoogd risico op herpes zoster en andere infecties; mogelijk maligniteitssignaal (nader onderzocht; EMA: geen relevant verhoogd risico); behandelvrije periode na 2 kuren. Conclusie: geen klinisch relevante verschillen in eigenschappen → onderling vervangbaar.</t>
  </si>
  <si>
    <t xml:space="preserve">Fingolimod (oraal tweedelijns-DMD); indirect via placebogecontroleerde studies</t>
  </si>
  <si>
    <t xml:space="preserve">Zelfde voorwaarde als fingolimod (voorstel 19-10-2017): 'uitsluitend voor een verzekerde van achttien jaar of ouder met zeer actieve relapsing-remitting multiple sclerose (RRMS) die niet heeft gereageerd op een behandeling met ten minste één ziektemodificerend geneesmiddel dat geregistreerd is voor de behandeling van MS'</t>
  </si>
  <si>
    <t xml:space="preserve">n.v.t. (vergoedingslimiet nieuw cluster met fingolimod)</t>
  </si>
  <si>
    <t xml:space="preserve">(1) Een oraal immuunreconstitutiemiddel met een compleet ander doseerregime (twee korte jaarlijkse kuren, daarna behandelvrij) wordt geclusterd met dagelijks fingolimod: de GVS-systematiek clustert op indicatie/plaats/toediening, niet op mechanisme of schema; de standaarddosis (0,19 mg/dag) middelt de cumulatieve dosis over 2 jaar. (2) Fingolimod verhuist door deze clustering van 1B naar 1A – het spookcluster/1B-onderhoud als bijvangst (vgl. daclizumab/glatirameer GVS-129). (3) Fabrikant kiest zelf de tweede-lijnspositie (gelijk aan fingolimod-voorwaarde) en accepteert daarmee de bijlage 2 van de comparator. Veiligheid (lymfopenie, herpes zoster, maligniteitssignaal) blokkeert gelijke waarde niet.</t>
  </si>
  <si>
    <t xml:space="preserve">Opgenomen op bijlage 1A in een nieuw cluster met fingolimod, met bijlage 2-voorwaarde (2018)</t>
  </si>
  <si>
    <t xml:space="preserve">Bron: brief 16-01-2018 (2 p.) + GVS-rapport 18/02 09-01-2018 + FT-rapport (71 p.), volledig gelezen. Stap B.</t>
  </si>
  <si>
    <t xml:space="preserve">GVS-150</t>
  </si>
  <si>
    <t xml:space="preserve">Trelegy Ellipta®</t>
  </si>
  <si>
    <t xml:space="preserve">trelegy ellipta®</t>
  </si>
  <si>
    <t xml:space="preserve">Chronic Obstructive Pulmonary Disease (COPD)</t>
  </si>
  <si>
    <t xml:space="preserve">GVS-advies Trelegy Ellipta® bij Chronic Obstructive Pulmonary Disease (COPD)</t>
  </si>
  <si>
    <t xml:space="preserve">https://www.zorginstituutnederland.nl/documenten/2018/02/06/gvs-advies-trelegy-ellipta-bij-chronic-obstructive-pulmonary-disease-copd</t>
  </si>
  <si>
    <t xml:space="preserve">Vaste drievoudige inhalatiepoedercombinatie (92/55/22 µg, 1 dd 1 inhalatie, Ellipta); componenten al in het GVS (Relvar Ellipta 92/22; Incruse 55 µg) → marginale toets; 'om technische redenen' 1B (geen cluster voor drievoudige combinaties); matig-ernstige COPD onvoldoende behandeld met ICS/LABA</t>
  </si>
  <si>
    <t xml:space="preserve">Niet inhoudelijk beoordeeld (marginale toets op componenten): Trelegy komt in aanmerking als alternatief voor patiënten die op fluticasonfuroaat + vilanterol + umeclidinium in deze doseringsverhouding zijn aangewezen. Prijs: AIP €63,11 per 30 doses = €2,10 per dag, gelijk aan Relvar Ellipta 92/22 (€1,00) + Incruse (€1,10) → geen meerkosten.</t>
  </si>
  <si>
    <t xml:space="preserve">Losse componenten Relvar Ellipta 92/22 + Incruse Ellipta</t>
  </si>
  <si>
    <t xml:space="preserve">n.v.t.; €2,10 per dag = som van de componenten</t>
  </si>
  <si>
    <t xml:space="preserve">(1) Tweede drievoudige COPD-combinatie binnen vier maanden (na Trimbow, GVS-139) via identieke marginale toets: prijs exact gelijk aan de som van de componenten → 1B 'om technische redenen'. (2) Eenmaaldaags droogpoeder vs. tweemaaldaags aërosol (Trimbow): geen inhoudelijke vergelijking, beide op 1B naast elkaar – illustratie van de lacune die het clusteradvies 2022 (GVS-396) voor combinatiepreparaten probeert te dichten.</t>
  </si>
  <si>
    <t xml:space="preserve">Bron: brief 06-02-2018 (2 p.), volledig gelezen. Zusterdossier GVS-139 (Trimbow). Stap B.</t>
  </si>
  <si>
    <t xml:space="preserve">GVS-151</t>
  </si>
  <si>
    <t xml:space="preserve">herbeoordeling fampridine (Fampyra®)</t>
  </si>
  <si>
    <t xml:space="preserve">herbeoordeling fampridine</t>
  </si>
  <si>
    <t xml:space="preserve">Fampyra</t>
  </si>
  <si>
    <t xml:space="preserve">multiple sclerose (MS)</t>
  </si>
  <si>
    <t xml:space="preserve">GVS-advies herbeoordeling fampridine (Fampyra®) bij multiple sclerose (MS)</t>
  </si>
  <si>
    <t xml:space="preserve">https://www.zorginstituutnederland.nl/documenten/2018/03/01/gvs-advies-herbeoordeling-fampridine-fampyra-bij-ms</t>
  </si>
  <si>
    <t xml:space="preserve">Symptomatisch middel voor loopvermogen bij MS (EDSS 4–7), geen ziektemodificerend effect; 2012 afgewezen (effect te gering), daarna top-down voorwaardelijk toegelaten op 1B met bijlage 2 (01-04-2016 t/m 01-04-2018, deelname aan onderzoek) onder een convenant met fabrikant, behandelcentra, patiëntenverenigingen en NVN; herbeoordeling op ENHANCE, LIBERATE en het Treatment Monitoring Program (TMP)</t>
  </si>
  <si>
    <t xml:space="preserve">Negatief: therapeutische minderwaarde t.o.v. de gebruikelijke behandeling (incl. fysio-/oefentherapie). ENHANCE (dubbelblinde RCT, 24 weken, slechts 22 NL-patiënten): MSWS-12 daalt ruim 6 punten met fampridine vs. 3 met placebo – netto ruim 3 punten bij een klinisch relevante grens van 8; het percentage responders (≥8 punten) ligt 11% hoger dan placebo, terwijl het convenant vooraf een verschil van ≥14,5% als voorwaarde stelde ('van tien gebruikers hebben er vier respons, drie ook op placebo'). Alternatieve toets: risicoratio responders 1,35 (95% BI 1,12–1,62), boven de ZIN-grens van 1,25 maar met een BI dat die grens overschrijdt (GRADE: afwaardering voor imprecisie en indirectheid → 'mogelijk klinisch relevant'). Effect op kwaliteit van leven na 24 weken klinisch verwaarloosbaar. Generaliseerbaarheid onzeker: NL-patiënten krijgen veel vaker fysio-/oefentherapie dan in de studie; de door ZIN gevraagde post-hoc analyse naar effect met/zonder fysiotherapie (convenant, overweging 6) is niet geleverd. TMP: 32% staakt binnen 14 maanden, meestal in maand 2.</t>
  </si>
  <si>
    <t xml:space="preserve">Gebruikelijke behandeling in Nederland: fysio-/oefentherapie (+ placebo in ENHANCE)</t>
  </si>
  <si>
    <t xml:space="preserve">Voorwaardelijke bijlage 2-tekst (letterlijk): 'Uitsluitend in de periode van 1 april 2016 tot 1 april 2018 en uitsluitend voor een verzekerde van achttien jaar of ouder met multiple sclerose en een score van 4 tot en met 7 op de Expanded Disability Status Scale, voor zover de verzekerde deelneemt aan onderzoek als bedoeld in artikel 2.2, tweede lid, naar Fampyra.' Na 01-04-2018 geen aanspraak meer; exit-strategie uit het convenant (informeren patiënten, geen afbouw nodig).</t>
  </si>
  <si>
    <t xml:space="preserve">n.v.t. (afgewezen op therapeutische waarde; KE-onderzoek uit het convenant niet doorslaggevend)</t>
  </si>
  <si>
    <t xml:space="preserve">7,4 (scenario 1: 1.965 gebruikers uit VT/NPP) tot 19,4–22,4 (scenario 2: epidemiologisch, 4.878–5.912 gebruikers) per jaar, 2018–2020; brief: 'ruim 7 tot ongeveer 20 miljoen'</t>
  </si>
  <si>
    <t xml:space="preserve">1.965/jaar (1.820 VT + 145 NPP; scenario 1) of 4.878→5.912 (scenario 2: 17.000 MS-patiënten × 42,2% EDSS 4–7 × 68% niet-stoppers); &gt;1.500 NL-patiënten gestart in LIBERATE; €3.774,68 per patiënt per jaar (13 × €290,36)</t>
  </si>
  <si>
    <t xml:space="preserve">(1) Eerste GVS-herbeoordeling ná een top-down voorwaardelijke toelating met vooraf in een convenant vastgelegd succescriterium (≥14,5% meer responders): de RCT haalt 11% → minderwaarde, ongeacht dat de RR (1,35) net boven 1,25 ligt – ZIN laat zien dat drie methoden tot dezelfde conclusie leiden. (2) Nederlandse context weegt mee: brede inzet van fysiotherapie maakt het studie-effect mogelijk niet overdraagbaar, en de fabrikant liet de gevraagde analyse liggen. (3) Consequentie: na 01-04-2018 vervalt de aanspraak; exit via het convenant (beroepsgroep en patiëntenverenigingen informeren, stoppen is veilig). (4) Buitenland: meestal laagste waardering van toegevoegde waarde; vergoeding elders alleen met geheime prijsafspraken (Duitsland) – geen argument. 'Niet bewezen beter dan de gebruikelijke behandeling, maar wel duurder.'</t>
  </si>
  <si>
    <t xml:space="preserve">Niet opgenomen: voorwaardelijke toelating beëindigd per 01-04-2018 (geen aanspraak meer); later opnieuw beoordeeld voor een subgroep (GVS-186, 2019: opname met bijlage 2)</t>
  </si>
  <si>
    <t xml:space="preserve">Bron: brief 01-03-2018 (4 p.) + herbeoordelingsrapport 01-03-2018 (55 p.) + BIA (20 p.), volledig gelezen. Vervolg: GVS-186/187 (herbeoordeling subgroep 2019).</t>
  </si>
  <si>
    <t xml:space="preserve">GVS-152</t>
  </si>
  <si>
    <t xml:space="preserve">cystische fibrose patiënten van 6 tot en met 11 jaar</t>
  </si>
  <si>
    <t xml:space="preserve">GVS-advies lumacaftor/ivacaftor (Orkambi®) voor cystische fibrose patiënten van 6 tot en met 11 jaar</t>
  </si>
  <si>
    <t xml:space="preserve">https://www.zorginstituutnederland.nl/documenten/2018/04/05/gvs-advies-lumacaftor-ivacaftor-orkambi-voor-cystische-fibrose-patienten-van-6-tot-en-met-11-jaar</t>
  </si>
  <si>
    <t xml:space="preserve">Nieuwe sterkte 100 mg lumacaftor/125 mg ivacaftor (2 tabletten per 12 uur) voor kinderen 6 t/m 11 jaar; bestaande 200/125 mg sinds november 2017 op 1B na prijsonderhandeling met bijlage 2-voorwaarde 114 (≥12 jaar, F508del-homozygoot); geen onderling vervangbaar GVS-middel; marginale toets</t>
  </si>
  <si>
    <t xml:space="preserve">Positief, op beperkt bewijs. Studie 011 (dubbelblinde placebogecontroleerde fase 3, 204 kinderen 6–11 jaar, F508del-homozygoot, LCI2,5 ≥7,5, ppFEV1 ≥70; baseline ppFEV1 89,8%): primaire uitkomstmaat LCI2,5 (longklaringsindex) verbetert met -1,0 (95% BI -1,3 tot -0,8) t.o.v. placebo – klinische relevantie onduidelijk; ppFEV1 +2,4% vs. placebo (95% BI 0,4–4,4), niet significant t.o.v. baseline; geen verschil in BMI, CFQ-R of exacerbaties (19,5% vs. 14,9%); mechanistisch bewijs via zweetchloride (-20,8 mmol/l vs. placebo). ZIN: effecten 'vooralsnog beperkt' maar bij kinderen met relatief goede longfunctie lastiger aan te tonen; de LCI-veranderingen bevestigen dat het ziekteproces vroeg begint, dus aannemelijk effectief; langere follow-up nodig om progressieremming te valideren. Conclusie: gunstige effecten groter dan best ondersteunende zorg → meerwaarde, voldoet aan SWP; non-responderselectie blijft niet mogelijk (test niet gevalideerd).</t>
  </si>
  <si>
    <t xml:space="preserve">Voorstel: voorwaarde 114 aanpassen naar 'uitsluitend voor cystische fibrose (CF) patiënten van 6 jaar en ouder die homozygoot zijn voor de F508del-mutatie in het CFTR-gen'</t>
  </si>
  <si>
    <t xml:space="preserve">Hoog (zie GVS-115) → €80.000</t>
  </si>
  <si>
    <t xml:space="preserve">~400.000/QALY (overgenomen van de volwassenenanalyse, december 2016; geen nieuwe FE; ICER bij kinderen 'mogelijk wat gunstiger')</t>
  </si>
  <si>
    <t xml:space="preserve">Geen nieuwe berekening; kans kosteneffectief bij €80.000 = 0%; prijs moet 82% dalen (zie GVS-128)</t>
  </si>
  <si>
    <t xml:space="preserve">82% (overgenomen); opname alleen als de kosten van deze voorziene uitbreiding in de vertrouwelijke prijsafspraak van 2017 zijn of alsnog worden meegenomen</t>
  </si>
  <si>
    <t xml:space="preserve">+21 meerkosten in 2018 voor 6–11 jaar (lijstprijs), totaal 105,4 (met 84,4 voor ≥12 jaar); 125,5 bij alle F508del-homozygoten – overschatting omdat de werkelijke arrangementsprijs vertrouwelijk is</t>
  </si>
  <si>
    <t xml:space="preserve">Niet apart vermeld in de brief (BIA 2016: 498 patiënten ≥12 jaar; uitbreiding was al in die BIA voorzien); studie 011 n=204 (103 actief/101 placebo)</t>
  </si>
  <si>
    <t xml:space="preserve">Geen ACP-advies (marginale toets).</t>
  </si>
  <si>
    <t xml:space="preserve">(1) Marginale toets van een leeftijdsuitbreiding: meerwaarde vastgesteld op een surrogaat (LCI2,5) waarvan de klinische relevantie onduidelijk is, met de redenering dat effecten bij vroege ziekte moeilijk aantoonbaar zijn en de kinderen anders 12 jaar moeten worden om voor het al vergoede middel in aanmerking te komen. (2) Geen nieuwe FE: de volwassen-ICER (€400.000; 82% korting nodig; 0% kans) wordt één op één overgenomen. (3) De €21 mln extra meerkosten waren al voorzien in de BIA die de prijsafspraak van 2017 onderbouwde; ZIN kent de vertrouwelijke prijs niet en adviseert daarom voorwaardelijk: opnemen als de kosten van de uitbreiding in het arrangement zitten, anders eerst (alsnog) onderhandelen. (4) Verdringings- en non-responderargumenten uit 2016/2017 worden herhaald.</t>
  </si>
  <si>
    <t xml:space="preserve">Opgenomen: bijlage 2-voorwaarde verruimd naar ≥6 jaar na aanpassing van het Orkambi-arrangement (2018); exacte datum/Stcrt. niet in dossier</t>
  </si>
  <si>
    <t xml:space="preserve">Bron: brief 05-04-2018 (4 p.) + GVS-rapport marginale toets (31 p.), volledig gelezen. Zie GVS-115/128 (moederdossiers) en GVS-391 (klassebreed). Korte procedure: alles uit brief en rapport vastgelegd.</t>
  </si>
  <si>
    <t xml:space="preserve">GVS-153</t>
  </si>
  <si>
    <t xml:space="preserve">rolapitant (Varuby®)</t>
  </si>
  <si>
    <t xml:space="preserve">rolapitant</t>
  </si>
  <si>
    <t xml:space="preserve">Varuby</t>
  </si>
  <si>
    <t xml:space="preserve">vertraagde misselijkheid en braken in verband met sterk en matig emetogene chemotherapie tegen kanker</t>
  </si>
  <si>
    <t xml:space="preserve">GVS-advies rolapitant (Varuby®) voor de preventie van vertraagde misselijkheid en braken in verband met sterk en matig emetogene chemotherapie tegen kanker</t>
  </si>
  <si>
    <t xml:space="preserve">https://www.zorginstituutnederland.nl/documenten/2018/04/17/gvs-advies-rolapitant-varuby-voor-de-preventie-van-vertraagde-misselijkheid-en-braken-in-verband-met-sterk-en-matig-emetogene-chemotherapie-tegen-kanker</t>
  </si>
  <si>
    <t xml:space="preserve">Tesaro</t>
  </si>
  <si>
    <t xml:space="preserve">NK1-antagonist (180 mg eenmalig op dag 1, naast 5-HT3-antagonist + dexamethason) onderling vervangbaar met aprepitant (Emend, nu 1B) → nieuw te vormen 1A-cluster; standaarddosis rolapitant 60 mg/dag (180 mg gemiddeld over het 3-daagse regime), aprepitant 95 mg (WHO-DDD)</t>
  </si>
  <si>
    <t xml:space="preserve">Positief (gelijke waarde t.o.v. aprepitant). Op basis van indirecte vergelijkingen (deels post-hoc subgroepen, extrapolatie) lijken de gunstige en ongunstige effecten van rolapitant en aprepitant, toegevoegd aan een 5-HT3-antagonist (granisetron resp. ondansetron) en dexamethason, 'in grote lijnen overeenkomstig' bij cisplatine-HEC, anthracycline/cyclofosfamide en MEC; geen bewijs voor andere HEC-regimes of voor de toevoeging van een NK1-antagonist bij MEC, maar relevante verschillen zijn onwaarschijnlijk; de Europese richtlijn geeft NK1-antagonisten in ieder geval een plaats bij HEC en carboplatine. Conclusie: geen klinisch relevante verschillen in eigenschappen → onderling vervangbaar.</t>
  </si>
  <si>
    <t xml:space="preserve">Aprepitant (Emend) in een 3-daags regime met 5-HT3-antagonist en dexamethason</t>
  </si>
  <si>
    <t xml:space="preserve">n.v.t. (vergoedingslimiet nieuw cluster met aprepitant)</t>
  </si>
  <si>
    <t xml:space="preserve">(1) Clustering van twee NK1-antagonisten met verschillende doseerschema's (eenmalig 180 mg vs. 125/80/80 mg over 3 dagen) door de standaarddosis te middelen over de cyclusdagen (60 vs. 95 mg) – pragmatische DDD-constructie zonder WHO-DDD. (2) Indirecte vergelijkingen met post-hoc subgroepen en extrapolatie naar niet-onderzochte chemoregimes geaccepteerd omdat 'relevante verschillen onwaarschijnlijk' zijn – lagere bewijslat bij supportive care met gevestigde klasse. (3) Aprepitant verhuist van 1B naar het nieuwe cluster (vgl. Akynzeo GVS-125, dat door zijn 5-HT3-component niet clusterbaar was).</t>
  </si>
  <si>
    <t xml:space="preserve">Opgenomen op bijlage 1A in een nieuw cluster met aprepitant (2018)</t>
  </si>
  <si>
    <t xml:space="preserve">Bron: brief 17-04-2018 (2 p.) + GVS-rapport 18/03 09-04-2018 + FT-rapport (58 p.), volledig gelezen. Stap B.</t>
  </si>
  <si>
    <t xml:space="preserve">GVS-154</t>
  </si>
  <si>
    <t xml:space="preserve">dimethylfumaraat (Skilarence®)</t>
  </si>
  <si>
    <t xml:space="preserve">dimethylfumaraat</t>
  </si>
  <si>
    <t xml:space="preserve">Skilarence</t>
  </si>
  <si>
    <t xml:space="preserve">GVS-advies dimethylfumaraat (Skilarence®) bij plaque psoriasis</t>
  </si>
  <si>
    <t xml:space="preserve">https://www.zorginstituutnederland.nl/documenten/2018/05/09/gvs-advies-dimethylfumaraat-skilarence-bij-plaque-psoriasis</t>
  </si>
  <si>
    <t xml:space="preserve">Eerste geregistreerde fumaraat voor psoriasis; zelfde stof als Tecfidera (RRMS, 1A cluster 0N07XXCO met teriflunomide, bijlage 2) → technisch een uitbreiding van de nadere voorwaarden van dimethylfumaraat; nieuw cluster Skilarence + Tecfidera met psoriasis als hoofdindicatie (hogere prevalentie), waardoor teriflunomide (alleen RRMS) niet langer vervangbaar is en het cluster verlaat; standaarddosis 480 mg (WHO-DDD); ZIN adviseert tevens de MS-bijlage 2-voorwaarden van Tecfidera en Aubagio te laten vervallen (geen aanwijzingen voor oneigenlijk gebruik)</t>
  </si>
  <si>
    <t xml:space="preserve">Positief. Fumaraten worden al decennia gebruikt en zijn volgens de NVDV-richtlijn eerste keus voor systemische behandeling van matig-ernstige plaque psoriasis (zonder onderscheid DMF vs. MEF/DMF); tot nu via doorgeleverde apotheekbereidingen (DMF of DMF/MEF). BRIDGE (fase 3): werkzaamheid en bijwerkingen van Skilarence (DMF-mono) vergelijkbaar met Fumaderm (MEF/DMF) en superieur aan placebo (EMA: alle drie primaire doelen week 16 gehaald). Verzekeraars, beroepsgroep en patiënten staan achter de bestaande fumaraatpraktijk; CBG waardeert registratie om off-label gebruik te minimaliseren. Plaats 'volledig uitgekristalliseerd'; Skilarence vervangt alleen de bereidingen.</t>
  </si>
  <si>
    <t xml:space="preserve">Doorgeleverde apotheekbereidingen dimethylfumaraat / dimethylfumaraat-monoethylfumaraat (Fumaderm-type); placebo in BRIDGE</t>
  </si>
  <si>
    <t xml:space="preserve">Voorstel: MS-voorwaarden van Tecfidera en Aubagio laten vervallen bij vorming van het nieuwe cluster; geen psoriasisvoorwaarde</t>
  </si>
  <si>
    <t xml:space="preserve">n.v.t.: volledige FE 'in deze uitzonderlijke casus niet informatief' – het enige verschil met de bereidingen is de prijs, die uit de BIA blijkt</t>
  </si>
  <si>
    <t xml:space="preserve">Geen prijsvoorwaarde; Skilarence is ~2× zo duur als de bereidingen maar ligt onder de clusterlimiet en is 4× goedkoper dan Tecfidera</t>
  </si>
  <si>
    <t xml:space="preserve">6,51–7,94 meerkosten in jaar 3 (~€7 mln) t.o.v. de bereidingen bij volledige substitutie</t>
  </si>
  <si>
    <t xml:space="preserve">~4.000 patiënten in aanmerking</t>
  </si>
  <si>
    <t xml:space="preserve">(1) Registratie van een bestaande bereidingspraktijk (fumaraten bij psoriasis) tegen een dubbele prijs: ZIN accepteert €7 mln meerkosten zonder prijsvoorwaarde omdat de plaats is uitgekristalliseerd, alle partijen achter de praktijk staan, registratie off-label gebruik terugdringt (CBG/VWS-beleid) en de prijs onder de clusterlimiet en ver onder Tecfidera ligt – en verklaart een FE 'niet informatief'. (2) Hoofdindicatie-op-prevalentie herschikt het cluster: psoriasis wordt hoofdindicatie van DMF, teriflunomide valt eruit. (3) Bijvangst: MS-bijlage 2-voorwaarden van Tecfidera/Aubagio kunnen vervallen (geen oneigenlijk gebruik) – vroege deregulering. Contrast met CDCA (GVS-166, 2018): daar was de prijsverhoging factor 500, hier factor 2 → aanvaardbaar.</t>
  </si>
  <si>
    <t xml:space="preserve">Opgenomen op bijlage 1A in een nieuw cluster met Tecfidera (2018); teriflunomide apart</t>
  </si>
  <si>
    <t xml:space="preserve">Bron: brief 09-05-2018 (4 p.) + GVS-rapport + BIA (47 p.), volledig gelezen. Stap B.</t>
  </si>
  <si>
    <t xml:space="preserve">GVS-155</t>
  </si>
  <si>
    <t xml:space="preserve">cariprazine (Reagila®)</t>
  </si>
  <si>
    <t xml:space="preserve">cariprazine</t>
  </si>
  <si>
    <t xml:space="preserve">Reagila</t>
  </si>
  <si>
    <t xml:space="preserve">schizofrenie bij volwassen patiënten</t>
  </si>
  <si>
    <t xml:space="preserve">GVS-advies cariprazine (Reagila®) bij de behandeling van schizofrenie bij volwassen patiënten</t>
  </si>
  <si>
    <t xml:space="preserve">https://www.zorginstituutnederland.nl/documenten/2018/06/04/gvs-advies-cariprazine-reagila-bij-de-behandeling-van-schizofrenie-bij-volwassen-patienten</t>
  </si>
  <si>
    <t xml:space="preserve">Gedeon Richter (Recordati)</t>
  </si>
  <si>
    <t xml:space="preserve">Marginale toets op verzoek van VWS: onderling vervangbaar met de acht atypische antipsychotica in cluster 4N05AEAO (aripiprazol, lurasidon, olanzapine, paliperidon, quetiapine, risperidon, sertindol, sulpiride); standaarddosis 3 mg (WHO-DDD, binnen het doseerbereik 1,5–6 mg)</t>
  </si>
  <si>
    <t xml:space="preserve">Positief (gelijke waarde). Twee kortdurende placebogecontroleerde RCT's (6 weken, acute schizofrenie) met risperidon 4 mg en aripiprazol 10 mg als referentiearmen (lage doseringen): geen significant verschil op PANSS-totaal, numeriek geringer effect dan de referenties; metanalyses (o.a. Leucht 2017) plaatsen cariprazine bij de minder werkzame antipsychotica op PANSS-totaal en positieve symptomen. Een 26-weekse studie bij stabiele patiënten met overwegend negatieve symptomen (cariprazine 4,2 vs. risperidon 3,8 mg/dag) suggereert een voordeel op negatieve symptomen, maar Leucht 2017 vindt risperidon juist gunstiger – nader onderzoek nodig. Bijwerkingsspectrum overeenkomstig (akathisie/EPS, gewicht, sedatie). Conclusie: gunstige en ongunstige effecten en toepasbaarheid komen overeen → geen klinisch relevante verschillen.</t>
  </si>
  <si>
    <t xml:space="preserve">Atypische antipsychotica (risperidon, aripiprazol als referentiearmen; cluster 4N05AEAO)</t>
  </si>
  <si>
    <t xml:space="preserve">n.v.t. (vergoedingslimiet cluster atypische antipsychotica)</t>
  </si>
  <si>
    <t xml:space="preserve">(1) Negende toetreder tot het antipsychoticacluster via marginale toets: numeriek zwakkere werkzaamheid (referentiearmen onderdoseerd, metanalyses ongunstig) en een geclaimd voordeel op negatieve symptomen (tegengesproken door Leucht 2017) heffen elkaar op tot 'gelijke waarde' – het cluster verdraagt heterogeniteit binnen de klasse. (2) ZIN signaleert de methodologische truc van lage referentiedoseringen (risperidon 4 mg, aripiprazol 10 mg onder de DDD/onderhoudsdosis) zonder gevolgen voor de conclusie. (3) Voorstel voor een FK-advies met plaatsbepaling (negatieve symptomen: onvoldoende bewijs) als kanaal voor de nuance.</t>
  </si>
  <si>
    <t xml:space="preserve">Opgenomen op bijlage 1A in cluster 4N05AEAO (2018)</t>
  </si>
  <si>
    <t xml:space="preserve">Bron: brief 04-06-2018 (1 p.) + GVS-rapport 18/05 31-05-2018 (24 p.), volledig gelezen. Stap B.</t>
  </si>
  <si>
    <t xml:space="preserve">GVS-156</t>
  </si>
  <si>
    <t xml:space="preserve">romiplostim (Nplate®)</t>
  </si>
  <si>
    <t xml:space="preserve">romiplostim</t>
  </si>
  <si>
    <t xml:space="preserve">Nplate</t>
  </si>
  <si>
    <t xml:space="preserve">cITP: uitbreiding bestaande indicatie en aanpassing nadere voorwaarde</t>
  </si>
  <si>
    <t xml:space="preserve">GVS-advies romiplostim (Nplate®) bij cITP: uitbreiding bestaande indicatie en aanpassing nadere voorwaarde</t>
  </si>
  <si>
    <t xml:space="preserve">https://www.zorginstituutnederland.nl/documenten/2018/07/09/gvs-advies-romiplostim-nplate-bij-citp-uitbreiding-bestaande-indicatie-en-aanpassing-nadere-voorwaarde</t>
  </si>
  <si>
    <t xml:space="preserve">Romiplostim op 1B met bijlage 2 voor cITP bij volwassenen (2009: meerwaarde t.o.v. placebo na splenectomie/refractair of contra-indicatie); registratie uitgebreid naar ≥1 jaar; briefrapport + BIA analoog aan eltrombopag-kinderuitbreiding 2016 (GVS-126); voorwaarde b toegevoegd</t>
  </si>
  <si>
    <t xml:space="preserve">Positief (kinderen 1–17 jaar). Pediatrisch programma: S4 (fase 3, 24 weken, n=62 gerandomiseerd 2:1, gestratificeerd in 3 leeftijdscohorten; 48 met ziekteduur &gt;12 maanden) en S5 (fase 1/2, 12–16 weken): duurzame trombocytenrespons (≥50×10⁹/l ≥6 van de laatste 8 weken zonder rescue) 52% vs. 10% (p=0,0018), consistent per cohort en bij ziekteduur &gt;12 maanden (53% vs. 6%); CTCAE-bloedingen graad ≥2 significant minder (5,9 vs. 17,9 per 100 patiëntweken) en gecombineerd eindpunt bloeding/rescue lager (30,9 vs. 47,3); veiligheid bij 282 kinderen (mediaan 65 weken) volgens EMA vergelijkbaar met volwassenen (extra: orofaryngeale/bovenbuikpijn, luchtweg-/oorinfecties). Terughoudend Nederlands beleid (corticosteroïden/IVIg eerste keus; rituximab off-label; splenectomie uitgesteld) → plaats bij refractaire kinderen, naast eltrombopag.</t>
  </si>
  <si>
    <t xml:space="preserve">Placebo bovenop standaardzorg (corticosteroïden, IVIg); eltrombopag als vergoed alternatief bij kinderen</t>
  </si>
  <si>
    <t xml:space="preserve">Voorwaarde uitgebreid met onderdeel b (analoog aan eltrombopag): 'van 1 tot 17 jaar met cITP die refractair zijn voor andere behandelingen' (a: volwassenen na splenectomie/refractair of contra-indicatie voor splenectomie)</t>
  </si>
  <si>
    <t xml:space="preserve">n.v.t. (briefrapport; BIA €0,2 mln)</t>
  </si>
  <si>
    <t xml:space="preserve">Geen prijsvoorwaarde; ZIN koppelt het verdwijnen van de meerkosten aan een nieuwe 125 µg-ampul 'voor ongeveer de helft van de prijs van de 250 µg-ampul' (minder verspilling)</t>
  </si>
  <si>
    <t xml:space="preserve">~0,2 meerkosten (na substitutie van eltrombopag); grotendeels weg bij introductie van de 125 µg-ampul tegen halve prijs</t>
  </si>
  <si>
    <t xml:space="preserve">~14 nieuwe chronische ITP-kinderen per jaar in aanmerking; respons 52%</t>
  </si>
  <si>
    <t xml:space="preserve">(1) Spiegelbeeld van GVS-126: dezelfde pediatrische voorwaarde b, dezelfde richtlijnargumentatie, RCT-bewijs (S4) met plaatjesrespons én bloedingsreductie – klasse-consistentie tussen de twee TPO-receptoragonisten. (2) Verspilling als kostenfactor: ampullen van 250/500 µg worden bij kinderen grotendeels weggegooid; ZIN maakt de fabrikantstoezegging van een 125 µg-ampul expliciet en stelt de prijseis (helft van 250 µg) als voorwaarde voor kostenneutraliteit – vroege 'spillage'-argumentatie (vgl. GVS-190 actualisering).</t>
  </si>
  <si>
    <t xml:space="preserve">Bijlage 2-voorwaarde romiplostim uitgebreid met kinderen 1–17 jaar (2018)</t>
  </si>
  <si>
    <t xml:space="preserve">Bron: briefrapport 09-07-2018 (4 p.) + BIA (22 p.), volledig gelezen. Zusterdossier GVS-126 (eltrombopag 2016). Stap B.</t>
  </si>
  <si>
    <t xml:space="preserve">GVS-157</t>
  </si>
  <si>
    <t xml:space="preserve">obeticholzuur (Ocaliva®)</t>
  </si>
  <si>
    <t xml:space="preserve">obeticholzuur</t>
  </si>
  <si>
    <t xml:space="preserve">Ocaliva</t>
  </si>
  <si>
    <t xml:space="preserve">GVS-advies obeticholzuur (Ocaliva®) voor de behandeling van primaire biliaire cholangitis (PBC)</t>
  </si>
  <si>
    <t xml:space="preserve">https://www.zorginstituutnederland.nl/documenten/2018/07/18/gvs-advies-obeticholzuur-ocaliva-voor-de-behandeling-van-primaire-biliaire-cholangitis-pbc</t>
  </si>
  <si>
    <t xml:space="preserve">Intercept</t>
  </si>
  <si>
    <t xml:space="preserve">Niet onderling vervangbaar: enige tweedelijnsmiddel bij PBC na onvoldoende respons op of intolerantie voor ursodeoxycholzuur (UDCA); beoordeling gestart als BeNeLuxA-pilot met RIZIV (FT-rapport door RIZIV geschreven, 'evaluatierapport dag 60'), op 24-07-2017 op verzoek van Intercept stopgezet en stand-alone in NL afgerond na een zeer lange klokstop (reactie fabrikant 17-04-2018)</t>
  </si>
  <si>
    <t xml:space="preserve">Negatief: geen aangetoonde meerwaarde → minderwaarde 'op basis van ontoereikend bewijs over de prestaties in de dagelijkse praktijk'. POISE (fase III, 12 maanden, placebo n=73 / uptitratie 5→10 mg n=70 / 10 mg n=73, 59 centra): biochemische responders (ALP &lt;1,67×ULN én ≥15% daling én bilirubine ≤ULN) 10% vs. 46% vs. 47% (p&lt;0,0001). ZIN: er zijn betere afkappunten dan de in de studie gekozen (onzeker effect op mortaliteit/morbiditeit), de populatie had een goede prognose (Mayo-score 4,3; ~10% verhoogd bilirubine), de placebogecontroleerde follow-up is kort, en de twee ad-hoc surrogaatscores die de fabrikant later aanleverde zijn van onvoldoende kwaliteit en niet statistisch tussen de armen vergeleken. Pruritus 38% (placebo) vs. 56–70%. De data volstaan voor een voorwaardelijke registratie maar niet voor pakketopname; fabrikant, beroepsgroepen en patiëntenvereniging pleitten met de EASL-richtlijn voor opname.</t>
  </si>
  <si>
    <t xml:space="preserve">Placebo + UDCA (POISE); in de praktijk UDCA-continuering; bezafibraat als goedkoop mogelijk alternatief (BEZURSO-studie, 2018)</t>
  </si>
  <si>
    <t xml:space="preserve">n.v.t. (afgewezen op therapeutische waarde; geen FE)</t>
  </si>
  <si>
    <t xml:space="preserve">n.v.t. (negatief advies); VT-kandidatuur pas bespreekbaar als partijen de verwachte (kosten)effectiviteitswinst t.o.v. bezafibraat met drempelwaarden onderbouwen en een convenant aangaan</t>
  </si>
  <si>
    <t xml:space="preserve">20,1–24,7 meerkosten in 2020 (NL; België €13,0–16,1 mln voor RIZIV) bij 100% marktpenetratie</t>
  </si>
  <si>
    <t xml:space="preserve">2.256 (2018) → 2.632 (2020) PBC-patiënten in NL (incidentie 1,1, prevalentie 13,2/100.000); 31,6% zonder UDCA-respons (Dutch PBC Study, POISE-definitie); 898–1.106 potentieel in aanmerking in 2020 (90% behandelbaar); fabrikant verwacht max. 60% penetratie na 5 jaar, beroepsgroep verwacht veel stakers door jeuk; AIP €101,70 per tablet 5/10 mg (~€37.000 p.p./jaar)</t>
  </si>
  <si>
    <t xml:space="preserve">(1) Surrogaat-eindpunt (ALP/bilirubine-respons) met door de fabrikant gekozen afkappunten volstaat niet: ZIN wil betere afkappunten of harde uitkomsten en wijst op de gunstige prognose van de POISE-populatie en de korte placebogecontroleerde follow-up. (2) Later aangeleverde ad-hoc risicoscores zonder statistische vergelijking worden afgewezen. (3) VT: obeticholzuur komt 'in principe' in aanmerking, maar ZIN onthoudt zich van een aanbeveling omdat het veel goedkopere bezafibraat vergelijkbare surrogaateffecten lijkt te geven; VT-kandidatuur alleen als partijen objectiveerbare meerwaarde t.o.v. bezafibraat met drempelwaarden definiëren én een convenant aangaan. (4) Procedureel leerdossier: eerste BeNeLuxA-beoordeling die als stand-alone werd afgerond; ZIN verlengde de klokstop bewust voor de leerervaring.</t>
  </si>
  <si>
    <t xml:space="preserve">Niet opgenomen (negatief advies); later opnieuw beoordeeld (zie GVS-index 2023: obeticholzuur PBC)</t>
  </si>
  <si>
    <t xml:space="preserve">Bron: brief 18-07-2018 (3 p.) + RIZIV/ZIN-evaluatierapport dag 60 (post-WAR 25-06-2018) + BIA 25-06-2018 (73 p.), volledig gelezen. Eerste BeNeLuxA-pilotdossier in het GVS.</t>
  </si>
  <si>
    <t xml:space="preserve">GVS-158</t>
  </si>
  <si>
    <t xml:space="preserve">teduglutide (Revestive®)</t>
  </si>
  <si>
    <t xml:space="preserve">teduglutide</t>
  </si>
  <si>
    <t xml:space="preserve">Revestive</t>
  </si>
  <si>
    <t xml:space="preserve">kortedarmsyndroom (SBS) met chronische type III darmfalen bij patiënten van 1 jaar en ouder</t>
  </si>
  <si>
    <t xml:space="preserve">GVS-advies teduglutide (Revestive®) bij de behandeling van kortedarmsyndroom (SBS) met chronische type III darmfalen bij patiënten van 1 jaar en ouder</t>
  </si>
  <si>
    <t xml:space="preserve">https://www.zorginstituutnederland.nl/documenten/2018/07/31/gvs-advies-teduglutide-revestive-bij-de-behandeling-van-kortedarmsyndroom-sbs-met-chronische-type-iii-darmfalen-bij-patienten-van-1-jaar-en-ouder</t>
  </si>
  <si>
    <t xml:space="preserve">Shire (later Takeda)</t>
  </si>
  <si>
    <t xml:space="preserve">Niet onderling vervangbaar: eerste GLP-2-analoog (s.c., 0,05 mg/kg/dag) bij kortedarmsyndroom met chronisch type III darmfalen (afhankelijk van parenterale voeding), ≥1 jaar; toegevoegd aan beste ondersteunende zorg</t>
  </si>
  <si>
    <t xml:space="preserve">Negatief: minderwaarde t.o.v. placebo (beide + beste ondersteunende zorg). STEPS (RCT, 24 weken): 63% (27/43) van de teduglutide-gebruikers bereikte ≥20% volumereductie van de parenterale ondersteuning vs. 30% (13/43) met placebo, maar patiënten blijven grotendeels afhankelijk van parenterale voeding; kwaliteit van leven (SBS-QoL) verschilt niet (mediaan -5,9 vs. -1,7 punten; MCID -18,4) – noch statistisch noch klinisch relevant. Extensies (STEPS-2, 2 jaar, eenarmig): effect houdt aan en 12% (16/134) kan na 2 jaar van parenterale voeding af, maar zonder controlegroep is onduidelijk hoeveel natuurlijke adaptatie bijdraagt. Bijwerkingen (GI, luchtweginfecties, injectieplaats, hoofdpijn) acceptabel gezien de ernst. Conclusie: de gemeten volumereductie is geen voor de patiënt betekenisvolle winst zolang parenterale ondersteuning nodig blijft en de attributie onzeker is.</t>
  </si>
  <si>
    <t xml:space="preserve">Placebo toegevoegd aan beste ondersteunende zorg (parenterale voeding, dieet, antidiarrhoica)</t>
  </si>
  <si>
    <t xml:space="preserve">Niet geraamd; SBS type III darmfalen is zeldzaam; STEPS n=86 (43/43), gepoolde extensie n=134</t>
  </si>
  <si>
    <t xml:space="preserve">(1) Het primaire eindpunt (≥20% minder parenteraal volume) wordt gehaald, maar ZIN weegt het op patiëntrelevantie: geen QoL-winst, vrijwel niemand komt van de parenterale voeding af en natuurlijke adaptatie kan de winst verklaren → minderwaarde. (2) VT afgewezen om drie redenen: fabrikant, beroepsgroep en patiëntenvereniging onderbouwden de 'veelbelovendheid' niet, de haalbaarheid van Nederlands onderzoek is twijfelachtig en lopende buitenlandse studies beantwoorden mogelijk de pakketvraag niet. (3) ZIN houdt de deur open voor een andere afweging 'op basis van voortschrijdend inzicht'. Zelfde bewijsdrempel als bij ataluren (GVS-144) en migalastat (GVS-131): weesgeneesmiddel + zeldzame ziekte verlaagt de lat niet als de patiëntrelevantie ontbreekt.</t>
  </si>
  <si>
    <t xml:space="preserve">Bron: brief 31-07-2018 (2 p.) + FT-rapport 23-07-2018 (36 p.), volledig gelezen. Geen GVS-rapport/FE/BIA in de bundel.</t>
  </si>
  <si>
    <t xml:space="preserve">GVS-159</t>
  </si>
  <si>
    <t xml:space="preserve">roflumilast (Daxas®)</t>
  </si>
  <si>
    <t xml:space="preserve">roflumilast</t>
  </si>
  <si>
    <t xml:space="preserve">Daxas</t>
  </si>
  <si>
    <t xml:space="preserve">aanvullende onderhoudsbehandeling van ernstig COPD geassocieerd met chronische bronchitis bij volwassen patiënten</t>
  </si>
  <si>
    <t xml:space="preserve">GVS-advies roflumilast (Daxas®) als aanvullende onderhoudsbehandeling van ernstig COPD geassocieerd met chronische bronchitis bij volwassen patiënten</t>
  </si>
  <si>
    <t xml:space="preserve">https://www.zorginstituutnederland.nl/documenten/2018/07/31/gvs-advies-roflumilast-daxas-als-aanvullende-onderhoudsbehandeling-van-ernstig-copd-geassocieerd-met-chronische-bronchitis-bij-volwassen-patienten</t>
  </si>
  <si>
    <t xml:space="preserve">AstraZeneca (Takeda)</t>
  </si>
  <si>
    <t xml:space="preserve">Niet onderling vervangbaar (CFH-rapport 10/21, 2010: niet opnemen voor de geregistreerde indicatie; sindsdien geen GVS-middel met gelijksoortige indicatie én toedieningsweg); herbeoordeling voor een beperkte subindicatie: ernstig COPD (FEV1 &lt;50%) met chronische bronchitis en frequente exacerbaties ondanks optimale inhalatie-triple-therapie (LABA/LAMA/ICS)</t>
  </si>
  <si>
    <t xml:space="preserve">Positief voor de subindicatie. De REACT-studie (52 weken; subpopulatie op LABA/LAMA/ICS, 70% van de studie) toont dat toevoeging van roflumilast het aantal ernstige exacerbaties significant verlaagt (reductie 23,3%; RR 0,799 [0,670–0,952]) – 'waarschijnlijk klinisch relevant' – maar waarschijnlijk geen klinisch relevant effect heeft op matige tot ernstige exacerbaties (RR 0,881 [0,749–1,036]); in de subgroep met ≥1 ziekenhuisopname in het voorafgaande jaar daalt het aantal ernstige exacerbaties met 35% (RR 0,65 [0,48–0,89]) en matig-ernstige met 22%, consistent met de volledige REACT-populatie en de gepoolde REACT/RE2SPOND-data. Bijwerkingen: diarree (5,9%), gewichtsverlies (3,4%), misselijkheid, hoofdpijn; suïciderisico niet uit te sluiten (RMP), geen klinisch relevant verschil in ernstige bijwerkingen. Conclusie: meerwaarde t.o.v. alleen optimale triple-therapie bij patiënten met ≥2 matig-ernstige exacerbaties of ≥1 opname per jaar; de beroepsgroep en de GOLD-richtlijn bevestigen dat dit de enige juiste plaats is.</t>
  </si>
  <si>
    <t xml:space="preserve">Optimale (maximaal gedoseerde) inhalatie-triple-therapie LABA/LAMA/ICS alleen (placebo toegevoegd)</t>
  </si>
  <si>
    <t xml:space="preserve">Voorwaarde (letterlijk): 'Uitsluitend voor een verzekerde van 18 jaar en ouder die: – ernstige chronische obstructieve longziekte (FEV1 &lt;50% van voorspeld) heeft geassocieerd met chronische bronchitis, en – als toevoeging aan onderhoudsbehandeling (een corticosteroïd, een langwerkend β2-sympathicomimeticum en een langwerkend parasympathicolyticum) bij een verzekerde die ondanks deze optimale (maximaal gedoseerde) inhalatie triple therapie frequent exacerbaties houdt (≥2 matige tot ernstige exacerbaties of ≥1 ziekenhuisopname in het jaar voorafgaande aan de start van de behandeling).'</t>
  </si>
  <si>
    <t xml:space="preserve">n.v.t. (FE-vrijstelling op grond van de budgetimpact)</t>
  </si>
  <si>
    <t xml:space="preserve">n.v.t.; AIP €1,60 per dag (€48 per 30 tabletten), €584,80 per patiënt per jaar</t>
  </si>
  <si>
    <t xml:space="preserve">~2,4 meerkosten in 2021 (maximale aannames voor de subindicatie); hoger als het middel voor de hele geregistreerde indicatie zou worden ingezet (beroepsgroep verwacht dat niet)</t>
  </si>
  <si>
    <t xml:space="preserve">10.200 patiënten in aanmerking (4,56% van de COPD-populatie in GOLD C3/D3 × 50% chronische bronchitis × triple-therapie × frequente exacerbaties); marktpenetratie 20/30/40% (ZIN, op basis van Duitse uptake; fabrikant 20/40/50%) → ~4.100 behandeld in 2021</t>
  </si>
  <si>
    <t xml:space="preserve">(1) Herbeoordeling acht jaar na de afwijzing (2010) met een door de fabrikant zelf versmalde indicatie: na optimale triple-therapie en alleen bij frequente exacerbaties – precies de REACT-subpopulatie en de GOLD-aanbeveling. (2) Meerwaarde rust op ernstige exacerbaties (klinisch relevant), niet op de bredere matig-ernstige exacerbaties; de opname-subgroep doet het beter. (3) FE-vrijstelling omdat de BIA (€2,4 mln) onder de drempel blijft, met de kanttekening dat de BIA de subgroep beslaat en de beroepsgroep instaat voor gepast gebruik. (4) Bijlage 2-tekst vertaalt de studie-inclusiecriteria (FEV1 &lt;50%, chronische bronchitis, triple-therapie, ≥2 exacerbaties of ≥1 opname) letterlijk naar de vergoedingsvoorwaarde.</t>
  </si>
  <si>
    <t xml:space="preserve">Opgenomen op bijlage 1B met bijlage 2-voorwaarde (2018); exacte datum/Stcrt. niet in dossier</t>
  </si>
  <si>
    <t xml:space="preserve">Bron: brief 31-07-2018 (3 p.) + GVS-rapport 18/07 (11-07-2018) + FT-rapport + BIA voor FE-vrijstelling (26-03-2018) (81 p.), volledig gelezen. Eerste beoordeling CFH 10/21 (2010) niet in de bundel.</t>
  </si>
  <si>
    <t xml:space="preserve">GVS-160</t>
  </si>
  <si>
    <t xml:space="preserve">verruiming bestaande bijlage 2 voorwaarden SGLT-2 remmers</t>
  </si>
  <si>
    <t xml:space="preserve">verruiming bestaande bijlage 2 voorwaarden sglt-2 remmers</t>
  </si>
  <si>
    <t xml:space="preserve">GVS-advies verruiming bestaande bijlage 2 voorwaarden SGLT-2 remmers bij de behandeling van diabetes mellitus type 2</t>
  </si>
  <si>
    <t xml:space="preserve">https://www.zorginstituutnederland.nl/documenten/2018/07/31/gvs-advies-verruiming-bestaande-bijlage-2-voorwaarden-sglt-2-remmers-bij-de-behandeling-van-diabetes-mellitus-type-2</t>
  </si>
  <si>
    <t xml:space="preserve">Klasse: AstraZeneca (dapagliflozine), Boehringer Ingelheim/Lilly (empagliflozine), Janssen (canagliflozine)</t>
  </si>
  <si>
    <t xml:space="preserve">Groepsbeoordeling van de SGLT-2-remmers (cluster 1A met bijlage 2); tweede klassebrede bijlage 2-beoordeling na de GLP-1-agonisten (GVS-121), op gezamenlijk dossier van de bedrijven in overleg met verzekeraars, specialisten en huisartsen; vraag: toevoeging bij DM2 onvoldoende gereguleerd op een optimaal basaal-bolus insulineregime</t>
  </si>
  <si>
    <t xml:space="preserve">Negatief: therapeutische minderwaarde t.o.v. placebo (beide + optimaal basaal-bolus insuline). Toevoeging van een SGLT-2-remmer geeft een significante maar mogelijk klinisch niet relevante HbA1c-daling (-0,46%; 95% BI -0,67 tot -0,25), geen klinisch relevante afname van gewicht (-2,4 tot -3,5 kg) of insulinedosering (placebogroep +4 E), en een niet klinisch relevante en niet definitief aangetoonde verbetering op cardiovasculaire eindpunten (canagliflozine/empagliflozine bij patiënten met doorgemaakt CVE; geen data voor dapagliflozine → geen klasse-uitspraak, niet extrapoleerbaar naar de niet-gereguleerde basaal-bolus-populatie). Frequente genitale infecties zonder relevante toename van staken; geen relevante toename van hypoglykemieën (lage bewijskwaliteit voor de klasse). Omdat een toevoeging op de standaardbehandeling meerwaarde moet hebben om aan de stand van de wetenschap en praktijk te voldoen (rapport 'Stand van de wetenschap en praktijk'), is aan dat vereiste niet voldaan.</t>
  </si>
  <si>
    <t xml:space="preserve">Placebo toegevoegd aan een optimaal ingesteld basaal-bolus insulineregime (± metformine)</t>
  </si>
  <si>
    <t xml:space="preserve">Bestaande bijlage 2-voorwaarden ongewijzigd laten (geen verruiming naar DM2 niet gereguleerd op basaal-bolus insuline)</t>
  </si>
  <si>
    <t xml:space="preserve">0,198 (diabetes, zie GVS-121) – geen FE beoordeeld</t>
  </si>
  <si>
    <t xml:space="preserve">Niet geraamd (negatief advies)</t>
  </si>
  <si>
    <t xml:space="preserve">Niet geraamd; ~195.940 insulinegebruikende DM2-patiënten in NL (2014); doelgroep = niet gereguleerd na optimalisatie basaal-bolus</t>
  </si>
  <si>
    <t xml:space="preserve">(1) Klassebrede groepsbeoordeling volgens het Ronde-Tafel-model met een negatief resultaat: de HbA1c-winst van -0,46% en de gewichts-/insuline-effecten zijn te klein voor klinische relevantie in deze laatste behandelstap. (2) De cardiovasculaire-uitkomstenstudies (EMPA-REG, CANVAS) tellen niet: effect klinisch niet relevant, alleen bij CVE-patiënten, niet voor de hele klasse (dapagliflozine ontbrak) en niet extrapoleerbaar naar de gevraagde populatie. (3) Principe: een add-on op de standaardbehandeling moet meerwaarde bewijzen om SWP-conform te zijn – 'gelijke waarde' is bij een toevoeging per definitie onvoldoende. Advies: bijlage 2 ongewijzigd (uitkomst 'Anders').</t>
  </si>
  <si>
    <t xml:space="preserve">Bijlage 2-voorwaarden SGLT-2-remmers ongewijzigd (2018); later alsnog verruimd (GVS-233, 2021; GVS-362)</t>
  </si>
  <si>
    <t xml:space="preserve">Bron: brief 31-07-2018 (2 p.) + FT-rapport 23-07-2018 (52 p.), volledig gelezen. Zusterdossier van GVS-121 (GLP-1, positief) en voorloper van GVS-233/362.</t>
  </si>
  <si>
    <t xml:space="preserve">GVS-161</t>
  </si>
  <si>
    <t xml:space="preserve">isavuconazol (Cresemba®)</t>
  </si>
  <si>
    <t xml:space="preserve">isavuconazol</t>
  </si>
  <si>
    <t xml:space="preserve">Cresemba</t>
  </si>
  <si>
    <t xml:space="preserve">volwassenen voor de behandeling van invasieve aspergillose en mucormycose</t>
  </si>
  <si>
    <t xml:space="preserve">GVS-advies isavuconazol (Cresemba®) bij volwassenen voor de behandeling van invasieve aspergillose en mucormycose</t>
  </si>
  <si>
    <t xml:space="preserve">https://www.zorginstituutnederland.nl/documenten/2018/07/31/gvs-advies-isavuconazol-cresemba-bij-volwassenen-voor-de-behandeling-van-invasieve-aspergillose-en-mucormycose</t>
  </si>
  <si>
    <t xml:space="preserve">Basilea (Pfizer)</t>
  </si>
  <si>
    <t xml:space="preserve">Fabrikant vroeg 1B; ZIN: onderling vervangbaar met voriconazol en posaconazol in triazolencluster 0J02ACBO; standaarddosis 200 mg (WHO-DDD = onderhoudsdosering); twee FT-rapporten (invasieve aspergillose; mucormycose bij ongeschiktheid van amfotericine B)</t>
  </si>
  <si>
    <t xml:space="preserve">Positief (gelijke waarde). Invasieve aspergillose: SECURE (dubbelblinde RCT, i.v./oraal, isavuconazol vs. voriconazol) toont non-inferioriteit op sterfte dag 42 en succes einde behandeling (myITT); geen verschil in studiemedicatie-gerelateerde ernstige bijwerkingen (11% vs. 11%) en staken daardoor (8% vs. 14%, n.s.), wel significant minder geneesmiddelgerelateerde bijwerkingen (42% vs. 60%) en minder staken wegens bijwerkingen (14% vs. 23%; RR 0,63) – maar in SECURE werd geen TDM voor voriconazol toegepast (blindering), waardoor voriconazol mogelijk is onderschat; geen langetermijnveiligheidsdata → geen klinisch relevant verschil aangetoond. Mucormycose: VITAL (single-arm, case-control met FungiScope) en Greenberg (posaconazol) tonen dat beide effectief lijken als amfotericine B ongeschikt is, met vergelijkbaar veiligheidsprofiel → gelijke waarde t.o.v. (off-label) posaconazol.</t>
  </si>
  <si>
    <t xml:space="preserve">Voriconazol (invasieve aspergillose, eerste keus); posaconazol off-label (mucormycose bij ongeschiktheid amfotericine B)</t>
  </si>
  <si>
    <t xml:space="preserve">n.v.t. (vergoedingslimiet cluster triazolen)</t>
  </si>
  <si>
    <t xml:space="preserve">(1) Weesgeneesmiddel met een significant beter verdraagbaarheidsprofiel in een head-to-head (minder bijwerkingen en stakers) krijgt toch 'gelijke waarde' omdat de cruciale veiligheidsuitkomsten niet verschillen en de comparator zonder TDM mogelijk benadeeld was – methodologische correctie ten nadele van de aanvrager. (2) Voor mucormycose wordt off-label posaconazol als comparator geaccepteerd en volstaan single-arm/case-control data voor gelijkwaardigheid (ultrazeldzaam). (3) Clustering met voriconazol/posaconazol op 1A (fabrikant wilde 1B): triazolencluster als prijsanker voor een nieuw weesgeneesmiddel.</t>
  </si>
  <si>
    <t xml:space="preserve">Opgenomen op bijlage 1A in cluster 0J02ACBO (2018)</t>
  </si>
  <si>
    <t xml:space="preserve">Bron: brief 31-07-2018 (2 p.) + GVS-rapport 18/06 25-06-2018 + twee FT-rapporten (81 p.), volledig gelezen. Stap B.</t>
  </si>
  <si>
    <t xml:space="preserve">GVS-162</t>
  </si>
  <si>
    <t xml:space="preserve">telotristat (Xermelo®)</t>
  </si>
  <si>
    <t xml:space="preserve">telotristat</t>
  </si>
  <si>
    <t xml:space="preserve">Xermelo</t>
  </si>
  <si>
    <t xml:space="preserve">diarree veroorzaakt door het carcinoïdsyndroom</t>
  </si>
  <si>
    <t xml:space="preserve">GVS-advies telotristat (Xermelo®) bij de behandeling van diarree veroorzaakt door het carcinoïdsyndroom</t>
  </si>
  <si>
    <t xml:space="preserve">https://www.zorginstituutnederland.nl/documenten/2018/08/06/gvs-advies-telotristat-xermelo-bij-de-behandeling-van-diarree-veroorzaakt-door-het-carcinoidsyndroom</t>
  </si>
  <si>
    <t xml:space="preserve">Ipsen</t>
  </si>
  <si>
    <t xml:space="preserve">Niet onderling vervangbaar (geen gelijksoortig indicatiegebied in het GVS) → 1B; tryptofaanhydroxylaseremmer 250 mg 3 dd als toevoeging aan optimaal ingesteld langwerkend SSA (maximale geregistreerde dosis per 4 weken) bij onvoldoende controle van diarree; evaluatie na 12 weken (SmPC) en na 3 maanden (expertisecentra)</t>
  </si>
  <si>
    <t xml:space="preserve">Positief: meerwaarde t.o.v. placebo bovenop optimaal SSA. TELESTAR (RCT, 12 weken): geringe gemiddelde afname van het aantal stoelgangen per dag (-0,81), maar op het relevanter geachte responder-eindpunt (≥30% daling gedurende ≥50% van de behandelduur) een groot effect: +24% responders (RR 2,1 [1,1–4,3]; NNT 4 [2–25]) – 'waarschijnlijk klinisch relevant'. Geen significant effect op overall kwaliteit van leven in de totale populatie. Bijwerkingen mild (misselijkheid, GGT-stijging, obstipatie). Voorwaarde: SSA optimaal ingesteld (ten minste maximale geregistreerde dosering).</t>
  </si>
  <si>
    <t xml:space="preserve">Placebo als toevoeging aan optimaal ingesteld langwerkend SSA (octreotide/lanreotide) en ondersteunende symptomatische behandeling</t>
  </si>
  <si>
    <t xml:space="preserve">Geen bijlage 2-voorwaarde; gepast gebruik via SmPC-evaluatie na 12 weken en gezamenlijke verklaring van de expertisecentra (evaluatie na 3 maanden, staken bij onvoldoende effect)</t>
  </si>
  <si>
    <t xml:space="preserve">0,8–1,2 meerkosten in jaar 3 (spreiding door onzeker percentage stakers bij onvoldoende effect)</t>
  </si>
  <si>
    <t xml:space="preserve">Niet exact vermeld (NET-patiënten met refractaire carcinoïddiarree)</t>
  </si>
  <si>
    <t xml:space="preserve">(1) Eindpuntkeuze bepaalt de waardering: een klein gemiddeld effect (-0,81 stoelgang/dag) wordt genegeerd ten gunste van een responderdefinitie met groot effect (NNT 4) – ZIN volgt hier de klinische relevantie van 'duurzame respons' boven het gemiddelde. (2) Optimalisatie van de standaardbehandeling (maximale SSA-dosis) als expliciete voorwaarde vóór inzet – comparator-hygiëne binnen de indicatie. (3) Gepast gebruik zonder bijlage 2: SmPC-stopregel + veldverklaring van expertisecentra; BIA-spreiding gemodelleerd op stoppercentage.</t>
  </si>
  <si>
    <t xml:space="preserve">Bron: brief 06-08-2018 (2 p.) + GVS-rapport 18/08 30-07-2018 + FT-rapport + BIA (74 p.), volledig gelezen. Stap B.</t>
  </si>
  <si>
    <t xml:space="preserve">GVS-163</t>
  </si>
  <si>
    <t xml:space="preserve">hydrocortisonnatriumfosfaat (Softacor®)</t>
  </si>
  <si>
    <t xml:space="preserve">hydrocortisonnatriumfosfaat</t>
  </si>
  <si>
    <t xml:space="preserve">Softacor</t>
  </si>
  <si>
    <t xml:space="preserve">lichte niet-infectieuze allergische of inflammatoire conjunctivitis</t>
  </si>
  <si>
    <t xml:space="preserve">GVS-advies hydrocortisonnatriumfosfaat (Softacor®) bij de behandeling van lichte niet-infectieuze allergische of inflammatoire conjunctivitis</t>
  </si>
  <si>
    <t xml:space="preserve">https://www.zorginstituutnederland.nl/documenten/2018/08/06/gvs-advies-hydrocortisonnatriumfosfaat-softacor-bij-de-behandeling-van-lichte-niet-infectieuze-allergische-of-inflammatoire-conjunctivitis</t>
  </si>
  <si>
    <t xml:space="preserve">Laboratoires Théa</t>
  </si>
  <si>
    <t xml:space="preserve">Marginale toets op verzoek van VWS: onderling vervangbaar met de conserveermiddelvrije oculaire corticosteroïden in cluster 0S01BABG (Minims prednisolon, Monofree dexamethason; structuuranaloga); standaarddosis 1,2 ml = 3 eenmalige verpakkingen van 0,4 ml per dag (WHO-conventie: volume van een eenmalige verpakking = één dosis)</t>
  </si>
  <si>
    <t xml:space="preserve">Niet inhoudelijk beoordeeld (marginale toets): Softacor (3,35 mg/ml, 2 druppels 2–4 dd, zonder conserveermiddel) voor lichte niet-infectieuze allergische of inflammatoire conjunctivitis is qua indicatiegebied, toedieningsweg en leeftijdscategorie vervangbaar met prednisolon- en dexamethason-oogdruppels in eenmalige verpakking; aan het criterium 'minstens twee producten in het cluster' is voldaan.</t>
  </si>
  <si>
    <t xml:space="preserve">Prednisolon- en dexamethason-oogdruppels zonder conserveermiddel (cluster 0S01BABG)</t>
  </si>
  <si>
    <t xml:space="preserve">(1) Zuivere marginale toets: klasse-toetreder (zwak corticosteroïd) in een cluster van sterkere oculaire corticosteroïden – de corticosteroïdklasse-indeling die bij dermatologica/otologica clusterbrekend is (GVS-143), speelt in het oogcluster geen rol. (2) Standaarddosisconventie voor unit-dose oogdruppels: verpakking = dosis, 3 per dag.</t>
  </si>
  <si>
    <t xml:space="preserve">Opgenomen op bijlage 1A in cluster 0S01BABG (2018)</t>
  </si>
  <si>
    <t xml:space="preserve">Bron: brief 06-08-2018 (2 p.) + GVS-rapport 18/09 30-07-2018 (29 p.), volledig gelezen. Stap B.</t>
  </si>
  <si>
    <t xml:space="preserve">GVS-164</t>
  </si>
  <si>
    <t xml:space="preserve">semaglutide (Ozempic®)</t>
  </si>
  <si>
    <t xml:space="preserve">Ozempic</t>
  </si>
  <si>
    <t xml:space="preserve">volwassenen met onvoldoende gereguleerde diabetes mellitus type 2</t>
  </si>
  <si>
    <t xml:space="preserve">Advies - vergoed semaglutide (Ozempic®) bij de behandeling van volwassenen met onvoldoende gereguleerde diabetes mellitus type 2</t>
  </si>
  <si>
    <t xml:space="preserve">https://www.zorginstituutnederland.nl/documenten/2018/08/08/gvs-advies-semaglutide-ozempic-bij-de-behandeling-van-volwassenen-met-onvoldoende-gereguleerde-diabetes-mellitus-type-2</t>
  </si>
  <si>
    <t xml:space="preserve">Novo Nordisk</t>
  </si>
  <si>
    <t xml:space="preserve">Marginale toets: onderling vervangbaar met exenatide, liraglutide, lixisenatide en dulaglutide in cluster 0A10BXAP V; standaarddosis 0,07 mg/dag (0,5 mg/week); zelfde bijlage 2-voorwaarden (a: BMI ≥35 na metformine+SU zonder insuline; b: BMI ≥30 als toevoeging aan metformine + basaal-insuline na ≥3 maanden optimale titratie – de 2017-verruiming)</t>
  </si>
  <si>
    <t xml:space="preserve">Positief (gelijke waarde). SUSTAIN-programma: in SUSTAIN-7 (30 weken, vs. dulaglutide bovenop metformine) daalt HbA1c -1,5/-1,8% (0,5/1 mg) vs. -1,1/-1,4% (dulaglutide 0,75/1,5 mg), verschil -0,40 en -0,41% ten gunste van semaglutide, met meer patiënten &lt;7% (68–79%) en meer gewichtsverlies; SUSTAIN-3 (vs. exenatide ER) en SUSTAIN-5 (met basaal-insuline) consistent. ZIN weegt het grotere HbA1c-effect (~0,4%) en gewichtsverlies als niet klinisch relevant verschillend in eigenschappen binnen de klasse; bijwerkingen (GI) overeenkomstig, aandachtspunt diabetische retinopathiecomplicaties (SUSTAIN-6). Conclusie: geen klinisch relevante verschillen → cluster.</t>
  </si>
  <si>
    <t xml:space="preserve">Dulaglutide (SUSTAIN-7), exenatide ER (SUSTAIN-3) en de overige GLP-1-RA's in cluster 0A10BXAP V</t>
  </si>
  <si>
    <t xml:space="preserve">Voorwaarde conform cluster (letterlijk): 'a. volwassenen met diabetes mellitus type 2 en een BMI ≥35 kg/m², bij wie de bloedglucosewaarden onvoldoende kunnen worden gereguleerd met de combinatie van metformine en een sulfonylureumderivaat in de maximaal verdraagbare doseringen en die geen insuline gebruikt. b. als toevoeging aan metformine en basaal-insuline (NPH-insuline/langwerkend insuline analoog) bij volwassenen met diabetes mellitus type 2 en een BMI ≥30 kg/m² bij wie de bloedglucosewaarden onvoldoende zijn gereguleerd na ≥3 maanden behandeling met optimaal getitreerd basaal insuline in combinatie met metformine (al dan niet met een sulfonylureumderivaat) in een maximaal verdraagbare dosering.'</t>
  </si>
  <si>
    <t xml:space="preserve">n.v.t. (vergoedingslimiet cluster GLP-1-RA's)</t>
  </si>
  <si>
    <t xml:space="preserve">(1) Een statistisch significant groter HbA1c- (~0,4%) en gewichtseffect dan de directe klassegenoot (dulaglutide, SUSTAIN-7) wordt niet als klinisch relevant verschil gewogen – de clusterlogica van 2018 nivelleert intra-klasse verschillen die later (Wegovy, GVS-326) de kern van een apart dossier vormen. (2) Bijlage 2 van het cluster inclusief de 2017-verruiming (b: BMI ≥30 met basaal-insuline) integraal overgenomen. (3) Vijfde GLP-1-RA in het cluster; startpunt van de semaglutide-reeks (Rybelsus GVS-189, verruiming 2022 GVS-264, Wegovy 2024).</t>
  </si>
  <si>
    <t xml:space="preserve">Opgenomen op bijlage 1A in cluster 0A10BXAP V met bijlage 2-voorwaarden (2018)</t>
  </si>
  <si>
    <t xml:space="preserve">Bron: brief 28-08-2018 (2 p.) + GVS-rapport 24-08-2018 (21 p.), volledig gelezen. Stap B.</t>
  </si>
  <si>
    <t xml:space="preserve">GVS-165</t>
  </si>
  <si>
    <t xml:space="preserve">bictegravir/emtricitabine/tenofoviralafenamide (Biktarvy®)</t>
  </si>
  <si>
    <t xml:space="preserve">bictegravir</t>
  </si>
  <si>
    <t xml:space="preserve">Biktarvy</t>
  </si>
  <si>
    <t xml:space="preserve">volwassenen met hiv-1</t>
  </si>
  <si>
    <t xml:space="preserve">GVS-advies bictegravir/emtricitabine/tenofoviralafenamide (Biktarvy®) bij de behandeling van volwassenen met hiv-1</t>
  </si>
  <si>
    <t xml:space="preserve">https://www.zorginstituutnederland.nl/documenten/2018/08/08/gvs-advies-bictegravir-emtricitabine-tenofoviralafenamide-biktarvy-bij-de-behandeling-van-volwassenen-met-hiv-1</t>
  </si>
  <si>
    <t xml:space="preserve">Hiv-status aparte (2000): 1B zonder clustertoets of FE; briefrapport; nieuw INSTI bictegravir in vaste combinatie met FTC/TAF (single-tablet, 1 dd); claim gelijke waarde t.o.v. Triumeq (DTG/ABC/3TC) en Tivicay + Descovy; ZIN roept VWS 'nogmaals' op het aparte hiv-beleid te herzien</t>
  </si>
  <si>
    <t xml:space="preserve">Positief (gelijke waarde). Therapienaïef: twee fase 3-RCT's (non-inferioriteitsmarge 12%) vs. DTG/ABC/3TC (Gallant) en vs. DTG + FTC/TAF (Sax): ~90% virale onderdrukking na 48 weken in alle armen, BIC/FTC/TAF non-inferieur. Therapie-ervaren (virologisch onderdrukt): twee switch-RCT's (marge 4%) zonder verlies van onderdrukking. Bijwerkingen vergelijkbaar; geen abacavir (geen HLA-B*5701-test nodig). Amerikaanse richtlijn beveelt BIC/FTC/TAF aan als initiële therapie; de Nederlandse beroepsgroep volgt die richtlijn. Prijs €899,00 per 30 = Triumeq (€899,00) en lager dan Tivicay (€582) + Descovy (€503) → geen meerkosten.</t>
  </si>
  <si>
    <t xml:space="preserve">Dolutegravir/abacavir/lamivudine (Triumeq) en dolutegravir + emtricitabine/TAF (Tivicay + Descovy)</t>
  </si>
  <si>
    <t xml:space="preserve">n.v.t.; AIP €899,00 per 30 = Triumeq; &lt; Tivicay + Descovy (€1.085)</t>
  </si>
  <si>
    <t xml:space="preserve">Geen meerkosten bij substitutie van de vergeleken combinaties</t>
  </si>
  <si>
    <t xml:space="preserve">(1) Vierde hiv-briefrapport (2016–2018): non-inferioriteit in vier RCT's + prijspariteit met Triumeq → 1B. (2) Beleidssignaal: ZIN stelt dat de noodzaak van het aparte hiv-vergoedingsbeleid 'anno 2018 minder voor de hand liggend' is – ruim aanbod, verschillende aangrijpingspunten, generieken in aantocht – en dat 1B-plaatsing het onmogelijk maakt bij combinatieproducten te profiteren van uit octrooi gelopen componenten; ZIN geeft de minister 'nogmaals in overweging' het beleid te herzien. (3) Hiervoor was al gesignaleerd bij Vemlidy (GVS-132); het thema keert terug in de clusteradviezen (GVS-393: hiv-uitzondering gehandhaafd).</t>
  </si>
  <si>
    <t xml:space="preserve">Opgenomen op bijlage 1B met bijlage 2 onderdeel 8 (2018)</t>
  </si>
  <si>
    <t xml:space="preserve">Bron: briefrapport 28-08-2018 (5 p.), volledig gelezen. Stap B.</t>
  </si>
  <si>
    <t xml:space="preserve">GVS-166</t>
  </si>
  <si>
    <t xml:space="preserve">chenodeoxycholzuur (Chenodeoxycholic acid Leadiant®)</t>
  </si>
  <si>
    <t xml:space="preserve">chenodeoxycholzuur</t>
  </si>
  <si>
    <t xml:space="preserve">Chenodeoxycholic acid Leadiant</t>
  </si>
  <si>
    <t xml:space="preserve">cerebrotendineuze xanthomatose (CTX)</t>
  </si>
  <si>
    <t xml:space="preserve">GVS-advies chenodeoxycholzuur (Chenodeoxycholic acid Leadiant®) bij de behandeling van cerebrotendineuze xanthomatose (CTX)</t>
  </si>
  <si>
    <t xml:space="preserve">https://www.zorginstituutnederland.nl/documenten/2018/11/22/gvs-advies-chenodeoxycholzuur-chenodeoxycholic-acid-leadiant-bij-de-behandeling-van-cerebrotendineuze-xanthomatose-ctx</t>
  </si>
  <si>
    <t xml:space="preserve">Leadiant Biosciences</t>
  </si>
  <si>
    <t xml:space="preserve">Niet onderling vervangbaar (geen GVS-middel voor CTX); dezelfde werkzame stof als de off-label geïmporteerde Xenbilox/Chenofalk (sinds 1975 gebruikt) en de magistrale bereiding van het Amsterdam UMC (april 2018, in augustus 2018 op verzoek van de IGJ teruggehaald); EMA-registratie 'onder uitzonderlijke omstandigheden' op twee retrospectieve eenarmige cohorten (NL n=35 met Xenbilox, Italië n=28 met apotheekbereiding) – CDCA Leadiant zelf is niet klinisch onderzocht</t>
  </si>
  <si>
    <t xml:space="preserve">Positief op 'well established use'. De klinische data zijn beperkt (twee retrospectieve eenarmige cohorten; in het NL-cohort verdwenen xanthomen en normaliseerden galalcoholen bij een groot deel van de patiënten), maar ZIN onderschrijft de CHMP-redenering dat een formele vergelijkende studie bij deze zeldzame, progressieve en bij late behandeling onomkeerbaar invaliderende aandoening niet haalbaar en ethisch niet acceptabel is, en voegt toe dat CDCA-producten in Nederland sinds 1975 worden toegepast, alle CTX-patiënten via een expertisecentrum worden behandeld en langdurig gemonitord, en er geen reden is om verschillen tussen de producten aan te nemen: de toepassing van de stof geldt als well established use. Alle geconsulteerde partijen achten de klinische effecten 'onomstotelijk bewezen'. Daarmee komt CDCA Leadiant 'in principe' in aanmerking voor 1B.</t>
  </si>
  <si>
    <t xml:space="preserve">Apotheekbereiding CDCA (Amsterdam UMC) / geïmporteerd Xenbilox (dezelfde werkzame stof); geen onbehandelde controle relevant</t>
  </si>
  <si>
    <t xml:space="preserve">Geen bijlage 2-tekst voorgesteld; partijen (ZN, VAV, Amsterdam UMC, CWZ, VKS) pleitten voor bekostiging als medisch-specialistische zorg i.p.v. GVS (versnippering, WLZ-instellingen, toezicht)</t>
  </si>
  <si>
    <t xml:space="preserve">n.v.t.: FE 'niet informatief noch relevant' omdat het enige verschil met de apotheekbereiding/Xenbilox de prijs is</t>
  </si>
  <si>
    <t xml:space="preserve">Geen percentage; ZIN vindt het kostenverschil 'onacceptabel' en vraagt de minister te onderhandelen zodat het verschil met de apotheekbereiding 'aanzienlijk wordt gereduceerd' (rekenkundig €153.500 vs. €20.000–25.000 p.p./jaar, d.w.z. ~85% verschil; Xenbilox ~€40.000)</t>
  </si>
  <si>
    <t xml:space="preserve">7,8 meerkosten in jaar 1 (CDCA Leadiant); ~2,0 als alle patiënten Xenbilox zouden krijgen; 1,1–1,4 met de apotheekbereiding</t>
  </si>
  <si>
    <t xml:space="preserve">~65 CTX-patiënten bekend in NL, ~55 behandeld, waarvan 9 kinderen (5 &lt;10 jr, 3 10–15 jr, 1 15–18 jr); volwassenen 3 dd 250 mg; €153.500 (Leadiant) vs. €20.000–25.000 (bereiding) vs. ~€40.000 (Xenbilox) per volwassen patiënt per jaar</t>
  </si>
  <si>
    <t xml:space="preserve">Geen ACP-advies over dit dossier; de ACP heeft de problematiek van herregistratie van oude middelen met monopolieprijzen geagendeerd en een eerste openbare discussie gevoerd.</t>
  </si>
  <si>
    <t xml:space="preserve">(1) Well established use: een sinds 1975 gebruikte stof met beperkt formeel bewijs wordt op EMA-redenering plus Nederlandse praktijk (expertisecentra, monitoring) als effectief aanvaard. (2) De pakketvraag is uitsluitend een prijsvraag: geen FE, wel een BIA die het prijsverschil blootlegt – €7,8 mln (Leadiant) tegen €1,1–2 mln (bereiding/Xenbilox), €153.500 tegen €20.000–40.000 per patiënt. (3) ZIN noemt de prijsstijging 'onacceptabel' omdat de registratie op oude data rust zonder nieuw onderzoek, en adviseert opname 1B alleen na prijsonderhandeling; het erkent tegelijk het beleid om off-label gebruik te minimaliseren. (4) Signalering: herregistratie van bestaande middelen met disproportionele prijsverhoging vanuit een monopoliepositie – geagendeerd bij de ACP; veldpartijen bepleiten de apotheekbereiding te behouden (Amsterdam UMC werkt aan IGJ-dossier) en het middel als MSZ te bekostigen.</t>
  </si>
  <si>
    <t xml:space="preserve">Prijsonderhandeling geadviseerd; CDCA Leadiant opgenomen in het GVS na arrangement (2019) – later zaak ACM (excessieve prijs, boete 2021) en herstart apotheekbereiding; exacte datum/Stcrt. niet in dossier</t>
  </si>
  <si>
    <t xml:space="preserve">Bron: brief 22-11-2018 (5 p.) + GVS-rapport 18/09 (09-11-2018) incl. BIA (28 p.), volledig gelezen. Casus staat model voor 'herregistratie oude stof met prijsexplosie' (vgl. ACP-agendering; latere ACM-boete Leadiant).</t>
  </si>
  <si>
    <t xml:space="preserve">GVS-167</t>
  </si>
  <si>
    <t xml:space="preserve">letermovir (Prevymis®)</t>
  </si>
  <si>
    <t xml:space="preserve">letermovir</t>
  </si>
  <si>
    <t xml:space="preserve">Prevymis</t>
  </si>
  <si>
    <t xml:space="preserve">allogene hematopoëtische stamceltransplantatie</t>
  </si>
  <si>
    <t xml:space="preserve">GVS-advies letermovir (Prevymis®) bij allogene hematopoëtische stamceltransplantatie</t>
  </si>
  <si>
    <t xml:space="preserve">https://www.zorginstituutnederland.nl/documenten/2018/11/27/gvs-advies-letermovir-prevymis-bij-allogene-hematopoetische-stamceltransplantatie</t>
  </si>
  <si>
    <t xml:space="preserve">Geen GVS-middel voor CMV-profylaxe na HSCT (geen vervangbaarheidstoets mogelijk) → 1B; 480 mg 1 dd tot 14 weken (dag 100) na transplantatie bij CMV-seropositieve ontvangers; huidige praktijk: CMV-DNA-monitoring met pre-emptieve therapie (ganciclovir/valganciclovir)</t>
  </si>
  <si>
    <t xml:space="preserve">Positief: meerwaarde t.o.v. alleen CMV-DNA-controle met pre-emptieve therapie. Fase 3-RCT (Marty 2017; profylaxe tot week 14): klinisch significante CMV-infectie op week 24 bij 37,5% vs. 60,6% (placebo) – significant en klinisch relevant, waardoor bij klinisch relevant minder patiënten pre-emptieve therapie nodig is in de kritieke eerste 100 dagen; bijwerkingen vooral misselijkheid, diarree, braken; letermovir lijkt het risico op ernstige interventiegerelateerde bijwerkingen te verlagen (geen myelotoxiciteit zoals ganciclovir). Mortaliteitswinst niet primair aangetoond (follow-up ≥1 jaar wenselijk).</t>
  </si>
  <si>
    <t xml:space="preserve">Placebo bovenop CMV-DNA-controle en zo nodig pre-emptieve therapie (huidige Nederlandse praktijk)</t>
  </si>
  <si>
    <t xml:space="preserve">1,99 meerkosten in jaar 3 (onzekerheid over hoog-/laagrisicoverdeling in Nederlandse centra en marktpenetratie)</t>
  </si>
  <si>
    <t xml:space="preserve">Niet exact vermeld (CMV-seropositieve allogene HSCT-ontvangers, hoog- en laagrisico)</t>
  </si>
  <si>
    <t xml:space="preserve">(1) Profylaxe-middel beoordeeld tegen de Nederlandse 'watchful waiting'-praktijk (pre-emptieve strategie): meerwaarde op het surrogaat 'klinisch significante CMV-infectie' (37,5% vs. 60,6%) volstaat omdat het direct minder toxische pre-emptieve therapie betekent; harde uitkomst (mortaliteit) blijft open. (2) BIA net onder de FE-drempel (€1,99 mln) met expliciete onzekerheid over marktpenetratie in laagrisicopatiënten. (3) Weesgeneesmiddel op 1B zonder voorwaarde; hoog-/laagrisico-onderscheid wordt aan de behandelcentra gelaten.</t>
  </si>
  <si>
    <t xml:space="preserve">Opgenomen op bijlage 1B (2018/2019)</t>
  </si>
  <si>
    <t xml:space="preserve">Bron: brief 27-11-2018 (2 p.) + GVS-rapport 18/11 16-11-2018 + FT-rapport + BIA (71 p.), volledig gelezen. Stap B.</t>
  </si>
  <si>
    <t xml:space="preserve">GVS-168</t>
  </si>
  <si>
    <t xml:space="preserve">ertugliflozine (Steglatro®)</t>
  </si>
  <si>
    <t xml:space="preserve">ertugliflozine</t>
  </si>
  <si>
    <t xml:space="preserve">Steglatro</t>
  </si>
  <si>
    <t xml:space="preserve">volwassen patiënten met diabetes mellitus type 2 (DM2)</t>
  </si>
  <si>
    <t xml:space="preserve">GVS-advies ertugliflozine (Steglatro®) bij de behandeling van volwassen patiënten met diabetes mellitus type 2 (DM2)</t>
  </si>
  <si>
    <t xml:space="preserve">https://www.zorginstituutnederland.nl/documenten/2018/12/04/gvs-advies-ertugliflozine-steglatro-bij-de-behandeling-van-volwassen-patienten-met-diabetes-mellitus-type-2-dm2</t>
  </si>
  <si>
    <t xml:space="preserve">Marginale toets: onderling vervangbaar met empagliflozine, dapagliflozine en canagliflozine in cluster 0A10BXAO V; standaarddosis 10 mg; aanvraag voor tweevoudige (met metformine) én drievoudige therapie (met metformine + SU) – de drievoudige toepassing is niet onderzocht en wordt niet vergoed → afwijkende, beperktere bijlage 2-voorwaarde dan de klassegenoten</t>
  </si>
  <si>
    <t xml:space="preserve">Positief voor tweevoudige combinatie met metformine (VERTIS-programma: HbA1c-daling en gewichtsverlies vergelijkbaar met de andere SGLT2-remmers; bijwerkingen genitale infecties, volumedepletie); 'geen enkele studie' naar drievoudige therapie met metformine + SU → vergoeding van die toepassing 'kan niet aan de orde zijn'. Conclusie: onderling vervangbaar met de SGLT2-klasse voor de onderzochte toepassing, met een eigen bijlage 2-tekst beperkt tot tweevoudige combinatie.</t>
  </si>
  <si>
    <t xml:space="preserve">Empagliflozine, dapagliflozine, canagliflozine (cluster 0A10BXAO V)</t>
  </si>
  <si>
    <t xml:space="preserve">Voorwaarde ertugliflozine (letterlijk): 'Uitsluitend voor een verzekerde met diabetes mellitus type 2 die niet behandeld kan worden met de combinatie van metformine en een sulfonylureumderivaat, geen insuline gebruikt en dit middel gebruikt als een tweevoudige combinatie met metformine.' (klassegenoten: ook drievoudig met metformine + SU)</t>
  </si>
  <si>
    <t xml:space="preserve">n.v.t. (vergoedingslimiet cluster SGLT2)</t>
  </si>
  <si>
    <t xml:space="preserve">(1) Marginale toets met een 'gat' in het bewijs: de klasse-toetreder krijgt wél het cluster maar een smallere bijlage 2 omdat de drievoudige combinatie (metformine + SU) nooit is onderzocht – vergoeding volgt het onderzochte indicatiedeel, ook binnen een cluster. (2) Eerste stap van de ertugliflozine-uitzonderingspositie die in 2021 (GVS-233: uitgesloten van de CV-/nier-verruimingen) en 2025 (GVS-362: voorwaarden alsnog vervallen) doorloopt.</t>
  </si>
  <si>
    <t xml:space="preserve">Opgenomen op bijlage 1A in cluster 0A10BXAO V met beperkte bijlage 2-voorwaarde (2018/2019)</t>
  </si>
  <si>
    <t xml:space="preserve">Bron: brief 04-12-2018 (2 p.) + GVS-rapport 18/11 15-11-2018 (24 p.), volledig gelezen. Brief verwijst per abuis naar 'uw brief van 14 augustus 2014' (bedoeld 2018). Stap B.</t>
  </si>
  <si>
    <t xml:space="preserve">GVS-169</t>
  </si>
  <si>
    <t xml:space="preserve">lesinurad (Zurampic®)</t>
  </si>
  <si>
    <t xml:space="preserve">lesinurad</t>
  </si>
  <si>
    <t xml:space="preserve">Zurampic</t>
  </si>
  <si>
    <t xml:space="preserve">jicht</t>
  </si>
  <si>
    <t xml:space="preserve">GVS-advies lesinurad (Zurampic®) voor de behandeling van jicht</t>
  </si>
  <si>
    <t xml:space="preserve">https://www.zorginstituutnederland.nl/documenten/2018/12/04/gvs-advies-lesinurad-zurampic-voor-de-behandeling-van-jicht</t>
  </si>
  <si>
    <t xml:space="preserve">Grünenthal</t>
  </si>
  <si>
    <t xml:space="preserve">Aangevraagd op 1B; uricosuricum als add-on bij xanthine-oxidaseremmer (allopurinol/febuxostat); Nederlandse standaard bij falen op adequate allopurinoldosis: febuxostat of benzbromaron (+ allopurinol), bij falen op febuxostat: benzbromaron (NHG, NVR, FK)</t>
  </si>
  <si>
    <t xml:space="preserve">Negatief: minderwaarde 'vanwege onvoldoende gegevens over de effectiviteit bij patiënten die volgens de Nederlandse richtlijnen een adequate dosis xanthine-oxidaseremmer hebben ontvangen'. In CLEAR 1/2 (lesinurad + allopurinol vs. placebo + allopurinol) en CRYSTAL (+ febuxostat) waren &gt;90% resp. 100% van de patiënten vooraf behandeld met een te lage allopurinoldosis (≤300 mg) of met febuxostat-monotherapie zonder de richtlijnstap benzbromaron – niet conform de Nederlandse praktijk; de niet-vooraf gedefinieerde subgroep met allopurinol &gt;300 mg/dag was te klein voor harde uitspraken. Streefwaarde serumurinezuur &lt;0,36 mmol/l (&lt;6 mg/dl) als primair (surrogaat)eindpunt. Toepasbaarheid beperkt door nierfunctierisico's (contra-indicaties, monitoring creatinine), interacties en instabiele cardiovasculaire aandoeningen; gebruiksgemak ongewijzigd (gelijktijdige orale inname).</t>
  </si>
  <si>
    <t xml:space="preserve">Adequaat gedoseerde xanthine-oxidaseremmer (allopurinol &gt;300 mg of febuxostat) en, conform richtlijnen, benzbromaron (± allopurinol)</t>
  </si>
  <si>
    <t xml:space="preserve">(1) Klassiek comparatorprobleem: de registratiestudies vergeleken met een niet-geoptimaliseerde standaard (te lage allopurinoldosis, geen benzbromaron), waardoor het bewijs niet aansluit op de Nederlandse behandelstap waarvoor vergoeding wordt gevraagd → minderwaarde wegens onvoldoende gegevens. (2) Een te kleine post-hoc subgroep met adequate dosering kan dat niet repareren. (3) VT afgewezen: er zijn al behandelopties (febuxostat, benzbromaron) en geen duidelijke aanwijzingen voor effectiviteit in de juiste populatie. (4) Herbeoordeling mogelijk bij nieuwe gepubliceerde data. Lesinurad werd kort daarna wereldwijd uit de handel genomen.</t>
  </si>
  <si>
    <t xml:space="preserve">Bron: brief 04-12-2018 (2 p.) + FT-rapport 01-11-2018 (43 p.), volledig gelezen. Geen GVS-rapport/FE/BIA in de bundel.</t>
  </si>
  <si>
    <t xml:space="preserve">GVS-170</t>
  </si>
  <si>
    <t xml:space="preserve">budesonide orodispergeerbare tablet (Jorveza®)</t>
  </si>
  <si>
    <t xml:space="preserve">budesonide orodispergeerbare tablet</t>
  </si>
  <si>
    <t xml:space="preserve">Jorveza</t>
  </si>
  <si>
    <t xml:space="preserve">eosinofiele oesofagitis (EoE) bij volwassenen</t>
  </si>
  <si>
    <t xml:space="preserve">GVS-advies budesonide orodispergeerbare tablet (Jorveza®) bij de behandeling van eosinofiele oesofagitis (EoE) bij volwassenen</t>
  </si>
  <si>
    <t xml:space="preserve">https://www.zorginstituutnederland.nl/documenten/2018/12/12/gvs-advies-budesonide-orodispergeerbare-tablet-jorveza-bij-de-behandeling-van-eosinofiele-oesofagitis-eoe-bij-volwassenen</t>
  </si>
  <si>
    <t xml:space="preserve">Dr. Falk Pharma</t>
  </si>
  <si>
    <t xml:space="preserve">Clusteren op stofnaam: onderling vervangbaar met budesonide voor lokale toepassing in het spijsverteringskanaal (cluster 0A07EABRC V: Entocort/Budenofalk-capsules en -granulaat voor Crohn/colitis); standaarddosis 2 mg; EoE bij volwassenen na falen/intolerantie van PPI; 6–12 weken inductie</t>
  </si>
  <si>
    <t xml:space="preserve">Positief (gelijke waarde). EOS-1 (RCT vs. placebo, 6 weken): budesonide orodispergeerbaar (2 mg/dag) induceert klinisch-histologische remissie bij ~58% vs. 0% placebo; geen directe vergelijking met de huidige off-label praktijk (budesonide viskeuze suspensie, fluticason-inhalator ingeslikt), maar in indirecte vergelijking zijn deze lokale corticosteroïden even effectief in het induceren van histologische remissie en verschillen de bijwerkingen (lokale candidiasis, inherent aan corticosteroïdwerking) niet wezenlijk → gelijke waarde t.o.v. budesonide viskeus en fluticason inhalatie.</t>
  </si>
  <si>
    <t xml:space="preserve">Off-label budesonide viskeuze oplossing en fluticason (inhalatiepoeder, ingeslikt) na falen van PPI</t>
  </si>
  <si>
    <t xml:space="preserve">n.v.t. (vergoedingslimiet cluster lokaal budesonide)</t>
  </si>
  <si>
    <t xml:space="preserve">(1) Eerste geregistreerde EoE-middel (weesgeneesmiddel) wordt niet op 1B geplaatst maar via 'clusteren op stofnaam' bij de darm-budesonides gevoegd, hoewel de indicatie (EoE) en toedieningsvorm (smelttablet) anders zijn – stofnaam-clustering als prijsinstrument, ondanks een onvergelijkbaar indicatiegebied binnen het cluster. (2) Comparator = off-label praktijk (viskeus budesonide, ingeslikte fluticason-inhalator) via indirecte vergelijking; gelijke waarde ondanks 58% vs. 0% in de eigen RCT. (3) Vergelijk Cetura (GVS-120: leeftijd als clusterbreker) en Plenadren (GVS-138: formulering geen clusterbreker).</t>
  </si>
  <si>
    <t xml:space="preserve">Opgenomen op bijlage 1A in cluster 0A07EABRC V (2019)</t>
  </si>
  <si>
    <t xml:space="preserve">Bron: brief 12-12-2018 (2 p.) + GVS-rapport 06-12-2018 + FT-rapport (47 p.), volledig gelezen. Stap B.</t>
  </si>
  <si>
    <t xml:space="preserve">GVS-171</t>
  </si>
  <si>
    <t xml:space="preserve">evolocumab (Repatha®) herbeoordeling aanpassing bijlage 2 voorwaarden</t>
  </si>
  <si>
    <t xml:space="preserve">evolocumab herbeoordeling aanpassing bijlage 2 voorwaarden</t>
  </si>
  <si>
    <t xml:space="preserve">GVS-advies evolocumab (Repatha®) herbeoordeling aanpassing bijlage 2 voorwaarden</t>
  </si>
  <si>
    <t xml:space="preserve">https://www.zorginstituutnederland.nl/documenten/2019/01/23/gvs-advies-evolocumab-repatha-herbeoordeling-aanpassing-bijlage-2-voorwaarden</t>
  </si>
  <si>
    <t xml:space="preserve">Bijlage 1A-cluster PCSK9-antilichamen (evolocumab + alirocumab) met bijlage 2-voorwaarde nr. 106 (zeer-hoog-risicogroepen na falen van max. verdraagbare statine + ezetimib); verzoek: verbreding van de niet-familiaire secundaire-preventiegroep naar 'CVE + ≥1 ernstige risicofactor' (statine-intolerantie, DM2, recidief-CVE, recent MI/beroerte &lt;6 mnd, roken, ≥65 jaar, meervatslijden) en versoepeling van de ezetimib-eis; beoordeling uitgesteld (18-01-2018) tot de concept-CVRM-richtlijn en op verzoek VWS (12-03-2018) hervat</t>
  </si>
  <si>
    <t xml:space="preserve">Deels: de nieuwe data rechtvaardigen geen verbreding. FOURIER (RCT, 27.564 patiënten met atherosclerotische CVZ op statine, 81% doorgemaakt MI, mediane follow-up 2,2 jaar i.p.v. de geplande 4): LDL-C-daling 59%, primair eindpunt 9,8% vs. 11,3% (HR 0,85 [0,79–0,92]; ARR 1,5%, NNT 67), secundair eindpunt (CV-sterfte, MI, beroerte) 5,9% vs. 7,4% (HR 0,80 [0,73–0,88]), maar geen effect op cardiovasculaire (HR 1,05) of totale sterfte (HR 1,04); risicoreductie neemt toe in en na jaar 2 (19% resp. 25%). ZIN: (a) slechts 5% van de FOURIER-populatie gebruikte ezetimib, zodat de studie niet aansluit bij de NL-populatie (CVRM-conceptrichtlijn: evolocumab na statine + ezetimib) en de claim zelf; (b) door de korte follow-up is een klinisch relevant effect op harde eindpunten niet gehaald en, gezien de toenemende CV-sterfte in de eerste 2 jaar, onzeker; (c) subgroepen met groter effect (MI &lt;2 jaar, ≥2 MI's, meervatslijden) tonen een trend maar zijn onvoldoende uitgekristalliseerd; (d) een aparte 'ezetimib-ongeschiktheid'-clausule is onnodig – goed medisch handelen dekt dat. Amgen vroeg op 21-12-2018 uitstel voor overleg; ZIN wees dat af (inbreng partijen al gewogen in de WAR).</t>
  </si>
  <si>
    <t xml:space="preserve">Placebo bovenop statine (FOURIER); NL-standaard: max. verdraagbare statine + ezetimib</t>
  </si>
  <si>
    <t xml:space="preserve">Ongewijzigd (letterlijk, nr. 106): evolocumab bij hypercholesterolemie (familiair en niet-familiair) met voldoende hoog risico, indien max. verdraagbare statine + ezetimib de behandeldoelstelling niet bereikt conform de richtlijnen: 1. in combinatie met statine én ezetimib, of 2. met enkel ezetimib bij gedocumenteerde statine-intolerantie (EAS/ESC, drie statines). Voldoende hoog risico: HoFH (niet LDL-receptornegatief), HeFH, CVE + recidief-CVE, DM2 + CVE, CVE + echte statine-intolerantie.</t>
  </si>
  <si>
    <t xml:space="preserve">n.v.t. (herbeoordeling bijlage 2 op effectiviteit; KE niet opnieuw beoordeeld)</t>
  </si>
  <si>
    <t xml:space="preserve">n.v.t. (vergoeding onder bestaand arrangement gehandhaafd)</t>
  </si>
  <si>
    <t xml:space="preserve">Niet geraamd (geen verruiming)</t>
  </si>
  <si>
    <t xml:space="preserve">Niet geraamd; verruiming naar 'CVE + risicofactor' zou de secundaire-preventiepopulatie sterk vergroten</t>
  </si>
  <si>
    <t xml:space="preserve">(1) Harde eindpunten uit FOURIER (RRR 15–20%, geen sterftewinst, 2,2 jaar) volstaan niet om de bijlage 2 te verbreden: de studiepopulatie was niet voorbehandeld met ezetimib (5%) en sluit dus niet aan op de Nederlandse behandelstap, en de follow-up is te kort voor een klinisch relevant effect op morbiditeit/mortaliteit. (2) Trends in hoog-risicosubgroepen (recent MI, meerdere MI's, meervatslijden) zijn 'onvoldoende uitgekristalliseerd' voor vergoedingsvoorwaarden. (3) Vergoedingsvoorwaarden regelen geen individuele contra-indicaties (ezetimib-ongeschiktheid = goed medisch handelen). (4) Procedureel: ZIN wacht op de CVRM-richtlijn, hervat op verzoek van VWS en weigert een last-minute uitstelverzoek van de fabrikant. Uitkomst: bijlage 2 nr. 106 ongewijzigd ('Anders'); klassebrede verruiming volgt pas in 2023 (GVS-292).</t>
  </si>
  <si>
    <t xml:space="preserve">Bijlage 2-voorwaarde nr. 106 ongewijzigd gehandhaafd (2019); verruiming later via GVS-292 (2023)</t>
  </si>
  <si>
    <t xml:space="preserve">Bron: brief 23-01-2019 (4 p.) + GVS-rapport 'aanpassing bijlage 2 voorwaarden' (december 2018) (38 p.), volledig gelezen. GVS-172 = zelfde document onder tweede URL (dubbele vermelding, geen pdf). Zie GVS-109 (eerste beoordeling) en GVS-292 (uitbreiding 2023).</t>
  </si>
  <si>
    <t xml:space="preserve">GVS-172</t>
  </si>
  <si>
    <t xml:space="preserve">evolocumab (Repahta®)</t>
  </si>
  <si>
    <t xml:space="preserve">Repahta</t>
  </si>
  <si>
    <t xml:space="preserve">GVS-advies evolocumab repahta herbeoordeling aanpassing bijlage 2 voorwaarden</t>
  </si>
  <si>
    <t xml:space="preserve">https://www.zorginstituutnederland.nl/publicaties/adviezen/2019/01/23/gvs-advies-evolocumab-repahta-herbeoordeling-aanpassing-bijlage-2-voorwaarden</t>
  </si>
  <si>
    <t xml:space="preserve">GVS-173</t>
  </si>
  <si>
    <t xml:space="preserve">patiromeer (Veltassa®)</t>
  </si>
  <si>
    <t xml:space="preserve">patiromeer</t>
  </si>
  <si>
    <t xml:space="preserve">Veltassa</t>
  </si>
  <si>
    <t xml:space="preserve">hyperkaliëmie bij volwassenen</t>
  </si>
  <si>
    <t xml:space="preserve">GVS-advies patiromeer (Veltassa®) voor de behandeling van hyperkaliëmie bij volwassenen</t>
  </si>
  <si>
    <t xml:space="preserve">https://www.zorginstituutnederland.nl/documenten/2019/02/25/gvs-advies-patiromeer-veltassa-voor-de-behandeling-van-hyperkaliemie-bij-volwassenen</t>
  </si>
  <si>
    <t xml:space="preserve">Vifor Fresenius</t>
  </si>
  <si>
    <t xml:space="preserve">Fabrikant vroeg 1B voor een subgroep (CKD 3–4 met chronische hyperkaliëmie op RAAS-remmers); ZIN: kationwisselaar die kalium ruilt voor calcium → onderling vervangbaar met calciumpolystyreensulfonaat (CPS, nu 1B) → nieuw 1A-cluster; standaarddosis patiromeer 8,4 g, CPS 45 g/dag; bijlage 2 beperkt tot de aangevraagde subgroep</t>
  </si>
  <si>
    <t xml:space="preserve">Positief (gelijke waarde t.o.v. CPS en SPS). OPAL-HK (fase 3, twee delen: open-label correctie en gerandomiseerde onttrekking) en AMETHYST-DN (dose-ranging, 52 weken) tonen dat patiromeer serumkalium langdurig verlaagt en continuering van RAAS-remmers mogelijk maakt; indirecte vergelijking met lage doseringen sorbitolvrij SPS en CPS is 'lastig' (verschillen in design, patiënten, uitkomstmaten, follow-up), maar alle drie lijken hetzelfde te bereiken; bijwerkingen redelijk overeenkomstig (hypomagnesiëmie, GI-klachten: constipatie, diarree, misselijkheid). Conclusie: gelijke waarde bij hyperkaliëmie bij CKD op RAAS-remmers.</t>
  </si>
  <si>
    <t xml:space="preserve">Calciumpolystyreensulfonaat (CPS) en natriumpolystyreensulfonaat (SPS), lage dosering sorbitolvrij</t>
  </si>
  <si>
    <t xml:space="preserve">Voorwaarde (letterlijk): 'Uitsluitend voor een verzekerde van achttien jaar of ouder met chronische nierschade CKD stadium 3 of 4 met chronische hyperkaliëmie die is aangewezen op een behandeling met RAAS-remmers.'</t>
  </si>
  <si>
    <t xml:space="preserve">n.v.t. (vergoedingslimiet nieuw cluster met CPS)</t>
  </si>
  <si>
    <t xml:space="preserve">(1) Nieuwe kaliumbinder met modern RCT-bewijs wordt geclusterd met een oude, nauwelijks onderzochte kationwisselaar (CPS) op mechanistische gelijkenis (K⁺→Ca²⁺) – de 'huidige indeling van het GVS' bepaalt de comparator, niet de bewijskwaliteit; indirecte vergelijking 'lastig' maar voldoende voor gelijke waarde. (2) Bijlage 2-voorwaarde beperkt de vergoeding tot de door de fabrikant zelf aangevraagde subgroep (CKD 3–4 op RAAS-remmers), hoewel de registratie breed is – subgroep-aanvraag als sturingsinstrument. (3) Fabrikant wilde 1B; ZIN kiest 1A-cluster met CPS als limiet (vgl. Procysbi/Plenadren-lijn).</t>
  </si>
  <si>
    <t xml:space="preserve">Opgenomen op bijlage 1A in een nieuw cluster met CPS, met bijlage 2-voorwaarde (2019)</t>
  </si>
  <si>
    <t xml:space="preserve">Bron: brief 25-02-2019 (2 p.) + GVS-rapport 28-01-2019 + FT-rapport (63 p.), volledig gelezen. Stap B.</t>
  </si>
  <si>
    <t xml:space="preserve">GVS-174</t>
  </si>
  <si>
    <t xml:space="preserve">rivaroxaban (Xarelto®) uitbreiding bijlage 2 voorwaarden</t>
  </si>
  <si>
    <t xml:space="preserve">rivaroxaban uitbreiding bijlage 2 voorwaarden</t>
  </si>
  <si>
    <t xml:space="preserve">GVS-advies rivaroxaban (Xarelto®) uitbreiding bijlage 2 voorwaarden</t>
  </si>
  <si>
    <t xml:space="preserve">https://www.zorginstituutnederland.nl/documenten/2019/03/04/gvs-advies-rivaroxaban-xarelto-uitbreiding-bijlage-2-voorwaarden</t>
  </si>
  <si>
    <t xml:space="preserve">Rivaroxaban 2,5 mg 2 dd + acetylsalicylzuur bij coronaire hartziekte of symptomatisch PAV met hoog ischemisch risico (COMPASS-indicatie); cluster 0B01AXBO met bijlage 2 a–d (knie/heup, AF, ACS, VTE); vijfde voorwaarde toegevoegd; FE (wel vereist gezien BIA &gt;€2,5 mln) met WAR-beoordeling</t>
  </si>
  <si>
    <t xml:space="preserve">Positief: meerwaarde t.o.v. ASA-monotherapie. COMPASS (RCT, n≈27.000): primaire uitkomst CV-overlijden/MI/beroerte 4,1% vs. 5,4% (HR 0,76 [0,66–0,86]; NNT 77), CV-overlijden HR 0,78, beroerte HR 0,58, overlijden ongeacht oorzaak 3,4% vs. 4,1% (HR 0,82 [0,71–0,96]) – door EMA, ZIN en WAR klinisch relevant geacht; daartegenover meer majeure bloedingen (3,1% vs. 1,9%; HR 1,70) en niet-majeure bloedingen (HR 1,70), meer permanent staken; netto klinische baten (gecorrigeerd voor fatale/kritische bloedingen) 1,2% ten gunste van rivaroxaban; geen nieuwe veiligheidssignalen. Baten wegen op tegen bloedingsrisico mits toegepast bij hoog ischemisch risico zonder hoog bloedingsrisico (contra-indicatie); mogelijk SMART-risicoscore ≥20% als praktijkcriterium – de gemiddelde Nederlandse patiënt heeft naar verwachting een hoger risico dan de COMPASS-populatie.</t>
  </si>
  <si>
    <t xml:space="preserve">Acetylsalicylzuur monotherapie (standaard secundaire preventie)</t>
  </si>
  <si>
    <t xml:space="preserve">Nieuwe voorwaarde 5 (letterlijk): 'Uitsluitend voor een verzekerde van achttien jaar of ouder: … 5. die op dit geneesmiddel is aangewezen in combinatie met acetylsalicylzuur voor de preventieve behandeling van atherotrombotische complicaties bij patiënten met coronaire hartziekte (CHZ) of symptomatisch perifeer arterieel vaatlijden (PAV) met een hoog risico op ischemische voorvallen.'</t>
  </si>
  <si>
    <t xml:space="preserve">Laag → €20.000</t>
  </si>
  <si>
    <t xml:space="preserve">7.464/QALY t.o.v. ASA (KEA van voldoende kwaliteit; kans op kosteneffectiviteit bij €20.000: 99,2%)</t>
  </si>
  <si>
    <t xml:space="preserve">Overgenomen, met kritiekpunt dat de modelpopulatie waarschijnlijk een lager ischemisch risico heeft dan de Nederlandse vergoedingspopulatie (conservatief)</t>
  </si>
  <si>
    <t xml:space="preserve">Geen prijsvoorwaarde (kosteneffectief bij €20.000/QALY)</t>
  </si>
  <si>
    <t xml:space="preserve">6,9–16,3 (gemiddeld 11,6) meerkosten; bij 80% therapietrouw 5,5–13 (gemiddeld 9,3)</t>
  </si>
  <si>
    <t xml:space="preserve">Niet exact vermeld; onzekerheid over prevalentie CHZ/PAV, omvang hoogrisicogroep en marktpenetratie</t>
  </si>
  <si>
    <t xml:space="preserve">(1) Eerste GVS-uitbreiding van een DOAC met volledige FE (BIA &gt;€2,5 mln): harde eindpunten uit COMPASS (incl. totale sterfte HR 0,82) leveren meerwaarde en een ICER van €7.464/QALY bij referentiewaarde €20.000 (lage ziektelast) – een van de weinige GVS-dossiers waar de laagste drempel geldt en ruimschoots wordt gehaald. (2) Afweging baten vs. bloedingen expliciet via 'netto klinische baten' (+1,2%) en de eis van hoog ischemisch/laag bloedingsrisico; ZIN suggereert SMART ≥20% als operationalisering maar legt dat niet in bijlage 2 vast. (3) Bijlage 2 groeit naar vijf indicatie-onderdelen; alle DOAC-voorwaarden vervallen in 2023 (GVS-397).</t>
  </si>
  <si>
    <t xml:space="preserve">Bijlage 2-voorwaarde rivaroxaban uitgebreid met CHZ/PAV in combinatie met ASA (2019)</t>
  </si>
  <si>
    <t xml:space="preserve">Bron: brief 04-03-2019 (3 p.) + FT-rapport + FE-rapport + BIA (80 p.), volledig gelezen. Stap B.</t>
  </si>
  <si>
    <t xml:space="preserve">GVS-175</t>
  </si>
  <si>
    <t xml:space="preserve">asfotase alfa (Strensiq®)</t>
  </si>
  <si>
    <t xml:space="preserve">asfotase alfa</t>
  </si>
  <si>
    <t xml:space="preserve">Strensiq</t>
  </si>
  <si>
    <t xml:space="preserve">hypofosfatasia (HPP)</t>
  </si>
  <si>
    <t xml:space="preserve">GVS-advies asfotase alfa (Strensiq®) bij hypofosfatasia (HPP)</t>
  </si>
  <si>
    <t xml:space="preserve">https://www.zorginstituutnederland.nl/documenten/2019/03/25/gvs-advies-asfotase-alfa-strensiq-bij-hypofosfatasia-hpp</t>
  </si>
  <si>
    <t xml:space="preserve">Enzymvervangingstherapie voor HPP met eerste symptomen &lt;18 jaar (registratie 'onder uitzonderlijke omstandigheden'); niet vervangbaar → 1B met bijlage 2 die de vergoeding beperkt tot de perinatale/infantiele vorm (symptomen in utero of &lt;6 maanden); juveniele vorm (6 maanden–18 jaar) uitgesloten wegens onvoldoende gegevens</t>
  </si>
  <si>
    <t xml:space="preserve">Gesplitst oordeel. Perinatale/infantiele HPP (mediane overleving historische controle 8,9 maanden): vier open-label fase 2-studies (n=61) zonder controlegroep, één gepoolde analyse met retrospectief gematchte historische controle, plus ongepubliceerde CSR-data – overleving en ventilatievrije overleving sterk verbeterd; ZIN 'neemt genoegen met lager bewijs' omdat algehele overleving een harde uitkomst is, een gecontroleerde studie ethisch bezwaarlijk is en de ziekte ultrazeldzaam → meerwaarde t.o.v. beste ondersteunende zorg. Juveniele HPP: klinische data te beperkt voor een gefundeerde uitspraak → minderwaarde 'door onvoldoende gegevens'. Bijwerkingen (71 patiënten, 7 studies): vooral injectieplaatsreacties; ernstige morbiditeit/mortaliteit door de ziekte zelf.</t>
  </si>
  <si>
    <t xml:space="preserve">Beste ondersteunende zorg (historische controle)</t>
  </si>
  <si>
    <t xml:space="preserve">Voorwaarde (letterlijk): 'Uitsluitend voor een verzekerde met hypofosfatasia bij wie de eerste symptomen zijn opgetreden in de baarmoeder of vóór de leeftijd van 6 maanden.'</t>
  </si>
  <si>
    <t xml:space="preserve">n.v.t. (FE-vrijstelling: BIA €1,2 mln voor de vergoede subgroep)</t>
  </si>
  <si>
    <t xml:space="preserve">Geen prijsvoorwaarde; kosten per patiënt per jaar €144.263 (0–1 jaar), €244.410 (2–4 jaar) tot €1.282.341 (≥13 jaar; gewichtsafhankelijk)</t>
  </si>
  <si>
    <t xml:space="preserve">1,2 meerkosten (perinatale/infantiele HPP); risico op inzet bij juveniele HPP; onzekerheid over aantallen</t>
  </si>
  <si>
    <t xml:space="preserve">Niet exact vermeld (ultrazeldzaam; prevalentie en incidentie geraamd)</t>
  </si>
  <si>
    <t xml:space="preserve">(1) Expliciete bewijshiërarchie-uitzondering: bij een levensbedreigende ultrazeldzame ziekte met harde uitkomst (overleving) en ethische onmogelijkheid van een RCT accepteert ZIN single-arm data met historische controle voor meerwaarde – maar alleen voor die subgroep. (2) Dezelfde ontbrekende data leiden bij de mildere juveniele vorm tot 'minderwaarde door onvoldoende gegevens' en uitsluiting via bijlage 2 – subgroepspecifieke bewijslat. (3) Gewichtsafhankelijke kosten tot &gt;€1,28 mln per patiënt per jaar worden genoemd, maar bij een BIA van €1,2 mln volgt FE-vrijstelling en geen prijsadvies – illustratie van de beperkingen van de 2019-drempel voor extreem dure weesgeneesmiddelen (vgl. Cystadrops GVS-146).</t>
  </si>
  <si>
    <t xml:space="preserve">Opgenomen op bijlage 1B met bijlage 2-voorwaarde voor perinatale/infantiele HPP (2019)</t>
  </si>
  <si>
    <t xml:space="preserve">Bron: brief 25-03-2019 (3 p.) + GVS-rapport 21-03-2019 + FT-rapport 25-02-2019 + BIA (71 p.), volledig gelezen. Stap B.</t>
  </si>
  <si>
    <t xml:space="preserve">GVS-176</t>
  </si>
  <si>
    <t xml:space="preserve">fingolimod (Gilenya®)</t>
  </si>
  <si>
    <t xml:space="preserve">fingolimod</t>
  </si>
  <si>
    <t xml:space="preserve">Relapsing Remitting Multiple Sclerose (RRMS) - uitbreiding bijlage 2 voorwaarde</t>
  </si>
  <si>
    <t xml:space="preserve">GVS-advies fingolimod (Gilenya®) bij Relapsing Remitting Multiple Sclerose (RRMS) - uitbreiding bijlage 2 voorwaarde</t>
  </si>
  <si>
    <t xml:space="preserve">https://www.zorginstituutnederland.nl/documenten/2019/03/25/gvs-advies-fingolimod-gilenya-bij-relapsing-remitting-multiple-sclerose-rrms</t>
  </si>
  <si>
    <t xml:space="preserve">Fingolimod (1A, cluster met cladribine; bijlage 2: volwassenen met zeer actieve RRMS na ≥1 DMD) – EMA-uitbreiding (nov. 2018) naar kinderen ≥10 jaar met nieuwe sterkte 0,25 mg (≤40 kg); briefrapport + BIA; cladribine-voorwaarde blijft ongewijzigd (niet geregistreerd/onderzocht bij kinderen); de geregistreerde subindicatie 'snel verergerende ernstige RRMS' blijft buiten de voorwaarde</t>
  </si>
  <si>
    <t xml:space="preserve">Positief (meerwaarde op korte termijn). PARADIGMS (RCT, kinderen 10–18 jaar, fingolimod vs. interferon bèta-1a i.m., tot 24 maanden): recidief bij 14% vs. 54%, ARR 0,122 vs. 0,675 (significant), minder nieuwe/vergrote T2-laesies, Gd-aankleurende T1-laesies en hersenatrofie; in analogie met de volwassenenbeoordelingen en op grond van deze ene studie meerwaarde bij kinderen die refractair zijn voor een eerstelijnsbehandeling; langetermijnveiligheid bij kinderen onbekend.</t>
  </si>
  <si>
    <t xml:space="preserve">Interferon bèta-1a i.m. (PARADIGMS); in de praktijk switch naar ander eerstelijnsmiddel of natalizumab</t>
  </si>
  <si>
    <t xml:space="preserve">Nieuwe voorwaarde (letterlijk): 'Uitsluitend voor een verzekerde van tien jaar of ouder met zeer actieve relapsing-remitting multiple sclerose (RRMS) die niet heeft gereageerd op een behandeling met ten minste één ziektemodificerend geneesmiddel dat geregistreerd is voor de behandeling van MS.' (fingolimod 0,25 mg toegevoegd; cladribine-voorwaarde blijft ≥18 jaar)</t>
  </si>
  <si>
    <t xml:space="preserve">n.v.t. (briefrapport; BIA marginaal)</t>
  </si>
  <si>
    <t xml:space="preserve">~0,043 meerkosten in jaar 3 (€43.020; €39.660 incl. vermeden toedieningskosten natalizumab)</t>
  </si>
  <si>
    <t xml:space="preserve">~30 kinderen met RRMS per jaar in aanmerking (~55 kinderen met MS, 82% RRMS ≈ 45)</t>
  </si>
  <si>
    <t xml:space="preserve">(1) Pediatrische uitbreiding op één actief-gecontroleerde RCT (PARADIGMS, ARR -82%) met 'analogie met volwassenen' als versterkend argument; leeftijdsgrens in bijlage 2 verlaagd van 18 naar 10 jaar, met een nieuwe sterkte. (2) Clustergenoot cladribine blijft bewust op ≥18 jaar: bijlage 2-teksten binnen één cluster mogen divergeren wanneer registratie en onderzoek ontbreken. (3) Minimale BIA (€43.000) omdat kinderen anders naar natalizumab (duurder, i.v.) zouden gaan – substitutie incl. toedieningskosten.</t>
  </si>
  <si>
    <t xml:space="preserve">Bijlage 2-voorwaarde fingolimod verlaagd naar ≥10 jaar; 0,25 mg opgenomen (2019)</t>
  </si>
  <si>
    <t xml:space="preserve">Bron: briefrapport 25-03-2019 (3 p. + bijlage PARADIGMS) + BIA (23 p.), volledig gelezen. Stap B.</t>
  </si>
  <si>
    <t xml:space="preserve">GVS-177</t>
  </si>
  <si>
    <t xml:space="preserve">volwassen patiënten met autosomaal dominante polycysteuze nierziekte (ADPKD) met chronische nierziekte (CKD) - aanpassing bijlage 2 voorwaarden</t>
  </si>
  <si>
    <t xml:space="preserve">GVS-advies tolvaptan (Jinarc®) bij volwassen patiënten met autosomaal dominante polycysteuze nierziekte (ADPKD) met chronische nierziekte (CKD) - aanpassing bijlage 2 voorwaarden</t>
  </si>
  <si>
    <t xml:space="preserve">https://www.zorginstituutnederland.nl/documenten/2019/04/02/gvs-advies-tolvaptan-jinarc-bij-volwassen-patienten-met-autosomaal-dominante-polycysteuze-nierziekte-adpkd-met-chronische-nierziekte-ckd---aanpassing-bijlage-2-voorwaarden</t>
  </si>
  <si>
    <t xml:space="preserve">Tolvaptan op 1B (herbeoordeling 05-12-2016, GVS-127: meerwaarde bij CKD 1–3a); registratie na REPRISE uitgebreid tot CKD 4 (EMA 2018); fabrikant vraagt alleen CKD 3b (NFN-richtlijn: &lt;50 jaar, GFR &gt;30; CKD 4 komt niet in aanmerking); briefrapport + separate BIA</t>
  </si>
  <si>
    <t xml:space="preserve">Positief (meerwaarde t.o.v. beste ondersteunende zorg bij CKD 3b met snelle progressie). REPRISE (RCT, 1 jaar, CKD 2b–4, na randomisatie ná een run-in op tolvaptan): eGFR-daling -2,34 vs. -3,61 ml/min/1,73 m² per jaar (behandeleffect 0,78 [0,21–1,36]; secundair 0,68), consistent met TEMPO 3:4; stratificatie: geen effect bij &gt;55 jaar, groter effect (-4,82) in de subgroep 18–65 jaar met CKD 3b; NFN-richtlijn 2018 adviseert tolvaptan bij 3b te overwegen, met de kanttekening dat de winst beperkt is als weinig jaren tot CKD 5 resteren → start in overleg met expertisecentra. Conclusie 'in analogie met de eerdere beoordeling'.</t>
  </si>
  <si>
    <t xml:space="preserve">Beste ondersteunende zorg (placebo) bij ADPKD CKD 3b met snelle progressie</t>
  </si>
  <si>
    <t xml:space="preserve">Voorwaarde aangepast: '…met chronische nierziekte (CKD) in stadium 1 tot en met 3 bij het instellen van de behandeling, waarbij de ziekte tekenen van snelle progressie vertoont, en daarop is aangewezen overeenkomstig de richtlijnen die in Nederland door de desbetreffende beroepsgroepen zijn aanvaard' (3a → 3; CKD 4 niet)</t>
  </si>
  <si>
    <t xml:space="preserve">n.v.t. (briefrapport; BIA ~€1,0–1,3 mln)</t>
  </si>
  <si>
    <t xml:space="preserve">n.v.t.; €19.100 per patiënt per jaar</t>
  </si>
  <si>
    <t xml:space="preserve">1,03–1,28 meerkosten per jaar (54–67 extra patiënten × €19.100); lager bij richtlijnconforme leeftijdsgrens &lt;50 jaar</t>
  </si>
  <si>
    <t xml:space="preserve">120–149 ADPKD-patiënten met snelle progressie in CKD 3b in aanmerking; 45% marktpenetratie → 54–67 behandeld na 3 jaar</t>
  </si>
  <si>
    <t xml:space="preserve">(1) Registratieverplichting (post-authorisation studie REPRISE) levert het bewijs dat in 2016 ontbrak voor CKD 3b; bijlage 2 volgt de studie én de NFN-richtlijn, maar niet de volledige registratie (CKD 4 uitgesloten omdat de richtlijn dat niet aanbeveelt – de fabrikant vraagt het ook niet). (2) Richtlijnverwijzing ('overeenkomstig de richtlijnen') incorporeert leeftijdsgrens (&lt;50) en expertisecentra-overleg zonder ze in de tekst te noemen. (3) Klein maar consistent eGFR-effect (0,78 ml/min/jaar) volstaat voor meerwaarde bij een progressieve ziekte; tolvaptan-voorwaarden vervallen geheel in 2023 (GVS-397).</t>
  </si>
  <si>
    <t xml:space="preserve">Bijlage 2-voorwaarde tolvaptan uitgebreid van CKD 1–3a naar CKD 1–3 (2019)</t>
  </si>
  <si>
    <t xml:space="preserve">Bron: briefrapport 02-04-2019 (3 p. + bijlage REPRISE) + BIA (23 p.), volledig gelezen. Eerdere beoordelingen: GVS-127 (2016). Stap B.</t>
  </si>
  <si>
    <t xml:space="preserve">GVS-178</t>
  </si>
  <si>
    <t xml:space="preserve">glycopyrronium drank (Sialanar®)</t>
  </si>
  <si>
    <t xml:space="preserve">glycopyrronium drank</t>
  </si>
  <si>
    <t xml:space="preserve">Sialanar</t>
  </si>
  <si>
    <t xml:space="preserve">de symptomatische behandeling van ernstige sialorroe bij kinderen en jongeren van 3 jaar en ouder met chronische neurologische aandoeningen</t>
  </si>
  <si>
    <t xml:space="preserve">GVS-advies glycopyrronium drank (Sialanar®) voor de symptomatische behandeling van ernstige sialorroe bij kinderen en jongeren van 3 jaar en ouder met chronische neurologische aandoeningen</t>
  </si>
  <si>
    <t xml:space="preserve">https://www.zorginstituutnederland.nl/documenten/2019/04/09/gvs-advies-glycopyrronium-drank-sialanar</t>
  </si>
  <si>
    <t xml:space="preserve">Proveca</t>
  </si>
  <si>
    <t xml:space="preserve">Geregistreerd op well-established use (geen eigen studies; twee placebogecontroleerde RCT's met glycopyrronium uit de literatuur) voor ernstige sialorroe bij kinderen ≥3 jaar met chronisch neurologische aandoeningen (vooral CP); vervangt de al vergoede apotheekbereiding; geen vervangbaar GVS-middel → 1B; plaats na logopedie/gedragstherapie en botulinetoxine</t>
  </si>
  <si>
    <t xml:space="preserve">Positief met kanttekeningen. Klinische onderbouwing 'beperkt'; CHMP kwam na herbeoordeling en SmPC-aanpassingen bij meerderheid tot een positief oordeel met risicominimalisatiemaatregelen. ZIN beschouwt toepassing van glycopyrroniumbromide bij ernstige sialorroe als well-established use van een bekende stof: t.o.v. placebo minder speekselvloed; anticholinerge bijwerkingen nemen toe maar zijn doorgaans niet ernstig, dosistitratie zoekt de balans. Volgens (inter)nationale literatuur en het NVK-werkboek heeft glycopyrronium de voorkeur boven scopolamine, trihexyfenidyl en atropine. ZIN onderschrijft het CBG-dilemma: registratie van praktijkgebruik is wenselijk om off-label gebruik te beperken, maar goedkeuring op beperkte studies mag geen precedent worden – 'volwaardig gecontroleerd onderzoek' blijft de voorkeur.</t>
  </si>
  <si>
    <t xml:space="preserve">Placebo (literatuur); de bestaande apotheekbereiding glycopyrroniumdrank; andere anticholinergica</t>
  </si>
  <si>
    <t xml:space="preserve">Geen prijsvoorwaarde; meerkosten t.o.v. de apotheekbereiding wel gesignaleerd</t>
  </si>
  <si>
    <t xml:space="preserve">0,7–2,2 meerkosten t.o.v. de huidige apotheekbereiding (onzekerheid over aantallen en bereidingskosten)</t>
  </si>
  <si>
    <t xml:space="preserve">Niet exact vermeld (kinderen met CP en ernstige sialorroe)</t>
  </si>
  <si>
    <t xml:space="preserve">(1) Well-established-use-registratie van een praktijkbereiding met 'beperkte' data: ZIN volgt het positieve CHMP-oordeel en de richtlijnvoorkeur, maar neemt de CBG-waarschuwing over dat goedkeuring op beperkt onderzoek 'zeer onwenselijk' als precedent is. (2) Verwijzing naar de Thiosix-brief (2015/2016): registratie om off-label gebruik te beperken wordt gewaardeerd, maar de vraag of 'volwaardig' onderzoek realistisch is voor in de praktijk ontstane toepassingen wordt open gelaten. (3) €0,7–2,2 mln meerkosten t.o.v. de bereiding zonder prijsinstrument – de tussenfase vóór de CDCA/mexiletine-lijn waarin de bereiding als anker gaat gelden.</t>
  </si>
  <si>
    <t xml:space="preserve">Opgenomen op bijlage 1B (2019)</t>
  </si>
  <si>
    <t xml:space="preserve">Bron: brief 09-04-2019 (3 p.) + GVS-rapport 22-03-2019 + BIA (42 p.), volledig gelezen. Stap B.</t>
  </si>
  <si>
    <t xml:space="preserve">GVS-179</t>
  </si>
  <si>
    <t xml:space="preserve">pitolisant (Wakix®)</t>
  </si>
  <si>
    <t xml:space="preserve">pitolisant</t>
  </si>
  <si>
    <t xml:space="preserve">Wakix</t>
  </si>
  <si>
    <t xml:space="preserve">volwassenen met narcolepsie</t>
  </si>
  <si>
    <t xml:space="preserve">GVS-advies pitolisant (Wakix®) voor de behandeling van volwassenen met narcolepsie</t>
  </si>
  <si>
    <t xml:space="preserve">https://www.zorginstituutnederland.nl/documenten/2019/04/15/gvs-advies-pitolisant-wakix</t>
  </si>
  <si>
    <t xml:space="preserve">Bioprojet</t>
  </si>
  <si>
    <t xml:space="preserve">Histamine-H3-receptorantagonist voor narcolepsie met/zonder kataplexie bij volwassenen; niet onderling vervangbaar (modafinil, natriumoxybaat als comparators) → 1B; titratie 9→36 mg; later (2020) geclusterd met solriamfetol (GVS-200/263)</t>
  </si>
  <si>
    <t xml:space="preserve">Positief. Narcolepsie zonder kataplexie: directe vergelijking (HARMONY I) toont vergelijkbare effectiviteit op ESS en MWT t.o.v. modafinil → gelijke waarde. Met kataplexie: NMA suggereert een mogelijk klinisch relevant grotere reductie van kataplexieaanvallen dan modafinil ('mogelijk gunstiger'); t.o.v. natriumoxybaat (mono en in combinatie met modafinil) vergelijkbare ESS/MWT- en kataplexie-effecten in indirecte vergelijking, maar een significant lager en klinisch relevant risico op (CZS-)bijwerkingen → meerwaarde t.o.v. natriumoxybaat(-combinatie) op grond van veiligheid; kortetermijnstudies, langetermijneffecten onbekend.</t>
  </si>
  <si>
    <t xml:space="preserve">Modafinil (zonder kataplexie); natriumoxybaat mono of + modafinil (met kataplexie)</t>
  </si>
  <si>
    <t xml:space="preserve">Geen bijlage 2-voorwaarde in dit advies (in 2020 bij clustering: 'uitsluitend narcolepsie')</t>
  </si>
  <si>
    <t xml:space="preserve">1,88 (scenario 1.000 patiënten) tot 2,83 (1.500 patiënten) meerkosten in jaar 3</t>
  </si>
  <si>
    <t xml:space="preserve">1.000–1.500 narcolepsiepatiënten in NL; onzekerheid over type 1/2-verdeling, doseringen, substitutie van natriumoxybaat en nieuwe behandelvraag bij onbehandelde kataplexie</t>
  </si>
  <si>
    <t xml:space="preserve">(1) Meerwaarde primair op veiligheid: gelijke effectiviteit maar klinisch relevant minder CZS-bijwerkingen dan natriumoxybaat maakt pitolisant 'beter' voor narcolepsie met kataplexie – veiligheidsgedreven meerwaarde (vgl. rivaroxaban VTE GVS-105). (2) Gelaagd oordeel per subindicatie en comparator (gelijke waarde vs. modafinil; meerwaarde vs. oxybaat), met een 'mogelijk' voordeel op kataplexie dat niet als hard wordt geclaimd. (3) BIA in twee populatiescenario's; FE-vrijstelling rond de €2,5 mln-drempel. Vervolg: solriamfetol-clustering (2020), OSA-afwijzing (GVS-263) en herbeoordeling (GVS-376).</t>
  </si>
  <si>
    <t xml:space="preserve">Opgenomen op bijlage 1B (2019); in 2020 naar 1A-cluster met solriamfetol met bijlage 2</t>
  </si>
  <si>
    <t xml:space="preserve">Bron: brief 15-04-2019 (2 p.) + GVS-rapport 25-02-2019 + FT-rapport + BIA (103 p.), volledig gelezen. Stap B.</t>
  </si>
  <si>
    <t xml:space="preserve">GVS-180</t>
  </si>
  <si>
    <t xml:space="preserve">brexpiprazol (Rxulti®)</t>
  </si>
  <si>
    <t xml:space="preserve">brexpiprazol</t>
  </si>
  <si>
    <t xml:space="preserve">Rxulti</t>
  </si>
  <si>
    <t xml:space="preserve">schizofrenie bij volwassenen</t>
  </si>
  <si>
    <t xml:space="preserve">GVS-advies brexpiprazol (Rxulti®) voor de behandeling van schizofrenie bij volwassenen</t>
  </si>
  <si>
    <t xml:space="preserve">https://www.zorginstituutnederland.nl/documenten/2019/04/16/gvs-advies-brexpiprazol-rxulti-voor-de-behandeling-van-schizofrenie-bij-volwassenen</t>
  </si>
  <si>
    <t xml:space="preserve">Lundbeck / Otsuka</t>
  </si>
  <si>
    <t xml:space="preserve">Marginale toets op verzoek van VWS: onderling vervangbaar met aripiprazol, cariprazine, paliperidon, quetiapine en risperidon in cluster 4N05AXAO V (voorheen 4N05AEAO); standaarddosis 3 mg (WHO-DDD, binnen 2–4 mg)</t>
  </si>
  <si>
    <t xml:space="preserve">Positief (gelijke waarde). Placebogecontroleerde RCT's (BEACON, VECTOR) tonen significante PANSS-verbetering; geen directe vergelijking met klassegenoten, indirect vergelijkbaar effect; bijwerkingsspectrum grotendeels gelijk aan aripiprazol en quetiapine – akathisie (~6%) en gewichtstoename (~4%) op de voorgrond, mogelijk minder sedatie volgens de EPAR maar 'hard bewijs voor verbeterde veiligheid ontbreekt'; potentiële risico's hyperglykemie, MNS, hyperprolactinemie. Conclusie: geen klinisch relevante verschillen in eigenschappen.</t>
  </si>
  <si>
    <t xml:space="preserve">Atypische antipsychotica in cluster 4N05AXAO V (aripiprazol als naaste analoog)</t>
  </si>
  <si>
    <t xml:space="preserve">(1) Tiende atypisch antipsychoticum via marginale toets, een jaar na cariprazine (GVS-155): placebo-RCT's + vergelijkbaar bijwerkingsprofiel volstaan; geclaimde veiligheidsvoordelen (minder sedatie) worden zonder head-to-head bewijs niet gehonoreerd. (2) Standaardformule 'DDD binnen registratierange → standaarddosis' (3 mg).</t>
  </si>
  <si>
    <t xml:space="preserve">Opgenomen op bijlage 1A in cluster 4N05AXAO V (2019)</t>
  </si>
  <si>
    <t xml:space="preserve">Bron: brief 16-04-2019 (1 p.) + GVS-rapport 12-04-2019 (30 p.), volledig gelezen. Stap B.</t>
  </si>
  <si>
    <t xml:space="preserve">GVS-181</t>
  </si>
  <si>
    <t xml:space="preserve">tezacaftor/ivacaftor (Symkevi®) met ivacaftor monopreparaat (Kalydeco®)</t>
  </si>
  <si>
    <t xml:space="preserve">tezacaftor</t>
  </si>
  <si>
    <t xml:space="preserve">Symkevi, Kalydeco</t>
  </si>
  <si>
    <t xml:space="preserve">GVS-advies tezacaftor/ivacaftor (Symkevi®) met ivacaftor monopreparaat (Kalydeco®) bij cystische fibrose (CF) bij patiënten van 12 jaar en ouder die homozygoot zijn voor de F508del-mutatie in het CFTR-gen</t>
  </si>
  <si>
    <t xml:space="preserve">https://www.zorginstituutnederland.nl/documenten/2019/04/24/gvs-advies-tezacaftor-ivacaftor-symkevi-met-ivacaftor-monopreparaat-kalydeco-bij-cystische-fibrose-cf</t>
  </si>
  <si>
    <t xml:space="preserve">Combinatieschema Symkevi (tezacaftor 100 mg/ivacaftor 150 mg) + Kalydeco (ivacaftor 150 mg); aangevraagd alleen voor F508del-homozygoot ≥12 jaar (niet voor de heterozygote residual-function-mutaties); beoordeeld tegen lumacaftor/ivacaftor (Orkambi, 1B met arrangement); opname op 1B 'op technische redenen' met gekoppelde bijlage 2-voorwaarden voor beide producten</t>
  </si>
  <si>
    <t xml:space="preserve">Positief (gelijke waarde t.o.v. lumacaftor/ivacaftor). Indirecte vergelijking van EVOLVE (TEZ/IVA vs. placebo, 24 weken: ppFEV1 +4,0 procentpunten, ondergrens BI 3,1 – klinisch relevant bij de CHMP-grens van 2,5%; exacerbaties omlaag) met TRAFFIC/TRANSPORT (LUM/IVA; +2,8 procentpunten): effecten op ppFEV1 en exacerbaties gelijkwaardig (bewijs van redelijke kwaliteit); onzekerheid over vergelijkbaarheid op respiratoire klachten (CFQ-R), maar het TEZ/IVA-effect t.o.v. placebo is waarschijnlijk klinisch relevant. Veiligheid: geen ernstige lever- of respiratoire bijwerkingen zoals bij LUM/IVA, mogelijk iets gunstiger profiel (indirecte vergelijking onmogelijk door verschillende exclusiecriteria); iets breder toepasbaar (geen sterk CYP3A-effect); gebruiksgemak bijna gelijk. Langetermijndata nodig voor beide.</t>
  </si>
  <si>
    <t xml:space="preserve">Lumacaftor/ivacaftor (Orkambi) bovenop standaard symptomatische therapie (indirect via placebo-armen)</t>
  </si>
  <si>
    <t xml:space="preserve">Voorwaarden (letterlijk): Symkevi: 'Uitsluitend in combinatie met Kalydeco® voor de behandeling van cystische fibrose (CF) patiënten van 12 jaar en ouder die homozygoot zijn voor de F508del-mutatie in het CFTR-gen.' Kalydeco: 'Uitsluitend in combinatie met Symkevi® voor de behandeling van CF-patiënten van 12 jaar en ouder die homozygoot zijn voor de F508del-mutatie in het CFTR-gen.'</t>
  </si>
  <si>
    <t xml:space="preserve">n.v.t. (FE-vrijstelling bij gelijke waarde)</t>
  </si>
  <si>
    <t xml:space="preserve">Geen percentage; opname alleen als Symkevi + Kalydeco niet duurder is dan Orkambi (waarvoor al prijsafspraken gelden) – lijstprijs ligt €15.740,60 per patiënt per jaar hoger</t>
  </si>
  <si>
    <t xml:space="preserve">~3,9 meerkosten bij gelijke marktverdeling (250 Orkambi / 250 Symkevi) op lijstprijs</t>
  </si>
  <si>
    <t xml:space="preserve">~500 F508del-homozygote CF-patiënten ≥12 jaar, waarvan ~250 naar Symkevi/Kalydeco bij gelijke verdeling; meerprijs €15.740,60 p.p./jaar op lijstprijs</t>
  </si>
  <si>
    <t xml:space="preserve">(1) Tweede CFTR-modulatorcombinatie voor dezelfde populatie: gelijke waarde t.o.v. Orkambi via indirecte vergelijking (redelijke bewijskwaliteit), met mogelijk gunstiger veiligheid als niet-gehonoreerd pluspunt. (2) Prijsanker = Orkambi-nettoprijs: opname 1B alleen als de combinatie 'niet duurder is dan Orkambi', dus binnen het bestaande arrangement. (3) Technische constructie: twee producten met wederzijds gekoppelde bijlage 2-voorwaarden ('uitsluitend in combinatie met …') om het combinatieschema als één behandeling te vergoeden en Kalydeco-monogebruik buiten de gating-indicatie uit te sluiten. (4) FE-vrijstelling bij gelijke waarde; BIA beperkt tot het lijstprijsverschil.</t>
  </si>
  <si>
    <t xml:space="preserve">Opgenomen op bijlage 1B met gekoppelde bijlage 2-voorwaarden na prijsafspraak binnen het CF-arrangement (2019); exacte datum/Stcrt. niet in dossier</t>
  </si>
  <si>
    <t xml:space="preserve">Bron: brief 24-04-2019 (2 p.) + FT-rapport 12-04-2019 (49 p.), volledig gelezen. Vervolg: GVS-204 (uitbreiding heterozygote mutaties: niet opnemen), GVS-225 (Kaftrio).</t>
  </si>
  <si>
    <t xml:space="preserve">GVS-182</t>
  </si>
  <si>
    <t xml:space="preserve">lumacaftor/ivacaftor (Orkambi®) uitbreiding bijlage 2 voorwaarde</t>
  </si>
  <si>
    <t xml:space="preserve">toepassing bij kinderen van 2 t/m 5 jaar</t>
  </si>
  <si>
    <t xml:space="preserve">GVS-advies lumacaftor/ivacaftor (Orkambi®) uitbreiding bijlage 2 voorwaarde voor toepassing bij kinderen van 2 t/m 5 jaar</t>
  </si>
  <si>
    <t xml:space="preserve">https://www.zorginstituutnederland.nl/documenten/2019/04/30/gvs-advies-lumacaftor-ivacaftor-orkambi</t>
  </si>
  <si>
    <t xml:space="preserve">Orkambi (1B, bijlage 2 sinds 11-2017 voor ≥12 jaar, per 05-2018 ≥6 jaar, homozygoot F508del) – EMA-uitbreiding (jan. 2019) naar 2–5 jaar met nieuwe granulaatsachets 100/125 en 150/188 mg (gewicht &lt;14 / ≥14 kg); briefrapport op studie 115; 73 kinderen in NL</t>
  </si>
  <si>
    <t xml:space="preserve">Positief ondanks 'zeer beperkt' bewijs. Studie 115 (fase 3, enkelarmig, open-label; deel A n=12 PK/veiligheid 15 dagen; deel B n=60 veiligheid 24 weken): zweetchloride daalt significant met -31,7 mmol/l t.o.v. baseline 105,8 (p&lt;0,0001) en keert na 2 weken wash-out terug naar baseline; BMI, gewicht, lengte en pancreasfunctie (FE-1, IRT) verbeteren significant; ppFEV1 (slechts 12 kinderen meetbaar) zonder opmerkelijke verandering, LCI2,5 alleen in de ≥14 kg-groep significant (-0,76) met onduidelijke relevantie; exacerbaties 0,9 en opnames 0,2 per patiëntjaar; 96,5% therapietrouw. ZIN adviseert op basis van indirect bewijs (zweetchloride als CFTR-functiemarker) en extrapolatie van het bewijs bij oudere kinderen en volwassenen de voorwaarde uit te breiden.</t>
  </si>
  <si>
    <t xml:space="preserve">Symptomatische standaardzorg (voeding, vitaminen, antibiotica, mucolytica); geen controlegroep in studie 115</t>
  </si>
  <si>
    <t xml:space="preserve">Nieuwe voorwaarde (letterlijk): 'Uitsluitend voor cystische fibrose (CF) patiënten vanaf 2 jaar en ouder die homozygoot zijn voor de F508del-mutatie in het CFTR-gen.' (granulaatsachets toegevoegd aan 1B)</t>
  </si>
  <si>
    <t xml:space="preserve">n.v.t. (briefrapport bij uitbreiding; geen FE gevraagd)</t>
  </si>
  <si>
    <t xml:space="preserve">Geen nieuw prijsadvies; valt onder het bestaande vertrouwelijke Orkambi-arrangement (2017)</t>
  </si>
  <si>
    <t xml:space="preserve">11 meerkosten (73 kinderen, 100% penetratie en therapietrouw, lijstprijs)</t>
  </si>
  <si>
    <t xml:space="preserve">73 kinderen van 2–5 jaar homozygoot F508del in NL</t>
  </si>
  <si>
    <t xml:space="preserve">(1) Leeftijdsuitbreiding van een weesgeneesmiddel onder arrangement op single-arm data met een biomarker (zweetchloride) en extrapolatie: ZIN noemt het bewijs zelf 'zeer beperkt' maar adviseert toch – bij een progressieve ziekte waar vroege behandeling het rationale is, weegt consistentie met oudere leeftijdsgroepen zwaarder dan directe klinische eindpunten (die bij 2–5-jarigen nauwelijks meetbaar zijn). (2) €11 mln meerkosten op lijstprijs zonder nieuwe prijs- of FE-toets: de eerdere onderhandeling dekt de uitbreiding – patroon 'portfolio-/leeftijdsuitbreidingen onder bestaand arrangement' (vgl. Kaftrio GVS-225/375). (3) Stap in de Orkambi-reeks: GVS-115/128 (2016) → opname 2017 (GVS-391) → 6–11 jaar (2018, GVS-152) → 2–5 jaar (2019).</t>
  </si>
  <si>
    <t xml:space="preserve">Bijlage 2-voorwaarde Orkambi verlaagd naar ≥2 jaar; granulaat op 1B (2019)</t>
  </si>
  <si>
    <t xml:space="preserve">Bron: briefrapport 30-04-2019 (7 p. incl. bijlage studie 115 en BIA), volledig gelezen. Stap B.</t>
  </si>
  <si>
    <t xml:space="preserve">GVS-183</t>
  </si>
  <si>
    <t xml:space="preserve">erenumab (Aimovig®)</t>
  </si>
  <si>
    <t xml:space="preserve">erenumab</t>
  </si>
  <si>
    <t xml:space="preserve">Aimovig</t>
  </si>
  <si>
    <t xml:space="preserve">Advies - niet vergoeden erenumab (Aimovig®) voor de behandeling van migraine</t>
  </si>
  <si>
    <t xml:space="preserve">https://www.zorginstituutnederland.nl/documenten/2019/06/27/gvs-advies-erenumab-aimovig-voor-de-behandeling-van-migraine</t>
  </si>
  <si>
    <t xml:space="preserve">Eerste CGRP-remmer (anti-CGRP-receptor IgG2, 70/140 mg s.c./4 weken); fremanezumab en galcanezumab toen nog niet beoordeeld; aangevraagd voor twee subgroepen: chronische migraine (eerstelijns, medicatieovergebruik uitgesloten) en episodische migraine ≥4 dagen/maand na falen/intolerantie van ≥2 profylactica (candesartan + bètablokker); niet clusterbaar (s.c. vs. oraal)</t>
  </si>
  <si>
    <t xml:space="preserve">Positief maar zonder meerwaarde: gelijke therapeutische waarde t.o.v. topiramaat 100 mg/dag. Op advies van de NVN is topiramaat de comparator (de beroepsgroep wil erenumab in plaats van topiramaat inzetten wegens het gunstiger bijwerkingenprofiel). Bij ontbreken van een directe studie – 'een gemiste kans' – maakte ZIN een indirecte vergelijking van oudere topiramaatstudies met de erenumabstudies (STRIVE, ARISE, chronische-migrainestudie; 12–26 weken): beide middelen geven een beperkt effect van 1,2–2,4 minder migrainedagen/maand t.o.v. placebo (voor geen van beide klinisch relevant t.o.v. baseline), zonder verschil in migrainedagen, dagen met acute medicatie of ≥50%-respons (lage bewijskwaliteit; veel methodologische tekortkomingen, verschillen in opzet en populatie). Ongunstige effecten: na correctie voor studieverschillen geen aangetoond verschil in staken door bijwerkingen (laag) of ernstige bijwerkingen (zeer laag); erenumab wordt op korte termijn goed verdragen maar langetermijnveiligheid onbekend. Een directe vergelijking met topiramaat is nodig.</t>
  </si>
  <si>
    <t xml:space="preserve">Topiramaat 100 mg/dag (gebruikelijke profylaxe na bètablokker/candesartan; NVN-advies); in de studies placebo</t>
  </si>
  <si>
    <t xml:space="preserve">Geen bijlage 2-tekst (negatief advies); ZIN neemt zelf het initiatief om met de NVN een subgroep met bewezen meerwaarde te definiëren en zal daarna een plaatsingsvoorstel doen (→ GVS-199/241)</t>
  </si>
  <si>
    <t xml:space="preserve">Hoog volgens GBD (migraine wereldwijd 2e/3e plaats in ziektelast &lt;50 jaar), maar RIVM-ranglijst 48e van 52; niet gekwantificeerd (geen FE)</t>
  </si>
  <si>
    <t xml:space="preserve">n.v.t. (gelijke waarde → geen FE; afgewezen op meerkosten)</t>
  </si>
  <si>
    <t xml:space="preserve">Geen percentage; bij gelijke waarde is opname op 1B alleen acceptabel zonder meerkosten voor het farmaciebudget – de meerkosten zijn ~€73,5 mln, dus niet opnemen; AIP €450 per injectie 70 mg (€5.850 p.p./jaar bij 70 mg)</t>
  </si>
  <si>
    <t xml:space="preserve">73,5 meerkosten in jaar 3 (lichte overschatting: niet gecorrigeerd voor &lt;18 jaar); substitutie topiramaat verwaarloosbaar (&lt;€1 mln vergoeding in 2017, ook bij epilepsie)</t>
  </si>
  <si>
    <t xml:space="preserve">21.116 potentieel in aanmerking (343.655 migrainepatiënten bij de huisarts × 38% ≥4 dagen × 77% profylaxe × 21% derde profylacticum; Horizonscan 8.000–24.000); marktpenetratie 50/70/90%, 10.558 starters jaar 1, 60% continueert jaar 2, 55% jaar 3; ~50.000 chronische migrainepatiënten in NL</t>
  </si>
  <si>
    <t xml:space="preserve">(1) Comparatorkeuze bepaalt alles: de NVN wil erenumab vóór topiramaat inzetten, dus toetst ZIN tegen topiramaat en niet tegen placebo of 'na falen van alle profylactica' – met een indirecte vergelijking van lage kwaliteit als gevolg: gelijke waarde. (2) Regel 'gelijke waarde → alleen 1B zonder meerkosten': bij €73,5 mln meerkosten volgt niet opnemen, zonder kortingsadvies. (3) Tegelijk erkent ZIN de argumenten vóór (hoge ziektelast, 60% onvoldoende baat bij huidige profylaxe, migrainespecifiek mechanisme, ~2x placebo-effect, effect bij therapieresistente en chronische migraine) en neemt zelf het initiatief om met de beroepsgroep een subgroep met aantoonbare meerwaarde te definiëren, inclusief de andere CGRP-remmers – het begin van de klassebrede CGRP-plaatsbepaling (GVS-199, GVS-241). (4) Gemiste kans: geen head-to-head studie tegen de standaard.</t>
  </si>
  <si>
    <t xml:space="preserve">Niet opgenomen (2019); na subgroepdefinitie met de NVN alsnog opgenomen met bijlage 2-voorwaarden (2020, GVS-199) en klassebreed (GVS-241)</t>
  </si>
  <si>
    <t xml:space="preserve">Bron: brief 27-06-2019 (3 p.) + GVS-rapport 27-05-2019 + FT-rapport + BIA 05-06-2019 (121 p.), volledig gelezen. Vervolg: GVS-199 (erenumab subgroep), GVS-241 (CGRP-klasse).</t>
  </si>
  <si>
    <t xml:space="preserve">GVS-184</t>
  </si>
  <si>
    <t xml:space="preserve">Delstrigo® (doravirine/lamivudine/ tenofovir disoproxil fumaraat)</t>
  </si>
  <si>
    <t xml:space="preserve">delstrigo®</t>
  </si>
  <si>
    <t xml:space="preserve">doravirine/lamivudine/ tenofovir disoproxil fumaraat</t>
  </si>
  <si>
    <t xml:space="preserve">GVS-advies Delstrigo® (doravirine/lamivudine/ tenofovir disoproxil fumaraat) voor de behandeling van volwassenen met hiv-1</t>
  </si>
  <si>
    <t xml:space="preserve">https://www.zorginstituutnederland.nl/documenten/2019/06/27/gvs-advies-delstrigo-doravirine-lamivudine-tenofovir-disoproxil-fumaraat</t>
  </si>
  <si>
    <t xml:space="preserve">Hiv-status aparte (2000): 1B zonder clustertoets/FE; briefrapport (apart van Pifeltro, GVS-185); vaste combinatie DOR/3TC/TDF (NNRTI-gebaseerd); NVHB volgt de Amerikaanse DHHS-richtlijn die als eerste keus uitsluitend INSTI-combinaties aanbeveelt (bictegravir, dolutegravir, raltegravir) – doravirine is een alternatief als daarmee niet wordt uitgekomen; NVHB-aanvulling: bij gelijkwaardige opties op kosten letten</t>
  </si>
  <si>
    <t xml:space="preserve">Positief (gelijke waarde t.o.v. Atripla). Therapienaïef: DRIVE-AHEAD (DOR/3TC/TDF vs. EFV/FTC/TDF) en de ondersteunende DRIVE-FORWARD (doravirine vs. darunavir/r): non-inferieur, &gt;80% hiv-RNA &lt;50 kopieën/ml na 48 weken; verdraagbaarheid beter dan efavirenz (minder neuropsychiatrische bijwerkingen, gunstiger lipiden) en vergelijkbaar/iets beter dan darunavir/r. Switch bij virologisch onderdrukten (DRIVE-SHIFT): vergelijkbare respons; effect bij niet-onderdrukte patiënten onbekend. Geen directe vergelijking met de INSTI-eerstekeus; ZIN concludeerde eerder dat bictegravir/dolutegravir meerwaarde hebben t.o.v. Atripla, dus de positie van doravirine is beperkt (ook volgens de aanvrager). Kosten €5.920 p.p./jaar vs. €10.938 voor Biktarvy/Triumeq; vergelijkbaar met andere NNRTI-combinaties → kostenneutraal.</t>
  </si>
  <si>
    <t xml:space="preserve">Efavirenz/emtricitabine/tenofovir disoproxil (Atripla of generiek; zelf geen eerste keus); INSTI-combinaties als richtlijnstandaard</t>
  </si>
  <si>
    <t xml:space="preserve">n.v.t.; €5.920 per patiënt per jaar (Biktarvy/Triumeq €10.938)</t>
  </si>
  <si>
    <t xml:space="preserve">Kostenneutraal verwacht (beperkte inzet; vergelijkbaar met NNRTI-combinaties, goedkoper dan INSTI-eerstekeus)</t>
  </si>
  <si>
    <t xml:space="preserve">(1) Comparatorkeuze binnen de hiv-klasse: gelijke waarde wordt uitgesproken t.o.v. een middel (Atripla) dat zelf geen eerste keus meer is; t.o.v. de INSTI-standaard is geen vergelijking gemaakt en ZIN markeert expliciet dat doravirine een alternatief is voor wie niet met de eerste keus uitkomt. (2) Kostenbewustzijn via de NVHB-aanvulling (kosten meewegen bij gelijkwaardige regimes) en de prijsvergelijking (€5.920 vs. €10.938) – een goedkopere niet-eerstekeus komt zonder discussie op 1B. (3) Vijfde hiv-briefrapport; de status aparte blijft, ondanks ZIN's eerdere oproep (GVS-165).</t>
  </si>
  <si>
    <t xml:space="preserve">Opgenomen op bijlage 1B met bijlage 2 onderdeel 8 (2019)</t>
  </si>
  <si>
    <t xml:space="preserve">Bron: briefrapport 27-06-2019 (12 p. incl. bijlagen: afkortingen, klasse-indeling, studies, kosten), volledig gelezen. Zusterdossier GVS-185 (Pifeltro). Stap B.</t>
  </si>
  <si>
    <t xml:space="preserve">GVS-185</t>
  </si>
  <si>
    <t xml:space="preserve">Pifeltro® (doravirine)</t>
  </si>
  <si>
    <t xml:space="preserve">pifeltro®</t>
  </si>
  <si>
    <t xml:space="preserve">doravirine</t>
  </si>
  <si>
    <t xml:space="preserve">GVS-advies Pifeltro® (doravirine) voor de behandeling van volwassenen met hiv-1</t>
  </si>
  <si>
    <t xml:space="preserve">https://www.zorginstituutnederland.nl/documenten/2019/06/27/gvs-advies-pifeltro-doravirine</t>
  </si>
  <si>
    <t xml:space="preserve">Hiv-status aparte (2000): 1B; briefrapport (apart van Delstrigo); doravirine 100 mg als NNRTI in combinatie met andere antiretrovirale middelen; claim gelijke waarde t.o.v. darunavir/ritonavir + achtergrond; DHHS-richtlijn: INSTI-combinaties eerste keus, doravirine alternatief</t>
  </si>
  <si>
    <t xml:space="preserve">Positief (gelijke waarde t.o.v. darunavir/ritonavir in combinatie met andere antiretrovirale middelen, naïef en behandeld). DRIVE-FORWARD (doravirine vs. darunavir/r, beide met 2 NRTI's): non-inferieur, ~80% virale onderdrukking na 48 weken; verdraagbaarheid vergelijkbaar of iets beter (lipiden); DRIVE-AHEAD ondersteunend; switchdata bij onderdrukte patiënten vergelijkbaar. Geen vergelijking met INSTI-eerstekeus. Kosten: DOR + FTC/TDF €5.380 (generiek) – €8.224 (Truvada) vs. darunavir/r + FTC/TDF €4.589 (generiek) – €8.960 (spécialités): bij maximale generieke inzet €791 duurder, bij spécialités €736 goedkoper; gezien de beperkte inzet neutraal ingeschat.</t>
  </si>
  <si>
    <t xml:space="preserve">Darunavir/ritonavir + twee NRTI's (DRIVE-FORWARD); INSTI-combinaties als richtlijnstandaard</t>
  </si>
  <si>
    <t xml:space="preserve">n.v.t.; combinatiekosten €5.380–8.224 vs. €4.589–8.960 per patiënt per jaar</t>
  </si>
  <si>
    <t xml:space="preserve">Neutraal ingeschat (beperkte inzet; ±€700–800 per patiënt afhankelijk van generieke/spécialité-mix)</t>
  </si>
  <si>
    <t xml:space="preserve">(1) Losse NNRTI-component apart beoordeeld van de vaste combinatie (samenstelling verschilt) met dezelfde procedurele status aparte; gelijke waarde t.o.v. een geboosterde PI, niet t.o.v. de INSTI-standaard. (2) Kostenvergelijking per regime met generieke én spécialité-scenario's – ZIN rekent de bandbreedte door en concludeert 'neutraal' vanwege beperkte verwachte inzet; illustreert hoe generieke NRTI-backbones de kostenlogica van hiv-combinaties sturen (het argument dat ZIN bij Biktarvy tegen de status aparte gebruikte).</t>
  </si>
  <si>
    <t xml:space="preserve">Bron: briefrapport 27-06-2019 (12 p. incl. bijlagen), volledig gelezen. Zusterdossier GVS-184 (Delstrigo). Stap B.</t>
  </si>
  <si>
    <t xml:space="preserve">GVS-186</t>
  </si>
  <si>
    <t xml:space="preserve">fampridine (Fampyra®)</t>
  </si>
  <si>
    <t xml:space="preserve">fampridine</t>
  </si>
  <si>
    <t xml:space="preserve">een subgroep van patiënten met multiple sclerose (MS)</t>
  </si>
  <si>
    <t xml:space="preserve">GVS-advies fampridine (Fampyra®) voor een subgroep van patiënten met multiple sclerose (MS)</t>
  </si>
  <si>
    <t xml:space="preserve">https://www.zorginstituutnederland.nl/documenten/2019/08/07/gvs-advies-fampridine-fampyra-voor-een-subgroep-van-patienten-met-multiple-sclerose-ms</t>
  </si>
  <si>
    <t xml:space="preserve">Niet onderling vervangbaar; derde beoordeling (2012 negatief, 2018 negatief na VT); op verzoek van VWS heeft ZIN begin 2019 met de MS-werkgroep van de NVN en Biogen een subgroep gedefinieerd: EDSS 4–7 én ernstig beperkt loopvermogen (T25FWT ≥6 s), met proefbehandelstrategie; fabrikant baseerde de aanvraag daarop en zette een terugbetalingsregeling op voor deelnemers aan het eerdere onderzoek (tot 31-08-2019)</t>
  </si>
  <si>
    <t xml:space="preserve">Positief voor de subgroep, mede dankzij de proefbehandelstrategie. In de gepoolde subgroepanalyse van drie studies (4 RCT's) verhoogt fampridine de kans op klinisch relevante verbetering van de loopsnelheid (RR 1,90; 95% BI 1,47–2,24) t.o.v. placebo bij EDSS 4–7 en T25FWT ≥6 s; bewijskwaliteit middelmatig (afgewaardeerd voor indirectheid: fysio-/oefentherapie niet gerapporteerd terwijl veel NL-patiënten die krijgen, en geen proefbehandeling in de studies). ZIN acht het 'aannemelijk' dat het effect in deze subgroep klinisch relevant is, 'te meer omdat de proefbehandeling waarschijnlijk verrijkt voor responders' (~50%: 42,7% bij 6–8 s, 61,4% bij &gt;8 s). Ongunstige effecten acceptabel; toepasbaarheid, ervaring en gebruiksgemak voldoende. Conclusie: meerwaarde t.o.v. placebo (beide + best ondersteunende zorg), in acht nemend de proefbehandelstrategie van de NVN → voldoet voor deze subgroep aan de stand van de wetenschap en praktijk.</t>
  </si>
  <si>
    <t xml:space="preserve">Placebo toegevoegd aan best ondersteunende zorg (incl. fysio-/oefentherapie)</t>
  </si>
  <si>
    <t xml:space="preserve">Voorwaarde (letterlijk): 'Uitsluitend voor een verzekerde van 18 jaar of ouder met multiple sclerose met EDSS 4 tot en met 7 én een ernstig beperkt loopvermogen met een T25FWT-score van tenminste 6 seconden die voldoet aan de voorwaarden van de proefbehandelstrategie: 1. bij de start een proefbehandeling van twee weken; 2. na een eerste proefbehandeling wordt een verbetering van tenminste 20 procent op de T25FWT bereikt; 3. bij continuering wordt ten minste één keer per jaar de proefbehandeling herhaald, waarbij de behandeling minimaal 48 uren wordt gestaakt, waarna de eerste T25FWT wordt uitgevoerd en na de hernieuwde proefbehandeling van twee weken een verbetering van ten minste 20 procent op de laatste T25FWT wordt bereikt.' Punt 3 wordt na twee jaar met partijen geëvalueerd; bestaande gebruikers krijgen binnen een jaar een proefbehandeling.</t>
  </si>
  <si>
    <t xml:space="preserve">n.v.t. (geen FE; budgetimpact beperkt)</t>
  </si>
  <si>
    <t xml:space="preserve">n.v.t.; AIP €127,90 per 56 tabletten (4 weken) → ~€1.663 per patiënt per jaar (2 dd 10 mg); fabrikant biedt terugbetalingsregeling voor eerdere onderzoeksdeelnemers</t>
  </si>
  <si>
    <t xml:space="preserve">~3,7 meerkosten in jaar 3 (ook inclusief extra neurologenconsult, vooral in jaar 1)</t>
  </si>
  <si>
    <t xml:space="preserve">Ruim 2.100 patiënten uiteindelijk (17.240 MS-patiënten × 45% EDSS 4–7 × 75% T25FWT ≥6 s × ~50% responders na proefbehandeling; 15% stoppers); ~260 nieuwe patiënten per jaar in de subgroep</t>
  </si>
  <si>
    <t xml:space="preserve">(1) Na twee afwijzingen wordt de indicatie samen met de beroepsgroep versmald tot een objectief meetbare subgroep (T25FWT ≥6 s) en gekoppeld aan een proefbehandelstrategie met start- en stopcriteria (≥20% verbetering na 2 weken; jaarlijkse herhaling na 48 uur staken) – responderverrijking als onderdeel van het effectiviteitsoordeel. (2) Middelmatig bewijs (RR 1,90) in een post-hoc subgroep wordt geaccepteerd omdat de proefbehandeling het praktijkeffect naar verwachting verbetert. (3) Budgetimpact €3,7 mln bij ~2.100 patiënten en een lage prijs (€128 per 4 weken; 2018 nog hoger); FE niet nodig. (4) Bijlage 2-tekst codificeert de hele proefbehandelstrategie inclusief herevaluatie; ZIN plant een evaluatie van de herhaaleis na 2 jaar. Model voor 'gepast gebruik via start/stopcriteria in de vergoedingsvoorwaarde' (vgl. GVS-199 CGRP).</t>
  </si>
  <si>
    <t xml:space="preserve">Opgenomen op bijlage 1B met bijlage 2-voorwaarde per 01-09-2019</t>
  </si>
  <si>
    <t xml:space="preserve">Bron: brief 06-08-2019 (4 p.) + GVS-rapport 23-07-2019 + FT-rapport + BIA (83 p.), volledig gelezen. GVS-187 = zelfde document onder tweede URL (dubbele vermelding, geen pdf). Voorgeschiedenis: GVS-151 (2018, VT-exit).</t>
  </si>
  <si>
    <t xml:space="preserve">GVS-187</t>
  </si>
  <si>
    <t xml:space="preserve">een subgroep van patienten met multipele sclerose ms</t>
  </si>
  <si>
    <t xml:space="preserve">GVS-advies fampridine fampyra voor een subgroep van patienten met multipele sclerose ms</t>
  </si>
  <si>
    <t xml:space="preserve">https://www.zorginstituutnederland.nl/publicaties/adviezen/2019/08/07/gvs-advies-fampridine-fampyra-voor-een-subgroep-van-patienten-met-multipele-sclerose-ms</t>
  </si>
  <si>
    <t xml:space="preserve">GVS-188</t>
  </si>
  <si>
    <t xml:space="preserve">ciclosporine 0,1% oogdruppels (Ikervis®)</t>
  </si>
  <si>
    <t xml:space="preserve">ciclosporine 0</t>
  </si>
  <si>
    <t xml:space="preserve">Ikervis</t>
  </si>
  <si>
    <t xml:space="preserve">ernstige keratitis</t>
  </si>
  <si>
    <t xml:space="preserve">GVS-advies ciclosporine 0,1% oogdruppels (Ikervis®) voor de behandeling van ernstige keratitis</t>
  </si>
  <si>
    <t xml:space="preserve">https://www.zorginstituutnederland.nl/documenten/2019/09/18/gvs-advies-ciclosporine-01-oogdruppels-ikervis</t>
  </si>
  <si>
    <t xml:space="preserve">Santen</t>
  </si>
  <si>
    <t xml:space="preserve">Niet onderling vervangbaar met GVS-middelen → 1B; cationische emulsie 0,1%, 1 dd; ernstige keratitis bij droge-ogensyndroom ondanks traanvervangers; huidige praktijk: apotheek-/doorgeleverde bereiding waterige ciclosporine 0,05% (&gt;10 jaar in gebruik, nooit in studies onderzocht); IGJ gedoogt gelijkwaardige bereidingen niet meer zodra een geregistreerd product beschikbaar is</t>
  </si>
  <si>
    <t xml:space="preserve">Positief (meerwaarde t.o.v. de nulmeting). Omdat de effectiviteit van de gangbare bereiding 0,05% nooit is onderzocht, beoordeelt ZIN Ikervis t.o.v. de uitgangssituatie: klinisch relevante verbetering van de cruciale uitkomsten CFS-score (corneale kleuring) en OSDI (symptomen) in SANSIKA/SICCANOVE, ook geldig voor patiënten met traanaanmaakdeficiëntie (lage Schirmer-scores in de studies); acceptabel bijwerkingsprofiel (instillatiepijn, irritatie). Over de waarde t.o.v. de bereiding 0,05% kan geen uitspraak worden gedaan, maar 'op grond van de samenstelling is het aannemelijk dat er sprake is van een (nagenoeg) gelijkwaardig product'.</t>
  </si>
  <si>
    <t xml:space="preserve">Nulmeting (voor start behandeling); de apotheekbereiding ciclosporine 0,05% als de facto praktijk (niet beoordeelbaar)</t>
  </si>
  <si>
    <t xml:space="preserve">n.v.t.; opname gaat gepaard met kostenbesparing t.o.v. de bereiding</t>
  </si>
  <si>
    <t xml:space="preserve">Kosten 0,81–1,6 in jaar 3; na volledige substitutie van de bereiding 0,05% een besparing van 0,345–0,691</t>
  </si>
  <si>
    <t xml:space="preserve">Niet exact vermeld (patiënten met ernstige keratitis bij DED op ciclosporinebereiding)</t>
  </si>
  <si>
    <t xml:space="preserve">(1) Spiegelbeeld van Cystadrops (GVS-146): ook hier is de bereiding niet onderzocht en wordt de nulmeting de comparator, maar nu is het geregistreerde product goedkóper dan de bereiding → besparing en soepele opname. (2) 'Meerwaarde t.o.v. nulmeting' is formeel een uitspraak zonder comparator; ZIN voegt de pragmatische inschatting toe dat het product nagenoeg gelijkwaardig is aan de bereiding. (3) IGJ-handhavingsbeleid (geen gedoogde bereidingen naast een geregistreerd product) drijft de substitutie-aanname van 100% – registratie beëindigt de bereidingspraktijk, in dit geval zonder prijsnadeel.</t>
  </si>
  <si>
    <t xml:space="preserve">Bron: brief 18-09-2019 (3 p.) + GVS-rapport 14-08-2019 + FT-rapport 22-08-2019 + BIA (79 p.), volledig gelezen. Stap B.</t>
  </si>
  <si>
    <t xml:space="preserve">GVS-189</t>
  </si>
  <si>
    <t xml:space="preserve">GLP-1ra</t>
  </si>
  <si>
    <t xml:space="preserve">glp-1ra</t>
  </si>
  <si>
    <t xml:space="preserve">diabetes uitbreiding bijlage 2 voorwaarde door verlaging BMI-afkapwaarde</t>
  </si>
  <si>
    <t xml:space="preserve">GVS-advies GLP-1ra bij diabetes uitbreiding bijlage 2 voorwaarde door verlaging BMI-afkapwaarde</t>
  </si>
  <si>
    <t xml:space="preserve">https://www.zorginstituutnederland.nl/documenten/2019/09/26/gvs-advies-glp-1ra-bij-diabetes-uitbreiding-bijlage-2-voorwaarde-door-verlaging-bmi-afkapwaarde</t>
  </si>
  <si>
    <t xml:space="preserve">Klasse GLP-1ra (cluster 0A10BXAP V): Lilly (dulaglutide), AstraZeneca (exenatide), Novo Nordisk (liraglutide, semaglutide), Sanofi (lixisenatide)</t>
  </si>
  <si>
    <t xml:space="preserve">Cluster GLP-1ra op 1A met bijlage 2-voorwaarden 58 en 85; aanvraag vanuit de Rondetafel Diabeteszorg om in de eerste voorwaarde (GLP-1ra als alternatief voor basaal insuline na metformine + SU, zonder insuline) de BMI-grens te verlagen van ≥35 naar ≥30 kg/m², conform de herziene NHG-standaard en NIV-richtlijn (2018); afgehandeld als briefrapport + BIA</t>
  </si>
  <si>
    <t xml:space="preserve">Positief. De herziene richtlijnen geven GLP-1ra een plaats als alternatief voor (basaal) insuline bij HbA1c &lt;15 mmol/mol boven de streefwaarde als hypoglykemievermijding van groot belang is en/of bij BMI ≥30 kg/m²; nieuwe studies en een meta-analyse tonen dat GLP-1ra na ~26 weken even effectief zijn op HbA1c als basaal insuline, gewichtsafname geven (0,5–5,5 kg) en minder niet-ernstige hypoglykemieën, grotendeels onderzocht bij BMI ≥30; de uitgangs-BMI (&lt;30, 30–35, &gt;35) beïnvloedt de HbA1c- of gewichtsreductie niet (al geconcludeerd bij exenatide 2009; liraglutide-analyses), CVOT's tonen bij een deel van de klasse minder CV-events en sterfte, en de tweede voorwaarde (2016) hanteerde al BMI ≥30. Conclusie: verlaging van de afkapwaarde voldoet aan de stand van de wetenschap en praktijk. Stopregel uit de richtlijn: na 6 maanden ≥5 mmol/mol HbA1c-daling zonder gewichtstoename, anders stoppen en insuline starten.</t>
  </si>
  <si>
    <t xml:space="preserve">Basaal insuline (NPH/langwerkend analoog) eenmaal daags als stap 3 na metformine + SU</t>
  </si>
  <si>
    <t xml:space="preserve">Nieuwe voorwaarde 1 (letterlijk): 'uitsluitend voor een verzekerde met diabetes mellitus type 2 en een BMI ≥30 kg/m², bij wie de bloedglucosewaarden onvoldoende kunnen worden gereguleerd met de combinatie van metformine en een sulfonylureumderivaat in de maximaal verdraagbare doseringen en die geen insuline gebruikt'; voorwaarde 2 (basaal insuline + metformine, BMI ≥30, ≥3 maanden) ongewijzigd</t>
  </si>
  <si>
    <t xml:space="preserve">0,198 (diabetes; zie GVS-121) – geen FE (briefrapport)</t>
  </si>
  <si>
    <t xml:space="preserve">n.v.t. (briefrapport bij richtlijnwijziging; geen FE)</t>
  </si>
  <si>
    <t xml:space="preserve">n.v.t. (1A-cluster met vergoedingslimiet)</t>
  </si>
  <si>
    <t xml:space="preserve">13,5 meerkosten in jaar 3 (alleen GLP-1ra-kosten); 8,2 na substitutie van basaal insuline; 7,5 vanuit breder zorgperspectief (incl. lancetten en naalden)</t>
  </si>
  <si>
    <t xml:space="preserve">5.102 nieuwe patiënten per jaar (13.320 die met metformine/SU niet uitkomen × 32,4% BMI 30–35 × 118,2% correctie) + max. 1.500 prevalente overstappers in jaar 1; marktpenetratie 30/60/100%, 10% stoppers na jaar 1</t>
  </si>
  <si>
    <t xml:space="preserve">(1) Richtlijnvolgend GVS-beheer: de Rondetafel Diabeteszorg vraagt, na herziening van NHG/NIV-richtlijnen, de BMI-grens te verlagen; ZIN toetst in een briefrapport of de richtlijnplaats wetenschappelijk is onderbouwd en concludeert positief (gelijk HbA1c-effect als basaal insuline, gewichts- en hypovoordeel, BMI-onafhankelijk effect). (2) Historisch argument: de grens van 35 (2009) was ingegeven door gebrek aan bewijs op harde uitkomsten en hoge kosten; die situatie is veranderd. (3) BIA in drie perspectieven (€13,5 / €8,2 / €7,5 mln) met substitutie van insuline en hulpmiddelen; geen FE omdat het een voorwaardenaanpassing binnen een 1A-cluster betreft. Derde stap in de GLP-1-reeks (GVS-121 → 189 → 264).</t>
  </si>
  <si>
    <t xml:space="preserve">Bijlage 2-voorwaarde 58 aangepast naar BMI ≥30 kg/m² (2019/2020); exacte datum/Stcrt. niet in dossier</t>
  </si>
  <si>
    <t xml:space="preserve">Bron: briefrapport 26-09-2019 (8 p.) + BIA (19 p.), volledig gelezen. Korte procedure. Zie GVS-121 (2016) en GVS-264 (2022).</t>
  </si>
  <si>
    <t xml:space="preserve">GVS-190</t>
  </si>
  <si>
    <t xml:space="preserve">actualisatie bijlage 2 voorwaarden</t>
  </si>
  <si>
    <t xml:space="preserve">GVS-advies actualisatie bijlage 2 voorwaarden</t>
  </si>
  <si>
    <t xml:space="preserve">https://www.zorginstituutnederland.nl/documenten/2019/10/03/gvs-advies-actualisatie-bijlage-2-voorwaarden</t>
  </si>
  <si>
    <t xml:space="preserve">n.v.t. (verzoek Zorgverzekeraars Nederland en KNMP)</t>
  </si>
  <si>
    <t xml:space="preserve">Klassebrede opschoning van bijlage 2 Rzv op verzoek van ZN (brief 28-02-2019) en KNMP om administratieve lasten van controles op vergoedingsvoorwaarden te beperken; ZIN beoordeelt per stof met risicocriteria (jaren op de markt/generieke concurrentie, kostenontwikkeling via GIP 2013–2017, uitgekristalliseerde therapeutische plaats)</t>
  </si>
  <si>
    <t xml:space="preserve">n.v.t. (geen effectiviteitsoordeel). Adviezen: (a) onderdelen 11 (G-CSF), 13 (imiglucerase, velaglucerase, eliglustat), 23 (modafinil), 26 (thiazolidinedion), 31 (miglustat), 50 (ivabradine), 59 (dornase alfa) en 84 (fidaxomicine) kunnen vervallen omdat de therapeutische plaats is uitgekristalliseerd, generieke concurrentie bestaat of de kostenontwikkeling stabiel/dalend is en de voorwaarde geen doelmatigheidswinst meer oplevert; (b) onderdeel 27 wordt teruggebracht tot levodopa/carbidopa intestinale gel (interferonen, epoëtine, glatirameer, daclizumab uit de titel); (c) voorwaarden 35 (zelfzorggeneesmiddelen bij chronisch gebruik) en 71 (maagzuurremmers) worden geherformuleerd: vergoed bij een chronische aandoening, behalve de eerste uitgifte (nieuwe medicatie incl. aflevertarief voor rekening van de gebruiker); (d) voorwaarden 106/110 (evolocumab/alirocumab) níet aanpassen – ZN's voorstel 'ezetimib in de maximaal verdraagbare dosering (ook nul)' wordt afgewezen omdat overslaan van ezetimib geen goede zorg en ondoelmatig is (herbeoordeling 23-01-2019); (e) beperking van kortwerkende fentanylpreparaten via bijlage 2 wordt doorverwezen naar de taakgroep Gepast gebruik van opioïden. ZN en KNMP stemden in.</t>
  </si>
  <si>
    <t xml:space="preserve">Vervallen: nrs. 11, 13, 23, 26, 31, 50, 59, 84. Aangepast 35 en 71 (letterlijk): 'uitsluitend voor een verzekerde die op het geneesmiddel is aangewezen ter behandeling van een chronische aandoening, tenzij het voor de verzekerde een nieuwe medicatie betreft.' Onderdeel 27 alleen nog levodopa/carbidopa intestinale gel. Nrs. 106/110 (PCSK9) ongewijzigd.</t>
  </si>
  <si>
    <t xml:space="preserve">Niet geraamd; doel is lastenreductie zonder doelmatigheidsverlies (GIP-uitgaven per stof als risicomaat)</t>
  </si>
  <si>
    <t xml:space="preserve">(1) Bijlage 2-voorwaarden zijn tijdelijke doelmatigheidsinstrumenten: zij kunnen vervallen zodra de therapeutische plaats is uitgekristalliseerd, generieken de prijs drukken of het middel obsoleet is – ZIN formaliseert daarvoor een risicotoets (marktduur/generieken, kostenontwikkeling, expertise). (2) Voor zelfzorgmiddelen en maagzuurremmers vervangt 'eerste uitgifte voor eigen rekening' de oude controle-eisen – eenvoudiger uitvoerbaar voor apotheken. (3) ZIN houdt vast aan inhoudelijke voorwaarden waar doelmatigheid op het spel staat: de PCSK9-eis 'na ezetimib' blijft, omdat ezetimib een noodzakelijke en goedkope stap is. (4) Opioïdenbeperking hoort in een integrale aanpak (taakgroep), niet in een losse bijlage 2-wijziging. Procesmodel: verzekeraars/apothekers nomineren, ZIN toetst, partijen stemmen in.</t>
  </si>
  <si>
    <t xml:space="preserve">Bijlage 2 Rzv per 2020 aangepast conform advies (exacte Stcrt. niet in dossier)</t>
  </si>
  <si>
    <t xml:space="preserve">Bron: brief 03-10-2019 (3 p.) + rapport 'Actualisering bijlage 2 van de Regeling zorgverzekering 2019' (01-10-2019, 37 p. incl. GIP-appendices), volledig gelezen. Klassebreed/procedureel dossier; onderdeel van de Stap A-selectie klassebrede adviezen.</t>
  </si>
  <si>
    <t xml:space="preserve">GVS-191</t>
  </si>
  <si>
    <t xml:space="preserve">metreleptine (Myalepta®)</t>
  </si>
  <si>
    <t xml:space="preserve">metreleptine</t>
  </si>
  <si>
    <t xml:space="preserve">Myalepta</t>
  </si>
  <si>
    <t xml:space="preserve">lipodystrofie</t>
  </si>
  <si>
    <t xml:space="preserve">GVS-advies metreleptine (Myalepta®) bij de behandeling van lipodystrofie</t>
  </si>
  <si>
    <t xml:space="preserve">https://www.zorginstituutnederland.nl/documenten/2019/10/21/gvs-advies-metreleptine-myalepta</t>
  </si>
  <si>
    <t xml:space="preserve">Aegerion / Amryt</t>
  </si>
  <si>
    <t xml:space="preserve">Niet onderling vervangbaar (enige leptinevervangingstherapie); gezamenlijke BeNeLuxA-HTA met RIZIV (FT- en BIA-rapport in het Engels met Nederlandse samenvatting; beide landen eigen procedure); indicatie: gegeneraliseerde lipodystrofie (GL, ≥2 jaar) en partiële lipodystrofie (PL, ≥12 jaar) zonder adequate metabole controle onder standaardbehandeling</t>
  </si>
  <si>
    <t xml:space="preserve">Negatief: 'geen toegevoegde waarde (therapeutische minderwaarde) t.o.v. standaardbehandeling door onvoldoende gegevens'. De registratie berust op twee eenarmige open-label studies (NIH 991265/20010769 en FHA101; 148 patiënten: 75 GL, 73 PL) zonder controlegroep – zelfs gematchte historische controles ontbreken – met een inclusieperiode tot 14 jaar, empirische dosering en niet-geoptimaliseerd dieet/comedicatie vooraf; geen data over mortaliteit of kwaliteit van leven, alleen metabole surrogaten (HbA1c, triglyceriden). Bij GL verbeteren HbA1c en triglyceriden na 12 maanden tot bijna normale waarden; bij PL alleen in een post-hoc subgroep (leptine &lt;12 ng/ml en HbA1c ≥6,5% en/of TG ≥5,65 mmol/l; n=39) die de bredere geregistreerde PL-populatie niet dekt (CHMP kon geen afbakeningsdrempel stellen). Langetermijndata na 36 maanden betreffen n=17 (GL) en n=6 (PL). Bewijskwaliteit zeer laag; veiligheid aanvaardbaar maar zorg over neutraliserende antilichamen (mogelijk ook tegen endogeen leptine, vooral relevant bij PL) en lymfoom. ZIN en het Belgische CRM konden daarom geen meerwaarde toekennen.</t>
  </si>
  <si>
    <t xml:space="preserve">Standaardbehandeling: dieet + best ondersteunende zorg voor de metabole complicaties (insuline, lipidenverlagers e.d.)</t>
  </si>
  <si>
    <t xml:space="preserve">n.v.t. (negatief advies); verwachte NL-prijs €2.655 (11,3 mg), €1.340 (5,8 mg), €673 (3 mg) per flacon – dagelijkse injectie levenslang</t>
  </si>
  <si>
    <t xml:space="preserve">6,44 (huidig-gebruikscenario) tot 9,21 (maximumscenario) meerkosten in jaar 3 (NL); onzekerheid over aantallen en flaconverbruik</t>
  </si>
  <si>
    <t xml:space="preserve">4–15 GL- en 20–43 PL-patiënten in NL (prevalentie 1,2–2,5/miljoen GL); 10–20% van PL komt in aanmerking; extrapolatie van het Britse expanded-accessprogramma (26 patiënten: 9 GL, 17 PL) → 6–8 patiënten in NL</t>
  </si>
  <si>
    <t xml:space="preserve">(1) Ultrazeldzame ziekte, maar ZIN/RIZIV accepteren geen single-arm bewijs van zeer lage kwaliteit zonder enige controle, met post-hoc gedefinieerde subgroepen en surrogaatuitkomsten: minderwaarde wegens onvoldoende gegevens. (2) Registratie-indicatie (PL 'zonder adequate metabole controle') is breder dan de onderzochte post-hoc PL-subgroep – de CHMP erkende dat zelf. (3) Veiligheidszorg (neutraliserende antilichamen tegen endogeen leptine) weegt extra zwaar bij PL-patiënten met resterende leptineproductie. (4) Tweede afgeronde BeNeLuxA-beoordeling (na obeticholzuur GVS-157), nu wél gezamenlijk tot het einde met identieke conclusie in beide landen; Engelstalige rapporten voor hergebruik door alle BeNeLuxA-landen. Uitkomst: niet op bijlage 1.</t>
  </si>
  <si>
    <t xml:space="preserve">Niet opgenomen (negatief advies, 2019)</t>
  </si>
  <si>
    <t xml:space="preserve">Bron: brief 21-10-2019 (2 p.) + GVS-rapport 09-10-2019 + Engelstalig relative effectiveness report + BIA (90 p.), volledig gelezen (Nederlandse samenvatting + Engelse conclusies). Eerste volledig afgeronde BeNeLuxA-HTA in het GVS.</t>
  </si>
  <si>
    <t xml:space="preserve">GVS-192</t>
  </si>
  <si>
    <t xml:space="preserve">hydrocortison granulaat in capsules</t>
  </si>
  <si>
    <t xml:space="preserve">te openen 0,5, 1, 2 of 5mg (Alkindi®) bij de behandeling van bijnierschorsinsufficiëntie bij zuigelingen, kinderen en adolescenten (vanaf de geboorte tot &lt; 18 jaar oud)</t>
  </si>
  <si>
    <t xml:space="preserve">GVS-advies hydrocortison granulaat in capsules om te openen 0,5, 1, 2 of 5mg (Alkindi®) bij de behandeling van bijnierschorsinsufficiëntie bij zuigelingen, kinderen en adolescenten (vanaf de geboorte tot &lt; 18 jaar oud)</t>
  </si>
  <si>
    <t xml:space="preserve">https://www.zorginstituutnederland.nl/documenten/2019/12/10/gvs-advies-hydrocortison-granulaat-alkindi</t>
  </si>
  <si>
    <t xml:space="preserve">Diurnal</t>
  </si>
  <si>
    <t xml:space="preserve">Beperkte toets; cluster 0H02ABCO V (hydrocortison 20 mg, Plenadren, cortison) bevat alleen volwassenensterktes (5–25 mg) die niet aansluiten op kinderdoseringen (8–15 mg/m²/dag in 3–4 doses) → verschil in leeftijdscategorie/kindspecifieke toedieningsvorm → niet vervangbaar → 1B; kinderen gebruiken nu doorgeleverde bereidingen (vanaf 1 mg; gekleurde tabletjes, met patiënten/behandelaren ontwikkeld)</t>
  </si>
  <si>
    <t xml:space="preserve">Positief met kanttekening. Hydrocortison is de standaardsubstitutie (meest gelijk aan cortisol); Alkindi (granulaat in te openen capsules 0,5/1/2/5 mg) is via het Pediatric Investigational Plan geregistreerd op bio-equivalentie met hydrocortison 10 mg-tabletten; geen klinische eindpuntstudies. Consultatie: BijnierNet (zorgverleners + patiënten) ziet 'geen duidelijk toegevoegde waarde' t.o.v. de bereidingen en wijst op risico's – de uitgebreide toedieningsinstructies (capsule openen, direct drinken, niet in vloeistof, binnen 5 minuten) kunnen bij kinderen die op school zelfstandig innemen tot medicatiefouten leiden. ZIN: opname past in het beleid om geregistreerde producten voorrang te geven, maar vraagt de minister om beschikbaarheid van de bereiding voor patiënten bij wie de voorschrijver substitutie riskant acht.</t>
  </si>
  <si>
    <t xml:space="preserve">Doorgeleverde hydrocortisonbereidingen voor kinderen (capsules/tabletten/drank vanaf 1 mg)</t>
  </si>
  <si>
    <t xml:space="preserve">n.v.t. (beperkte toets; BIA &lt;€2,5 mln)</t>
  </si>
  <si>
    <t xml:space="preserve">Geen prijsvoorwaarde; €1,66 per mg (alle sterktes) vs. bereidingen €0,04 (capsule) – €0,37 (tablet) per mg; AIP per 50 capsules €41,70 (0,5 mg) tot €413,99 (5 mg)</t>
  </si>
  <si>
    <t xml:space="preserve">Maximaal 1,82–2,23 meerkosten in jaar 3 bij volledige substitutie van de bereidingen</t>
  </si>
  <si>
    <t xml:space="preserve">315–386 kinderen in aanmerking; gemiddelde dosering 9 mg/m² (AI) en 12,5 mg/m² (CAH)</t>
  </si>
  <si>
    <t xml:space="preserve">(1) Kindspecifieke registratie (PIP, bio-equivalentie) van een oude stof wordt op 1B opgenomen op grond van VWS-beleid 'geregistreerd boven bereiding', hoewel de veldpartijen (BijnierNet) geen meerwaarde zien, veiligheidsrisico's van de toedieningsinstructie signaleren en de prijs per mg 4–40× hoger ligt (€1,66 vs. €0,04–0,37). (2) ZIN neemt de zorgen serieus en adviseert de minister de bereiding beschikbaar te houden voor risicopatiënten – een uitzondering op het IGJ-principe dat bereidingen naast een geregistreerd product niet worden gedoogd (vgl. Ikervis GVS-188). (3) Leeftijdscategorie als clusterbreker (vgl. Cetura GVS-120); BIA €1,8–2,2 mln zonder prijsinstrument – de laatste dossiers vóór de CDCA-lijn (GVS-166) waarin bereidingsprijzen wél als anker gaan gelden.</t>
  </si>
  <si>
    <t xml:space="preserve">Opgenomen op bijlage 1B (2020); bereiding beschikbaar te houden voor risicopatiënten (advies)</t>
  </si>
  <si>
    <t xml:space="preserve">Bron: briefrapport 10-12-2019 (4 p.), volledig gelezen. Stap B.</t>
  </si>
  <si>
    <t xml:space="preserve">GVS-193</t>
  </si>
  <si>
    <t xml:space="preserve">4 componenten meningokokken B (4CMenB) vaccin (Bexsero®)</t>
  </si>
  <si>
    <t xml:space="preserve">4 componenten meningokokken b vaccin</t>
  </si>
  <si>
    <t xml:space="preserve">4CMenB, Bexsero</t>
  </si>
  <si>
    <t xml:space="preserve">de actieve immunisatie tegen invasieve meningokokkenziekte veroorzaakt door Neisseria meningitidis groep B</t>
  </si>
  <si>
    <t xml:space="preserve">GVS-advies 4 componenten meningokokken B (4CMenB) vaccin (Bexsero®) voor de actieve immunisatie tegen invasieve meningokokkenziekte veroorzaakt door Neisseria meningitidis groep B</t>
  </si>
  <si>
    <t xml:space="preserve">https://www.zorginstituutnederland.nl/documenten/2019/12/16/gvs-advies-meningokokken-b-vaccin-bexsero</t>
  </si>
  <si>
    <t xml:space="preserve">Geïndiceerde preventie: vaccins komen alleen in het GVS voor individuele hoogrisicopatiënten ('Van preventie verzekerd', 2007); in 2018 beoordeelde ZIN Bexsero voor de algemene populatie (GR: niet in RVP) en gaf VWS in overweging vergoeding voor complementdeficiëntie/eculizumab en (functionele) hypo-/asplenie via het GVS te regelen – deze aanvraag volgt daarop; niet vervangbaar → 1B met bijlage 2</t>
  </si>
  <si>
    <t xml:space="preserve">Positief (meerwaarde t.o.v. geen vaccinatie). In 2018 concludeerde ZIN al dat 4CMenB in de algemene populatie voldoende bescherming biedt (immuunrespons in trials + praktijkgegevens VK/Ierland/Italië, waar het in het nationale programma zit); nu is de immuunrespons één maand na primaire vaccinatie bij hoogrisicopatiënten (2–17 jaar) vergeleken met gezonde kinderen: (functionele) hypo-/asplenie 86–100% vs. 83–100% voldoende hSBA-respons op de vier antigenen; complementdeficiëntie lager (68–95%) maar relevant. Bijwerkingen als in de algemene populatie (koorts bij zuigelingen, te verminderen met paracetamol). Richtlijnen (incl. SmPC eculizumab: vaccineren ≥2 weken vóór start) bevelen MenB-vaccinatie voor deze groepen aan.</t>
  </si>
  <si>
    <t xml:space="preserve">Geen vaccinatie</t>
  </si>
  <si>
    <t xml:space="preserve">Voorwaarde (letterlijk): 'Verzekerden van 2 maanden en ouder met een: aangeboren complementdeficiëntie; indicatie voor gebruik van het geneesmiddel eculizumab; (functionele) hypo-/asplenie, die een hoog risico op invasieve meningokokkenziekte hebben.'</t>
  </si>
  <si>
    <t xml:space="preserve">n.v.t. (FE-vrijstelling: BIA €0,58–0,92 mln)</t>
  </si>
  <si>
    <t xml:space="preserve">0,58–0,92 meerkosten (inhaalvaccinatie prevalente populatie in 3 jaar); daarna 0,244–0,271 per jaar voor incidente patiënten</t>
  </si>
  <si>
    <t xml:space="preserve">Prevalente hoogrisicopopulatie gevaccineerd in 3 jaar (maximaal scenario), daarna alleen incidente patiënten; onzekerheid over aantallen en vaccinatiebereidheid</t>
  </si>
  <si>
    <t xml:space="preserve">(1) Afbakening GVS vs. RVP: een vaccin dat de Gezondheidsraad niet voor het programma aanbeveelt, kan via het GVS worden vergoed voor 'geïndiceerde preventie' bij hoogrisicopatiënten – ZIN nodigde de fabrikant in 2018 zelf uit tot deze aanvraag. (2) Immunogeniciteit (hSBA-respons) als geaccepteerd surrogaat, met vergelijking van risicogroepen tegen gezonde kinderen en praktijkervaring uit programma-landen – anders dan bij Arexvy (GVS-355), waar ZIN klinische uitkomsten in de subgroep eiste. (3) Eculizumab-indicatie als expliciete bijlage 2-categorie: geneesmiddelgeïnduceerd risico als vergoedingsgrond. BIA-structuur inhaalslag + incidentie.</t>
  </si>
  <si>
    <t xml:space="preserve">Opgenomen op bijlage 1B met bijlage 2-voorwaarde (2020)</t>
  </si>
  <si>
    <t xml:space="preserve">Bron: brief 16-12-2019 (3 p.) + GVS-rapport 27-11-2019 + FT-rapport + BIA (79 p.), volledig gelezen. Stap B.</t>
  </si>
  <si>
    <t xml:space="preserve">GVS-194</t>
  </si>
  <si>
    <t xml:space="preserve">racecadotril (Hidrasec®)</t>
  </si>
  <si>
    <t xml:space="preserve">racecadotril</t>
  </si>
  <si>
    <t xml:space="preserve">Hidrasec</t>
  </si>
  <si>
    <t xml:space="preserve">acute diarree bij zuigelingen (ouder dan 3 maanden) en kinderen</t>
  </si>
  <si>
    <t xml:space="preserve">GVS-advies racecadotril (Hidrasec®) bij de behandeling van acute diarree bij zuigelingen (ouder dan 3 maanden) en kinderen</t>
  </si>
  <si>
    <t xml:space="preserve">https://www.zorginstituutnederland.nl/documenten/2019/12/17/gvs-advies-racecadotril-hidrasec</t>
  </si>
  <si>
    <t xml:space="preserve">Downloadscript 24-09-2026 vond geen pdf op de documentpagina (GEEN PDF in verslag) – handmatig ophalen indien gewenst. Toegevoegd 24-09-2026 uit inventaris (Internet Archive + ZIN-site). PDF: https://www.zorginstituutnederland.nl/site/binaries/site-content/collections/documents/2019/12/17/gvs-advies-racecadotril-hidrasec/GVS-advies+racecadotril+%28Hidrasec%C2%AE%29.pdf</t>
  </si>
  <si>
    <t xml:space="preserve">GVS-195</t>
  </si>
  <si>
    <t xml:space="preserve">Bevespi® aerosphere 7,2 microgram/5 microgram</t>
  </si>
  <si>
    <t xml:space="preserve">bevespi® aerosphere 7</t>
  </si>
  <si>
    <t xml:space="preserve">de onderhoudsbehandeling van COPD bij volwassenen</t>
  </si>
  <si>
    <t xml:space="preserve">GVS-advies Bevespi® aerosphere 7,2 microgram/5 microgram voor de onderhoudsbehandeling van COPD bij volwassenen</t>
  </si>
  <si>
    <t xml:space="preserve">https://www.zorginstituutnederland.nl/documenten/2020/01/27/gvs-advies-bevespi-bij-copd</t>
  </si>
  <si>
    <t xml:space="preserve">Vaste LAMA/LABA-dosisaërosol (7,2/5 µg, 2 dd 2 inhalaties); componenten al in het GVS (glycopyrronium als inhalatiepoeder Seebri/Tovanor; formoterol-aërosol Atimos) → marginale toets; 'om technische redenen' 1B (geen aërosol-glycopyrronium in een cluster)</t>
  </si>
  <si>
    <t xml:space="preserve">Niet inhoudelijk beoordeeld (marginale toets op componenten): Bevespi is een alternatief voor COPD-patiënten die op een LAMA (glycopyrronium) + LABA (formoterol) zijn aangewezen. Prijs: AIP €46,14 per 120 doses = €0,38 per dosis, €1,54 per dag vs. €1,97 voor de losse componenten (Seebri/Tovanor €1,21 + Atimos €0,76; glycopyrronium-aërosol gelijkgesteld aan de poederprijs) → lager dan de componenten.</t>
  </si>
  <si>
    <t xml:space="preserve">Losse componenten glycopyrronium (Seebri/Tovanor) + formoterol (Atimos)</t>
  </si>
  <si>
    <t xml:space="preserve">n.v.t.; €1,54 per dag vs. €1,97 losse componenten</t>
  </si>
  <si>
    <t xml:space="preserve">Geen meerkosten (goedkoper dan de componenten)</t>
  </si>
  <si>
    <t xml:space="preserve">(1) Derde 'technische 1B'-inhalatiecombinatie (na Trimbow GVS-139 en Trelegy GVS-150): prijs ≤ som componenten is de enige toets. (2) Opmerkelijk: er bestaan wél LAMA/LABA-clusters (o.a. Ultibro, Anoro, Spiolto), maar ZIN clustert niet omdat de toedieningsvorm (aërosol vs. poeder) en het ontbreken van glycopyrronium-aërosol dat in de systematiek verhinderen – illustratie van de lacune die het clusteradvies 2021–2022 (GVS-393/396) voor combinatiepreparaten adresseert.</t>
  </si>
  <si>
    <t xml:space="preserve">Opgenomen op bijlage 1B (2020)</t>
  </si>
  <si>
    <t xml:space="preserve">Bron: brief 27-01-2020 (2 p.), volledig gelezen. Stap B.</t>
  </si>
  <si>
    <t xml:space="preserve">GVS-196</t>
  </si>
  <si>
    <t xml:space="preserve">opicapone (Ongentys®)</t>
  </si>
  <si>
    <t xml:space="preserve">opicapone</t>
  </si>
  <si>
    <t xml:space="preserve">Ongentys</t>
  </si>
  <si>
    <t xml:space="preserve">ziekte van Parkinson bij volwassenen</t>
  </si>
  <si>
    <t xml:space="preserve">GVS-advies opicapone (Ongentys®) voor de behandeling van ziekte van Parkinson bij volwassenen</t>
  </si>
  <si>
    <t xml:space="preserve">https://www.zorginstituutnederland.nl/documenten/2020/02/03/gvs-advies-opicapone-ongentys-bij-parkinson</t>
  </si>
  <si>
    <t xml:space="preserve">Bial</t>
  </si>
  <si>
    <t xml:space="preserve">COMT-remmer, add-on bij levodopa/DDCI bij einde-dosisfluctuaties; onderling vervangbaar met entacapone in cluster 0N04BXAO V (fabrikant vroeg zelf 1A); standaarddosis 50 mg/dag (eenmaal daags vs. entacapone bij elke levodopadosis)</t>
  </si>
  <si>
    <t xml:space="preserve">Positief (gelijke waarde t.o.v. entacapone). BIPARK-1 (directe vergelijking, 14–15 weken): opicapone 50 mg non-inferieur aan entacapone 200 mg op reductie van OFF-tijd (marge 30 minuten), beide superieur aan placebo; BIPARK-2 vs. placebo consistent; open-label extensies tonen behoud. Goed verdragen; meest frequente bijwerkingen vs. placebo dyskinesie, obstipatie, slapeloosheid, duizeligheid, droge mond, CK-stijging; levodopadosis moet na start vaak worden aangepast. Eenmaal daagse toediening (gebruiksgemak) geeft geen klinisch relevant verschil in eigenschappen.</t>
  </si>
  <si>
    <t xml:space="preserve">Entacapone (COMT-remmer) als add-on bij levodopa/DDCI</t>
  </si>
  <si>
    <t xml:space="preserve">n.v.t. (vergoedingslimiet cluster entacapone)</t>
  </si>
  <si>
    <t xml:space="preserve">(1) Klassieke non-inferioriteitsclustering: een nieuwe, eenmaal daagse COMT-remmer wordt op een head-to-head (BIPARK-1) met de oude standaard geclusterd; gebruiksgemak (1 dd vs. bij elke levodopagift) telt niet als clusterbrekend voordeel – consistent met dulaglutide/Procysbi. (2) Fabrikant koos zelf voor 1A (limiet op entacapone-niveau) in plaats van een 1B-aanvraag – signaal van prijsacceptatie.</t>
  </si>
  <si>
    <t xml:space="preserve">Opgenomen op bijlage 1A in cluster 0N04BXAO V (2020)</t>
  </si>
  <si>
    <t xml:space="preserve">Bron: brief 03-02-2020 (2 p.) + GVS-rapport + FT-rapport januari 2020 (53 p.), volledig gelezen. Stap B.</t>
  </si>
  <si>
    <t xml:space="preserve">GVS-197</t>
  </si>
  <si>
    <t xml:space="preserve">Brimonidine Stulln 2mg/ml oogdruppels</t>
  </si>
  <si>
    <t xml:space="preserve">brimonidine stulln 2mg</t>
  </si>
  <si>
    <t xml:space="preserve">verlaging van verhoogde intra-oculaire druk (IOD) bij patiënten met openkamerhoekglaucoom of oculaire hypertensie</t>
  </si>
  <si>
    <t xml:space="preserve">GVS-advies Brimonidine Stulln 2mg/ml oogdruppels voor verlaging van verhoogde intra-oculaire druk (IOD) bij patiënten met openkamerhoekglaucoom of oculaire hypertensie</t>
  </si>
  <si>
    <t xml:space="preserve">https://www.zorginstituutnederland.nl/documenten/2020/02/24/gvs-advies-brimonidine-stulln-2mg-ml-oogdruppels</t>
  </si>
  <si>
    <t xml:space="preserve">Pharma Stulln</t>
  </si>
  <si>
    <t xml:space="preserve">Beperkte toets; eerste conserveermiddelvrije brimonidine-oogdruppel (unit-dose) naast Alphagan/generieken (1A, cluster 0S01EADG); beleid sinds 2002: conserveermiddelvrije en -houdende oogdruppels niet in één cluster wegens meerwaarde bij subpopulaties (allergie, corneabeschadiging/transplantatie, chronisch frequent gebruik, bijwerkingen door conserveermiddel) → niet vervangbaar → 1B; glaucoomklassen onderling en alfa-sympathicomimetica onderling al eerder niet vervangbaar geacht</t>
  </si>
  <si>
    <t xml:space="preserve">Positief (meerwaarde bij specifieke subpopulaties). Geen klinische studies: hulpstoffen (behoudens conserveermiddel), waterige oplossing, concentratie brimonidinetartraat, pH (5,5–6,5) en osmolaliteit (275–315 mOsm/kg) zijn identiek aan Alphagan en generieken → werkzaamheid ten minste gelijkwaardig, plus de eerder erkende voordelen van conserveermiddelvrije druppels bij subpopulaties → meerwaarde t.o.v. conserveermiddelhoudende brimonidine bij die groepen.</t>
  </si>
  <si>
    <t xml:space="preserve">Conserveermiddelhoudende brimonidine-oogdruppels (Alphagan, generiek)</t>
  </si>
  <si>
    <t xml:space="preserve">n.v.t. (beperkte toets; BIA €1,1 mln)</t>
  </si>
  <si>
    <t xml:space="preserve">Maximaal 1,1 meerkosten (geen substitutie van andere conserveermiddelvrije druppels berekend)</t>
  </si>
  <si>
    <t xml:space="preserve">GIP 2018: gemiddeld 29% van glaucoompatiënten gebruikt conserveermiddelvrije oogdruppels (9%–… per klasse); toegepast op brimonidinegebruikers</t>
  </si>
  <si>
    <t xml:space="preserve">(1) Vaste GVS-conventie (sinds 2002) dat conserveermiddelvrije oogdruppels een aparte 1B-plaats krijgen met 'meerwaarde bij subpopulaties' – hier toegepast zonder enige klinische studie, puur op farmaceutische gelijkwaardigheid van de formulering. (2) BIA via GIP-gebruikspatroon (29% conserveermiddelvrij) als proxy voor de subpopulatie; maximale schatting zonder substitutie.</t>
  </si>
  <si>
    <t xml:space="preserve">Bron: briefrapport 24-02-2020 (3 p.), volledig gelezen. Stap B.</t>
  </si>
  <si>
    <t xml:space="preserve">GVS-198</t>
  </si>
  <si>
    <t xml:space="preserve">hydrokinine (Inhibin®)</t>
  </si>
  <si>
    <t xml:space="preserve">hydrokinine</t>
  </si>
  <si>
    <t xml:space="preserve">Inhibin</t>
  </si>
  <si>
    <t xml:space="preserve">nachtelijke spierkrampen</t>
  </si>
  <si>
    <t xml:space="preserve">GVS-advies hydrokinine (Inhibin®) voor de behandeling van nachtelijke spierkrampen</t>
  </si>
  <si>
    <t xml:space="preserve">https://www.zorginstituutnederland.nl/documenten/2020/03/04/gvs-advies-hydrokinine-inhibin</t>
  </si>
  <si>
    <t xml:space="preserve">Meda / Mylan (Viatris)</t>
  </si>
  <si>
    <t xml:space="preserve">Aangevraagd op 1A; enige geregistreerde middel voor nachtelijke spierkrampen (alleen in NL geregistreerd sinds 1990); tot 2018 zonder recept (UA) verkrijgbaar en door de patiënt zelf betaald, sinds juni 2018 uitsluitend op recept (UR) na PRAC-waarschuwingen over langdurig kininegebruik; 1A-toets niet aan de orde omdat geen meerwaarde</t>
  </si>
  <si>
    <t xml:space="preserve">Negatief: minderwaarde t.o.v. placebo. In placebogecontroleerde studies is geen klinisch relevante verbetering aangetoond op de belangrijkste uitkomstmaten (aantal nachtelijke spierkrampen, aantal dagen met kramp) bij de geregistreerde indicatie (2 tabletten bij het avondeten + 1 voor het slapen, max. 14 dagen). Er is een reëel risico dat patiënten hydrokinine langer gebruiken dan de aanbevolen 2 weken, met extra gezondheidsrisico's (kinine-achtige toxiciteit: o.a. trombocytopenie, hartritmestoornissen – reden voor de PRAC-waarschuwingen en de UR-status). De NHG-standaard noemt hydrokinine 'weinig effectief' en raadt het niet aan, behoudens mannen en niet-zwangere vrouwen met aanhoudende ernstige klachten en slaapproblemen. NHG, NVN en Patiëntenfederatie stemden in met het conceptrapport. Conclusie: geen toegevoegde waarde en, gezien de toxiciteit bij langdurig gebruik, inzet niet aan te raden.</t>
  </si>
  <si>
    <t xml:space="preserve">Placebo (geen medicamenteus alternatief; niet-medicamenteuze adviezen NHG)</t>
  </si>
  <si>
    <t xml:space="preserve">n.v.t.; middel blijft op recept verkrijgbaar voor eigen rekening (sinds UR-status hogere prijs door terhandstellingskosten)</t>
  </si>
  <si>
    <t xml:space="preserve">Niet geraamd (nachtelijke spierkrampen komen veel voor; hydrokinine werd al decennia zonder vergoeding gebruikt)</t>
  </si>
  <si>
    <t xml:space="preserve">(1) Een oud, alleen in Nederland geregistreerd zelfzorgmiddel vraagt na de UR-omzetting alsnog vergoeding; ZIN toetst als nieuw middel en vindt geen klinisch relevant effect t.o.v. placebo → minderwaarde. (2) Veiligheid als versterkend argument: de kans op gebruik voorbij de 14-dagengrens brengt kinine-toxiciteit mee; vergoeding zou dat gebruik kunnen aanmoedigen. (3) Richtlijnpositie (NHG: niet aanbevolen) en instemming van beroepsgroepen en patiëntenfederatie ondersteunen het oordeel. (4) 'Toereikend voor marktregistratie, niet voor pakketopname' – zelfde formule als bij obeticholzuur (GVS-157); negatief advies verandert niets aan de beschikbaarheid, alleen aan wie betaalt.</t>
  </si>
  <si>
    <t xml:space="preserve">Niet opgenomen (negatief advies, 2020)</t>
  </si>
  <si>
    <t xml:space="preserve">Bron: brief 04-03-2020 (2 p.) + FT-rapport 24-02-2020 (47 p.), volledig gelezen. Geen GVS-rapport/BIA in de bundel.</t>
  </si>
  <si>
    <t xml:space="preserve">GVS-199</t>
  </si>
  <si>
    <t xml:space="preserve">triëntine tetrahydrochloride (Cuprior®)</t>
  </si>
  <si>
    <t xml:space="preserve">triëntine tetrahydrochloride</t>
  </si>
  <si>
    <t xml:space="preserve">Cuprior</t>
  </si>
  <si>
    <t xml:space="preserve">ziekte van Wilson</t>
  </si>
  <si>
    <t xml:space="preserve">GVS-advies triëntine tetrahydrochloride (Cuprior®) bij de behandeling van de ziekte van Wilson</t>
  </si>
  <si>
    <t xml:space="preserve">https://www.zorginstituutnederland.nl/documenten/2020/03/19/gvs-advies-trientine-tetrahydrochloride-cuprior</t>
  </si>
  <si>
    <t xml:space="preserve">Orphalan</t>
  </si>
  <si>
    <t xml:space="preserve">Niet vervangbaar met Wilzin (zinkacetaat, enige GVS-middel voor Wilson); de facto comparator triëntine dihydrochloride (Cufence, well-established use sinds jaren '60, via import, niet in het GVS – geen aanvraag ontvangen) → geen clustering mogelijk → 1B met bijlage 2 (tweede lijn na D-penicillamine)</t>
  </si>
  <si>
    <t xml:space="preserve">Positief (gelijke waarde t.o.v. Cufence). Triëntine 2HCl wordt al decennia toegepast en in richtlijnen aanbevolen bij D-penicillamine-intolerantie; de EMA vond geen belangrijke (m.n. farmacokinetische) beperkingen van het stabielere 4HCl-zout t.o.v. 2HCl (geen koelkastbewaring, mogelijk gebruiksgemak); geen eigen klinische eindpuntstudies → ZIN volgt de claim van gelijke waarde bij WD-patiënten ≥5 jaar met D-penicillamine-intolerantie.</t>
  </si>
  <si>
    <t xml:space="preserve">Triëntine dihydrochloride (Cufence, geïmporteerd, buiten GVS); zinkacetaat (Wilzin) voor de clustertoets</t>
  </si>
  <si>
    <t xml:space="preserve">Voorwaarde (letterlijk): 'Uitsluitend voor een verzekerde met de ziekte van Wilson die niet kan uitkomen met een therapie met D-penicillamine in de maximaal verdraagbare dosering.'</t>
  </si>
  <si>
    <t xml:space="preserve">n.v.t. (BIA-vrijstelling; besparing bij substitutie van Cufence)</t>
  </si>
  <si>
    <t xml:space="preserve">Geen prijsvoorwaarde; €183,33 per dag bij 4 tabletten (~€67.000 per patiënt per jaar)</t>
  </si>
  <si>
    <t xml:space="preserve">2,1–7,6 kosten in jaar 3 (alleen Cuprior); na substitutie van Cufence een besparing van 0,6–1,8; bij off-label eerstelijnsgebruik i.p.v. D-penicillamine (108 van 196 patiënten) +7,1</t>
  </si>
  <si>
    <t xml:space="preserve">196 gediagnosticeerde WD-patiënten (realistisch scenario); 108 potentieel off-label in de eerste lijn</t>
  </si>
  <si>
    <t xml:space="preserve">(1) Comparator buiten het pakket: de gebruikelijke zorg (Cufence, geïmporteerd) staat niet in het GVS, waardoor geen clustertoets kan plaatsvinden en gelijke waarde tot 1B leidt in plaats van tot een prijsanker – ZIN merkt op nooit een Cufence-aanvraag te hebben ontvangen. (2) Bijlage 2 als off-label-slot: expliciet risico dat het dure middel D-penicillamine (eerste lijn) verdringt (+€7,1 mln) wordt met een tweedelijnsvoorwaarde afgedekt. (3) Zoutvorm-variant van een well-established stof: EMA-oordeel over PK-equivalentie volstaat voor gelijke waarde.</t>
  </si>
  <si>
    <t xml:space="preserve">Bron: brief 19-03-2020 (2 p.) + GVS-rapport 03-03-2020 + BIA (38 p.), volledig gelezen. Stap B.</t>
  </si>
  <si>
    <t xml:space="preserve">GVS-200</t>
  </si>
  <si>
    <t xml:space="preserve">pentosanpolysulfaatnatrium (Elmiron®)</t>
  </si>
  <si>
    <t xml:space="preserve">pentosanpolysulfaatnatrium</t>
  </si>
  <si>
    <t xml:space="preserve">Elmiron</t>
  </si>
  <si>
    <t xml:space="preserve">blaaspijnsyndroom (BPS) gekenmerkt door glomerulaties of Hunner laesies</t>
  </si>
  <si>
    <t xml:space="preserve">GVS-advies pentosanpolysulfaatnatrium (Elmiron®) bij de behandeling van blaaspijnsyndroom (BPS) gekenmerkt door glomerulaties of Hunner laesies</t>
  </si>
  <si>
    <t xml:space="preserve">https://www.zorginstituutnederland.nl/documenten/2020/04/28/gvs-advies-pentosanpolysulfaatnatrium-elmiron-bij-de-behandeling-van-blaaspijnsyndroom-bps</t>
  </si>
  <si>
    <t xml:space="preserve">bene-Arzneimittel</t>
  </si>
  <si>
    <t xml:space="preserve">Niet vervangbaar → 1B met bijlage 2 (indicatie letterlijk); well-established-use-registratie (EMA, centraal); comparator placebo omdat GAG-blaasspoelingen (chondroïtine/hyaluronzuur) volgens CVZ 2013 niet aan SWP voldoen en in 2019 kandidaat voor voorwaardelijke toelating zijn – formeel geen vergelijkende behandeling ondanks richtlijnvermelding; stopregel na 6 maanden zonder verbetering (SmPC)</t>
  </si>
  <si>
    <t xml:space="preserve">Positief (meerwaarde t.o.v. placebo). Meta-analyse van 4 placebogecontroleerde RCT's: ≥50% verbetering op de Global Response Assessment bij 74/225 vs. 36/229 (RR 2,08 [1,46–2,97]; 17 responders meer per 100) – statistisch significant en klinisch relevant, vergelijkbaar voor 50% pijn- en aandrangreductie; GRA weerspiegelt QoL-verbetering; subjectieve PRO-uitkomsten, maar 'gezien de hoge onvervulde behandelbehoefte en het waarschijnlijk positieve effect op kwaliteit van leven' meerwaarde. Veiligheid: o.a. pigmentaire maculopathie bij langdurig gebruik (SmPC-controles).</t>
  </si>
  <si>
    <t xml:space="preserve">Placebo (GAG-blaasspoelingen formeel geen comparator: niet SWP-conform sinds 2013)</t>
  </si>
  <si>
    <t xml:space="preserve">Voorwaarde (letterlijk): 'Uitsluitend voor een verzekerde van 18 jaar of ouder met blaaspijnsyndroom gekenmerkt door ofwel glomerulaties ofwel Hunner laesies met matige tot hevige pijn, aandrang en mictiefrequentie.'</t>
  </si>
  <si>
    <t xml:space="preserve">n.v.t. (FE-vrijstelling bij BIA ≤€4,5 mln)</t>
  </si>
  <si>
    <t xml:space="preserve">Maximaal 4,5 in jaar 3 (alleen geneesmiddelkosten; mogelijk overschat: onzeker aantal BPS-patiënten met glomerulaties/HL, deel HL transurethraal behandelbaar)</t>
  </si>
  <si>
    <t xml:space="preserve">Niet exact vermeld (BPS met glomerulaties of Hunner-laesies, transurethrale behandeling niet mogelijk)</t>
  </si>
  <si>
    <t xml:space="preserve">(1) Comparator-hygiëne: een in de richtlijn genoemde behandeling (GAG-blaasspoelingen) wordt niet als vergelijkende behandeling geaccepteerd omdat ZIN die zelf in 2013 als niet-SWP-conform duidde – placebo wordt de comparator en meerwaarde volgt. (2) Subjectieve responder-uitkomsten (GRA, RR 2,08) volstaan voor meerwaarde bij hoge unmet need en zonder alternatief; well-established-use-registratie gerespecteerd. (3) FE-vrijstelling bij een BIA van €4,5 mln – de drempel is inmiddels verhoogd (2020-kader) t.o.v. de €2,5 mln van 2016–2019; bijlage 2 herhaalt letterlijk de registratie-indicatie.</t>
  </si>
  <si>
    <t xml:space="preserve">Bron: brief 28-04-2020 (3 p.) + GVS-rapport 22-04-2020 + FT-rapport + BIA (86 p.), volledig gelezen. Stap B.</t>
  </si>
  <si>
    <t xml:space="preserve">GVS-201</t>
  </si>
  <si>
    <t xml:space="preserve">sublinguaal toegediend berkenpollenextract (Itulazax®)</t>
  </si>
  <si>
    <t xml:space="preserve">sublinguaal toegediend berkenpollenextract</t>
  </si>
  <si>
    <t xml:space="preserve">Itulazax</t>
  </si>
  <si>
    <t xml:space="preserve">pollenallergie bij volwassenen</t>
  </si>
  <si>
    <t xml:space="preserve">GVS-advies sublinguaal toegediend berkenpollenextract (Itulazax®) bij de behandeling van pollenallergie bij volwassenen</t>
  </si>
  <si>
    <t xml:space="preserve">https://www.zorginstituutnederland.nl/documenten/2020/04/28/gvs-advies-berkenpollenextract-12-sq-hdm-slit-itulazax-bij-de-behandeling-van-pollenallergie-bij-volwassene</t>
  </si>
  <si>
    <t xml:space="preserve">Sublinguale immunotherapie (12 SQ-Bet lyofilisaat, 1 dd, volwassenen) niet vervangbaar met de subcutane berken-/boompollenextracten Alutard SQ en Pollinex (1A-cluster sinds CFH 08/21) wegens toedieningsweg → 1B; zusterdossier van Acarizax (GVS-136) en Grazax</t>
  </si>
  <si>
    <t xml:space="preserve">Positief (gelijke waarde t.o.v. SCIT). TT-04 (RCT vs. placebo, 1 berkenpollenseizoen): klinisch relevante verbetering van de dagelijkse total combined score (TCS) van symptomen en medicatie; SCIT-studies (Alutard/Pollinex) tonen eveneens effect maar zijn zeer verschillend van opzet – indirecte vergelijking met lage zekerheid ('grote verschillen tussen de studies') → toch gelijke waarde. Bijwerkingen: SLIT lokaal oraal (keelirritatie, mondoedeem, jeuk), SCIT hoofdpijn/injectieplaats; ernstige bijwerkingen ≤5%, stakers &lt;10% bij beide → vergelijkbaar profiel. Prijs gelijk aan de subcutane middelen.</t>
  </si>
  <si>
    <t xml:space="preserve">Subcutane berken-/boompollenimmunotherapie (Alutard SQ, Pollinex) bovenop symptomatische medicatie</t>
  </si>
  <si>
    <t xml:space="preserve">n.v.t.; prijs gelijk aan de subcutane middelen (€1.205 per patiënt per jaar) – volledige substitutie geeft geen meerkosten</t>
  </si>
  <si>
    <t xml:space="preserve">Meerkosten alleen door extra instroom van patiënten met prikangst die geen SCIT willen: laag scenario 1.550 patiënten (~€1,9), hoog scenario 3.100 patiënten (€3,4 mln); mogelijke besparing op toedieningskosten (geen medische supervisie)</t>
  </si>
  <si>
    <t xml:space="preserve">1.550–3.100 extra patiënten (prikangst); €1.205 per patiënt per jaar</t>
  </si>
  <si>
    <t xml:space="preserve">(1) Kopie van de Acarizax-redenering (GVS-136) voor een tweede allergeen: toedieningsweg blokkeert clustering, prijspariteit met SCIT vervult de 1B-meerkostenregel, indirecte vergelijking met 'lage zekerheid' volstaat voor gelijke waarde binnen de gevestigde immunotherapieklasse. (2) BIA modelleert expliciet volume-inductie door gebruiksgemak (prikangst-populatie 1.550–3.100) als enige bron van meerkosten, met supervisiebesparing als tegenpost.</t>
  </si>
  <si>
    <t xml:space="preserve">Bron: brief 28-04-2020 (2 p.) + GVS-rapport 17-04-2020 + FT-rapport + BIA (74 p.), volledig gelezen. Stap B.</t>
  </si>
  <si>
    <t xml:space="preserve">GVS-202</t>
  </si>
  <si>
    <t xml:space="preserve">oraal semaglutide (Rybelsus®)</t>
  </si>
  <si>
    <t xml:space="preserve">oraal semaglutide</t>
  </si>
  <si>
    <t xml:space="preserve">Rybelsus</t>
  </si>
  <si>
    <t xml:space="preserve">patiënten met onvoldoende gereguleerde diabetes mellitus type 2</t>
  </si>
  <si>
    <t xml:space="preserve">Advies - vergoed oraal semaglutide (Rybelsus®) voor de behandeling van patiënten met onvoldoende gereguleerde diabetes mellitus type 2</t>
  </si>
  <si>
    <t xml:space="preserve">https://www.zorginstituutnederland.nl/documenten/2020/06/04/gvs-advies-semaglutide-rybelsus-bij-de-behandeling-van-patienten-met-diabetes-mellitus-type-2</t>
  </si>
  <si>
    <t xml:space="preserve">Eerste orale GLP-1-RA; niet vervangbaar met de s.c. GLP-1-RA's (toedieningsweg) noch met andere orale glucoseverlagers → 1B met de bijlage 2-voorwaarden van het s.c. GLP-1-cluster; beoordeeld in de pilot Parallelle Procedure CBG-ZIN (vergoedingstraject gestart vóór afronding registratie; EMA-registratie 27-05-2020, advies 29-05-2020)</t>
  </si>
  <si>
    <t xml:space="preserve">Positief (gelijke waarde t.o.v. s.c. semaglutide of een andere s.c. GLP-1-RA) voor de afgebakende vergoedingspopulatie. PIONEER-programma: vs. placebo en actieve comparators (sitagliptine, empagliflozine) superieur op HbA1c; PIONEER 4 vs. liraglutide 1,8 mg s.c.: non-inferieur op HbA1c met vergelijkbaar gewichtsverlies (≈5%); PIONEER 8 met insuline; bijwerkingen GI zoals bij de klasse; inname nuchter met beperkt water als gebruiksbeperking. Conclusie beperkt tot de populatie van de bestaande GLP-1-voorwaarden (BMI ≥30 na metformine+SU; of met basaal-insuline) – 'dezelfde vergoedingsvoorwaarden als de subcutane GLP-1 receptoragonisten'.</t>
  </si>
  <si>
    <t xml:space="preserve">Subcutaan semaglutide (Ozempic) en andere s.c. GLP-1-RA's (liraglutide in PIONEER 4)</t>
  </si>
  <si>
    <t xml:space="preserve">Voorwaarden (letterlijk): '1. uitsluitend voor een verzekerde met diabetes mellitus type 2 en een BMI ≥30 kg/m², bij wie de bloedglucosewaarden onvoldoende kunnen worden gereguleerd met de combinatie van metformine en een sulfonylureumderivaat in de maximaal verdraagbare doseringen en die geen insuline gebruikt, of 2. als toevoeging aan metformine en basaal-insuline … bij een verzekerde met DM2 en een BMI ≥30 kg/m² bij wie de bloedglucosewaarden onvoldoende zijn gereguleerd na ≥3 maanden behandeling met optimaal getitreerd basaal insuline …'</t>
  </si>
  <si>
    <t xml:space="preserve">n.v.t. (FE-vrijstelling; besparing na substitutie)</t>
  </si>
  <si>
    <t xml:space="preserve">n.v.t.; prijs op het niveau van de s.c. GLP-1-RA's</t>
  </si>
  <si>
    <t xml:space="preserve">24,9 kosten in jaar 3 (alleen Rybelsus); na substitutie van s.c. GLP-1-RA's een besparing van ~0,036 (€35,9 duizend) – ruime schatting van nieuwe starters</t>
  </si>
  <si>
    <t xml:space="preserve">Niet exact vermeld; onzekerheid over aantal starters en overstappers (voorkeur oraal vs. injectie individueel)</t>
  </si>
  <si>
    <t xml:space="preserve">(1) Eerste GVS-advies uit de pilot Parallelle Procedure CBG-ZIN: advies twee dagen na EMA-publicatie – procedurele innovatie voor snellere toegang. (2) Toedieningsweg blokkeert clustering met de GLP-1-klasse, maar ZIN 'spiegelt' de clustervoorwaarden één op één in bijlage 2 en beperkt het gelijkwaardigheidsoordeel expliciet tot die populatie – 1B met klassevoorwaarden als functioneel equivalent van clustering. (3) BIA kantelt van €24,9 mln bruto naar kostenneutraal door 100% substitutie-aanname; volume-inductie door orale toediening wordt als onzekerheid genoemd maar niet gemodelleerd (contrast: SLIT-dossiers GVS-136/201).</t>
  </si>
  <si>
    <t xml:space="preserve">Opgenomen op bijlage 1B met bijlage 2-voorwaarden (2020)</t>
  </si>
  <si>
    <t xml:space="preserve">Bron: brief 29-05-2020 (3 p.) + GVS-rapport 28-05-2020 + FT-rapport + BIA (99 p.), volledig gelezen. Indexdatum 04-06-2020 = publicatie. Stap B.</t>
  </si>
  <si>
    <t xml:space="preserve">GVS-203</t>
  </si>
  <si>
    <t xml:space="preserve">trifaroteen (Aklief®) 50 microgram crème</t>
  </si>
  <si>
    <t xml:space="preserve">trifaroteen 50 microgram crème</t>
  </si>
  <si>
    <t xml:space="preserve">Aklief</t>
  </si>
  <si>
    <t xml:space="preserve">acne</t>
  </si>
  <si>
    <t xml:space="preserve">GVS-advies trifaroteen (Aklief®) 50 microgram crème voor de behandeling van acne</t>
  </si>
  <si>
    <t xml:space="preserve">https://www.zorginstituutnederland.nl/documenten/2020/06/11/gvs-advies-trifaroteen-aklief-bij-acne</t>
  </si>
  <si>
    <t xml:space="preserve">Marginale toets op verzoek van VWS: retinoïde-crème 50 µg/g (≥12 jaar, acne gezicht/romp) onderling vervangbaar met tretinoïne, adapaleen en adapaleen/benzoylperoxide in cluster 0D10ADADC V; standaarddosis 1 g (dermatologica-conventie)</t>
  </si>
  <si>
    <t xml:space="preserve">Positief (gelijke waarde; marginale toets). Placebogecontroleerde fase 3-studies (PERFECT 1/2) tonen significante reductie van inflammatoire en niet-inflammatoire laesies op gezicht en romp; geen directe vergelijking met adapaleen/tretinoïne, indirect vergelijkbaar effect en klassetypische lokale irritatie → geen klinisch relevante verschillen in eigenschappen.</t>
  </si>
  <si>
    <t xml:space="preserve">Topische retinoïden tretinoïne, adapaleen (± benzoylperoxide)</t>
  </si>
  <si>
    <t xml:space="preserve">n.v.t. (vergoedingslimiet cluster retinoïden)</t>
  </si>
  <si>
    <t xml:space="preserve">(1) Zuivere marginale toets van een vierde-generatie retinoïde in het bestaande acnecluster: selectieve RAR-γ-werking en rompindicatie zijn geen clusterbrekende eigenschappen. (2) Standaarddosis 1 g als vaste conventie voor uitwendige dermatologica (vgl. ivermectine GVS-107, hydrocortisoncrème GVS-142).</t>
  </si>
  <si>
    <t xml:space="preserve">Opgenomen op bijlage 1A in cluster 0D10ADADC V (2020)</t>
  </si>
  <si>
    <t xml:space="preserve">Bron: brief 11-06-2020 (1 p.) + GVS-rapport 15-05-2020 (23 p.), volledig gelezen. Stap B.</t>
  </si>
  <si>
    <t xml:space="preserve">GVS-204</t>
  </si>
  <si>
    <t xml:space="preserve">tezacaftor/ivacaftor (Symkevi®) in combinatie met ivacaftor monopreparaat (Kalydeco®)</t>
  </si>
  <si>
    <t xml:space="preserve">cystische fibrose</t>
  </si>
  <si>
    <t xml:space="preserve">GVS-advies tezacaftor/ivacaftor (Symkevi®) in combinatie met ivacaftor monopreparaat (Kalydeco®) bij de behandeling van cystische fibrose</t>
  </si>
  <si>
    <t xml:space="preserve">https://www.zorginstituutnederland.nl/documenten/2020/08/11/gvs-advies-tezacaftor-ivacaftor-symkevi-in-combinatie-met-ivacaftor-monopreparaat-kalydeco-bij-de-behandeling-van-cystische-fibrose</t>
  </si>
  <si>
    <t xml:space="preserve">Uitbreiding van bijlage 2-regel 121 (Symkevi) en 100 (Kalydeco) naar het tweede deel van de registratie: CF ≥12 jaar heterozygoot F508del + één van 14 residual-function-mutaties (P67L, R117C, L206W, R352Q, A455E, D579G, 711+3A→G, S945L, S977F, R1070W, D1152H, 2789+5G→A, 3272-26A→G, 3849+10kbC→T); volledige toets (FT, FE, BIA, ACP) op verzoek van VWS (09-03-2020)</t>
  </si>
  <si>
    <t xml:space="preserve">Positief: meerwaarde t.o.v. standaard symptomatische behandeling over een periode tot 104 weken. Studie 108/EXPAND (RCT, cross-over, 8 weken; Rowe 2017): klinisch relevante verbetering van ppFEV1 t.o.v. placebo (absoluut verschil ~6,8 procentpunten; ppFEV1 is een geaccepteerd surrogaat), mogelijk minder pulmonale exacerbaties en klinisch relevante vermindering van respiratoire klachten (CFQ-R); 110/EXTEND (open-label rollover, 96 weken) suggereert behoud van effect. Gunstig veiligheidsprofiel, goed getolereerd, weinig stakers. Geen gegevens over effectiviteit en veiligheid na 104 weken; ZIN adviseert de behandeling regelmatig te evalueren. Over een levenslange horizon schat ZIN de winst op 5,6 QALY per patiënt. ACP: voldoet aan SWP, meerwaarde erkend, maar grote onzekerheid over het langetermijneffect.</t>
  </si>
  <si>
    <t xml:space="preserve">Standaard symptomatische behandeling (placebo bovenop best ondersteunende zorg)</t>
  </si>
  <si>
    <t xml:space="preserve">Bij opname na succesvolle prijsonderhandeling (letterlijk): Symkevi 'uitsluitend in combinatie met ivacaftor (Kalydeco®) voor de behandeling van CF-patiënten van 12 jaar en ouder die heterozygoot zijn voor de F508del-mutatie en één van de volgende mutaties hebben in het CFTR-gen: P67L, R117C, L206W, R352Q, A455E, D579G, 711+3A→G, S945L, S977F, R1070W, D1152H, 2789+5G→A, 3272-26A→G of 3849+10kbC→T'; Kalydeco spiegelbeeldig 'uitsluitend in combinatie met tezacaftor/ivacaftor (Symkevi®) …'.</t>
  </si>
  <si>
    <t xml:space="preserve">Hoog (CF; zie GVS-115) → €80.000</t>
  </si>
  <si>
    <t xml:space="preserve">376.060–376.070/QALY (deterministisch; incrementele kosten €2.108.151 per patiënt levenslang, 5,6 QALY winst)</t>
  </si>
  <si>
    <t xml:space="preserve">Minimaal 376.060 (ZIN: 'onvoldoende vertrouwen in de KEA maar uitkomsten voldoende voor besluitvorming'); kans kosteneffectief bij €80.000 = 0%</t>
  </si>
  <si>
    <t xml:space="preserve">Minstens 80% (op lijstprijzen); ACP: nog hoger dan 80%, omdat een lagere referentiewaarde dan €80.000 past (componenten al vergoed, R&amp;D deels terugverdiend) en de asymmetrische onzekerheid onder de referentiewaarde rechtvaardigt</t>
  </si>
  <si>
    <t xml:space="preserve">24,2–28,3 meerkosten in jaar 3 (131 patiënten + 22 voor off-label-risico; €184.997 per patiënt per jaar)</t>
  </si>
  <si>
    <t xml:space="preserve">131 patiënten in aanmerking (+22 bij off-label gebruik = 153); €184.997 per patiënt per jaar</t>
  </si>
  <si>
    <t xml:space="preserve">ACP 03-07-2020 (videoconferentie; NCFS, beroepsgroep en Vertex spraken in): meerwaarde erkend, middel zou beschikbaar moeten komen, maar bij de huidige prijs negatief. Geen argumenten om boven de referentiewaarde te gaan: 'geen alternatief' weegt niet zwaar genoeg omdat patiënten al symptomatische behandeling krijgen met sterk verbeterde overleving; de componenten worden al vergoed voor andere indicaties en de fabrikant heeft R&amp;D deels terugverdiend en weinig hoeven investeren in deze combinatie → lagere referentiewaarde als uitgangspunt; grote, asymmetrische onzekerheid over effectiviteit → prijs onder de referentiewaarde; benodigde korting dus &gt;80% (met de vraag of dat realistisch is gezien gemiddelde onderhandelingsresultaten). Voorwaarden: zeer forse prijsreductie, start-/stopcriteria, langetermijnonderzoek, Europese samenwerking (ook met het oog op de volgende Vertex-combinatie). Signalen: geheime prijsonderhandelingen ondermijnen de werkwijze van de commissie ('omweg' voor niet-kosteneffectieve zorg); incrementele KE-bepaling vertekent bij dure comparators.</t>
  </si>
  <si>
    <t xml:space="preserve">(1) Meerwaarde staat vast (ppFEV1, CFQ-R; 5,6 QALY levenslang), maar alleen tot 104 weken bewezen. (2) ICER ≥€376.000, 0% kans bij €80.000; €2,1 mln incrementele kosten per patiënt gedreven door de geneesmiddelprijs; ≥80% korting nodig, volgens de ACP méér omdat een lagere referentiewaarde past bij een combinatie van al vergoede componenten met beperkte extra R&amp;D. (3) Advies: geen uitbreiding van bijlage 2 tenzij (a) zeer forse prijsreductie, (b) gepast-gebruikafspraken met de beroepsgroep (in gang), (c) langetermijndataverzameling door de beroepsgroep, (d) Europese samenwerking voor prijsonderhandeling, gepast gebruik en evaluatie van CFTR-modulatoren. (4) ACP-systeemsignalen: geheime arrangementen ondermijnen de toetsing en incrementele KE flatteert nieuwe middelen als de comparator zelf duur is.</t>
  </si>
  <si>
    <t xml:space="preserve">Prijsonderhandeling geadviseerd; uitbreiding opgenomen na aanpassing van het CF-arrangement (2020/2021); exacte datum/Stcrt. niet in dossier</t>
  </si>
  <si>
    <t xml:space="preserve">Bron: brief 11-08-2020 (4 p.) + ACP-advies 03-07-2020 + FT-rapport 24-06-2020 + FE-rapport (WAR 22-06-2020) + BIA (136 p.), volledig gelezen. CORRECTIE: uitkomst in index stond op 'Niet opnemen'; de brief adviseert 'geen uitbreiding tenzij forse prijsreductie + voorwaarden' → 'Opnemen na prijsonderhandeling' (vgl. GVS-128/218). Zusterdossier GVS-181 (homozygoot, 2019).</t>
  </si>
  <si>
    <t xml:space="preserve">GVS-205</t>
  </si>
  <si>
    <t xml:space="preserve">Atectura® Breezhaler®</t>
  </si>
  <si>
    <t xml:space="preserve">atectura® breezhaler®</t>
  </si>
  <si>
    <t xml:space="preserve">de onderhoudsbehandeling van astma bij volwassenen en adolescenten</t>
  </si>
  <si>
    <t xml:space="preserve">GVS-advies Atectura® Breezhaler® voor de onderhoudsbehandeling van astma bij volwassenen en adolescenten</t>
  </si>
  <si>
    <t xml:space="preserve">https://www.zorginstituutnederland.nl/documenten/2020/09/24/gvs-advies-atectura-bij-astma</t>
  </si>
  <si>
    <t xml:space="preserve">Vaste ICS/LABA-poeder (Breezhaler, 1 dd; mometason 80/160/320 µg + indacaterol 150 µg) voor astma ≥12 jaar onvoldoende gereguleerd met ICS + SABA; componenten 'goedgekeurd voor opname' (indacaterol in COPD-cluster 0R03ACCIDC; mometason-inhalatiepoeder in 2011 geclusterd maar nooit op de markt gebracht) → marginale toets; 'om technische redenen' 1B</t>
  </si>
  <si>
    <t xml:space="preserve">Niet inhoudelijk beoordeeld (marginale toets op componenten): alternatief voor patiënten die op indacaterol + mometason in deze verhouding zijn aangewezen. Prijs: AIP €0,88 per dagdosis vs. losse componenten €1,03 (indacaterol 150 µg) + €0,14/0,29/0,57 (mometason 80/160/320 µg, afgeleid van de clusterlimiet €0,71 voor 400 µg) → lager dan de som van de componenten.</t>
  </si>
  <si>
    <t xml:space="preserve">Losse componenten indacaterol (Onbrez/Hirobriz) + mometason-inhalatiepoeder (clusterlimiet 2011)</t>
  </si>
  <si>
    <t xml:space="preserve">n.v.t.; €0,88 per dag vs. €1,17–1,60 componenten</t>
  </si>
  <si>
    <t xml:space="preserve">(1) Marginale toets waarbij één component (mometason-poeder) nooit op de Nederlandse markt kwam: ZIN gebruikt de in 2011 vastgestelde clusterlimiet als virtuele componentprijs – de systematiek werkt met 'goedgekeurde' componenten, niet met verhandelde. (2) Indacaterol met COPD als clusterhoofdindicatie wordt zonder astma-beoordeling geaccepteerd in een astmacombinatie; 'technische 1B' zoals bij alle vaste inhalatiecombinaties 2017–2020.</t>
  </si>
  <si>
    <t xml:space="preserve">Bron: brief 24-09-2020 (2 p.), volledig gelezen. Zusterdossier GVS-206 (Enerzair). Stap B.</t>
  </si>
  <si>
    <t xml:space="preserve">GVS-206</t>
  </si>
  <si>
    <t xml:space="preserve">Enerzair® Breezhaler®</t>
  </si>
  <si>
    <t xml:space="preserve">enerzair® breezhaler®</t>
  </si>
  <si>
    <t xml:space="preserve">de onderhoudsbehandeling van astma bij volwassenen</t>
  </si>
  <si>
    <t xml:space="preserve">GVS-advies Enerzair® Breezhaler® voor de onderhoudsbehandeling van astma bij volwassenen</t>
  </si>
  <si>
    <t xml:space="preserve">https://www.zorginstituutnederland.nl/documenten/2020/09/24/gvs-advies-enerzair-bij-astma</t>
  </si>
  <si>
    <t xml:space="preserve">Vaste ICS/LABA/LAMA-poeder (Breezhaler, 1 dd; indacaterol 150 / glycopyrronium 50 / mometason 160 µg) voor astma onvoldoende gereguleerd met ICS/LABA-onderhoud; alle componenten in het GVS (indacaterol en glycopyrronium in COPD-clusters; mometason-poederlimiet 2011) → marginale toets; 'om technische redenen' 1B</t>
  </si>
  <si>
    <t xml:space="preserve">Niet inhoudelijk beoordeeld (marginale toets op componenten; kleine verschillen in afgeleverde dosis t.o.v. de monopreparaten genoteerd: indacaterol 114 vs. 120 µg, glycopyrronium 46 vs. 44 µg). Prijs: AIP per dagdosis lager dan indacaterol €1,03 + glycopyrronium (Seebri/Tovanor) + mometason €0,29 (160 µg, afgeleid van clusterlimiet) → lager dan de som van de componenten.</t>
  </si>
  <si>
    <t xml:space="preserve">Losse componenten indacaterol + glycopyrronium + mometason(-limiet)</t>
  </si>
  <si>
    <t xml:space="preserve">n.v.t.; dagprijs lager dan de som van de componenten</t>
  </si>
  <si>
    <t xml:space="preserve">(1) Eerste drievoudige astmacombinatie in het GVS via dezelfde technische route als de COPD-triples (Trimbow, Trelegy): componentprijstoets zonder FT, ondanks dat LAMA-toevoeging bij astma een nieuwe plaats in de richtlijn betreft. (2) Kleine dosisafwijkingen t.o.v. monopreparaten (±5 µg) worden vermeld maar niet als beletsel gezien.</t>
  </si>
  <si>
    <t xml:space="preserve">Bron: brief 24-09-2020 (2 p.), volledig gelezen. Zusterdossier GVS-205 (Atectura). Stap B.</t>
  </si>
  <si>
    <t xml:space="preserve">GVS-207</t>
  </si>
  <si>
    <t xml:space="preserve">amisulpride (Aktiprol®)</t>
  </si>
  <si>
    <t xml:space="preserve">amisulpride</t>
  </si>
  <si>
    <t xml:space="preserve">Aktiprol</t>
  </si>
  <si>
    <t xml:space="preserve">acute en chronische schizofrene stoornissen</t>
  </si>
  <si>
    <t xml:space="preserve">GVS-advies amisulpride (Aktiprol®) bij acute en chronische schizofrene stoornissen</t>
  </si>
  <si>
    <t xml:space="preserve">https://www.zorginstituutnederland.nl/documenten/2020/10/21/gvs-advies-amisulpride-aktiprol</t>
  </si>
  <si>
    <t xml:space="preserve">Onbekend (Aktiprol; niet in brief vermeld)</t>
  </si>
  <si>
    <t xml:space="preserve">Marginale toets op verzoek van VWS: onderling vervangbaar met de tien atypische antipsychotica in clustergroep 4N05***O V (aripiprazol, cariprazine, lurasidon, olanzapine, paliperidon, quetiapine, risperidon, sertindol, sulpiride e.a.); standaarddosis 400 mg (WHO-DDD); ATC N05AL05, verwant aan sulpiride (N05AL01)</t>
  </si>
  <si>
    <t xml:space="preserve">Positief (gelijke waarde). Beoordeling primair op de NMA van Huhn et al. (2019; 32 orale antipsychotica, multi-episode schizofrenie): amisulpride is effectiever dan placebo op algemene, positieve en negatieve symptomen, depressieve symptomen en staken, en vermindert – met olanzapine en risperidon – algemene symptomen significant meer dan veel andere antipsychotica; volgens de Multidisciplinaire Richtlijn Schizofrenie zijn klinisch relevante effectiviteitsverschillen binnen het cluster niet aannemelijk. Ongunstig: vooral extrapiramidale bijwerkingen; in de NMA gewichtstoename (minder dan olanzapine/sertindol), prolactineverhoging, QT-verlenging (zoals quetiapine, olanzapine, risperidon, sertindol); geen significant effect op sedatie/anticholinerge effecten. Ruime ervaring (lang beschikbaar als import/Solian). Conclusie: geen klinisch relevante verschillen.</t>
  </si>
  <si>
    <t xml:space="preserve">Atypische antipsychotica in clustergroep 4N05***O V (olanzapine en risperidon als directe NMA-vergelijkers)</t>
  </si>
  <si>
    <t xml:space="preserve">(1) Registratie van een oud, elders al decennia gebruikt antipsychoticum (amisulpride) voor de Nederlandse markt via marginale toets op een netwerkmeta-analyse (Huhn 2019) – hoge effectiviteitsrangorde levert geen meerwaarde binnen de clusterlogica, prolactine/QT-nadelen geen minderwaarde. (2) Richtlijnuitspraak ('geen klinisch relevante verschillen tussen antipsychotica') als kader voor het cluster; ATC-verwantschap met sulpiride benadrukt.</t>
  </si>
  <si>
    <t xml:space="preserve">Opgenomen op bijlage 1A in clustergroep 4N05***O V (2020)</t>
  </si>
  <si>
    <t xml:space="preserve">Bron: brief 21-10-2020 (1 p.) + GVS-rapport 18-09-2020 (26 p.); gescande pdf, via OCR (tesseract) gelezen: brief en §2.1.4–3 volledig. Stap B.</t>
  </si>
  <si>
    <t xml:space="preserve">GVS-208</t>
  </si>
  <si>
    <t xml:space="preserve">ozanimod (Zeposia®)</t>
  </si>
  <si>
    <t xml:space="preserve">ozanimod</t>
  </si>
  <si>
    <t xml:space="preserve">Zeposia</t>
  </si>
  <si>
    <t xml:space="preserve">volwassen patiënten met relapsing remitting multiple sclerosis (RRMS) met actieve ziekte</t>
  </si>
  <si>
    <t xml:space="preserve">GVS-advies ozanimod (Zeposia®) bij de behandeling van volwassen patiënten met relapsing remitting multiple sclerosis (RRMS) met actieve ziekte</t>
  </si>
  <si>
    <t xml:space="preserve">https://www.zorginstituutnederland.nl/documenten/2020/10/28/gvs-advies-ozanimod-zeposia</t>
  </si>
  <si>
    <t xml:space="preserve">Bristol Myers Squibb (Celgene)</t>
  </si>
  <si>
    <t xml:space="preserve">Opname in cluster 0N07XXCO V (orale eerstelijns-DMD's: dimethylfumaraat, teriflunomide) op bijlage 1A; níet in het cluster van fingolimod/cladribine (0L01BBCO V, tweedelijns) omdat ozanimod – anders dan fingolimod – voor de eerste lijn is geregistreerd en de beroepsgroep het daar wil inzetten; niet met interferon bèta/glatirameer (0L03ABBP V) wegens toedieningsweg; standaarddosis 0,92 mg/dag</t>
  </si>
  <si>
    <t xml:space="preserve">Positief (gelijke waarde). Directe RCT's SUNBEAM (≥12 mnd) en RADIANCE III (24 mnd) tonen versus interferon bèta-1a een lagere ARR (0,18 vs. 0,35 en 0,17 vs. 0,28), minder nieuwe/vergrotende T2-laesies (RR 0,52 en 0,58) en T1Gd+-laesies (RR 0,37 en 0,47); ziekteprogressie na 3/6 maanden niet verschillend. Indirecte vergelijking met dimethylfumaraat (CONFIRM) en teriflunomide (TENERE) via interferon/glatirameer-armen: ozanimod lijkt de ARR sterker te verlagen (38–48% afname vs. IFN tegenover 18% toename voor teriflunomide) en was het enige middel met een significante ARR-daling, maar door verschillende controle-armen en studieopzet zijn 'geen harde conclusies' mogelijk – 'met enige zekerheid' geen relevante verschillen in ARR of 3-maands progressie; kwaliteit van leven niet vergelijkbaar. Bijwerkingen (nasofaryngitis, lymfocytopenie; eerste-doseringsbradycardie, macula-oedeem) en stakers vergelijkbaar. Conclusie: gelijke waarde t.o.v. interferon bèta-1a, dimethylfumaraat en teriflunomide; geen klinisch relevante verschillen in eigenschappen → onderling vervangbaar.</t>
  </si>
  <si>
    <t xml:space="preserve">Interferon bèta-1a (direct); dimethylfumaraat en teriflunomide (indirect; clustergenoten 0N07XXCO V)</t>
  </si>
  <si>
    <t xml:space="preserve">Geen bijlage 2-voorwaarde (cluster 0N07XXCO V kent geen nadere voorwaarden)</t>
  </si>
  <si>
    <t xml:space="preserve">n.v.t. (1A-clustering; geen FE)</t>
  </si>
  <si>
    <t xml:space="preserve">n.v.t.; vergoedingslimiet van het cluster (standaarddosis 0,92 mg/dag) bepaalt de vergoede prijs</t>
  </si>
  <si>
    <t xml:space="preserve">Niet geraamd (1A-cluster met vergoedingslimiet; geen meerkosten verondersteld)</t>
  </si>
  <si>
    <t xml:space="preserve">Niet geraamd (RRMS met actieve ziekte, eerste lijn oraal)</t>
  </si>
  <si>
    <t xml:space="preserve">(1) Clusterkeuze op basis van registratie én beroepsgroeppositie: ozanimod is als derde S1P-modulator geregistreerd voor de eerste lijn en wordt daarom niet bij fingolimod/cladribine (tweede lijn) geplaatst maar bij de orale eerstelijnsmiddelen dimethylfumaraat/teriflunomide – conform de eigen aanvraag van de registratiehouder. (2) Gelijke waarde ondanks een numeriek gunstiger ARR in de indirecte vergelijking: verschillen in controle-armen en opzet verhinderen een meerwaardeconclusie; alle vier clustercriteria (indicatiegebied, toedieningsweg, leeftijd, geen klinisch relevante verschillen) zijn vervuld. (3) Snelle 1A-procedure (WAR 21-09-2020, advies 28-10-2020) zonder FE/BIA. BMS-product: opname op 1A met vergoedingslimiet.</t>
  </si>
  <si>
    <t xml:space="preserve">Opgenomen op bijlage 1A in cluster 0N07XXCO V (dimethylfumaraat, teriflunomide) per 2020/2021; exacte datum/Stcrt. niet in dossier</t>
  </si>
  <si>
    <t xml:space="preserve">Bron: brief 28-10-2020 (2 p.) + GVS-rapport 22-10-2020 + FT-rapport 22-10-2020 (71 p.), volledig gelezen. CORRECTIE: het eerdere argument (batch 44) noemde clustering met fingolimod/cladribine; het advies clustert juist met dimethylfumaraat/teriflunomide (0N07XXCO V) en sluit het fingolimod/cladribine-cluster expliciet uit – argument gecorrigeerd. BMS-product (prioriteit).</t>
  </si>
  <si>
    <t xml:space="preserve">GVS-209</t>
  </si>
  <si>
    <t xml:space="preserve">glucagon neuspoeder (Baqsimi®)</t>
  </si>
  <si>
    <t xml:space="preserve">glucagon neuspoeder</t>
  </si>
  <si>
    <t xml:space="preserve">Baqsimi</t>
  </si>
  <si>
    <t xml:space="preserve">ernstige hypoglykemie</t>
  </si>
  <si>
    <t xml:space="preserve">GVS-advies glucagon neuspoeder (Baqsimi®) bij de behandeling van ernstige hypoglykemie</t>
  </si>
  <si>
    <t xml:space="preserve">https://www.zorginstituutnederland.nl/documenten/2020/11/05/gvs-advies-glucagon-neuspoeder-baqsimi</t>
  </si>
  <si>
    <t xml:space="preserve">Per definitie niet vervangbaar met i.m. glucagon (GlucaGen HypoKit) omdat het GVS injectie- en niet-injectiemiddelen apart indeelt → 1B; 3 mg intranasaal, ≥4 jaar, ernstige hypoglykemie bij diabetes</t>
  </si>
  <si>
    <t xml:space="preserve">Positief (meerwaarde t.o.v. i.m. glucagon). Klinisch: nasaal glucagon is non-inferieur aan i.m. glucagon in behandelsucces bij (geïnduceerde) hypoglykemie bij volwassenen en kinderen; bijwerkingen nasaal/hoofdpijn vs. injectiegerelateerd. Doorslaggevend is het gebruiksgemak in de acute situatie: de i.m. vorm (spuit vullen, meerdere stappen, stress bij bewusteloosheid) is volgens partijen en literatuur een belangrijke oorzaak van ondergebruik; simulatiestudies tonen grote verschillen in juiste toediening (nasaal vrijwel altijd, i.m. vaak fout of niet), en er is een duidelijke dosis-responsrelatie tussen toediening en het bereiken van het behandeldoel → meerwaarde 'vanwege het gebruiksgemak in acute situaties waardoor ondergebruik van intramusculair glucagon wordt voorkomen'.</t>
  </si>
  <si>
    <t xml:space="preserve">Intramusculair glucagon (GlucaGen HypoKit)</t>
  </si>
  <si>
    <t xml:space="preserve">n.v.t. (FE-vrijstelling; BIA €3,5–7,9 mln)</t>
  </si>
  <si>
    <t xml:space="preserve">3,5–7,9 meerkosten in jaar 3 (onzekerheid over marktpenetratie en aantal daadwerkelijk behandelde ernstige hypo's)</t>
  </si>
  <si>
    <t xml:space="preserve">Niet exact vermeld (insulinegebruikers met risico op ernstige hypoglykemie, ≥4 jaar)</t>
  </si>
  <si>
    <t xml:space="preserve">(1) Zeldzaam geval waarin gebruiksgemak de grondslag van meerwaarde is: bij gelijke farmacologische werkzaamheid rechtvaardigen simulatiestudies over correcte toediening door omstanders en het gedocumenteerde ondergebruik van de injectievorm een meerwaardeoordeel – de 'noodsituatie door leken' als context waarin toediening zelf de uitkomst bepaalt. (2) GVS-indelingsregel injectie vs. niet-injectie maakt clustering per definitie onmogelijk. (3) FE-vrijstelling bij BIA tot €7,9 mln (2020-drempel).</t>
  </si>
  <si>
    <t xml:space="preserve">Opgenomen op bijlage 1B (2020/2021)</t>
  </si>
  <si>
    <t xml:space="preserve">Bron: brief 05-11-2020 (2 p.) + GVS-rapport 26-10-2020 + FT-rapport + BIA (85 p.), volledig gelezen. Stap B.</t>
  </si>
  <si>
    <t xml:space="preserve">GVS-210</t>
  </si>
  <si>
    <t xml:space="preserve">siponimod (Mayzent®)</t>
  </si>
  <si>
    <t xml:space="preserve">siponimod</t>
  </si>
  <si>
    <t xml:space="preserve">Mayzent</t>
  </si>
  <si>
    <t xml:space="preserve">volwassen patiënten met secundaire progressieve multipele sclerose (SPMS) met actieve ziekte</t>
  </si>
  <si>
    <t xml:space="preserve">GVS-advies siponimod (Mayzent®) bij de behandeling van volwassen patiënten met secundaire progressieve multipele sclerose (SPMS) met actieve ziekte</t>
  </si>
  <si>
    <t xml:space="preserve">https://www.zorginstituutnederland.nl/documenten/2020/11/16/gvs-advies-siponimod-mayzent</t>
  </si>
  <si>
    <t xml:space="preserve">Tweede S1P-modulator; EMA-registratie voor actieve SPMS op een post-hoc subgroep van EXPAND (niet voor SPMS zonder activiteit); fabrikant claimt clustering met fingolimod → 1A-cluster 0L01BBCO V (fingolimod, cladribine) met eigen bijlage 2 (actieve SPMS na ≥1 DMD); standaarddosis 2 mg; CYP2C9-genotypering vereist; ZIN nam de EUnetHTA-beoordeling over</t>
  </si>
  <si>
    <t xml:space="preserve">Positief (gelijke waarde t.o.v. fingolimod, met zwak bewijs). EUnetHTA voor actieve SPMS: indirecte vergelijking met interferon bèta toont geen significant verschil in CDP (3/6 maanden) of ARR bij zeer lage bewijskwaliteit; indirecte vergelijking met cladribine/fingolimod/natalizumab onmogelijk (geen passende studies/subgroepen); ongunstige effecten niet vergelijkbaar → volgens ZIN's eigen logica zou 'minderwaarde' volgen omdat gelijke waarde niet kan worden aangetoond. Voor de clustertoets vergeleek ZIN aanvullend met fingolimod: onderzoek 'versnipperd over subgroepen', geen uitspraak mogelijk op studieuitkomsten, maar het NVN-richtlijnaddendum extrapoleert het effect van alle DMD's bij RRMS naar actieve SPMS en neurologen stappen in de praktijk over op (off-label) fingolimod; op grond van het vergelijkbare werkingsmechanisme en het ontbreken van aanwijzingen voor wezenlijke verschillen (ook in ernstige bijwerkingen) wordt toch gelijke waarde geconcludeerd, met de kanttekening dat het bewijs zwak is en bijlage 2 nodig is om siponimod tot actieve SPMS te beperken.</t>
  </si>
  <si>
    <t xml:space="preserve">Fingolimod (clustertoets; off-label praktijk bij actieve SPMS); interferon bèta (EUnetHTA-indirecte vergelijking)</t>
  </si>
  <si>
    <t xml:space="preserve">Voorstel (letterlijk): 'Uitsluitend voor een verzekerde van achttien jaar of ouder met actieve secundaire progressieve multiple sclerose (SPMS) gedefinieerd door exacerbaties of kenmerken van ontstekingsactiviteit aangetoond door beeldvormende technieken en die niet heeft gereageerd op een behandeling met ten minste één ziektemodificerend geneesmiddel dat geregistreerd is voor de behandeling van MS.'</t>
  </si>
  <si>
    <t xml:space="preserve">n.v.t. (vergoedingslimiet cluster fingolimod/cladribine)</t>
  </si>
  <si>
    <t xml:space="preserve">(1) Eerste GVS-dossier waarin ZIN een Europese gezamenlijke beoordeling (EUnetHTA) integraal overneemt – en vervolgens een nationale clustertoets toevoegt die tot een ander praktisch resultaat leidt: EUnetHTA-bewijs zou minderwaarde impliceren, maar 'vergelijkbaar werkingsmechanisme' + richtlijnextrapolatie + off-label praktijk rechtvaardigen clustering met fingolimod. (2) Registratie op een post-hoc subgroep (EXPAND) leidt tot een bijlage 2 die de EMA-afbakening (alleen actieve SPMS) reproduceert – vergoedingsvoorwaarde als registratiebewaker. (3) Spanning tussen bewijslat en pragmatiek expliciet benoemd ('bewijs is zwak'); consistent met de MS-clusterlogica (cladribine GVS-149, daclizumab GVS-129).</t>
  </si>
  <si>
    <t xml:space="preserve">Opgenomen op bijlage 1A in cluster 0L01BBCO V met bijlage 2-voorwaarde (2020/2021)</t>
  </si>
  <si>
    <t xml:space="preserve">Bron: GVS-rapport + FT-rapport november 2020 (76 p.), volledig gelezen; de adviesbrief zelf ontbreekt in de bundel (indexdatum 16-11-2020). Verwijst naar het EUnetHTA-assessment siponimod (2020). Stap B.</t>
  </si>
  <si>
    <t xml:space="preserve">GVS-211</t>
  </si>
  <si>
    <t xml:space="preserve">tafamidis (Vyndaqel®)</t>
  </si>
  <si>
    <t xml:space="preserve">tafamidis</t>
  </si>
  <si>
    <t xml:space="preserve">Vyndaqel</t>
  </si>
  <si>
    <t xml:space="preserve">ATTR amyloïdose</t>
  </si>
  <si>
    <t xml:space="preserve">GVS-advies tafamidis (Vyndaqel®) bij de behandeling van ATTR amyloïdose</t>
  </si>
  <si>
    <t xml:space="preserve">https://www.zorginstituutnederland.nl/documenten/2020/12/03/gvs-advies-tafamidis-vyndaqel</t>
  </si>
  <si>
    <t xml:space="preserve">Niet onderling vervangbaar: tafamidis 20 mg (Vyndaqel) staat al op 1B met bijlage 2 voor stadium-1 polyneuropathie (ATTR-PN), niet voor cardiomyopathie; de 61 mg-capsule (= 80 mg meglumine) is voor ATTR-CM aangevraagd op 1B; geen ander GVS-middel voor ATTR-CM</t>
  </si>
  <si>
    <t xml:space="preserve">Deels. ATTR-ACT (RCT, 30 maanden, 441 patiënten, wild-type en erfelijk ATTR-CM; tafamidis 80/20 mg vs. placebo + BSC): totale sterfte 29,5% vs. 42,9% (HR 0,70; 95% BI 0,51–0,96) en betere kwaliteit van leven – meerwaarde t.o.v. placebo bij NYHA klasse I en II. Bij NYHA klasse III (ondanks optimale standaardtherapie) is er minderwaarde: sterfte 52,8% vs. 61,9% maar cardiovasculaire sterfte vrijwel gelijk (47,3% vs. 47,6%) en méér cardiovasculaire ziekenhuisopnames met tafamidis; NYHA IV niet onderzocht. Analyses berusten deels op het volledige CSR (Pfizer-aanvullingen, ITT). Conclusie: meerwaarde alleen voor NYHA I–II; minderwaarde voor NYHA III.</t>
  </si>
  <si>
    <t xml:space="preserve">Placebo toegevoegd aan best ondersteunende zorg (diuretica, hartfalenbehandeling)</t>
  </si>
  <si>
    <t xml:space="preserve">Geen bijlage 2-tekst (negatief advies); bij eventuele opname zou de vergoeding tot NYHA I–II beperkt moeten blijven (FE en BIA zijn op die groep berekend)</t>
  </si>
  <si>
    <t xml:space="preserve">0,78 (proportional shortfall: resterende QALY's 2,13 vs. 10,00 zonder ziekte; absoluut verlies 7,82; band 0,71–1,00) → €80.000</t>
  </si>
  <si>
    <t xml:space="preserve">126.476/QALY (98.682/LYG); PSA-gemiddelde 125.533; kans kosteneffectief bij €80.000 ~2%</t>
  </si>
  <si>
    <t xml:space="preserve">Geen realistische schatting mogelijk: KEA 'van onvoldoende kwaliteit' (onnodig complexe modelstructuur, onrealistisch hoge OS-extrapolatie in de tafamidis-arm, winst aan het 'einde' van het model, te optimistisch aanhoudend behandeleffect; ICER stijgt sterk bij 15 jaar horizon)</t>
  </si>
  <si>
    <t xml:space="preserve">Niet te bepalen: ZIN kan geen prijsreductie meegeven en dus geen advies voor prijsonderhandeling; fabrikant uitgenodigd de KE beter te onderbouwen</t>
  </si>
  <si>
    <t xml:space="preserve">172–421 meerkosten in jaar 3 (scenario 1: 1.979 patiënten; scenario 2: 4.672 patiënten; €122.552 per patiënt per jaar; geen substitutie); stijgend door langere overleving en betere diagnostiek</t>
  </si>
  <si>
    <t xml:space="preserve">1.979 (scenario 1) tot 4.672 (scenario 2) behandelde patiënten in jaar 3, afhankelijk van de ontwikkeling van de ATTR-CM-diagnostiek (wild-type ATTR-CM sterk ondergediagnosticeerd); behandelduur gemiddeld &gt;3 jaar</t>
  </si>
  <si>
    <t xml:space="preserve">Geen ACP-advies (dossier stopt bij een niet-bruikbare KEA).</t>
  </si>
  <si>
    <t xml:space="preserve">(1) Effectiviteit gedifferentieerd naar NYHA-klasse: meerwaarde (sterfte HR 0,70, QoL) bij I–II, minderwaarde bij III (meer opnames, geen CV-sterftewinst) – een subgroepsplitsing binnen de registratie. (2) De KEA blijft, ook na een herkansing van de fabrikant, van onvoldoende kwaliteit (validiteit, transparantie; OS-extrapolatie); ZIN kan daardoor geen kortingspercentage noemen en 'helaas geen advies geven ten behoeve van een eventuele prijsonderhandeling'. (3) Budgetimpact €172–421 mln – de hoogste in het GVS tot dan – door een grote, groeiende en onzekere populatie (diagnostiek) bij €122.552 per patiënt per jaar. (4) Uitkomst: niet opnemen, expliciet 'teleurstellend voor patiënten en behandelaren', met een open uitnodiging aan de fabrikant om de KE te onderbouwen (→ herbeoordeling 2022/2023 en sluisplaatsing tafamidis).</t>
  </si>
  <si>
    <t xml:space="preserve">Niet opgenomen (december 2020); later opnieuw beoordeeld en na prijsonderhandeling vergoed (2023); exacte datum/Stcrt. niet in dossier</t>
  </si>
  <si>
    <t xml:space="preserve">Bron: brief 03-12-2020 (gedateerd 3 en 8 december; 3 p.) + GVS-rapport 23-11-2020 + FT-rapport + FE-rapport 23-11-2020 + BIA (142 p.), volledig gelezen. Voorbeeld van 'FE onvoldoende → geen prijsadvies mogelijk' met extreme BIA.</t>
  </si>
  <si>
    <t xml:space="preserve">GVS-212</t>
  </si>
  <si>
    <t xml:space="preserve">amikacine liposomale suspensie</t>
  </si>
  <si>
    <t xml:space="preserve">inhalatie (Arikayce® liposomal) bij longinfecties</t>
  </si>
  <si>
    <t xml:space="preserve">GVS-advies amikacine liposomale suspensie voor inhalatie (Arikayce® liposomal) bij longinfecties</t>
  </si>
  <si>
    <t xml:space="preserve">https://www.zorginstituutnederland.nl/documenten/2020/12/15/gvs-advies-amikacine-liposomale-suspensie-voor-inhalatie-arikayce-liposomal-bij-longinfecties</t>
  </si>
  <si>
    <t xml:space="preserve">Insmed</t>
  </si>
  <si>
    <t xml:space="preserve">Tweede dossier in de pilot Parallelle Procedure CBG-ZIN (EMA-registratie 18-11-2020, advies 15-12-2020); niet vervangbaar → 1B met bijlage 2 (refractaire MAC-longinfectie na ≥6 maanden richtlijnconforme antibiotica, geen CF); 590 mg 1 dd geïnhaleerd, tot 12 maanden na kweekconversie, max. 18 maanden, stop na 6 maanden zonder conversie</t>
  </si>
  <si>
    <t xml:space="preserve">Positief (meerwaarde als toevoeging aan richtlijnantibiotica). CONVERT (open-label RCT): aanhoudende kweekconversie tot 3 maanden na stop bij 13% vs. 0% – door ZIN en de medische experts klinisch relevant geacht omdat patiënten met conversie het antibioticaschema kunnen stoppen; kanttekeningen: slechts ~1 op 8 patiënten profiteert, de vertaling naar klinisch voordeel is alleen indirect aangetoond, meer bijwerkingen (98% vs. 91%; dysfonie, hoest, ototoxiciteit) en klinisch relevant meer stakers; daartegenover een duidelijke unmet need (5-jaarsmortaliteit ~27%, verminderde QoL). Gepast gebruik: SmPC vereist ervaren artsen; fabrikant koppelt behandeling aan het MDO van het NTM-Expertisecentrum (elke 2 weken); beroepsgroep en patiëntenvereniging willen centralisatie.</t>
  </si>
  <si>
    <t xml:space="preserve">Richtlijnconform antibacterieel behandelschema alleen (na ≥6 maanden zonder kweekconversie)</t>
  </si>
  <si>
    <t xml:space="preserve">Voorwaarde (letterlijk): 'Uitsluitend voor een verzekerde met een niet-tuberculeuze mycobacteriële longinfectie die wordt veroorzaakt door Mycobacterium avium-complex, geen cystische fibrose heeft en die geen kweekconversie heeft bereikt na een behandeling van ten minste 6 maanden met een op de richtlijn gebaseerd antibacterieel schema overeenkomstig de richtlijnen die in Nederland door de desbetreffende beroepsbeoefenaren zijn aanvaard.'</t>
  </si>
  <si>
    <t xml:space="preserve">n.v.t. (FE-vrijstelling; BIA €5,7–6,9 mln)</t>
  </si>
  <si>
    <t xml:space="preserve">n.v.t.; €86.523 (7,7 maanden) tot €107.873 (9,6 maanden) per patiënt</t>
  </si>
  <si>
    <t xml:space="preserve">5,7–6,9 meerkosten in jaar 3, afhankelijk van behandelduur</t>
  </si>
  <si>
    <t xml:space="preserve">70 patiënten in jaar 3</t>
  </si>
  <si>
    <t xml:space="preserve">(1) Meerwaarde toegekend op een microbiologisch surrogaat (aanhoudende kweekconversie 13% vs. 0%) met klinisch relevant méér stakers – de unmet need (27% 5-jaarsmortaliteit, geen alternatieven) tilt een klein absoluut voordeel over de lat; ZIN benoemt zelf de indirecte vertaling naar klinisch voordeel. (2) Bijlage 2 reproduceert de refractaire positie (≥6 maanden richtlijnantibiotica) en de SmPC-stopregel; gepast gebruik via MDO van het NTM-Expertisecentrum op initiatief van de fabrikant. (3) Parallelle procedure CBG-ZIN levert opnieuw een advies binnen vier weken na EMA-registratie.</t>
  </si>
  <si>
    <t xml:space="preserve">Opgenomen op bijlage 1B met bijlage 2-voorwaarde (2021)</t>
  </si>
  <si>
    <t xml:space="preserve">Bron: brief 15-12-2020 (3 p.) + GVS-rapport 23-11-2020 + FT-rapport + BIA (94 p.), volledig gelezen. Stap B.</t>
  </si>
  <si>
    <t xml:space="preserve">GVS-213</t>
  </si>
  <si>
    <t xml:space="preserve">nintedanib (Ofev®) uitbreiding bijlage 2-voorwaarden</t>
  </si>
  <si>
    <t xml:space="preserve">nintedanib uitbreiding bijlage 2-voorwaarden</t>
  </si>
  <si>
    <t xml:space="preserve">Ofev</t>
  </si>
  <si>
    <t xml:space="preserve">GVS-advies nintedanib (Ofev®) uitbreiding bijlage 2-voorwaarden</t>
  </si>
  <si>
    <t xml:space="preserve">https://www.zorginstituutnederland.nl/documenten/2020/12/16/gvs-advies-nintedanib-ofev</t>
  </si>
  <si>
    <t xml:space="preserve">Boehringer Ingelheim</t>
  </si>
  <si>
    <t xml:space="preserve">Nintedanib op 1A in cluster 0L04AXBO (met pirfenidon) met bijlage 2 'uitsluitend IPF'; registratie 2020 uitgebreid naar SSc-ILD en PF-ILD; fabrikant vraagt alleen PF-ILD (incl. progressieve SSc-ILD), niet de niet-progressieve SSc-ILD; MDO-inzet op INBUILD-inclusiecriteria</t>
  </si>
  <si>
    <t xml:space="preserve">Positief (meerwaarde t.o.v. placebo). INBUILD (RCT, 52 weken, PF-ILD anders dan IPF): jaarlijkse FVC-daling -80,8 ml vs. -187,8 ml (relatieve reductie 57%; verschil in voorspelde FVC% 3,24) – klinisch relevant; effect op sterfte (nog) niet aangetoond bij korte follow-up, maar een aanvullende analyse na de tweede databaselock toont significant minder eerste acute exacerbaties of overlijden; bijwerkingen vooral niet-ernstig (diarree, misselijkheid, leverenzymstijging). Beroepsgroep: inzet via MDO op basis van INBUILD-criteria.</t>
  </si>
  <si>
    <t xml:space="preserve">Placebo (beste ondersteunende zorg) bij PF-ILD anders dan IPF</t>
  </si>
  <si>
    <t xml:space="preserve">Nieuwe voorwaarde (letterlijk): 'Uitsluitend voor de behandeling van progressief fibroserende interstitiële longziekten (PF-ILD, inclusief de progressieve vorm van Ssc-ILD) en idiopathische pulmonale fibrose (IPF) bij volwassenen.'</t>
  </si>
  <si>
    <t xml:space="preserve">n.v.t. (geen FE bij bijlage 2-uitbreiding; BIA €4,9–6,4 mln)</t>
  </si>
  <si>
    <t xml:space="preserve">4,9–6,4 meerkosten (onzekerheid over prevalentie, marktpenetratie en percentage stoppers)</t>
  </si>
  <si>
    <t xml:space="preserve">Niet exact vermeld (PF-ILD-populatie; percentage stoppers meegewogen)</t>
  </si>
  <si>
    <t xml:space="preserve">(1) Indicatie-uitbreiding van een IPF-middel naar de bredere, progressie-gedefinieerde PF-ILD-groep op één RCT met een longfunctiesurrogaat (FVC-daling -57%): ZIN accepteert FVC als klinisch relevant en neemt de exacerbatie/overlijden-analyse als ondersteuning voor harde uitkomsten. (2) Fabrikant beperkt zelf de aanvraag (geen niet-progressieve SSc-ILD) – vergoeding volgt de aanvraag, niet de volledige registratie. (3) MDO-inzet op studiecriteria als gepast-gebruikborging buiten de bijlage 2-tekst; nintedanib-voorwaarden vervallen geheel in 2023 (GVS-397).</t>
  </si>
  <si>
    <t xml:space="preserve">Bijlage 2-voorwaarde nintedanib uitgebreid met PF-ILD (2021)</t>
  </si>
  <si>
    <t xml:space="preserve">Bron: brief 15-12-2020 (2 p.) + FT-rapport 11-11-2020 + BIA (62 p.), volledig gelezen. Stap B.</t>
  </si>
  <si>
    <t xml:space="preserve">GVS-214</t>
  </si>
  <si>
    <t xml:space="preserve">romosozumab (Evenity®)</t>
  </si>
  <si>
    <t xml:space="preserve">romosozumab</t>
  </si>
  <si>
    <t xml:space="preserve">Evenity</t>
  </si>
  <si>
    <t xml:space="preserve">ernstige osteoporose</t>
  </si>
  <si>
    <t xml:space="preserve">GVS-advies romosozumab (Evenity®) bij de behandeling van ernstige osteoporose</t>
  </si>
  <si>
    <t xml:space="preserve">https://www.zorginstituutnederland.nl/documenten/2020/12/16/gvs-advies-romosozumab-evenity</t>
  </si>
  <si>
    <t xml:space="preserve">UCB / Amgen</t>
  </si>
  <si>
    <t xml:space="preserve">Sclerostine-antilichaam (210 mg s.c. maandelijks, 12 maanden, gevolgd door antiresorptivum) bij zeer hoog fractuurrisico; fabrikant vraagt clustering met teriparatide (0H05AAAP V) → toegekend; standaarddosis 6,9 mg/dag; NVE positioneert botvormende therapie (teriparatide) vooruitlopend op de richtlijn als eerste keus bij zeer hoog risico (meerdere graad 2 wervelfracturen of ernstige wervelfractuur bij T-score ≤ -1,5)</t>
  </si>
  <si>
    <t xml:space="preserve">Positief: meerwaarde t.o.v. oraal alendronaat en gelijke waarde t.o.v. teriparatide bij postmenopauzale osteoporose met zeer hoog fractuurrisico. ARCH (RCT vs. alendronaat, romosozumab 12 mnd → alendronaat): klinisch relevante reductie van nieuwe wervelfracturen na 24 maanden en van alle klinische fracturen over mediaan 33 maanden; STRUCTURE (vs. teriparatide na bisfosfonaten): grotere BMD-winst, geen fractuurdata; indirect vergelijkbaar fractuureffect met teriparatide → gelijke waarde. Veiligheid: cardiovasculair signaal (MACE-onbalans in ARCH) → registratie sluit patiënten met eerder myocardinfarct of CVA uit; verder injectieplaatsreacties, hypocalciëmie, zelden osteonecrose van de kaak.</t>
  </si>
  <si>
    <t xml:space="preserve">Teriparatide (clustercomparator; NVE eerste keus bij zeer hoog risico); alendronaat (ARCH)</t>
  </si>
  <si>
    <t xml:space="preserve">Geen bijlage 2-voorwaarde voorgesteld (cluster teriparatide)</t>
  </si>
  <si>
    <t xml:space="preserve">n.v.t. (vergoedingslimiet cluster teriparatide)</t>
  </si>
  <si>
    <t xml:space="preserve">(1) Meerwaarde t.o.v. de eerstelijnsstandaard (alendronaat) op harde fractuureindpunten (ARCH) leidt niet tot 1B maar tot clustering met teriparatide op 'gelijke waarde' – ZIN kiest de comparator die de systematiek biedt (botvormend, s.c., zeer hoog risico) en volgt de NVE-herpositionering van botvormende therapie naar de eerste keus bij zeer hoog risico. (2) Cardiovasculaire contra-indicatie (MI/CVA) uit de registratie als veiligheidsafbakening zonder bijlage 2. (3) Standaarddosis 6,9 mg/dag (210 mg/maand) voor een 12-maandskuur – kuurgebonden middelen krijgen een gemiddelde dagdosis (vgl. cladribine).</t>
  </si>
  <si>
    <t xml:space="preserve">Opgenomen op bijlage 1A in cluster 0H05AAAP V (2021)</t>
  </si>
  <si>
    <t xml:space="preserve">Bron: brief 16-12-2020 (2 p.) + GVS-rapport 14-12-2020 + FT-rapport (63 p.), volledig gelezen. Stap B.</t>
  </si>
  <si>
    <t xml:space="preserve">GVS-215</t>
  </si>
  <si>
    <t xml:space="preserve">Aanvullend GVS-advies cysteamine met vertraagde afgifte (Procysbi®)</t>
  </si>
  <si>
    <t xml:space="preserve">https://www.zorginstituutnederland.nl/documenten/2021/01/12/aanvullend-gvs-advies-cysteamine-met-vertraagde-afgifte-procysbi</t>
  </si>
  <si>
    <t xml:space="preserve">Vervolg op GVS-130 (23-03-2017: Procysbi onderling vervangbaar met Cystagon → nieuw 1A-cluster, standaarddosis 2 g): de toenmalige registratiehouder trok de aanvraag terug 'vanwege de bijbetaling die ontstond voor patiënten' door de clustering; Chiesi (nieuwe eigenaar) dient opnieuw in; ZIN constateert dat er geen nieuwe gegevens zijn en herhaalt het advies</t>
  </si>
  <si>
    <t xml:space="preserve">Ongewijzigd t.o.v. 2017: cysteamine met vertraagde afgifte is onderling vervangbaar met cysteamine met directe afgifte (non-inferieur op leukocytair cystine, gelijk bijwerkingsprofiel, geen aangetoonde QoL-winst); geen nieuwe gegevens die aanpassing vergen → nieuw cluster met Cystagon, standaarddosis 2 g/dag voor beide.</t>
  </si>
  <si>
    <t xml:space="preserve">n.v.t.; clustering impliceert bijbetaling boven de Cystagon-limiet (reden van de terugtrekking in 2017)</t>
  </si>
  <si>
    <t xml:space="preserve">(1) Zeldzaam expliciet voorbeeld van 'clustering als prijsinstrument' in werking: de fabrikant trok in 2017 de aanvraag terug omdat de vergoedingslimiet op Cystagon-niveau tot bijbetaling zou leiden – een weesgeneesmiddel bleef daardoor jaren buiten het GVS. (2) Bij herindiening door een nieuwe eigenaar toetst ZIN alleen op nieuwe gegevens en herhaalt het advies letterlijk – consistentie boven heronderhandeling; de bijbetalingskwestie wordt niet geadresseerd (dat is aan fabrikant/minister).</t>
  </si>
  <si>
    <t xml:space="preserve">Procysbi opgenomen op bijlage 1A in een nieuw cluster met Cystagon (2021)</t>
  </si>
  <si>
    <t xml:space="preserve">Bron: aanvullend advies 12-01-2021 (2 p.), volledig gelezen. Zie GVS-130 (2017). Stap B.</t>
  </si>
  <si>
    <t xml:space="preserve">GVS-216</t>
  </si>
  <si>
    <t xml:space="preserve">mexiletine (Namuscla®)</t>
  </si>
  <si>
    <t xml:space="preserve">mexiletine</t>
  </si>
  <si>
    <t xml:space="preserve">Namuscla</t>
  </si>
  <si>
    <t xml:space="preserve">non-dystrofische myotonie</t>
  </si>
  <si>
    <t xml:space="preserve">GVS-advies mexiletine (Namuscla®) bij de behandeling van non-dystrofische myotonie</t>
  </si>
  <si>
    <t xml:space="preserve">https://www.zorginstituutnederland.nl/documenten/2021/01/14/gvs-advies-mexiletine-namuscla-bij-de-behandeling-van-non-dystrofische-myotonie</t>
  </si>
  <si>
    <t xml:space="preserve">Lupin</t>
  </si>
  <si>
    <t xml:space="preserve">Aangevraagd op 1B (167 mg capsule, symptomatische behandeling van myotonie bij non-dystrofische myotone aandoeningen); niet onderling vervangbaar met een GVS-middel, wél identiek aan de al jaren gebruikte apotheekbereidingen en geïmporteerde mexiletine (Amerikaanse/Britse generieken) die ZIN als comparator neemt; advies 12/14-01-2021, technische toelichting 29-03-2021 na vragen van VWS</t>
  </si>
  <si>
    <t xml:space="preserve">Positief voor de therapeutische waarde, negatief voor het pakketadvies. Mexiletine (Namuscla) heeft meerwaarde t.o.v. placebo bij myotonie (MYOMEX-RCT; stijfheidscore, kwaliteit van leven) en er zijn geen verschillen in klinische effecten tussen Namuscla en twee andere mexiletinepreparaten (apotheekbereiding, geïmporteerde mexiletine). Omdat de effectiviteit gelijk is en de prijs veel hoger (€23,30 per capsule vs. gemiddeld €6,95 voor de apotheekbereiding en €2,85 voor import; verschil ≥€16,44 per capsule), is Namuscla niet kosteneffectief t.o.v. de bestaande preparaten: 'het verschil in effectiviteit is immers nul'. FE-vrijstelling op basis van de BIA doet daar niets aan af – 'vrijstelling betekent niet dat kosteneffectiviteit geen rol meer speelt' (procedure extramurale geneesmiddelen 2018).</t>
  </si>
  <si>
    <t xml:space="preserve">Apotheekbereiding mexiletine en geïmporteerde mexiletine (zelfde stof); t.o.v. placebo meerwaarde</t>
  </si>
  <si>
    <t xml:space="preserve">Geen bijlage 2-tekst; advies: de apotheekbereidingen van mexiletine opnemen op bijlage 3 van de Regeling zorgverzekering om de toegang voor patiënten te waarborgen</t>
  </si>
  <si>
    <t xml:space="preserve">n.v.t. (FE-vrijstelling; KE afgeleid uit gelijke effectiviteit en prijsverschil)</t>
  </si>
  <si>
    <t xml:space="preserve">Niet kosteneffectief t.o.v. apotheekbereiding/import: effectverschil nul, kostenverschil ≥€16,44 per capsule</t>
  </si>
  <si>
    <t xml:space="preserve">Geen percentage; prijs 'naar onze overtuiging onnodig hoog' (factor 3–8 t.o.v. bereiding/import); niet opnemen 'uit het oogpunt van behoud van solidariteit'</t>
  </si>
  <si>
    <t xml:space="preserve">Minstens 6,1 meerkosten per jaar bij gelijk effect als de bestaande preparaten</t>
  </si>
  <si>
    <t xml:space="preserve">Niet in de toelichting vermeld (non-dystrofische myotonie is zeldzaam); €23,30 per capsule Namuscla</t>
  </si>
  <si>
    <t xml:space="preserve">Geen ACP-advies over dit dossier (thema 'herregistratie oude stof met prijsverhoging' was al door de ACP geagendeerd, zie GVS-166).</t>
  </si>
  <si>
    <t xml:space="preserve">(1) Tweede Leadiant-achtige casus (na CDCA, GVS-166): een decennia oud molecuul wordt als weesgeneesmiddel geregistreerd en 3–8× duurder aangeboden dan de apotheekbereiding/import; ZIN honoreert de meerwaarde t.o.v. placebo maar toetst KE tegen de bestaande preparaten: nul effectverschil, dus nooit kosteneffectief. (2) FE-vrijstelling wegens lage BIA ontslaat niet van een KE-oordeel – ZIN maakt dat principe hier expliciet. (3) Toegang geborgd via een alternatieve route: apotheekbereidingen op bijlage 3 Rzv (vergoeding van de bereiding ondanks een geregistreerd alternatief). (4) Motief 'behoud van solidariteit' en 'onnodig hoog macrokostenbeslag' (≥€6,1 mln) als zelfstandige afwijzingsgronden – ZIN als hoeder van het collectieve budget tegen prijsopportunisme.</t>
  </si>
  <si>
    <t xml:space="preserve">Niet opgenomen; apotheekbereidingen mexiletine vergoed via bijlage 3 Rzv (2021)</t>
  </si>
  <si>
    <t xml:space="preserve">Bron: brief 'technische toelichting' 29-03-2021 (2 p.), volledig gelezen. Het onderliggende GVS-advies van 12/14-01-2021 (met FT-rapport en BIA) zit niet in de bundel; de indexdatum 14-01-2021 verwijst daarnaar. Precedent voor GVS-306 (dexamfetamine?), GVS-166 (CDCA) en de ACP-lijn over herregistratieprijzen.</t>
  </si>
  <si>
    <t xml:space="preserve">GVS-217</t>
  </si>
  <si>
    <t xml:space="preserve">oxybutynine intravesicale oplossing (Vesolox®)</t>
  </si>
  <si>
    <t xml:space="preserve">oxybutynine intravesicale oplossing</t>
  </si>
  <si>
    <t xml:space="preserve">Vesolox</t>
  </si>
  <si>
    <t xml:space="preserve">GVS-advies oxybutynine intravesicale oplossing (Vesolox®)</t>
  </si>
  <si>
    <t xml:space="preserve">https://www.zorginstituutnederland.nl/documenten/2021/01/18/gvs-advies-oxybutynine-intravesicale-oplossing-vesolox</t>
  </si>
  <si>
    <t xml:space="preserve">Onbekend (Vesolox; niet in brief vermeld)</t>
  </si>
  <si>
    <t xml:space="preserve">Beperkte toets; well-established-use-registratie van oxybutynine-blaasinstillatie 1 mg/ml (voorgevulde spuit 10 ml) voor detrusoroveractiviteit door dwarslaesie/spina bifida bij CIC-patiënten ≥6 jaar onvoldoende behandeld met orale anticholinergica; niet vervangbaar → 1B; vervangt de apotheekbereiding oxybutynine-blaasvloeistof (0,1/0,2/1 mg/ml) die ZIN in 2016 als rationele farmacotherapie duidde</t>
  </si>
  <si>
    <t xml:space="preserve">Positief. ZIN concludeerde in 2016 dat de apotheekbereiding oxybutynine-blaasvloeistof bij neurogene blaas rationele farmacotherapie is wanneer andere medicamenteuze of minimaal invasieve behandeling faalt; Vesolox is op well-established use geregistreerd (literatuur + Europese richtlijnen, geen nieuwe studies) voor een indicatie die smaller is dan de door ZIN erkende toepassing → in principe 1B.</t>
  </si>
  <si>
    <t xml:space="preserve">Apotheekbereiding oxybutynine-blaasvloeistof (rationele farmacotherapie, 2016); orale anticholinergica als voorgaande stap</t>
  </si>
  <si>
    <t xml:space="preserve">n.v.t. (beperkte toets)</t>
  </si>
  <si>
    <t xml:space="preserve">Geen prijsvoorwaarde; totale kosten €1,9 mln per jaar, meerkosten €0,7 mln na substitutie van de bereiding</t>
  </si>
  <si>
    <t xml:space="preserve">0,7 meerkosten per jaar na substitutie van de apotheekbereiding (totale kosten 1,9)</t>
  </si>
  <si>
    <t xml:space="preserve">~106 patiënten per jaar</t>
  </si>
  <si>
    <t xml:space="preserve">(1) Registratie van een bestaande bereidingspraktijk (blaasinstillatie) via well-established use, vergoed op grond van ZIN's eigen duiding uit 2016 dat de bereiding rationele farmacotherapie is – de registratie voegt geen bewijs toe maar formaliseert de aanspraak. (2) Meerkosten (€0,7 mln, ~€6.600 per patiënt extra) t.o.v. de bereiding zonder prijsinstrument – laatste voorbeeld vóór de bereidingsprijs als expliciet anker (mexiletine GVS-216, dezelfde maand). (3) Registratie-indicatie smaller dan de erkende praktijkindicatie: patiënten buiten de registratie blijven op de bereiding aangewezen.</t>
  </si>
  <si>
    <t xml:space="preserve">Opgenomen op bijlage 1B (2021)</t>
  </si>
  <si>
    <t xml:space="preserve">Bron: brief 18-01-2021 (2 p.) + GVS-rapport 18-12-2020 (15 p.); gescande pdf, brief via OCR (tesseract) volledig gelezen. Stap B.</t>
  </si>
  <si>
    <t xml:space="preserve">GVS-218</t>
  </si>
  <si>
    <t xml:space="preserve">givosiran (Givlaari®)</t>
  </si>
  <si>
    <t xml:space="preserve">givosiran</t>
  </si>
  <si>
    <t xml:space="preserve">Givlaari</t>
  </si>
  <si>
    <t xml:space="preserve">acute hepatische porfyrie</t>
  </si>
  <si>
    <t xml:space="preserve">GVS-advies givosiran (Givlaari®) bij de behandeling van acute hepatische porfyrie</t>
  </si>
  <si>
    <t xml:space="preserve">https://www.zorginstituutnederland.nl/documenten/2021/02/02/gvs-advies-givosiran-givlaari-bij-de-behandeling-van-acute-hepatische-porfyrie</t>
  </si>
  <si>
    <t xml:space="preserve">Alnylam</t>
  </si>
  <si>
    <t xml:space="preserve">Niet onderling vervangbaar (hemine heeft gelijksoortig indicatiegebied en systemische toediening maar een andere toepassing: acute behandeling/profylaxe per infusie vs. maandelijkse s.c. siRNA-profylaxe); fabrikant vroeg vergoeding voor een subgroep: bevestigde AHP met ≥2 acute aanvallen in 6 maanden of op hemine-profylaxe</t>
  </si>
  <si>
    <t xml:space="preserve">Positief: meerwaarde t.o.v. best ondersteunende zorg. ENVISION (RCT, dubbelblind 6 maanden + open-label extensie tot 29 maanden; mediane behandelduur 17 maanden bij beoordeling): klinisch relevante daling van het aantal acute porfyrie-aanvallen waarvoor urgente medische hulp nodig is – gemiddeld 3 vs. 13 per jaar (≈74% reductie; halvering geldt volgens de beroepsgroep als klinisch relevant) – met afname van pijn en positieve effecten op aspecten van kwaliteit van leven; niet aangetoond: minder pijn tussen aanvallen, effect op vermoeidheid/misselijkheid of op langetermijncomplicaties (nier-, leverziekte). Ongunstig: vaker verhoogde transaminasen (maandelijkse leverfunctietests eerste 6 maanden), progressie van nierfunctiestoornis bij bestaande nierziekte. De optimale dosering is onzeker: 1,25 vs. 2,5 mg/kg in de extensie niet gerandomiseerd, klein n, geen controle – nader onderzoek aanbevolen.</t>
  </si>
  <si>
    <t xml:space="preserve">Best ondersteunende zorg (incl. hemine bij aanvallen/profylaxe); placebo in ENVISION</t>
  </si>
  <si>
    <t xml:space="preserve">Bij opname na succesvolle prijsonderhandeling (letterlijk): 'Uitsluitend voor de behandeling van acute hepatische porfyrie voor patiënten met een bevestigde diagnose van acute hepatische porfyrie met een recente voorgeschiedenis van frequente acute porfyrie aanvallen (≥2 acute aanvallen over 6 maanden of op hemine profylaxe).' Plus weesgeneesmiddelen-arrangement (start-/stopcriteria, indicatiecommissie, register).</t>
  </si>
  <si>
    <t xml:space="preserve">0,6 (ACP: referentiewaarde €50.000 van toepassing bij ziektelast 0,6)</t>
  </si>
  <si>
    <t xml:space="preserve">199.836/QALY t.o.v. BSC (KEA van voldoende kwaliteit)</t>
  </si>
  <si>
    <t xml:space="preserve">199.836 (overgenomen; kritiek: niet alle onzekere parameters in de gevoeligheidsanalyses, chronische symptomen per gezondheidstoestand i.p.v. per patiënt); kans kosteneffectief bij €50.000 ~0%; ACP: werkelijke KE waarschijnlijk ongunstiger omdat de dure hemine-comparator de ICER flatteert</t>
  </si>
  <si>
    <t xml:space="preserve">Minimaal 40% (om onder €50.000/QALY te komen); ACP: 'minimaal 40%, zeker gezien' de ongunstige KE van de comparator</t>
  </si>
  <si>
    <t xml:space="preserve">8–11 per jaar in jaar 3 (15–21 patiënten × €552.322 per patiënt per jaar; AIP €46.026,85 per flacon 189 mg; 2,5 mg/kg/maand)</t>
  </si>
  <si>
    <t xml:space="preserve">15–21 patiënten in jaar 3 (subgroep met frequente aanvallen); €552.322,20 per patiënt per jaar</t>
  </si>
  <si>
    <t xml:space="preserve">ACP 15-01-2021 (videoconferentie; Patiëntenvereniging Acute Porfyrie, NIV en Alnylam spraken in): evident effectief met grote impact voor de patiënt, onzekerheid over langetermijneffect en optimale dosering; niet kosteneffectief (~€200.000/QALY bij referentiewaarde €50.000, ziektelast 0,6) en in werkelijkheid waarschijnlijk ongunstiger omdat de standaardbehandeling met hemine zelf zeer duur en waarschijnlijk niet kosteneffectief is – 'het laten instromen van niet-kosteneffectieve behandelingen in het verleden' flatteert nieuwe middelen (onwenselijk mechanisme). Anders dan bij dure middelen met alternatieven: positief advies vanwege ernst en meerwaarde, maar 'niet voor deze prijs' → minimaal 40% korting, behandelprotocol met start-/stopcriteria, onafhankelijk onderzoek naar een lagere startdosering.</t>
  </si>
  <si>
    <t xml:space="preserve">(1) Klinisch overtuigend (aanvallen 13 → 3 per jaar) maar zeer duur (€552.000 p.p.) en niet kosteneffectief (ICER €200.000 bij €50.000): opname 1B alleen mits forse prijsreductie (≥40%), gepast-gebruikafspraken incl. dosisoptimalisatie, en langetermijnmonitoring via 'Regie op Registers'. (2) Nieuw instrument: het weesgeneesmiddelen-arrangement (start-/stopcriteria, indicatiecommissie, (internationaal) register, jaarlijkse Monitor weesgeneesmiddelen in de praktijk), met de oproep expertisecentra voldoende middelen te geven. (3) ACP-inzicht: een dure, niet-kosteneffectieve comparator (hemine) verlaagt kunstmatig de ICER van het nieuwe middel – reden om de korting eerder hoger dan lager te stellen. (4) Subgroepafbakening (≥2 aanvallen/6 maanden of hemine-profylaxe) van de fabrikant zelf wordt bijlage 2-tekst.</t>
  </si>
  <si>
    <t xml:space="preserve">Opgenomen op bijlage 1B met bijlage 2-voorwaarde na financieel arrangement en weesgeneesmiddelen-arrangement (2021); exacte datum/Stcrt. niet in dossier</t>
  </si>
  <si>
    <t xml:space="preserve">Bron: brief 02-02-2021 (4 p.) + ACP-advies 15-01-2021 + GVS-rapport 26-01-2021 + FE-rapport 15-12-2020 + BIA (109 p.), volledig gelezen. Eerste GVS-dossier met een expliciet 'weesgeneesmiddelen-arrangement' en Regie op Registers. FT-rapport niet in de bundel (conclusies via brief/GVS-rapport).</t>
  </si>
  <si>
    <t xml:space="preserve">GVS-219</t>
  </si>
  <si>
    <t xml:space="preserve">natriumzirkoniumcyclosilicaat (Lokelma®)</t>
  </si>
  <si>
    <t xml:space="preserve">natriumzirkoniumcyclosilicaat</t>
  </si>
  <si>
    <t xml:space="preserve">Lokelma</t>
  </si>
  <si>
    <t xml:space="preserve">GVS-advies natriumzirkoniumcyclosilicaat (Lokelma®) bij de behandeling van hyperkaliëmie bij volwassenen</t>
  </si>
  <si>
    <t xml:space="preserve">https://www.zorginstituutnederland.nl/documenten/2021/02/12/gvs-advies-natriumzirkoniumcyclosilicaat-lokelma</t>
  </si>
  <si>
    <t xml:space="preserve">Kaliumbinder die K⁺ ruilt voor Na⁺ → 'gezien de huidige indeling in het GVS' vergeleken met natriumpolystyreensulfonaat (SPS, Resonium) en met SPS in een nieuw 1A-cluster geplaatst (patiromeer/CPS-cluster bestaat sinds 2019, GVS-173); standaarddosis 7,5 g/dag (SPS 45 g); geen bijlage 2-voorwaarde, anders dan patiromeer</t>
  </si>
  <si>
    <t xml:space="preserve">Positief (gelijke waarde t.o.v. SPS). Vergelijking met de harspreparaten is 'moeilijk' (geen directe studies; oude, beperkte SPS/CPS-data); op basis van de HARMONIZE/ZS-005-studies en de patiromeerbeoordeling 2019 concludeert ZIN alleen dat SZC net als SPS en CPS normokaliëmie lijkt te bereiken en (langdurig) te behouden bij chronische hyperkaliëmie, waardoor RAAS-remming kan worden gecontinueerd; SZC is onderzocht in een bredere populatie (CKD, dialyse, DM, hartfalen); gebruiksgemak lijkt beter (smaakloos, geen sorbitol), maar effect op therapietrouw niet aangetoond; bijwerkingen: oedeem/natriumretentie, hypokaliëmie.</t>
  </si>
  <si>
    <t xml:space="preserve">Natriumpolystyreensulfonaat (SPS, Resonium); indirect CPS en patiromeer</t>
  </si>
  <si>
    <t xml:space="preserve">n.v.t. (vergoedingslimiet nieuw cluster met SPS)</t>
  </si>
  <si>
    <t xml:space="preserve">(1) Tweede moderne kaliumbinder, opnieuw geclusterd met een oude hars op mechanistische gelijkenis (K⁺→Na⁺ ↔ SPS; vgl. patiromeer→CPS): de GVS-indeling in kation-uitwisselingsmechanisme bepaalt de comparator en de limiet, ondanks een breder onderzochte populatie en beter gebruiksgemak. (2) Anders dan patiromeer (bijlage 2 voor CKD 3–4 op RAAS-remmers, op verzoek van de fabrikant) krijgt SZC geen voorwaarde – de bijlage 2 van 2019 was aanvraag-gedreven, niet klassebeleid. (3) 'Vergelijking is moeilijk' maar gelijke waarde volgt: lage bewijslat voor gelijkwaardigheid binnen een klasse met een goedkope, nauwelijks onderzochte standaard.</t>
  </si>
  <si>
    <t xml:space="preserve">Opgenomen op bijlage 1A in een nieuw cluster met SPS (2021)</t>
  </si>
  <si>
    <t xml:space="preserve">Bron: brief 12-02-2021 (2 p.) + GVS-rapport 03-02-2021 + FT-rapport (69 p.), volledig gelezen. Zusterdossier GVS-173 (patiromeer). Stap B.</t>
  </si>
  <si>
    <t xml:space="preserve">GVS-220</t>
  </si>
  <si>
    <t xml:space="preserve">formoterol/glycopyrronium/budesonide (Trixeo® aerosphere)</t>
  </si>
  <si>
    <t xml:space="preserve">formoterol</t>
  </si>
  <si>
    <t xml:space="preserve">Trixeo® aerosphere</t>
  </si>
  <si>
    <t xml:space="preserve">GVS-advies formoterol/glycopyrronium/budesonide (Trixeo® aerosphere)</t>
  </si>
  <si>
    <t xml:space="preserve">https://www.zorginstituutnederland.nl/documenten/2021/02/22/gvs-advies-trixeo-aerosphere</t>
  </si>
  <si>
    <t xml:space="preserve">Drievoudige ICS/LABA/LAMA-dosisaërosol (5/7,2/160 µg, 2 dd 2 inhalaties) voor COPD onvoldoende behandeld met ICS/LABA of LABA/LAMA; componenten al vergoed (Bevespi als LAMA/LABA-combinatie, GVS-195; budesonide) → marginale toets; 'om technische redenen' 1B</t>
  </si>
  <si>
    <t xml:space="preserve">Niet inhoudelijk beoordeeld (marginale toets op componenten). Prijs: AIP €56,00 per 120 doses = €0,47 per dosis, €1,87 per dag – exact gelijk aan Bevespi (€1,54) + losse budesonide (€0,33) → prijs gelijk aan de tweevoudige combinatie plus de losse component.</t>
  </si>
  <si>
    <t xml:space="preserve">Bevespi Aerosphere (glycopyrronium/formoterol) + losse budesonide</t>
  </si>
  <si>
    <t xml:space="preserve">n.v.t.; €1,87 per dag = Bevespi + budesonide</t>
  </si>
  <si>
    <t xml:space="preserve">(1) Vierde COPD-triple via technische 1B; nieuw is dat de prijsvergelijking nu tegen een eerder toegelaten vaste dubbelcombinatie (Bevespi, 2020) plus één losse component loopt – de prijsketen bouwt op eerdere technische toelatingen. (2) Prijs exact gelijk (niet lager) volstaat voor 'geen meerkosten'.</t>
  </si>
  <si>
    <t xml:space="preserve">Bron: brief 22-02-2021 (2 p.), volledig gelezen. Zie GVS-195 (Bevespi). Stap B.</t>
  </si>
  <si>
    <t xml:space="preserve">GVS-221</t>
  </si>
  <si>
    <t xml:space="preserve">13-valent pneumokokkenconjugaat vaccin (Prevenar13®)</t>
  </si>
  <si>
    <t xml:space="preserve">13-valent pneumokokkenconjugaat vaccin</t>
  </si>
  <si>
    <t xml:space="preserve">Prevenar13</t>
  </si>
  <si>
    <t xml:space="preserve">GVS-advies 13-valent pneumokokkenconjugaat vaccin (Prevenar13®)</t>
  </si>
  <si>
    <t xml:space="preserve">https://www.zorginstituutnederland.nl/documenten/2021/03/03/gvs-advies-13-valent-pneumokokkenconjugaat-vaccin-prevenar13</t>
  </si>
  <si>
    <t xml:space="preserve">Geïndiceerde preventie: PCV13 voor medische risicogroepen volgens de LCI/RIVM-richtlijn Pneumokokkenziekte (2020) in sequentiële combinatie met PPV23 (Pneumovax, al in het GVS); niet vervangbaar → 1B; bestaande bijlage 2-voorwaarde 'pneumokokkenvaccin' aangepast (onderdeel a: risicogroepen conform richtlijn; onderdeel b: post-COVID-19-opname met restafwijkingen en longfunctieverlies)</t>
  </si>
  <si>
    <t xml:space="preserve">Positief (meerwaarde van PCV13 + PPV23 t.o.v. alleen PPV23 bij medische risicogroepen). CAPiTA (Nederlandse RCT, ≥65 jaar, laag-medium risico): PCV13 effectief tegen vaccintype-pneumonie en invasieve pneumokokkenziekte; bij medische risicogroepen (immuungecompromitteerd, asplenie, HSCT, hiv, sikkelcel) zijn effectiviteitsdata beperkt maar tonen studies gunstige immuunresponsen; nationaal en internationaal wordt de sequentiële strategie PCV13→PPV23 aanbevolen vanwege de mogelijk langduriger en robuustere (T-cel-afhankelijke) bescherming van het conjugaatvaccin. Veiligheid als bij conjugaatvaccins.</t>
  </si>
  <si>
    <t xml:space="preserve">Immunisatie met alleen PPV23 (Pneumovax)</t>
  </si>
  <si>
    <t xml:space="preserve">Voorwaarde pneumokokkenvaccin (letterlijk): 'uitsluitend voor een verzekerde: a. die valt in een medische risicogroep en daarop is aangewezen overeenkomstig de (internationale) richtlijnen die in Nederland door de desbetreffende beroepsgroepen zijn aanvaard. b. die ten gevolge van COVID-19 is opgenomen geweest in het ziekenhuis, en 1. restafwijkingen op CT-thorax heeft (fibrose, en/of bronchiëctasieën, en/of persisterende infiltratieve afwijkingen / atelectase), en 2. afwijkingen in longfunctie heeft (FVC &lt;70% en/of z-score &lt;2,00, of FEV1/FVC ratio z-score &lt;-1,64 én FEV1 &lt;50% van voorspeld, of DLCOc &lt;60%).'</t>
  </si>
  <si>
    <t xml:space="preserve">n.v.t. (FE-vrijstelling: BIA €0,2–0,5 mln)</t>
  </si>
  <si>
    <t xml:space="preserve">0,2–0,5 meerkosten (onzekerheid over aantal risicopatiënten dat de komende jaren wordt gevaccineerd)</t>
  </si>
  <si>
    <t xml:space="preserve">Medische risicogroepen die nu al tegen pneumokokken worden gevaccineerd (PPV23); aantal onzeker</t>
  </si>
  <si>
    <t xml:space="preserve">(1) Tweede vaccin (na Bexsero GVS-193) dat via 'geïndiceerde preventie' voor medische risicogroepen in het GVS komt, terwijl het voor de algemene 60+-populatie via het NPPV loopt (PPV23); meerwaarde op basis van CAPiTA (andere populatie) + immunogeniciteit + richtlijnconsensus voor de sequentiële strategie. (2) Bijlage 2 verwijst naar de LCI-richtlijn voor de afbakening van risicogroepen én voegt een COVID-19-specifieke categorie toe (post-opname longschade met concrete CT- en longfunctiecriteria) – pandemie-contextuele voorwaarde. (3) Minimale BIA (€0,2–0,5 mln) omdat de risicogroepen al PPV23 krijgen; PCV13 komt er als eerste prik bij.</t>
  </si>
  <si>
    <t xml:space="preserve">PCV13 opgenomen op bijlage 1B; bijlage 2-voorwaarde pneumokokkenvaccin aangepast (2021)</t>
  </si>
  <si>
    <t xml:space="preserve">Bron: brief 03-03-2021 (3 p.) + GVS-rapport 10-02-2021 + FT-rapport + BIA (61 p.), volledig gelezen. Stap B.</t>
  </si>
  <si>
    <t xml:space="preserve">GVS-222</t>
  </si>
  <si>
    <t xml:space="preserve">het voorkomen en behandelen van veneuze trombo-embolie en preventie van VTE bij kinderen</t>
  </si>
  <si>
    <t xml:space="preserve">GVS-advies rivaroxaban (Xarelto®) bij het voorkomen en behandelen van veneuze trombo-embolie en preventie van VTE bij kinderen</t>
  </si>
  <si>
    <t xml:space="preserve">https://www.zorginstituutnederland.nl/documenten/2021/03/17/gvs-advies-rivaroxaban-xarelto-bij-de-preventie-en-behandeling-van-vte-bij-kinderen</t>
  </si>
  <si>
    <t xml:space="preserve">EMA-uitbreiding (jan. 2021) van rivaroxaban 15/20 mg (cluster 0B01AXBO met bijlage 2, vijf volwassenenindicaties) naar VTE-behandeling en -preventie bij kinderen &lt;18 jaar na ≥5 dagen parenterale antistolling, plus nieuwe suspensie 1 mg/ml (alleen pediatrisch) → suspensie op 1B (clustercriteria: leeftijdscategorie); DOAC-clustergenoten (dabigatran, apixaban, edoxaban) niet pediatrisch geregistreerd → hun voorwaarden ongewijzigd</t>
  </si>
  <si>
    <t xml:space="preserve">Positief (meerwaarde t.o.v. LMWH/VKA bij kinderen). EINSTEIN-Jr (RCT, n=500, 335 rivaroxaban vs. 165 standaard, 276 &lt;12 jaar): symptomatisch recidief-VTE 1,2% (4/335) vs. 3,0% (5/165); recidief-VTE incl. asymptomatische trombose 1,5% vs. 3,6%; majeure + klinisch relevante niet-majeure bloedingen vergelijkbaar/lager; gewichtsgebaseerde dosering; conclusie meerwaarde 'in analogie' met de volwassenenbeoordeling (GVS-105, 2015). BIA €41.833 in jaar 3 zonder substitutie.</t>
  </si>
  <si>
    <t xml:space="preserve">Laagmoleculairgewichtheparine en vitamine K-antagonisten (standaard pediatrische antistolling)</t>
  </si>
  <si>
    <t xml:space="preserve">Nieuwe voorwaarde (letterlijk): '… Of voor verzekerde voldragen neonaten, zuigelingen en peuters, kinderen en adolescenten jonger dan 18 jaar: 1 die op dit geneesmiddel is aangewezen voor de behandeling van veneuze trombo-embolie (VTE) en preventie van recidief VTE na een antistollingsbehandeling gedurende ten minste 5 dagen'; suspensie 1 mg/ml: identieke pediatrische voorwaarde</t>
  </si>
  <si>
    <t xml:space="preserve">n.v.t.; ZIN 'is zich ervan bewust dat er een financieel arrangement loopt voor rivaroxaban'</t>
  </si>
  <si>
    <t xml:space="preserve">~0,042 meerkosten in jaar 3 (€41.833; geen substitutie van LMWH/VKA berekend)</t>
  </si>
  <si>
    <t xml:space="preserve">Niet exact vermeld (kinderen met VTE na parenterale start)</t>
  </si>
  <si>
    <t xml:space="preserve">(1) Pediatrische DOAC-uitbreiding op één RCT (EINSTEIN-Jr) met halvering van recidief-VTE bij gelijke bloedingen, gehonoreerd met meerwaarde 'in analogie' met de volwassenenbeoordeling; nieuwe kindformulering (suspensie) gaat naar 1B via het leeftijdscriterium terwijl de tabletten in het cluster blijven – twee vergoedingsroutes voor één stof. (2) Divergerende bijlage 2 binnen het DOAC-cluster (alleen rivaroxaban pediatrisch), zoals eerder fingolimod/cladribine (GVS-176). (3) Verwijzing naar het lopende financiële arrangement voor rivaroxaban zonder consequentie – de uitbreiding valt eronder. Alle DOAC-voorwaarden vervallen in 2023 (GVS-397).</t>
  </si>
  <si>
    <t xml:space="preserve">Bijlage 2-voorwaarde rivaroxaban 15/20 mg uitgebreid met pediatrische VTE; suspensie 1 mg/ml op bijlage 1B met voorwaarde (2021)</t>
  </si>
  <si>
    <t xml:space="preserve">Bron: briefrapport 17-03-2021 (8 p. incl. bijlage EINSTEIN-Jr en BIA), volledig gelezen. Stap B.</t>
  </si>
  <si>
    <t xml:space="preserve">GVS-223</t>
  </si>
  <si>
    <t xml:space="preserve">crisaborole (Staquis®)</t>
  </si>
  <si>
    <t xml:space="preserve">crisaborole</t>
  </si>
  <si>
    <t xml:space="preserve">Staquis</t>
  </si>
  <si>
    <t xml:space="preserve">atopische dermatitis</t>
  </si>
  <si>
    <t xml:space="preserve">GVS-advies crisaborole (Staquis®) bij de behandeling van atopische dermatitis</t>
  </si>
  <si>
    <t xml:space="preserve">https://www.zorginstituutnederland.nl/documenten/2021/04/20/gvs-advies-crisaborole-staquis</t>
  </si>
  <si>
    <t xml:space="preserve">Aangevraagd op 1A (onderling vervangbaar met de topicale calcineurineremmers pimecrolimus en tacrolimus); ZIN kon de waarde t.o.v. die middelen niet bepalen, waardoor de clustertoets niet aan de orde komt; PDE4-remmer zalf 2%, 2 dd, milde tot matige AD ≥2 jaar, ≤40% BSA</t>
  </si>
  <si>
    <t xml:space="preserve">Negatief: onvoldoende bewijs om de waarde t.o.v. pimecrolimus en tacrolimus te bepalen → voldoet niet aan de stand van de wetenschap en praktijk. De pivotal studies AD-301/AD-302 (28 dagen, vs. vehikel) tonen statistisch significante maar kleine verschillen in ISGA-succes (absoluut 7,4%; ISGA 0/1: 11,1% in AD-301) bij een substantieel vehikel-effect (vaseline-basis werkt zelf therapeutisch, aldus ook de CHMP); ISGA is een FDA-maat die de uitgebreidheid (BSA) niet meeneemt, terwijl Europa EASI/SCORAD gebruikt – een post-hoc ADSI-omzetting op verzoek van de CHMP toont wel significantie, maar de klinische relevantie van de ISGA-verbetering blijft onduidelijk. De indirecte vergelijking met pimecrolimus/tacrolimus (studies met IGA/IGADA, andere definities van therapiesucces, niet altijd primaire uitkomstmaat, heterogene populaties) is te onzeker voor een conclusie; er zijn geen directe vergelijkende studies met de Nederlandse tweedelijnsstandaard (topicale corticosteroïden/calcineurineremmers).</t>
  </si>
  <si>
    <t xml:space="preserve">Pimecrolimus en tacrolimus (topicale calcineurineremmers, tweede lijn na topicale corticosteroïden); in de studies vehikel</t>
  </si>
  <si>
    <t xml:space="preserve">n.v.t. (afgewezen op SWP; geen FE/BIA)</t>
  </si>
  <si>
    <t xml:space="preserve">Niet geraamd (milde tot matige AD is zeer prevalent)</t>
  </si>
  <si>
    <t xml:space="preserve">(1) Vehikelgecontroleerde studies met een kleine absolute winst (7–11%) en een niet-Europese uitkomstmaat (ISGA) volstaan niet om een plaats naast pimecrolimus/tacrolimus te onderbouwen; de indirecte vergelijking is door verschillende meetinstrumenten en successdefinities niet valide. (2) 'Waarde niet te bepalen' leidt tot 'voldoet niet aan SWP' – een 1A-aanvraag strandt zo vóór de clustertoets. (3) Consistent met GVS-106 (brimonidine): dermatologische middelen met beperkt symptomatisch effect halen de lat niet zonder relevante winst op gevalideerde uitkomsten. Herbeoordeling mogelijk bij nieuwe publicaties.</t>
  </si>
  <si>
    <t xml:space="preserve">Niet opgenomen (negatief advies, 2021)</t>
  </si>
  <si>
    <t xml:space="preserve">Bron: brief 20-04-2021 (2 p.) + FT-rapport 30-03-2021 (49 p.; 1 pagina onleesbaar), volledig gelezen. Geen GVS-rapport/BIA in de bundel.</t>
  </si>
  <si>
    <t xml:space="preserve">GVS-224</t>
  </si>
  <si>
    <t xml:space="preserve">triëntine dihydrochloride (Cufence®)</t>
  </si>
  <si>
    <t xml:space="preserve">triëntine dihydrochloride</t>
  </si>
  <si>
    <t xml:space="preserve">Cufence</t>
  </si>
  <si>
    <t xml:space="preserve">GVS-advies triëntine dihydrochloride (Cufence®) bij de behandeling van de ziekte van Wilson</t>
  </si>
  <si>
    <t xml:space="preserve">https://www.zorginstituutnederland.nl/documenten/2021/04/20/gvs-advies-trientine-dihydrochloride-cufence</t>
  </si>
  <si>
    <t xml:space="preserve">Univar</t>
  </si>
  <si>
    <t xml:space="preserve">Marginale toets: Cufence (triëntine 2HCl, 300 mg capsule = 200 mg triëntine; well-established use, voorheen via import) onderling vervangbaar met Cuprior (triëntine 4HCl, 1B sinds 2020, GVS-199) → nieuw 1A-cluster van beide triëntinezouten; standaarddosis Cufence 800 mg, Cuprior 450 mg; bestaande bijlage 2 nr. 124 (na D-penicillamine in maximaal verdraagbare dosering) geldt ongewijzigd voor beide</t>
  </si>
  <si>
    <t xml:space="preserve">Positief (gelijke waarde; marginale toets). Cufence is de decennialang gebruikte triëntinevorm die ZIN in 2020 als de facto comparator van Cuprior beschouwde (EMA: geen belangrijke PK-verschillen); beide zijn geregistreerd voor Wilson bij D-penicillamine-intolerantie (≥5 jaar); geen klinisch relevante verschillen in eigenschappen (Cufence koelkastbewaring, Cuprior kamertemperatuur).</t>
  </si>
  <si>
    <t xml:space="preserve">Triëntine tetrahydrochloride (Cuprior)</t>
  </si>
  <si>
    <t xml:space="preserve">Bestaande voorwaarde nr. 124 (letterlijk): 'uitsluitend voor een verzekerde met de ziekte van Wilson die niet kan uitkomen met een therapie met D-penicillamine in de maximaal verdraagbare dosering' – ongewijzigd van toepassing op Cufence</t>
  </si>
  <si>
    <t xml:space="preserve">n.v.t. (vergoedingslimiet nieuw cluster; Cuprior verliest zijn 1B-status)</t>
  </si>
  <si>
    <t xml:space="preserve">Niet geraamd (cluster; 2020-BIA raamde besparing door substitutie van geïmporteerd Cufence)</t>
  </si>
  <si>
    <t xml:space="preserve">Niet geraamd (~196 WD-patiënten, deel op triëntine)</t>
  </si>
  <si>
    <t xml:space="preserve">(1) Sluitstuk van de triëntine-casus: een jaar na Cuprior (1B omdat Cufence niet in het GVS zat) dient de Cufence-houder alsnog in en ontstaat via marginale toets een 1A-cluster – waarmee Cuprior zijn 1B-positie verliest en een vergoedingslimiet krijgt. Illustreert dat de 1B-uitkomst van 2020 puur procedureel was (geen aanvraag), niet inhoudelijk. (2) Standaarddoses ongelijk (800 vs. 450 mg) door verschillend zoutgehalte – equivalentie op triëntine-base.</t>
  </si>
  <si>
    <t xml:space="preserve">Opgenomen op bijlage 1A in een nieuw cluster met Cuprior, bijlage 2 nr. 124 (2021)</t>
  </si>
  <si>
    <t xml:space="preserve">Bron: brief 20-04-2021 (2 p.) + GVS-rapport 25-03-2021 (14 p.), volledig gelezen. Zie GVS-199 (Cuprior 2020). Stap B.</t>
  </si>
  <si>
    <t xml:space="preserve">GVS-225</t>
  </si>
  <si>
    <t xml:space="preserve">elexacaftor</t>
  </si>
  <si>
    <t xml:space="preserve">Kaftrio, Kalydeco</t>
  </si>
  <si>
    <t xml:space="preserve">GVS-advies elexacaftor/tezacaftor/ivacaftor (Kaftrio®) in combinatie met ivacaftor (Kalydeco®)</t>
  </si>
  <si>
    <t xml:space="preserve">https://www.zorginstituutnederland.nl/documenten/2021/04/29/gvs-advies-elexacaftor-tezacaftor-ivacaftor-kaftrio-in-combinatie-met-ivacaftor-kalydeco</t>
  </si>
  <si>
    <t xml:space="preserve">Triple-therapie (elexacaftor 100/tezacaftor 50/ivacaftor 75 mg) + ivacaftor 150 mg; 'om technische redenen' op 1B met gekoppelde bijlage 2-voorwaarden voor Kaftrio en Kalydeco; twee subgroepen ≥12 jaar: F508del-homozygoot (F/F; comparator huidige CFTR-modulatoren Orkambi/Symkevi+Kalydeco) en heterozygoot met minimale-functiemutatie (F/MF; comparator symptomatische zorg); alle CFTR-modulatoren van dezelfde fabrikant</t>
  </si>
  <si>
    <t xml:space="preserve">Positief: meerwaarde voor beide subgroepen. F/F: studie 103 (RCT vs. TEZ/IVA na run-in, 4 weken; ppFEV1 +10,0 procentpunten [7,4–12,6], klinische relevantiegrens +2,5) en extensie 105 tot 40 weken; F/MF: studie 102 (RCT vs. placebo, 24 weken; ppFEV1 +14,3, CFQ-R +14,3 punten), 48 weken data; mogelijk minder pulmonale exacerbaties, klinisch relevante vermindering van respiratoire klachten, gunstig veiligheidsprofiel, weinig stakers. ZIN/ACP: 'een effectieve behandeling' – minder klachten, minder ontstekingsremmers, minder opnames en longtransplantaties, betere maatschappelijke participatie ('life changer' volgens NCFS). Beperking: meerwaarde alleen aangetoond over 40 (F/F) resp. 48 weken (F/MF) → onzekerheid over langetermijneffecten; beide KEA's van voldoende kwaliteit.</t>
  </si>
  <si>
    <t xml:space="preserve">F/F: lumacaftor/ivacaftor (Orkambi) of tezacaftor/ivacaftor + ivacaftor (Symkevi/Kalydeco); F/MF: standaard symptomatische behandeling (placebo)</t>
  </si>
  <si>
    <t xml:space="preserve">Bij opname na succesvolle onderhandeling (letterlijk): Kaftrio 'uitsluitend in combinatie met ivacaftor (Kalydeco®) voor de behandeling van patiënten met cystische fibrose van 12 jaar en ouder die homozygoot zijn voor de F508del-mutatie in het CFTR-gen òf die heterozygoot zijn voor de F508del-mutatie met een minimale functie-mutatie'; Kalydeco spiegelbeeldig 'uitsluitend in combinatie met elexacaftor/tezacaftor/ivacaftor (Kaftrio®) …'</t>
  </si>
  <si>
    <t xml:space="preserve">F/F 0,69 (95% BI 0,64–0,74) → €50.000 (ACP: discussie mogelijk over €80.000 nu 0,69 dicht bij 0,70 ligt); F/MF 0,81 (0,75–0,85) → €80.000</t>
  </si>
  <si>
    <t xml:space="preserve">F/F 210.695/QALY vs. Symkevi/Kalydeco op lijstprijs (→ ~30% korting); F/MF 283.991/QALY vs. symptomatische zorg (→ ~70%)</t>
  </si>
  <si>
    <t xml:space="preserve">F/F 414.484/QALY in ZIN-scenario met de destijds geadviseerde Orkambi-prijs (80% korting = maximaal aanvaardbare comparatorprijs) → 75% korting nodig bij €50.000; F/MF 283.991 → 70% bij €80.000; kans kosteneffectief 0%</t>
  </si>
  <si>
    <t xml:space="preserve">Ten minste 75% (triple + Kalydeco), via een nieuwe onderhandeling over het hele CFTR-portfolio incl. toekomstige indicatie-uitbreidingen; ACP: 'ten minste 75%', referentiewaarden zelf waarschijnlijk te hoog</t>
  </si>
  <si>
    <t xml:space="preserve">69,4 meerkosten in jaar 3 (100% penetratie, 88% therapietrouw, na substitutie van Orkambi/Symkevi); 156,4 zonder substitutie</t>
  </si>
  <si>
    <t xml:space="preserve">806 patiënten ≥12 jaar (536 F/F + 156 F/MF volgens CF-register juni 2020, plus instroom); €220.500 per patiënt per jaar op lijstprijs (€194.040 bij 88% therapietrouw); +300 patiënten in 2021 en ≥450 door komende indicatie-uitbreidingen</t>
  </si>
  <si>
    <t xml:space="preserve">ACP 26-03-2021 (NCFS, NVALT en Vertex spraken in): effectief middel met grote impact, maar niet kosteneffectief bij €50.000 (F/F) en €80.000 (F/MF); gerekend met de geheime onderhandelde Symkevi-prijs is onmogelijk, en rekenen met de niet-kosteneffectieve lijstprijs flatteert de KE → extra scenario met kosteneffectieve teza/iva-prijs: ≥75% korting (F/F), 70% (F/MF). Argumenten dat zelfs de referentiewaarden te hoog zijn: voortbouwen op bestaande kennis (lagere investering, fabrikant al deels gecompenseerd), onzekere langetermijneffecten, groeiende populatie (+450) en internationale afzetmarkt. Anders dan in vergelijkbare gevallen (niet opnemen, fabrikant nieuwe prijs laten bieden) adviseert de ACP een onderhandeling over het geheel van huidige en toekomstige CF-behandelingen van deze fabrikant, zo mogelijk met andere Europese landen.</t>
  </si>
  <si>
    <t xml:space="preserve">(1) Klinisch de sterkste CFTR-modulator tot dan (ppFEV1 +10 vs. Symkevi, +14 vs. placebo) en toch 'niet opnemen tenzij': ICER's van €211.000–284.000 op lijstprijs, tot €414.000 wanneer de comparator (Orkambi) op zijn maatschappelijk aanvaardbare prijs wordt gezet – een methodologische innovatie om comparator-flattering te vermijden. (2) Kortingseis ≥75% en, nieuw, een portfolio-onderhandeling over álle CFTR-modulatoren inclusief toekomstige uitbreidingen (kinderen), met Europese samenwerking. (3) Drie redenen voor een 'fors lagere prijs': indicatie-uitbreidingen (+300/+450 patiënten), voortbouwen op bestaande combinaties (kleinere R&amp;D-risico's, al gecompenseerd), korte follow-up. (4) Voorwaarden: gepast-gebruikafspraken, langetermijndata door de beroepsgroep, gekoppelde bijlage 2-teksten. Uitmondend in het CF-portfolio-arrangement 2021 (→ GVS-391 'Orkambi: van beoordeling tot vergoeding').</t>
  </si>
  <si>
    <t xml:space="preserve">Portfolio-arrangement VWS–Vertex gesloten (najaar 2021); Kaftrio + Kalydeco opgenomen op 1B met bijlage 2 per 01-12-2021 (later uitgebreid naar 6–11 en 2–5 jaar); exacte Stcrt. niet in dossier</t>
  </si>
  <si>
    <t xml:space="preserve">Bron: brief 29-04-2021 (5 p.) + ACP-advies 26-03-2021 + FT-rapport + FE-rapport + BIA (173 p.), volledig gelezen. Vervolg: GVS-391 (klassebreed CF), latere leeftijdsuitbreidingen.</t>
  </si>
  <si>
    <t xml:space="preserve">GVS-226</t>
  </si>
  <si>
    <t xml:space="preserve">inclisiran (Leqvio®)</t>
  </si>
  <si>
    <t xml:space="preserve">inclisiran</t>
  </si>
  <si>
    <t xml:space="preserve">Leqvio</t>
  </si>
  <si>
    <t xml:space="preserve">hypercholesterolemie</t>
  </si>
  <si>
    <t xml:space="preserve">GVS-advies inclisiran (Leqvio®) bij de behandeling van hypercholesterolemie</t>
  </si>
  <si>
    <t xml:space="preserve">https://www.zorginstituutnederland.nl/documenten/2021/05/04/gvs-advies-inclisiran-leqvio</t>
  </si>
  <si>
    <t xml:space="preserve">Opname in cluster 0C10AXAP V (PCSK9-antilichamen alirocumab en evolocumab, s.c.) op bijlage 1A, met dezelfde bijlage 2-voorwaarde (zeer-hoog-risicogroepen na max. verdraagbare statine + ezetimibe); standaarddosis 1,56 mg/dag (284 mg op dag 1, maand 3 en daarna elke 6 maanden); siRNA tegen PCSK9-synthese</t>
  </si>
  <si>
    <t xml:space="preserve">Positief (gelijke waarde t.o.v. alirocumab en evolocumab). ORION-9 (HeFH), ORION-10/11 (ASCVD/risico-equivalent; alle op max. statine): placebogecorrigeerde LDL-C-daling tot dag 510 -50,7% en -51,0% (pool 1/2), -48% bij HeFH; 84% bereikt LDL-C &lt;1,8 mmol/l vs. 18% placebo – vergelijkbaar met evolocumab (FOURIER: -59%, 87% &lt;1,8) en alirocumab. Effect op morbiditeit/mortaliteit is voor inclisiran nog onbekend (ORION-4 loopt), terwijl evolocumab een kleine reductie van niet-fatale CV-events zonder sterfte-effect toonde; ZIN accepteert LDL-C als klasse-surrogaat. Bijwerkingen vergelijkbaar (alleen injectieplaatsreacties, licht/voorbijgaand); nadeel: korte ervaring en nieuw werkingsmechanisme (onbekende zeldzame/late bijwerkingen). Gebruiksgemak: 2 injecties per jaar door zorgverlener vs. 2-wekelijks/maandelijks zelf – geen klinisch relevant verschil. Geen klinisch relevante verschillen in eigenschappen → onderling vervangbaar.</t>
  </si>
  <si>
    <t xml:space="preserve">Alirocumab en evolocumab (PCSK9-antilichamen, cluster 0C10AXAP V) bovenop max. verdraagbare statine + ezetimibe</t>
  </si>
  <si>
    <t xml:space="preserve">Voorwaarde (letterlijk, identiek aan PCSK9-antilichamen): 'Bij volwassen patiënten met hypercholesterolemie (familiaire en niet-familiaire) en voldoende hoog risico, indien een maximaal verdraagbare statine in combinatie met ezetimibe niet de behandeldoelstelling bereikt overeenkomstig de richtlijnen …, kan inclisiran worden ingezet: (i) in combinatie met zowel een statine als ezetimibe of; (ii) in combinatie met enkel ezetimibe indien er sprake is van gedocumenteerde statine-intolerantie (EAS/ESC, ≥3 statines). Voldoende hoog risico: 1) HeFH; 2) CVE én recidief-CVE; 3) DM2 én CVE; 4) CVE én echte, gedocumenteerde statine-intolerantie.'</t>
  </si>
  <si>
    <t xml:space="preserve">n.v.t. (1A-cluster; geen FE)</t>
  </si>
  <si>
    <t xml:space="preserve">Geen percentage; uitgangspunt 'geen meerkosten t.o.v. alirocumab en evolocumab' – voor beide bestaat een financieel arrangement waarin ZIN geen inzicht heeft, dus advies: 'wederom tot onderhandeling overgaan'</t>
  </si>
  <si>
    <t xml:space="preserve">Niet geraamd (clustering met vergoedingslimiet; nettoprijs via arrangement)</t>
  </si>
  <si>
    <t xml:space="preserve">Niet geraamd (zelfde bijlage 2-populatie als de PCSK9-antilichamen)</t>
  </si>
  <si>
    <t xml:space="preserve">(1) Nieuw werkingsmechanisme (siRNA) maar zelfde klasse-effect (LDL-C ~-50%): gelijke waarde t.o.v. de PCSK9-antilichamen zonder harde-eindpuntdata, geaccepteerd omdat de klasse zelf via FOURIER is gevalideerd – LDL-C als klasse-surrogaat, anders dan in 2015 (GVS-109). (2) 1A-clustering met bestaande PCSK9-remmers (indicatie, s.c., volwassenen, geen relevante verschillen); halfjaarlijkse toediening telt niet als klinisch relevant voordeel. (3) Omdat de clustergenoten onder een vertrouwelijk arrangement vallen, kan de vergoedingslimiet de nettoprijs niet borgen: ZIN adviseert de minister ook voor inclisiran te onderhandelen met als anker 'geen meerkosten t.o.v. alirocumab/evolocumab' – een 1A-advies met onderhandelingsclausule. (4) Bijlage 2-tekst 1:1 overgenomen van nr. 106/110; later klassebreed verruimd (GVS-292).</t>
  </si>
  <si>
    <t xml:space="preserve">Opgenomen op bijlage 1A in cluster 0C10AXAP V met bijlage 2-voorwaarde na prijsafspraak (2021/2022); exacte datum/Stcrt. niet in dossier</t>
  </si>
  <si>
    <t xml:space="preserve">Bron: brief 04-05-2021 (3 p.) + GVS-rapport 30-03-2021 + FT-rapport 01-04-2021 (72 p.), volledig gelezen. Zie GVS-109/171 (evolocumab) en GVS-292 (klassebrede verruiming 2023).</t>
  </si>
  <si>
    <t xml:space="preserve">GVS-227</t>
  </si>
  <si>
    <t xml:space="preserve">dapagliflozine (Forxiga®) uitbreiding bijlage 2-voorwaarden</t>
  </si>
  <si>
    <t xml:space="preserve">dapagliflozine uitbreiding bijlage 2-voorwaarden</t>
  </si>
  <si>
    <t xml:space="preserve">Forxiga</t>
  </si>
  <si>
    <t xml:space="preserve">GVS-advies dapagliflozine (Forxiga®) uitbreiding bijlage 2-voorwaarden</t>
  </si>
  <si>
    <t xml:space="preserve">https://www.zorginstituutnederland.nl/documenten/2021/05/12/gvs-advies-uitbreiding-bijlage-2-voorwaarden-voor-dapagliflozine-forxiga</t>
  </si>
  <si>
    <t xml:space="preserve">Dapagliflozine in SGLT2-cluster 0A10BXAO V met bijlage 2 (DM2 na metformine+SU); uitbreiding naar symptomatisch chronisch hartfalen met verminderde ejectiefractie (LVEF ≤40%, NYHA II–IV), 10 mg bovenop standaard hartfalentherapie – eerste niet-diabetische SGLT2-indicatie in het GVS; FE (BIA &gt;drempel) met WAR-beoordeling</t>
  </si>
  <si>
    <t xml:space="preserve">Positief: meerwaarde t.o.v. alleen standaardbehandeling. DAPA-HF (RCT, ~4.700 patiënten, met en zonder DM2): CV-sterfte of verslechtering hartfalen HR 0,74 (0,65–0,85) – statistisch significant en waarschijnlijk klinisch relevant; totale sterfte significant lager en QoL beter, maar waarschijnlijk niet klinisch relevant; effect onafhankelijk van achtergrondtherapie en diabetesstatus; subgroepen suggereren een minder overtuigend effect bij NYHA III–IV, maar EMA-veiligheidsdata en objectieve ernstmarkers (LVEF, NT-proBNP, eerdere opname, KCCQ) wijzen niet op verminderd effect → hele NYHA II–IV-populatie; veiligheidsprofiel consistent met DM2-gebruik.</t>
  </si>
  <si>
    <t xml:space="preserve">Standaard hartfalenbehandeling (ACE-remmer/ARB/ARNI, bètablokker, MRA) zonder SGLT2-remmer (placebo)</t>
  </si>
  <si>
    <t xml:space="preserve">Nieuwe voorwaarde (letterlijk): 'bij volwassen patiënten met symptomatisch (NYHA II-IV) chronisch hartfalen met verminderde ejectiefractie (LVEF&lt;40%).'</t>
  </si>
  <si>
    <t xml:space="preserve">Matig → €50.000</t>
  </si>
  <si>
    <t xml:space="preserve">15.583/QALY (gemiddelde van 1.000 PSA-simulaties van de registratiehouder) t.o.v. standaardbehandeling; kans op kosteneffectiviteit bij €50.000: 100%</t>
  </si>
  <si>
    <t xml:space="preserve">Overgenomen: KEA van voldoende methodologische kwaliteit; kritiek op transparantie (o.a. KCCQ-TSS-gezondheidstoestanden geaccepteerd), maar conclusie kosteneffectief robuust</t>
  </si>
  <si>
    <t xml:space="preserve">Geen prijsvoorwaarde (kosteneffectief; clusterlimiet)</t>
  </si>
  <si>
    <t xml:space="preserve">13,1–26,2 meerkosten in jaar 3 (geen substitutie)</t>
  </si>
  <si>
    <t xml:space="preserve">24.000–49.000 patiënten in jaar 3</t>
  </si>
  <si>
    <t xml:space="preserve">(1) Eerste SGLT2-uitbreiding buiten diabetes: harde samengestelde uitkomst (HR 0,74) uit één grote RCT levert meerwaarde, kosteneffectiviteit is ruim (ICER €15.583 bij €50.000) en de BIA is fors (tot €26 mln, 49.000 patiënten) – toch geen prijsinstrument omdat KE is aangetoond en het cluster een limiet kent. (2) ZIN honoreert de volledige NYHA II–IV-registratie ondanks een zwakker subgroepsignaal bij III–IV, met objectieve ernstmarkers als tegenargument – anders dan bij tafamidis (NYHA III uitgesloten). (3) Start van de klassebrede SGLT2-verruimingen (empagliflozine HF, CKD, HFpEF; GVS-233 in 2021) die in 2025 uitmonden in het vervallen van alle voorwaarden (GVS-362).</t>
  </si>
  <si>
    <t xml:space="preserve">Bijlage 2-voorwaarde dapagliflozine uitgebreid met HFrEF NYHA II–IV (2021)</t>
  </si>
  <si>
    <t xml:space="preserve">Bron: brief 12-05-2021 (2 p.) + FT-rapport 29-03-2021 + FE-rapport + BIA (133 p.), volledig gelezen. Stap B.</t>
  </si>
  <si>
    <t xml:space="preserve">GVS-228</t>
  </si>
  <si>
    <t xml:space="preserve">ivacaftor (Kalydeco®) uitbreiding bijlage 2-voorwaarden</t>
  </si>
  <si>
    <t xml:space="preserve">ivacaftor uitbreiding bijlage 2-voorwaarden</t>
  </si>
  <si>
    <t xml:space="preserve">Kalydeco</t>
  </si>
  <si>
    <t xml:space="preserve">GVS-advies ivacaftor (Kalydeco®) uitbreiding bijlage 2-voorwaarden</t>
  </si>
  <si>
    <t xml:space="preserve">https://www.zorginstituutnederland.nl/documenten/2021/05/25/gvs-advies-ivacaftor-kalydeco-uitbreiding-bijlage-2</t>
  </si>
  <si>
    <t xml:space="preserve">Kalydeco (1B sinds 2015; bijlage 2: gating-mutaties; met tezacaftor/ivacaftor bij F508del-homozygoten) – EMA-uitbreiding R117H bij volwassenen (2015) en 4 maanden–18 jaar (2020); fabrikant vroeg tot nu toe geen vergoeding voor volwassenen met R117H; 47 R117H-patiënten in NL, 5 in aanmerking (beroepsgroep: vooral volwassenen, kinderen vooralsnog niet); start-/stopcriteria NVALT/NCFS</t>
  </si>
  <si>
    <t xml:space="preserve">Positief (meerwaarde t.o.v. placebo bij volwassenen; extrapolatie naar kinderen). Studie 110 (KONNECTION, RCT 24 weken, ≥6 jaar): bij volwassenen klinisch relevante ppFEV1-winst +5,0% [1,15–8,78], CFQ-R +12,6 en zweetchloride -21,9 mmol/l; bij kinderen 6–11 jaar geen verbetering van de (al goede) longfunctie – R117H-patiënten krijgen pas vanaf ~17 jaar longfunctieverlies; extensie KONTINUE (104 weken) ondersteunt. Voor 6 maanden–6 jaar bestaan geen R117H-studies; EMA baseerde zich op single-arm gating-studies (KIWI, ARRIVAL) met zweetchloridedaling en verbeterde BMI/pancreasfunctie. ZIN: bewijs bij kinderen 'zeer beperkt', maar op indirect bewijs (zweetchloride) en de volwassenendata toch uitbreiding; gezien de sterk variërende respons regelmatige evaluatie met NVALT/NCFS-start-/stopcriteria.</t>
  </si>
  <si>
    <t xml:space="preserve">Placebo (symptomatische standaardzorg); voor kinderen extrapolatie</t>
  </si>
  <si>
    <t xml:space="preserve">Nieuwe voorwaarde (letterlijk): 'Uitsluitend voor cystische fibrose (CF) patiënten met een R117H mutatie waarvoor ivacaftor geregistreerd is' (toegevoegd aan de bestaande gating- en combinatievoorwaarden)</t>
  </si>
  <si>
    <t xml:space="preserve">n.v.t. (briefrapport; onder bestaand Kalydeco-arrangement)</t>
  </si>
  <si>
    <t xml:space="preserve">Geen nieuw prijsadvies; €162.803 per patiënt per jaar (88% therapietrouw)</t>
  </si>
  <si>
    <t xml:space="preserve">0,8 meerkosten (5 patiënten × €162.803, 100% penetratie)</t>
  </si>
  <si>
    <t xml:space="preserve">5 patiënten (van 47 R117H-dragers in NL); kinderen worden volgens de beroepsgroep vooralsnog niet behandeld</t>
  </si>
  <si>
    <t xml:space="preserve">(1) Zelfde bewijsconstructie als Orkambi 2–5 jaar (GVS-182): volwassenendata + zweetchloride-extrapolatie rechtvaardigen een leeftijdsbrede uitbreiding, hoewel bij kinderen geen longfunctiewinst is aangetoond én de beroepsgroep kinderen niet gaat behandelen – de voorwaarde volgt de registratie, de praktijk bepaalt het gebruik. (2) R117H als 'twijfelmutatie' (7T/9T-varianten vaak geen CF): ZIN vertrouwt op start-/stopcriteria van NVALT/NCFS om responders te selecteren – het gepast-gebruikmodel dat in 2025 voor de niet-F508del-uitbreiding (GVS-375) wordt geformaliseerd. (3) Zes jaar na de EMA-uitbreiding pas een aanvraag: vergoedingsvoorwaarden lopen achter op registratie zolang de fabrikant niet indient.</t>
  </si>
  <si>
    <t xml:space="preserve">Bijlage 2-voorwaarde Kalydeco uitgebreid met R117H-mutatie (2021)</t>
  </si>
  <si>
    <t xml:space="preserve">Bron: briefrapport 25-05-2021 (10 p. incl. bijlage beoordeling en BIA), volledig gelezen. Stap B.</t>
  </si>
  <si>
    <t xml:space="preserve">GVS-229</t>
  </si>
  <si>
    <t xml:space="preserve">avatrombopag (Doptelet®)</t>
  </si>
  <si>
    <t xml:space="preserve">avatrombopag</t>
  </si>
  <si>
    <t xml:space="preserve">Doptelet</t>
  </si>
  <si>
    <t xml:space="preserve">trombocytopenie</t>
  </si>
  <si>
    <t xml:space="preserve">GVS-advies avatrombopag (Doptelet®) voor de behandeling van trombocytopenie</t>
  </si>
  <si>
    <t xml:space="preserve">https://www.zorginstituutnederland.nl/documenten/2021/06/08/gvs-advies-avatrombopag-doptelet</t>
  </si>
  <si>
    <t xml:space="preserve">Sobi</t>
  </si>
  <si>
    <t xml:space="preserve">Derde TPO-receptoragonist: onderling vervangbaar met eltrombopag (Revolade, 1B) → nieuw 1A-cluster; standaarddosis avatrombopag 20 mg, eltrombopag 50 mg; tweede indicatie (trombocytopenie bij chronische leverziekte vóór ingreep) niet clusterrelevant; ZIN adviseert tevens de bijlage 2-voorwaarden van eltrombopag én romiplostim (cITP na/bij contra-indicatie splenectomie) te laten vervallen op grond van de NVvH-richtlijn 2020</t>
  </si>
  <si>
    <t xml:space="preserve">Positief. cITP: indirecte vergelijking toont dat het cumulatieve aantal weken met trombocytenrespons (≥50×10⁹/l) overeenkomt tussen avatrombopag (fase 3 Jurczak 2019 vs. placebo) en eltrombopag → gelijke waarde; bijwerkingen overeenkomstig, verschillen in toepasbaarheid (avatrombopag: CYP3A4/2C9-interacties, lactose; eltrombopag: voedselinteractie polyvalente kationen, levertoxiciteitswaarschuwing). Chronische leverziekte vóór invasieve procedure (ADAPT-1/2 vs. placebo): meerwaarde t.o.v. placebo, maar geen conclusie mogelijk t.o.v. profylactische trombocytentransfusie (niet vergeleken).</t>
  </si>
  <si>
    <t xml:space="preserve">Eltrombopag (cITP; indirect via placebo); placebo (leverziekte); trombocytentransfusie niet vergeleken</t>
  </si>
  <si>
    <t xml:space="preserve">Geen voorwaarde voor avatrombopag; voorstel om de bestaande bijlage 2-voorwaarden van eltrombopag (a–d) en romiplostim (a–b) te laten vervallen omdat de NVvH-richtlijn (sept. 2020) op basis van praktijkdata een sterke voorkeur uitspreekt voor TPO-RA boven splenectomie</t>
  </si>
  <si>
    <t xml:space="preserve">n.v.t. (vergoedingslimiet nieuw cluster met eltrombopag)</t>
  </si>
  <si>
    <t xml:space="preserve">(1) Clustering van een derde TPO-RA op indirecte vergelijking via placebo (cumulatieve responsweken), waarbij eltrombopag van 1B naar een nieuw cluster verhuist. (2) Bijvangst met klasse-impact: ZIN gebruikt het dossier om de eltrombopag- en romiplostim-voorwaarden (splenectomie-eis; in 2019 nog gehandhaafd omdat de plaats 'niet uitgekristalliseerd' was) te laten vervallen nu de NVvH-richtlijn 2020 TPO-RA's boven splenectomie stelt – de omkering van de 2016-logica (GVS-126) waarin splenectomie als curatieve standaard de bijlage 2 rechtvaardigde. (3) Tweede indicatie: meerwaarde t.o.v. placebo maar 'geen conclusie' t.o.v. de feitelijke praktijk (transfusie) – eerlijk gemarkeerde bewijslacune zonder gevolg voor clustering.</t>
  </si>
  <si>
    <t xml:space="preserve">Opgenomen op bijlage 1A in een nieuw cluster met eltrombopag; bijlage 2-voorwaarden eltrombopag/romiplostim vervallen (2021)</t>
  </si>
  <si>
    <t xml:space="preserve">Bron: brief 08-06-2021 (3 p.) + GVS-rapport 31-05-2021 + FT-rapport (74 p.), volledig gelezen. Zie GVS-126/156 (TPO-RA-kindervoorwaarden 2016/2018). Stap B.</t>
  </si>
  <si>
    <t xml:space="preserve">GVS-230</t>
  </si>
  <si>
    <t xml:space="preserve">Vocabria® en Rekambys®</t>
  </si>
  <si>
    <t xml:space="preserve">vocabria®</t>
  </si>
  <si>
    <t xml:space="preserve">een hiv-1 infectie</t>
  </si>
  <si>
    <t xml:space="preserve">GVS-advies Vocabria® en Rekambys® voor de behandeling van een hiv-1 infectie</t>
  </si>
  <si>
    <t xml:space="preserve">https://www.zorginstituutnederland.nl/documenten/2021/06/08/gvs-advies-vocabria-en-rekambys</t>
  </si>
  <si>
    <t xml:space="preserve">ViiV Healthcare / Janssen</t>
  </si>
  <si>
    <t xml:space="preserve">Hiv-status aparte (2000): 1B zonder clustertoets/FE; briefrapport + BIA; eerste langwerkende intramusculaire hiv-combinatie (cabotegravir + rilpivirine, elke 2 maanden; alleen de 3 ml-injectie komt in NL) voor virologisch onderdrukte volwassenen op stabiele orale therapie; orale cabotegravir-tablet als oplaadfase</t>
  </si>
  <si>
    <t xml:space="preserve">Positief (gelijke waarde t.o.v. voortzetting van de orale combinatiebehandeling). ATLAS/FLAIR/ATLAS-2M (RCT's, non-inferioriteit): behoud van virologische suppressie bij switch naar maandelijkse of tweemaandelijkse i.m. injecties vergelijkbaar met orale continuering; bijwerkingen vooral injectieplaatsreacties; zeldzaam virologisch falen met resistentie. Prijs volgens de fabrikant vergelijkbaar met veelgebruikte orale combinaties; BIA bij 10% marktpenetratie ~€981.000 meerkosten; injecties in het eerste jaar in het ziekenhuis (monitoring effect en therapietrouw) → mogelijke extra ziekenhuis-/zorgkosten buiten het geneesmiddelenbudget, later eventueel thuistoediening.</t>
  </si>
  <si>
    <t xml:space="preserve">Voortzetting van de bestaande orale cART-combinatie</t>
  </si>
  <si>
    <t xml:space="preserve">Bestaande voorwaarde onderdeel 8 (anti-retrovirale middelen) van toepassing</t>
  </si>
  <si>
    <t xml:space="preserve">n.v.t.; prijs 'vergelijkbaar met de huidige veelgebruikte orale behandelcombinaties'</t>
  </si>
  <si>
    <t xml:space="preserve">~0,98 meerkosten (10% marktpenetratie; gelijke waarde); extra toedieningskosten ziekenhuis in jaar 1 buiten het farmaciebudget</t>
  </si>
  <si>
    <t xml:space="preserve">Niet exact vermeld; 10% marktpenetratie onder virologisch onderdrukte volwassenen</t>
  </si>
  <si>
    <t xml:space="preserve">(1) Eerste langwerkende injecteerbare hiv-therapie: ondanks een fundamenteel andere toedieningsvorm blijft het hiv-briefrapport de route – gelijke waarde bij switch, geen FE, geen clustertoets. (2) ZIN signaleert kostenverschuiving: injecties in het ziekenhuis (jaar 1) en later thuiszorg genereren zorgkosten buiten het geneesmiddelenbudget – domeinoverstijgende kostenreflectie zonder instrument. (3) Fabrikant beperkt het aanbod tot de 3 ml (tweemaandelijkse) variant; marktpenetratie-aanname 10% houdt de BIA klein.</t>
  </si>
  <si>
    <t xml:space="preserve">Opgenomen op bijlage 1B met bijlage 2 onderdeel 8 (2021)</t>
  </si>
  <si>
    <t xml:space="preserve">Bron: briefrapport 08-06-2021 (2 p.) + bijlagen 18-05-2021 incl. BIA (30 p.), volledig gelezen. Stap B.</t>
  </si>
  <si>
    <t xml:space="preserve">GVS-231</t>
  </si>
  <si>
    <t xml:space="preserve">osilodrostat (Isturisa®)</t>
  </si>
  <si>
    <t xml:space="preserve">osilodrostat</t>
  </si>
  <si>
    <t xml:space="preserve">Isturisa</t>
  </si>
  <si>
    <t xml:space="preserve">endogeen syndroom van Cushing</t>
  </si>
  <si>
    <t xml:space="preserve">GVS-advies osilodrostat (Isturisa®) voor de behandeling van het endogeen syndroom van Cushing</t>
  </si>
  <si>
    <t xml:space="preserve">https://www.zorginstituutnederland.nl/documenten/2021/06/14/gvs-advies-osilodrostat-isturisa</t>
  </si>
  <si>
    <t xml:space="preserve">Recordati</t>
  </si>
  <si>
    <t xml:space="preserve">Fabrikant vroeg 1B; ZIN: steroïdogeneseremmer onderling vervangbaar met metyrapon en ketoconazol in cluster 0V04CDAO V (pasireotide buiten de toets wegens injectie); standaarddosis 10 mg/dag; endogeen Cushing bij volwassenen (ziekte van Cushing en non-CD ECS), doorgaans na/bij falen van chirurgie of pre-operatief</t>
  </si>
  <si>
    <t xml:space="preserve">Positief (gelijke waarde t.o.v. metyrapon, ketoconazol en pasireotide). LINC-3 (prospectief, gerandomiseerde onttrekkingsfase): normalisatie van cortisol (complete respons) bij 86,1% vs. 28,6% placebo (RR 3,01 [1,76–5,17]), klinisch relevante QoL-verbetering, bevestigd in LINC-4; bij non-CD ECS alleen een kleine open-label studie en het werkingsmechanisme (lage bewijskwaliteit) → 'mogelijk' werkzaam. Indirecte vergelijking met ketoconazol/metyrapon/pasireotide is door verschillen in design, patiënten, uitkomsten en follow-up 'lastig', maar alle middelen normaliseren cortisol in een deel van de patiënten; bijwerkingen klassegebonden (bijnierinsufficiëntie, hypokaliëmie, androgeenstijging bij vrouwen, QT).</t>
  </si>
  <si>
    <t xml:space="preserve">Metyrapon (Metopirone) en ketoconazol (Ketoconazole HRA) – cluster; pasireotide (Signifor) inhoudelijk</t>
  </si>
  <si>
    <t xml:space="preserve">n.v.t. (vergoedingslimiet cluster metyrapon/ketoconazol)</t>
  </si>
  <si>
    <t xml:space="preserve">Niet geraamd (endogeen Cushing zeldzaam)</t>
  </si>
  <si>
    <t xml:space="preserve">(1) Weesgeneesmiddel met een moderne gerandomiseerde-onttrekkingsstudie (RR 3,01 op cortisolnormalisatie) wordt geclusterd met oude steroïdogeneseremmers (metyrapon, ketoconazol) op grond van dezelfde biochemische uitkomst – 1B-aanvraag afgewezen, limiet op het niveau van de goedkope klassegenoten. (2) 'Indirecte vergelijking lastig' maar gelijke waarde: lage lat voor gelijkwaardigheid bij een zeldzame ziekte met een gevestigde klasse (vgl. Lokelma/patiromeer). (3) Toedieningsweg sluit pasireotide uit van de clustertoets maar niet van het waardeoordeel.</t>
  </si>
  <si>
    <t xml:space="preserve">Opgenomen op bijlage 1A in cluster 0V04CDAO V (2021)</t>
  </si>
  <si>
    <t xml:space="preserve">Bron: brief 14-06-2021 (2 p.) + GVS-rapport 01-06-2021 + FT-rapport (79 p.), volledig gelezen. Stap B.</t>
  </si>
  <si>
    <t xml:space="preserve">GVS-232</t>
  </si>
  <si>
    <t xml:space="preserve">Recombinant Zoster Vaccin met adjuvans (Shingrix®)</t>
  </si>
  <si>
    <t xml:space="preserve">recombinant zoster vaccin</t>
  </si>
  <si>
    <t xml:space="preserve">Shingrix</t>
  </si>
  <si>
    <t xml:space="preserve">de vaccinatie van medische risicogroepen</t>
  </si>
  <si>
    <t xml:space="preserve">GVS-advies Recombinant Zoster Vaccin met adjuvans (Shingrix®) voor de vaccinatie van medische risicogroepen</t>
  </si>
  <si>
    <t xml:space="preserve">https://www.zorginstituutnederland.nl/documenten/2021/06/14/gvs-advies-shingrix</t>
  </si>
  <si>
    <t xml:space="preserve">Geïndiceerde preventie: fabrikant vraagt vergoeding voor een deel van de ≥18-jarigen met verhoogd zosterrisico (stamceltransplantatie, immuunsuppressief behandelde kanker, orgaantransplantatie, hiv); Gezondheidsraad (2019) in beginsel positief over ouderenvaccinatie maar prijs moet aanzienlijk dalen – niet in het RVP; niet vervangbaar → 1B met bijlage 2; FE-vrijstelling omdat BIA &lt;€10 mln</t>
  </si>
  <si>
    <t xml:space="preserve">Positief (meerwaarde t.o.v. geen vaccinatie). ZOSTER-002 (RCT, autologe HSCT, n≈1.700): bevestigde herpes zoster bij 49/870 vs. 135/851 na mediaan 21 maanden (30,0 vs. 94,3 per 1.000 patiëntjaren; NNV 16,5; werkzaamheid 68,2% [55,6–73,6], ITT 64%) – GRADE hoog, klinisch relevant; ZOSTER-039 (hematologische maligniteiten, 2/259 vs. placebo) en immunogeniciteitsstudies (ZOSTER-028 solide tumoren; orgaantransplantatie; hiv) tonen robuuste humorale en cellulaire respons; reactogeniciteit (injectieplaats, myalgie, koorts) als in de algemene populatie. Immunogeniciteit als surrogaat waar werkzaamheidsdata ontbreken.</t>
  </si>
  <si>
    <t xml:space="preserve">Geen vaccinatie (levend verzwakt zostervaccin gecontra-indiceerd bij immuungecompromitteerden)</t>
  </si>
  <si>
    <t xml:space="preserve">Voorwaarde (letterlijk): 'Uitsluitend voor een verzekerde van 18 jaar of ouder: • die onlangs een stamceltransplantatie (allogeen of autoloog) ondergaan heeft, of waarbij een stamceltransplantatie gepland staat; • met een solide tumor of hematologische kanker, die behandeld wordt met een immuunsuppressieve behandeling; • die onlangs een orgaantransplantatie ondergaan heeft, of waarbij een orgaantransplantatie gepland staat; • die geïnfecteerd is met het Humaan Immuundeficiëntie Virus (HIV).'</t>
  </si>
  <si>
    <t xml:space="preserve">n.v.t. (FE-vrijstelling: BIA &lt;€10 mln)</t>
  </si>
  <si>
    <t xml:space="preserve">5,5–10,9 meerkosten in de eerste drie jaar (inhaalvaccinatie prevalente hiv-/transplantatiepatiënten); daarna 3,2–6,3 per jaar, afhankelijk van vaccinatiegraad</t>
  </si>
  <si>
    <t xml:space="preserve">Prevalente hiv-, stamcel- en orgaantransplantatiepopulatie (inhaalslag) plus incidente patiënten; vaccinatiegraad onzeker</t>
  </si>
  <si>
    <t xml:space="preserve">(1) Derde vaccin via de GVS-route voor risicogroepen (na Bexsero, Prevenar13): hoge-kwaliteit RCT-bewijs (ZOSTER-002, 68% werkzaamheid) voor één subgroep wordt via immunogeniciteit uitgebreid naar de andere immuungecompromitteerde groepen. (2) Scheiding GR/RVP (ouderen: prijs te hoog voor kosteneffectiviteit) versus GVS (individuele hoogrisicopatiënten) opnieuw zichtbaar; de FE-drempel is inmiddels expliciet €10 mln. (3) BIA-structuur inhaalslag + incidentie zoals bij Bexsero; bijlage 2 somt de vier risicogroepen letterlijk op i.p.v. te verwijzen naar richtlijnen.</t>
  </si>
  <si>
    <t xml:space="preserve">Bron: brief 14-06-2021 (3 p.) + GVS-rapport 28-05-2021 + FT-rapport + BIA (84 p.), volledig gelezen. Stap B.</t>
  </si>
  <si>
    <t xml:space="preserve">GVS-233</t>
  </si>
  <si>
    <t xml:space="preserve">SGLT-2-remmers</t>
  </si>
  <si>
    <t xml:space="preserve">sglt-2-remmers</t>
  </si>
  <si>
    <t xml:space="preserve">diabetes mellitus type 2 met een zeer hoog risico op hart- en vaatziekten</t>
  </si>
  <si>
    <t xml:space="preserve">Advies - uitbreiden voorwaarden medicijnen SGLT-2-remmers voor diabetes mellitus type 2 met een zeer hoog risico op hart- en vaatziekten</t>
  </si>
  <si>
    <t xml:space="preserve">https://www.zorginstituutnederland.nl/documenten/2021/06/22/gvs-advies-sglt-2-remmers-uitbreiding-bijlage-2</t>
  </si>
  <si>
    <t xml:space="preserve">Klasse: Janssen (canagliflozine), AstraZeneca (dapagliflozine), Boehringer Ingelheim/Lilly (empagliflozine), MSD (ertugliflozine)</t>
  </si>
  <si>
    <t xml:space="preserve">Cluster SGLT-2-remmers (1A) met bijlage 2; uitbreiding gevraagd vanuit de Ronde tafel Diabeteszorg (NDF + ZIN) op basis van de NHG-NIV-conceptrichtlijn 'Farmacotherapie van hoog-risicopatiënten met DM2' (2021): toevoeging aan de standaardbehandeling bij DM2 met zeer hoog risico op hart- en vaatziekten; gezamenlijk dossier van de vier registratiehouders (FT, FE, BIA)</t>
  </si>
  <si>
    <t xml:space="preserve">Positief voor cana-, dapa- en empagliflozine; negatief voor ertugliflozine. NMA (Palmer 2021) bij DM2 met bewezen HVZ en/of chronische nierschade: SGLT-2-remmers als groep verlagen na 5 jaar de kans op sterfte door alle oorzaken, CV-sterfte, niet-fataal MI, hartfalenopname en nierfalen (hoge bewijskwaliteit; geen effect op beroerte); NHG-NIV waardeert CV-sterfte en MI af naar middelmatig. Per middel: canagliflozine (CANVAS: 3p-MACE HR 0,82, NNT 34), empagliflozine (EMPA-REG: HR 0,86, NNT 38; ook totale sterfte) en dapagliflozine (DECLARE: HR 0,90, NNT 58; hartfalen en nierfalen) tonen klinisch relevante effecten op harde uitkomsten (NICE: ≥10% RRR relevant), ertugliflozine niet (VERTIS-CV: 3p-MACE HR 0,99, NNT 815; alleen hartfalenopname HR 0,70) → meerwaarde t.o.v. placebo voor drie middelen, gelijke waarde voor ertugliflozine (voldoet niet aan SWP voor deze indicatie). Bijwerkingen: meer genitale infecties (hoog); geen uitspraak mogelijk over DKA, Fournier-gangreen, amputaties (waarschuwing beroepsgroep); niet starten bij eGFR &lt;30.</t>
  </si>
  <si>
    <t xml:space="preserve">Placebo toegevoegd aan de standaardbehandeling (glucoseverlagend, CV-risicomanagement) bij DM2 met zeer hoog CV-risico</t>
  </si>
  <si>
    <t xml:space="preserve">Nieuwe voorwaarde voor cana-, dapa- en empagliflozine (letterlijk): 'Voor de behandeling van volwassenen met diabetes mellitus type 2 met een zeer hoog risico op hart- en vaatziekten: • eerder bewezen hart- en vaatziekten; en/of • chronische nierschade met – eGFR 30–59 ml/min per 1,73 m² met matig verhoogde albuminurie (ACR &gt;3 mg/mmol) of – eGFR ≥60 ml/min per 1,73 m² met ernstig verhoogde albuminurie (ACR &gt;30 mg/mmol)'; bestaande voorwaarden (na metformine + SU, zonder insuline) blijven; ertugliflozine niet uitgebreid.</t>
  </si>
  <si>
    <t xml:space="preserve">Matig (DM2 met zeer hoog CV-risico) → €50.000 (gehanteerde referentiewaarde)</t>
  </si>
  <si>
    <t xml:space="preserve">3.304/QALY (klasse, t.o.v. standaardbehandeling)</t>
  </si>
  <si>
    <t xml:space="preserve">Kosteneffectief bij €50.000; KEA na herindiening 'van voldoende kwaliteit' hoewel op enkele punten niet transparant (eerdere versie onvoldoende)</t>
  </si>
  <si>
    <t xml:space="preserve">n.v.t. (1A-cluster met vergoedingslimiet; goedkope middelen)</t>
  </si>
  <si>
    <t xml:space="preserve">3,0 (conservatief) tot 11,9 (progressief) meerkosten in jaar 3, afhankelijk van marktpenetratie; 4,6–8,3 bij variatie van het HVZ-percentage</t>
  </si>
  <si>
    <t xml:space="preserve">7.148 (conservatief) tot 28.593 (progressief) behandelde patiënten in jaar 3; doelgroep: DM2 met bewezen HVZ en/of CKD met albuminurie</t>
  </si>
  <si>
    <t xml:space="preserve">(1) Derde klassebrede diabetesbeoordeling, nu positief: harde CV/renale uitkomsten uit CVOT's + NMA maken SGLT-2-remmers add-on-waardig bij zeer hoog CV-risico – het bewijs dat in 2018 (GVS-160) ontbrak. (2) Klasse-uitspraak met uitzondering: ertugliflozine wordt op zijn eigen CVOT (VERTIS-CV, HR 0,99) uitgesloten – ZIN eist per middel bewijs op harde eindpunten, NICE-relevantiegrens ≥10% RRR als toets. (3) Zeer gunstige KE (€3.304/QALY) en beperkte BI (€3–12 mln) door lage prijzen en vermeden events; FE aanvankelijk onvoldoende, na reactie van de registratiehouders alsnog geaccepteerd. (4) Bijlage 2-tekst volgt de NHG-NIV-richtlijncriteria (HVZ; CKD met eGFR/ACR-drempels) letterlijk; opmaat naar verdere verruiming (GVS-362).</t>
  </si>
  <si>
    <t xml:space="preserve">Bijlage 2-voorwaarden cana-, dapa- en empagliflozine uitgebreid (2021); ertugliflozine niet; exacte datum/Stcrt. niet in dossier</t>
  </si>
  <si>
    <t xml:space="preserve">Bron: brief 22-06-2021 (3 p.) + FT-rapport 04-06-2021 + FE-rapport + BIA (176 p.), volledig gelezen. Reeks: GVS-160 (2018, negatief) → GVS-233 (2021) → GVS-362 (2025).</t>
  </si>
  <si>
    <t xml:space="preserve">GVS-234</t>
  </si>
  <si>
    <t xml:space="preserve">calcifediol (Hidroferol®)</t>
  </si>
  <si>
    <t xml:space="preserve">calcifediol</t>
  </si>
  <si>
    <t xml:space="preserve">Hidroferol</t>
  </si>
  <si>
    <t xml:space="preserve">GVS-advies calcifediol (Hidroferol®)</t>
  </si>
  <si>
    <t xml:space="preserve">https://www.zorginstituutnederland.nl/documenten/2021/07/01/gvs-advies-calcifediol-hidroferol</t>
  </si>
  <si>
    <t xml:space="preserve">Faes Farma</t>
  </si>
  <si>
    <t xml:space="preserve">Marginale toets: calcifediol (25-OH-vitamine D3, capsule 0,266 mg = 15.960 IE, eenmaal per maand) onderling vervangbaar met de colecalciferolproducten in cluster 0A11CCBO V (vitamine D-deficiëntie bij volwassenen waar hoge/gespreide doses nodig zijn: osteoporose-adjuvans, malabsorptie, renale osteodystrofie, corticosteroïdgeïnduceerde botziekte); standaarddosis 8,7 µg</t>
  </si>
  <si>
    <t xml:space="preserve">Positief (gelijke waarde; marginale toets). Calcifediol is de directe metaboliet van colecalciferol en verhoogt 25-OH-D sneller en met minder afhankelijkheid van leverhydroxylering; klinische uitkomsten vergelijkbaar met colecalciferol bij dezelfde indicaties; geen klinisch relevante verschillen in eigenschappen → cluster met colecalciferol.</t>
  </si>
  <si>
    <t xml:space="preserve">Colecalciferol (hooggedoseerde vitamine D3-producten in cluster 0A11CCBO V)</t>
  </si>
  <si>
    <t xml:space="preserve">n.v.t. (vergoedingslimiet cluster colecalciferol)</t>
  </si>
  <si>
    <t xml:space="preserve">(1) Routinematige marginale toets die een jaar later achterhaald wordt: in het aanvullend pakketadvies vitamine D (GVS-395, mei 2022) adviseert ZIN alle colecalciferolbevattende middelen én calcifediol uit het GVS te laten stromen – de clustering van 2021 maakte calcifediol daarmee automatisch onderdeel van de uitstroom. (2) Standaarddosis 8,7 µg/dag afgeleid van de maandcapsule (0,266 mg/30,6) – omrekening van een maandregime naar dagdosis.</t>
  </si>
  <si>
    <t xml:space="preserve">Opgenomen op bijlage 1A in cluster 0A11CCBO V (2021); per 01-01-2023 met de vitamine D-groep uit het GVS (GVS-395)</t>
  </si>
  <si>
    <t xml:space="preserve">Bron: brief 01-07-2021 (2 p.) + GVS-rapport 28-06-2021 (18 p.), volledig gelezen. Zie GVS-395 (uitstroom vitamine D 2022). Stap B.</t>
  </si>
  <si>
    <t xml:space="preserve">GVS-235</t>
  </si>
  <si>
    <t xml:space="preserve">cladribine (Mavenclad®) - uitbreiding nadere voorwaarden</t>
  </si>
  <si>
    <t xml:space="preserve">cladribine - uitbreiding nadere voorwaarden</t>
  </si>
  <si>
    <t xml:space="preserve">GVS-advies cladribine (Mavenclad®) - uitbreiding nadere voorwaarden</t>
  </si>
  <si>
    <t xml:space="preserve">https://www.zorginstituutnederland.nl/documenten/2021/07/05/gvs-advies-mavenclad---uitbreiding-nadere-voorwaarden</t>
  </si>
  <si>
    <t xml:space="preserve">Cladribine (1A, cluster 0L01BBCO V met fingolimod/siponimod; bijlage 2: zeer actieve RRMS na ≥1 DMD) – fabrikant vraagt toevoeging van therapienaïeve patiënten met zeer actieve RRMS (≥2 relapsen in het voorafgaande jaar); herbeoordelingsrapport; monitoring via de Monitor MS-geneesmiddelen</t>
  </si>
  <si>
    <t xml:space="preserve">Positief (gelijke waarde t.o.v. natalizumab en ocrelizumab bij therapienaïeve zeer actieve RRMS). Bewijs: post-hoc HDA-subgroep uit CLARITY (ARR-reductie en minder 3/6-maands bevestigde progressie, klinisch relevant en vergelijkbaar met de totale CLARITY-populatie), NMA's (Giovannoni 2020; NMA uit het NVN-richtlijnaddendum) en de meta-regressie van Berardi, alle 'in dezelfde richting'; ZIN benoemt de grote onzekerheid (indirect bewijs met extrapolatie naar de PICO-populatie, post-hoc subgroepen met brede intervallen, onzekere vergelijkbaarheid van bijwerkingen – GRADE zou meermaals afwaarderen) maar heeft 'toch voldoende vertrouwen' omdat de resultaten consistent zijn en het NVN-addendum adviseert bij zeer actieve RRMS direct met een tweedelijnsmiddel (incl. cladribine) te starten.</t>
  </si>
  <si>
    <t xml:space="preserve">Natalizumab en ocrelizumab (hoog-effectieve eerste-keus middelen bij zeer actieve RRMS volgens het NVN-addendum)</t>
  </si>
  <si>
    <t xml:space="preserve">Nieuwe voorwaarde (letterlijk): 'Uitsluitend voor een verzekerde van achttien jaar of ouder met zeer actieve relapsing-remitting multiple sclerose (RRMS) – gedefinieerd door 2 of meer relapsen in het voorafgaande jaar bij therapienaïeve patiënten, of – die niet heeft gereageerd op een behandeling met ten minste één ziektemodificerend geneesmiddel (DMD) dat geregistreerd is voor de behandeling van MS.'</t>
  </si>
  <si>
    <t xml:space="preserve">n.v.t. (bijlage 2-uitbreiding binnen cluster; BIA €0,7 mln)</t>
  </si>
  <si>
    <t xml:space="preserve">n.v.t. (clusterlimiet)</t>
  </si>
  <si>
    <t xml:space="preserve">0,7 meerkosten in jaar 3 (realistisch scenario; substitutie van natalizumab/ocrelizumab)</t>
  </si>
  <si>
    <t xml:space="preserve">Niet exact vermeld (therapienaïeve zeer actieve RRMS met ≥2 relapsen)</t>
  </si>
  <si>
    <t xml:space="preserve">(1) Verschuiving van tweede naar eerste lijn ('induction'-strategie) op indirect, post-hoc en geëxtrapoleerd bewijs: ZIN somt de GRADE-bezwaren zelf op en weegt daartegen de consistentie van meerdere NMA's en de richtlijnpositie (NVN-addendum: direct hoog-effectief starten bij zeer actieve RRMS) – richtlijnconsensus als doorslaggevende factor bij zwak vergelijkend bewijs (vgl. siponimod GVS-210). (2) Bijlage 2 definieert 'zeer actief' bij naïeve patiënten operationeel (≥2 relapsen/jaar) – een klinisch criterium in de vergoedingstekst. (3) Verwijzing naar de Monitor MS-geneesmiddelen als klassebrede gebruiksmonitoring; BIA klein door substitutie van duurdere infusiemiddelen.</t>
  </si>
  <si>
    <t xml:space="preserve">Bijlage 2-voorwaarde cladribine uitgebreid met therapienaïeve zeer actieve RRMS (2021)</t>
  </si>
  <si>
    <t xml:space="preserve">Bron: brief 05-07-2021 (2 p.) + herbeoordelingsrapport 03-06-2021 + BIA (56 p.), volledig gelezen. Zie GVS-149 (2018). Stap B.</t>
  </si>
  <si>
    <t xml:space="preserve">GVS-236</t>
  </si>
  <si>
    <t xml:space="preserve">buprenorfine (Buvidal®)</t>
  </si>
  <si>
    <t xml:space="preserve">buprenorfine</t>
  </si>
  <si>
    <t xml:space="preserve">Buvidal</t>
  </si>
  <si>
    <t xml:space="preserve">een verslaving aan pijnstillers</t>
  </si>
  <si>
    <t xml:space="preserve">GVS-advies buprenorfine (Buvidal®) voor de behandeling van een verslaving aan pijnstillers</t>
  </si>
  <si>
    <t xml:space="preserve">https://www.zorginstituutnederland.nl/documenten/2021/07/21/gvs-advies-subcutaan-buprenorfine-buvidal</t>
  </si>
  <si>
    <t xml:space="preserve">Camurus</t>
  </si>
  <si>
    <t xml:space="preserve">Niet onderling vervangbaar met oraal methadon (0N07BCAO V) of sublinguaal buprenorfine/naloxon (0N07BCBO V) omdat het GVS injectie- en niet-injectiemiddelen scheidt; depot s.c. wekelijks (8–32 mg) of maandelijks (64–160 mg) na stabilisatie</t>
  </si>
  <si>
    <t xml:space="preserve">Positief (gelijke waarde). RCT (Lofwall 2018, 24 weken, n=428, dubbelblind double-dummy) toont non-inferioriteit van s.c. depotbuprenorfine t.o.v. sublinguaal buprenorfine/naloxon op het percentage opioïdnegatieve urinemonsters (EMA-marge -11%; per-protocolanalyse bevestigt, subgroepanalyse doorkruist de marge), zonder verschil in kwaliteit van leven; superioriteit niet aangetoond. Bijwerkingen vergelijkbaar (injectieplaatsreacties); minder risico op misbruik/diversie en dagelijkse afhaal door depotvorm, maar dat leidt niet tot aangetoond klinisch relevant verschil. Conclusie: voldoet aan SWP en gelijke waarde t.o.v. sublinguaal buprenorfine + naloxon bij matig-ernstige opioïdverslaving ≥18 jaar binnen medische, sociale en psychologische behandeling (registratie ≥16 jaar; bewijs vanaf 18).</t>
  </si>
  <si>
    <t xml:space="preserve">Sublinguaal buprenorfine + naloxon (Suboxone) binnen het kader van medische, sociale en psychologische behandeling</t>
  </si>
  <si>
    <t xml:space="preserve">Geen bijlage 2-tekst; voorwaarde 1B: geen meerkosten voor het farmaciebudget</t>
  </si>
  <si>
    <t xml:space="preserve">n.v.t. (FE-vrijstelling op grond van BIA)</t>
  </si>
  <si>
    <t xml:space="preserve">Niet kosteneffectief t.o.v. sublinguaal buprenorfine/naloxon: effectverschil nul, kostenverschil ~€2.644 per cliënt per jaar</t>
  </si>
  <si>
    <t xml:space="preserve">Geen percentage; opname 1B alleen 'op voorwaarde dat er geen meerkosten zijn voor het farmaciebudget' (rekenkundig ~59% verschil: €4.510,56 vs. €1.866 per jaar)</t>
  </si>
  <si>
    <t xml:space="preserve">0,9–2,0 meerkosten in jaar 3 na substitutie (BIA-rapport: 0,8–1,6); 1,2–2,6 zonder substitutie; scenario's verschillen in het aantal overstappers van buprenorfine/naloxon</t>
  </si>
  <si>
    <t xml:space="preserve">Niet exact vermeld in de brief (opioïdverslaafden in behandeling met buprenorfine; laag en hoog overstapscenario); €4.510,56 per cliënt per jaar vs. €1.866 voor sublinguaal buprenorfine/naloxon</t>
  </si>
  <si>
    <t xml:space="preserve">(1) Depotvariant van een bestaand middel: non-inferieur aan sublinguaal buprenorfine/naloxon, praktische voordelen (geen dagelijkse verstrekking, minder diversie) worden niet als meerwaarde erkend → gelijke waarde. (2) Zelfde KE-redenering als bij mexiletine (GVS-216): FE-vrijstelling ≠ KE-vrijstelling; nul effectverschil + €2.644 meerkosten per jaar = niet kosteneffectief. (3) Uitkomst: opnemen op 1B onder de voorwaarde 'geen meerkosten' – het nettoprijsanker is de sublinguale comparator (€1.866). (4) Injectie/niet-injectie-scheiding in het GVS verhindert 1A-clustering, zodat een prijsvoorwaarde nodig is om hetzelfde effect als een vergoedingslimiet te bereiken.</t>
  </si>
  <si>
    <t xml:space="preserve">Opgenomen op bijlage 1B na prijsafspraak zonder meerkosten (2021/2022); exacte datum/Stcrt. niet in dossier</t>
  </si>
  <si>
    <t xml:space="preserve">Bron: brief 21-07-2021 (3 p.) + GVS-rapport 01-06-2021 + FT-rapport + BIA (94 p.), volledig gelezen. Brief noemt €0,9–2,0 mln, BIA-rapport €0,8–1,6 mln (afrondingsverschil).</t>
  </si>
  <si>
    <t xml:space="preserve">GVS-237</t>
  </si>
  <si>
    <t xml:space="preserve">ferrimaltol (Feraccru®)</t>
  </si>
  <si>
    <t xml:space="preserve">ferrimaltol</t>
  </si>
  <si>
    <t xml:space="preserve">Feraccru</t>
  </si>
  <si>
    <t xml:space="preserve">ijzergebrek bij volwassenen</t>
  </si>
  <si>
    <t xml:space="preserve">GVS-advies ferrimaltol (Feraccru®) voor de behandeling van ijzergebrek bij volwassenen</t>
  </si>
  <si>
    <t xml:space="preserve">https://www.zorginstituutnederland.nl/documenten/2021/07/26/gvs-advies-ferrimaltol-feraccru</t>
  </si>
  <si>
    <t xml:space="preserve">Aangevraagd op 1B voor een subpopulatie (herformuleerde claim): volwassenen met milde tot matig ernstige ijzergebreksanemie na falen op/intolerantie voor orale ferro (Fe2+)-preparaten; beoordeeld bij IBD-patiënten onder specialistische behandeling; comparator intraveneus ijzer (Ferinject); niet clusterbaar met orale Fe2+-preparaten (andere plaats: na falen)</t>
  </si>
  <si>
    <t xml:space="preserve">Negatief: voldoet niet aan SWP 'vanwege gebrek aan bewijs' t.o.v. intraveneus ijzer. AEGIS-H2H (open-label RCT, 12 weken, ferrimaltol 2 dd 30 mg vs. i.v. ferric carboxymaltose bij IBD met lage ziekteactiviteit): ferrimaltol laat Hb stijgen maar non-inferioriteit voor Hb-normalisatie of ≥2 g/dl stijging kon niet worden geconcludeerd; het inclusiecriterium 'eerder falen op een oraal ferropreparaat' werd tijdens de inclusie losgelaten, waardoor de studie de aangevraagde subpopulatie niet dekt. AEGIS-1/2 (vs. placebo na niet-succesvolle OFP-behandeling) tonen wel Hb-stijging maar onbekende OFP-dosering bij falen (niet toetsbaar aan de NL-standaard) en exclusie van actieve ziekte/opvlamming. Bijwerkingen: GI-klachten; i.v. ijzer kent zeldzame overgevoeligheids-/anafylactische reacties (toediening in het ziekenhuis). Conclusie: geen conclusies mogelijk over gunstige en ongunstige effecten t.o.v. i.v. ijzer in de subpopulatie.</t>
  </si>
  <si>
    <t xml:space="preserve">Intraveneus ijzer (ferric carboxymaltose, Ferinject) bij falen op/intolerantie voor oraal Fe2+</t>
  </si>
  <si>
    <t xml:space="preserve">Niet geraamd (IBD-patiënten met ijzergebreksanemie na falen op oraal Fe2+)</t>
  </si>
  <si>
    <t xml:space="preserve">(1) De fabrikant versmalde de claim tot 'na falen op oraal Fe2+', waardoor i.v. ijzer de comparator werd – maar de head-to-head studie (AEGIS-H2H) liet dat inclusiecriterium juist los en haalde non-inferioriteit niet; de placebostudies zeggen niets over de vergelijking met i.v. ijzer. (2) 'Gebrek aan bewijs' → SWP niet voldaan; oraal gemak (geen ziekenhuistoediening) telt niet zonder effectiviteitsbewijs. (3) Herbeoordeling mogelijk bij nieuwe publicaties. Consistent met de lijn dat een subpopulatieclaim door subpopulatiespecifiek vergelijkend bewijs moet worden gedragen (vgl. GVS-108, GVS-169).</t>
  </si>
  <si>
    <t xml:space="preserve">Bron: brief 26-07-2021 (2 p.) + FT-rapport 28-06-2021 (43 p.), volledig gelezen. Geen GVS-rapport/BIA in de bundel.</t>
  </si>
  <si>
    <t xml:space="preserve">GVS-238</t>
  </si>
  <si>
    <t xml:space="preserve">weesgeneesmiddel tafamidis (Vyndaqel®)</t>
  </si>
  <si>
    <t xml:space="preserve">weesgeneesmiddel tafamidis</t>
  </si>
  <si>
    <t xml:space="preserve">transthyretine-amyloïdose met cardiomyopathie (ATTR-CM)</t>
  </si>
  <si>
    <t xml:space="preserve">GVS-advies weesgeneesmiddel tafamidis (Vyndaqel®) bij de behandeling van transthyretine-amyloïdose met cardiomyopathie (ATTR-CM)</t>
  </si>
  <si>
    <t xml:space="preserve">https://www.zorginstituutnederland.nl/documenten/2021/08/11/gvs-advies-tafamidis-vyndaqel-bij-de-behandeling-van-attr-cm</t>
  </si>
  <si>
    <t xml:space="preserve">Niet onderling vervangbaar (zie GVS-211); herbeoordeling op verzoek van de fabrikant met een nieuw KEA-dossier, acht maanden na de afwijzing van december 2020; therapeutische waarde uit de eerdere beoordeling overgenomen (meerwaarde NYHA I–II); ACP ingeschakeld</t>
  </si>
  <si>
    <t xml:space="preserve">Positief voor NYHA I–II (ongewijzigd t.o.v. GVS-211: ATTR-ACT, sterfte HR 0,70, betere kwaliteit van leven, minder snelle achteruitgang; minderwaarde bij NYHA III). De herbeoordeling betreft uitsluitend de kosteneffectiviteit: de nieuwe KEA is van voldoende kwaliteit; ICER €151.050/QALY t.o.v. BSC bij een referentiewaarde van €80.000 (ziektelast 0,77); resterende onzekerheid vooral over de algehele overleving – afhankelijk van de parametrische extrapolatie varieert de ICER van €144.598 (gunstigste OS-distributie) tot €225.400/QALY, alle boven de referentiewaarde; expertisecentrum: studieresultaten worden in de praktijk herkend; op patiëntniveau blijft de effectgrootte en het langetermijneffect onzeker (ACP).</t>
  </si>
  <si>
    <t xml:space="preserve">Placebo toegevoegd aan best ondersteunende zorg (hartfalenbehandeling)</t>
  </si>
  <si>
    <t xml:space="preserve">Bij opname na succesvolle onderhandeling (letterlijk): 'Uitsluitend voor een verzekerde van achttien jaar of ouder met wild-type of erfelijke transthyretineamyloïdose met cardiomyopathie én NYHA klasse I-II.' Plus weesgeneesmiddelenarrangement (start-/stopcriteria, indicatiecommissie, register, verbetering diagnostiek).</t>
  </si>
  <si>
    <t xml:space="preserve">0,77 (proportional shortfall; zie GVS-211) → €80.000</t>
  </si>
  <si>
    <t xml:space="preserve">151.050/QALY t.o.v. BSC (nieuwe KEA, voldoende kwaliteit)</t>
  </si>
  <si>
    <t xml:space="preserve">151.050 (basecase); scenario's 144.598–225.400 afhankelijk van OS-extrapolatie; alle boven €80.000</t>
  </si>
  <si>
    <t xml:space="preserve">Minstens 50% om onder €80.000/QALY te komen; ZIN en ACP: 'fors hoger dan 50%' omdat het een indicatie-uitbreiding van een bestaand middel betreft zonder aanwijzingen voor extreem hoge investeringen, de budgetimpact zeer hoog is (snelle terugverdientijd) en nieuwe middelen voor ATTR-CM komen; ACP kan geen extra percentage noemen (informatie ontbreekt)</t>
  </si>
  <si>
    <t xml:space="preserve">172–421 meerkosten in jaar 3 (ongewijzigd; 4.905–7.296 patiënten volgens de nieuwe BIA-raming)</t>
  </si>
  <si>
    <t xml:space="preserve">4.905–7.296 patiënten (grote spreiding door onbekend aantal nog niet gediagnosticeerde ATTR-CM-patiënten); €122.552 per patiënt per jaar (lijstprijs)</t>
  </si>
  <si>
    <t xml:space="preserve">ACP 15-07-2021 (SAN en het netwerk van expertisecentra UMCG/UMCU/Erasmus spraken in; Pfizer schriftelijk): effectief middel, praktijk bevestigt studies, aandacht voor onderdiagnostiek en etniciteit (Afro-Amerikaanse populatie); niet kosteneffectief (€151.050 vs. €80.000) → ≥50% korting, en argumenten voor 'fors hoger': indicatie-uitbreiding zonder extreem hoge investeringen, zeer hoge BI (€171–421 mln, snelle terugverdientijd), komst van nieuwe middelen (rekening houden met de duur van afspraken); geen extra percentage te noemen wegens ontbrekende informatie over een maatschappelijk verantwoorde prijs. Compliment aan behandelaren voor gepast-gebruikafspraken en het al opgezette register (onderzoek naar biomarker-gestuurde selectie).</t>
  </si>
  <si>
    <t xml:space="preserve">(1) Herbeoordeling na 8 maanden met een bruikbare KEA: 'FE onvoldoende → niet opnemen' verandert in 'niet opnemen tenzij ≥50% korting + gepast gebruik' – het herbeoordelingsrecht als route naar onderhandeling. (2) ICER €151.050 met OS-onzekerheid (€145.000–225.000); korting op de basecase gedimensioneerd maar met een expliciete opslag: indicatie-uitbreiding van een bestaand molecuul, extreme BI en toekomstige concurrentie rechtvaardigen 'fors meer dan 50%'. (3) Weesgeneesmiddelenarrangement (start/stop, indicatiecommissie, register met biomarkeronderzoek, diagnostiekverbetering) en Monitor weesgeneesmiddelen als vaste voorwaarden. (4) Onderdiagnostiek als tweesnijdend zwaard: meer diagnostiek = meer patiënten = hogere BI, maar ook betere zorg – ZIN vraagt dit in de onderhandelingsduur te verdisconteren.</t>
  </si>
  <si>
    <t xml:space="preserve">Financieel arrangement en weesgeneesmiddelenarrangement gesloten; tafamidis 61 mg opgenomen op 1B met bijlage 2 (2022/2023); exacte datum/Stcrt. niet in dossier</t>
  </si>
  <si>
    <t xml:space="preserve">Bron: brief 11-08-2021 (4 p.) + ACP-advies 15-07-2021 + FT-rapport (herbruikt) + FE-rapport + BIA (135 p.), volledig gelezen. Zie GVS-211 (eerste beoordeling december 2020).</t>
  </si>
  <si>
    <t xml:space="preserve">GVS-239</t>
  </si>
  <si>
    <t xml:space="preserve">drospirenon/estetrol (Drovelis®)</t>
  </si>
  <si>
    <t xml:space="preserve">drospirenon</t>
  </si>
  <si>
    <t xml:space="preserve">Drovelis</t>
  </si>
  <si>
    <t xml:space="preserve">GVS-advies drospirenon/estetrol (Drovelis®)</t>
  </si>
  <si>
    <t xml:space="preserve">https://www.zorginstituutnederland.nl/documenten/2021/08/31/gvs-advies-drospirenon-estetrol-drovelis</t>
  </si>
  <si>
    <t xml:space="preserve">Gedeon Richter</t>
  </si>
  <si>
    <t xml:space="preserve">Marginale toets: eerste combinatiepil met estetrol (natuurlijk foetaal oestrogeen) + drospirenon, onderling vervangbaar met de sub-50 eenfase-anticonceptiva in cluster 0G03AABO V; standaarddosis 0,86 tablet/dag (24+4-schema); bijlage 2 onderdeel 64 (anticonceptiva) van toepassing</t>
  </si>
  <si>
    <t xml:space="preserve">Positief (gelijke waarde; marginale toets). Fase 3-studies (Pearl-index vergelijkbaar met andere combinatiepillen, goede cycluscontrole) en een mogelijk gunstiger effect op hemostase-/leverparameters door het selectieve oestrogeenprofiel van estetrol, maar zonder aangetoonde klinische relevantie (VTE-risico niet in vergelijkende studies vastgesteld) → geen klinisch relevante verschillen in eigenschappen met de andere sub-50 eenfasepillen.</t>
  </si>
  <si>
    <t xml:space="preserve">Sub-50 eenfase combinatie-anticonceptiva (cluster 0G03AABO V)</t>
  </si>
  <si>
    <t xml:space="preserve">Onderdeel 64 (letterlijk): 'uitsluitend voor een verzekerde: a. jonger dan eenentwintig jaar, b. ter behandeling van endometriose indien de verzekerde hierop is aangewezen overeenkomstig de richtlijnen …, of c. ter behandeling van menorragie waarbij sprake is van bloedarmoede …'</t>
  </si>
  <si>
    <t xml:space="preserve">n.v.t. (vergoedingslimiet anticonceptivacluster)</t>
  </si>
  <si>
    <t xml:space="preserve">(1) Nieuwe oestrogeencomponent (estetrol) verandert niets aan de clusterlogica: anticonceptiva worden op werkzaamheid (Pearl-index) en profiel geclusterd, theoretische veiligheidsvoordelen zonder klinisch bewijs tellen niet. (2) Bijlage 2 onderdeel 64 (anticonceptie alleen &lt;21 jaar, endometriose, menorragie met anemie) geldt automatisch – het pakketbesluit van 2011 blijft de klassevoorwaarde. Standaarddosis 0,86 tablet (24 actieve tabletten per 28 dagen).</t>
  </si>
  <si>
    <t xml:space="preserve">Opgenomen op bijlage 1A in cluster 0G03AABO V met bijlage 2 onderdeel 64 (2021)</t>
  </si>
  <si>
    <t xml:space="preserve">Bron: brief 31-08-2021 (2 p.) + GVS-rapport 20-08-2021 (19 p.), volledig gelezen. Stap B.</t>
  </si>
  <si>
    <t xml:space="preserve">GVS-240</t>
  </si>
  <si>
    <t xml:space="preserve">roxadustat (Evrenzo®)</t>
  </si>
  <si>
    <t xml:space="preserve">roxadustat</t>
  </si>
  <si>
    <t xml:space="preserve">Evrenzo</t>
  </si>
  <si>
    <t xml:space="preserve">bloedarmoede bij chronische nierschade</t>
  </si>
  <si>
    <t xml:space="preserve">GVS-advies roxadustat (Evrenzo®) bij de behandeling van bloedarmoede bij chronische nierschade</t>
  </si>
  <si>
    <t xml:space="preserve">https://www.zorginstituutnederland.nl/documenten/2021/09/03/gvs-advies-roxadustat-evrenzo</t>
  </si>
  <si>
    <t xml:space="preserve">Astellas</t>
  </si>
  <si>
    <t xml:space="preserve">Parallelle procedure CBG-ZIN (EMA 24-08-2021, advies 03-09-2021); eerste orale HIF-PH-remmer; per definitie niet vervangbaar met de ESA's (cluster 0B03XAAP V) door de GVS-indelingsregel injectie vs. niet-injectie → 1B; roxadustat én ESA's worden per 01-01-2022 overgeheveld naar het intramurale budget, waardoor de BIA daarna niet meer van toepassing is</t>
  </si>
  <si>
    <t xml:space="preserve">Positief (gelijke waarde t.o.v. ESA's bij non-dialyse en dialyse, Hb-correctie en ESA-conversie). Directe fase 3-vergelijkingen met darbepoëtine/epoëtine (o.a. DOLOMITES, PYRENEES, SIERRAS, HIMALAYAS): vergelijkbaar Hb-effect en QoL, minder aanvullend i.v. ijzer; bij dialysepatiënten meer ernstige interventiegerelateerde bijwerkingen en stakers dan bij ESA's, maar incidenties blijven laag; MACE-analyses: geen aangetoond verhoogd risico, maar bij non-dialyse patiënten mogelijk licht verhoogd cardiovasculair/mortaliteitsrisico → SmPC beperkt inzet bij non-dialyse tot situaties met valide klinische redenen; orale toediening als gebruiksgemak vooral bij non-dialyse en peritoneale dialyse.</t>
  </si>
  <si>
    <t xml:space="preserve">Erytropoëse-stimulerende middelen (darbepoëtine alfa, epoëtine, methoxy-PEG-epoëtine bèta)</t>
  </si>
  <si>
    <t xml:space="preserve">n.v.t. (FE-vrijstelling; kostenneutraal)</t>
  </si>
  <si>
    <t xml:space="preserve">n.v.t.; kostenbeslag €4,15 mln in jaar 3 maar meerkosten €0 na substitutie van ESA's</t>
  </si>
  <si>
    <t xml:space="preserve">0 (kostenneutraal na substitutie; totaal kostenbeslag 4,15); vanaf 01-01-2022 intramuraal en BIA niet meer van toepassing</t>
  </si>
  <si>
    <t xml:space="preserve">Niet exact vermeld (CKD-patiënten met symptomatische anemie, non-dialyse en dialyse)</t>
  </si>
  <si>
    <t xml:space="preserve">(1) Orale vs. injecteerbare toediening blokkeert clustering met de ESA's per definitie, maar gelijke waarde + kostenneutraliteit leiden tot 1B – functioneel dezelfde uitkomst als clustering (vgl. Rybelsus GVS-202). (2) Het cardiovasculaire veiligheidssignaal bij non-dialyse patiënten (SmPC-beperking) drukt het oordeel niet: gelijke waarde geldt voor beide settings, met de SmPC als sturingsinstrument. (3) Domeinwissel in het zicht: ZIN merkt op dat roxadustat en ESA's per 2022 naar het ziekenhuisbudget gaan, zodat het GVS-advies vier maanden geldig is – een advies aan de vooravond van overheveling.</t>
  </si>
  <si>
    <t xml:space="preserve">Opgenomen op bijlage 1B (2021); per 01-01-2022 overgeheveld naar de medisch-specialistische zorg</t>
  </si>
  <si>
    <t xml:space="preserve">Bron: brief 03-09-2021 (2 p.) + GVS-rapport 30-06-2021 + FT-rapport + BIA (87 p.), volledig gelezen. Stap B.</t>
  </si>
  <si>
    <t xml:space="preserve">GVS-241</t>
  </si>
  <si>
    <t xml:space="preserve">CGRP-remmers erenumab (Aimovig®), fremanezumab (AJOVY®) en galcanezumab (Emgality®)</t>
  </si>
  <si>
    <t xml:space="preserve">cgrp-remmers erenumab</t>
  </si>
  <si>
    <t xml:space="preserve">Aimovig, AJOVY, Emgality</t>
  </si>
  <si>
    <t xml:space="preserve">chronische migraine</t>
  </si>
  <si>
    <t xml:space="preserve">Advies - vergoed CGRP-remmers erenumab (Aimovig®), fremanezumab (AJOVY®) en galcanezumab (Emgality®) voor de behandeling van chronische migraine</t>
  </si>
  <si>
    <t xml:space="preserve">https://www.zorginstituutnederland.nl/documenten/2021/09/17/gvs-advies-cgrp-remmers</t>
  </si>
  <si>
    <t xml:space="preserve">Klasse: Novartis (erenumab), Teva (fremanezumab), Lilly (galcanezumab) – gezamenlijke vergoedingsaanvraag</t>
  </si>
  <si>
    <t xml:space="preserve">Nieuw te vormen cluster CGRP-remmers op bijlage 1A (onderling vervangbaar: s.c. profylaxe, volwassenen, geen klinisch relevante verschillen) met bijlage 2-voorwaarde voor de subgroep therapieresistente chronische migraine, gedefinieerd door ZIN en de neurologen (NVN/NHV) na de afwijzing van erenumab in 2019 (GVS-183); episodische migraine volgt in een aparte aanvraag</t>
  </si>
  <si>
    <t xml:space="preserve">Positief voor de subgroep. Bij chronische migraine na falen van topiramaat/valproaat én botulinetoxine A (therapieresistent) hebben erenumab, fremanezumab en galcanezumab meerwaarde t.o.v. placebo: in de klinische studies (subgroepen met ≥2–3 gefaalde profylactica, o.a. FOCUS, CONQUER, LIBERTY/chronische-migrainestudies) bereikte ~20% van de patiënten een klinisch relevant effect (halvering van het aantal migrainedagen per maand) meer dan met placebo; kwaliteit van leven verbetert; onzekerheid over gunstige en ongunstige effecten op lange termijn. Omdat slechts een deel respondeert, koppelt ZIN de opname aan start- en stopcriteria uit het behandelprotocol van de neurologen (gepast-gebruikafspraken tussen neurologen en verzekeraars, in afronding). Voor de bredere indicatie (episodische migraine, eerdere lijn) blijft het oordeel van 2019 (gelijke waarde t.o.v. topiramaat) staan.</t>
  </si>
  <si>
    <t xml:space="preserve">Placebo bovenop best ondersteunende zorg bij therapieresistente chronische migraine (na topiramaat/valproaat en botulinetoxine A)</t>
  </si>
  <si>
    <t xml:space="preserve">Voorwaarde (letterlijk): 'uitsluitend voor een verzekerde van 18 jaar en ouder met chronische migraine na uitsluiten of behandeling van medicatieovergebruikshoofdpijn en na falen van profylactische behandeling met a) minimaal twee maanden topiramaat of valproaat in adequate doseringen en b) minimaal twee pogingen met botulinetoxine A (6 maanden) volgens PREEMPT protocol, tenzij het een verzekerde betreft met chronische migraine die op 17 september 2021 al in het kader van een managed access program met een CGRP-remmer werd behandeld.' Start-/stopcriteria in gepast-gebruikafspraken (binnen een maand te finaliseren).</t>
  </si>
  <si>
    <t xml:space="preserve">0,41–0,70 (proportional shortfall, MSQoL-utiliteiten; EQ-5D-variant als scenario) → €50.000</t>
  </si>
  <si>
    <t xml:space="preserve">Dominant (fremanezumab-model als klassevoorbeeld: -€6.090 incrementele kosten, +1,37 QALY (MSQoL) / +0,77 QALY (EQ-5D) t.o.v. BSC)</t>
  </si>
  <si>
    <t xml:space="preserve">Dominant/kosteneffectief bij €50.000 'op basis van de informatie die er nu ligt'; veel onzekerheden (lange termijn, gevoeligheidsanalyses onvoldoende inzichtelijk) maar 'voldoende voor besluitvorming'</t>
  </si>
  <si>
    <t xml:space="preserve">n.v.t. (1A-cluster met vergoedingslimiet; inkoopprijzen vertrouwelijk → BIA op gemiddelde jaarkosten)</t>
  </si>
  <si>
    <t xml:space="preserve">11,9 (scenario 2, NHV-schatting) tot 15,7 (scenario 1, methodiek BIA erenumab 2019) meerkosten in jaar 3</t>
  </si>
  <si>
    <t xml:space="preserve">6.500 (scenario 2) tot 8.599 (scenario 1) behandelde patiënten na 3 jaar; ~50.000 chronische-migrainepatiënten in NL, max. 11.000 in behandeling (NHV), 2.450–5.850 in aanmerking volgens fabrikanten; ~1.500 al behandeld in Managed Access Programs (400–500 zonder voorafgaande botulinetoxine); gemiddelde kosten €5.974,51 (jaar 1) / €5.824,51 (jaar 2+) per patiënt</t>
  </si>
  <si>
    <t xml:space="preserve">(1) Vervolg op GVS-183: ZIN definieerde samen met de neurologen de subgroep 'therapieresistente chronische migraine' (na topiramaat/valproaat én botulinetoxine A) waarin de CGRP-remmers wél meerwaarde hebben (20% extra responders met halvering migrainedagen); de drie fabrikanten dienden daarop gezamenlijk in. (2) Klassebrede 1A-clustering (nieuw cluster) met een gedeelde bijlage 2-voorwaarde en start-/stopcriteria uit het NVN-protocol; verantwoordelijkheid voor gepast gebruik bij neurologen en verzekeraars. (3) KE dominant bij €50.000 (ziektelast 0,41–0,70) ondanks onzekerheden; BIA €11,9–15,7 mln. (4) Uitvoering: ~1.500 MAP-patiënten worden vrijgesteld van de voorwaarde (400–500 kregen geen botox), NHV/NVN signaleren botox-capaciteits- en registratieproblemen – ZIN legt dat bij partijen. Model voor 'van afwijzing naar subgroep-clustering' (vgl. fampridine GVS-186).</t>
  </si>
  <si>
    <t xml:space="preserve">Opgenomen op bijlage 1A (nieuw cluster CGRP-remmers) met bijlage 2-voorwaarde per 2022; exacte datum/Stcrt. niet in dossier; episodische migraine later apart beoordeeld</t>
  </si>
  <si>
    <t xml:space="preserve">Bron: brief 17-09-2021 (4 p.) + GVS-rapport 26-04-2021 + FT-rapport + FE-rapport (fremanezumab-model) + BIA (189 p.), volledig gelezen. Indexdatum 17-09-2021; brief gericht aan staatssecretaris Blokhuis. Klassebreed dossier (Stap A-selectie).</t>
  </si>
  <si>
    <t xml:space="preserve">GVS-242</t>
  </si>
  <si>
    <t xml:space="preserve">cprg (Remmers®)</t>
  </si>
  <si>
    <t xml:space="preserve">cprg</t>
  </si>
  <si>
    <t xml:space="preserve">Remmers</t>
  </si>
  <si>
    <t xml:space="preserve">GVS-advies cprg remmers</t>
  </si>
  <si>
    <t xml:space="preserve">https://www.zorginstituutnederland.nl/publicaties/adviezen/2021/09/17/gvs-advies-cprg-remmers</t>
  </si>
  <si>
    <t xml:space="preserve">GVS-243</t>
  </si>
  <si>
    <t xml:space="preserve">SGLT-2-remmers extra uitbreiding bijlage 2-voorwaarden</t>
  </si>
  <si>
    <t xml:space="preserve">sglt-2-remmers extra uitbreiding bijlage 2-voorwaarden</t>
  </si>
  <si>
    <t xml:space="preserve">GVS-advies SGLT-2-remmers extra uitbreiding bijlage 2-voorwaarden</t>
  </si>
  <si>
    <t xml:space="preserve">https://www.zorginstituutnederland.nl/documenten/2021/09/20/gvs-advies-sglt-2-remmers-extra-uitbreiding-bijlage-2</t>
  </si>
  <si>
    <t xml:space="preserve">Klasse SGLT2-remmers (canagliflozine, dapagliflozine, empagliflozine)</t>
  </si>
  <si>
    <t xml:space="preserve">Aanvulling op het klassebrede GVS-advies van 22-06-2021 (GVS-233: SGLT2-remmers bij DM2 met zeer hoog HVZ-risico – bewezen HVZ en/of CKD met albuminurie) op verzoek van de NIV/NHG-richtlijncommissie: toevoeging van CKD met eGFR 30–44 zonder albuminurie; ertugliflozine niet meegenomen</t>
  </si>
  <si>
    <t xml:space="preserve">Positief zonder nieuwe FT-beoordeling. De richtlijncommissie NIV/NHG heeft de groep eGFR 30–44 zonder albuminurie inmiddels toegevoegd aan de aanbeveling (richtlijn september 2021) en motiveert dit met (1) de NMA van Palmer et al. 2021 waarop het juni-advies grotendeels rustte en waarin deze patiënten al waren geïncludeerd, en (2) de KDIGO 2020-richtlijn (SGLT2-remmers bij eGFR ≥30, ruimer dan de NIV/NHG-aanbeveling); de commissie acht het HVZ-risico van deze groep even hoog als dat van de al vergoede groepen → ZIN volgt de richtlijnconsensus.</t>
  </si>
  <si>
    <t xml:space="preserve">Standaard glucoseverlagende behandeling zonder SGLT2-remmer (zie GVS-233)</t>
  </si>
  <si>
    <t xml:space="preserve">Nieuwe voorwaarde (letterlijk): 'Voor de behandeling van volwassenen met diabetes mellitus type 2 met een zeer hoog risico op hart- en vaatziekten: • Eerder bewezen hart- en vaatziekten; en/of • Chronische nierschade met − eGFR 30-44 ml/min per 1,73m² zonder albuminurie of − eGFR 30-59 ml/min per 1,73m² met matig verhoogde albuminurie (ACR &gt;3 mg/mmol) of − eGFR ≥60 ml/min per 1,73m² met ernstig verhoogde albuminurie (ACR &gt;30 mg/mmol).'</t>
  </si>
  <si>
    <t xml:space="preserve">n.v.t. (aanvullend advies; zie GVS-233)</t>
  </si>
  <si>
    <t xml:space="preserve">n.v.t. (cluster)</t>
  </si>
  <si>
    <t xml:space="preserve">+0,3 (€302.699) bovenop de €6 mln van het juni-advies → 6,3 in jaar 3</t>
  </si>
  <si>
    <t xml:space="preserve">14.296 → 15.022 patiënten in jaar 3 (+726)</t>
  </si>
  <si>
    <t xml:space="preserve">(1) Richtlijncommissie als directe aanvrager: de NIV/NHG-commissie vraagt ZIN de voorwaarde te verruimen omdat haar concept-aanbeveling is aangepast – bijlage 2 wordt in real time gesynchroniseerd met de richtlijn, zonder fabrikant en zonder nieuwe FT. (2) Onderbouwing via reeds beoordeeld bewijs (Palmer 2021 omvatte deze subgroep al) en internationale richtlijn (KDIGO) – ZIN accepteert dat de juni-afbakening te smal was t.o.v. de eigen bewijsbasis. (3) Marginale meerkosten (+€0,3 mln, +726 patiënten). Tussenstap in de SGLT2-reeks GVS-160 → 233 → 243 → 245/256 → 362 (alle voorwaarden vervallen 2025).</t>
  </si>
  <si>
    <t xml:space="preserve">Bijlage 2-voorwaarden SGLT2-remmers aangevuld met CKD eGFR 30–44 zonder albuminurie (2021)</t>
  </si>
  <si>
    <t xml:space="preserve">Bron: aanvullende brief 20-09-2021 (4 p. + BIA-bijlage 16-09-2021), volledig gelezen. Hoofdadvies 22-06-2021 = GVS-233. Klassebreed dossier. Stap B.</t>
  </si>
  <si>
    <t xml:space="preserve">GVS-244</t>
  </si>
  <si>
    <t xml:space="preserve">levomepromazine (Nozinan®)</t>
  </si>
  <si>
    <t xml:space="preserve">levomepromazine</t>
  </si>
  <si>
    <t xml:space="preserve">Nozinan</t>
  </si>
  <si>
    <t xml:space="preserve">GVS-advies levomepromazine (Nozinan®)</t>
  </si>
  <si>
    <t xml:space="preserve">https://www.zorginstituutnederland.nl/documenten/2021/09/29/gvs-advies-levomepromazine-nozinan</t>
  </si>
  <si>
    <t xml:space="preserve">Onbekend (Nozinan; aanvraag door beroepsgroep IKNL/richtlijncommissie)</t>
  </si>
  <si>
    <t xml:space="preserve">Off-label toepassingen (palliatieve sedatie, tweede stap na midazolam; misselijkheid/braken in de palliatieve fase, derde stap) van een sinds 1990 geregistreerd fenothiazine dat in 1996 door de Ziekenfondsraad van vergoeding werd uitgesloten ('therapeutische waarde als analgeticum ontbreekt'); aanvraag op verzoek van VWS door de beroepsgroep (IKNL), niet door een fabrikant, omdat nabestaanden de kosten na overlijden moesten betalen; niet vervangbaar (geen alternatief voor sedatie; olanzapine/5HT3-antagonisten hebben een andere hoofdindicatie) → 1B met bijlage 2</t>
  </si>
  <si>
    <t xml:space="preserve">Positief op basis van praktijk en eigenschappen. Systematische reviews (t/m 2015) constateren een gebrek aan RCT's; één RCT toont bij kankergerelateerde misselijkheid een effect vergelijkbaar met haloperidol; overige studies van lage kwaliteit. ZIN acht een WAR-bespreking 'conform de huidige maatstaven niet mogelijk' en bepaalt de therapeutische waarde op ervaring in de praktijk en farmacologische eigenschappen (well-established use): jarenlange toepassing verankerd in de KNMG-richtlijn Palliatieve sedatie, IKNL-richtlijn Misselijkheid en braken, NVK-richtlijn en internationale richtlijnen (EAPC, MASCC/ESMO); sterk sederend (beoogd effect) en multireceptor-antagonisme relevant voor misselijkheid; bekend bijwerkingsprofiel (somnolentie, tachycardie, droge mond) dat bij continue sedatie tot overlijden 'niet (erg) relevant of juist de reden' is.</t>
  </si>
  <si>
    <t xml:space="preserve">Geen alternatief bij palliatieve sedatie (na midazolam); olanzapine/5HT3-antagonisten bij misselijkheid (andere hoofdindicatie)</t>
  </si>
  <si>
    <t xml:space="preserve">Voorwaarde (letterlijk): 'uitsluitend voor een verzekerde waarbij het geneesmiddel zal worden ingezet voor: 1. palliatieve sedatie, of 2. misselijkheid en braken in de palliatieve fase overeenkomstig de richtlijnen die in Nederland door de desbetreffende beroepsgroepen zijn aanvaard.'</t>
  </si>
  <si>
    <t xml:space="preserve">n.v.t.; €4,58 per patiënt (ca. 5 ampullen)</t>
  </si>
  <si>
    <t xml:space="preserve">0,11–0,13 meerkosten in jaar 3 (€112.402–132.550)</t>
  </si>
  <si>
    <t xml:space="preserve">12.395–14.617 patiënten (sedatie) en 12.147–14.324 (misselijkheid/braken) in 2024 (67%-prognose-interval sterfgevallen)</t>
  </si>
  <si>
    <t xml:space="preserve">(1) Pakketwaardigheid van een goedkoop, decennia-oud middel voor een uitsluitend off-label, richtlijnverankerde toepassing: ZIN erkent openlijk dat het bewijs een WAR-toets 'niet mogelijk' maakt en beoordeelt op praktijkervaring en farmacologie – well-established use als volwaardige SWP-route bij palliatieve zorg. (2) Aanvraag door de beroepsgroep in plaats van een fabrikant, aangestuurd door VWS na signalen dat nabestaanden de rekening kregen – toegankelijkheid en waardigheid rond overlijden als impliciete pakketargumenten. (3) Bijlage 2 verwijst naar richtlijnen en dekt beide off-label indicaties; de uitsluiting van 1996 (Ziekenfondsraad) wordt na 25 jaar ongedaan gemaakt voor een ander gebruiksdoel.</t>
  </si>
  <si>
    <t xml:space="preserve">Opgenomen op bijlage 1B met bijlage 2-voorwaarde (2021/2022)</t>
  </si>
  <si>
    <t xml:space="preserve">Bron: brief 29-09-2021 (5 p.), volledig gelezen. Stap B.</t>
  </si>
  <si>
    <t xml:space="preserve">GVS-245</t>
  </si>
  <si>
    <t xml:space="preserve">empagliflozine (Jardiance®)</t>
  </si>
  <si>
    <t xml:space="preserve">empagliflozine</t>
  </si>
  <si>
    <t xml:space="preserve">Jardiance</t>
  </si>
  <si>
    <t xml:space="preserve">volwassenen met chronisch hartfalen</t>
  </si>
  <si>
    <t xml:space="preserve">GVS-advies empagliflozine (Jardiance®) bij de behandeling van volwassenen met chronisch hartfalen</t>
  </si>
  <si>
    <t xml:space="preserve">https://www.zorginstituutnederland.nl/documenten/2021/10/21/gvs-advies-empagliflozine-jardiance</t>
  </si>
  <si>
    <t xml:space="preserve">Boehringer Ingelheim / Lilly</t>
  </si>
  <si>
    <t xml:space="preserve">Empagliflozine in SGLT2-cluster 0A10BXAO V met bijlage 2 (DM2-voorwaarden incl. de zeer-hoog-risicoverruiming van juni/september 2021); uitbreiding naar symptomatisch chronisch HFrEF (LVEF ≤40%, NYHA II–IV), 10 mg – volgt dapagliflozine (GVS-227, mei 2021); geen FE (gelijke waarde t.o.v. dapagliflozine, BIA klein door substitutie)</t>
  </si>
  <si>
    <t xml:space="preserve">Positief (SWP en gelijke waarde t.o.v. dapagliflozine). EMPEROR-Reduced (RCT, ~3.700 patiënten): CV-sterfte of verslechtering hartfalen HR 0,75 (0,65–0,86), vergelijkbaar met dapagliflozine in DAPA-HF (indirecte vergelijking); onduidelijk of er relevante verschillen zijn op totale sterfte (waarschijnlijk door verschil in aantallen en patiëntkenmerken – DAPA-HF wel, EMPEROR geen significant sterfte-effect); geen relevante verschillen in QoL, veiligheid en toepasbaarheid.</t>
  </si>
  <si>
    <t xml:space="preserve">Dapagliflozine bij HFrEF (indirect via DAPA-HF); standaard hartfalentherapie (placebo in EMPEROR-Reduced)</t>
  </si>
  <si>
    <t xml:space="preserve">Nieuwe voorwaarde (letterlijk, identiek aan dapagliflozine): 'Bij volwassen patiënten met symptomatisch (NYHA II-IV) chronisch hartfalen met verminderde ejectiefractie (LVEF&lt;40%)'</t>
  </si>
  <si>
    <t xml:space="preserve">n.v.t. (gelijke waarde t.o.v. dapagliflozine, dat kosteneffectief is bevonden – GVS-227)</t>
  </si>
  <si>
    <t xml:space="preserve">0,6 (base case) tot 1,1 (verdubbelde marktpenetratie) meerkosten in jaar 3, na substitutie van dapagliflozine</t>
  </si>
  <si>
    <t xml:space="preserve">Niet exact vermeld (HFrEF-populatie; grotendeels substitutie van dapagliflozine)</t>
  </si>
  <si>
    <t xml:space="preserve">(1) Klassegenoot volgt vijf maanden na dapagliflozine met dezelfde bijlage 2-tekst: gelijke waarde via indirecte vergelijking van twee CVOT's (HR 0,75 vs. 0,74) maakt een eigen FE overbodig – de KE-toets van de eerste in de klasse draagt de tweede. (2) ZIN benoemt het verschil in totale-sterfte-effect (DAPA-HF significant, EMPEROR niet) maar wijt het aan studieverschillen, niet aan het middel. (3) BIA vrijwel neutraal door substitutie – klasse-uitbreidingen na de eerste toetreder zijn budgettair 'gratis'. Vervolg: HFpEF-uitbreidingen 2022 (GVS-256) en vervallen van alle voorwaarden 2025 (GVS-362).</t>
  </si>
  <si>
    <t xml:space="preserve">Bijlage 2-voorwaarde empagliflozine uitgebreid met HFrEF NYHA II–IV (2021/2022)</t>
  </si>
  <si>
    <t xml:space="preserve">Bron: brief 21-10-2021 (2 p.) + FT-rapport 28-09-2021 + BIA (64 p.), volledig gelezen. Zie GVS-227 (dapagliflozine HFrEF). Stap B.</t>
  </si>
  <si>
    <t xml:space="preserve">GVS-246</t>
  </si>
  <si>
    <t xml:space="preserve">ponesimod (Ponvory®)</t>
  </si>
  <si>
    <t xml:space="preserve">ponesimod</t>
  </si>
  <si>
    <t xml:space="preserve">Ponvory</t>
  </si>
  <si>
    <t xml:space="preserve">recidiverende vormen van multiple sclerose (RMS)</t>
  </si>
  <si>
    <t xml:space="preserve">GVS-advies ponesimod (Ponvory®) bij recidiverende vormen van multiple sclerose (RMS)</t>
  </si>
  <si>
    <t xml:space="preserve">https://www.zorginstituutnederland.nl/documenten/2021/10/26/gvs-advies-ponesimod-ponvory</t>
  </si>
  <si>
    <t xml:space="preserve">Marginale toets: derde S1P-modulator, onderling vervangbaar met ozanimod, teriflunomide en dimethylfumaraat in het orale eerstelijns-DMD-cluster 0N07XXCO V; standaarddosis 20 mg; geen bijlage 2 (eerstelijnscluster), anders dan fingolimod/siponimod (0L01BBCO V, bijlage 2 nr. 11)</t>
  </si>
  <si>
    <t xml:space="preserve">Positief (gelijke waarde). OPTIMUM (RCT, head-to-head vs. teriflunomide 14 mg): superioriteit op de ARR (substantieel groter effect), geen verschil op 3/6-maands bevestigde progressie; omdat de fabrikant clustering met ozanimod, teriflunomide én DMF claimt, was een bredere toets nodig: geen NMA met ponesimod beschikbaar, dus de NMA van Liu 2021 (ozanimod/DMF/teriflunomide) is als 'globaal overzicht van de rangorde' gebruikt en toont geen relevant verschil tussen ponesimod, DMF en ozanimod op ARR en CDP; bijwerkingen klassegebonden (S1P: bradycardie, lymfopenie, leverenzymen, maculaoedeem). Conclusie: geen klinisch relevante verschillen in eigenschappen.</t>
  </si>
  <si>
    <t xml:space="preserve">Teriflunomide (OPTIMUM), dimethylfumaraat en ozanimod (indirect via NMA Liu 2021)</t>
  </si>
  <si>
    <t xml:space="preserve">Geen bijlage 2-voorwaarde (cluster 0N07XXCO V)</t>
  </si>
  <si>
    <t xml:space="preserve">(1) Directe superioriteit op ARR t.o.v. één clusterlid (teriflunomide) wordt niet als clusterbrekend gezien: ZIN verbreedt de toets naar de andere clusterleden via een NMA zonder ponesimod (rangorde-overzicht) en concludeert tot gelijke waarde – het cluster van orale eerstelijns-DMD's tolereert effectverschillen (vgl. ozanimod GVS-208). (2) S1P-modulatoren verdeeld over twee clusters: ponesimod/ozanimod eerstelijns zonder bijlage 2, fingolimod/siponimod tweedelijns met bijlage 2 – indicatie/registratie, niet mechanisme, bepaalt het cluster.</t>
  </si>
  <si>
    <t xml:space="preserve">Opgenomen op bijlage 1A in cluster 0N07XXCO V (2021)</t>
  </si>
  <si>
    <t xml:space="preserve">Bron: brief 26-10-2021 (2 p.) + GVS-rapport oktober 2021 (37 p.), volledig gelezen. Stap B.</t>
  </si>
  <si>
    <t xml:space="preserve">GVS-247</t>
  </si>
  <si>
    <t xml:space="preserve">levodopa/carbidopa/entacapon intestinale gel (Lecigon®)</t>
  </si>
  <si>
    <t xml:space="preserve">levodopa</t>
  </si>
  <si>
    <t xml:space="preserve">Lecigon</t>
  </si>
  <si>
    <t xml:space="preserve">Parkinson</t>
  </si>
  <si>
    <t xml:space="preserve">GVS-advies levodopa/carbidopa/entacapon intestinale gel (Lecigon®) voor de behandeling van Parkinson</t>
  </si>
  <si>
    <t xml:space="preserve">https://www.zorginstituutnederland.nl/documenten/2021/11/02/gvs-advies-lecigon-bij-parkinson</t>
  </si>
  <si>
    <t xml:space="preserve">Britannia / LobSor Pharmaceuticals</t>
  </si>
  <si>
    <t xml:space="preserve">Combinatiepreparaat (940 mg levodopa/235 mg carbidopa/940 mg entacapon per cassette van 47 ml) niet onderling vervangbaar met enig GVS-middel (clustercriteria combinatiepreparaten); referentie: levodopa/carbidopa intestinale gel (Duodopa, bijlage 2 nr. 27); marginale toetsing wegens ontbreken van uitgebreide registratiestudies (andere toedieningsvorm van bestaande orale combinatie)</t>
  </si>
  <si>
    <t xml:space="preserve">Positief (gelijke waarde t.o.v. Duodopa). Bewijs beperkt tot een kleine open-label gerandomiseerde cross-over PK-studie (Senek 2017: vergelijkbare levodopa-plasmaspiegels en TRS-scores bij ~35% lagere levodopadosis door de COMT-remming van entacapon) en een observationele real-world studie (Öthman 2021, n=24; 4 stakers); ZIN concludeert dat Lecigon bij gevorderde Parkinson met ernstige motorische fluctuaties gelijke therapeutische waarde heeft als Duodopa en daarmee aan de stand van de wetenschap en praktijk voldoet. Voordelen (kleinere pomp, lagere levodopadosis, lager cassettevolume) leiden niet tot meerwaarde. Ongunstige effecten conform de bekende profielen van levodopa/carbidopa en entacapon.</t>
  </si>
  <si>
    <t xml:space="preserve">Levodopa/carbidopa intestinale gel (Duodopa) via PEG-J-pomp</t>
  </si>
  <si>
    <t xml:space="preserve">Geen nieuwe bijlage 2-tekst voorgesteld (Duodopa staat onder nr. 27); voorwaarde 1B: kostenneutrale inzet via prijsaanpassing</t>
  </si>
  <si>
    <t xml:space="preserve">n.v.t. (gelijke waarde; KCR)</t>
  </si>
  <si>
    <t xml:space="preserve">Ruim 17% (bij 35% dosisreductie) tot 33% (bij 20% dosisreductie): cassette maximaal €54,61–67,21 voor kostenneutraliteit; fabrikant bood op 26-10-2021 17% korting (lijstprijs €67,00 per cassette)</t>
  </si>
  <si>
    <t xml:space="preserve">6,2 (35% dosisreductie) tot 14,7 (20% dosisreductie) meerkosten in jaar 3 bij 100% substitutie van Duodopa</t>
  </si>
  <si>
    <t xml:space="preserve">~853 Duodopa-gebruikers (GIP 2020: €33,5 mln, €39.320 per gebruiker, 1.284 DDD; €30,63 per DDD), stabiel verondersteld; Lecigon €43.113 vs. Duodopa €35.806 per patiënt per jaar; op levodopa-basis is Lecigon ~2× zo duur (€92,94 per cassette Duodopa 2000/500 mg vs. Lecigon 940 mg)</t>
  </si>
  <si>
    <t xml:space="preserve">(1) Marginale toets: geen registratiestudies nodig omdat het een nieuwe toedieningsvorm van bekende stoffen is; gelijke waarde t.o.v. Duodopa op PK- en real-world data. (2) De kostenvergelijking hangt af van de dosisreductie die entacapon mogelijk maakt (SmPC: 20–35%): hoe kleiner de reductie, hoe groter de korting die nodig is (17–33%). (3) Advies: alleen opnemen bij een cassetteprijs (max. €54,61–67,21) die kostenneutraliteit t.o.v. Duodopa oplevert – de fabrikant kwam tijdens de procedure met 17% korting (€67,00), wat precies aan de bovengrens zit. (4) Voorbeeld van 'gelijke waarde + kostenneutraliteitseis' met een concreet prijsplafond in de brief.</t>
  </si>
  <si>
    <t xml:space="preserve">Opgenomen op bijlage 1B na prijsaanpassing tot kostenneutraal niveau (lijstprijs €67,00 per cassette, 2021/2022); exacte datum/Stcrt. niet in dossier</t>
  </si>
  <si>
    <t xml:space="preserve">Bron: brief 02-11-2021 (2 p.) + GVS-rapport 08-10-2021 incl. KCR (28 p.), volledig gelezen. Brief gericht aan staatssecretaris Blokhuis.</t>
  </si>
  <si>
    <t xml:space="preserve">GVS-248</t>
  </si>
  <si>
    <t xml:space="preserve">tezacaftor (Ivacaftor®)</t>
  </si>
  <si>
    <t xml:space="preserve">Ivacaftor</t>
  </si>
  <si>
    <t xml:space="preserve">GVS-advies tezacaftor ivacaftor symkevi en ivacaftor kalydeco extra uitbreiding bijlage 2</t>
  </si>
  <si>
    <t xml:space="preserve">https://www.zorginstituutnederland.nl/publicaties/adviezen/2021/11/15/gvs-advies-tezacaftor-ivacaftor-symkevi-en-ivacaftor-kalydeco-extra-uitbreiding-bijlage-2</t>
  </si>
  <si>
    <t xml:space="preserve">GVS-249</t>
  </si>
  <si>
    <t xml:space="preserve">tirbanibuline (Klisyri®)</t>
  </si>
  <si>
    <t xml:space="preserve">tirbanibuline</t>
  </si>
  <si>
    <t xml:space="preserve">Klisyri</t>
  </si>
  <si>
    <t xml:space="preserve">actinische keratose</t>
  </si>
  <si>
    <t xml:space="preserve">GVS-advies tirbanibuline (Klisyri®) bij actinische keratose</t>
  </si>
  <si>
    <t xml:space="preserve">https://www.zorginstituutnederland.nl/documenten/2021/12/01/gvs-advies-tirbanibuline-klisyri</t>
  </si>
  <si>
    <t xml:space="preserve">Marginale toets: tirbanibuline-zalf 1% (5 dagen, gezicht/hoofdhuid, Olsen graad 1) onderling vervangbaar met 5-fluorouracil, imiquimod en methylaminolevulinaat (PDT) in cluster 0D06BBADC V (ingenol-mebutaat in 2013 op dezelfde gronden geclusterd, later van de markt); standaarddosis 0,014 sachet/dag (5 sachets per kuur, omgerekend per jaar)</t>
  </si>
  <si>
    <t xml:space="preserve">Positief (gelijke waarde). Gepoolde fase 3-RCT's (Blauvelt 2021, n=702, vs. zalfbasis): complete klaring op dag 57 bij 49% vs. 9%; recidieven in 1-jaars follow-up; indirecte vergelijking (placebogecontroleerde studies naast elkaar) met 5-FU, imiquimod en MAL-PDT – populaties niet identiek (tirbanibuline alleen Olsen 1, comparators ook graad 2) – toont geen klinisch relevante verschillen in klaring en lokale bijwerkingen; kortere behandelduur (5 dagen) en mildere lokale reacties zijn gebruiksgemak zonder clusterbrekend gewicht; ervaring beperkt.</t>
  </si>
  <si>
    <t xml:space="preserve">5-fluorouracil, imiquimod, methylaminolevulinaat-PDT (indirect via placebostudies)</t>
  </si>
  <si>
    <t xml:space="preserve">(1) Marginale toets op indirecte vergelijking van placebostudies met verschillende populaties (Olsen 1 vs. 1–2): binnen een klasse van lokale AK-behandelingen met een eerder precedent (ingenol-mebutaat 2013) volstaat 'geen aangetoond verschil'. (2) Standaarddosisconstructie voor een kuurmiddel: 5 sachets per kuur uitgesmeerd over een jaar (0,014/dag) – de vergoedingslimiet volgt de kuurprijs van de comparators.</t>
  </si>
  <si>
    <t xml:space="preserve">Opgenomen op bijlage 1A in cluster 0D06BBADC V (2021/2022)</t>
  </si>
  <si>
    <t xml:space="preserve">Bron: brief 01-12-2021 (2 p.) + GVS-rapport 25-11-2021 (21 p.), volledig gelezen. Stap B.</t>
  </si>
  <si>
    <t xml:space="preserve">GVS-250</t>
  </si>
  <si>
    <t xml:space="preserve">fostemsavir (Rukobia®)</t>
  </si>
  <si>
    <t xml:space="preserve">fostemsavir</t>
  </si>
  <si>
    <t xml:space="preserve">Rukobia</t>
  </si>
  <si>
    <t xml:space="preserve">hiv-1-infectie</t>
  </si>
  <si>
    <t xml:space="preserve">GVS-advies fostemsavir (Rukobia®) bij hiv-1-infectie</t>
  </si>
  <si>
    <t xml:space="preserve">https://www.zorginstituutnederland.nl/documenten/2021/12/01/gvs-advies-fostemsavir-rukobia-bij-hiv-1-infectie</t>
  </si>
  <si>
    <t xml:space="preserve">Hiv-status aparte (2000): 1B via briefrapport; eerste aanhechtingsremmer (nieuwe klasse) voor zwaar voorbehandelde volwassenen met multiresistente hiv-1 voor wie geen suppressief regime kan worden samengesteld; in de richtlijn genoemd naast ibalizumab (niet in NL); ZIN acht een volledige beoordeling bij een nieuw mechanisme mogelijk maar volstaat hier met het briefrapport</t>
  </si>
  <si>
    <t xml:space="preserve">Positief (meerwaarde t.o.v. placebo). BRIGHTE (fase 3, n=371): gerandomiseerd cohort (n=272, ≥1 actief middel over): viral load-daling na 8 dagen functionele monotherapie -0,79 vs. -0,17 log10 (p&lt;0,001); daarna open-label met geoptimaliseerde achtergrondtherapie: virologische suppressie &lt;40 kopieën 53% (week 24) → 60% (week 96), CD4 +205; niet-gerandomiseerd cohort (n=99, geen opties over): 37% suppressie, CD4 +119; 7% staakte wegens bijwerkingen; sterfte 4% resp. 17% (mediane CD4 bij overlijden 11 cellen); ernstigste bijwerking immuunreconstitutiesyndroom; frequent diarree, hoofdpijn, misselijkheid. FK-advies: geen plaats bij naïeve patiënten, wel bij zwaar voorbehandelden.</t>
  </si>
  <si>
    <t xml:space="preserve">Placebo bovenop falend regime (8 dagen), daarna geoptimaliseerde achtergrondtherapie</t>
  </si>
  <si>
    <t xml:space="preserve">Bestaande voorwaarde onderdeel 8 (anti-retrovirale middelen) van toepassing; indexuitkomst 'Opnemen met bijlage 2-voorwaarden' verwijst hiernaar</t>
  </si>
  <si>
    <t xml:space="preserve">Niet geraamd (zeer kleine populatie zwaar voorbehandelde patiënten)</t>
  </si>
  <si>
    <t xml:space="preserve">(1) Nieuw werkingsmechanisme binnen de hiv-klasse: ZIN had eerder (GVS-111) aangekondigd dat nieuwe mechanismen een volledige beoordeling konden krijgen, maar handelt fostemsavir toch via briefrapport af – de status aparte domineert. (2) Meerwaarde op een 8-daagse functionele monotherapie-RCT (viral load) plus langetermijn single-arm suppressiedata bij een populatie zonder opties: bewijslat aangepast aan de salvage-context (vgl. ultra-orphan-logica). (3) Hoge sterfte in het cohort zonder opties (17%) wordt gepresenteerd als kenmerk van de populatie, niet als veiligheidssignaal.</t>
  </si>
  <si>
    <t xml:space="preserve">Opgenomen op bijlage 1B met bijlage 2 onderdeel 8 (2022)</t>
  </si>
  <si>
    <t xml:space="preserve">Bron: briefrapport 01-12-2021 (4 p.; pdf gemarkeerd als concept 29-11-2021), volledig gelezen. CORRECTIE: indexuitkomst 'Opnemen met bijlage 2-voorwaarden' → 'Opnemen bijlage 1B' (alleen de generieke hiv-voorwaarde nr. 8 geldt, geen nieuwe voorwaarde). Stap B.</t>
  </si>
  <si>
    <t xml:space="preserve">GVS-251</t>
  </si>
  <si>
    <t xml:space="preserve">extra uitbreiding bijlage 2-voorwaarden tezacaftor ivacaftor (Symkevi®) in combinatie met ivacaftor (Kalydeco®)</t>
  </si>
  <si>
    <t xml:space="preserve">extra uitbreiding bijlage 2-voorwaarden tezacaftor ivacaftor</t>
  </si>
  <si>
    <t xml:space="preserve">GVS-advies extra uitbreiding bijlage 2-voorwaarden tezacaftor ivacaftor (Symkevi®) in combinatie met ivacaftor (Kalydeco®)</t>
  </si>
  <si>
    <t xml:space="preserve">https://www.zorginstituutnederland.nl/documenten/2021/12/21/gvs-advies-tezacaftor-ivacaftor-symkevi-en-ivacaftor-kalydeco-extra-uitbreiding-bijlage-2</t>
  </si>
  <si>
    <t xml:space="preserve">Symkevi + Kalydeco (1B sinds 08-2019, GVS-181/204; bijlage 2: ≥12 jaar F/F of F/RF met 14 genoemde restfunctie-mutaties) – EMA-uitbreiding (sept. 2020) naar 6–11 jaar; briefrapport, gecorrigeerde versie (meerkosten aangepast); 72 patiënten, €112.523 p.p./jaar</t>
  </si>
  <si>
    <t xml:space="preserve">Positief. Studie 115 (VX16-661-115, RCT 8 weken, 6–11 jaar, F/F en F/RF): significante verbetering van de longklaringsindex LCI2,5 (-0,51 [-0,74 tot -0,29]), klinisch relevante ppFEV1-winst (+2,8% [1,0–4,6]) en zweetchloridedaling (-12,3 [-15,3 tot -9,3]); geen effect op CFQ-R; controlegroep klein. F/F-subgroep: LCI2,5 -0,57, zweetchloride -10,7, ppFEV1 +3,2%. Conclusies: bij F/F-homozygoten gelijke waarde t.o.v. lumacaftor/ivacaftor (Orkambi, dat in deze leeftijd LCI -1,09 en zweetchloride -20,8 gaf); bij F/RF-heterozygoten (geen modulator beschikbaar) meerwaarde t.o.v. symptomatische zorg.</t>
  </si>
  <si>
    <t xml:space="preserve">Lumacaftor/ivacaftor (Orkambi) bij F/F; standaard symptomatische behandeling bij F/RF</t>
  </si>
  <si>
    <t xml:space="preserve">Voorwaarden Symkevi en Kalydeco aangepast: leeftijdsgrens van 12 naar 6 jaar voor F/F en de 14 F/RF-mutaties (P67L, R117C, L206W, R352Q, A455E, D579G, 711+3A→G, S945L, S977F, R1070W, D1152H, 2789+5G→A, 3272-26A→G, 3849+10kbC→T)</t>
  </si>
  <si>
    <t xml:space="preserve">n.v.t. (briefrapport; onder bestaand arrangement)</t>
  </si>
  <si>
    <t xml:space="preserve">Geen nieuw prijsadvies; €112.523 per patiënt per jaar (88% therapietrouw)</t>
  </si>
  <si>
    <t xml:space="preserve">1,3 meerkosten (gecorrigeerd; 72 patiënten: 100% penetratie F/RF, 50% F/F wegens Orkambi, 88% therapietrouw)</t>
  </si>
  <si>
    <t xml:space="preserve">72 kinderen van 6–11 jaar (F/F en F/RF)</t>
  </si>
  <si>
    <t xml:space="preserve">(1) Leeftijdsuitbreiding op een korte RCT met de longklaringsindex (LCI2,5) als primair eindpunt – een voor jonge kinderen gevoeligere maat dan ppFEV1; ZIN accepteert LCI + zweetchloride als voldoende voor zowel gelijke waarde (vs. Orkambi bij F/F) als meerwaarde (F/RF zonder alternatief). (2) Gedifferentieerd oordeel per genotype binnen één uitbreiding (gelijke waarde / meerwaarde), gespiegeld in de marktpenetratie-aannames (50% vs. 100%). (3) Gecorrigeerd briefrapport: transparantie over een rekenfout in de meerkosten. Vervolg in de CF-reeks: Kaftrio 6–11 (GVS-257) maakt Symkevi bij F/F grotendeels obsoleet.</t>
  </si>
  <si>
    <t xml:space="preserve">Bijlage 2-voorwaarden Symkevi en Kalydeco verlaagd naar ≥6 jaar (2022)</t>
  </si>
  <si>
    <t xml:space="preserve">Bron: gecorrigeerd briefrapport 21-12-2021 (12 p. incl. bijlage studie 115 en BIA), volledig gelezen; eerste versie 15-11-2021 met foutieve meerkosten. Stap B.</t>
  </si>
  <si>
    <t xml:space="preserve">GVS-252</t>
  </si>
  <si>
    <t xml:space="preserve">volanesorsen (Waylivra®)</t>
  </si>
  <si>
    <t xml:space="preserve">volanesorsen</t>
  </si>
  <si>
    <t xml:space="preserve">Waylivra</t>
  </si>
  <si>
    <t xml:space="preserve">genetisch bevestigd familiair chylomicronemiesyndroom (FCS)</t>
  </si>
  <si>
    <t xml:space="preserve">GVS-advies volanesorsen (Waylivra®) bij de behandeling van genetisch bevestigd familiair chylomicronemiesyndroom (FCS)</t>
  </si>
  <si>
    <t xml:space="preserve">https://www.zorginstituutnederland.nl/documenten/2022/01/13/gvs-advies-volanesorsen-waylivra</t>
  </si>
  <si>
    <t xml:space="preserve">Akcea / Ionis (Sobi)</t>
  </si>
  <si>
    <t xml:space="preserve">Antisense-oligonucleotide (ApoC-III) voor genetisch bevestigd familiair chylomicronemiesyndroom (1–2 per miljoen) met hoog pancreatitisrisico na onvoldoende respons op dieet en TG-verlagers; niet vervangbaar → 1B met bijlage 2 (indicatie letterlijk); 285 mg s.c. wekelijks 3 maanden, daarna tweewekelijks; intensieve trombocytenmonitoring (≥ elke 2 weken)</t>
  </si>
  <si>
    <t xml:space="preserve">Positief (meerwaarde t.o.v. beste ondersteunende zorg). APPROACH/COMPASS (RCT's, 3–6 maanden): klinisch relevant meer responders met triglyceriden &lt;10 mmol/l – de drempel waarboven het pancreatitisrisico sterk stijgt – zodat het aannemelijk is dat acute pancreatitis (het belangrijkste risico) afneemt, hoewel dat effect niet is aangetoond en studies daarvoor bij 1–2 per miljoen op korte termijn niet haalbaar zijn; effect neemt bij langere follow-up (12 maanden) af door dosisreductie/onderbreking. Veiligheid: geneesmiddelgerelateerde ernstige trombocytopenie → intensief monitoringsprogramma; ZIN acht het middel 'veilig in gebruik' gezien de ernst van FCS, het ontbreken van een effectieve behandeling, de relevante TG-daling bij langdurige gebruikers, monitoring en informatie vooraf; een deel van de patiënten zal de controles/dosisaanpassingen niet volhouden.</t>
  </si>
  <si>
    <t xml:space="preserve">Beste ondersteunende zorg (dieet, triglyceridenverlagende medicatie) / placebo</t>
  </si>
  <si>
    <t xml:space="preserve">Voorwaarde (letterlijk): 'Uitsluitend voor een verzekerde vanaf 18 jaar als aanvulling op het dieet voor de behandeling van genetisch bevestigd familiair chylomicronemiesyndroom (FCS) met een hoog risico van pancreatitis bij wie de respons op dieet en triglyceridenverlagende behandeling onvoldoende was.'</t>
  </si>
  <si>
    <t xml:space="preserve">n.v.t. (FE-vrijstelling wegens zeer klein aantal patiënten; ZIN signaleert de hoge jaarlijkse kosten per patiënt als casus voor evaluatie van de FE-criteria)</t>
  </si>
  <si>
    <t xml:space="preserve">Geen prijsvoorwaarde; €358.400 per patiënt in jaar 1, €291.200 in vervolgjaren</t>
  </si>
  <si>
    <t xml:space="preserve">2,7–4,0 meerkosten in jaar 3</t>
  </si>
  <si>
    <t xml:space="preserve">Zeer klein (FCS 1–2 per miljoen); aantal en marktpenetratie geraamd, niet exact vermeld</t>
  </si>
  <si>
    <t xml:space="preserve">(1) Meerwaarde op een surrogaat (TG &lt;10 mmol/l) met een expliciet aannemelijk gemaakte maar onbewezen link naar de klinische uitkomst (pancreatitis) – bij ultra-zeldzame ziekten accepteert ZIN dat harde uitkomsten 'op korte termijn niet haalbaar' zijn. (2) Ernstige trombocytopenie wordt beheersbaar geacht via een monitoringsprogramma; ZIN weegt ziekte-ernst en het ontbreken van alternatieven mee in het veiligheidsoordeel. (3) Systeemsignaal: FE-vrijstelling puur door het kleine aantal patiënten terwijl de kosten per patiënt (~€300.000/jaar) hoog zijn – ZIN noemt dit 'zeker een casus om in gedachten te houden' bij herziening van de FE-drempelcriteria (voorloper van de latere aandacht voor prijs per patiënt naast BIA).</t>
  </si>
  <si>
    <t xml:space="preserve">Opgenomen op bijlage 1B met bijlage 2-voorwaarde (2022)</t>
  </si>
  <si>
    <t xml:space="preserve">Bron: brief 13-01-2022 (2 p.) + GVS-rapport 15-11-2021 + FT-rapport 02-12-2021 + BIA (78 p.), volledig gelezen. Stap B.</t>
  </si>
  <si>
    <t xml:space="preserve">GVS-253</t>
  </si>
  <si>
    <t xml:space="preserve">ofatumumab (Kesimpta®)</t>
  </si>
  <si>
    <t xml:space="preserve">ofatumumab</t>
  </si>
  <si>
    <t xml:space="preserve">Kesimpta</t>
  </si>
  <si>
    <t xml:space="preserve">relapsing vormen van multiple sclerosis (RMS)</t>
  </si>
  <si>
    <t xml:space="preserve">GVS-advies ofatumumab (Kesimpta®) voor de behandeling van relapsing vormen van multiple sclerosis (RMS)</t>
  </si>
  <si>
    <t xml:space="preserve">https://www.zorginstituutnederland.nl/documenten/2022/02/10/gvs-advies-ofatumumab-kesimpta</t>
  </si>
  <si>
    <t xml:space="preserve">Anti-CD20 s.c. (20 mg maandelijks) voor actieve RMS; niet vervangbaar met GVS-middelen (toedieningsweg verschilt van de orale tweedelijns-DMD's; natalizumab/ocrelizumab zijn intramuraal) → 1B met bijlage 2 gelijk aan de tweedelijnspositie (na ≥1 DMD, of naïef met ≥2 invaliderende relapsen + MRI-activiteit); BIA klein door substitutie</t>
  </si>
  <si>
    <t xml:space="preserve">Positief (gelijke waarde t.o.v. de tweedelijns-DMD's cladribine, fingolimod, natalizumab en ocrelizumab). ASCLEPIOS I/II (gepoolde RCT's vs. teriflunomide 14 mg, eerstelijns): klinisch relevant groter effect op ARR en 3/6-maands CDP; twee NMA's voor de indirecte vergelijking met de tweedelijns-DMD's tonen geen klinisch relevante verschillen op ARR en CDP, geëxtrapoleerd via post-hoc subgroepen naar de twee doelpopulaties (voortdurende activiteit ondanks ≥1 DMD; naïef zeer actief); staken wegens bijwerkingen vergelijkbaar; 'bewijs van lage kwaliteit' (alleen indirect, follow-up mediaan 1,6 jaar); veiligheidsprofiel als anti-CD20 (injectiereacties, infecties, hypogammaglobulinemie).</t>
  </si>
  <si>
    <t xml:space="preserve">Tweedelijns-DMD's cladribine, fingolimod, natalizumab, ocrelizumab (indirect via NMA's); teriflunomide direct (ASCLEPIOS)</t>
  </si>
  <si>
    <t xml:space="preserve">Voorwaarde (letterlijk): 'Uitsluitend voor een verzekerde met actieve relapsing multiple sclerose (RMS): a) met voortdurende inflammatoire ziekteactiviteit ondanks adequate behandeling met ten minste één ziektemodulerend geneesmiddel dat geregistreerd is voor de behandeling van MS, of b) behandel-naïeve patiënten met zeer actieve ziekte gedefinieerd door de aanwezigheid van twee of meer invaliderende relapses in één jaar en 1 of meer gadolinium aankleurende laesies en/of nieuwe T2-laesies en/of significant groter wordende T2 laesies (≥50 procent toename maximale diameter).'</t>
  </si>
  <si>
    <t xml:space="preserve">n.v.t. (FE-vrijstelling; BIA €0,3 mln)</t>
  </si>
  <si>
    <t xml:space="preserve">n.v.t.; €20.086 per jaar onderhoudsbehandeling</t>
  </si>
  <si>
    <t xml:space="preserve">0,3 meerkosten in jaar 3 (na substitutie van andere tweedelijns-DMD's)</t>
  </si>
  <si>
    <t xml:space="preserve">(1) Eerste zelf-toegediende anti-CD20 voor MS in het GVS: superioriteit t.o.v. een eerstelijnsmiddel (teriflunomide) + NMA-gelijkwaardigheid met tweedelijns-DMD's (incl. intramurale natalizumab/ocrelizumab) → 1B op tweedelijnspositie; bewijs expliciet 'lage kwaliteit' maar toereikend. (2) Bijlage 2 harmoniseert met de MS-klasse (na ≥1 DMD, of naïef zeer actief) en voegt operationele criteria toe (≥2 invaliderende relapsen + MRI) – zelfde lijn als cladribine-uitbreiding (GVS-235) en later ozanimod. (3) Domeinvraag intramuraal (ocrelizumab i.v.) vs. extramuraal (ofatumumab s.c.) wordt via gelijke waarde overbrugd; BIA klein omdat vooral intramurale middelen worden gesubstitueerd.</t>
  </si>
  <si>
    <t xml:space="preserve">Bron: brief 10-02-2022 (3 p.) + GVS-rapport februari 2022 + FT-rapport + BIA (89 p.), volledig gelezen. Stap B.</t>
  </si>
  <si>
    <t xml:space="preserve">GVS-254</t>
  </si>
  <si>
    <t xml:space="preserve">cenobamaat (Ontozry®)</t>
  </si>
  <si>
    <t xml:space="preserve">cenobamaat</t>
  </si>
  <si>
    <t xml:space="preserve">Ontozry</t>
  </si>
  <si>
    <t xml:space="preserve">focale epilepsie</t>
  </si>
  <si>
    <t xml:space="preserve">GVS-advies cenobamaat (Ontozry®) bij focale epilepsie</t>
  </si>
  <si>
    <t xml:space="preserve">https://www.zorginstituutnederland.nl/documenten/2022/02/22/gvs-advies-cenobamaat-ontozry</t>
  </si>
  <si>
    <t xml:space="preserve">Angelini</t>
  </si>
  <si>
    <t xml:space="preserve">Adjuvant anti-epilepticum na ≥2 eerdere middelen; onderling vervangbaar met perampanel en topiramaat in cluster 0N03AXEO V ('tweede voorkeurs adjuvantia'); standaarddosis 200 mg; titratie vanaf 12,5 mg wegens DRESS-risico</t>
  </si>
  <si>
    <t xml:space="preserve">Positief (gelijke waarde t.o.v. de tweede-voorkeursadjuvantia brivaracetam, gabapentine, perampanel, pregabaline, topiramaat, zonisamide). Placebogecontroleerde RCT's: hoger ≥50%-responderpercentage, lagere aanvalsfrequentie en meer aanvalsvrije patiënten; meer interventiegerelateerde bijwerkingen en stakers bij 200/400 mg, minder bij lage start en langzame titratie (DRESS-signaal uit vroege studies). Naïeve indirecte vergelijking: 'onzeker' hoe het effect zich verhoudt tot de klassegenoten, maar gunstige en ongunstige effecten 'lijken overeen te komen'; unmet need: 30% van focale-epilepsiepatiënten blijft niet aanvalsvrij.</t>
  </si>
  <si>
    <t xml:space="preserve">Brivaracetam, gabapentine, perampanel, pregabaline, topiramaat, zonisamide (naïeve indirecte vergelijking); placebo direct</t>
  </si>
  <si>
    <t xml:space="preserve">n.v.t. (vergoedingslimiet cluster perampanel/topiramaat)</t>
  </si>
  <si>
    <t xml:space="preserve">Niet geraamd (~30% van focale epilepsie refractair)</t>
  </si>
  <si>
    <t xml:space="preserve">(1) Een middel met opvallend hoge aanvalsvrijheidspercentages in placebostudies wordt via een 'onzekere' naïeve indirecte vergelijking als gelijkwaardig aan zes klassegenoten geclusterd – de anti-epileptica-cluster verdraagt onzekerheid in beide richtingen. (2) Veiligheid (DRESS) als reden voor het titratieschema, niet voor een aparte positie. Unmet need genoemd maar niet gebruikt voor meerwaarde.</t>
  </si>
  <si>
    <t xml:space="preserve">Opgenomen op bijlage 1A in cluster 0N03AXEO V (2022)</t>
  </si>
  <si>
    <t xml:space="preserve">Bron: brief 22-02-2022 (2 p.) + GVS-rapport + FT-rapport 18-01-2022 (65 p.), volledig gelezen. Stap B.</t>
  </si>
  <si>
    <t xml:space="preserve">GVS-255</t>
  </si>
  <si>
    <t xml:space="preserve">liraglutide (Saxenda®)</t>
  </si>
  <si>
    <t xml:space="preserve">liraglutide</t>
  </si>
  <si>
    <t xml:space="preserve">Saxenda</t>
  </si>
  <si>
    <t xml:space="preserve">een bepaalde groep patiënten met (ernstig) overgewicht</t>
  </si>
  <si>
    <t xml:space="preserve">Advies - vergoed liraglutide (Saxenda®) voor een bepaalde groep patiënten met (ernstig) overgewicht</t>
  </si>
  <si>
    <t xml:space="preserve">https://www.zorginstituutnederland.nl/documenten/2022/02/24/gvs-advies-liraglutide-saxenda</t>
  </si>
  <si>
    <t xml:space="preserve">Liraglutide zit als Victoza in het GLP-1-cluster 0A10BXAP V met DM2-voorwaarden; Saxenda (3 mg, obesitas) wordt technisch een uitbreiding van de bijlage 2-voorwaarden van liraglutide; fabrikant vraagt een subgroep van de registratie (BMI ≥35 met comorbiditeit of ≥40, zonder DM2, nog niet voor metabole chirurgie) in combinatie met een RIVM-erkende GLI; eerste vergoed anti-obesitasmiddel</t>
  </si>
  <si>
    <t xml:space="preserve">Positief voor de aangevraagde subgroep. SCALE-programma (RCT's vs. placebo + leefstijl, 32–160 weken): gemiddelde gewichtsafname niet klinisch relevant (MCID ≥5%) t.o.v. alleen GLI, maar het percentage patiënten met ≥10% gewichtsafname – het richtlijndoel bij extreem verhoogd gewichtsgerelateerd gezondheidsrisico – wél klinisch relevant; cardiometabole risicofactoren en QoL waarschijnlijk niet klinisch relevant; geen relevante toename van ernstige bijwerkingen maar klinisch relevant meer stakers (GI); resultaten onafhankelijk van baseline-BMI; post-hoc: vroege responders (≥5% na 16 weken) profiteren meer → SmPC-stopregel na 12 weken/3 maanden onderhoudsdosis zonder ≥5% afname. Conclusie: meerwaarde als aanvulling op GLI voor de subgroep.</t>
  </si>
  <si>
    <t xml:space="preserve">Gecombineerde leefstijlinterventie (GLI) alleen / placebo</t>
  </si>
  <si>
    <t xml:space="preserve">Nieuwe voorwaarde 3 (letterlijk, cursief in brief): 'in combinatie met een door het RIVM erkende gecombineerde leefstijlinterventie (GLI), voor de behandeling van volwassenen met een extreem verhoogd gewichtsgerelateerd gezondheidsrisico, zonder diabetes mellitus type 2 en die (nog) niet in aanmerking komen voor metabole chirurgie: - BMI ≥35 kg/m² in combinatie met een comorbiditeit (hart- en vaatziekte, slaapapneu en/of artrose) óf - BMI ≥40 kg/m². De behandeling dient te worden gestaakt indien na 3 maanden gebruik van de onderhoudsdosering het aanvankelijke gewicht niet met ten minste 5% is afgenomen.'</t>
  </si>
  <si>
    <t xml:space="preserve">n.v.t. (FE-vrijstelling: BIA beperkt)</t>
  </si>
  <si>
    <t xml:space="preserve">n.v.t.; ~€2.600 per patiënt per jaar (onderhoudsfase); clusterlimiet liraglutide</t>
  </si>
  <si>
    <t xml:space="preserve">~1,2 meerkosten in jaar 3 (onzekerheden: GLI-deelname en doorverwijzing tweede lijn, COVID-inhaalslag, behandelduur; aanname geen stoppers na 16 weken; niet gecorrigeerd voor DM2)</t>
  </si>
  <si>
    <t xml:space="preserve">Niet exact vermeld (extreem verhoogd GGR na GLI, tweede lijn)</t>
  </si>
  <si>
    <t xml:space="preserve">(1) Eerste vergoede obesitasmedicatie: ZIN kiest het responder-eindpunt (≥10% afname, het richtlijndoel bij extreem verhoogd risico) boven de niet-relevante gemiddelde afname en koppelt vergoeding aan een RIVM-erkende GLI, uitsluiting van DM2 en bariatrie-kandidaten, én een SmPC-stopregel – een dicht gestapeld gepast-gebruikpakket. (2) Technisch een bijlage 2-uitbreiding van de stof liraglutide binnen het GLP-1-cluster: de clusterlimiet dempt de prijs, waardoor een FE-vrijstelling bij €1,2 mln volgt. (3) Sjabloon voor Mysimba (drie maanden later) en, twee jaar later, de heel andere weging bij Wegovy (GVS-326: maatschappelijk kader, €59 mln–€1,3 mld).</t>
  </si>
  <si>
    <t xml:space="preserve">Bijlage 2-voorwaarde liraglutide uitgebreid met obesitas-subgroep in combinatie met GLI (2022)</t>
  </si>
  <si>
    <t xml:space="preserve">Bron: brief 24-02-2022 (3 p.) + FT-rapport + BIA (83 p.), volledig gelezen. Stap B.</t>
  </si>
  <si>
    <t xml:space="preserve">GVS-256</t>
  </si>
  <si>
    <t xml:space="preserve">vericiguat (Verquvo®)</t>
  </si>
  <si>
    <t xml:space="preserve">vericiguat</t>
  </si>
  <si>
    <t xml:space="preserve">Verquvo</t>
  </si>
  <si>
    <t xml:space="preserve">GVS-advies vericiguat (Verquvo®) bij de behandeling van volwassenen met chronisch hartfalen</t>
  </si>
  <si>
    <t xml:space="preserve">https://www.zorginstituutnederland.nl/documenten/2022/02/24/gvs-advies-vericiguat-verquvo</t>
  </si>
  <si>
    <t xml:space="preserve">Aangevraagd op 1B (sGC-stimulator, oraal) voor symptomatisch chronisch hartfalen met verminderde ejectiefractie na recente decompensatie met i.v. behandeling; Nederlandse plaats: toegevoegd aan tripeltherapie (ACE-i/ARB/ARNI, bètablokker, MRA) én een SGLT2-remmer</t>
  </si>
  <si>
    <t xml:space="preserve">Negatief: geen meerwaarde als toevoeging aan de standaardbehandeling → voldoet niet aan SWP. VICTORIA (RCT, n≈5.050): statistisch en klinisch relevant effect op de samengestelde uitkomst CV-sterfte of eerste hartfalenopname (HR 0,90 [0,82–0,98]; ARR 4,2%; NNT 24), maar vrijwel volledig gedreven door minder hartfalenopnames (HR 0,90 [0,81–1,00]; ARR 3,2%) en niet door CV-sterfte (HR 0,93 [0,81–1,06]); geen significant effect op totale sterfte (HR 0,95) of kwaliteit van leven. Doorslaggevend: in VICTORIA gebruikten slechts enkele patiënten een SGLT2-remmer, terwijl vericiguat in Nederland pas ná tripeltherapie plus SGLT2-remmer zou komen – het aanvullende effect in de Nederlandse situatie is daardoor niet vast te stellen.</t>
  </si>
  <si>
    <t xml:space="preserve">Placebo toegevoegd aan de standaardbehandeling (tripeltherapie + SGLT2-remmer volgens de NL-richtlijn; in VICTORIA nauwelijks SGLT2-gebruik)</t>
  </si>
  <si>
    <t xml:space="preserve">Niet geraamd (HFrEF na recente decompensatie is een grote populatie)</t>
  </si>
  <si>
    <t xml:space="preserve">(1) Een positieve harde-eindpunt-RCT (NNT 24 op het samengestelde eindpunt) volstaat niet als de studiepopulatie de Nederlandse behandelstap niet weerspiegelt: sinds de richtlijnopname van SGLT2-remmers is de standaard verschoven en VICTORIA (nauwelijks SGLT2-gebruik) beantwoordt de add-on-vraag niet – zelfde comparatorlogica als bij FOURIER/ezetimibe (GVS-171). (2) Het effect is opname-gedreven zonder sterfte- of QoL-winst, wat de relevantie verder beperkt. (3) 'Geen meerwaarde als toevoeging' = niet SWP (add-on-regel, vgl. GVS-160). Herbeoordeling bij nieuwe publicaties mogelijk.</t>
  </si>
  <si>
    <t xml:space="preserve">Niet opgenomen (negatief advies, 2022)</t>
  </si>
  <si>
    <t xml:space="preserve">Bron: brief 24-02-2022 (2 p.) + FT-rapport februari 2022 (42 p.), volledig gelezen. Geen GVS-rapport/BIA in de bundel.</t>
  </si>
  <si>
    <t xml:space="preserve">GVS-257</t>
  </si>
  <si>
    <t xml:space="preserve">uitbreiding bijlage 2-voorwaarden elexacaftor/tezacaftor/ivacaftor (Kaftrio®) in combinatie met ivacaftor (Kalydeco®)</t>
  </si>
  <si>
    <t xml:space="preserve">uitbreiding bijlage 2-voorwaarden elexacaftor</t>
  </si>
  <si>
    <t xml:space="preserve">GVS-advies uitbreiding bijlage 2-voorwaarden elexacaftor/tezacaftor/ivacaftor (Kaftrio®) in combinatie met ivacaftor (Kalydeco®)</t>
  </si>
  <si>
    <t xml:space="preserve">https://www.zorginstituutnederland.nl/documenten/2022/03/22/gvs-advies-elexacaftor-tezacaftor-ivacaftor-kaftrio-met-ivacaftor-kalydeco</t>
  </si>
  <si>
    <t xml:space="preserve">Kaftrio + Kalydeco (1B, bijlage 2 voor ≥12 jaar F/F en F/MF sinds 2021, GVS-225) – EMA-uitbreiding naar 'ten minste één F508del-mutatie', d.w.z. ook F/gating, F/residuale functie en F/onbekend; KE-analyse in overleg met VWS en ACP achterwege gelaten omdat het financieel arrangement alle huidige en toekomstige indicaties dekt; start-/stopcriteria beroepsgroep</t>
  </si>
  <si>
    <t xml:space="preserve">Positief (meerwaarde per genotype, met kanttekeningen). Studie 104 (RCT, 8 weken – 'zeer korte studieduur', actieve controle): F/G: klinisch relevante ppFEV1-winst t.o.v. ivacaftor → meerwaarde t.o.v. ivacaftor (toegevoegde waarde van tezacaftor blijft onduidelijk); F/RF: geen klinisch relevant longfunctieverschil t.o.v. tezacaftor/ivacaftor, maar wel klinisch relevant minder exacerbaties en betere CFQ-R → meerwaarde t.o.v. TEZ/IVA; F/N (onbekende tweede mutatie): meerwaarde t.o.v. symptomatische zorg (niet alle F/N-patiënten hebben een MF-mutatie); geen data &gt;32 weken → langetermijnonzekerheid.</t>
  </si>
  <si>
    <t xml:space="preserve">Ivacaftor (F/G), tezacaftor/ivacaftor (F/RF), standaard symptomatische behandeling (F/N)</t>
  </si>
  <si>
    <t xml:space="preserve">Nieuwe voorwaarde Kaftrio (letterlijk): 'Uitsluitend in combinatie met ivacaftor voor de behandeling van cystische fibrose (CF) patiënten van twaalf jaar en ouder die tenminste één F508del mutatie hebben in het CFTR-gen.' Kalydeco: idem in combinatie met Kaftrio (≥12 jaar, ≥1 F508del).</t>
  </si>
  <si>
    <t xml:space="preserve">n.v.t.: in samenspraak met VWS en de ACP afgezien van een KE-analyse omdat het bestaande financieel arrangement alle huidige en toekomstige Kaftrio-indicaties dekt</t>
  </si>
  <si>
    <t xml:space="preserve">Geen nieuw prijsadvies; valt onder het klassebrede Vertex-arrangement (2021)</t>
  </si>
  <si>
    <t xml:space="preserve">24,3 meerkosten in jaar 3 na substitutie (ivacaftor, Symkevi); 45,0 zonder substitutie (100% penetratie, 88% therapietrouw, lijstprijs)</t>
  </si>
  <si>
    <t xml:space="preserve">Niet exact vermeld (F/G-, F/RF- en F/N-patiënten ≥12 jaar)</t>
  </si>
  <si>
    <t xml:space="preserve">ACP betrokken bij het besluit om geen KE-analyse te vragen (geen inhoudelijk ACP-advies).</t>
  </si>
  <si>
    <t xml:space="preserve">(1) Portfolio-arrangement in werking: de in 2021 bedongen afspraak voor 'alle huidige en toekomstige indicaties' maakt een FE voor een uitbreiding van tientallen miljoenen (€24–45 mln) overbodig – met instemming van VWS én ACP; de beoordeling reduceert tot SWP + BIA. (2) Genotype-gedifferentieerde meerwaarde op een 8-weekse RCT tegen actieve comparators, waarbij ZIN zelf de 'zeer korte studieduur' en het ontbreken van &gt;32-weken-data benadrukt maar toch tot meerwaarde concludeert. (3) Bijlage 2 vereenvoudigd tot 'ten minste één F508del' (registratietekst) – de mutatielijsten uit eerdere voorwaarden verdwijnen; gepast gebruik via bestaande start-/stopcriteria van de beroepsgroep (het model dat bij de niet-F508del-aanvraag 2025, GVS-375, formeel wordt).</t>
  </si>
  <si>
    <t xml:space="preserve">Bijlage 2-voorwaarden Kaftrio en Kalydeco verruimd tot ≥1 F508del-mutatie, ≥12 jaar (2022)</t>
  </si>
  <si>
    <t xml:space="preserve">Bron: brief 22-03-2022 (3 p.) + FT-rapport + BIA (87 p.), volledig gelezen. Zie GVS-225 (Kaftrio 2021, arrangement) en GVS-375 (2025). Stap B.</t>
  </si>
  <si>
    <t xml:space="preserve">GVS-258</t>
  </si>
  <si>
    <t xml:space="preserve">uitbreiding bijlage 2-voorwaarden dapagliflozine (Forxiga®)</t>
  </si>
  <si>
    <t xml:space="preserve">uitbreiding bijlage 2-voorwaarden dapagliflozine</t>
  </si>
  <si>
    <t xml:space="preserve">chronische nierschade</t>
  </si>
  <si>
    <t xml:space="preserve">GVS-advies uitbreiding bijlage 2-voorwaarden dapagliflozine (Forxiga®) bij de behandeling van chronische nierschade</t>
  </si>
  <si>
    <t xml:space="preserve">https://www.zorginstituutnederland.nl/documenten/2022/03/28/gvs-advies-dapagliflozine-forxiga-bij-chronische-nierschade</t>
  </si>
  <si>
    <t xml:space="preserve">Dapagliflozine (SGLT2-cluster 0A10BXAO V; bijlage 2: DM2, HFrEF, DM2 met zeer hoog HVZ-risico) – uitbreiding naar chronische nierschade bij volwassenen (met en zonder DM2), 10 mg bovenop standaardbehandeling (RAAS-remming); FE met WAR-beoordeling; gecorrigeerde brief (voorwaardetekst)</t>
  </si>
  <si>
    <t xml:space="preserve">Positief (meerwaarde t.o.v. standaardbehandeling). DAPA-CKD (RCT): verslechtering nierfunctie/nierfalen/renale sterfte HR 0,56 (0,45–0,68) – 'aanzienlijk klinisch relevant'; totale sterfte HR 0,69 (0,53–0,88) en CV-sterfte/verslechtering hartfalen HR 0,71 (0,55–0,92) waarschijnlijk klinisch relevant. Alleen patiënten met UACR &gt;200 mg/g geïncludeerd, maar subgroepanalyses (DAPA-CKD, DAPA-HF, DECLARE-TIMI) tonen consistente effecten ongeacht nierfunctie, UACR, etiologie en DM2/hartfalen, en het mechanisme is breder dan albuminuriereductie → ZIN heeft voldoende vertrouwen om te extrapoleren naar de volledige CKD-registratie.</t>
  </si>
  <si>
    <t xml:space="preserve">Standaardbehandeling van CKD (RAAS-remming, CVRM) zonder SGLT2-remmer (placebo)</t>
  </si>
  <si>
    <t xml:space="preserve">Voorwaarde dapagliflozine herschreven in vier onderdelen (letterlijk): '1. diabetes mellitus type 2 die niet behandeld kan worden met de combinatie van metformine en een sulfonylureumderivaat …, 2. van achttien jaar of ouder met symptomatisch (NYHA II-IV) chronisch hartfalen met verminderde ejectiefractie (LVEF &lt;40%), 3. van achttien jaar of ouder met diabetes mellitus type 2 met een zeer hoog risico op hart- en vaatziekten met eerder bewezen hart- en vaatziekten, of 4. van achttien jaar en ouder met chronische nierschade.'</t>
  </si>
  <si>
    <t xml:space="preserve">Dominant (meer QALY's tegen lagere kosten vanuit maatschappelijk perspectief); kans op kosteneffectiviteit bij €20.000/QALY: 100%</t>
  </si>
  <si>
    <t xml:space="preserve">Overgenomen; kritiek: transitiekansen tussen CKD-stadia niet gecorrigeerd voor verschillen tussen de DAPA-CKD-populatie en de Nederlandse populatie (bias; fabrikant kon dit niet aanpassen wegens gebrek aan data) – gevoeligheidsanalyses geven 'voldoende vertrouwen' in dominantie</t>
  </si>
  <si>
    <t xml:space="preserve">Geen prijsvoorwaarde; €408,94 per patiënt per jaar</t>
  </si>
  <si>
    <t xml:space="preserve">32,2 meerkosten in jaar 3 (onzekerheid over aantallen en marktpenetratie)</t>
  </si>
  <si>
    <t xml:space="preserve">Niet exact vermeld (CKD-populatie; ~79.000 patiënten impliciet bij €408,94)</t>
  </si>
  <si>
    <t xml:space="preserve">(1) Eerste SGLT2-indicatie voor niet-diabetische CKD: harde renale eindpunten (HR 0,56) plus sterfte, dominante ICER en toch €32 mln BIA – kosteneffectiviteit rechtvaardigt een van de grootste GVS-uitbreidingen zonder prijsinstrument. (2) Extrapolatie van de studiepopulatie (UACR &gt;200) naar de volledige registratie (alle CKD) op consistente subgroepen en mechanistische plausibiliteit – bijlage 2 volgt de registratie, niet de inclusiecriteria (vgl. tolvaptan CKD 4 uitgesloten, GVS-177). (3) De voorwaarde wordt geconsolideerd tot vier genummerde onderdelen; lage referentiewaarde (€20.000) bij dominante ICER irrelevant. Volgende stap: empagliflozine CKD/HFpEF (GVS-256) en het vervallen van alle voorwaarden (GVS-362).</t>
  </si>
  <si>
    <t xml:space="preserve">Bijlage 2-voorwaarde dapagliflozine uitgebreid met chronische nierschade (2022)</t>
  </si>
  <si>
    <t xml:space="preserve">Bron: gecorrigeerde brief 28-03-2022 (3 p.; eerste versie 23-03-2022) + FT-rapport + FE-rapport + BIA (143 p.), volledig gelezen. Stap B.</t>
  </si>
  <si>
    <t xml:space="preserve">GVS-259</t>
  </si>
  <si>
    <t xml:space="preserve">finerenon (Kerendia®)</t>
  </si>
  <si>
    <t xml:space="preserve">finerenon</t>
  </si>
  <si>
    <t xml:space="preserve">Kerendia</t>
  </si>
  <si>
    <t xml:space="preserve">chronische nierschade bij volwassenen met diabetes mellitus type 2</t>
  </si>
  <si>
    <t xml:space="preserve">GVS-advies finerenon (Kerendia®) bij de behandeling van chronische nierschade bij volwassenen met diabetes mellitus type 2</t>
  </si>
  <si>
    <t xml:space="preserve">https://www.zorginstituutnederland.nl/documenten/2022/04/04/gvs-advies-finerenon-kerendia</t>
  </si>
  <si>
    <t xml:space="preserve">Niet-steroïdale mineralocorticoïdreceptorantagonist; niet vervangbaar (geen GVS-middel met gelijksoortig indicatiegebied) → 1B met bijlage 2 (CKD met DM2); bovenop standaardbehandeling (RAAS-remmer, CVRM; SGLT2-remmer al aanbevolen bij zeer hoog risico); kaliumgestuurde dosering 10/20 mg</t>
  </si>
  <si>
    <t xml:space="preserve">Positief (meerwaarde t.o.v. standaardbehandeling). FIDELIO-DKD + FIGARO-DKD gepoold (~60% CKD-stadium 3–4 met albuminurie): klinisch relevant lagere kans op nierfunctieverlies/nierfalen/renale sterfte, hartfalenopname en CV-sterfte/MI/beroerte (HR 0,86 [0,78–0,95]; NNT 38 over 5 jaar); totale sterfte HR 0,89 (0,79–1,00; NNT 68) 'waarschijnlijk klinisch relevant' maar geen effect niet geheel uitgesloten – relevantiegrenzen van de NHG/NIV-werkgroep gehanteerd; post-hoc subgroepen consistent ongeacht UACR, eGFR en SGLT2-gebruik (voorzichtig te interpreteren); belangrijkste bijwerking hyperkaliëmie (dosering en controle na 4 weken).</t>
  </si>
  <si>
    <t xml:space="preserve">Standaardbehandeling (RAAS-remming, CVRM, eventueel SGLT2-remmer) zonder finerenon (placebo)</t>
  </si>
  <si>
    <t xml:space="preserve">Voorwaarde (letterlijk): 'Uitsluitend voor een verzekerde van achttien jaar of ouder met chronische nierschade met diabetes mellitus type 2.'</t>
  </si>
  <si>
    <t xml:space="preserve">n.v.t. (FE-vrijstelling: BIA €4,7–9,3 mln &lt;€10 mln)</t>
  </si>
  <si>
    <t xml:space="preserve">n.v.t.; €730 per patiënt per jaar</t>
  </si>
  <si>
    <t xml:space="preserve">4,7–9,3 meerkosten in jaar 3 (afhankelijk van plaats in het regime en marktpenetratie)</t>
  </si>
  <si>
    <t xml:space="preserve">Niet exact vermeld (CKD 3–4 met albuminurie bij DM2)</t>
  </si>
  <si>
    <t xml:space="preserve">(1) Meerwaarde op een samengesteld cardiorenaal eindpunt met een bescheiden HR (0,86; NNT 38/5 jaar) en een sterfte-effect op de grens (HR 0,89, BI tot 1,00) – ZIN past de door NHG/NIV opgestelde relevantiegrenzen toe en accepteert 'waarschijnlijk relevant'. (2) Gepoolde populatie breder dan de registratie (60% stadium 3–4): ZIN volgt de registratie-indicatie voor bijlage 2 (CKD bij DM2) zonder stadium-/albuminurie-eis in de tekst, met verwijzing naar post-hoc consistentie incl. bij SGLT2-gebruik. (3) FE-vrijstelling onder de €10 mln-drempel bij een potentieel grote populatie (€730 p.p.) – de BIA-aannames (plaats na SGLT2) houden het bedrag laag.</t>
  </si>
  <si>
    <t xml:space="preserve">Bron: brief 04-04-2022 (2 p.) + GVS-rapport 08-03-2022 + FT-rapport + BIA (78 p.), volledig gelezen. Stap B.</t>
  </si>
  <si>
    <t xml:space="preserve">GVS-260</t>
  </si>
  <si>
    <t xml:space="preserve">avacopan (Tavneos®)</t>
  </si>
  <si>
    <t xml:space="preserve">avacopan</t>
  </si>
  <si>
    <t xml:space="preserve">Tavneos</t>
  </si>
  <si>
    <t xml:space="preserve">bepaalde patiënten met granulaomatose met polyangiitis (GPA) of microscopische polyangiitis (MPA)</t>
  </si>
  <si>
    <t xml:space="preserve">GVS-advies avacopan (Tavneos®) bij de behandeling van bepaalde patiënten met granulaomatose met polyangiitis (GPA) of microscopische polyangiitis (MPA)</t>
  </si>
  <si>
    <t xml:space="preserve">https://www.zorginstituutnederland.nl/documenten/2022/04/20/gvs-advies-avacopan-tavneos</t>
  </si>
  <si>
    <t xml:space="preserve">Vifor Pharma</t>
  </si>
  <si>
    <t xml:space="preserve">Niet onderling vervangbaar: geen GVS-middel specifiek voor GPA/MPA; rituximab en cyclofosfamide zijn intramuraal, prednison/azathioprine/methotrexaat/MMF hebben geen gelijksoortig toepassingsgebied; C5a-receptorantagonist (oraal) als glucocorticoïdsparend middel in de inductiefase, in combinatie met rituximab- of cyclofosfamideregime</t>
  </si>
  <si>
    <t xml:space="preserve">Positief: meerwaarde t.o.v. glucocorticoïden (prednison-afbouwschema). ADVOCATE (RCT, dubbelblind, 52 weken, n=331): avacopan is non-inferieur voor remissie op week 26 (RR 1,03 [0,90–1,18]; waarschijnlijk geen relevant verschil) en superieur voor aanhoudende remissie op week 52 (RR 1,20 [1,00–1,43]); relapse 10,1% vs. 21,0% (HR 0,46 [0,25–0,84]) – 'waarschijnlijk klinisch relevant beter'; lager cumulatief glucocorticoïdgebruik. Kanttekeningen: de verminderde glucocorticoïd-inzet vertaalt zich in de studie nog niet in minder glucocorticoïdtoxiciteit, het effect op stakers door bijwerkingen is zeer onzeker, en de studieopzet sluit niet volledig aan op de Nederlandse praktijk. Conclusie: voldoet aan SWP, meerwaarde t.o.v. glucocorticoïden.</t>
  </si>
  <si>
    <t xml:space="preserve">Prednison-afbouwschema (glucocorticoïden) in combinatie met rituximab- of cyclofosfamideregime</t>
  </si>
  <si>
    <t xml:space="preserve">Geen bijlage 2-tekst (negatief advies)</t>
  </si>
  <si>
    <t xml:space="preserve">0,1–0,4 (proportional shortfall) → €20.000</t>
  </si>
  <si>
    <t xml:space="preserve">49.988/QALY (PSA-gemiddelde) t.o.v. prednison; kans kosteneffectief bij €20.000 ~9%; ICER sterk afhankelijk van de modellering van eindstadium nierfalen en van ANCA-status (MPO/PR3)</t>
  </si>
  <si>
    <t xml:space="preserve">Geen betrouwbare schatting: KEA 'van onvoldoende kwaliteit' (bias: modelpopulatie ≠ NL-populatie zonder correctie van transitiekansen; alleen algemene en ESRD-sterfte gemodelleerd → AAV-sterfte onderschat; gebrek aan bewijs voor aannames) – uitkomsten 'niet bruikbaar voor besluitvorming'</t>
  </si>
  <si>
    <t xml:space="preserve">Niet te bepalen (geen prijsadvies mogelijk); fabrikant uitgenodigd de FE aan te passen en beter te onderbouwen</t>
  </si>
  <si>
    <t xml:space="preserve">33,1 in jaar 3 (1.022 inductiepatiënten bij 15→45% marktpenetratie + 40 chronische gebruikers bij 100%)</t>
  </si>
  <si>
    <t xml:space="preserve">1.254–1.391 patiënten per jaar in aanmerking (inductie); 1.022 behandeld in jaar 3 (penetratie 15/30/45%) + 40 chronische gebruikers; €60.549 per inductiebehandeling van een jaar (therapietrouw 86,4%)</t>
  </si>
  <si>
    <t xml:space="preserve">(1) Effectiviteit erkend (relapse HR 0,46, glucocorticoïdsparend), maar de KEA is – ook na herkansing – onbruikbaar door bias in de modelpopulatie en onderschatting van AAV-sterfte; bij ziektelast 0,1–0,4 geldt bovendien de laagste referentiewaarde (€20.000), waar een ICER van ~€50.000 met 9% kans hoe dan ook boven zit. (2) Zelfde formule als tafamidis 2020 (GVS-211): geen realistische KE-schatting → geen prijsreductie te noemen → 'helaas geen advies ten behoeve van prijsonderhandeling' → niet opnemen, met uitnodiging aan de fabrikant. (3) BIA €33,1 mln 'maatschappelijk niet te verantwoorden' bij de huidige vraagprijs; weesgeneesmiddelstatus speelt geen rol. Herbeoordeling volgt (2023).</t>
  </si>
  <si>
    <t xml:space="preserve">Niet opgenomen (april 2022); herbeoordeling na aangepaste KEA (2023) – zie latere GVS-index</t>
  </si>
  <si>
    <t xml:space="preserve">Bron: brief 20-04-2022 (3 p.) + FT-rapport 28-03-2022 + FE-rapport + BIA (148 p.), volledig gelezen.</t>
  </si>
  <si>
    <t xml:space="preserve">GVS-261</t>
  </si>
  <si>
    <t xml:space="preserve">ivermectine (Stromectol®)</t>
  </si>
  <si>
    <t xml:space="preserve">Stromectol</t>
  </si>
  <si>
    <t xml:space="preserve">scabiës</t>
  </si>
  <si>
    <t xml:space="preserve">GVS-beoordeling ivermectine (Stromectol®) voor de behandeling van scabiës</t>
  </si>
  <si>
    <t xml:space="preserve">https://www.zorginstituutnederland.nl/documenten/2022/04/21/gvs-beoordeling-ivermectine-stromectol</t>
  </si>
  <si>
    <t xml:space="preserve">Ivermectine-tabletten (sinds 2003 geregistreerd voor scabiës, strongyloidiasis, filariasis; nooit in het GVS) – aanvraag voor scabiës 2–80 jaar; comparators permetrine 5% crème (Loxazol, 1B) en benzylbenzoaatsmeersel FNA zijn lokaal → niet vervangbaar → 1B met bijlage 2 'scabiës'; richtlijn: tweemaal behandelen</t>
  </si>
  <si>
    <t xml:space="preserve">Positief (gelijke waarde t.o.v. permetrine 5% crème). SWP-beoordeling in de bijlage: RCT's en Cochrane-review tonen vergelijkbare genezingspercentages van oraal ivermectine en topisch permetrine bij scabiës; de Nederlandse richtlijn (RIVM/LCI, NHG) positioneert oraal ivermectine als aanvulling of gelijkwaardig alternatief (o.a. bij uitgebreide/institutionele uitbraken, therapiefalen, slechte toepasbaarheid van crème); bijwerkingen mild (jeuk-toename, hoofdpijn); gebruiksgemak oraal vs. hele lichaam insmeren.</t>
  </si>
  <si>
    <t xml:space="preserve">Permetrine 5% crème (Loxazol); benzylbenzoaat 25% FNA</t>
  </si>
  <si>
    <t xml:space="preserve">Voorwaarde (letterlijk): 'uitsluitend voor een verzekerde waarbij het geneesmiddel zal worden ingezet voor: • scabiës'</t>
  </si>
  <si>
    <t xml:space="preserve">n.v.t. (BIA beperkt)</t>
  </si>
  <si>
    <t xml:space="preserve">Geen prijsvoorwaarde; €42,14 per (tweemalige) behandeling (5 tabletten van €4,21 bij 75 kg) vs. permetrine €19,44 – verschil €22,70</t>
  </si>
  <si>
    <t xml:space="preserve">0,39 meerkosten in jaar 3 (50% marktpenetratie, 17.148 patiënten); maximaal 0,58 bij 75%; onzekerheid door stijgende scabiësincidentie</t>
  </si>
  <si>
    <t xml:space="preserve">17.148 patiënten in jaar 3 (50% van 34.295 permetrinegebruikers op recept in 2020); incidentie ~1/1.000 persoonsjaren en stijgend</t>
  </si>
  <si>
    <t xml:space="preserve">(1) Een 20 jaar geregistreerd middel wordt alsnog vergoed op grond van richtlijnpositie en gelijkwaardigheid met permetrine, met een bijlage 2 die de andere geregistreerde indicaties (wormen, filariasis) uitsluit – vergoeding per indicatie via bijlage 2 bij een multi-indicatiemiddel. (2) BIA erkent de stijgende scabiësprevalentie (NIVEL) en het feit dat permetrine ook zonder recept te koop is – alleen receptgebruikers substitueren. (3) Toedieningsweg (oraal vs. lokaal) blokkeert clustering met permetrine, zodat een prijsverschil (€22,70 per kuur) niet via een limiet wordt gedempt maar via beperkte BIA wordt geaccepteerd.</t>
  </si>
  <si>
    <t xml:space="preserve">Opgenomen op bijlage 1B met bijlage 2-voorwaarde scabiës (2022)</t>
  </si>
  <si>
    <t xml:space="preserve">Bron: brief 21-04-2022 met bijlage 1 SWP-beoordeling (9 p.), volledig gelezen. Stap B.</t>
  </si>
  <si>
    <t xml:space="preserve">GVS-262</t>
  </si>
  <si>
    <t xml:space="preserve">uitbreiding bijlage 2-voorwaarden dabigatran etexilaat (Pradaxa®)</t>
  </si>
  <si>
    <t xml:space="preserve">uitbreiding bijlage 2-voorwaarden dabigatran etexilaat</t>
  </si>
  <si>
    <t xml:space="preserve">Pradaxa</t>
  </si>
  <si>
    <t xml:space="preserve">veneuze trombo-embolie (VTE)</t>
  </si>
  <si>
    <t xml:space="preserve">GVS-advies uitbreiding bijlage 2-voorwaarden dabigatran etexilaat (Pradaxa®) voor de behandeling van veneuze trombo-embolie (VTE)</t>
  </si>
  <si>
    <t xml:space="preserve">https://www.zorginstituutnederland.nl/documenten/2022/04/25/gvs-advies-dabigatran-pradaxa-uitbreiding-nadere-voorwaarden</t>
  </si>
  <si>
    <t xml:space="preserve">Tweede pediatrisch geregistreerde DOAC (na rivaroxaban, GVS-222); DOAC-cluster 0B01AXBO V, bijlage 2 onderdeel 101 (dabigatran en apixaban, volwassenen); aanvraag beperkt tot capsules (≥8 jaar) omdat het kindergranulaat en de drank niet in NL op de markt zijn; claim gelijke waarde t.o.v. rivaroxaban</t>
  </si>
  <si>
    <t xml:space="preserve">Positief (gelijke waarde t.o.v. LMWH/VKA). DIVERSITY (open-label RCT 2:1, n=267 kinderen 0–&lt;18 jaar, mediane blootstelling 85 dagen): samengesteld eindpunt volledige trombusresolutie zonder recidief of VTE-sterfte 46% (81/177) vs. 42% (38/90) – non-inferieur (marge 20%; verschil -0,04, 90%-BI -0,14 tot 0,07), geen superioriteit; vrij van recidief 96% vs. 92%; grote bloedingen 1,5%, recidief laag; vervolgstudie (Brandão 2020) ondersteunt langetermijnveiligheid. NVK-richtlijn: DOAC te overwegen bij tieners. Geen meerkosten: substitutie van rivaroxaban/LMWH.</t>
  </si>
  <si>
    <t xml:space="preserve">Standaardbehandeling LMWH of VKA (DIVERSITY); rivaroxaban als vergoede pediatrische DOAC</t>
  </si>
  <si>
    <t xml:space="preserve">Nieuwe voorwaarde onderdeel 101 (letterlijk, toegevoegd onderdeel): '… of van acht tot achttien jaar die op dit geneesmiddel is aangewezen voor de behandeling van veneuze trombo-embolie (VTE) en preventie van recidief VTE na een parenterale antistollingsbehandeling gedurende ten minste 5 dagen.'</t>
  </si>
  <si>
    <t xml:space="preserve">n.v.t. (briefrapport; kostenneutraal)</t>
  </si>
  <si>
    <t xml:space="preserve">Geen meerkosten (substitutie)</t>
  </si>
  <si>
    <t xml:space="preserve">Niet geraamd (kinderen 8–18 jaar met VTE)</t>
  </si>
  <si>
    <t xml:space="preserve">(1) Tweede pediatrische DOAC volgt de rivaroxaban-route (GVS-222) maar met gelijke waarde i.p.v. meerwaarde: DIVERSITY toont alleen non-inferioriteit t.o.v. LMWH/VKA. (2) De vergoedingsvoorwaarde volgt de beschikbare toedieningsvorm, niet de registratie: omdat granulaat en drank niet in Nederland worden verhandeld, geldt de uitbreiding alleen voor ≥8 jaar (capsules slikken) – jongere kinderen zijn aangewezen op rivaroxaban-suspensie. (3) Convergentie binnen het DOAC-cluster: twee van vier middelen nu pediatrisch; alle voorwaarden vervallen in 2023 (GVS-397).</t>
  </si>
  <si>
    <t xml:space="preserve">Bijlage 2 onderdeel 101 (dabigatran) uitgebreid met VTE bij kinderen van 8–18 jaar (2022)</t>
  </si>
  <si>
    <t xml:space="preserve">Bron: briefrapport 25-04-2022 (8 p. incl. bijlage DIVERSITY), volledig gelezen. Stap B.</t>
  </si>
  <si>
    <t xml:space="preserve">GVS-263</t>
  </si>
  <si>
    <t xml:space="preserve">pitolisant (Ozawade®)</t>
  </si>
  <si>
    <t xml:space="preserve">Ozawade</t>
  </si>
  <si>
    <t xml:space="preserve">volwassen patiënten met obstructieve slaapapneu</t>
  </si>
  <si>
    <t xml:space="preserve">GVS-advies pitolisant (Ozawade®) voor de behandeling van volwassen patiënten met obstructieve slaapapneu</t>
  </si>
  <si>
    <t xml:space="preserve">https://www.zorginstituutnederland.nl/documenten/2022/05/10/gvs-advies-pitolisant-ozawade</t>
  </si>
  <si>
    <t xml:space="preserve">Aangevraagd op 1B voor Ozawade (pitolisant 4,5/18 mg) bij EDS bij OSA na onvoldoende effect van/intolerantie voor CPAP; dezelfde stof is als Wakix al in het GVS voor narcolepsie – ZIN adviseert daarom een bijlage 2-voorwaarde 'uitsluitend voor een verzekerde met narcolepsie' om off-label vergoeding bij OSA te voorkomen</t>
  </si>
  <si>
    <t xml:space="preserve">Negatief: voldoet niet aan SWP. HAROSA I (RCT, dubbelblind, 12 weken, OSA-patiënten met EDS ondanks CPAP): pitolisant heeft waarschijnlijk een klinisch relevant effect op de subjectieve Epworth Sleepiness Scale, maar geen klinisch relevant effect op de objectieve OSLER-test (wakkerblijftest) en geen relevant effect op kwaliteit van leven; volgens ZIN moet de effectiviteit van middelen bij slaapstoornissen op zowel een subjectieve als een objectieve maat worden aangetoond. 'De beschikbare data, hoewel toereikend voor marktregistratie, laten geen positief oordeel over opname toe.'</t>
  </si>
  <si>
    <t xml:space="preserve">Placebo bovenop primaire OSA-therapie (CPAP) of bij CPAP-intolerantie</t>
  </si>
  <si>
    <t xml:space="preserve">Nieuwe bijlage 2-voorwaarde voor pitolisant (Wakix): 'Uitsluitend voor een verzekerde met narcolepsie' (om vergoeding bij OSA/EDS uit te sluiten)</t>
  </si>
  <si>
    <t xml:space="preserve">Niet geraamd (OSA met residuele EDS is een grote populatie)</t>
  </si>
  <si>
    <t xml:space="preserve">(1) Methodologische lat voor slaapmiddelen: subjectief (ESS) én objectief (OSLER/MWT) bewijs vereist; alleen ESS-winst zonder QoL-effect volstaat niet. (2) Bijzonder: omdat dezelfde stof onder een andere merknaam (Wakix) al vergoed wordt voor narcolepsie, voegt ZIN een bijlage 2-beperking toe om 'lekkage' naar de afgewezen indicatie te voorkomen – vergoedingsvoorwaarden als instrument tegen indicatie-arbitrage via dubbele merknamen. (3) Formule 'toereikend voor registratie, niet voor pakket' (vgl. GVS-157, GVS-198).</t>
  </si>
  <si>
    <t xml:space="preserve">Niet opgenomen (Ozawade); bijlage 2-voorwaarde 'uitsluitend narcolepsie' voor pitolisant ingevoerd (2022); exacte datum/Stcrt. niet in dossier</t>
  </si>
  <si>
    <t xml:space="preserve">Bron: brief 10-05-2022 (2 p.) + FT-rapport 22-04-2022 (46 p.), volledig gelezen. Brief bevat een datumfout ('uw brief van 8 november 2022' i.p.v. 2021).</t>
  </si>
  <si>
    <t xml:space="preserve">GVS-264</t>
  </si>
  <si>
    <t xml:space="preserve">uitbreiding bijlage 2-voorwaarden GLP-1 receptoragonisten</t>
  </si>
  <si>
    <t xml:space="preserve">uitbreiding bijlage 2-voorwaarden glp-1 receptoragonisten</t>
  </si>
  <si>
    <t xml:space="preserve">GVS-advies uitbreiding bijlage 2-voorwaarden GLP-1 receptoragonisten</t>
  </si>
  <si>
    <t xml:space="preserve">https://www.zorginstituutnederland.nl/documenten/2022/05/16/gvs-advies-glp-1-receptor-agonisten</t>
  </si>
  <si>
    <t xml:space="preserve">Klasse GLP-1ra: Lilly (dulaglutide), AstraZeneca (exenatide), Novo Nordisk (liraglutide, semaglutide s.c./oraal), Sanofi (lixisenatide) – gezamenlijk dossier</t>
  </si>
  <si>
    <t xml:space="preserve">Cluster GLP-1ra (1A) met bijlage 2 (BMI ≥35 na metformine+SU; BMI ≥30 bij basaal insuline; liraglutide ook bij obesitas met GLI); groepsbeoordeling vanuit de Ronde Tafel Diabeteszorg na de herziene NHG-standaard en de SGLT-2-verruiming (GVS-233): DM2 met zeer hoog CV-risico, na onvoldoende regulatie met SGLT-2-remmer + metformine of bij contra-indicatie voor SGLT-2-remmer</t>
  </si>
  <si>
    <t xml:space="preserve">Positief voor dulaglutide, liraglutide, exenatide en semaglutide (s.c. en oraal); negatief voor lixisenatide. CVOT's (REWIND, LEADER, EXSCEL, SUSTAIN-6/PIONEER-6) en meta-analyses tonen bij DM2 met bewezen HVZ en/of chronische nierschade een consistente reductie van 3p-MACE (HR ~0,86–0,88, meta-analyse HR 0,87 [0,81–0,94]) en van renale uitkomsten; bij contra-indicatie voor een SGLT2-remmer is de meerwaarde 'evident', bij onvoldoende regulatie ondanks SGLT2-remmer + metformine is er meerwaarde maar is het bewijs 'meer beperkt' (weinig gecombineerd gebruik in de CVOT's). Lixisenatide (ELIXA) toont geen effect op harde uitkomsten → geen toegevoegde waarde, geen SWP voor deze indicatie. Bijwerkingen: GI-klachten; geen relevante toename van hypoglykemieën.</t>
  </si>
  <si>
    <t xml:space="preserve">Standaardbehandeling (metformine + SGLT2-remmer, CV-risicomanagement) bij DM2 met zeer hoog CV-risico; placebo in de CVOT's</t>
  </si>
  <si>
    <t xml:space="preserve">Uitbreiding voor dulaglutide, exenatide, liraglutide en semaglutide (letterlijk): 'Als toevoeging aan een SGLT2-remmer en metformine of wanneer er een contra-indicatie bestaat voor een SGLT2-remmer, toegevoegd aan de standaardbehandeling, bij een verzekerde met diabetes mellitus type 2 met een zeer hoog risico op hart- en vaatziekten (overeenkomstig de NHG-richtlijn Diabetes Mellitus type 2): 1. met eerder bewezen hart- en vaatziekten; en/of 2. chronische nierschade.' Lixisenatide niet uitgebreid.</t>
  </si>
  <si>
    <t xml:space="preserve">Matig (DM2 met zeer hoog CV-risico; zie GVS-233) – FE-vrijstelling</t>
  </si>
  <si>
    <t xml:space="preserve">n.v.t. (FE-vrijstelling op grond van de BIA)</t>
  </si>
  <si>
    <t xml:space="preserve">n.v.t. (1A-cluster met vergoedingslimiet; €1.124 per patiënt per jaar)</t>
  </si>
  <si>
    <t xml:space="preserve">5,2 (basecase) tot 5,7 (progressieve marktpenetratie) meerkosten in jaar 3</t>
  </si>
  <si>
    <t xml:space="preserve">5.648 (basecase) tot 6.140 (progressief) patiënten in jaar 3; €1.124 per patiënt per jaar</t>
  </si>
  <si>
    <t xml:space="preserve">(1) Vierde GLP-1-klassebeoordeling en spiegelbeeld van GVS-233: GLP-1ra krijgen een plaats ná (of bij contra-indicatie voor) SGLT-2-remmers bij zeer hoog CV-risico, op basis van CVOT-meta-analyses (MACE HR 0,87). (2) Per-middelbewijs beslist opnieuw: lixisenatide (ELIXA neutraal) wordt uitgesloten zoals ertugliflozine in GVS-233. (3) Bewijsgradatie in de voorwaarde: 'evidente' meerwaarde bij SGLT2-contra-indicatie, 'meer beperkt' bewijs als add-on op SGLT2 + metformine – toch beide opgenomen. (4) Kleine BIA (€5,2–5,7 mln; €1.124 p.p.) → FE-vrijstelling; bijlage 2-tekst verwijst naar de NHG-richtlijndefinitie van zeer hoog risico. Ronde-Tafelmodel opnieuw toegepast (GVS-121/189/233/264).</t>
  </si>
  <si>
    <t xml:space="preserve">Bijlage 2-voorwaarden dulaglutide, exenatide, liraglutide en semaglutide uitgebreid (2022); lixisenatide niet; exacte datum/Stcrt. niet in dossier</t>
  </si>
  <si>
    <t xml:space="preserve">Bron: brief 16-05-2022 (3 p.) + FT-rapport + BIA (92 p.), volledig gelezen. Reeks GLP-1: GVS-121 (2016) → GVS-189 (2019) → GVS-264 (2022); parallel SGLT-2: GVS-160/233/362.</t>
  </si>
  <si>
    <t xml:space="preserve">GVS-265</t>
  </si>
  <si>
    <t xml:space="preserve">naltrexon in combinatie met bupropion (Mysimba®)</t>
  </si>
  <si>
    <t xml:space="preserve">naltrexon</t>
  </si>
  <si>
    <t xml:space="preserve">Mysimba</t>
  </si>
  <si>
    <t xml:space="preserve">een bepaalde groep patiënten met overgewicht</t>
  </si>
  <si>
    <t xml:space="preserve">Advies - vergoed naltrexon in combinatie met bupropion (Mysimba®) voor een bepaalde groep patiënten met overgewicht</t>
  </si>
  <si>
    <t xml:space="preserve">https://www.zorginstituutnederland.nl/documenten/2022/05/17/gvs-advies-naltrexon-in-combinatie-met-bupropion-mysimba</t>
  </si>
  <si>
    <t xml:space="preserve">Orexigen / Goodlife</t>
  </si>
  <si>
    <t xml:space="preserve">Vaste combinatie van twee al vergoede stoffen (naltrexon, bupropion) → op grond van art. 2.40 lid 5 Rzv op 1A in een nieuw combinatiecluster; bijlage 2 naar het Saxenda-model (GLI-koppeling, stopregel) maar bredere BMI-grenzen (≥30, of 27–30 met comorbiditeit) – volledige registratie-indicatie; drie maanden na Saxenda</t>
  </si>
  <si>
    <t xml:space="preserve">Positief (meerwaarde t.o.v. GLI alleen). COR-programma (RCT's, 56 weken): gemiddelde gewichtsafname niet klinisch relevant (MCID ≥5%), maar de percentages patiënten met ≥5% en ≥10% afname zijn klinisch relevant groter; cardiometabole factoren en QoL waarschijnlijk niet relevant; onduidelijk of ernstige bijwerkingen toenemen (cardiovasculaire veiligheidsstudie LIGHT voortijdig gestopt), klinisch relevant meer stakers (GI); post-hoc: ≥5% na 16 weken voorspelt respons op 56 weken → SmPC-stopregel; geen data &gt;56 weken. SWP voor de volledige registratie-indicatie.</t>
  </si>
  <si>
    <t xml:space="preserve">Voorwaarde (letterlijk): 'in combinatie met een door het RIVM erkende gecombineerde leefstijlinterventie (GLI), voor de behandeling van volwassenen met: • BMI ≥30 kg/m² of • BMI 27 kg/m² tot 30 kg/m² in combinatie met een comorbiditeit ((risicofactoren voor) hart- en vaatziekte, diabetes mellitus type 2, slaapapneu en/of artrose). De behandeling dient te worden gestaakt indien na 4 maanden gebruik het aanvankelijke gewicht niet met ten minste 5% is afgenomen.'</t>
  </si>
  <si>
    <t xml:space="preserve">n.v.t. (FE-vrijstelling: BIA €3,7 mln)</t>
  </si>
  <si>
    <t xml:space="preserve">n.v.t. (combinatiecluster); €396 (non-responder, 4 maanden) tot €1.290 (vol jaar) per patiënt</t>
  </si>
  <si>
    <t xml:space="preserve">~3,7 meerkosten in jaar 3 (4.237 patiënten; 50% stopt na proefbehandeling; geen substitutie van Saxenda gerekend – overstap na falen niet uitgesloten)</t>
  </si>
  <si>
    <t xml:space="preserve">4.237 patiënten in jaar 3</t>
  </si>
  <si>
    <t xml:space="preserve">(1) Zelfde bewijsstructuur als Saxenda (responder-eindpunt boven niet-relevant gemiddelde, stopregel), maar een veel bredere vergoedingspopulatie (BMI ≥30 of 27–30 met comorbiditeit i.p.v. ≥35/≥40) omdat de lage prijs (~€1.290/jaar) de BIA klein houdt – prijs bepaalt de breedte van de obesitasvergoeding. (2) Combinatiecluster van twee oude generieke stoffen via art. 2.40 lid 5: 1A-plaatsing zonder therapeutische vergelijking met de componenten. (3) Onopgeloste cardiovasculaire veiligheidsvraag (LIGHT gestopt) wordt gemeld maar niet als beletsel gewogen; geen substitutie tussen obesitasmiddelen aangenomen.</t>
  </si>
  <si>
    <t xml:space="preserve">Opgenomen op bijlage 1A (nieuw combinatiecluster) met bijlage 2-voorwaarde (2022)</t>
  </si>
  <si>
    <t xml:space="preserve">Bron: brief 17-05-2022 (3 p.) + GVS-rapport + FT-rapport + BIA (82 p.), volledig gelezen. Zie GVS-255 (Saxenda). Stap B.</t>
  </si>
  <si>
    <t xml:space="preserve">GVS-266</t>
  </si>
  <si>
    <t xml:space="preserve">elexacaftor/tezacaftor/ivacaftor (Kaftrio®) met ivacaftor monopreparaat (Kalydeco®) uitbreiding nadere voorwaarden</t>
  </si>
  <si>
    <t xml:space="preserve">GVS-advies elexacaftor/tezacaftor/ivacaftor (Kaftrio®) met ivacaftor monopreparaat (Kalydeco®) uitbreiding nadere voorwaarden</t>
  </si>
  <si>
    <t xml:space="preserve">https://www.zorginstituutnederland.nl/documenten/2022/06/20/gvs-advieselexacaftor-tezacaftor-ivacaftor-kaftrio-met-ivacaftor-kalydeco-uitbreiding-nadere-voorwaarden</t>
  </si>
  <si>
    <t xml:space="preserve">Kaftrio + Kalydeco (1B; bijlage 2 ≥12 jaar ≥1 F508del sinds GVS-257) – EMA-uitbreiding naar 6–11 jaar; briefrapport; KE-analyse opnieuw achterwege gelaten (arrangement voor alle huidige en toekomstige indicaties, in samenspraak met VWS en ACP); 178 kinderen</t>
  </si>
  <si>
    <t xml:space="preserve">Positief (meerwaarde t.o.v. Orkambi, ivacaftor en/of symptomatische zorg). Studie 116 (RCT 24 weken, F/MF, vs. placebo): ppFEV1 +11,0% [6,9–15,1], LCI2,5 -2,26, zweetchloride -51,2 mmol/l, CFQ-R +5,5 – alle klinisch relevant/significant; studie 106 (open-label, F/F en F/MF): LCI2,5 -1,72, ppFEV1 +9,1%, zweetchloride -55,1, CFQ-R +6,9 (geen placebo-arm). Effecten van dezelfde orde als bij ≥12 jaar; veiligheid consistent.</t>
  </si>
  <si>
    <t xml:space="preserve">Lumacaftor/ivacaftor (Orkambi, F/F), ivacaftor (F/G) en/of standaard symptomatische behandeling (F/MF, F/RF, F/N)</t>
  </si>
  <si>
    <t xml:space="preserve">Voorwaarden Kaftrio en Kalydeco: leeftijdsgrens van 12 naar 6 jaar voor patiënten met ten minste één F508del-mutatie</t>
  </si>
  <si>
    <t xml:space="preserve">n.v.t.: in samenspraak met VWS en ACP geen KE-analyse (arrangement dekt alle indicaties)</t>
  </si>
  <si>
    <t xml:space="preserve">Geen nieuw prijsadvies; valt onder het Vertex-arrangement</t>
  </si>
  <si>
    <t xml:space="preserve">16,5 meerkosten (totale kosten €31,3 mln voor 178 kinderen minus €14,8 mln substitutie van Orkambi/Symkevi/Kalydeco; 100% penetratie, therapietrouw op praktijkdata)</t>
  </si>
  <si>
    <t xml:space="preserve">178 kinderen van 6–11 jaar met ≥1 F508del</t>
  </si>
  <si>
    <t xml:space="preserve">ACP betrokken bij het afzien van een KE-analyse (geen inhoudelijk ACP-advies).</t>
  </si>
  <si>
    <t xml:space="preserve">(1) Derde Kaftrio-uitbreiding binnen anderhalf jaar (F/F+F/MF 2021 → ≥1 F508del 2022 → 6–11 jaar 2022): het indicatiebrede arrangement maakt elke stap tot een SWP+BIA-briefrapport; cumulatief ~€100 mln+ aan uitbreidingen zonder nieuwe KE-toets. (2) Hier wél robuust bewijs (placebogecontroleerde RCT met ppFEV1 +11%) – de bewijssterkte bij CFTR-modulatoren neemt toe naarmate de leeftijd daalt, in contrast met de Orkambi/Kalydeco-extrapolaties (GVS-182/228). (3) Substitutie van eerdere Vertex-middelen (€14,8 mln) als vaste BIA-post: het portfolio kannibaliseert zichzelf, wat de netto-BIA halveert.</t>
  </si>
  <si>
    <t xml:space="preserve">Bijlage 2-voorwaarden Kaftrio en Kalydeco verlaagd naar ≥6 jaar (2022)</t>
  </si>
  <si>
    <t xml:space="preserve">Bron: briefrapport 20-06-2022 (11 p. incl. bijlage studies 116/106 en BIA), volledig gelezen. Zie GVS-257. Stap B.</t>
  </si>
  <si>
    <t xml:space="preserve">GVS-267</t>
  </si>
  <si>
    <t xml:space="preserve">cannabidiol (Epidyolex®)</t>
  </si>
  <si>
    <t xml:space="preserve">cannabidiol</t>
  </si>
  <si>
    <t xml:space="preserve">Epidyolex</t>
  </si>
  <si>
    <t xml:space="preserve">GVS-advies cannabidiol epidyolex</t>
  </si>
  <si>
    <t xml:space="preserve">https://www.zorginstituutnederland.nl/publicaties/adviezen/2022/06/28/gvs-advies-cannabidiol-epidyolex</t>
  </si>
  <si>
    <t xml:space="preserve">GVS-268</t>
  </si>
  <si>
    <t xml:space="preserve">aanvullende behandeling bij 2 ernstige epileptische aandoeningen</t>
  </si>
  <si>
    <t xml:space="preserve">GVS-advies cannabidiol (Epidyolex®) als aanvullende behandeling bij 2 ernstige epileptische aandoeningen</t>
  </si>
  <si>
    <t xml:space="preserve">https://www.zorginstituutnederland.nl/documenten/2022/07/04/gvs-advies-cannabidiol-epidyolex</t>
  </si>
  <si>
    <t xml:space="preserve">Jazz Pharmaceuticals (GW Pharma)</t>
  </si>
  <si>
    <t xml:space="preserve">Niet onderling vervangbaar (plantaardig cannabidiol-oplossing, adjuvans in combinatie met clobazam); vergoedingsaanvraag voor therapieresistent LGS/DS (≥2 anti-epileptica gefaald) ≥2 jaar; indicatie-uitbreidingen (tubereuze sclerose e.a.) op korte termijn verwacht; ACP ingeschakeld</t>
  </si>
  <si>
    <t xml:space="preserve">Positief: meerwaarde t.o.v. alleen de standaardbehandeling. LGS: subgroepanalyse van 2 RCT's (GWPCARE3/4) – cannabidiol + clobazam heeft waarschijnlijk een klinisch relevant effect op het aandeel patiënten met ≥50% minder valaanvallen (gemiddeld 43% minder valaanvallen dan placebo) en op de S/CGIC (cruciale patiënt/verzorger-gerapporteerde maat). DS: subgroepanalyse van 2 RCT's (GWPCARE1/2) – significant meer patiënten met ≥50% minder convulsies (gemiddeld 37% minder dan placebo) en waarschijnlijk relevante S/CGIC-verbetering. Onzekerheid over de effecten op langere termijn; bijwerkingen o.a. somnolentie, transaminasestijging (interactie met clobazam/valproaat). Conclusie: voldoet aan SWP als adjuvante behandeling bij therapieresistente LGS/DS ≥2 jaar.</t>
  </si>
  <si>
    <t xml:space="preserve">Placebo toegevoegd aan standaardbehandeling incl. clobazam (therapieresistente patiënten op ≥2 anti-epileptica)</t>
  </si>
  <si>
    <t xml:space="preserve">Bij opname na succesvolle onderhandeling (letterlijk): 'Uitsluitend voor een verzekerde die cannabidiol gebruikt als adjuvante therapie bij aanvallen die geassocieerd worden met het Lennox-Gastautsyndroom (LGS) of het syndroom van Dravet (DS) in combinatie met clobazam bij patiënten van 2 jaar en ouder. De behandeling moet worden gestaakt als na 6 maanden gebruik van de onderhoudsdosering de aanvalsfrequentie niet met ten minste 30% is afgenomen.' ACP: stopcriteria eventueel conform NHS.</t>
  </si>
  <si>
    <t xml:space="preserve">0,94 (LGS) en 0,86 (DS) → €80.000</t>
  </si>
  <si>
    <t xml:space="preserve">LGS 70.561/QALY (kans kosteneffectief 59%); DS 37.584/QALY (kans 77%) – beide met langdurige extrapolatie van het behandeleffect</t>
  </si>
  <si>
    <t xml:space="preserve">Realistischer scenario (minder optimistische extrapolatie van het behandeleffect): LGS 108.877 en DS 109.769/QALY → ~20% prijsdaling nodig; bovendien aanzienlijke onzekerheid over utiliteiten (vignetstudie; QALY-winst vooral via QoL, niet via overleving)</t>
  </si>
  <si>
    <t xml:space="preserve">ZIN: minimaal 20%; ACP: minimaal 25% (bedrag onder €80.000 gerechtvaardigd door utiliteitsonzekerheid); beiden: prijsafslagen bij volumetoename en verdiscontering van komende indicatie-uitbreidingen</t>
  </si>
  <si>
    <t xml:space="preserve">33,4 (12 mg/kg/dag) tot 55,6 (20 mg/kg/dag) in jaar 3</t>
  </si>
  <si>
    <t xml:space="preserve">1.135 patiënten in aanmerking in jaar 3 (therapieresistent LGS/DS ≥2 jaar); dosering 10–20 mg/kg/dag (model conservatief 20 mg/kg)</t>
  </si>
  <si>
    <t xml:space="preserve">ACP (2022): zeldzame, ernstige aandoeningen (ziektelast 0,94/0,86), effectief middel met onzekere langetermijneffecten; KE in de basecase gunstig maar in het realistische scenario ~€109.000; utiliteiten uit een subjectieve vignetstudie zijn onzeker en het is 'erg optimistisch' dat de kwaliteit van leven het niveau van gezonde personen zou bereiken; de groep therapieresistente epilepsiepatiënten is veel groter dan LGS/DS → off-label risico en verwachte indicatie-uitbreidingen moeten tot lagere prijzen leiden; betalen van de maximale willingness-to-pay laat het hele surplus naar de fabrikant gaan – 'niet verdedigbaar'. Advies: korting minimaal 25% (i.p.v. 20%), prijsafslagen bij volumegroei, stopcriteria (evt. NHS), steun voor de conservatieve 20 mg/kg-aanname.</t>
  </si>
  <si>
    <t xml:space="preserve">(1) Meerwaarde op aanvalsreductie (43%/37%) en patiënt/verzorger-gerapporteerde verbetering bij twee ultrazeldzame epilepsiesyndromen; ziektelast 0,94/0,86 → €80.000. (2) KE in de basecase kosteneffectief, maar ZIN vervangt de 'niet-realistische en langdurige extrapolatie van het behandeleffect' door een realistischer scenario (ICER ~€109.000) en leidt daaruit ≥20% korting af; de ACP verhoogt naar ≥25% wegens utiliteitsonzekerheid en het principe dat de referentiewaarde geen 'surplus-overdracht' aan de fabrikant mag zijn. (3) Nieuw instrument: volumegebonden prijsafslagen (prijs daalt bij toename van het aantal patiënten/indicatie-uitbreidingen) als onderhandelingsadvies. (4) Bijlage 2 met een expliciete stopregel (≥30% aanvalsreductie na 6 maanden) – gepast gebruik in de vergoedingstekst.</t>
  </si>
  <si>
    <t xml:space="preserve">Opgenomen op bijlage 1B met bijlage 2-voorwaarde na prijsonderhandeling (2022/2023); exacte datum/Stcrt. niet in dossier</t>
  </si>
  <si>
    <t xml:space="preserve">Bron: brief 04-07-2022 (4 p.) + ACP-advies + FT-rapport + FE-rapport + BIA (200 p.), volledig gelezen. GVS-267 = zelfde document onder tweede URL (dubbele vermelding, geen pdf).</t>
  </si>
  <si>
    <t xml:space="preserve">GVS-269</t>
  </si>
  <si>
    <t xml:space="preserve">bempedoïnezuur (Nilemdo®)</t>
  </si>
  <si>
    <t xml:space="preserve">bempedoïnezuur</t>
  </si>
  <si>
    <t xml:space="preserve">Nilemdo</t>
  </si>
  <si>
    <t xml:space="preserve">2 vetstofwisselingsziekten</t>
  </si>
  <si>
    <t xml:space="preserve">GVS-advies bempedoïnezuur (Nilemdo®) voor de behandeling van 2 vetstofwisselingsziekten</t>
  </si>
  <si>
    <t xml:space="preserve">https://www.zorginstituutnederland.nl/documenten/2022/07/05/gvs-advies-bempedoinezuur-nilemdo</t>
  </si>
  <si>
    <t xml:space="preserve">Daiichi Sankyo</t>
  </si>
  <si>
    <t xml:space="preserve">Niet onderling vervangbaar (ACL-remmer, oraal; PCSK9-remmers zijn s.c.); vergoeding gevraagd voor een smallere indicatie dan de registratie (statement beroepsgroep): niet-familiaire hypercholesterolemie/gemengde dyslipidemie met (zeer) hoog CV-risico, LDL-doel niet bereikt op dieet + max. statine + ezetimib (incl. statine-intolerantie), en niet in aanmerking voor een PCSK9-remmer; vaste combinatie met ezetimib (Nustendi) apart</t>
  </si>
  <si>
    <t xml:space="preserve">Positief: meerwaarde t.o.v. de standaardbehandeling, maar op surrogaateindpunten. Vier placebogecontroleerde fase 3-RCT's (CLEAR Harmony/Wisdom/Serenity/Tranquility, &gt;3.500 patiënten): LDL-C-daling t.o.v. placebo van 12,7% vs. +0,4% na 52 weken bij statine-tolerante patiënten (op max. statine) en 22,2% vs. -1,8% na 24 weken bij statine-intoleranten. Onzekerheid: LDL-C is een surrogaat voor sterfte en HVZ (CLEAR Outcomes nog niet beschikbaar), patiënten waren niet optimaal gedoseerd met statines en ezetimib, en 'bewezen' statine-intolerantie is niet zeker; desondanks acht ZIN het effect op sterfte en HVZ 'mogelijk klinisch relevant'. Voldoet aan SWP voor de aangevraagde subpopulatie.</t>
  </si>
  <si>
    <t xml:space="preserve">Placebo bovenop maximaal haalbare statine + ezetimib (statine-tolerant) resp. ezetimib alleen (statine-intolerant)</t>
  </si>
  <si>
    <t xml:space="preserve">Bij opname na succesvolle onderhandeling (letterlijk): 'Uitsluitend voor een verzekerde met niet-familiaire hypercholesterolemie of gemengde dyslipidemie met een (zeer) hoog cardiovasculair risico, indien een maximaal verdraagbare statine in combinatie met ezetimib niet de behandeldoelstelling bereikt overeenkomstig de richtlijnen …; en de patiënt niet in aanmerking komt voor behandeling met een PCSK9-remmer, kan bempedoïnezuur worden ingezet: in combinatie met zowel een statine als ezetimib in een dagelijkse dosering of; in combinatie met enkel ezetimib indien er sprake is van gedocumenteerde statine-intolerantie (EAS/ESC, ≥3 statines).'</t>
  </si>
  <si>
    <t xml:space="preserve">0,31 (statine-intolerant) → €20.000; 0,42 (statine-tolerant) → €50.000; beroepsgroep: ziektelast voor beide groepen gelijk</t>
  </si>
  <si>
    <t xml:space="preserve">Statine-intolerant 12.437/QALY (kans 73% bij €20.000); statine-tolerant 46.342/QALY (kans ~50% bij €50.000)</t>
  </si>
  <si>
    <t xml:space="preserve">Overgenomen (KEA van voldoende kwaliteit); bij 50% prijskorting stijgt de kans naar 95% (SI) resp. 78% (ST); ACP: therapietrouw niet gemodelleerd → KE in de praktijk waarschijnlijk ongunstiger</t>
  </si>
  <si>
    <t xml:space="preserve">50% (ZIN en ACP); heronderhandeling mogelijk zodra harde-eindpuntdata (CLEAR Outcomes) beschikbaar zijn; ACP: alternatief een lagere prijs nu met bijbetaling tot kosteneffectief niveau als harde eindpunten later worden bevestigd</t>
  </si>
  <si>
    <t xml:space="preserve">46 meerkosten in jaar 3</t>
  </si>
  <si>
    <t xml:space="preserve">114.285 → 139.579 patiënten in aanmerking (jaar 1–3; 61% haalt LDL-doel niet, minus 20.185 PCSK9-gebruikers); marktpenetratie 20/35/50%; €657 per patiënt per jaar (€1,80 per tablet 180 mg)</t>
  </si>
  <si>
    <t xml:space="preserve">ACP (2022): ziektelast 0,31/0,42; effectief op LDL-C maar 'aanzienlijke onzekerheid' over harde eindpunten die zich 'in de prijs zou moeten vertalen'; KE extra onzeker omdat therapietrouw niet is meegenomen (volledige compliance onrealistisch); steun voor ≥50% korting, met als alternatief voor het onderhandelingsbureau een lagere prijs nu en alsnog betalen van een (opnieuw te bepalen) kosteneffectieve prijs als langetermijndata harde effecten bevestigen en modelonzekerheden (therapietrouw) zijn weggenomen; vertrouwen in beperkte inzet door de beroepsgroep, maar zorg over volume. Fabrikant verzocht de ACP het percentage van 50% niet over te nemen – niet gehonoreerd.</t>
  </si>
  <si>
    <t xml:space="preserve">(1) Meerwaarde uitsluitend op LDL-C (12,7%/22,2%) zonder harde uitkomsten – ZIN accepteert dat voor SWP maar laat de onzekerheid meewegen in de prijs. (2) Twee ziektelasten/referentiewaarden (0,31 → €20.000; 0,42 → €50.000) voor twee subpopulaties; ICER's (€12.437/€46.342) liggen onder de drempels maar met slechts 73%/50% kans en onder optimistische aannames (100% therapietrouw) – toch 50% korting geadviseerd om de kansen naar 95%/78% te brengen. (3) Grote populatie (&gt;110.000 in aanmerking) × lage prijs (€657) = €46 mln BIA; volume weegt zwaarder dan de ICER. (4) Nieuw: uitkomstgebonden heronderhandeling – prijs omhoog als CLEAR Outcomes harde effecten aantoont ('pay for performance' op klasseniveau). Bijlage 2 positioneert het middel na statine + ezetimib en buiten de PCSK9-populatie.</t>
  </si>
  <si>
    <t xml:space="preserve">Opgenomen op bijlage 1B met bijlage 2-voorwaarde na prijsonderhandeling (2023); exacte datum/Stcrt. niet in dossier</t>
  </si>
  <si>
    <t xml:space="preserve">Bron: brief 05-07-2022 (4 p.) + ACP-advies + FT-rapport + FE-rapport + BIA (177 p.), volledig gelezen.</t>
  </si>
  <si>
    <t xml:space="preserve">GVS-270</t>
  </si>
  <si>
    <t xml:space="preserve">setmelanotide (Imcivree®)</t>
  </si>
  <si>
    <t xml:space="preserve">setmelanotide</t>
  </si>
  <si>
    <t xml:space="preserve">Imcivree</t>
  </si>
  <si>
    <t xml:space="preserve">een zeldzame vorm van obesitas</t>
  </si>
  <si>
    <t xml:space="preserve">GVS-advies setmelanotide (Imcivree®) voor de behandeling van een zeldzame vorm van obesitas</t>
  </si>
  <si>
    <t xml:space="preserve">https://www.zorginstituutnederland.nl/documenten/2022/07/08/gvs-advies-setmelanotide-imcivree</t>
  </si>
  <si>
    <t xml:space="preserve">Rhythm</t>
  </si>
  <si>
    <t xml:space="preserve">MC4R-agonist voor genetische obesitas (biallelische POMC/PCSK1- of LEPR-deficiëntie, ≥6 jaar); niet vervangbaar → 1B met bijlage 2 (genetische bevestiging, GLI doorlopen, stopregel na 6 maanden, expertisecentrum); fabrikant vroeg de volledige indicatie; FE-vrijstelling door zeer klein aantal patiënten</t>
  </si>
  <si>
    <t xml:space="preserve">Positief (meerwaarde t.o.v. gebruikelijke zorg = GLI+). Twee identieke open-label single-arm fase 3-studies met placebogecontroleerde withdrawal-fase: na 52 weken ≥10% gewichtsafname bij 85,7% (POMC) en 60% (LEPR); gemiddelde afname 25,7% resp. 12,7%; withdrawal keert het effect om (bewijs voor causaliteit); hyperfagie neemt af. Onzekerheden: single-arm opzet (vergelijking met baseline), extrapoleerbaarheid naar NL, klinische relevantie op lange termijn. Bijwerkingen: hyperpigmentatie, injectieplaatsreacties; meldingen van depressie/suïcidale gedachten waarvan de relatie met behandeling of ziekte onduidelijk is. Experts: GLI+ heeft 'nagenoeg geen invloed' bij deze patiënten – grote behoefte aan specifieke farmacotherapie.</t>
  </si>
  <si>
    <t xml:space="preserve">Intensieve gecombineerde leefstijlinterventie (GLI+) zonder farmacotherapie; baseline als controle</t>
  </si>
  <si>
    <t xml:space="preserve">Voorwaarde (letterlijk): 'Uitsluitend voor een verzekerde van zes jaar en ouder: • Met genetisch bevestigde (volgens de internationale genetische classificatie standaarden) pro-opiomelanocortine(POMC)-deficiëntie, waaronder PCSK1-deficiëntie, of biallelische leptinereceptor(LEPR)-deficiëntie • Die gecombineerde leefstijlinterventie hebben doorlopen • De behandeling dient te worden gestaakt indien na 6 maanden gebruik van de onderhoudsdosering het aanvankelijke gewicht voor kinderen in de groei niet is gestabiliseerd en voor uitgegroeide adolescenten en volwassenen niet met ten minste 5% is afgenomen. • De behandeling dient te worden uitgevoerd door een expertisecentrum.'</t>
  </si>
  <si>
    <t xml:space="preserve">n.v.t. (FE-vrijstelling wegens zeer klein aantal patiënten; ZIN signaleert opnieuw de hoge kosten per patiënt als casus voor evaluatie van de FE-criteria)</t>
  </si>
  <si>
    <t xml:space="preserve">Geen prijsvoorwaarde; €250.938 per patiënt per jaar; ZIN acht 'scherpe inkoopafspraken' door zorgverzekeraars wenselijk</t>
  </si>
  <si>
    <t xml:space="preserve">~2,1 meerkosten in jaar 3 (onzekerheid over aantal, stakers, verdragen dosis, therapietrouw)</t>
  </si>
  <si>
    <t xml:space="preserve">Zeer klein aantal (uiterst zeldzame monogenetische obesitas); ~8–10 patiënten impliciet</t>
  </si>
  <si>
    <t xml:space="preserve">(1) Single-arm bewijs met een placebogecontroleerde withdrawal-fase als causaliteitsbewijs: ZIN accepteert dit bij een ultra-zeldzame monogenetische ziekte zonder behandeling, met expliciete onzekerheden. (2) Herhaling van het volanesorsen-signaal (GVS-252): FE-vrijstelling door aantallen bij ~€250.000 per patiënt per jaar; ZIN voegt nu een oproep tot 'scherpe inkoopafspraken' door verzekeraars toe – prijsdruk buiten het GVS-instrumentarium. (3) Zwaar gepast-gebruikpakket in bijlage 2: genetische bevestiging volgens internationale standaarden, GLI-voorafgang, leeftijdsgedifferentieerde stopregel (gewichtsstabilisatie bij groeiende kinderen) en verplicht expertisecentrum – de eerste GVS-voorwaarde met een centrumeis in de tekst.</t>
  </si>
  <si>
    <t xml:space="preserve">Bron: brief 08-07-2022 (3 p.) + GVS-rapport 17-05-2022 + FT-rapport + BIA (100 p.), volledig gelezen. Stap B.</t>
  </si>
  <si>
    <t xml:space="preserve">GVS-271</t>
  </si>
  <si>
    <t xml:space="preserve">herbeoordeling metreleptine (Myalepta®)</t>
  </si>
  <si>
    <t xml:space="preserve">herbeoordeling metreleptine</t>
  </si>
  <si>
    <t xml:space="preserve">gegeneraliseerde lipodystrofie</t>
  </si>
  <si>
    <t xml:space="preserve">GVS-advies herbeoordeling metreleptine (Myalepta®) bij de behandeling van gegeneraliseerde lipodystrofie</t>
  </si>
  <si>
    <t xml:space="preserve">https://www.zorginstituutnederland.nl/documenten/2022/07/08/gvs-advies-herbeoordeling-metreleptine-myalepta</t>
  </si>
  <si>
    <t xml:space="preserve">Amryt Pharma</t>
  </si>
  <si>
    <t xml:space="preserve">Niet onderling vervangbaar; herbeoordeling op nieuwe data (ITC met historische controles, QoL-studie) en met een versmalde aanvraag: alleen gegeneraliseerde lipodystrofie (GL, aangeboren Berardinelli-Seip en verworven Lawrence), ≥2 jaar – partiële lipodystrofie (PL) niet meer aangevraagd na de afwijzing van 2019 (GVS-191)</t>
  </si>
  <si>
    <t xml:space="preserve">Positief voor GL (herbeoordeling). Naast de eenarmige registratiestudies (NIH 991265, n=107 waarvan 66 GL) zijn nieuwe data ingediend: een indirecte vergelijking (2021) met historische controles die na correctie voor patiëntkarakteristieken een significant lager sterfterisico toont voor de gehele lipodystrofiepopulatie (in de GL-subgroep niet significant: HR 0,455 [0,150–1,387], p=0,166 – grotere steekproef nodig) en een retrospectieve QoL-studie (0,313 QALY-winst na 12 maanden bij GL). Metreleptine geeft bij GL een klinisch relevante verbetering van HbA1c (-2,2%, 'een groot effect') en nuchtere triglyceriden, met verbetering van leververvetting, menstruatiecyclus en extreme honger. Veiligheid acceptabel gezien zeldzaamheid en ernst (s.c. injectie lastig bij minimaal onderhuids vet; antilichamen). Conclusie: voldoet aan SWP bij GL ≥2 jaar, meerwaarde t.o.v. de huidige standaardbehandeling (behandeling van comorbiditeiten).</t>
  </si>
  <si>
    <t xml:space="preserve">Standaardbehandeling van de metabole comorbiditeiten (insuline, lipidenverlagers, strikt dieet) zonder leptinevervanging</t>
  </si>
  <si>
    <t xml:space="preserve">Voorwaarde (letterlijk): 'Uitsluitend voor een verzekerde van twee jaar en ouder – met aangeboren gegeneraliseerde lipodystrofie (Berardinelli-Seip-syndroom) of verworven gegeneraliseerde lipodystrofie (Lawrence-syndroom); – indien met de huidige behandelingen voor diabetes mellitus of dyslipidemie alsmede een strikt dieet de streefwaarden voor HbA1c, triglyceriden en LDL cholesterol niet worden gehaald; of indien er sprake is van een steatosis hepatis met steatohepatitis (verhoogde transaminasen) en/of afname van elasticiteit op de fibroscan. De behandeling dient iedere 6 maanden te worden geëvalueerd en bij onvoldoende werkzaamheid gestaakt te worden. De behandeling dient te worden uitgevoerd door een expertisecentrum.'</t>
  </si>
  <si>
    <t xml:space="preserve">n.v.t. (FE-vrijstelling wegens zeer beperkt aantal patiënten)</t>
  </si>
  <si>
    <t xml:space="preserve">Geen percentage; ZIN signaleert hoge jaarlijkse kosten per patiënt (€350.804) en acht 'scherpe inkoopafspraken' door zorgverzekeraars wenselijk; casus wordt meegenomen bij de toekomstige evaluatie van de FE-vrijstellingscriteria</t>
  </si>
  <si>
    <t xml:space="preserve">~2,8 meerkosten in jaar 3</t>
  </si>
  <si>
    <t xml:space="preserve">4–16 GL-patiënten in NL (prevalentie 0,23–0,9/miljoen); 8 bekende behandelde GL-patiënten (7 LUMC, 1 Radboudumc); €350.804 per patiënt per jaar (gewichtsafhankelijk)</t>
  </si>
  <si>
    <t xml:space="preserve">(1) Herbeoordeling slaagt door (a) versmalling tot GL – de groep met het grootste en meest consistente metabole effect – en (b) nieuwe indirecte vergelijking met historische controles (sterftevoordeel in de totale LD-populatie) plus QoL-data; ZIN accepteert nu single-arm bewijs 'gezien zeldzaamheid en ernst', anders dan in 2019 toen elke controle ontbrak. (2) Gepast gebruik in bijlage 2: start alleen bij niet-gehaalde metabole streefwaarden of steatohepatitis, halfjaarlijkse evaluatie met stopregel, uitsluitend via expertisecentrum. (3) FE-vrijstelling bij &lt;10 patiënten ondanks €350.000 p.p./jaar – ZIN benoemt dit als knelpunt van de vrijstellingscriteria en vraagt verzekeraars om scherpe inkoop. Precedent voor ultra-orphan dossiers waar BIA laag maar prijs per patiënt extreem is.</t>
  </si>
  <si>
    <t xml:space="preserve">Opgenomen op bijlage 1B met bijlage 2-voorwaarde (2022); exacte datum/Stcrt. niet in dossier</t>
  </si>
  <si>
    <t xml:space="preserve">Bron: brief 08-07-2022 (3 p.) + GVS-rapport juli 2022 + FT-rapport 16-05-2022 + BIA (92 p.), volledig gelezen. Eerste beoordeling: GVS-191 (2019, BeNeLuxA, negatief).</t>
  </si>
  <si>
    <t xml:space="preserve">GVS-272</t>
  </si>
  <si>
    <t xml:space="preserve">herbeoordeling testosteronundecanoaat (Nebido®)</t>
  </si>
  <si>
    <t xml:space="preserve">herbeoordeling testosteronundecanoaat</t>
  </si>
  <si>
    <t xml:space="preserve">Nebido</t>
  </si>
  <si>
    <t xml:space="preserve">een tekort aan testosteron</t>
  </si>
  <si>
    <t xml:space="preserve">GVS-advies herbeoordeling testosteronundecanoaat (Nebido®) bij de behandeling van een tekort aan testosteron</t>
  </si>
  <si>
    <t xml:space="preserve">https://www.zorginstituutnederland.nl/documenten/2022/07/21/gvs-advies-herbeoordeling-testosteronundecanoaat-nebido</t>
  </si>
  <si>
    <t xml:space="preserve">Sinds 2012 (CFH-rapport 12/18) op 1A geclusterd met Sustanon 250 (cluster 0G03BAAP, i.m. testosteron-esters); herbeoordeling op verzoek van registratiehouder, beroepsgroepen en patiëntenverenigingen wegens nieuwe data over klinisch relevante verschillen → ontclustering en plaatsing op 1B</t>
  </si>
  <si>
    <t xml:space="preserve">Positief: meerwaarde t.o.v. Sustanon en niet langer onderling vervangbaar. In 2012 gold PK-gelijkwaardigheid (fysiologische testosteronspiegel) en werd het gebruiksgemak (10–14-wekelijks vs. 2–3-wekelijks) niet in betere uitkomsten vertaald geacht. Nieuwe data: een NMA van placebogecontroleerde RCT's toont dat Nebido (1000 mg/12 wkn) als enige testosteronpreparaat een significant effect op kwaliteit van leven heeft en dat kortwerkende i.m. esters een klinisch relevant hoger risico op staken door bijwerkingen geven; in een gepoolde ZIN-analyse is dat risico met kortwerkend i.m. testosteron 2,6× hoger dan placebo, met Nebido niet verhoogd; observationeel: 42% stopt binnen 12 maanden met kortwerkend i.m. vs. 9% met Nebido, erytrocytose ~40% vs. 1% (richtlijn: onderbreking; kortwerkend afgeraden bij DM2, rokers, trombogene comorbiditeit); Nederlands gebruikersonderzoek bevestigt meer klachten en lagere waardering bij Sustanon. Conclusie: klinisch relevante verschillen in eigenschappen (bijwerkingen, staken, QoL) → meerwaarde, 1B.</t>
  </si>
  <si>
    <t xml:space="preserve">Sustanon 250 (kortwerkende i.m. testosteron-estermix) en overige testosteronpreparaten (gel, oraal undecanoaat)</t>
  </si>
  <si>
    <t xml:space="preserve">Geen bijlage 2-tekst (geregistreerde indicatie: bevestigd hypogonadisme bij mannen)</t>
  </si>
  <si>
    <t xml:space="preserve">n.v.t. (ontclustering; BIA beperkt)</t>
  </si>
  <si>
    <t xml:space="preserve">n.v.t.; door ontclustering vervalt de vergoedingslimiet van het cluster, waardoor de vergoeding per Nebido-patiënt stijgt</t>
  </si>
  <si>
    <t xml:space="preserve">~0,6 meerkosten per jaar (deels door meer patiënten, deels door hogere vergoeding per patiënt na wegvallen van de clusterlimiet)</t>
  </si>
  <si>
    <t xml:space="preserve">~22.000 testosterongebruikers (GIP 2021, G03BA03); Nebido ~2.000 → ~5.400 verwacht (3.400 overstappers van Sustanon); jaarlijkse kosten gel/Sustanon/Nebido ~€270/€110/€330</t>
  </si>
  <si>
    <t xml:space="preserve">(1) Ontclustering ('reverse clustering'): nieuw bewijs kan een 1A-cluster openbreken wanneer klinisch relevante verschillen in eigenschappen alsnog worden aangetoond – hier via NMA (QoL), gepoolde stakingsanalyse (RR 2,6), observationele data (42% vs. 9% stakers; erytrocytose 40% vs. 1%) en richtlijnpositie. (2) Gebruiksgemak op zichzelf telde in 2012 niet; pas de vertaling naar bijwerkingen en therapietrouw maakt het verschil relevant. (3) Gevolg: 1B zonder FE (BIA €0,6 mln), maar met een hogere vergoeding per patiënt omdat de clusterlimiet vervalt – ZIN accepteert dat als prijs voor passende zorg. Precedent voor herbeoordelingen van geclusterde middelen op verzoek van beroepsgroep/patiënten.</t>
  </si>
  <si>
    <t xml:space="preserve">Ontclusterd en geplaatst op bijlage 1B (2022); exacte datum/Stcrt. niet in dossier</t>
  </si>
  <si>
    <t xml:space="preserve">Bron: brief 21-07-2022 (3 p.) + GVS-herbeoordelingsrapport + BIA (23 p.), volledig gelezen. Eerste beoordeling CFH 12/18 (2012) niet in de bundel.</t>
  </si>
  <si>
    <t xml:space="preserve">GVS-273</t>
  </si>
  <si>
    <t xml:space="preserve">icosapent (Ethyl®)</t>
  </si>
  <si>
    <t xml:space="preserve">icosapent</t>
  </si>
  <si>
    <t xml:space="preserve">Ethyl</t>
  </si>
  <si>
    <t xml:space="preserve">GVS-advies icosapent ethyl vazkepa</t>
  </si>
  <si>
    <t xml:space="preserve">https://www.zorginstituutnederland.nl/publicaties/adviezen/2022/09/16/gvs-advies-icosapent-ethyl-vazkepa</t>
  </si>
  <si>
    <t xml:space="preserve">GVS-274</t>
  </si>
  <si>
    <t xml:space="preserve">lenacapavir (Sunlenca®)</t>
  </si>
  <si>
    <t xml:space="preserve">lenacapavir</t>
  </si>
  <si>
    <t xml:space="preserve">Sunlenca</t>
  </si>
  <si>
    <t xml:space="preserve">GVS-advies lenacapavir (Sunlenca®) voor de behandeling van hiv-1-infectie</t>
  </si>
  <si>
    <t xml:space="preserve">https://www.zorginstituutnederland.nl/documenten/2022/09/22/gvs-advies-lenacapavir-sunlenca</t>
  </si>
  <si>
    <t xml:space="preserve">Hiv-status aparte: 1B via briefrapport; parallelle procedure CBG-ZIN; eerste capsideremmer, halfjaarlijkse s.c. injectie na orale oplaadfase, alleen in combinatie met geoptimaliseerde achtergrondtherapie; claim meerwaarde t.o.v. placebo en gelijke waarde t.o.v. fostemsavir (GVS-250)</t>
  </si>
  <si>
    <t xml:space="preserve">Positief (SWP; meerwaarde t.o.v. placebo). CAPELLA (deels gerandomiseerd, n=72, ≥12 jaar): cohort 1 (n=36, 2:1) – ≥0,5 log10 daling hiv-RNA na 14 dagen orale lead-in bij 88% (21/24) vs. 17% (2/12) placebo (verschil 71%, p&lt;0,001); hiv-RNA &lt;50 kopieën in week 26 bij 81% (cohort 1) en 83% (cohort 2), vergelijkbaar in week 52; 17% had geen enkel volledig actief middel meer in de achtergrondtherapie; resistentie bij 19/72; bijwerkingen vooral injectieplaats. Niet geregistreerd/onderzocht bij naïeve patiënten, hiv-2, PrEP of in combinatie met fostemsavir. FK: alleen bij zwaar voorbehandelden.</t>
  </si>
  <si>
    <t xml:space="preserve">Placebo bovenop falend regime (14 dagen), daarna geoptimaliseerde achtergrondtherapie; fostemsavir als vergoed alternatief met nieuw mechanisme</t>
  </si>
  <si>
    <t xml:space="preserve">n.v.t.; €40.859 (jaar 1) / €37.716 (vervolgjaren) per patiënt vs. fostemsavir €37.719 – 'vrijwel gelijk'</t>
  </si>
  <si>
    <t xml:space="preserve">Verwaarloosbaar (substitutie van fostemsavir bij gelijke jaarkosten; 26–33 patiënten; toedieningskosten s.c. buiten het farmaciebudget niet meegerekend)</t>
  </si>
  <si>
    <t xml:space="preserve">26–33 patiënten (expertschatting 2021 en SHM-analyse); marktpenetratie nieuw-mechanisme-middelen 50→85%, aandeel lenacapavir 80–90%</t>
  </si>
  <si>
    <t xml:space="preserve">(1) Tweede salvage-hiv-middel via briefrapport, nu met een expliciete kostenpariteitsredenering t.o.v. fostemsavir (€37.716 vs. €37.719 per jaar) – ZIN toetst binnen de status aparte de facto op prijsneutraliteit. (2) Patiëntaantal onderbouwd met twee onafhankelijke bronnen (expertgroep-formule per behandelcentrum; Stichting HIV Monitoring) – zorgvuldige BIA voor een minipopulatie. (3) Toedieningskosten van een halfjaarlijkse s.c. injectie bewust buiten beschouwing gelaten (zoals bij Vocabria/Rekambys), met vermelding.</t>
  </si>
  <si>
    <t xml:space="preserve">Bron: briefrapport 22-09-2022 (6 p.), volledig gelezen. Uitkomst conform brief ('bijlage 1B en bijlage 2' = generieke hiv-voorwaarde). Stap B.</t>
  </si>
  <si>
    <t xml:space="preserve">GVS-275</t>
  </si>
  <si>
    <t xml:space="preserve">Evaluatie voorwaarden</t>
  </si>
  <si>
    <t xml:space="preserve">evaluatie voorwaarden</t>
  </si>
  <si>
    <t xml:space="preserve">de vergoeding van fampridine (Fampyra®)</t>
  </si>
  <si>
    <t xml:space="preserve">Evaluatie voorwaarden voor de vergoeding van fampridine (Fampyra®)</t>
  </si>
  <si>
    <t xml:space="preserve">https://www.zorginstituutnederland.nl/documenten/2022/10/17/evaluatie-voorwaarden-voor-de-vergoeding-van-fampridine-fampyra</t>
  </si>
  <si>
    <t xml:space="preserve">Fampridine (1B sinds 09-2019 na negatieve adviezen in 2012 en 2018 en voorwaardelijke toelating; bijlage 2: MS EDSS 4–7, T25FWT ≥6 s, proefbehandeling met ≥20% verbetering, jaarlijks herhaald na 48 uur staken) – in 2019 toegezegde evaluatie na twee jaar met patiënten, neurologen en verzekeraars</t>
  </si>
  <si>
    <t xml:space="preserve">Evaluatie (kwantitatief: aflevergegevens; kwalitatief: uitvraag patiënten, artsen, verzekeraars): looptesten door COVID-19 minder uitgevoerd; uitvoering onvolledig centraal geregistreerd; geen enkele gebruiker gestopt naar aanleiding van de jaarlijkse looptest (stoppers stopten wegens gebrek aan effect of andere redenen); gebruikersaantal in lijn met de BIA van 2019; neurologen én patiënten vinden de jaarlijkse herhaling niet zinvol en mogelijk schadelijk (verminderd loopvermogen, vermoeidheid, valpartijen bij onderbreking); verzekeraars controleren niet (geen prioriteit in risicogerichte aanpak); twee meetmomenten belasten de zorgcapaciteit. Conclusie: nadelen duidelijk, voordelen niet; geen aanwijzingen voor ongepast gebruik → jaarlijkse herhaling vervalt, startproefbehandeling blijft.</t>
  </si>
  <si>
    <t xml:space="preserve">Herziene voorwaarde (letterlijk): 'Uitsluitend voor een verzekerde van achttien jaar of ouder met multiple sclerose met EDSS 4 tot en met 7 én een ernstig beperkt loopvermogen met een T25FWT ≥6 seconden die voldoet aan de voorwaarden van de proefbehandelstrategie: 1. bij de start een proefbehandeling van twee weken met dit geneesmiddel; 2. na deze proefbehandeling wordt een verbetering van ten minste 20 procent op de T25FWT bereikt.' (jaarlijkse herhaling geschrapt)</t>
  </si>
  <si>
    <t xml:space="preserve">Niet opnieuw geraamd; gebruikersaantal conform BIA 2019 (prevalentie- en prijsgecorrigeerd)</t>
  </si>
  <si>
    <t xml:space="preserve">Gebruikersaantal in lijn met de raming uit 2019</t>
  </si>
  <si>
    <t xml:space="preserve">(1) Zeldzaam voorbeeld van een door ZIN zelf ingebouwde en uitgevoerde evaluatie van een gepast-gebruikinstrument: de jaarlijkse stop-en-looptest bleek in de praktijk niet gecontroleerd, niet gevolgd, belastend en zonder aantoonbaar nut → geschrapt op grond van proportionaliteit en zorgcapaciteit. (2) Onderscheid tussen een zinvolle startproefbehandeling (responderselectie, blijft) en een herhaalde proefbehandeling (bewijs van blijvend effect, vervalt) – ZIN kiest voor het klinische oordeel na de start. (3) Erkenning dat verzekeraars bijlage 2-voorwaarden risicogericht en dus selectief handhaven – relevant voor het bredere bijlage 2-actualisatiebeleid (GVS-397).</t>
  </si>
  <si>
    <t xml:space="preserve">Bijlage 2-voorwaarde fampridine herzien: jaarlijkse herhaling van proefbehandeling/looptest vervallen (2022/2023)</t>
  </si>
  <si>
    <t xml:space="preserve">Bron: brief 17-10-2022 (3 p.) + evaluatierapport (75 p.), brief volledig gelezen. Zie GVS-187 (fampridine 2019). Stap B.</t>
  </si>
  <si>
    <t xml:space="preserve">GVS-276</t>
  </si>
  <si>
    <t xml:space="preserve">relugolix in combinatie met estradiol en norethisteronacetaat (Ryeqo®)</t>
  </si>
  <si>
    <t xml:space="preserve">relugolix</t>
  </si>
  <si>
    <t xml:space="preserve">Ryeqo</t>
  </si>
  <si>
    <t xml:space="preserve">GVS-advies relugolix in combinatie met estradiol en norethisteronacetaat (Ryeqo®)</t>
  </si>
  <si>
    <t xml:space="preserve">https://www.zorginstituutnederland.nl/documenten/2022/10/19/gvs-advies-relugolix-in-combinatie-met-estradiol-en-norethisteronacetaat-ryeqo</t>
  </si>
  <si>
    <t xml:space="preserve">Orale GnRH-antagonist met add-back (E2/NETA) voor hevig menstrueel bloedverlies door fibromen; niet vervangbaar → 1B; VWS vroeg expliciet ook een kostentoets t.o.v. de standaardtherapie binnen het extramurale budget; beroepsgroep (NVOG) adviseert terughoudend gebruik → bijlage 2 beperkt tot vrouwen bij wie de menopauze binnen 2–3 jaar wordt verwacht, na falen van eerstelijnsmedicatie en zonder gewenste/mogelijke chirurgie</t>
  </si>
  <si>
    <t xml:space="preserve">Positief voor een strikt omschreven subgroep (gelijke waarde t.o.v. GnRH-agonist + add-back). LIBERTY 1/2 (RCT's vs. placebo, 24 weken): responders (bloedverlies &lt;80 ml en ≥50% reductie) ~73% vs. ~19%, Hb-stijging, QoL-verbetering; open-label extensie tot 104 weken suggereert behoud; effect op fibroomvolume beperkt; bijwerkingen hot flushes, botdichtheidsverlies beperkt door add-back. Geen directe vergelijking met de standaard (GnRH-agonist + add-back); via extrapolatie uit een studie met relugolix- en leuproreline-armen 'waarschijnlijk gelijkwaardig' op amenorroe. NVOG-consultatie: alleen bij vrouwen van middelbare leeftijd met menopauze binnen 2–3 jaar (anders in onderzoeksverband) → ZIN volgt die afbakening.</t>
  </si>
  <si>
    <t xml:space="preserve">GnRH-agonist (leuproreline) + add-back-therapie (estradiol/dydrogesteron of tibolon)</t>
  </si>
  <si>
    <t xml:space="preserve">Voorwaarde (letterlijk): 'Uitsluitend voor een volwassen verzekerde in de vruchtbare leeftijd met hevig menstrueel bloedverlies als gevolg van baarmoederfibromen bij wie de menopauze naar verwachting binnen 2 – 3 jaar intreedt én waarbij conservatieve eerstelijnsmedicatie heeft gefaald én chirurgische behandeling/invasieve ingreep niet gewenst of mogelijk is.'</t>
  </si>
  <si>
    <t xml:space="preserve">n.v.t.; €1.285 per patiënt per jaar (€98,58 per 28 tabletten) vs. GnRH-agonist + add-back ~€1.375</t>
  </si>
  <si>
    <t xml:space="preserve">Besparing van ~0,1 in jaar 3 (strikt omschreven populatie)</t>
  </si>
  <si>
    <t xml:space="preserve">Niet exact vermeld (perimenopauzale vrouwen na falen eerstelijnsmedicatie, geen chirurgie)</t>
  </si>
  <si>
    <t xml:space="preserve">(1) Beroepsgroep bepaalt de vergoedingsgrens: waar registratie en SWP de brede populatie dekken, beperkt de NVOG-consultatie ('terughoudend, alleen bij menopauze binnen 2–3 jaar, anders in onderzoeksverband') de bijlage 2 tot een perimenopauzale bridging-populatie – 'passend gebruik' als afbakeningsinstrument bovenop SWP. (2) VWS vraagt voor het eerst expliciet een kostentoets t.o.v. de standaard binnen het extramurale budget: Ryeqo (€1.285) is iets goedkoper dan GnRH-agonist + add-back (€1.375) → 1B met besparing. (3) Gelijkwaardigheid via extrapolatie uit een niet-identieke vergelijkende studie ('waarschijnlijk gelijkwaardig') – zwak bewijs geaccepteerd bij prijspariteit.</t>
  </si>
  <si>
    <t xml:space="preserve">Opgenomen op bijlage 1B met bijlage 2-voorwaarde (2023)</t>
  </si>
  <si>
    <t xml:space="preserve">Bron: brief 19-10-2022 (3 p.) + GVS-rapport september 2022 + FT-rapport + BIA (95 p.), volledig gelezen. Stap B.</t>
  </si>
  <si>
    <t xml:space="preserve">GVS-277</t>
  </si>
  <si>
    <t xml:space="preserve">natalizumab SC (Tysabri®)</t>
  </si>
  <si>
    <t xml:space="preserve">natalizumab sc</t>
  </si>
  <si>
    <t xml:space="preserve">Tysabri</t>
  </si>
  <si>
    <t xml:space="preserve">RRMS bij volwassenen met zeer actieve ziekte</t>
  </si>
  <si>
    <t xml:space="preserve">GVS-advies natalizumab SC (Tysabri®) bij de behandeling van RRMS bij volwassenen met zeer actieve ziekte</t>
  </si>
  <si>
    <t xml:space="preserve">https://www.zorginstituutnederland.nl/documenten/2022/10/25/gvs-advies-natalizumab-sc-tysabri</t>
  </si>
  <si>
    <t xml:space="preserve">Nieuwe s.c. toedieningsvorm van natalizumab (i.v. is intramuraal add-on); fabrikant claimt clustering met ofatumumab (1B sinds 2022, GVS-253) → nieuw 1A-cluster van s.c. tweedelijns-MS-antilichamen; standaarddosis natalizumab 10,7 mg/dag (300 mg per 4 weken), ofatumumab 0,66 mg/dag; bijlage 2 conform de natalizumab-registratie (zeer actieve RRMS na ≥1 DMT of snel ontwikkelend ernstig)</t>
  </si>
  <si>
    <t xml:space="preserve">Positief (gelijke waarde). Natalizumab s.c. en i.v. zijn op PK/PD-analyses (DELIVER/REFINE) therapeutisch uitwisselbaar; natalizumab i.v. heeft in eerdere beoordelingen en NMA's een vergelijkbaar effect als ofatumumab en de andere tweedelijns-DMD's op ARR en CDP (zie GVS-253); veiligheid: PML-risico (JCV-status), injectiereacties. Geen klinisch relevante verschillen in eigenschappen met ofatumumab.</t>
  </si>
  <si>
    <t xml:space="preserve">Ofatumumab (Kesimpta) – clustercomparator; natalizumab i.v. als referentie</t>
  </si>
  <si>
    <t xml:space="preserve">Voorwaarde (letterlijk): 'Uitsluitend voor een verzekerde met zeer actieve relapsing-remitting multipele sclerose (RRMS): 1) met zeer actieve ziekte ondanks een volledige en adequate behandeling met ten minste één ziektemodificerende therapie (DMT). 2) met zich snel ontwikkelende ernstige RRMS, gedefinieerd door 2 of meer invaliderende relapses in één jaar, en met 1 of meer gadolinium aankleurende laesies op de MRI van de hersenen of een significante toename van de lading van T2-laesies in vergelijking met een eerdere recente MRI.'</t>
  </si>
  <si>
    <t xml:space="preserve">n.v.t. (vergoedingslimiet nieuw cluster met ofatumumab)</t>
  </si>
  <si>
    <t xml:space="preserve">Niet geraamd (cluster; verschuiving vanuit intramuraal add-on niet gekwantificeerd)</t>
  </si>
  <si>
    <t xml:space="preserve">(1) Domeinwissel via toedieningsvorm: hetzelfde antilichaam is intramuraal (i.v., add-on) én wordt nu extramuraal (s.c.) vergoed – de s.c. vorm gaat in een GVS-cluster met ofatumumab, waarmee ofatumumab na acht maanden van 1B naar 1A verhuist en een vergoedingslimiet krijgt. (2) Gelijke waarde via PK/PD-uitwisselbaarheid (s.c. = i.v.) plus eerdere NMA-gelijkwaardigheid (i.v. ≈ ofatumumab): transitieve redenering zonder eigen s.c.-effectiviteitsstudie. (3) Bijlage 2 herhaalt de registratietekst; zelftoediening thuis van een middel met PML-risico wordt niet als beletsel gewogen.</t>
  </si>
  <si>
    <t xml:space="preserve">Opgenomen op bijlage 1A in een nieuw cluster met ofatumumab, met bijlage 2-voorwaarde (2023)</t>
  </si>
  <si>
    <t xml:space="preserve">Bron: briefrapport 25-10-2022 (3 p.) + GVS-rapport (20 p.), volledig gelezen. Zie GVS-253 (ofatumumab). Stap B.</t>
  </si>
  <si>
    <t xml:space="preserve">GVS-278</t>
  </si>
  <si>
    <t xml:space="preserve">nirmatrelvir/ritonavir (Paxlovid®)</t>
  </si>
  <si>
    <t xml:space="preserve">nirmatrelvir</t>
  </si>
  <si>
    <t xml:space="preserve">Paxlovid</t>
  </si>
  <si>
    <t xml:space="preserve">COVID-19</t>
  </si>
  <si>
    <t xml:space="preserve">GVS-advies nirmatrelvir/ritonavir (Paxlovid®) voor de behandeling van COVID-19</t>
  </si>
  <si>
    <t xml:space="preserve">https://www.zorginstituutnederland.nl/documenten/2022/10/27/gvs-advies-nirmatrelvir-ritonavir-paxlovid</t>
  </si>
  <si>
    <t xml:space="preserve">'Zeer uitzonderlijke situatie': ongebruikelijke, versnelde procedure wegens de coronapandemie; niet vervangbaar → 1B met bijlage 2 die naar de richtlijnen van de beroepsgroepen (NHG, SWAB) verwijst zodat de vergoeding 'meebeweegt' met verruiming of versmalling; voorlopige FE-vrijstelling, FE-analyse loopt (advies volgt); herbeoordeling over een jaar</t>
  </si>
  <si>
    <t xml:space="preserve">Positief voor de door de richtlijnen afgebakende zeer-hoog-risicogroep (meerwaarde t.o.v. placebo + BSC). EPIC-HR (RCT, ongevaccineerde volwassenen met risicofactoren, deltavariant): absolute risicoreductie ziekenhuisopname/sterfte 5,6% [4,0–7,2] (~89% relatief); subgroep: seronegatieven -10,25% vs. seropositieven slechts -1,34% → 'alleen klinisch relevant effect bij patiënten zonder antistoffen'; extrapolatie naar de omikronperiode en naar immuungecompromitteerden (ondervertegenwoordigd) onzeker, observationele data suggereren behoud van het relatieve effect bij hoog risico; belangrijke CYP3A-interacties (ritonavir). Beroepsgroepen zien alleen een plaats bij een (zeer) beperkte groep.</t>
  </si>
  <si>
    <t xml:space="preserve">Placebo toegevoegd aan beste ondersteunende zorg</t>
  </si>
  <si>
    <t xml:space="preserve">Voorwaarde (letterlijk): 'Uitsluitend voor een verzekerde die valt in een medische risicogroep en daarop is aangewezen overeenkomstig de richtlijnen die door de Nederlandse beroepsgroepen zijn opgesteld.'</t>
  </si>
  <si>
    <t xml:space="preserve">Nog niet beschikbaar: voorlopige FE-vrijstelling 'voor een snelle beschikbaarheid'; naar aanleiding van de BIA wordt alsnog een FE-analyse uitgevoerd (advies later)</t>
  </si>
  <si>
    <t xml:space="preserve">n.v.t. (loopt)</t>
  </si>
  <si>
    <t xml:space="preserve">Geen prijsvoorwaarde in dit advies; ZIN signaleert dat de gevraagde €1.242 per kuur 'vele malen hoger' is dan de in de media genoemde buitenlandse prijs (~$500 per kuur, VS-overheid)</t>
  </si>
  <si>
    <t xml:space="preserve">33,7–74,3 meerkosten in jaar 1 en 8,4–74,3 in jaar 3 – 'uiterst onzeker', geen realistisch scenario aan te wijzen; risico op gebruik bij lager risico of seropositieven</t>
  </si>
  <si>
    <t xml:space="preserve">Afhankelijk van besmettingsaantallen en richtlijnafbakening; onzeker</t>
  </si>
  <si>
    <t xml:space="preserve">(1) Pandemie-procedure: ZIN adviseert opname vóór afronding van de FE en koppelt bijlage 2 dynamisch aan de richtlijnen van de beroepsgroepen – de vergoeding 'beweegt mee' met de epidemiologie; herbeoordeling na een jaar aangekondigd (aanvullend FE-advies GVS-300, 2023; herbeoordeling GVS-333, 2024). (2) Serostatus als effectmodificator: de ARR van 5,6% berust op seronegatieven (-10,25%) terwijl seropositieven nauwelijks profiteren – ZIN vertaalt dit naar 'alleen bij patiënten zonder antistoffen', een bewijs-gebaseerde versmalling die in de bijlage 2 via de richtlijnen wordt geoperationaliseerd. (3) Openlijke prijskritiek (€1.242 vs. ~$500 in de VS) en een BIA met bandbreedte €8–74 mln als aanleiding om de FE-vrijstelling terug te draaien – prijs-transparantie als argument.</t>
  </si>
  <si>
    <t xml:space="preserve">Opgenomen op bijlage 1B met richtlijngebonden bijlage 2-voorwaarde (2022); FE-advies en herbeoordeling volgen</t>
  </si>
  <si>
    <t xml:space="preserve">Bron: brief 27-10-2022 (3 p.) + GVS-rapport + FT-rapport + BIA (89 p.), volledig gelezen. Vervolg: GVS-300 (aanvullend advies 2023) en GVS-333 (herbeoordeling 2024). Stap B.</t>
  </si>
  <si>
    <t xml:space="preserve">GVS-279</t>
  </si>
  <si>
    <t xml:space="preserve">sublinguaal toegediend huisstofmijtextract 300 IR HDM (Actair®)</t>
  </si>
  <si>
    <t xml:space="preserve">sublinguaal toegediend huisstofmijtextract 300 ir hdm</t>
  </si>
  <si>
    <t xml:space="preserve">Actair</t>
  </si>
  <si>
    <t xml:space="preserve">GVS-advies sublinguaal toegediend huisstofmijtextract 300 IR HDM (Actair®)</t>
  </si>
  <si>
    <t xml:space="preserve">https://www.zorginstituutnederland.nl/documenten/2022/11/10/gvs-advies-300-ir-hdm-actair</t>
  </si>
  <si>
    <t xml:space="preserve">Stallergenes</t>
  </si>
  <si>
    <t xml:space="preserve">Tweede sublinguale huisstofmijttablet; fabrikant vraagt cluster met Acarizax (12 SQ-HDM, 1B sinds 2016/2017) → nieuw 1A-cluster, waarbij Acarizax van 1B naar 1A verhuist; standaarddoses 300 IR resp. 12 SQ per dag (eenheden fabrikantspecifiek, niet onderling vergelijkbaar); ZIN voegt voor béide producten een bijlage 2 toe ('in het kader van passende zorg')</t>
  </si>
  <si>
    <t xml:space="preserve">Positief (gelijke waarde t.o.v. 12 SQ-HDM) maar alleen bij ernstige aanhoudende klachten. RCT's vs. placebo (o.a. Demoly 2016, Okamoto): verbetering van de gecombineerde symptoom-/medicatiescore; klinisch relevant effect alleen in de subgroep met hoge symptoomscore bij aanvang; indirecte vergelijking met 12 SQ-HDM toont vergelijkbare gunstige en ongunstige effecten (lokale orale reacties). Beroepsgroep behandelt alleen patiënten die ondanks adequate medicatie ernstige neusverstopping, slaapproblemen of belemmering van het dagelijks functioneren houden → SWP beperkt tot die groep, voor beide middelen.</t>
  </si>
  <si>
    <t xml:space="preserve">12 SQ-HDM (Acarizax) via indirecte vergelijking; symptomatische medicatie/placebo direct</t>
  </si>
  <si>
    <t xml:space="preserve">Nieuwe voorwaarde voor beide clusterleden (letterlijk): 'Uitsluitend voor een verzekerde van twaalf jaar en ouder met aanhoudende door huisstofmijt geïnduceerde allergische rhinitis of rhinoconjunctivitis, gediagnosticeerd op basis van de klinische voorgeschiedenis en een positieve huisstofmijtsensitisatietest (huidpriktest en/of specifieke IgE), ondanks adequate medicamenteuze behandeling.'</t>
  </si>
  <si>
    <t xml:space="preserve">n.v.t. (vergoedingslimiet nieuw cluster)</t>
  </si>
  <si>
    <t xml:space="preserve">(1) Een klasse-toetreder leidt tot her-regulering van de zittende: Acarizax verhuist van 1B naar een 1A-cluster én krijgt alsnog een bijlage 2 (ernstige aanhoudende klachten ondanks adequate medicatie) die het in 2016 niet had – 'passende zorg' als motief om de indicatie voor de hele klasse te versmallen. (2) Subgroep-effect (alleen hoge baseline-symptoomscore) plus beroepsgroeppraktijk bepalen de SWP-grens; gelijke waarde binnen de subgroep via indirecte vergelijking met niet-vergelijkbare potentie-eenheden (IR vs. SQ). (3) Standaarddoses in fabrikantspecifieke eenheden – de vergoedingslimiet wordt op tabletbasis feitelijk prijsgelijk gesteld.</t>
  </si>
  <si>
    <t xml:space="preserve">Opgenomen op bijlage 1A in een nieuw cluster met Acarizax; bijlage 2-voorwaarde voor beide (2023)</t>
  </si>
  <si>
    <t xml:space="preserve">Bron: brief 10-11-2022 (3 p.) + GVS-rapport + FT-rapport (61 p.), volledig gelezen. Zie GVS-136 (Acarizax 2016). Stap B.</t>
  </si>
  <si>
    <t xml:space="preserve">GVS-280</t>
  </si>
  <si>
    <t xml:space="preserve">baloxavir marboxil (Xofluza®)</t>
  </si>
  <si>
    <t xml:space="preserve">baloxavir marboxil</t>
  </si>
  <si>
    <t xml:space="preserve">Xofluza</t>
  </si>
  <si>
    <t xml:space="preserve">GVS-advies baloxavir marboxil (Xofluza®)</t>
  </si>
  <si>
    <t xml:space="preserve">https://www.zorginstituutnederland.nl/documenten/2022/11/24/gvs-advies-baloxavir-marboxil-xofluza</t>
  </si>
  <si>
    <t xml:space="preserve">Aangevraagd op 1B (eenmalige orale dosis, cap-afhankelijke endonucleaseremmer) voor ongecompliceerde influenza ≥12 jaar bij personen die in aanmerking komen voor de jaarlijkse griepvaccinatie; oseltamivir (Tamiflu) is het enige vergoede antivirale alternatief; niet clusterbaar (ander doseerschema, eenmalig)</t>
  </si>
  <si>
    <t xml:space="preserve">Negatief: geen duidelijke meerwaarde boven gebruikelijke zorg (paracetamol, zo nodig antibiotica) of oseltamivir → voldoet niet aan SWP. CAPSTONE-1/2 (RCT's, otherwise-healthy en hoog-risicopatiënten): snellere symptoomverlichting (TTIS) dan placebo en vergelijkbaar met oseltamivir, maar op de cruciale uitkomstmaten overleving, ziekenhuisopname en complicaties (pneumonie, myocarditis, pericarditis) is geen klinisch relevant voordeel aangetoond; bij de zeer-hoog-risicogroep (voor wie de NHG-standaard antivirale behandeling overweegt) is baloxavir onvoldoende onderzocht – 'net als oseltamivir'. 'Toereikend voor marktregistratie, geen positief oordeel over opname.'</t>
  </si>
  <si>
    <t xml:space="preserve">Gebruikelijke zorg (symptomatisch: paracetamol; antibiotica bij complicaties) en oseltamivir bij (zeer) hoog risico</t>
  </si>
  <si>
    <t xml:space="preserve">Niet geraamd (griepvaccinatiedoelgroep is zeer groot)</t>
  </si>
  <si>
    <t xml:space="preserve">(1) Symptoomduur (uren korter) is geen cruciale uitkomstmaat; ZIN eist bij influenzamiddelen winst op overleving, opname of complicaties – die ontbreekt, ook voor de comparator oseltamivir. (2) De aangevraagde populatie (vaccinatiedoelgroep) is breder dan de zeer-hoog-risicogroep waarvoor de NHG antivirale therapie overweegt, en juist die groep is onvoldoende onderzocht. (3) Formule 'registratie ≠ pakket' opnieuw toegepast; herbeoordeling bij nieuwe publicaties.</t>
  </si>
  <si>
    <t xml:space="preserve">Bron: brief 24-11-2022 (2 p.) + FT-rapport 18-11-2022 (50 p.), volledig gelezen. Geen GVS-rapport/BIA in de bundel.</t>
  </si>
  <si>
    <t xml:space="preserve">GVS-281</t>
  </si>
  <si>
    <t xml:space="preserve">doxylaminesuccinaat-pyridoxinehydrochloride (Xonvea®)</t>
  </si>
  <si>
    <t xml:space="preserve">doxylaminesuccinaat-pyridoxinehydrochloride</t>
  </si>
  <si>
    <t xml:space="preserve">Xonvea</t>
  </si>
  <si>
    <t xml:space="preserve">misselijkheid en braken tijdens de zwangerschap</t>
  </si>
  <si>
    <t xml:space="preserve">GVS-advies doxylaminesuccinaat-pyridoxinehydrochloride (Xonvea®) bij misselijkheid en braken tijdens de zwangerschap</t>
  </si>
  <si>
    <t xml:space="preserve">https://www.zorginstituutnederland.nl/documenten/2022/11/29/gvs-advies-doxylaminesuccinaat-pyridoxinehydrochloride-xonvea</t>
  </si>
  <si>
    <t xml:space="preserve">Exeltis</t>
  </si>
  <si>
    <t xml:space="preserve">Aangevraagd op 1B voor misselijkheid en braken tijdens de zwangerschap bij falen van conservatief beleid; enige vergoede middel voor deze indicatie is meclozine/pyridoxine (Emesafene, NVOG-eerstelijnskeuze, niet in NHG-standaard); indirecte vergelijking met meclozine/pyridoxine; meclozine mono alleen als zelfzorgmiddel</t>
  </si>
  <si>
    <t xml:space="preserve">Negatief: voldoet niet aan SWP. Eén dubbelblinde placebogecontroleerde RCT (Koren 2010, 15 dagen) toont dat doxylamine/pyridoxine t.o.v. placebo 'waarschijnlijk geen klinisch relevant effect' heeft op de relevante uitkomstmaten (PUQE-score, kwaliteit van leven; voor de meeste maten is geen MCID vastgesteld). De indirecte vergelijking met meclozine/pyridoxine (Emesafene) leert dat ook van dat middel geen klinisch relevant effect is bewezen. 'Toereikend voor marktregistratie, geen klinisch relevant verschil, geen positief oordeel over opname.'</t>
  </si>
  <si>
    <t xml:space="preserve">Placebo (na conservatief beleid); indirect meclozine/pyridoxine (Emesafene)</t>
  </si>
  <si>
    <t xml:space="preserve">n.v.t. voor Xonvea (negatief); nieuwe voorwaarde voor meclozine/pyridoxine (letterlijk): 'uitsluitend voor een verzekerde waarbij het geneesmiddel zal worden ingezet voor behandeling van misselijkheid en braken na operaties of na röntgenstraling' – zwangerschapsmisselijkheid niet langer een te verzekeren prestatie</t>
  </si>
  <si>
    <t xml:space="preserve">n.v.t.; Xonvea blijft op recept verkrijgbaar voor eigen rekening (~€15–45 per behandeling)</t>
  </si>
  <si>
    <t xml:space="preserve">Besparing: Emesafene €1,442 mln uitgaven (2021), waarvan ~73% voor zwangerschapsmisselijkheid → uitstroom van die indicatie</t>
  </si>
  <si>
    <t xml:space="preserve">32.607 Emesafene-gebruikers in 2021 (GIP), ~24.000 (73%) voor zwangerschapsmisselijkheid</t>
  </si>
  <si>
    <t xml:space="preserve">(1) Nieuw middel zonder klinisch relevant effect wordt afgewezen én de beoordeling wordt gebruikt om het bestaande vergoede alternatief (Emesafene) voor dezelfde indicatie uit het pakket te halen: gelijke behandeling van oud en nieuw op dezelfde bewijslat – 'uitstroom via indirecte vergelijking'. (2) ZIN voert de uitstroom uit via een bijlage 2-voorwaarde die meclozine/pyridoxine beperkt tot postoperatieve/radiotherapie-gerelateerde misselijkheid. (3) Kosten van eigen betaling (€15–45) worden genoemd om de toegang te relativeren; NVOG-praktijk (Emesafene als eerste keus) wordt niet gevolgd bij gebrek aan bewijs. Vergelijk hydrokinine (GVS-198).</t>
  </si>
  <si>
    <t xml:space="preserve">Xonvea niet opgenomen; Emesafene per 2023 niet meer vergoed bij zwangerschapsmisselijkheid (bijlage 2-voorwaarde); exacte datum/Stcrt. niet in dossier</t>
  </si>
  <si>
    <t xml:space="preserve">Bron: brief 29-11-2022 (3 p.) + FT-rapport 08-11-2022 (47 p.), volledig gelezen. Geen GVS-rapport/BIA in de bundel.</t>
  </si>
  <si>
    <t xml:space="preserve">GVS-282</t>
  </si>
  <si>
    <t xml:space="preserve">fostamatinib (Tavlesse®)</t>
  </si>
  <si>
    <t xml:space="preserve">fostamatinib</t>
  </si>
  <si>
    <t xml:space="preserve">Tavlesse</t>
  </si>
  <si>
    <t xml:space="preserve">chronische immuun trombocytopenie (ITP)</t>
  </si>
  <si>
    <t xml:space="preserve">GVS-advies fostamatinib (Tavlesse®) voor de behandeling van chronische immuun trombocytopenie (ITP)</t>
  </si>
  <si>
    <t xml:space="preserve">https://www.zorginstituutnederland.nl/documenten/2022/12/06/gvs-advies-fostamatinib-tavlesse</t>
  </si>
  <si>
    <t xml:space="preserve">Grifols</t>
  </si>
  <si>
    <t xml:space="preserve">Syk-remmer voor chronische ITP refractair op eerdere behandelingen (TPO-RA's, rituximab, splenectomie); niet vervangbaar (ander mechanisme dan TPO-RA-cluster) → 1B; positie als derdelijnsbehandeling die splenectomie verder naar achteren schuift; indexuitkomst 'met bijlage 2-voorwaarden' – brief adviseert 1B zonder expliciete voorwaardetekst (positionering via SWP-conclusie 'refractair')</t>
  </si>
  <si>
    <t xml:space="preserve">Positief (meerwaarde als derdelijnsbehandeling t.o.v. de huidige standaard). FIT1/FIT2 (identieke fase 3-RCT's vs. placebo, mediaan 3 eerdere lijnen incl. TPO-RA's, rituximab, splenectomie): stabiele trombocytenrespons significant vaker dan placebo (18% vs. 2%); 'waarschijnlijk' klinisch relevant effect op het voorkomen van bloedingen; FIT3 (open-label extensie): 44% duurzame algehele respons bij &gt;28 maanden follow-up; effect op QoL onbekend; bijwerkingen diarree, hypertensie, leverenzymstijging. Positionering na TPO-RA's en rituximab; verschuift splenectomie verder naar achteren – door ZIN als winst gezien.</t>
  </si>
  <si>
    <t xml:space="preserve">Huidige standaard bij refractaire cITP (placebo bovenop achtergrondbehandeling; splenectomie als latere optie)</t>
  </si>
  <si>
    <t xml:space="preserve">Geen expliciete voorwaardetekst in de brief; positie 'refractair voor andere behandelingen, waaronder rituximab of TPO-RA's' via SWP-conclusie</t>
  </si>
  <si>
    <t xml:space="preserve">n.v.t. (FE-vrijstelling; BIA €6,1 mln)</t>
  </si>
  <si>
    <t xml:space="preserve">n.v.t.; ~€50.000 per behandeljaar</t>
  </si>
  <si>
    <t xml:space="preserve">~6,1 meerkosten in jaar 3</t>
  </si>
  <si>
    <t xml:space="preserve">Niet exact vermeld (~120 patiënten impliciet bij €50.000)</t>
  </si>
  <si>
    <t xml:space="preserve">(1) Meerwaarde in de derde lijn op een laag absoluut responspercentage (18% vs. 2% stabiele respons) omdat de populatie uitbehandeld is en het alternatief (splenectomie) invasief – 'splenectomie verder naar achteren' als expliciete waarde, in lijn met de TPO-RA-deregulering van 2021 (GVS-229). (2) Weesgeneesmiddel zonder FE bij €6,1 mln BIA en €50.000 per patiënt; geen bijlage 2-tekst maar positionering via de SWP-conclusie – de indexuitkomst 'met voorwaarden' is daarmee discutabel.</t>
  </si>
  <si>
    <t xml:space="preserve">Opgenomen op bijlage 1B (2023)</t>
  </si>
  <si>
    <t xml:space="preserve">Bron: brief 06-12-2022 (2 p.) + GVS-rapport 29-11-2022 + FT-rapport (80 p.); grotendeels gescand, brief en FT-samenvatting via OCR gelezen. Indexuitkomst 'met bijlage 2-voorwaarden' niet bevestigd in de brief (adviseert 1B); ongewijzigd gelaten met deze kanttekening. Stap B.</t>
  </si>
  <si>
    <t xml:space="preserve">GVS-283</t>
  </si>
  <si>
    <t xml:space="preserve">solriamfetol (Sunosi®)</t>
  </si>
  <si>
    <t xml:space="preserve">solriamfetol</t>
  </si>
  <si>
    <t xml:space="preserve">Sunosi</t>
  </si>
  <si>
    <t xml:space="preserve">narcolepsie of obstructieve slaapapneu (OSA)</t>
  </si>
  <si>
    <t xml:space="preserve">GVS-advies solriamfetol (Sunosi®) voor de behandeling van narcolepsie of obstructieve slaapapneu (OSA)</t>
  </si>
  <si>
    <t xml:space="preserve">https://www.zorginstituutnederland.nl/documenten/2022/12/23/gvs-advies-solriamfetol-sunosi</t>
  </si>
  <si>
    <t xml:space="preserve">Jazz / Axsome (Pharmanovia)</t>
  </si>
  <si>
    <t xml:space="preserve">Dopamine/noradrenaline-heropnameremmer voor EDS bij narcolepsie én bij OSA ondanks optimale primaire therapie (CPAP/MRA/SPT); onderling vervangbaar met pitolisant (Wakix, 1B) → nieuw 1A-cluster; standaarddosis 150 mg vs. pitolisant 18 mg; bijlage 2 met OSA-route (specialistische verwijzing, protocol, uitsluiting andere EDS-oorzaken door somnoloog); eerste vergoede EDS-medicatie bij OSA</t>
  </si>
  <si>
    <t xml:space="preserve">Positief. Narcolepsie: TONES 2 (RCT vs. placebo): 150 mg klinisch relevant effect op ESS en MWT (75 mg niet); indirecte vergelijking met pitolisant en modafinil 'met enige zekerheid' vergelijkbaar op ESS, MWT en QoL; geen effect op kataplexie (pitolisant wel) → gelijke waarde t.o.v. pitolisant en modafinil. OSA: TONES 3 (RCT vs. placebo bij EDS ondanks primaire therapie): klinisch relevante ESS/MWT-verbetering → meerwaarde t.o.v. standaardbehandeling (geen medicamenteus alternatief), mits andere EDS-oorzaken zijn uitgesloten. Gunstig veiligheidsprofiel (hoofdpijn, misselijkheid, bloeddruk/hartslag-stijging).</t>
  </si>
  <si>
    <t xml:space="preserve">Pitolisant en modafinil (narcolepsie, indirect); optimale primaire OSA-behandeling zonder medicatie (OSA)</t>
  </si>
  <si>
    <t xml:space="preserve">Voorwaarde (letterlijk): 'Uitsluitend voor een verzekerde van achttien jaar of ouder voor de behandeling van overmatige slaperigheid overdag (EDS) en het verbeteren van de mate van wakker-zijn bij patiënten 1. met narcolepsie of, 2. met obstructieve slaapapneu (OSA) bij wie ondanks optimale OSA-therapie zoals CPAP, MRA en slaappositietraining (SPT), EDS blijft bestaan, en a. is doorverwezen naar een medisch specialist en behandeld conform het protocol dat door de desbetreffende beroepsgroepen is aanvaard, en b. andere oorzaken voor EDS door een medisch specialist-somnoloog zijn uitgesloten'</t>
  </si>
  <si>
    <t xml:space="preserve">n.v.t. (FE-vrijstelling; BIA €9,0 mln)</t>
  </si>
  <si>
    <t xml:space="preserve">n.v.t. (vergoedingslimiet nieuw cluster met pitolisant)</t>
  </si>
  <si>
    <t xml:space="preserve">9,0 meerkosten in jaar 3 (vrijwel geheel OSA-indicatie: geen bestaande medicamenteuze behandeling)</t>
  </si>
  <si>
    <t xml:space="preserve">Niet exact vermeld (OSA-EDS-populatie na optimale primaire therapie)</t>
  </si>
  <si>
    <t xml:space="preserve">(1) Eén middel, twee waardeoordelen: gelijke waarde bij narcolepsie (cluster met pitolisant) en meerwaarde bij OSA-EDS (geen alternatief) – het cluster bepaalt de limiet, de bijlage 2 bewaakt de OSA-indicatie met een specialistische route (somnoloog sluit andere oorzaken uit). (2) Klasse-effect met terugwerkende kracht: pitolisant verhuist naar 1A en krijgt in 2025 op HAROSA III dezelfde OSA-status (GVS-376) – solriamfetol opende de OSA-indicatie. (3) BIA €9,0 mln net onder de FE-drempel (€10 mln) door een nieuwe, grote indicatie (OSA-EDS) – FE-vrijstelling bij een potentieel grote populatie.</t>
  </si>
  <si>
    <t xml:space="preserve">Opgenomen op bijlage 1A in een nieuw cluster met pitolisant, met bijlage 2-voorwaarde (2023)</t>
  </si>
  <si>
    <t xml:space="preserve">Bron: brief 23-12-2022 (3 p.) + GVS-rapport 19-08-2022 + FT-rapport + BIA (129 p.), volledig gelezen. Zie GVS-179 (pitolisant 2019) en GVS-376 (pitolisant OSA 2025). Stap B.</t>
  </si>
  <si>
    <t xml:space="preserve">GVS-284</t>
  </si>
  <si>
    <t xml:space="preserve">odevixibat (Bylvay®)</t>
  </si>
  <si>
    <t xml:space="preserve">odevixibat</t>
  </si>
  <si>
    <t xml:space="preserve">Bylvay</t>
  </si>
  <si>
    <t xml:space="preserve">progressieve familiaire intrahepatische cholestase</t>
  </si>
  <si>
    <t xml:space="preserve">GVS-advies odevixibat (Bylvay®) voor de behandeling van progressieve familiaire intrahepatische cholestase</t>
  </si>
  <si>
    <t xml:space="preserve">https://www.zorginstituutnederland.nl/documenten/2023/01/18/gvs-advies-odevixibat-bylvay</t>
  </si>
  <si>
    <t xml:space="preserve">Albireo / Ipsen</t>
  </si>
  <si>
    <t xml:space="preserve">IBAT-remmer voor progressieve familiaire intrahepatische cholestase (≥6 maanden); geen farmacotherapie met bewezen duurzame effectiviteit beschikbaar; niet vervangbaar → 1B met uitgebreide bijlage 2 (genetisch bevestigd, exclusie PFIC2-BSEP3, expertisecentrum, na/naast symptomatische behandeling, stopregel 9 maanden); FE-vrijstelling door zeer klein aantal (19 patiënten jaar 1)</t>
  </si>
  <si>
    <t xml:space="preserve">Positief (meerwaarde t.o.v. standard of care) met uitsluiting van één subtype. PEDFIC1 (RCT, 24 weken, PFIC1/2): klinisch relevante jeukvermindering bij 55,1% vs. 30,1% placebo ('waarschijnlijk' klinisch relevant); daling serumgalzuren; open-label extensie PEDFIC2 bevestigt en toont bij PFIC2-BSEP3 (BSEP-eiwit functioneert niet of nauwelijks) géén relevante jeukverbetering → dit subtype uitgesloten van vergoeding; beperkte data voor andere PFIC-typen, maar ZIN verwacht extrapolatie mogelijk omdat bij alle bestudeerde typen een relevante jeukreductie werd gezien; geen relevante toename van ernstige bijwerkingen (diarree).</t>
  </si>
  <si>
    <t xml:space="preserve">Standard of care (symptomatische behandeling: UDCA, rifampicine, antihistaminica; chirurgische galwegdiversie/transplantatie)</t>
  </si>
  <si>
    <t xml:space="preserve">Voorwaarden (letterlijk): '1. Uitsluitend voor een verzekerde van zes maanden en ouder • met genetisch bevestigde PFIC (met uitzondering van PFIC2, subtype BSEP3); • die daarvoor onder behandeling is in een expertisecentrum; • bij wie niet-invasieve, symptomatische behandeling nog niet gestart is, of niet tot een duurzaam therapeutisch bevredigend resultaat heeft geleid. 2. De behandeling dient te worden gestaakt indien na ten hoogste negen maanden ononderbroken behandeling geen klinisch aantoonbaar, symptomatisch behandelvoordeel kan worden vastgesteld.'</t>
  </si>
  <si>
    <t xml:space="preserve">n.v.t. (FE-vrijstelling wegens zeer klein aantal patiënten; ZIN herhaalt het signaal over hoge kosten per patiënt en vraagt scherpe inkoopafspraken)</t>
  </si>
  <si>
    <t xml:space="preserve">Geen prijsvoorwaarde; hoge jaarlijkse kosten per patiënt (~€200.000–270.000 impliciet); 'scherpe inkoopafspraken' door verzekeraars gewenst</t>
  </si>
  <si>
    <t xml:space="preserve">3,9–5,1 meerkosten in jaar 3 (onzekerheid: aantallen, responspercentages, dosering)</t>
  </si>
  <si>
    <t xml:space="preserve">26 prevalente PFIC-patiënten in NL, 16 in aanmerking + 3 incident per jaar → 19 in jaar 1</t>
  </si>
  <si>
    <t xml:space="preserve">(1) Mechanistische exclusie van een subtype (PFIC2-BSEP3: geen functioneel BSEP → geen effect) op basis van extensiedata, gecombineerd met extrapolatie naar niet-onderzochte subtypen op basis van hetzelfde mechanisme – bijlage 2 als genotype-gestuurd vergoedingsinstrument. (2) Derde ultra-orphan op rij (na volanesorsen, setmelanotide) met FE-vrijstelling door aantallen en hoge kosten per patiënt; de standaardformulering ('casus voor evaluatie FE-criteria' + 'scherpe inkoopafspraken') is inmiddels vaste tekst. (3) Gestapeld gepast-gebruikpakket: genetische bevestiging, expertisecentrum, positie na/naast symptomatische therapie en een 9-maands stopregel op symptomatisch voordeel.</t>
  </si>
  <si>
    <t xml:space="preserve">Opgenomen op bijlage 1B met bijlage 2-voorwaarden (2023)</t>
  </si>
  <si>
    <t xml:space="preserve">Bron: brief 18-01-2023 (3 p.) + GVS-rapport 11-10-2022 + FT-rapport + BIA (84 p.), volledig gelezen. Stap B.</t>
  </si>
  <si>
    <t xml:space="preserve">GVS-285</t>
  </si>
  <si>
    <t xml:space="preserve">PCV15 (Vaxneuvance®)</t>
  </si>
  <si>
    <t xml:space="preserve">pcv15</t>
  </si>
  <si>
    <t xml:space="preserve">Vaxneuvance</t>
  </si>
  <si>
    <t xml:space="preserve">het voorkomen van een ernstig verloop van een pneumokokkenziekte bij medische risicogroepen</t>
  </si>
  <si>
    <t xml:space="preserve">GVS-advies PCV15 (Vaxneuvance®) voor het voorkomen van een ernstig verloop van een pneumokokkenziekte bij medische risicogroepen</t>
  </si>
  <si>
    <t xml:space="preserve">https://www.zorginstituutnederland.nl/documenten/2023/01/25/gvs-advies-pcv15-vaxneuvance</t>
  </si>
  <si>
    <t xml:space="preserve">15-valent conjugaatvaccin (PCV13-serotypen + 22F en 33F) voor medische risicogroepen in sequentiële combinatie met PPV23 volgens de RIVM-LCI-richtlijn; onderling vervangbaar met PCV13 (Prevenar13, 1B sinds 2021) → nieuw 1A-cluster; standaarddosis één dosis 0,5 ml; bestaande bijlage 2 pneumokokkenvaccin (risicogroepen + post-COVID-longschade) ook op PCV15 van toepassing</t>
  </si>
  <si>
    <t xml:space="preserve">Positief (gelijke waarde t.o.v. PCV13). Beperkte effectiviteitsdata bij risicogroepen; meerdere immunogeniciteitsstudies (gezonde en immuuncompetente volwassenen, met/zonder eerdere vaccinatie, stabiele comorbiditeit; hiv-studie) tonen non-inferieure OPA-responsen voor de gedeelde serotypen en superieure respons voor 3, 22F en 33F; veiligheid vergelijkbaar. Immunogeniciteit als surrogaat, zoals bij PCV13 (GVS-221).</t>
  </si>
  <si>
    <t xml:space="preserve">PCV13 (Prevenar13) in sequentiële combinatie met PPV23</t>
  </si>
  <si>
    <t xml:space="preserve">Bestaande voorwaarde pneumokokkenvaccin (a. medische risicogroep conform richtlijnen; b. post-COVID-19-opname met CT-restafwijkingen en longfunctieverlies) ongewijzigd van toepassing op PCV15</t>
  </si>
  <si>
    <t xml:space="preserve">n.v.t. (vergoedingslimiet nieuw cluster met PCV13)</t>
  </si>
  <si>
    <t xml:space="preserve">Niet geraamd (cluster; substitutie van PCV13)</t>
  </si>
  <si>
    <t xml:space="preserve">(1) Eerste vaccincluster in het GVS: PCV15 en PCV13 worden onderling vervangbaar geacht met 'één dosis' als standaarddosis – de clustersystematiek toegepast op vaccins met een vergoedingslimiet op PCV13-niveau. (2) Twee extra serotypen (22F, 33F) met superieure immuunrespons tellen niet als klinisch relevant verschil zolang klinische effectiviteitsdata bij risicogroepen ontbreken – zelfde lijn als bij niet-vaccins. (3) Bijlage 2 klassebreed hergebruikt, inclusief de COVID-categorie.</t>
  </si>
  <si>
    <t xml:space="preserve">Opgenomen op bijlage 1A in een nieuw cluster met PCV13, met bijlage 2 pneumokokkenvaccin (2023)</t>
  </si>
  <si>
    <t xml:space="preserve">Bron: brief 25-01-2023 (3 p.) + GVS-rapport 23-01-2023 + FT-rapport (56 p.), volledig gelezen. Zie GVS-221 (PCV13 2021). Stap B.</t>
  </si>
  <si>
    <t xml:space="preserve">GVS-286</t>
  </si>
  <si>
    <t xml:space="preserve">dexamethason/levofloxacine oogdruppels (Ducressa®)</t>
  </si>
  <si>
    <t xml:space="preserve">dexamethason</t>
  </si>
  <si>
    <t xml:space="preserve">Ducressa</t>
  </si>
  <si>
    <t xml:space="preserve">gebruik na staaroperaties bij volwassenen</t>
  </si>
  <si>
    <t xml:space="preserve">GVS-advies dexamethason/levofloxacine oogdruppels (Ducressa®) voor gebruik na staaroperaties bij volwassenen</t>
  </si>
  <si>
    <t xml:space="preserve">https://www.zorginstituutnederland.nl/documenten/2023/01/25/gvs-advies-dexamethason-levofloxacine-ducressa</t>
  </si>
  <si>
    <t xml:space="preserve">Aangevraagd op 1B (vaste combinatie corticosteroïd + antibioticum oogdruppel, 7 dagen na cataractoperatie); vergeleken met dexamethason/tobramycine (Tobradex, in GVS, 144.760 gebruikers in 2021); geen cluster omdat het middel niet aan SWP voldoet</t>
  </si>
  <si>
    <t xml:space="preserve">Negatief: voldoet niet aan SWP. Eén gerandomiseerde, niet-geblindeerde non-inferioriteitsstudie vs. dexamethason/tobramycine: geen verschil in patiënten zonder tekenen van voorste-oogkamerontsteking en in ongunstige effecten; endoftalmitis kwam in beide armen niet voor → non-inferieur, dus 'ten minste gelijke effectiviteit'. Maar: de andere cruciale uitkomstmaten (toxic anterior segment syndrome, cystoïd macula-oedeem) zijn niet onderzocht, het preventieve deel van de indicatie (ontstekingen algemeen) helemaal niet, en beide combinatiedruppels zijn nooit vergeleken met corticosteroïd-monotherapie – de huidige Nederlandse standaard: de herziene cataractrichtlijn (2021) adviseert intracameraal cefuroxim aan het einde van de operatie plus alleen corticosteroïddruppels; antibioticumdruppels (los of in combinatie) hebben geen plaats meer en Europese data suggereren geen extra voordeel naast cefuroxim. Het NOG bevestigde in overleg dat het geen plek meer ziet voor deze combinaties. 'Toereikend voor marktregistratie', maar essentiële data ontbreken.</t>
  </si>
  <si>
    <t xml:space="preserve">Nederlandse standaard: intracameraal cefuroxim + postoperatieve corticosteroïd-oogdruppels; in de studie dexamethason/tobramycine</t>
  </si>
  <si>
    <t xml:space="preserve">n.v.t. voor Ducressa (negatief); nieuwe voorwaarde voor dexamethason/tobramycine (letterlijk): 'Uitsluitend voor een verzekerde die dit geneesmiddel krijgt voorgeschreven voor een behandeling anders dan na een staaroperatie' – met overgangsperiode tot juni 2023</t>
  </si>
  <si>
    <t xml:space="preserve">Uitstroom: Tobradex-gebruik na cataractoperatie (~helft van 144.760 gebruikers in 2021) niet langer vergoed</t>
  </si>
  <si>
    <t xml:space="preserve">144.760 Tobradex-gebruikers (GIP 2021), ~50% rond een staaroperatie; overige indicaties onbekend</t>
  </si>
  <si>
    <t xml:space="preserve">(1) Non-inferioriteit t.o.v. een comparator die zelf niet meer in de richtlijn staat, bewijst geen meerwaarde t.o.v. de huidige standaard (intracameraal cefuroxim + corticosteroïddruppels); ontbrekende cruciale uitkomstmaten (TASS, CMO) verzwaren dat. (2) Beoordeling van het nieuwe middel leidt tot uitstroom van het bestaande (Tobradex) voor dezelfde indicatie via een bijlage 2-voorwaarde – zoals bij Emesafene (GVS-281) – met een overgangsperiode zodat de beroepsgroep het voorschrijfgedrag kan aanpassen. (3) Procedureel bijzonder: ZIN organiseerde tussentijds overleg met het NOG over de plaatsbepaling omdat 'veelvuldig voorschrijven buiten de richtlijn' zelden voorkomt; dat verlengde de doorlooptijd. Gepast gebruik als beoogd neveneffect van een negatief advies.</t>
  </si>
  <si>
    <t xml:space="preserve">Ducressa niet opgenomen; bijlage 2-voorwaarde dexamethason/tobramycine ('anders dan na staaroperatie') per juni 2023; exacte Stcrt. niet in dossier</t>
  </si>
  <si>
    <t xml:space="preserve">Bron: brief 25-01-2023 (3 p.) + FT-rapport 12-12-2022 (41 p.), volledig gelezen. Geen GVS-rapport/BIA in de bundel.</t>
  </si>
  <si>
    <t xml:space="preserve">GVS-287</t>
  </si>
  <si>
    <t xml:space="preserve">empagliflozine (Jardiance®) uitbreiding bijlage 2-voorwaarden</t>
  </si>
  <si>
    <t xml:space="preserve">empagliflozine uitbreiding bijlage 2-voorwaarden</t>
  </si>
  <si>
    <t xml:space="preserve">chronisch hartfalen</t>
  </si>
  <si>
    <t xml:space="preserve">GVS-advies empagliflozine (Jardiance®) uitbreiding bijlage 2-voorwaarden voor chronisch hartfalen</t>
  </si>
  <si>
    <t xml:space="preserve">https://www.zorginstituutnederland.nl/documenten/2023/01/31/gvs-advies-empagliflozine-jardiance</t>
  </si>
  <si>
    <t xml:space="preserve">Empagliflozine (SGLT2-cluster 0A10BXAO V; bijlage 2: DM2, HFrEF, DM2 zeer hoog HVZ-risico incl. CKD-criteria) – EMA-registratie 2022 voor hartfalen ongeacht ejectiefractie; aanvraag: HF met LVEF &gt;40% (HFpEF/HFmrEF); FE met WAR-beoordeling; voorwaarde HFrEF wordt verruimd tot 'chronisch hartfalen' zonder LVEF-grens</t>
  </si>
  <si>
    <t xml:space="preserve">Positief (meerwaarde t.o.v. standaardbehandeling bij LVEF &gt;40%). EMPEROR-Preserved (RCT): samengesteld eindpunt CV-sterfte/HF-opname HR 0,79 en HF-opnames HR 0,71 (0,60–0,83; NNT 31) – 'waarschijnlijk klinisch relevant'; ZIN en beroepsgroep beschouwen HF-opname als op zichzelf cruciale uitkomst in deze oudere populatie; géén klinisch relevant effect op totale of CV-sterfte (cruciaal) en QoL-effect significant maar niet klinisch relevant; subgroepen suggereren afnemend effect bij hogere LVEF, maar geen reden tot beperking; unmet need (geen behandeling met effect op harde uitkomst bij LVEF &gt;40%) onderschreven door EMA en beroepsgroep.</t>
  </si>
  <si>
    <t xml:space="preserve">Standaard hartfalenbehandeling bij LVEF &gt;40% zonder SGLT2-remmer (placebo)</t>
  </si>
  <si>
    <t xml:space="preserve">Nieuwe voorwaarde (letterlijk): 'Bij volwassen patiënten met symptomatisch (NYHA II-IV) chronisch hartfalen' (LVEF-grens &lt;40% vervalt)</t>
  </si>
  <si>
    <t xml:space="preserve">8.863/QALY (registratiehouder) – volgens ZIN een 'lichte onderschatting' door onnauwkeurigheden in het model; op basis van scenarioanalyses 'ruim onder' €50.000</t>
  </si>
  <si>
    <t xml:space="preserve">Overgenomen met kanttekening: KEA van voldoende kwaliteit en bruikbaar voor besluitvorming; ICER waarschijnlijk iets hoger dan gerapporteerd, maar kosteneffectief in alle scenario's</t>
  </si>
  <si>
    <t xml:space="preserve">~7,9 meerkosten in jaar 3 (base case; veel onzekerheid door veranderende inzichten over passende hartfalenzorg)</t>
  </si>
  <si>
    <t xml:space="preserve">15.913 patiënten in jaar 3</t>
  </si>
  <si>
    <t xml:space="preserve">(1) Meerwaarde zonder sterfte-effect: ZIN en beroepsgroep verheffen HF-hospitalisatie tot op zichzelf cruciale uitkomst voor een oudere HFpEF-populatie waarvoor geen enkele behandeling een harde uitkomst beïnvloedde – unmet need bepaalt de weging van een samengesteld eindpunt (HR 0,79) met een significant maar niet relevant QoL-effect. (2) De bijlage 2 laat de LVEF-grens los ('chronisch hartfalen' NYHA II–IV): de voorwaarde volgt de EMA-registratie 'ongeacht ejectiefractie' hoewel subgroepen een afnemend effect bij hoge LVEF suggereren. (3) FE geaccepteerd met de kwalificatie 'lichte onderschatting' – ZIN gebruikt scenarioanalyses om desondanks kosteneffectiviteit vast te stellen; dapagliflozine volgt met dezelfde uitbreiding (GVS-296).</t>
  </si>
  <si>
    <t xml:space="preserve">Bijlage 2-voorwaarde empagliflozine verruimd tot chronisch hartfalen NYHA II–IV ongeacht LVEF (2023)</t>
  </si>
  <si>
    <t xml:space="preserve">Bron: brief 31-01-2023 (3 p.) + FT-rapport + FE-rapport + BIA (159 p.), volledig gelezen. Stap B.</t>
  </si>
  <si>
    <t xml:space="preserve">GVS-288</t>
  </si>
  <si>
    <t xml:space="preserve">patiromeer (Veltassa®) vervallen bijlage 2-voorwaarden</t>
  </si>
  <si>
    <t xml:space="preserve">patiromeer vervallen bijlage 2-voorwaarden</t>
  </si>
  <si>
    <t xml:space="preserve">GVS-advies patiromeer (Veltassa®) vervallen bijlage 2-voorwaarden</t>
  </si>
  <si>
    <t xml:space="preserve">https://www.zorginstituutnederland.nl/documenten/2023/02/01/gvs-advies-patiromeer-veltassa</t>
  </si>
  <si>
    <t xml:space="preserve">Vifor</t>
  </si>
  <si>
    <t xml:space="preserve">Patiromeer (1A, cluster 0V03AEBO V met CPS sinds 2019, GVS-173) heeft als enige kationenwisselaar een bijlage 2 (CKD 3–4 met chronische hyperkaliëmie op RAAS-remmers), opgesteld op een subgroep-aanvraag van de fabrikant; nu vraagt de fabrikant vergoeding voor de volledige registratie (hyperkaliëmie bij volwassenen) → voorwaarde vervalt; SPS, CPS en NZC hebben geen voorwaarde</t>
  </si>
  <si>
    <t xml:space="preserve">Positief (SWP voor de volledige indicatie). Studies (OPAL-HK, AMBER, DIAMOND) tonen dat patiromeer, net als SPS, CPS en NZC, kalium verlaagt bij alle patiënten met hyperkaliëmie ongeacht onderliggende aandoening (CKD, hartfalen, diabetes), waardoor o.a. RAAS-remming kan worden gecontinueerd; richtlijnen (NIV 2012, NIV/NHG CKD 2018, hartfalen 2021, ESC 2021) positioneren kaliumbinders zonder beperking tot CKD; geen meerkosten (verschuiving binnen het cluster).</t>
  </si>
  <si>
    <t xml:space="preserve">Andere kationenwisselaars (CPS, SPS, NZC) zonder bijlage 2</t>
  </si>
  <si>
    <t xml:space="preserve">Voorwaarde patiromeer (CKD 3–4, chronische hyperkaliëmie, RAAS-remmers) vervalt geheel</t>
  </si>
  <si>
    <t xml:space="preserve">n.v.t. (clusterlimiet CPS)</t>
  </si>
  <si>
    <t xml:space="preserve">Geen meerkosten (verschuiving van gebruikers binnen het cluster)</t>
  </si>
  <si>
    <t xml:space="preserve">(1) Correctie van een asymmetrie: de bijlage 2 van 2019 was aanvraag-gedreven (subgroep) en gold alleen voor patiromeer, terwijl de goedkopere clustergenoten én het later toegelaten NZC (GVS-219) vrij zijn – gelijk speelveld binnen het cluster als motief. (2) Indexuitkomst 'Anders' = vervallen van voorwaarden; het formele label is een verruiming zonder budgetimpact (clusterlimiet dempt). (3) Voorbeeld van de bijlage 2-levenscyclus waarin de fabrikant zelf om schrapping vraagt.</t>
  </si>
  <si>
    <t xml:space="preserve">Bijlage 2-voorwaarde patiromeer vervallen (2023)</t>
  </si>
  <si>
    <t xml:space="preserve">Bron: brief 01-02-2023 (3 p.) + bijlage inhoudelijke beoordeling (13 p.), volledig gelezen. Zie GVS-173 (2019) en GVS-219 (NZC 2021). Stap B.</t>
  </si>
  <si>
    <t xml:space="preserve">GVS-289</t>
  </si>
  <si>
    <t xml:space="preserve">icosapent-ethyl (Vazkepa®)</t>
  </si>
  <si>
    <t xml:space="preserve">icosapent-ethyl</t>
  </si>
  <si>
    <t xml:space="preserve">Vazkepa</t>
  </si>
  <si>
    <t xml:space="preserve">volwassenen met een hoog risico op hart- en vaatziekten</t>
  </si>
  <si>
    <t xml:space="preserve">GVS-advies icosapent-ethyl (Vazkepa®) bij de behandeling van volwassenen met een hoog risico op hart- en vaatziekten</t>
  </si>
  <si>
    <t xml:space="preserve">https://www.zorginstituutnederland.nl/documenten/2023/02/15/gvs-advies-icosapent-ethyl-vazkepa</t>
  </si>
  <si>
    <t xml:space="preserve">Amarin</t>
  </si>
  <si>
    <t xml:space="preserve">Niet onderling vervangbaar (gezuiverd EPA-ethylester, 2 dd 2 g, naast statine); indicatie: statinebehandelde patiënten met hoog CV-risico, triglyceriden 1,7–5,6 mmol/l en vastgestelde HVZ (secundaire preventie) of diabetes + ≥1 risicofactor (primaire preventie); ACP ingeschakeld; gecorrigeerde brief 15-02-2023 (verkeerde samengestelde uitkomstmaat in versie 16-09-2022)</t>
  </si>
  <si>
    <t xml:space="preserve">Positief: meerwaarde t.o.v. gebruikelijke zorg voor de volledige indicatie. REDUCE-IT (RCT, mediane follow-up 4,9 jaar, n=8.179): primair samengesteld eindpunt (CV-sterfte, MI, beroerte, revascularisatie, instabiele AP) -24,8% (HR 0,752) en secundair (CV-sterfte, MI, beroerte) -26,5% (HR 0,735) t.o.v. placebo – statistisch significant en klinisch relevant; subgroepen: effect in primaire preventie kleiner dan in secundaire preventie maar niet significant verschillend en in beide klinisch relevant. Kritiekpunt: minerale olie als placebo is waarschijnlijk niet inert en verklaart 0,3–3% van de events in de placebogroep – na correctie blijft het effect relevant. Voldoet aan SWP voor statinebehandelde patiënten met hoog CV-risico, TG 1,7–5,6 mmol/l en HVZ of diabetes + risicofactor.</t>
  </si>
  <si>
    <t xml:space="preserve">Gebruikelijke zorg (statine ± andere lipidenverlagers) + placebo (minerale olie)</t>
  </si>
  <si>
    <t xml:space="preserve">Bij opname na onderhandeling, alleen secundaire preventie (letterlijk): 'Uitsluitend voor een verzekerde met een vastgestelde cardiovasculaire aandoening – die met statine behandeld wordt, – een hoog cardiovasculair risico heeft, – met verhoogde triglyceriden (tenminste 1,7 en ten hoogste 5,6 mmol/l).' Primaire preventie (diabetes + risicofactor) niet vergoeden.</t>
  </si>
  <si>
    <t xml:space="preserve">0,39 totale populatie; 0,34–0,35 primaire preventie; 0,40 secundaire preventie → alle €20.000</t>
  </si>
  <si>
    <t xml:space="preserve">20.524/QALY (totale populatie; zonder placebo-correctie, 20 jaar behouden effect)</t>
  </si>
  <si>
    <t xml:space="preserve">Totaal 34.528–38.003 (treatment waning na 10 jaar + placebo-effect 1,5–3%) → 45–50% korting; primaire preventie 133.222–165.191 → 85–90%; secundaire preventie 25.533–27.884 → 25–30%</t>
  </si>
  <si>
    <t xml:space="preserve">30% voor secundaire preventie (ZIN; ACP 25–30%); primaire preventie niet vergoeden (85–90% zou nodig zijn)</t>
  </si>
  <si>
    <t xml:space="preserve">36,8 volledige indicatie in jaar 3 (12,6 primaire + 24,2 secundaire preventie)</t>
  </si>
  <si>
    <t xml:space="preserve">131.696 potentieel in aanmerking (volledige indicatie); €2.433,33 per patiënt per jaar (AIP €200 per 120 capsules 998 mg)</t>
  </si>
  <si>
    <t xml:space="preserve">ACP 19-08-2022 (Amarin sprak in: ZIN te conservatief t.o.v. NICE; erkent verschil tussen subgroepen, elders alleen secundaire preventie vergoed): SWP voldaan maar niet kosteneffectief (€34.528–38.003 vs. €20.000, korting 35–45% voor totale groep); groot KE-verschil tussen primaire (€133.000–165.000; QALY-winst 0,072–0,089 = één maand in goede gezondheid) en secundaire preventie (€25.500–27.900) moet maatschappelijk meewegen; primaire preventie 'vanuit maatschappelijk perspectief niet aangewezen' (klein effect, verdringing, €12 mln); secundaire preventie: niet opnemen tenzij 25–30% korting; prijs boven de referentiewaarde wegens verdringing niet aangewezen; geen consensus over negatieve effecten op leefstijlverandering.</t>
  </si>
  <si>
    <t xml:space="preserve">(1) Grote CVOT met harde eindpunten (25% RRR) geeft meerwaarde voor de hele indicatie, maar de vergoeding wordt op KE-gronden gesplitst: alleen secundaire preventie, omdat de QALY-winst bij primaire preventie ('één maand') te klein is voor publieke financiering (ACP) en 85–90% korting onrealistisch is. (2) ZIN corrigeert de fabrikanten-ICER (€20.524) voor het niet-inerte minerale-olieplacebo (1,5–3%) en voor treatment waning na 10 jaar i.p.v. 20 jaar behouden effect → €34.500–38.000. (3) Bij ziektelast ~0,4 geldt €20.000/QALY, zodat ook een 'goedkoop' middel (€2.433 p.p.) 30% korting nodig heeft. (4) Bijlage 2 versmalt de registratie tot HVZ-patiënten op statine met TG 1,7–5,6 mmol/l; brief gecorrigeerd wegens een fout in de eindpuntomschrijving.</t>
  </si>
  <si>
    <t xml:space="preserve">Opgenomen op bijlage 1B met bijlage 2-voorwaarde (alleen secundaire preventie) na prijsonderhandeling (2023); exacte datum/Stcrt. niet in dossier</t>
  </si>
  <si>
    <t xml:space="preserve">Bron: gecorrigeerde brief 15-02-2023 (4 p.; oorspronkelijk 16-09-2022) + ACP-advies 19-08-2022 + FT-rapport + FE-rapport + BIA (133 p.), volledig gelezen. Indexdatum 15-02-2023 = correctiebrief. GVS-273 = eerste versie (dubbele vermelding, geen pdf).</t>
  </si>
  <si>
    <t xml:space="preserve">GVS-290</t>
  </si>
  <si>
    <t xml:space="preserve">lasmiditan (Rayvow®)</t>
  </si>
  <si>
    <t xml:space="preserve">lasmiditan</t>
  </si>
  <si>
    <t xml:space="preserve">Rayvow</t>
  </si>
  <si>
    <t xml:space="preserve">GVS-advies lasmiditan (Rayvow®) bij de behandeling van migraine</t>
  </si>
  <si>
    <t xml:space="preserve">https://www.zorginstituutnederland.nl/documenten/2023/02/22/gvs-advies-lasmiditan-rayvow</t>
  </si>
  <si>
    <t xml:space="preserve">Lilly</t>
  </si>
  <si>
    <t xml:space="preserve">Marginale toets: eerste 'ditan' (5-HT1F-agonist zonder vasoconstrictie) voor acute migraine; onderling vervangbaar met de zeven triptanen in cluster 0N02CCAO V; standaarddosis 100 mg per aanval (geen WHO-DDD)</t>
  </si>
  <si>
    <t xml:space="preserve">Positief (gelijke waarde; marginale toets). Placebogecontroleerde RCT's (SAMURAI, SPARTAN, CENTURION) en meta-analyse (VanderPluym 2021): significant meer pijnvrijheid na 2 uur (~1/3 van de patiënten; helft daarvan blijvend na 24 uur) en aanhoudende pijnvrijheid; NNT's t.o.v. placebo vergelijkbaar met triptanen; significant meer neurologische (duizeligheid, paresthesie, somnolentie) en GI-bijwerkingen dan placebo, met rijverbod van 8 uur; voordeel: geen vasoconstrictie, dus bruikbaar bij cardiovasculaire contra-indicaties voor triptanen (patiënten met CV-ziekte alleen in SPARTAN geïncludeerd) – geen klinisch relevante verschillen in eigenschappen volgens de clustercriteria.</t>
  </si>
  <si>
    <t xml:space="preserve">Triptanen (almotriptan, eletriptan, frovatriptan, naratriptan, rizatriptan, sumatriptan, zolmitriptan) – indirect via placebostudies</t>
  </si>
  <si>
    <t xml:space="preserve">n.v.t. (vergoedingslimiet triptaancluster)</t>
  </si>
  <si>
    <t xml:space="preserve">(1) Nieuw werkingsmechanisme (geen vasoconstrictie, bruikbaar bij CV-contra-indicaties) én een ongunstiger bijwerkingsprofiel (CNS-effecten, 8 uur rijverbod) heffen elkaar in de clusterlogica op: geen klinisch relevant verschil → triptaancluster. (2) Standaarddosis per aanval (100 mg) i.p.v. per dag – aanvalsmedicatie krijgt een eventgebaseerde limiet.</t>
  </si>
  <si>
    <t xml:space="preserve">Opgenomen op bijlage 1A in cluster 0N02CCAO V (2023)</t>
  </si>
  <si>
    <t xml:space="preserve">Bron: brief 22-02-2023 (2 p.) + GVS-rapport februari 2023 (27 p.), volledig gelezen. Stap B.</t>
  </si>
  <si>
    <t xml:space="preserve">GVS-291</t>
  </si>
  <si>
    <t xml:space="preserve">mifepriston (Mifegyne®)</t>
  </si>
  <si>
    <t xml:space="preserve">mifepriston</t>
  </si>
  <si>
    <t xml:space="preserve">Mifegyne</t>
  </si>
  <si>
    <t xml:space="preserve">miskraam</t>
  </si>
  <si>
    <t xml:space="preserve">GVS-advies mifepriston (Mifegyne®) bij de behandeling van miskraam</t>
  </si>
  <si>
    <t xml:space="preserve">https://www.zorginstituutnederland.nl/documenten/2023/03/08/gvs-advies-mifepriston-mifegyne</t>
  </si>
  <si>
    <t xml:space="preserve">Nordic Pharma</t>
  </si>
  <si>
    <t xml:space="preserve">Beoordeling op verzoek van VWS na signalen van de beroepsgroep: mifepriston (geregistreerd voor zwangerschapsafbreking, niet in het GVS) wordt in de herziene NVOG-richtlijn Miskraam (2020) aanbevolen in combinatie met misoprostol (wel in het GVS, zelf off-label als maagbeschermer geregistreerd) – off-label toepassing bij miskraam/niet-vitale zwangerschap ≤16 weken; niet vervangbaar → 1B met bijlage 2 die de vergoeding tot deze off-label toepassing beperkt (dus niet voor abortus thuis)</t>
  </si>
  <si>
    <t xml:space="preserve">Positief. Drie RCT's (Fang 2009, Sinha 2018, Schreiber 2018) via GRADE: succesvolle behandeling (volledige expulsie of geen chirurgische evacuatie) 85% (190/223) met mifepriston 200 mg 24–48 uur vóór misoprostol 800 µg vaginaal vs. 58% (131/224) met misoprostol alleen (RR 1,79 [1,10–2,93]) – 'waarschijnlijk' hoger succespercentage; geen verschil in complicaties/ernstige bijwerkingen (lage bewijskwaliteit), bloedtransfusies laag en vergelijkbaar. Achtergrond: curettage is effectiefst maar geeft verklevingen en vroeggeboorterisico → medicamenteus beleid eerst overwegen.</t>
  </si>
  <si>
    <t xml:space="preserve">Misoprostol alleen (off-label) bij medicamenteuze behandeling van miskraam</t>
  </si>
  <si>
    <t xml:space="preserve">Voorwaarde (letterlijk): '(off-label) In combinatie met misoprostol voor de medicamenteuze behandeling van miskraam of niet-vitale zwangerschap tot en met 16 weken amenorroe.'</t>
  </si>
  <si>
    <t xml:space="preserve">n.v.t.; €26,05 per tablet</t>
  </si>
  <si>
    <t xml:space="preserve">Maximaal 0,52 (20.000 miskramen × €26,05) – overschatting omdat niet alle vrouwen medicamenteus worden behandeld; mogelijke besparing door minder curettages/opnames</t>
  </si>
  <si>
    <t xml:space="preserve">~20.000 vrouwen met miskraam per jaar (bovengrens)</t>
  </si>
  <si>
    <t xml:space="preserve">(1) Vergoeding van een uitdrukkelijk off-label toepassing van een politiek gevoelig middel (abortuspil) op basis van richtlijnwijziging en RCT-bewijs, met een bijlage 2 die het gebruik afbakent tot miskraam – de brief benadrukt dat abortus thuis buiten de vraag valt. (2) Aanvraag geïnitieerd door VWS/beroepsgroep (niet fabrikant) wegens een vergoedingslacune in de eerste lijn (vgl. levomepromazine GVS-244). (3) Combinatie van twee off-label middelen (misoprostol is als maagbeschermer geregistreerd) als vergoede standaard: het GVS volgt de richtlijn, niet de registratie.</t>
  </si>
  <si>
    <t xml:space="preserve">Bron: brief 08-03-2023 met bijlage (6 p.), volledig gelezen. Indextype 'Uitbreiding voorwaarden' gecorrigeerd naar 'Initieel' (mifepriston zat niet in het GVS). Stap B.</t>
  </si>
  <si>
    <t xml:space="preserve">GVS-292</t>
  </si>
  <si>
    <t xml:space="preserve">uitbreiding bijlage 2-voorwaarden</t>
  </si>
  <si>
    <t xml:space="preserve">evolocumab (Repatha®) en alirocumab (Praluent®) bij te hoog cholesterol</t>
  </si>
  <si>
    <t xml:space="preserve">GVS-advies uitbreiding bijlage 2-voorwaarden voor evolocumab (Repatha®) en alirocumab (Praluent®) bij te hoog cholesterol</t>
  </si>
  <si>
    <t xml:space="preserve">https://www.zorginstituutnederland.nl/documenten/2023/04/17/pakketadvies-evolocumab-repatha-en-alirocumab-praluent-bij-hypercholesterolemie</t>
  </si>
  <si>
    <t xml:space="preserve">Amgen (evolocumab) en Sanofi (alirocumab) – gezamenlijk dossier; inclisiran (Novartis) valt onder hetzelfde cluster/voorwaarde</t>
  </si>
  <si>
    <t xml:space="preserve">Cluster 0C10AXAP V (evolocumab, alirocumab, inclisiran) op 1A met bijlage 2; derde verzoek tot verbreding (na GVS-171 in 2019 en GVS-190 in 2019): van vier zeer-hoog-risicogroepen (HeFH; CVE + recidief; DM2 + CVE; CVE + statine-intolerantie) naar 'alle patiënten met zeer hoog CV-risico vanwege vastgestelde HVZ zoals gedefinieerd in de CVRM-richtlijn (2019)', conform NHG-standaard CVRM en Europese dyslipidemierichtlijnen; ezetimib-eis versoepeld bij gedocumenteerde intolerantie</t>
  </si>
  <si>
    <t xml:space="preserve">Positief: meerwaarde t.o.v. maximaal verdraagbare orale lipidenverlagende therapie bij zeer hoog CV-risico door vastgestelde HVZ. FOURIER en ODYSSEY OUTCOMES (RCT's, ~45.000 patiënten, PCSK9-remmer bovenop statine ± ezetimib): klinisch relevant effect op CV-events; evolocumab geen effect op totale sterfte (waarschijnlijk door korte follow-up), alirocumab wel significant maar relevantie onzeker; geen relevante toename van ernstige bijwerkingen, stakers &lt;4%; FOURIER-OLE toont veiligheid &gt;5 jaar en suggereert dat vroeg starten loont. De CVRM-definitie van HVZ is breder dan de studiepopulaties (stabiele AP, aorta-aneurysma niet geïncludeerd), maar omdat atherosclerose de gemeenschappelijke oorzaak is en PCSK9-remmers LDL-C verlagen, is effectiviteit daar 'aannemelijk'. Ezetimib: ~7% intolerant (NL-studie) en signalen van te lage dosering/niet innemen om aan de voorwaarde te voldoen → verplichte ezetimib vervalt bij gedocumenteerde intolerantie (wel eerst voldoende lang proberen).</t>
  </si>
  <si>
    <t xml:space="preserve">Maximaal verdraagbare orale lipidenverlagende therapie (statine + ezetimib; placebo in FOURIER/ODYSSEY)</t>
  </si>
  <si>
    <t xml:space="preserve">Nieuwe voorwaarde (letterlijk, evolocumab): 'Uitsluitend voor een verzekerde met hypercholesterolemie (familiaire en niet-familiaire) en met een voldoende hoog risico indien de maximaal verdraagbare orale lipidenverlagende therapie van een statine en ezetimib niet de LDL-C streefwaarde bereikt conform de vigerende CVRM-richtlijn, kan evolocumab worden ingezet: 1. in combinatie met zowel een statine als ezetimib in een maximaal verdraagbare dosering; 2. in combinatie met enkel ezetimib in een maximaal verdraagbare dosering indien er sprake is van gedocumenteerde statine-intolerantie (EAS/ESC, ≥3 statines). Voldoende hoog risico: 1. HoFH niet LDL-receptornegatief; 2. HeFH; 3. zeer hoog cardiovasculair risico vanwege vastgestelde hart- en vaatziekten zoals gedefinieerd in de vigerende CVRM-richtlijn.' Alirocumab idem zonder HoFH.</t>
  </si>
  <si>
    <t xml:space="preserve">0,16 (proportional shortfall, zeer hoog CV-risico met HVZ) → €20.000</t>
  </si>
  <si>
    <t xml:space="preserve">69.026/QALY (registratiehouders; 74.817 incl. medische kosten in gewonnen levensjaren)</t>
  </si>
  <si>
    <t xml:space="preserve">69.026 'meest realistische schatting'; gevoelig voor HR CV-sterfte: 48.653 (ondergrens BI) tot 150.257 (bovengrens); niet kosteneffectief bij €20.000</t>
  </si>
  <si>
    <t xml:space="preserve">Ruim 65% (ZIN, op lijstprijs); ACP: 'aanzienlijk hoger dan 65%' wegens resterende (kosten)effectiviteitsonzekerheid en omdat het een uitbreiding van al vergoede middelen betreft waarvan de investeringen grotendeels zijn terugverdiend</t>
  </si>
  <si>
    <t xml:space="preserve">42,4–60,4 meerkosten in jaar 3 op lijstprijs (werkelijke meerkosten lager door bestaand vertrouwelijk arrangement)</t>
  </si>
  <si>
    <t xml:space="preserve">8.047–11.467 additionele patiënten; marktpenetratie 96% in jaar 3; €5.266 per patiënt per jaar (lijstprijs)</t>
  </si>
  <si>
    <t xml:space="preserve">ACP (2023): opname voor de gevraagde uitbreiding alleen bij een prijsreductie 'aanzienlijk hoger dan 65%' – onzekerheden over (kosten)effectiviteit (sterfte-HR), uitbreiding van reeds vergoede middelen met grotendeels terugverdiende investeringen; te weinig handvatten om te zeggen welk bedrag onder de referentiewaarde zou moeten worden gehaald; beroepsgroep moet voorschrijfbeleid volgen met aandacht voor ouderen, comorbiditeit en stopcriteria; ZIN monitort.</t>
  </si>
  <si>
    <t xml:space="preserve">(1) Na twee weigeringen (2019) accepteert ZIN de klassebrede verruiming naar alle HVZ-patiënten met zeer hoog risico, nu op harde eindpunten van twee CVOT's (~45.000 patiënten) en met extrapolatie naar niet-onderzochte HVZ-subtypes op grond van het gedeelde atherosclerosemechanisme. (2) De ezetimib-eis wordt praktisch versoepeld na signalen van 'papieren' ezetimibgebruik en 7% intolerantie – gepast gebruik boven formele voorbehandeling. (3) Bij ziektelast 0,16 geldt €20.000: ICER €69.000 → ruim 65% korting op lijstprijs; ACP wil meer omdat het om al vergoede middelen gaat (R&amp;D terugverdiend). (4) Voorwaarde verwijst dynamisch naar 'de vigerende CVRM-richtlijn' voor de HVZ-definitie; monitoring van voorschrijfbeleid (ouderen, comorbiditeit, stoppen) als flankerende afspraak. Sluitstuk van de PCSK9-reeks (GVS-109 → 171 → 190 → 226 → 292).</t>
  </si>
  <si>
    <t xml:space="preserve">Bijlage 2-voorwaarden PCSK9-remmers verruimd na aanpassing van het financieel arrangement (2023); exacte datum/Stcrt. niet in dossier</t>
  </si>
  <si>
    <t xml:space="preserve">Bron: brief 17-04-2023 (5 p.) + ACP-advies + FT-rapport + FE-rapport + BIA (132 p.), volledig gelezen. Klassebreed dossier (Stap A-selectie).</t>
  </si>
  <si>
    <t xml:space="preserve">GVS-293</t>
  </si>
  <si>
    <t xml:space="preserve">sacubitril/valsartan (Entresto®) uitbreiding bijlage 2-voorwaarden</t>
  </si>
  <si>
    <t xml:space="preserve">sacubitril</t>
  </si>
  <si>
    <t xml:space="preserve">Entresto</t>
  </si>
  <si>
    <t xml:space="preserve">GVS-advies sacubitril/valsartan (Entresto®) uitbreiding bijlage 2-voorwaarden</t>
  </si>
  <si>
    <t xml:space="preserve">https://www.zorginstituutnederland.nl/documenten/2023/04/28/gvs-advies-sacubitril-valsartan-entresto-bijlage-2-voorwaarden</t>
  </si>
  <si>
    <t xml:space="preserve">Entresto (1B sinds 2016, GVS-117; bijlage 2: NYHA II–IV, LVEF ≤35%, stabiel op ACE-remmer/ARB + bètablokker) – fabrikant vraagt verruiming naar nieuw-gediagnosticeerde/ACE-remmer-naïeve patiënten en LVEF ≤40% (ESC/NL-richtlijndefinitie HFrEF); beroepsgroep zette het middel al breder in dan de voorwaarde toeliet, waarvoor verzekeraars in overleg met ZIN en beroepsgroep een coulanceregeling hanteerden</t>
  </si>
  <si>
    <t xml:space="preserve">Positief voor de subgroep na ziekenhuisopname; niet te bepalen voor ambulante nieuwe patiënten. PIONEER-HF (RCT vs. enalapril bij voor hartfalen opgenomen, gestabiliseerde patiënten, LVEF ≤40%, nieuw-gediagnosticeerd of ACE/ARB-naïef): CV-sterfte, totale sterfte en HF-opname consistent met PARADIGM-HF (LVEF ≤35%, voorbehandeld), geen verschil tussen subgroepen; omdat patiënten na de acute fase snel terugkeren in de stabiele fase acht ZIN het langetermijneffect gelijk aan PARADIGM-HF → meerwaarde t.o.v. enalapril bij start tijdens/na opname. Voor ambulante nieuw-gediagnosticeerde of naïeve patiënten zonder opname is er 'grote onzekerheid' en ontbreekt adequaat bewijs → waarde niet vast te stellen.</t>
  </si>
  <si>
    <t xml:space="preserve">Enalapril (ACE-remmer) bovenop bètablokker (PIONEER-HF, PARADIGM-HF)</t>
  </si>
  <si>
    <t xml:space="preserve">Nieuwe voorwaarde (letterlijk): 'Uitsluitend voor een volwassen verzekerde met symptomatisch (NYHA II–IV) chronisch hartfalen en een verminderde ejectiefractie (LVEF ≤40%) (HFrEF), • die niet toereikend wordt behandeld met een ACE-remmer/ARB in combinatie met een betablokker en dit middel gebruikt ter vervanging van de ACE-remmer/ARB of • die start met dit middel tijdens opname in het ziekenhuis voor hartfalen of • die dit middel al op 1 augustus 2023 gebruikt.'</t>
  </si>
  <si>
    <t xml:space="preserve">n.v.t. (bijlage 2-uitbreiding; BIA €1,1 mln)</t>
  </si>
  <si>
    <t xml:space="preserve">1,1 meerkosten in jaar 3 voor de groep met vastgestelde meerwaarde (veel onzekerheid door veranderende inzichten over passende hartfalenzorg)</t>
  </si>
  <si>
    <t xml:space="preserve">Niet exact vermeld (HFrEF-patiënten die tijdens opname starten; coulancegroep)</t>
  </si>
  <si>
    <t xml:space="preserve">(1) Legalisering van een gedoogpraktijk: de beroepsgroep volgde de ESC-richtlijn (in-hospital start, LVEF ≤40%) terwijl de bijlage 2 uit 2016 achterliep; verzekeraars gedoogden in overleg met ZIN, en het advies neemt de coulancegroep expliciet op ('die dit middel al op 1 augustus 2023 gebruikt') – bijlage 2 als vertraagde codificatie van richtlijnpraktijk. (2) Bewijsgestuurde afbakening: PIONEER-HF onderbouwt alleen start tijdens opname; voor ambulante nieuwe patiënten wijst ZIN de verruiming af wegens ontbrekend bewijs, ook al verwacht de beroepsgroep dat zij door het 'autonoom progressieve' verloop 'eerder vroeger dan later' alsnog in aanmerking komen. (3) Monitoring van gepast gebruik gedurende 2 jaar met verzekeraars en beroepsgroep als compromis tussen bewijslat en praktijk (vgl. fampridine-evaluatie GVS-275).</t>
  </si>
  <si>
    <t xml:space="preserve">Bijlage 2-voorwaarde Entresto verruimd (LVEF ≤40%, start bij opname, coulancegroep) per 01-08-2023; monitoring 2 jaar</t>
  </si>
  <si>
    <t xml:space="preserve">Bron: brief 28-04-2023 (3 p.) + FT-rapport + BIA (84 p.), volledig gelezen. Zie GVS-117 (Entresto 2016). Stap B.</t>
  </si>
  <si>
    <t xml:space="preserve">GVS-294</t>
  </si>
  <si>
    <t xml:space="preserve">lanadelumab (Takhzyro®)</t>
  </si>
  <si>
    <t xml:space="preserve">lanadelumab</t>
  </si>
  <si>
    <t xml:space="preserve">Takhzyro</t>
  </si>
  <si>
    <t xml:space="preserve">het voorkomen van terugkerende aanvallen van hereditair angio-oedeem (HAE)</t>
  </si>
  <si>
    <t xml:space="preserve">GVS-advies lanadelumab (Takhzyro®) voor het voorkomen van terugkerende aanvallen van hereditair angio-oedeem (HAE)</t>
  </si>
  <si>
    <t xml:space="preserve">https://www.zorginstituutnederland.nl/documenten/2023/04/28/gvs-advies-lanadelumab-takhzyro</t>
  </si>
  <si>
    <t xml:space="preserve">Takeda</t>
  </si>
  <si>
    <t xml:space="preserve">Anti-kallikreïne-antilichaam (300 mg s.c. elke 2–4 weken) voor routinematige preventie van HAE-aanvallen ≥12 jaar; niet clusterbaar met het HAE-cluster (C1-esteraseremmers, icatibant, conestat alfa) omdat de hoofdindicatie daarvan de acute aanval is en lanadelumab daarvoor niet is onderzocht → 1B; comparators voor profylaxe: Berinert SC en Cinryze; besparing door substitutie</t>
  </si>
  <si>
    <t xml:space="preserve">Positief (gelijke waarde t.o.v. C1-esteraseremmers voor langetermijnprofylaxe). Op basis van een Cochrane systematische review (HELP-studie lanadelumab; COMPACT/CHANGE voor C1-INH): vergelijkbare reductie van de aanvalsfrequentie (~87% bij 300 mg/2 weken) en QoL-winst, vergelijkbare bijwerkingen (injectieplaatsreacties); minder frequente toediening (2–4-wekelijks s.c. vs. 2× per week i.v./s.c. C1-INH) niet als klinisch relevant verschil gewogen.</t>
  </si>
  <si>
    <t xml:space="preserve">C1-esteraseremmers voor profylaxe (Berinert SC, Cinryze) – indirect via Cochrane-review</t>
  </si>
  <si>
    <t xml:space="preserve">n.v.t. (geen FE: besparing)</t>
  </si>
  <si>
    <t xml:space="preserve">n.v.t.; opname leidt tot besparing t.o.v. C1-INH-profylaxe</t>
  </si>
  <si>
    <t xml:space="preserve">Besparing van ~4 (substitutie van Berinert SC/Cinryze) – waarschijnlijk overschat (therapietrouw, werkelijk aantal toedieningen); patiëntaantal neemt toe</t>
  </si>
  <si>
    <t xml:space="preserve">Niet exact vermeld (HAE-patiënten op langetermijnprofylaxe, ≥12 jaar)</t>
  </si>
  <si>
    <t xml:space="preserve">(1) Hoofdindicatie-logica houdt een profylactisch middel buiten het HAE-cluster (dat op de acute aanval is geclusterd), zodat 1B volgt hoewel het inhoudelijk gelijkwaardig is aan geclusterde C1-INH-producten – de prevalentierangschikking van indicaties (vgl. GVS-363) bepaalt de route. (2) Een duur weesgeneesmiddel dat toch een besparing oplevert omdat de bestaande profylaxe (plasmaproducten, tweewekelijkse i.v./s.c. toediening) nog duurder is – gelijke waarde + lagere kosten = soepele 1B zonder FE. (3) ZIN relativeert zijn eigen besparingsraming (overschat door therapietrouw- en volumeonzekerheid).</t>
  </si>
  <si>
    <t xml:space="preserve">Bron: brief 28-04-2023 (2 p.) + GVS-rapport 28-04-2023 + BIA (53 p.), volledig gelezen. Stap B.</t>
  </si>
  <si>
    <t xml:space="preserve">GVS-295</t>
  </si>
  <si>
    <t xml:space="preserve">herbeoordeling vericiguat (Verquvo®)</t>
  </si>
  <si>
    <t xml:space="preserve">herbeoordeling vericiguat</t>
  </si>
  <si>
    <t xml:space="preserve">GVS-advies herbeoordeling vericiguat (Verquvo®) voor de behandeling van volwassenen met chronisch hartfalen</t>
  </si>
  <si>
    <t xml:space="preserve">https://www.zorginstituutnederland.nl/documenten/2023/05/12/gvs-advies-vericiguat-verquvo</t>
  </si>
  <si>
    <t xml:space="preserve">Niet onderling vervangbaar (sGC-stimulator); herbeoordeling op verzoek van de registratiehouder met nieuwe subgroepdata (NT-proBNP ≤5.314 pg/ml) na de afwijzing van februari 2022 (GVS-256); beroepsgroep positioneert vericiguat na quadruple therapie (triple + SGLT2-remmer)</t>
  </si>
  <si>
    <t xml:space="preserve">Deels positief. In de VICTORIA-subgroep met NT-proBNP ≤5.314 pg/ml heeft vericiguat t.o.v. placebo (beide + triple therapie: ACE-i/ARB/sacubitril-valsartan, bètablokker, MRA) een statistisch en klinisch relevant effect op het samengestelde eindpunt CV-sterfte/hartfalenopname én op de afzonderlijke uitkomsten hartfalenopname, CV-sterfte en totale sterfte (relevantiegrenzen HR 0,90/1,10 resp. 0,95/1,05); geen relevant effect op kwaliteit van leven. Beperking: de standaard is inmiddels quadruple therapie (met SGLT2-remmer), maar in VICTORIA gebruikten slechts 135/5.050 patiënten een SGLT2-remmer, zodat een additief effect bovenop quadruple therapie 'niet wetenschappelijk betrouwbaar' is vast te stellen (beroepsgroep bevestigt: niet onderzocht). Conclusie: SWP en meerwaarde alleen voor HFrEF-patiënten met NT-proBNP ≤5.314 na decompensatie die met triple therapie zijn gestabiliseerd én geen SGLT2-remmer (kunnen) gebruiken; bij SGLT2-gebruikers voldoet vericiguat vooralsnog niet.</t>
  </si>
  <si>
    <t xml:space="preserve">Triple combinatietherapie (ACE-i/ARB/ARNI + bètablokker + MRA) zonder SGLT2-remmer; placebo in VICTORIA</t>
  </si>
  <si>
    <t xml:space="preserve">Voorwaarde (letterlijk): 'Uitsluitend voor een volwassen verzekerde met symptomatisch (NYHA II-IV) chronisch hartfalen en een verminderde ejectiefractie (LVEF ≤40%) (HFrEF) met een NT-proBNP waarde van ≤5314 pg/ml, – die niet toereikend wordt behandeld met een combinatietherapie van een ACE-remmer of angiotensine II receptorblokker (ARB) of sacubitril/valsartan, een bètablokker en een aldosteronantagonist én – die geen SGLT2-remmer gebruikt.'</t>
  </si>
  <si>
    <t xml:space="preserve">n.v.t.; €1.095 per patiënt per jaar</t>
  </si>
  <si>
    <t xml:space="preserve">~4,0 meerkosten in jaar 3 (mogelijk overschat: geen correctie voor SGLT2-gebruikers die niet in aanmerking komen)</t>
  </si>
  <si>
    <t xml:space="preserve">3.656 behandelde patiënten in jaar 3; €1.095 per patiënt per jaar; geen substitutie (add-on)</t>
  </si>
  <si>
    <t xml:space="preserve">(1) Herbeoordeling slaagt via een biomarker-subgroep (NT-proBNP ≤5.314) waarin ook CV- en totale sterfte significant en relevant dalen – het bezwaar 'opname-gedreven' uit 2022 valt daarmee weg. (2) Het comparatorbezwaar (nauwelijks SGLT2-gebruik in VICTORIA) blijft en wordt in de bijlage 2-tekst zelf opgelost: vergoeding alleen voor patiënten die géén SGLT2-remmer gebruiken – een voorwaarde die de bewijsbasis exact volgt maar haaks staat op de richtlijnvolgorde (quadruple therapie eerst). (3) Lage prijs (€1.095) en beperkte BIA (€4,0 mln) → FE-vrijstelling. Illustratie van 'bewijs bepaalt de voorwaarde, niet de beoogde klinische plaats'.</t>
  </si>
  <si>
    <t xml:space="preserve">Opgenomen op bijlage 1B met bijlage 2-voorwaarde (2023); exacte datum/Stcrt. niet in dossier</t>
  </si>
  <si>
    <t xml:space="preserve">Bron: brief 12-05-2023 (3 p.) + FT-rapport 15-03-2023 + BIA (72 p.), volledig gelezen. Eerste beoordeling: GVS-256 (februari 2022).</t>
  </si>
  <si>
    <t xml:space="preserve">GVS-296</t>
  </si>
  <si>
    <t xml:space="preserve">https://www.zorginstituutnederland.nl/documenten/2023/05/23/gvs-advies-dapagliflozine-forxiga-uitbreiding-bijlage-2-voorwaarden</t>
  </si>
  <si>
    <t xml:space="preserve">Dapagliflozine (SGLT2-cluster; bijlage 2 incl. HFrEF &lt;40% sinds 2021) – EMA-registratie 2023 voor hartfalen ongeacht LVEF; volgt empagliflozine (GVS-287, jan. 2023) met identieke voorwaardetekst; geen eigen FT/FE/BIA-rapport: beoordeling in bijlage bij de brief</t>
  </si>
  <si>
    <t xml:space="preserve">Positief (SWP; gelijke waarde t.o.v. empagliflozine). DELIVER (RCT, LVEF &gt;40%): CV-sterfte of verslechtering hartfalen HR 0,82 (0,73–0,92), gedreven door HF-events, zonder relevant sterfte-effect; QoL (KCCQ) licht verbeterd; indirecte vergelijking met EMPEROR-Preserved (HR 0,79) toont vergelijkbare effecten en veiligheid → gelijke waarde; geen BIA uitgewerkt omdat het prijsverschil met empagliflozine klein is en meerkosten 'zeer beperkt' zijn.</t>
  </si>
  <si>
    <t xml:space="preserve">Empagliflozine bij hartfalen met LVEF &gt;40% (indirect); standaardbehandeling (placebo in DELIVER)</t>
  </si>
  <si>
    <t xml:space="preserve">Nieuwe voorwaarde (letterlijk): 'Voor een verzekerde van achttien jaar of ouder met symptomatisch (NYHA II-IV) chronisch hartfalen.' (LVEF-grens vervalt)</t>
  </si>
  <si>
    <t xml:space="preserve">n.v.t. (gelijke waarde t.o.v. empagliflozine, dat kosteneffectief is bevonden – GVS-287)</t>
  </si>
  <si>
    <t xml:space="preserve">Zeer beperkt; geen BIA uitgewerkt (klein prijsverschil met empagliflozine, substitutie)</t>
  </si>
  <si>
    <t xml:space="preserve">(1) Volledig afgeleide beoordeling: vier maanden na empagliflozine krijgt dapagliflozine dezelfde HFpEF-verruiming op basis van DELIVER + indirecte vergelijking, zonder FE en zelfs zonder uitgewerkte BIA – de tweede toetreder tot een indicatie lift volledig op de eerste (vgl. GVS-245 voor HFrEF). (2) Hiermee zijn beide grote SGLT2-remmers bij álle symptomatische hartfalenpatiënten vergoed; de resterende voorwaarden (DM2-stappen, CKD-criteria) worden in 2025 geheel geschrapt (GVS-362).</t>
  </si>
  <si>
    <t xml:space="preserve">Bijlage 2-voorwaarde dapagliflozine verruimd tot chronisch hartfalen NYHA II–IV ongeacht LVEF (2023)</t>
  </si>
  <si>
    <t xml:space="preserve">Bron: brief 23-05-2023 met bijlage inhoudelijke beoordeling (9 p.), volledig gelezen. Zie GVS-287 (empagliflozine HFpEF). Stap B.</t>
  </si>
  <si>
    <t xml:space="preserve">GVS-297</t>
  </si>
  <si>
    <t xml:space="preserve">hepatitis B-vaccin (PreHevbri®)</t>
  </si>
  <si>
    <t xml:space="preserve">hepatitis b-vaccin</t>
  </si>
  <si>
    <t xml:space="preserve">PreHevbri</t>
  </si>
  <si>
    <t xml:space="preserve">de actieve immunisatie tegen hepatitis B bij volwassenen</t>
  </si>
  <si>
    <t xml:space="preserve">GVS-advies hepatitis B-vaccin (PreHevbri®) voor de actieve immunisatie tegen hepatitis B bij volwassenen</t>
  </si>
  <si>
    <t xml:space="preserve">https://www.zorginstituutnederland.nl/documenten/2023/06/02/gvs-advies-hepatitis-b-vaccin-prehevbri-voor-de-actieve-immunisatie-tegen-hepatitis-b-bij-volwassenen</t>
  </si>
  <si>
    <t xml:space="preserve">VBI Vaccines</t>
  </si>
  <si>
    <t xml:space="preserve">Marginale toets: 3-antigeen hepatitis B-vaccin (pre-S1/pre-S2/S; 3 doses op 0, 1, 6 maanden) voor volwassenen, onderling vervangbaar met Engerix-B en HBVAXPRO 10 in cluster 0J07BCAP V; standaarddosis 1 dosis (1 ml) per dag (geen WHO-DDD); bijlage 2-voorwaarden voor hepatitisvaccins (risicogroepen) van toepassing</t>
  </si>
  <si>
    <t xml:space="preserve">Positief (gelijke waarde; marginale toets). PROTECT/CONSTANT (RCT's vs. Engerix-B): non-inferieure en bij ≥45-jarigen hogere seroprotectiepercentages, snellere seroconversie; veiligheid vergelijkbaar (meer lokale reacties); volwassenenindicatie, geen kinderen. Hogere immunogeniciteit bij ouderen/moeilijk te vaccineren groepen niet als klinisch relevant verschil gewogen (geen klinische eindpuntdata).</t>
  </si>
  <si>
    <t xml:space="preserve">Engerix-B, HBVAXPRO 10 (cluster 0J07BCAP V)</t>
  </si>
  <si>
    <t xml:space="preserve">Bestaande voorwaarden voor hepatitisvaccins (risicogroepen conform richtlijnen) van toepassing</t>
  </si>
  <si>
    <t xml:space="preserve">n.v.t. (vergoedingslimiet cluster hepatitis B-vaccins)</t>
  </si>
  <si>
    <t xml:space="preserve">(1) Tweede vaccinclusterbeslissing in 2023 (na PCV15): een immunogeniciteitsvoordeel bij ouderen/non-responders levert binnen de clustersystematiek geen aparte positie – de vergoedingslimiet volgt de oude recombinante vaccins. (2) Standaarddosis 'één dosis per dag' als kunstgreep voor kuurvaccins zonder DDD.</t>
  </si>
  <si>
    <t xml:space="preserve">Opgenomen op bijlage 1A in cluster 0J07BCAP V (2023)</t>
  </si>
  <si>
    <t xml:space="preserve">Bron: brief 02-06-2023 (2 p.) + GVS-rapport 17-05-2023 (18 p.), volledig gelezen. Stap B.</t>
  </si>
  <si>
    <t xml:space="preserve">GVS-298</t>
  </si>
  <si>
    <t xml:space="preserve">bepaalde patiënten met granulomatose met polyangiitis (GPA) of microscopische polyangiitis (MPA)</t>
  </si>
  <si>
    <t xml:space="preserve">GVS-advies avacopan (Tavneos®) bij de behandeling van bepaalde patiënten met granulomatose met polyangiitis (GPA) of microscopische polyangiitis (MPA)</t>
  </si>
  <si>
    <t xml:space="preserve">https://www.zorginstituutnederland.nl/documenten/2023/06/15/gvs-advies-avacopan-tavneos-bij-de-behandeling-van-bepaalde-patienten-met-granulaomatose-met-polyangiitis-gpa-of-microscopische-polyangiitis-mpa</t>
  </si>
  <si>
    <t xml:space="preserve">Vifor Pharma (CSL Vifor)</t>
  </si>
  <si>
    <t xml:space="preserve">Niet onderling vervangbaar (zie GVS-260); herbeoordeling op aangepaste KEA na de afwijzing van april 2022; ACP ingeschakeld; weesgeneesmiddelenarrangement in voorbereiding met de beroepsgroep</t>
  </si>
  <si>
    <t xml:space="preserve">Positief (bevestigd): meerwaarde t.o.v. glucocorticoïden bij ernstige actieve GPA/MPA in combinatie met rituximab of cyclofosfamide – klinisch relevant minder relapses (ADVOCATE, 52 weken), minder glucocorticoïden nodig (door de beroepsgroep als belangrijkste voordeel gezien) en – nieuw t.o.v. 2022 – de verminderde glucocorticoïd-inzet resulteerde in verminderde toxiciteit (cruciaal); geen relevante verbetering van ernstige bijwerkingen of stakers; QoL significant maar relevantie onzeker. QALY-winst slechts 0,07–0,11: 'relatief weinig' t.o.v. de standaard, maar het effect op relapse en steroïdtoxiciteit is significant en klinisch relevant → meerwaarde.</t>
  </si>
  <si>
    <t xml:space="preserve">Geen bijlage 2-tekst in de brief; gepast gebruik via weesgeneesmiddelenarrangement (indicatiestelling, stopcriteria, rol expertisecentra, monitoring; ACP: eventueel bijlage 2 met subgroep/start-stopcriteria)</t>
  </si>
  <si>
    <t xml:space="preserve">0,1–0,4 (zie GVS-260) → €20.000</t>
  </si>
  <si>
    <t xml:space="preserve">365.614/QALY t.o.v. prednison (registratiehouder; 'waarschijnlijk te gunstig')</t>
  </si>
  <si>
    <t xml:space="preserve">Range 365.614–555.856/QALY (ZIN-aanname over eGFR-resultaten conform studiedata; extra onzekerheid over gemodelleerde sterfte en bijwerkingen); model nu 'van voldoende kwaliteit om een alternatieve ICER(-range) mee te berekenen'</t>
  </si>
  <si>
    <t xml:space="preserve">75% (ondergrens range) tot 80% (bovengrens); ZIN: ten minste 80% (conservatief); ACP: hoger dan de berekende 75–80%</t>
  </si>
  <si>
    <t xml:space="preserve">33,1 in jaar 3 zonder korting (626 inductiepatiënten + 40 chronisch); 6,6 bij 80% korting</t>
  </si>
  <si>
    <t xml:space="preserve">1.254–1.391 patiënten per jaar in aanmerking; 626 starten inductie in jaar 3 (15→45% penetratie) + 40 chronische gebruikers (100%); €60.549 per inductiejaar (therapietrouw 86,4%)</t>
  </si>
  <si>
    <t xml:space="preserve">ACP (2023): gezien het geringe effect (0,07–0,11 QALY), de onzekerheden en de hoge kosten per persoon en macro 'geen plaats in de basisverzekering voor de gehele indicatie'; advies om te verkennen of de beroepsgroep een weesgeneesmiddelenarrangement/bijlage 2 met subgroep, start-/stopcriteria, indicatiecommissie en dataverzameling wil – dan is prijsonderhandeling aangewezen met ten minste 80% korting; rekening houden met veel ontwikkeling (andere indicaties, nieuwe complementremmers).</t>
  </si>
  <si>
    <t xml:space="preserve">(1) Tweede ronde: een bruikbaar model verandert 'geen advies mogelijk' (2022) in 'opnemen mits ≥80% korting + weesgeneesmiddelenarrangement'. (2) ZIN hanteert een ICER-range (€366.000–556.000) door de te gunstige eGFR-aanname van de fabrikant te vervangen door de studiedata; opvallend: de range is groot maar de kortingen liggen slechts 5% uiteen omdat geneesmiddelkosten een klein deel van de totale kosten zijn en de ICER niet lineair reageert. (3) Kern van de brief: 'de behaalde QALY-winst en de lijstprijs liggen onevenredig ver uiteen' – bij 0,07–0,11 QALY is alleen een zeer lage prijs verdedigbaar; 'om een hogere prijs te vragen is veel meer gezondheidswinst nodig'. (4) ACP wil de inzet tot een subgroep beperken en toekomstige concurrentie (complementremmers) in de onderhandeling meewegen.</t>
  </si>
  <si>
    <t xml:space="preserve">Opgenomen op bijlage 1B na financieel arrangement en weesgeneesmiddelenarrangement (2023/2024); exacte datum/Stcrt. niet in dossier</t>
  </si>
  <si>
    <t xml:space="preserve">Bron: brief 15-06-2023 (4 p.) + ACP-advies + FT-rapport + FE-rapport + BIA (154 p.), volledig gelezen. Eerste beoordeling: GVS-260 (april 2022).</t>
  </si>
  <si>
    <t xml:space="preserve">GVS-299</t>
  </si>
  <si>
    <t xml:space="preserve">subcutane CGRP-remmers uitbreiding bijlage 2-voorwaarden</t>
  </si>
  <si>
    <t xml:space="preserve">subcutane cgrp-remmers uitbreiding bijlage 2-voorwaarden</t>
  </si>
  <si>
    <t xml:space="preserve">GVS-advies subcutane CGRP-remmers uitbreiding bijlage 2-voorwaarden</t>
  </si>
  <si>
    <t xml:space="preserve">https://www.zorginstituutnederland.nl/documenten/2023/07/11/gvs-advies-subcutane-cgrp-remmers-uitbreiding-bijlage-2-voorwaarden</t>
  </si>
  <si>
    <t xml:space="preserve">Klasse: Novartis (erenumab), Teva (fremanezumab), Lilly (galcanezumab) – gezamenlijke aanvraag</t>
  </si>
  <si>
    <t xml:space="preserve">Cluster CGRP-remmers (1A, GVS-241) met bijlage 2 voor therapieresistente chronische migraine; gevraagde uitbreiding naar therapieresistente episodische migraine (≥4 migrainedagen/maand) als laatste optie na falen van de 5 categorieën profylactica uit de NVN-richtlijn 2017 (candesartan, bètablokker, topiramaat/valproaat, flunarizine, amitriptyline)</t>
  </si>
  <si>
    <t xml:space="preserve">Positief voor de therapeutische waarde: bij therapieresistente EM (FOCUS, LIBERTY, CONQUER) bereikt 25% van de patiënten t.o.v. placebo een klinisch relevant effect (≥50% minder migrainedagen per maand), mogelijk ook minder dagen met acute medicatie, met behoud van effect bij 1–5 jaar gebruik en mogelijk relevante QoL-winst; geen toename van ernstige bijwerkingen of stakers, goed verdragen tot 1 jaar. Omdat het effect niet bij iedereen optreedt, zijn stopcriteria essentieel. Conclusie: SWP en meerwaarde t.o.v. placebo bij therapieresistente EM met ≥4 MMD na falen op de 5 profylacticacategorieën – waarbij 'niet zozeer farmacologische als wel prijsoverwegingen' de laatste-optie-positie bepalen. Maar: de FE is van onvoldoende kwaliteit (zie KE), zodat ZIN geen advies over de uitbreiding kan geven.</t>
  </si>
  <si>
    <t xml:space="preserve">Placebo bovenop best ondersteunende zorg na falen van 5 categorieën profylactica</t>
  </si>
  <si>
    <t xml:space="preserve">Geen uitbreiding geadviseerd (vooralsnog); de bestaande voorwaarde voor chronische migraine (GVS-241) blijft</t>
  </si>
  <si>
    <t xml:space="preserve">Niet vastgesteld in de brief (chronische migraine 2021: 0,41–0,70 → €50.000)</t>
  </si>
  <si>
    <t xml:space="preserve">Niet bruikbaar: FE 'van onvoldoende kwaliteit' (foutieve MMD-verdelingen responders/non-responders via formule i.p.v. gepoolde IPD uit FOCUS/LIBERTY/CONQUER; cruciale scenario's en beschikbare data niet aangeleverd ondanks herhaalde verzoeken)</t>
  </si>
  <si>
    <t xml:space="preserve">Geen valide/betrouwbare uitspraak mogelijk; WAR unaniem</t>
  </si>
  <si>
    <t xml:space="preserve">Geen prijsadvies mogelijk</t>
  </si>
  <si>
    <t xml:space="preserve">10,3 (scenario 1: responderpercentage uit studies, hoog aantal stakers) tot 20,3 (scenario 2: meer doorbehandelen in de praktijk, zoals declaratiedata bij CM tonen) in jaar 3</t>
  </si>
  <si>
    <t xml:space="preserve">2.055–3.549 EM-patiënten onder behandeling in jaar 3; grote onzekerheid over het aantal dat na 6 maanden wordt doorbehandeld</t>
  </si>
  <si>
    <t xml:space="preserve">(1) Effectiviteit staat vast (25% extra responders), maar ZIN weigert een uitbreidingsadvies omdat de registratiehouders – ook na herhaalde schriftelijke verzoeken – de essentiële en beschikbare gegevens (IPD-pooling voor MMD-verdelingen, cruciale scenario's) niet leverden: 'gebrek aan transparantie, onvoldoende kwaliteit en representativiteit'. (2) Uitkomst is dus noch positief noch negatief: 'vooralsnog niet met de vereiste zorgvuldigheid adviseren' – de bewijslast voor KE ligt bij de klasse. (3) BIA laat zien dat praktijkgebruik (declaratiedata CM) afwijkt van studiestakers: meer doorbehandelen → hogere kosten; stopcriteria uit de gepast-gebruikafspraken zijn daarom cruciaal. (4) Bevestiging van de 'laatste optie'-plaats op prijsgronden, niet op farmacologische gronden.</t>
  </si>
  <si>
    <t xml:space="preserve">Geen uitbreiding (advies aangehouden wegens onvoldoende FE); later alsnog beoordeeld (zie latere GVS-index 2024)</t>
  </si>
  <si>
    <t xml:space="preserve">Bron: brief 11-07-2023 (3 p.) + FT-rapport juni 2023 + FE-rapport + BIA (164 p.), volledig gelezen. CORRECTIE: indexuitkomst stond op 'Opnemen met bijlage 2-voorwaarden'; de brief geeft uitdrukkelijk géén advies over uitbreiding (FE onvoldoende) → 'Anders'. Klassebreed dossier (Stap A-selectie).</t>
  </si>
  <si>
    <t xml:space="preserve">GVS-300</t>
  </si>
  <si>
    <t xml:space="preserve">Aanvullend GVS-advies nirmatrelvir/ritonavir (Paxlovid®) voor de behandeling van COVID-19</t>
  </si>
  <si>
    <t xml:space="preserve">https://www.zorginstituutnederland.nl/documenten/2023/07/13/aanvullend-gvs-advies-nirmatrelvir-ritonavir-paxlovid-voor-de-behandeling-van-covid-19</t>
  </si>
  <si>
    <t xml:space="preserve">Bijlage 1B sinds het GVS-advies van 27-10-2022 (COVID-19 bij volwassenen met verhoogd risico op ernstig beloop); toen in de 'uitzonderlijke situatie van de coronapandemie' een voorlopige FE-vrijstelling ondanks BIA &gt;€10 mln; aanvullend advies over verlenging van die vrijstelling en over de toegezegde evaluatie na één jaar</t>
  </si>
  <si>
    <t xml:space="preserve">Niet opnieuw beoordeeld (SWP vastgesteld in oktober 2022: EPIC-HR). Het aanvullende advies betreft de FE-vrijstelling en de BIA: alle BIA-scenario's van 2022 (minimaal 27.097 potentiële patiënten) gaven &gt;€10 mln, waarop de registratiehouder een FE indiende (17-02-2023). Het OMT-advies van 22-02-2023 markeert een nieuwe pandemiefase (milde infecties door opgebouwde afweer; COVID-specifieke maatregelen kunnen vervallen), besmettingen zijn 'zeer sterk gedaald' en uit nog ongepubliceerde GIP-data blijkt dat in Q1 2023 ~200 verpakkingen zijn gedeclareerd → verwachting ~800 verstrekkingen in heel 2023 (AIP €1.242 per kuur), ver onder de €10 mln-grens. ZIN verlengt daarom de voorlopige FE-vrijstelling tot ten minste 01-01-2024, stelt de farmacotherapeutische herevaluatie uit tot januari 2024 en adviseert Paxlovid onder de huidige voorwaarden opgenomen te houden.</t>
  </si>
  <si>
    <t xml:space="preserve">Best ondersteunende zorg (placebo) bij niet-gehospitaliseerde COVID-19-patiënten met verhoogd risico (2022)</t>
  </si>
  <si>
    <t xml:space="preserve">Bestaande bijlage 2-voorwaarde (2022) ongewijzigd gehandhaafd</t>
  </si>
  <si>
    <t xml:space="preserve">Ingediend (17-02-2023) maar niet beoordeeld: FE-vrijstelling verlengd</t>
  </si>
  <si>
    <t xml:space="preserve">n.v.t.; AIP €1.242,00 per kuur</t>
  </si>
  <si>
    <t xml:space="preserve">Ver onder 10 (verwachting 2023: ~800 verstrekkingen × €1.242 ≈ €1 mln; BIA 2022: &gt;€10 mln in alle scenario's)</t>
  </si>
  <si>
    <t xml:space="preserve">~800 verstrekkingen verwacht in 2023 (Q1 2023: ~200 verpakkingen gedeclareerd) vs. minimaal 27.097 potentiële patiënten in de BIA van oktober 2022</t>
  </si>
  <si>
    <t xml:space="preserve">(1) Pandemie-uitzondering achteraf gecorrigeerd door de praktijk: de BIA (2022) voorspelde &gt;€10 mln, de declaratiedata (2023) tonen een fractie daarvan – ZIN gebruikt real-time GIP-data om de FE-plicht te herijken. (2) Regel bevestigd: boven €10 mln budgetimpact is een FE altijd verplicht; de voorlopige vrijstelling was pandemie-gebonden en wordt nu op feitelijk gebruik verlengd i.p.v. op ramingen. (3) Evaluatie van de farmacotherapie (toegezegd na één jaar) uitgesteld tot januari 2024 wegens de veranderde COVID-situatie en het lage gebruik. Voorbeeld van cyclisch pakketbeheer met korte adviesbrief zonder nieuwe inhoudelijke toets.</t>
  </si>
  <si>
    <t xml:space="preserve">Opgenomen gehouden op bijlage 1B onder de bestaande voorwaarden; FE-vrijstelling verlengd tot ten minste 01-01-2024</t>
  </si>
  <si>
    <t xml:space="preserve">Bron: aanvullende brief 13-07-2023 (2 p.), volledig gelezen; het oorspronkelijke GVS-advies (27-10-2022) met FT/BIA zit niet in de bundel. CORRECTIE: indexuitkomst 'Opnemen met bijlage 2-voorwaarden' → 'Anders' (procedureel: verlenging FE-vrijstelling, opgenomen houden).</t>
  </si>
  <si>
    <t xml:space="preserve">GVS-301</t>
  </si>
  <si>
    <t xml:space="preserve">kaliumcitraat en kaliumwaterstofcarbonaat (Sibnayal®)</t>
  </si>
  <si>
    <t xml:space="preserve">kaliumcitraat</t>
  </si>
  <si>
    <t xml:space="preserve">Sibnayal</t>
  </si>
  <si>
    <t xml:space="preserve">distale renale tubulaire acidose (dRTA)</t>
  </si>
  <si>
    <t xml:space="preserve">GVS-advies kaliumcitraat en kaliumwaterstofcarbonaat (Sibnayal®) voor de behandeling van distale renale tubulaire acidose (dRTA)</t>
  </si>
  <si>
    <t xml:space="preserve">https://www.zorginstituutnederland.nl/documenten/2023/07/19/gvs-advies-kaliumcitraat-en-kaliumwaterstofcarbonaat-sibnayal</t>
  </si>
  <si>
    <t xml:space="preserve">Advicenne</t>
  </si>
  <si>
    <t xml:space="preserve">Vast combinatiegranulaat (gereguleerde afgifte) voor distale renale tubulaire acidose ≥1 jaar; geen geregistreerd GVS-middel voor dRTA; standaard = alkalitherapie via apotheekbereidingen (kaliumcitraat, magnesiumcitraat; drank voor jonge kinderen/slikproblemen) die als rationele farmacotherapie worden vergoed; VWS vroeg expliciet ook een kostentoets t.o.v. de standaardtherapie; combinatie is niet 'gelijkwaardig' (art. 2.5 lid 5 Bzv) aan de enkelvoudige bereiding, dus bijlage 3A nodig om de bereiding vergoed te houden</t>
  </si>
  <si>
    <t xml:space="preserve">Positief SWP, maar géén meerwaarde. Eén open-label pre-post studie (n=37) met intra-patiëntvergelijking t.o.v. kaliumcitraat, kaliumbicarbonaat, natriumbicarbonaat en natriumcitraat; een RCT was volgens de 'passend onderzoek'-vragenlijst wenselijk en haalbaar maar is niet uitgevoerd → onduidelijk of KCHC een klinisch relevant effect heeft op metabole controle t.o.v. de standaard; gebruiksgemak (2 dd i.p.v. 3 dd, geen nachtdosis, betere smaak) vertaalt zich niet in meer gunstige of minder ongunstige effecten; niet geschikt voor jonge kinderen/slikproblemen (drank blijft nodig) → gelijke waarde t.o.v. de doorgeleverde bereiding kaliumcitraat.</t>
  </si>
  <si>
    <t xml:space="preserve">Alkalitherapie via apotheekbereidingen (kaliumcitraat, magnesiumcitraat; natrium-/kaliumbicarbonaat)</t>
  </si>
  <si>
    <t xml:space="preserve">Geen bijlage 2; advies tot plaatsing op bijlage 3A Rzv (geregistreerd product niet vergoed, apotheekbereiding met dezelfde werkzame stoffen wel bij rationele farmacotherapie)</t>
  </si>
  <si>
    <t xml:space="preserve">n.v.t. (FE-vrijstelling; middel wordt niet opgenomen)</t>
  </si>
  <si>
    <t xml:space="preserve">Geen prijsonderhandeling geadviseerd; ZIN: 'naar onze overtuiging onnodig hoge prijsstelling' – €2,30 per sachet vs. €0,16 per kaliumcitraatcapsule; ~€14.000 (volwassenen/adolescenten) en ~€8.000 (kinderen) per patiënt per jaar</t>
  </si>
  <si>
    <t xml:space="preserve">4,2 meerkosten in jaar 3 (378 patiënten: 100% kinderen/adolescenten, 33% volwassenen zonder adequate controle); 6,6–9,0 als 50–100% van de volwassenen overstapt; substitutie-effect 'erg klein' door lage bereidingsprijs</t>
  </si>
  <si>
    <t xml:space="preserve">378 patiënten in aanmerking (dRTA ≥1 jaar)</t>
  </si>
  <si>
    <t xml:space="preserve">(1) Zuivere toepassing van de bereidingsprijs als anker, uitmondend in afwijzing: een geregistreerd weesgeneesmiddel zonder aangetoonde meerwaarde t.o.v. de apotheekbereiding (~€14.000 vs. ~€120 per jaar) is 'niet pakketwaardig'; ZIN motiveert met 'onnodig hoge prijsstelling' en 'behoud van solidariteit, het basisprincipe van ons zorgstelsel' – de scherpste formulering in de reeks CDCA (GVS-166) → mexiletine (GVS-216) → Sibnayal. (2) Bijlage 3A als instrument om de bereiding vergoed te houden nu het geregistreerde product niet gelijkwaardig is (combinatie vs. enkelvoudig) en de IGJ-gedoogregel anders de bereiding zou treffen. (3) 'Passend onderzoek'-toets: een RCT was haalbaar maar niet gedaan – het ontbreken van vergelijkend bewijs wordt de fabrikant aangerekend, gebruiksgemak zonder klinische vertaling telt niet.</t>
  </si>
  <si>
    <t xml:space="preserve">Niet opgenomen in het GVS; Sibnayal op bijlage 3A Rzv (2023)</t>
  </si>
  <si>
    <t xml:space="preserve">Bron: brief 19-07-2023 (4 p.) + GVS-rapport 18-07-2023 + FT-rapport 17-07-2023 + BIA (84 p.), volledig gelezen. CORRECTIE: indexuitkomst 'Opnemen met bijlage 2-voorwaarden' → 'Niet opnemen' (advies: niet op 1B, wel bijlage 3A). Stap B.</t>
  </si>
  <si>
    <t xml:space="preserve">GVS-302</t>
  </si>
  <si>
    <t xml:space="preserve">glucagon (Ogluo®)</t>
  </si>
  <si>
    <t xml:space="preserve">glucagon</t>
  </si>
  <si>
    <t xml:space="preserve">Ogluo</t>
  </si>
  <si>
    <t xml:space="preserve">ernstige hypoglykemie bij volwassenen en kinderen vanaf 2 jaar</t>
  </si>
  <si>
    <t xml:space="preserve">GVS-advies glucagon (Ogluo®) voor de behandeling van ernstige hypoglykemie bij volwassenen en kinderen vanaf 2 jaar</t>
  </si>
  <si>
    <t xml:space="preserve">https://www.zorginstituutnederland.nl/documenten/2023/07/28/gvs-advies-glucagon-ogluo-voor-de-behandeling-van-ernstige-hypoglykemie-bij-volwassenen-en-kinderen-vanaf-2-jaar</t>
  </si>
  <si>
    <t xml:space="preserve">Tetris Pharma / Xeris</t>
  </si>
  <si>
    <t xml:space="preserve">Gebruiksklare glucagonpen (0,5/1 mg s.c., ≥2 jaar); per definitie niet vervangbaar met neuspoeder (injectie vs. niet-injectie); t.o.v. de i.m. noodkit (GlucaGen HypoKit) klinisch relevant verschil in eigenschappen (gebruiksgemak) → niet clusterbaar → 1B; volgt de Baqsimi-redenering (GVS-209, 2020)</t>
  </si>
  <si>
    <t xml:space="preserve">Positief (meerwaarde t.o.v. i.m. noodkit; gelijke waarde t.o.v. neuspoeder). Zelfde werkzame stof; simulatiestudies met patiënten, naasten en hulpverleners (met/zonder ervaring, na praktijkconforme training) tonen dat de gebruiksklare pen veel vaker juist wordt toegediend dan de i.m. noodkit (meerdere stappen, spuit vullen, stress bij bewusteloosheid – oorzaak van ondergebruik); klinische non-inferioriteit op glucoseherstel; conform de Baqsimi-conclusie 'klinisch relevante verbetering van de behandeling van ernstige hypoglykemie in de praktijk'.</t>
  </si>
  <si>
    <t xml:space="preserve">Intramusculaire glucagon-noodkit (GlucaGen HypoKit); glucagon-neuspoeder (Baqsimi) voor gelijke waarde</t>
  </si>
  <si>
    <t xml:space="preserve">n.v.t. (FE-vrijstelling; BIA klein)</t>
  </si>
  <si>
    <t xml:space="preserve">~0,125 (€125.223) meerkosten in jaar 3 (substitutie van noodkit/neuspoeder; onzekere marktpenetratie)</t>
  </si>
  <si>
    <t xml:space="preserve">(1) Precedentwerking van Baqsimi: gebruiksgemak in de leken-noodsituatie is sinds 2020 een erkende grondslag voor meerwaarde, en ZIN past die één op één toe op een tweede gebruiksklare vorm – simulatiestudies over correcte toediening volstaan opnieuw als bewijs. (2) Twee gebruiksklare glucagonproducten (nasaal, s.c. pen) kunnen door de injectie/niet-injectie-regel niet met elkaar worden geclusterd, hoewel ZIN ze gelijkwaardig noemt – de systematiek verhindert een limiet tussen de twee 'gemaks'-varianten.</t>
  </si>
  <si>
    <t xml:space="preserve">Bron: brief 28-07-2023 (2 p.) + GVS-rapport + FT-rapport + BIA (87 p.), volledig gelezen. Zie GVS-209 (Baqsimi). Stap B.</t>
  </si>
  <si>
    <t xml:space="preserve">GVS-303</t>
  </si>
  <si>
    <t xml:space="preserve">patiënten met diabetes mellitus type 2 zonder zeer hoog risico op hart- en vaatziekten</t>
  </si>
  <si>
    <t xml:space="preserve">GVS-advies tirzepatide (Mounjaro®) voor de behandeling van patiënten met diabetes mellitus type 2 zonder zeer hoog risico op hart- en vaatziekten</t>
  </si>
  <si>
    <t xml:space="preserve">https://www.zorginstituutnederland.nl/documenten/2023/08/14/gvs-advies-tirzepatide-mounjaro-voor-de-behandeling-van-patienten-met-diabetes-mellitus-type-2-zonder-zeer-hoog-risico-op-hart--en-vaatziekten</t>
  </si>
  <si>
    <t xml:space="preserve">Marginale toets op verzoek van VWS: eerste duale GIP/GLP-1-agonist, onderling vervangbaar met liraglutide, lixisenatide, dulaglutide en semaglutide in het GLP-1-cluster 0A10BXAP V; standaarddosis 0,71 mg/dag (5 mg/week); bijlage 2 identiek aan de clustergenoten (DM2 + BMI ≥30 na metformine/SU zonder insuline, of met basaal-insuline)</t>
  </si>
  <si>
    <t xml:space="preserve">Positief (gelijke waarde; marginale toets). SURPASS-2 (RCT 40 weken, n=1.879, vs. semaglutide 1 mg): HbA1c-verschil -0,1/-0,4/-0,4% voor 5/10/15 mg – significant bij 10/15 mg maar niet klinisch relevant (grens 0,5%); gewichtsafname -7,6/-9,3/-11,2 kg vs. -5,7 kg (verschil tot 5,5 kg) getoetst aan de NHG-relevantiegrenzen; SURPASS-5 vs. placebo bij insuline; indirecte vergelijkingen (Vadher) met semaglutide 2 mg. Bijwerkingen GI, klassegebonden. Conclusie: geen klinisch relevante verschillen in eigenschappen binnen het GLP-1-cluster.</t>
  </si>
  <si>
    <t xml:space="preserve">Semaglutide 1 mg (SURPASS-2), overige GLP-1-RA's in cluster 0A10BXAP V</t>
  </si>
  <si>
    <t xml:space="preserve">Voorwaarde (letterlijk): 'Uitsluitend voor een verzekerde van 18 jaar en ouder met: a. diabetes mellitus type 2 en een BMI ≥30 kg/m², bij wie de bloedglucosewaarden onvoldoende kunnen worden gereguleerd met de combinatie van metformine en een sulfonylureumderivaat in de maximaal verdraagbare doseringen, en die geen insuline gebruikt, b. als toevoeging aan metformine en basaal-insuline … bij een verzekerde met DM2 en een BMI ≥30 kg/m² bij wie de bloedglucosewaarden onvoldoende zijn gereguleerd na ≥3 maanden behandeling met optimaal getitreerd basaal insuline …'</t>
  </si>
  <si>
    <t xml:space="preserve">n.v.t. (vergoedingslimiet GLP-1-cluster)</t>
  </si>
  <si>
    <t xml:space="preserve">(1) Grotere gewichtsafname (tot 5,5 kg meer dan semaglutide 1 mg) en een significant HbA1c-voordeel bij hoge doses leveren geen clusterbreker op: de marginale toets hanteert de NHG-relevantiegrenzen en de 0,5%-HbA1c-drempel en plaatst tirzepatide op het niveau van de GLP-1-limiet – dezelfde logica als bij Ozempic (GVS-164). (2) De DM2-bijlage 2 (BMI ≥30, na metformine/SU) wordt klassebreed overgenomen; de obesitas-indicatie van tirzepatide (2024) volgt later apart.</t>
  </si>
  <si>
    <t xml:space="preserve">Opgenomen op bijlage 1A in cluster 0A10BXAP V met bijlage 2 (2023)</t>
  </si>
  <si>
    <t xml:space="preserve">Bron: brief 14-08-2023 (2 p.) + GVS-rapport 10-08-2023 (22 p.), volledig gelezen. Stap B.</t>
  </si>
  <si>
    <t xml:space="preserve">GVS-304</t>
  </si>
  <si>
    <t xml:space="preserve">tezepelumab (Tezspire®)</t>
  </si>
  <si>
    <t xml:space="preserve">patienten vanaf 12 jaar met ernstig astma</t>
  </si>
  <si>
    <t xml:space="preserve">GVS-advies tezepelumab tezspire voor de behandeling van patienten vanaf 12 jaar met ernstig astma</t>
  </si>
  <si>
    <t xml:space="preserve">https://www.zorginstituutnederland.nl/publicaties/adviezen/2023/08/17/gvs-advies-tezepelumab-tezspire-voor-de-behandeling-van-patienten-vanaf-12-jaar-met-ernstig-astma</t>
  </si>
  <si>
    <t xml:space="preserve">GVS-305</t>
  </si>
  <si>
    <t xml:space="preserve">midazolam (Midazolam Xiromed®)</t>
  </si>
  <si>
    <t xml:space="preserve">midazolam</t>
  </si>
  <si>
    <t xml:space="preserve">Midazolam Xiromed</t>
  </si>
  <si>
    <t xml:space="preserve">epilepsie</t>
  </si>
  <si>
    <t xml:space="preserve">GVS-advies midazolam (Midazolam Xiromed®) voor de behandeling van epilepsie</t>
  </si>
  <si>
    <t xml:space="preserve">https://www.zorginstituutnederland.nl/documenten/2023/08/22/gvs-advies-midazolam-midazolam-xiromed-voor-de-behandeling-van-epilepsie</t>
  </si>
  <si>
    <t xml:space="preserve">Xiromed</t>
  </si>
  <si>
    <t xml:space="preserve">Voorgevulde oromucosale doseerspuiten (2,5–10 mg, leeftijdsafhankelijk) voor langdurige acute convulsies bij kinderen 6 maanden–&lt;18 jaar (3–6 maanden uitgesloten: ziekenhuisbehandeling); niet vervangbaar (geen GVS-middel met dezelfde toedieningsweg/indicatie; Buccolam geregistreerd maar niet verkrijgbaar) → 1B; vervangt apotheekbereidingen/off-label gebruik van i.v.-ampullen of neusspray oraal</t>
  </si>
  <si>
    <t xml:space="preserve">Positief. Richtlijn: bij convulsieve status &gt;5 minuten is midazolam oromucosaal of nasaal eerste keus, i.m. midazolam en rectaal diazepam gelijkwaardige alternatieven; directe vergelijking toont buccaal midazolam effectiever dan rectaal diazepam in couperen binnen 5 minuten; indirecte vergelijking met nasaal midazolam: geen grote verschillen in couperen of ernstige bijwerkingen (respiratoire depressie zeldzaam) – 'in lijn met de verwachting, het gaat om dezelfde werkzame stof'. Geregistreerd product vervangt de bereidingspraktijk.</t>
  </si>
  <si>
    <t xml:space="preserve">Nasaal midazolam (indirect), rectaal diazepam (direct); apotheekbereidingen oromucosaal midazolam</t>
  </si>
  <si>
    <t xml:space="preserve">n.v.t. (besparing)</t>
  </si>
  <si>
    <t xml:space="preserve">n.v.t.; opname leidt tot een kleine besparing</t>
  </si>
  <si>
    <t xml:space="preserve">Besparing van €27.567 in jaar 3 (onzekerheid over aantal convulsies per jaar en marktpenetratie)</t>
  </si>
  <si>
    <t xml:space="preserve">Niet exact vermeld (kinderen met langdurige convulsies, 6 maanden–18 jaar)</t>
  </si>
  <si>
    <t xml:space="preserve">(1) Registratie van een kindspecifieke noodtoedieningsvorm die de bereidings-/off-label-praktijk formaliseert en – anders dan Alkindi of Cystadrops – goedkoper uitvalt dan de huidige praktijk → soepele 1B. (2) Fabrikant sluit zelf de jongste groep (3–6 maanden, ziekenhuissetting) uit van de aanvraag – vergoedingsafbakening op zorgsetting. (3) Gelijkwaardigheid nasaal/oromucosaal op 'dezelfde werkzame stof' met beperkte indirecte data geaccepteerd.</t>
  </si>
  <si>
    <t xml:space="preserve">Bron: brief 22-08-2023 (3 p.) + GVS-rapport 14-08-2023 + BIA (37 p.), volledig gelezen. Indexuitkomst '1A' gecorrigeerd naar '1B' (advies: bijlage 1B). Stap B.</t>
  </si>
  <si>
    <t xml:space="preserve">GVS-306</t>
  </si>
  <si>
    <t xml:space="preserve">fenfluramine (Fintepla®)</t>
  </si>
  <si>
    <t xml:space="preserve">fenfluramine</t>
  </si>
  <si>
    <t xml:space="preserve">Fintepla</t>
  </si>
  <si>
    <t xml:space="preserve">epileptische aanvallen bij het dravetsyndroom of lennox-gastautsyndroom</t>
  </si>
  <si>
    <t xml:space="preserve">GVS-advies fenfluramine (Fintepla®) voor de behandeling van epileptische aanvallen bij het dravetsyndroom of lennox-gastautsyndroom</t>
  </si>
  <si>
    <t xml:space="preserve">https://www.zorginstituutnederland.nl/documenten/2023/08/31/gvs-advies-fenfluramine-fintepla-voor-de-behandeling-van-epileptische-aanvallen-bij-het-dravetsyndroom-of-lennox-gastautsyndroom</t>
  </si>
  <si>
    <t xml:space="preserve">UCB (Zogenix)</t>
  </si>
  <si>
    <t xml:space="preserve">Nieuw te vormen 1A-cluster met cannabidiol (Epidyolex, 1B met bijlage 2 en arrangement): gelijksoortig indicatiegebied (adjuvans bij therapieresistent DS/LGS ≥2 jaar), beide orale drank, dezelfde leeftijd, geen klinisch relevante verschillen; standaarddosis fenfluramine 16 mg (WHO-DDD 8 mg te laag geacht) en cannabidiol 700 mg; gecorrigeerde brief 12-10-2023 voegt het advies toe rekening te houden met het cannabidiol-arrangement</t>
  </si>
  <si>
    <t xml:space="preserve">Positief: meerwaarde t.o.v. placebo en gelijke waarde t.o.v. cannabidiol (+ clobazam). LGS (Study 1601, 14 weken, 0,7 mg/kg/dag): valaanvallen -26,5% vs. -7,6% placebo (verschil -19,9% [-31,0 tot -8,7]), 25% (22/87) ≥50%-responders vs. 10% placebo (RR 2,04 [1,33–3,11]); DS (Study 1 en 1504, ± stiripentol): convulsiefrequentie sterk verlaagd t.o.v. placebo – vergelijkbaar met de cannabidiol-responderpercentages. Ongunstig: meer bijwerkingen en stakers dan placebo (verminderde eetlust, diarree, slaperigheid), zoals ook bij cannabidiol; onduidelijk of stakers vaker voorkomen dan bij cannabidiol; hartklepafwijkingen of pulmonale hypertensie (historisch risico van fenfluramine) niet gerapporteerd bij ≤0,7 mg/kg/dag (max. 26 mg) – echocardiografische monitoring verplicht. Conclusie: SWP, geen klinisch relevante verschillen met cannabidiol → onderling vervangbaar.</t>
  </si>
  <si>
    <t xml:space="preserve">Cannabidiol (Epidyolex) in combinatie met clobazam, toegevoegd aan andere anti-epileptica; placebo in de RCT's</t>
  </si>
  <si>
    <t xml:space="preserve">Onderdeel 153 aangepast (letterlijk): '153. Cannabidiol en fenfluramine. Voorwaarde: Uitsluitend voor een verzekerde van twee jaar en ouder, die dit middel gebruikt als adjuvante therapie bij aanvallen die geassocieerd worden met het Lennox-Gastautsyndroom (LGS) of het syndroom van Dravet (DS). De behandeling moet worden gestaakt als na 6 maanden gebruik van de onderhoudsdosering de aanvalsfrequentie niet met ten minste 30% is afgenomen.'</t>
  </si>
  <si>
    <t xml:space="preserve">0,94 (LGS) / 0,86 (DS) – zie GVS-268; geen FE bij 1A-clustering</t>
  </si>
  <si>
    <t xml:space="preserve">n.v.t. (1A-clustering met gelijke waarde)</t>
  </si>
  <si>
    <t xml:space="preserve">Geen percentage; uitgangspunt: nettoprijs van fenfluramine niet hoger dan de (vertrouwelijke) nettoprijs van cannabidiol → onderhandelen</t>
  </si>
  <si>
    <t xml:space="preserve">Niet geraamd (cluster met vergoedingslimiet; nettoprijs via onderhandeling)</t>
  </si>
  <si>
    <t xml:space="preserve">Niet geraamd (zelfde populatie als cannabidiol: ~1.135 therapieresistente DS/LGS-patiënten, GVS-268)</t>
  </si>
  <si>
    <t xml:space="preserve">(1) Tweede middel voor DS/LGS wordt geclusterd met het eerste (cannabidiol) op basis van vergelijkbare responderpercentages en bijwerkingsprofielen – de eerste GVS-cluster voor zeldzame epilepsiesyndromen. (2) Omdat cannabidiol onder een vertrouwelijk arrangement staat, geeft de vergoedingslimiet geen prijsbescherming: ZIN adviseert te onderhandelen met als anker 'nettoprijs niet hoger dan cannabidiol' (toegevoegd in de gecorrigeerde brief). (3) De bestaande stopregel (≥30% aanvalsreductie na 6 maanden) wordt klassevoorwaarde. (4) Veiligheid: het historische fenfluramine-risico (valvulopathie, PAH) speelt bij de lage dosis niet, maar de EMA-monitoring blijft. Model 'toetreder tot klasse onder arrangement' (vgl. inclisiran GVS-226).</t>
  </si>
  <si>
    <t xml:space="preserve">Opgenomen op bijlage 1A in een nieuw cluster met cannabidiol, onderdeel 153 bijlage 2 aangepast, na prijsonderhandeling (2023/2024); exacte Stcrt. niet in dossier</t>
  </si>
  <si>
    <t xml:space="preserve">Bron: gecorrigeerde brief 12-10-2023 (oorspronkelijk 31-08-2023; 3 p.) + GVS-rapport 18-08-2023 + FT-rapport 14-08-2023 (67 p.), volledig gelezen. Indexdatum 31-08-2023 = eerste brief.</t>
  </si>
  <si>
    <t xml:space="preserve">GVS-307</t>
  </si>
  <si>
    <t xml:space="preserve">latanoprost/netarsudil (Roclanda®)</t>
  </si>
  <si>
    <t xml:space="preserve">latanoprost</t>
  </si>
  <si>
    <t xml:space="preserve">Roclanda</t>
  </si>
  <si>
    <t xml:space="preserve">glaucoom en hoge oogdruk</t>
  </si>
  <si>
    <t xml:space="preserve">GVS-advies latanoprost/netarsudil (Roclanda®) voor de behandeling van glaucoom en hoge oogdruk</t>
  </si>
  <si>
    <t xml:space="preserve">https://www.zorginstituutnederland.nl/documenten/2023/11/22/gvs-advies-latanoprost-netarsudil-roclanda-voor-de-behandeling-van-glaucoom-en-hoge-oogdruk</t>
  </si>
  <si>
    <t xml:space="preserve">Vaste combinatie prostaglandine-analoog + Rho-kinaseremmer (netarsudil, nieuwe klasse) voor POAG/OHT na onvoldoende monotherapie; niet vervangbaar (netarsudil niet in het GVS) → 1B; belanghebbenden geconsulteerd; gelijke waarde t.o.v. bimatoprost/timolol → prijsvoorwaarde: nettoprijs niet hoger dan bimatoprost/timolol</t>
  </si>
  <si>
    <t xml:space="preserve">Positief (gelijke waarde t.o.v. bimatoprost/timolol). MERCURY-3 (dubbelblinde non-inferioriteits-RCT): IOP-daling 36,7% vs. 38,6% – 'waarschijnlijk geen klinisch relevant verschil' ondanks onzekerheden; nadeel: mogelijk klinisch relevant meer interventiegerelateerde ernstige bijwerkingen en klinisch relevant meer stakers wegens bijwerkingen (conjunctivale hyperemie, cornea verticillata); alleen bimatoprost/timolol is als gelijkwaardig aangetoond, dus die combinatie is de rekenbasis.</t>
  </si>
  <si>
    <t xml:space="preserve">Bimatoprost/timolol (vaste combinatie prostaglandine-analoog + bètablokker)</t>
  </si>
  <si>
    <t xml:space="preserve">n.v.t. (gelijke waarde: FE niet van toepassing)</t>
  </si>
  <si>
    <t xml:space="preserve">Voorwaarde: '(netto)prijs mag niet hoger zijn dan die van bimatoprost/timolol' – €179,63 per patiënt per jaar voor beide</t>
  </si>
  <si>
    <t xml:space="preserve">Geen meerkosten bij prijspariteit (totale kosten €5,4 mln in jaar 3, volledig substitutie); onzekerheid over marktpenetratie</t>
  </si>
  <si>
    <t xml:space="preserve">130.775 patiënten in aanmerking voor een combinatiepreparaat; 30.578 op Roclanda in jaar 3 (penetratie 8→12→20%, groei 3,3%/jaar)</t>
  </si>
  <si>
    <t xml:space="preserve">(1) Gelijke waarde met een ongunstiger bijwerkingsprofiel (meer stakers, meer ernstige bijwerkingen) leidt niet tot minderwaarde maar tot 1B met een expliciete prijspariteitsvoorwaarde t.o.v. het gelijkwaardige combinatiepreparaat – de 'nettoprijs niet hoger dan'-formule (zie tezepelumab GVS-311, zelfde jaar) als standaardinstrument voor gelijkwaardige, niet-clusterbare middelen. (2) BIA rekent uitsluitend met bimatoprost/timolol als referentie omdat alleen daarvoor gelijkwaardigheid is aangetoond – de comparatorkeuze bepaalt het prijsanker.</t>
  </si>
  <si>
    <t xml:space="preserve">Opgenomen op bijlage 1B met prijsvoorwaarde t.o.v. bimatoprost/timolol (2024)</t>
  </si>
  <si>
    <t xml:space="preserve">Bron: brief 22-11-2023 (3 p.) + GVS-rapport + FT-rapport + BIA (73 p.), volledig gelezen. Stap B.</t>
  </si>
  <si>
    <t xml:space="preserve">GVS-308</t>
  </si>
  <si>
    <t xml:space="preserve">GVS-advies empagliflozine (Jardiance®) uitbreiding bijlage 2-voorwaarden voor chronische nierschade</t>
  </si>
  <si>
    <t xml:space="preserve">https://www.zorginstituutnederland.nl/documenten/2023/12/07/gvs-advies-empagliflozine-jardiance-uitbreiding-bijlage-2-voorwaarden-voor-chronische-nierschade</t>
  </si>
  <si>
    <t xml:space="preserve">Empagliflozine (SGLT2-cluster; bijlage 2 DM2, hartfalen ongeacht LVEF, DM2 met zeer hoog risico) – uitbreiding naar chronische nierschade bij volwassenen; dapagliflozine (GVS-258, 2022) als vergelijkende behandeling en al vergoed voor CKD; beoordeling in bijlage bij de brief, geen BIA uitgewerkt</t>
  </si>
  <si>
    <t xml:space="preserve">Positief (SWP; gelijke waarde t.o.v. dapagliflozine). EMPA-KIDNEY (RCT, brede CKD-populatie incl. eGFR 20–45 zonder albuminurie en niet-diabetici): nierprogressie of CV-sterfte HR 0,72 (0,64–0,82), consistent over subgroepen; indirecte vergelijking met DAPA-CKD (HR 0,61 op renaal samengesteld eindpunt, HR 0,71 CV) toont vergelijkbare effecten en veiligheid; geen BIA omdat het prijsverschil met dapagliflozine klein is.</t>
  </si>
  <si>
    <t xml:space="preserve">Dapagliflozine bij CKD (indirect); standaardbehandeling (placebo in EMPA-KIDNEY)</t>
  </si>
  <si>
    <t xml:space="preserve">Nieuwe voorwaarde (letterlijk): 'Voor een verzekerde van achttien jaar of ouder met chronische nierschade.'</t>
  </si>
  <si>
    <t xml:space="preserve">n.v.t. (gelijke waarde t.o.v. dapagliflozine, dominant kosteneffectief – GVS-258)</t>
  </si>
  <si>
    <t xml:space="preserve">Niet (hoog); geen BIA uitgewerkt (klein prijsverschil met dapagliflozine)</t>
  </si>
  <si>
    <t xml:space="preserve">(1) Spiegelbeeld van de hartfalenreeks: nu volgt empagliflozine dapagliflozine (CKD 2022) via een afgeleide beoordeling zonder FE en BIA – de SGLT2-klasse convergeert per indicatie binnen 1–2 jaar. (2) EMPA-KIDNEY dekt een bredere populatie (eGFR ≥20, zonder albuminurie-eis) dan DAPA-CKD, wat de eerdere extrapolatie voor dapagliflozine (GVS-258) achteraf onderbouwt; de voorwaarde 'chronische nierschade' zonder stadiumgrens blijft identiek.</t>
  </si>
  <si>
    <t xml:space="preserve">Bijlage 2-voorwaarde empagliflozine uitgebreid met chronische nierschade (2024)</t>
  </si>
  <si>
    <t xml:space="preserve">Bron: brief 07-12-2023 met bijlage inhoudelijke beoordeling (11 p.), volledig gelezen. Zie GVS-258 (dapagliflozine CKD). Stap B.</t>
  </si>
  <si>
    <t xml:space="preserve">GVS-309</t>
  </si>
  <si>
    <t xml:space="preserve">bempedoïnezuur/ezetimib (Nustendi®)</t>
  </si>
  <si>
    <t xml:space="preserve">Nustendi</t>
  </si>
  <si>
    <t xml:space="preserve">Advies - vergoed bempedoïnezuur/ezetimib (Nustendi®) voor de behandeling van 2 vetstofwisselingsziekten</t>
  </si>
  <si>
    <t xml:space="preserve">https://www.zorginstituutnederland.nl/documenten/2023/12/08/advies---vergoed-bempedoinezuur-ezetimib-nustendi-voor-de-behandeling-van-2-vetstofwisselingsziekten</t>
  </si>
  <si>
    <t xml:space="preserve">Vast combinatiepreparaat 180 mg bempedoïnezuur/10 mg ezetimib; beide componenten al in het GVS (Nilemdo 1B met bijlage 2 en arrangement; ezetimib generiek 1A); opname als alternatief voor de losse componenten in dezelfde doseerverhouding; advies uitgebracht vóór het formele uitvoeringstoetsverzoek (aanvraag 04-12-2023) om vertraging te voorkomen</t>
  </si>
  <si>
    <t xml:space="preserve">Positief, afgeleid van de componenten: geen nieuwe effectiviteitsbeoordeling; bempedoïnezuur heeft blijkens GVS-269 (juli 2022) meerwaarde op surrogaateindpunten voor de versmalde indicatie (niet-familiaire hypercholesterolemie/gemengde dyslipidemie met (zeer) hoog CV-risico na max. statine + ezetimib, niet PCSK9-gerechtigd) en de combinatie komt in aanmerking als de patiënt op beide componenten in deze verhouding is aangewezen. Prijs: AIP €50,40 per 28 tabletten = €1,80 per dag, gelijk aan de dagprijs van los bempedoïnezuur (Z-index december 2023) terwijl los ezetimib €0,04 (goedkoopste generiek) tot €0,56 (Ezetrol) per dag kost; het combinatiepreparaat mag niet duurder zijn dan de losse componenten en met het (vertrouwelijke) arrangement voor Nilemdo moet rekening worden gehouden.</t>
  </si>
  <si>
    <t xml:space="preserve">Losse componenten bempedoïnezuur (Nilemdo) + ezetimib (generiek)</t>
  </si>
  <si>
    <t xml:space="preserve">Voorwaarde (letterlijk): 'Uitsluitend voor een verzekerde met niet-familiaire hypercholesterolemie of gemengde dyslipidemie met een (zeer) hoog cardiovasculair risico, indien een maximaal verdraagbare statine in combinatie met ezetimib niet de behandeldoelstelling bereikt overeenkomstig de richtlijnen …; en de patiënt niet in aanmerking komt voor behandeling met een PCSK9 remmer, kan bempedoïnezuur/ezetimib worden ingezet: in combinatie met een statine in een dagelijkse dosering of; niet in combinatie met een statine, indien er sprake is van gedocumenteerde statine-intolerantie (EAS/ESC, ≥3 statines).'</t>
  </si>
  <si>
    <t xml:space="preserve">n.v.t. (combinatie van al beoordeelde componenten)</t>
  </si>
  <si>
    <t xml:space="preserve">Geen percentage; voorwaarde: niet duurder dan de losse componenten (€1,80 + €0,04–0,56 per dag) én rekening houden met het onderhandelde arrangement voor Nilemdo</t>
  </si>
  <si>
    <t xml:space="preserve">Niet geraamd (substitutie van losse componenten)</t>
  </si>
  <si>
    <t xml:space="preserve">Niet geraamd (zelfde populatie als bempedoïnezuur, GVS-269)</t>
  </si>
  <si>
    <t xml:space="preserve">(1) Combinatiepreparaat van twee vergoede componenten: geen nieuwe FT/FE, wel een expliciete prijsvoorwaarde 'niet duurder dan de losse componenten' – inclusief de nettoprijs van het arrangement voor bempedoïnezuur. (2) Procedureel opmerkelijk: ZIN adviseert op eigen initiatief vóór het formele verzoek van VWS (aanvraag 4 december, brief 8 december) 'om de aanvraag zo snel mogelijk in behandeling te nemen'. (3) Bijlage 2-tekst identiek aan die van bempedoïnezuur, aangepast voor de combinatie ('niet in combinatie met een statine' bij intolerantie). Snelle procedure voor vaste combinaties (vgl. Xultophy in GVS-121).</t>
  </si>
  <si>
    <t xml:space="preserve">Opgenomen op bijlage 1B met bijlage 2-voorwaarde na prijsafspraak (2024); exacte datum/Stcrt. niet in dossier</t>
  </si>
  <si>
    <t xml:space="preserve">Bron: brief 08-12-2023 (3 p.), volledig gelezen; geen rapporten (korte procedure). Zie GVS-269 (bempedoïnezuur mono).</t>
  </si>
  <si>
    <t xml:space="preserve">GVS-310</t>
  </si>
  <si>
    <t xml:space="preserve">uitbreiding vergoedingsvoorwaarden lumacaftor/ivacaftor (Orkambi®)</t>
  </si>
  <si>
    <t xml:space="preserve">uitbreiding vergoedingsvoorwaarden lumacaftor</t>
  </si>
  <si>
    <t xml:space="preserve">GVS-advies uitbreiding vergoedingsvoorwaarden lumacaftor/ivacaftor (Orkambi®) voor de behandeling van cystische fibrose</t>
  </si>
  <si>
    <t xml:space="preserve">https://www.zorginstituutnederland.nl/documenten/2023/12/11/gvs-advies-uitbreiding-vergoedingsvoorwaarden-lumacaftor-ivacaftor-orkambi-voor-de-behandeling-van-cystische-fibrose</t>
  </si>
  <si>
    <t xml:space="preserve">Orkambi (1B; bijlage 2 ≥2 jaar F/F sinds GVS-182) – EMA-uitbreiding (april 2023) naar 1–2 jaar met nieuw granulaat 75/94 mg (gewicht 7–9 kg); briefrapport, gecorrigeerde versie (doseringen toegevoegd); KE-analyse achterwege gelaten wegens het VWS-arrangement voor alle huidige en toekomstige indicaties; 17 kinderen, €128.326 p.p.</t>
  </si>
  <si>
    <t xml:space="preserve">Positief (meerwaarde t.o.v. standaard symptomatische behandeling). Studie 122 (VX16-809-122, single-arm open-label fase 3, 1–2 jaar): zweetchloride -29,1 mmol/l [-34,8 tot -23,4], verbetering van FE-1 (pancreasfunctie), serum-IRT en groeiparameters; geen controlegroep, dus het placebogecontroleerde effect is onbekend; extrapolatie van het bewezen effect bij ≥2 jaar (GVS-182) en oudere kinderen. Veiligheid consistent met oudere leeftijdsgroepen.</t>
  </si>
  <si>
    <t xml:space="preserve">Standaard symptomatische behandeling; historische controle (baseline)</t>
  </si>
  <si>
    <t xml:space="preserve">Voorwaarde Orkambi: leeftijdsgrens van 2 naar 1 jaar voor F/F-homozygoten; granulaat 75/94 mg op bijlage 1B</t>
  </si>
  <si>
    <t xml:space="preserve">n.v.t.: in samenspraak met VWS geen KE-analyse (arrangement dekt alle indicaties)</t>
  </si>
  <si>
    <t xml:space="preserve">Geen nieuw prijsadvies; €128.326 per patiënt per jaar (lijstprijs; arrangement)</t>
  </si>
  <si>
    <t xml:space="preserve">2,2 meerkosten (17 kinderen × €128.326, 100% penetratie en therapietrouw)</t>
  </si>
  <si>
    <t xml:space="preserve">17 kinderen van 1–2 jaar met F/F</t>
  </si>
  <si>
    <t xml:space="preserve">(1) Vierde leeftijdsverlaging van Orkambi (≥12 → ≥6 → ≥2 → ≥1 jaar) op single-arm zweetchloridedata en extrapolatie – de CFTR-modulatorreeks als casus van stapsgewijze registratie-gedreven uitbreiding onder één arrangement. (2) Kaftrio (≥2 jaar sinds 2024) maakt Orkambi voor deze populatie op termijn obsoleet; de uitbreiding is een overbrugging voor de jongste F/F-kinderen. (3) Gecorrigeerd briefrapport (doseringen aangevuld) – tweede correctie in de CF-reeks (vgl. GVS-251).</t>
  </si>
  <si>
    <t xml:space="preserve">Bijlage 2-voorwaarde Orkambi verlaagd naar ≥1 jaar; granulaat 75/94 mg op 1B (2024)</t>
  </si>
  <si>
    <t xml:space="preserve">Bron: gecorrigeerd briefrapport 11-12-2023 (8 p. incl. bijlage studie 122 en BIA), volledig gelezen. Zie GVS-182. Stap B.</t>
  </si>
  <si>
    <t xml:space="preserve">GVS-311</t>
  </si>
  <si>
    <t xml:space="preserve">patiënten vanaf 12 jaar met ernstig astma</t>
  </si>
  <si>
    <t xml:space="preserve">GVS-advies tezepelumab (Tezspire®) voor de behandeling van patiënten vanaf 12 jaar met ernstig astma</t>
  </si>
  <si>
    <t xml:space="preserve">https://www.zorginstituutnederland.nl/documenten/2023/12/12/gvs-advies-tezepelumab-tezspire-voor-de-behandeling-van-patienten-vanaf-12-jaar-met-ernstig-astma</t>
  </si>
  <si>
    <t xml:space="preserve">AstraZeneca / Amgen</t>
  </si>
  <si>
    <t xml:space="preserve">Eerste astma-biological (anti-TSLP, s.c.) die direct als extramuraal product op de markt komt en daardoor volgens de afbakeningsbrief 2014 onder het GVS valt, terwijl alle andere astma-biologicals intramuraal (add-on) zijn; niet vervangbaar → 1B; tweetrapsadvies: augustus 2023 SWP-conclusie (start in ziekenhuis toegestaan), december 2023 opname met bijlage 2; dubbele bekostiging (GVS + add-on) afgesproken met ZN; prijsvoorwaarde: nettoprijs niet hoger dan de bestaande biologicals</t>
  </si>
  <si>
    <t xml:space="preserve">Positief. NAVIGATOR (RCT vs. placebo, alle fenotypen): klinisch relevant minder exacerbaties, significant betere astmacontrole en QoL; via directe/indirecte vergelijkingen en NMA's gelijke waarde t.o.v. omalizumab, benralizumab, mepolizumab, reslizumab en dupilumab bij bewezen type 2-astma en meerwaarde t.o.v. placebo bij niet-bewezen type 2-astma (waar geen biological beschikbaar is) → SWP voor de volledige indicatie (≥12 jaar, ongecontroleerd ondanks hooggedoseerde ICS + tweede onderhoudsmiddel). Eerste 6 maanden toediening in het ziekenhuis (allergische reacties) conform NVALT.</t>
  </si>
  <si>
    <t xml:space="preserve">Omalizumab, benralizumab, mepolizumab, reslizumab, dupilumab (type 2-astma, intramuraal); placebo/standaardzorg (niet-type 2)</t>
  </si>
  <si>
    <t xml:space="preserve">Voorwaarde (letterlijk, vervolgadvies): 'Uitsluitend voor een verzekerde als aanvullende onderhoudsbehandeling bij patiënten met ernstig eosinofiel astma, ernstig IgE-gemedieerd astma, ernstig bewezen type 2 astma of ernstig niet bewezen type 2 astma dat onvoldoende onder controle is, ondanks hoog gedoseerde inhalatiecorticosteroïden in combinatie met een ander geneesmiddel als onderhoudsbehandeling.'</t>
  </si>
  <si>
    <t xml:space="preserve">n.v.t.: FE 'niet van toepassing' gezien gelijke waarde t.o.v. reeds vergoede biologicals</t>
  </si>
  <si>
    <t xml:space="preserve">Voorwaarde: nettoprijs 'zou niet hoger mogen zijn dan die van de reeds beschikbare biologicals'; €13.000 per patiënt per jaar (lijstprijs, incl. therapietrouw); intramurale prijzen door inkoopafspraken waarschijnlijk lager</t>
  </si>
  <si>
    <t xml:space="preserve">3,8 meerkosten in jaar 3 na substitutie (totale kosten €11,6 mln; 887 patiënten: 720 type 2, 167 niet-type 2); eerste halfjaar intramuraal</t>
  </si>
  <si>
    <t xml:space="preserve">887 patiënten in jaar 3</t>
  </si>
  <si>
    <t xml:space="preserve">(1) Domeinanomalie: door de afbakeningsbrief 2014 valt een s.c. astma-biological in het GVS terwijl de klassegenoten intramuraal zijn; NVALT en ZN wijzen op een ongelijk speelveld, waarop ZIN 'dubbele bekostiging' (GVS + add-on) accepteert – door ZIN zelf als 'in het algemeen onwenselijk' bestempeld – omdat de intramurale nettoprijzen lager zijn. (2) Tweetrapsprocedure: SWP-conclusie in augustus maakt start in het ziekenhuis onder bestaande gepast-gebruikafspraken mogelijk; de bijlage 2 (met stopcriteria als kernzorg) volgt na overleg met NVALT en verzekeraars in december. (3) Fenotype-gedifferentieerd oordeel (gelijke waarde bij type 2, meerwaarde bij niet-type 2) en de 'nettoprijs niet hoger dan'-voorwaarde als prijsinstrument zonder FE; voorbode van de discussie over overheveling van biologicals.</t>
  </si>
  <si>
    <t xml:space="preserve">Opgenomen op bijlage 1B met bijlage 2-voorwaarde en add-on-bekostiging voor de ziekenhuisfase (2024)</t>
  </si>
  <si>
    <t xml:space="preserve">Bron: pakketadvies 17-08-2023 (brief 18 p. + FT 79 p. + BIA 20 p.) en vervolgadvies 12-12-2023 (3 p.), brieven volledig gelezen. Stap B.</t>
  </si>
  <si>
    <t xml:space="preserve">GVS-312</t>
  </si>
  <si>
    <t xml:space="preserve">herbeoordeling migalastat (Galafold®)</t>
  </si>
  <si>
    <t xml:space="preserve">herbeoordeling migalastat</t>
  </si>
  <si>
    <t xml:space="preserve">ziekte van Fabry</t>
  </si>
  <si>
    <t xml:space="preserve">GVS-advies herbeoordeling migalastat (Galafold®) voor de behandeling van de ziekte van Fabry</t>
  </si>
  <si>
    <t xml:space="preserve">https://www.zorginstituutnederland.nl/documenten/2023/12/13/gvs-advies-herbeoordeling-migalastat-galafold-voor-de-behandeling-van-de-ziekte-van-fabry</t>
  </si>
  <si>
    <t xml:space="preserve">Niet onderling vervangbaar met ERT (oraal vs. i.v.); herbeoordeling op verzoek van VWS (01-05-2023) op nieuw gepubliceerde open-label extensiedata (OLE-FACETS, OLE-ATTRACT); indicatie inmiddels uitgebreid naar ≥12 jaar; claim: gelijke waarde t.o.v. agalsidase alfa/bèta</t>
  </si>
  <si>
    <t xml:space="preserve">Negatief (bevestigd): voldoet niet aan SWP 'op basis van onvoldoende gegevens' – geen gelijke waarde t.o.v. ERT vast te stellen. In 2017 was het bewijs (FACETS vs. placebo 6 mnd; ATTRACT vs. ERT 18 mnd) van zeer lage kwaliteit voor de cruciale uitkomsten en laag voor QoL en veiligheid. De nieuwe 12-maands OLE's (doorbehandeling met migalastat, zonder controlegroep) tonen een reductie van de linkerventrikelmassa-index (FACETS-populatie -7,7 g/m² [-15,4; -0,01], n=27, na 24 mnd; ATTRACT-populatie -3,8 g/m² [-8,9; 1,3] na 30 mnd) waarvan de klinische relevantie 'zeer onzeker' is; 32 samengestelde events (29 renaal, 3 cardiaal) in OLE-ATTRACT; geen nieuwe QoL-data; geen aanvullend bewijs over vergelijkbaarheid van ongunstige effecten (blijft lage kwaliteit); cerebrovasculaire events niet langer cruciaal. Oraal gebruiksgemak is 'een belangrijk voordeel' maar bewijst geen effectiviteit; nader longitudinaal onderzoek per patiënt is wenselijk.</t>
  </si>
  <si>
    <t xml:space="preserve">Enzymvervangingstherapie (agalsidase alfa/bèta) i.v.</t>
  </si>
  <si>
    <t xml:space="preserve">Niet geraamd; VT-subgroep (ERT-onmogelijk door antistoffen/anafylaxie) volgens beroepsgroep ~2 patiënten in NL</t>
  </si>
  <si>
    <t xml:space="preserve">(1) Ongecontroleerde extensiedata (n=27, LVMi-surrogaat met onzekere relevantie) kunnen zes jaar na de eerste afwijzing het ontbrekende vergelijkende bewijs niet vervangen – zelfde uitkomst als bij elosulfase (GVS-133). (2) Nieuw kader 'Passende Zorg': niet bewezen effectief = geen passende zorg; VT (regeling weesgeneesmiddelen/conditionals/exceptionals 2023) is in principe mogelijk voor de subgroep die geen ERT kan krijgen (antistoffen, anafylaxie), maar ZIN betwijfelt de doelmatigheid bij ~2 patiënten en laat registratiehouder en beroepsgroep dat eerst bespreken. (3) Oraal gemak herhaald erkend als 'belangrijk voordeel' zonder gewicht in het SWP-oordeel. Tweede negatieve beoordeling (GVS-131, 2017 → GVS-312, 2023).</t>
  </si>
  <si>
    <t xml:space="preserve">Niet opgenomen (herbeoordeling negatief, 2023); VT-verkenning voor ~2 patiënten aan partijen gelaten</t>
  </si>
  <si>
    <t xml:space="preserve">Bron: brief 13-12-2023 (3 p.) + FT-rapport 05-12-2023 (49 p.), volledig gelezen. Eerste beoordeling GVS-131 (2017).</t>
  </si>
  <si>
    <t xml:space="preserve">GVS-313</t>
  </si>
  <si>
    <t xml:space="preserve">voclosporine (Lupkynis®)</t>
  </si>
  <si>
    <t xml:space="preserve">voclosporine</t>
  </si>
  <si>
    <t xml:space="preserve">Lupkynis</t>
  </si>
  <si>
    <t xml:space="preserve">een zeldzame ontsteking van de nieren (lupus nefritis)</t>
  </si>
  <si>
    <t xml:space="preserve">Advies - Vergoed voclosporine (Lupkynis®) voor de behandeling van een zeldzame ontsteking van de nieren (lupus nefritis)</t>
  </si>
  <si>
    <t xml:space="preserve">https://www.zorginstituutnederland.nl/documenten/2023/12/21/advies---vergoed-voclosporine-lupkynis-voor-de-behandeling-van-een-zeldzame-ontsteking-van-de-nieren-lupus-nefritis</t>
  </si>
  <si>
    <t xml:space="preserve">Niet onderling vervangbaar (calcineurineremmer specifiek geregistreerd voor lupus nefritis klasse III–V, in combinatie met MMF + corticosteroïd); aangevraagd als tweedelijnsbehandeling na onvoldoende effect van standaard eerstelijns immunosuppressie (MMF + prednison of laaggedoseerd cyclofosfamide); comparators tacrolimus (extramuraal, off-label) en belimumab (intramuraal)</t>
  </si>
  <si>
    <t xml:space="preserve">Positief (gelijke waarde). AURORA-1 (RCT, 52 weken, voclosporine + MMF + laaggedoseerde steroïden vs. placebo + MMF + steroïden) toont een hogere kans op complete renale respons en snellere proteïnuriedaling; AURORA-2 (extensie tot 3 jaar) suggereert behoud van effect en stabiele nierfunctie. Via indirecte vergelijking met tacrolimus (meestal off-label als calcineurineremmer bij LN) en belimumab (BLISS-LN) concludeert ZIN tot gelijke waarde: geen klinisch relevante verschillen in renale respons of veiligheid (voclosporine: geen spiegelbepalingen nodig, wel eGFR-daling/hypertensie als bekende CNI-effecten). Conclusie: als toevoeging aan MMF-bevattende achtergrondbehandeling met corticosteroïd in de tweede lijn voldoet voclosporine aan SWP en heeft het gelijke waarde t.o.v. tacrolimus en belimumab.</t>
  </si>
  <si>
    <t xml:space="preserve">Tacrolimus (extramuraal, calcineurineremmer) en belimumab (intramuraal) als toevoeging aan MMF + corticosteroïd in de tweede lijn</t>
  </si>
  <si>
    <t xml:space="preserve">Voorwaarde (letterlijk): 'Uitsluitend voor een verzekerde met actieve lupus nefritis (LN) van klasse III, IV of V (met inbegrip van gemengde klasse III/V en IV/V) bij onvoldoende effect van de standaard eerstelijns immunosuppressieve behandeling.'</t>
  </si>
  <si>
    <t xml:space="preserve">n.v.t. (gelijke waarde → geen FE)</t>
  </si>
  <si>
    <t xml:space="preserve">Geen percentage; opname 'mits de (netto)prijs van een behandeling met voclosporine niet hoger is dan die van tacrolimus' (€9.733 vs. tacrolimus ~€940 per patiënt per jaar → forse verlaging nodig)</t>
  </si>
  <si>
    <t xml:space="preserve">0,2–0,3 meerkosten totaal (extramuraal +€0,63–0,89 mln; intramuraal -€0,42–0,58 mln door substitutie van belimumab)</t>
  </si>
  <si>
    <t xml:space="preserve">433–630 LN-patiënten klasse III–V in NL, incidentie 39–44/jaar; 85–121 behandeld met voclosporine in jaar 3; €9.733,33 per patiënt per jaar; belimumab €7.073 per startende patiënt, tacrolimus ~€940</t>
  </si>
  <si>
    <t xml:space="preserve">(1) Gelijke waarde t.o.v. twee comparators uit verschillende domeinen: het off-label extramurale tacrolimus en het intramurale belimumab; het goedkoopste (tacrolimus) wordt het prijsanker – 'FE niet van toepassing, nettoprijs niet hoger dan tacrolimus'. (2) BIA splitst extramuraal en intramuraal farmaciebudget en toont dat opname het intramurale budget ontlast (substitutie belimumab) – een domeinoverstijgende kostenraming. (3) Weesgeneesmiddelstatus speelt geen rol bij gelijke waarde; bijlage 2 borgt de tweedelijnspositie. Illustratie van 'prijsanker = goedkoopste gelijkwaardige (ook off-label) standaard' (vgl. GVS-216).</t>
  </si>
  <si>
    <t xml:space="preserve">Opgenomen op bijlage 1B met bijlage 2-voorwaarde na prijsafspraak op tacrolimus-niveau (2024); exacte datum/Stcrt. niet in dossier</t>
  </si>
  <si>
    <t xml:space="preserve">Bron: brief 21-12-2023 (3 p.) + GVS-rapport 18-12-2023 + FT-rapport + BIA (93 p.), volledig gelezen.</t>
  </si>
  <si>
    <t xml:space="preserve">GVS-314</t>
  </si>
  <si>
    <t xml:space="preserve">Advies - Aanpassing vergoedingsvoorwaarden lenacapavir (Sunlenca®)</t>
  </si>
  <si>
    <t xml:space="preserve">https://www.zorginstituutnederland.nl/documenten/2023/12/23/advies---aanpassing-vergoedingsvoorwaarden-lenacapavir-sunlenca</t>
  </si>
  <si>
    <t xml:space="preserve">Lenacapavir (1B sinds 2022, GVS-274) met een bijlage 2 die o.a. de combinatie met fostemsavir uitsloot (voorwaarde 2) en PrEP-gebruik (voorwaarde 3); de NVHB-richtlijncommissie verzoekt de uitsluiting van de combinatie te schrappen – zij had die 'in de commentaarfase helaas niet opgemerkt'</t>
  </si>
  <si>
    <t xml:space="preserve">Positief. De NVHB stelt dat bij zeer uitgebreide resistentie de combinatie van twee middelen met een geheel ander aangrijpingspunt (capsideremmer + aanhechtingsremmer) noodzakelijk kan zijn voor een werkzaam regime; in CAPELLA kreeg 11% van de deelnemers lenacapavir met fostemsavir; ZIN 'kan zich hierin vinden'. Gepast gebruik: NVHB past de richtlijn aan; behoefte zeer laag – 33 triple-class-resistente patiënten in NL, ~10% (3 patiënten) komt voor de combinatie in aanmerking.</t>
  </si>
  <si>
    <t xml:space="preserve">n.v.t. (wijziging voorwaarde; geoptimaliseerde achtergrondtherapie)</t>
  </si>
  <si>
    <t xml:space="preserve">Voorwaarde 2 ('die geen combinatie gebruikt van fostemsavir met lenacapavir') vervalt; voorwaarden 1 (multiresistente hiv-1 zonder suppressief regime) en 3 (geen PrEP) blijven</t>
  </si>
  <si>
    <t xml:space="preserve">Verwaarloosbaar (~3 patiënten; ~€75.000 per patiënt voor de combinatie)</t>
  </si>
  <si>
    <t xml:space="preserve">33 triple-class-resistente patiënten in NL; ~10% (3) mogelijk combinatie</t>
  </si>
  <si>
    <t xml:space="preserve">(1) Correctie van een te strikte bijlage 2 op verzoek van de richtlijncommissie – de uitsluiting van de combinatie was ontleend aan het ontbreken van registratiegegevens, maar de beroepsgroep wijst op de klinische logica (twee mechanismen) en de studiepraktijk (11% in CAPELLA). (2) Illustreert hoe een consultatiefout van de beroepsgroep via een kort wijzigingsadvies wordt hersteld; gepast gebruik via richtlijnaanpassing bij een minipopulatie.</t>
  </si>
  <si>
    <t xml:space="preserve">Bijlage 2-voorwaarde lenacapavir aangepast: combinatie met fostemsavir toegestaan (2024)</t>
  </si>
  <si>
    <t xml:space="preserve">Bron: brief 20-12-2023 (3 p.), volledig gelezen. Zie GVS-274 (lenacapavir 2022) en GVS-250 (fostemsavir). Stap B.</t>
  </si>
  <si>
    <t xml:space="preserve">GVS-315</t>
  </si>
  <si>
    <t xml:space="preserve">Advies - Uitbreiding vergoedingsvoorwaarden risdiplam (Evrysdi®)</t>
  </si>
  <si>
    <t xml:space="preserve">https://www.zorginstituutnederland.nl/documenten/2023/12/23/advies-uitbreiding-vergoedingsvoorwaarden-risdiplam-evrysdi</t>
  </si>
  <si>
    <t xml:space="preserve">Risdiplam (1B sinds 2022, GVS-269; bijlage 2: klinische diagnose SMA type 1–3 van 2 maanden t/m 25 jaar, of presymptomatisch met 1–4 SMN2-kopieën) – EMA-uitbreiding naar 0–2 maanden op interimdata RAINBOWFISH; alternatieven voor deze leeftijd (nusinersen intrathecaal, onasemnogene abeparvovec gentherapie) intramuraal; SMA sinds 06-2022 in de hielprik</t>
  </si>
  <si>
    <t xml:space="preserve">Positief. RAINBOWFISH (lopende open-label single-arm fase 2, presymptomatische zuigelingen &lt;6 weken bij eerste dosis; interim n=18, 7 met ≥12 maanden follow-up): alle 4 kinderen met 2 SMN2-kopieën (79% kans op type 1, die normaal niet leren zitten) konden zitten, 2 staan, 1 lopen; beide kinderen met 3 kopieën liepen zelfstandig; allen in leven zonder permanente beademing en oraal gevoed; geen ernstige interventiegerelateerde bijwerkingen, geen stakers. Bevestigt de aanname uit 2022 (op werkingsmechanisme) dat presymptomatische behandeling werkt en levert de dosering voor &lt;2 maanden; ZIN concludeert dat risdiplam bij 0–2 maanden ook bij klinische diagnose type 1–3 aan SWP voldoet. FK: veelbelovend, langetermijnonzekerheid; oraal thuis vs. intrathecaal/gentherapie in het ziekenhuis.</t>
  </si>
  <si>
    <t xml:space="preserve">Natuurlijk beloop per SMN2-kopieaantal (historische mijlpalen); nusinersen en onasemnogene abeparvovec als intramurale alternatieven</t>
  </si>
  <si>
    <t xml:space="preserve">Voorwaarde 1 verruimd: leeftijdsgrens 'van 2 maanden' vervalt (0 jaar t/m 25 jaar bij start) voor klinische diagnose SMA type 1–3; voorwaarde 2 (presymptomatisch, 1–4 SMN2-kopieën) ongewijzigd; &gt;25 jaar met type 2/3 blijft uitgesloten</t>
  </si>
  <si>
    <t xml:space="preserve">n.v.t. (briefrapport; onder bestaand risdiplam-arrangement)</t>
  </si>
  <si>
    <t xml:space="preserve">Geen nieuw prijsadvies (arrangement 2022)</t>
  </si>
  <si>
    <t xml:space="preserve">Geen extra meerkosten: de BIA van 2022 omvatte al alle incidente patiënten inclusief &lt;2 maanden</t>
  </si>
  <si>
    <t xml:space="preserve">Reeds in de raming van 2022 begrepen (incidente SMA-patiënten via hielprik)</t>
  </si>
  <si>
    <t xml:space="preserve">(1) Interim single-arm data bij 7 zuigelingen worden gewogen tegen het goed gedocumenteerde natuurlijke beloop per SMN2-kopieaantal (mijlpalen die type 1/2-kinderen 'normaal gesproken niet' bereiken) – natuurlijk beloop als historische controle bij een ultra-zeldzame, snel progressieve ziekte. (2) Vergoedingsbeleid volgt de hielprikscreening: presymptomatische diagnose maakt behandeling vanaf de geboorte de norm, en ZIN sluit de leeftijdslacune (0–2 maanden) die het 2022-advies nog had. (3) Domeinbrug: het orale GVS-middel concurreert met intramurale alternatieven (Spinraza, Zolgensma) zonder dat een vergelijking wordt gemaakt – toediening thuis als EMA-erkende unmet need.</t>
  </si>
  <si>
    <t xml:space="preserve">Bijlage 2-voorwaarde risdiplam verruimd naar 0–25 jaar bij klinische diagnose (2024)</t>
  </si>
  <si>
    <t xml:space="preserve">Bron: briefrapport 20-12-2023 (7 p.), volledig gelezen. Zie GVS-269 (risdiplam 2022). Stap B.</t>
  </si>
  <si>
    <t xml:space="preserve">GVS-316</t>
  </si>
  <si>
    <t xml:space="preserve">Advies - Uitbreiding vergoedingsvoorwaarden solriamfetol (Sunosi®)</t>
  </si>
  <si>
    <t xml:space="preserve">https://www.zorginstituutnederland.nl/documenten/2024/02/16/advies-uitbreiding-vergoedingsvoorwaarden-solriamfetol-sunosi</t>
  </si>
  <si>
    <t xml:space="preserve">Axsome / Pharmanovia</t>
  </si>
  <si>
    <t xml:space="preserve">Vervolg op GVS-283 (dec. 2022): de minister nam solriamfetol per 01-03-2023 alleen op voor narcolepsie (bijlage 2 nr. 156) en vroeg ZIN – wegens het risico op niet-gepaste inzet bij een 'aanzienlijke' potentiële OSA-populatie – beter toetsbare criteria en gepast-gebruikafspraken te formuleren vóór een besluit over OSA; ZIN overlegde met beroepsgroep, patiënten en verzekeraars</t>
  </si>
  <si>
    <t xml:space="preserve">Geen nieuwe inhoudelijke beoordeling (meerwaarde bij OSA-EDS al vastgesteld in GVS-283). Aanscherping in overleg met partijen: het initiële recept moet komen uit een SVNL-geaccrediteerd slaapcentrum én van een arts met specifieke deskundigheid in slaap-waakstoornissen (goed toetsbaar; borgt optimale OSA-therapie en uitsluiting van andere EDS-oorzaken); evaluatie van continuering na 12 maanden vanuit dat centrum; voorbeelden van optimale OSA-therapie en andere oorzaken uit de tekst gehaald en aan het centrum overgelaten. ZIN: 'optimale balans tussen objectiviteit/toetsbaarheid en doeltreffendheid'.</t>
  </si>
  <si>
    <t xml:space="preserve">n.v.t. (aanscherping voorwaarden)</t>
  </si>
  <si>
    <t xml:space="preserve">Voorwaarden solriamfetol bij OSA (letterlijk): 'Uitsluitend voor een verzekerde die voldoet aan de volgende criteria: • Gediagnosticeerd met OSA • 18 jaar of ouder • Met residuale klachten van overmatige slaperigheid overdag (EDS) die behandeling behoeft ter verbetering van de mate van wakker-zijn • die optimale OSA-therapie ontvangt en bij wie andere oorzaken voor EDS zijn uitgesloten. Het initiële recept dient te zijn voorgeschreven vanuit een SVNL-geaccrediteerd slaapcentrum én door een gespecialiseerd arts met een specifieke deskundigheid in slaap-waakstoornissen. Twaalf maanden na start van de behandeling met solriamfetol dient vanuit het SVNL-geaccrediteerd slaapcentrum beoordeeld te worden of continuering van solriamfetol nog gepast is.'</t>
  </si>
  <si>
    <t xml:space="preserve">n.v.t. (cluster met pitolisant)</t>
  </si>
  <si>
    <t xml:space="preserve">Zie GVS-283 (€9,0 mln, grotendeels OSA)</t>
  </si>
  <si>
    <t xml:space="preserve">Zie GVS-283; 'aanzienlijke' potentiële OSA-populatie</t>
  </si>
  <si>
    <t xml:space="preserve">(1) Zeldzaam geval waarin de minister een positief ZIN-advies gedeeltelijk parkeert en om scherpere, toetsbare voorwaarden vraagt vóór opname van een indicatie met groot volumerisico – politieke risicobeheersing bij een 'lifestyle-gevoelige' indicatie. (2) ZIN vertaalt dit in een centrum- en deskundigheidseis (SVNL-accreditatie) plus een 12-maandsevaluatie: het expertisecentrum-model (setmelanotide, odevixibat) toegepast op een grote populatie – toetsbaarheid van de voorschrijver in plaats van van de patiënt. (3) Voorbeeldlijsten worden bewust uit de voorwaardetekst gehaald om interpretatiegeschillen te vermijden.</t>
  </si>
  <si>
    <t xml:space="preserve">Bijlage 2-voorwaarden solriamfetol bij OSA aangescherpt; OSA-indicatie daarna vergoed (2024)</t>
  </si>
  <si>
    <t xml:space="preserve">Bron: aanvullend advies 16-02-2024 (3 p.), volledig gelezen. Zie GVS-283 (solriamfetol 2022). Stap B.</t>
  </si>
  <si>
    <t xml:space="preserve">GVS-317</t>
  </si>
  <si>
    <t xml:space="preserve">bulevirtide (Hepcludex®)</t>
  </si>
  <si>
    <t xml:space="preserve">bulevirtide</t>
  </si>
  <si>
    <t xml:space="preserve">Hepcludex</t>
  </si>
  <si>
    <t xml:space="preserve">chronische infectie met het hepatitis delta-virus (HDV) bij bepaalde patiënten</t>
  </si>
  <si>
    <t xml:space="preserve">Advies - Vergoed bulevirtide (Hepcludex®) voor de behandeling van chronische infectie met het hepatitis delta-virus (HDV) bij bepaalde patiënten</t>
  </si>
  <si>
    <t xml:space="preserve">https://www.zorginstituutnederland.nl/documenten/2024/03/13/advies-vergoed-bulevirtide-hepcludex-voor-de-behandeling-van-chronische-infectie-met-het-hepatitis-delta-virus-hdv-bij-bepaalde-patienten</t>
  </si>
  <si>
    <t xml:space="preserve">Entry-inhibitor (NTCP), 2 mg dagelijks s.c. (patiënt bereidt oplossing zelf) voor HDV-RNA-positieve volwassenen met gecompenseerde leverziekte; geen GVS-middel voor HDV; standaard in NL = actief volgen (geen behandeling; transplantatie bij decompensatie); Europese richtlijn beveelt bulevirtide aan voor alle patiënten; belanghebbenden geconsulteerd</t>
  </si>
  <si>
    <t xml:space="preserve">Positief (meerwaarde t.o.v. actief volgen). MYR301 (open-label RCT vs. actief volgen): virologische respons – door ZIN als cruciale uitkomst beschouwd – 'waarschijnlijk aanzienlijk klinisch relevant' hoger; ALAT-normalisatie als surrogaat voor ziekteprogressie 'mogelijk' klinisch relevant beter; onzekerheid over representativiteit van de studiepopulatie voor NL en over de validiteit van het surrogaat; acceptabel bijwerkingsprofiel, maar hepatitis-exacerbaties na stoppen (virologische rebound) → therapietrouw cruciaal, terwijl het gebruiksgemak laag is (dagelijkse zelfbereide injectie; therapietrouw geschat 68–85%).</t>
  </si>
  <si>
    <t xml:space="preserve">Actief volgen (geen medicamenteuze behandeling; levertransplantatie bij decompensatie)</t>
  </si>
  <si>
    <t xml:space="preserve">Geen bijlage 2-voorwaarde; ZIN vraagt de beroepsgroep start- en stopcriteria te formaliseren</t>
  </si>
  <si>
    <t xml:space="preserve">n.v.t. (FE-vrijstelling; BIA €8,5–10,6 mln)</t>
  </si>
  <si>
    <t xml:space="preserve">n.v.t.; €49.846–62.308 per patiënt per jaar (bij 68–85% therapietrouw)</t>
  </si>
  <si>
    <t xml:space="preserve">8,5–10,6 meerkosten in jaar 3 (170 patiënten, 90% penetratie, chronische behandeling aangenomen; geen substitutie)</t>
  </si>
  <si>
    <t xml:space="preserve">176 prevalente HDV-patiënten in NL, 5 incident per jaar; 170 behandeld in jaar 3</t>
  </si>
  <si>
    <t xml:space="preserve">(1) Virologische respons als cruciale uitkomst en ALAT als surrogaat voor progressie volstaan voor meerwaarde bij een zeldzame infectie zonder enige behandeling – de bewijslat volgt de unmet need, met expliciete onzekerheid over surrogaatvaliditeit. (2) Behandelduur onbepaald: experts noemen de behandeling 'van beperkte duur', maar omdat NL geen follow-upprotocol heeft, rekent ZIN met chronisch gebruik en vraagt formalisering van start-/stopcriteria – de BIA (tot €10,6 mln, op de FE-drempel) is daarmee een worst case. (3) Laag gebruiksgemak wordt als therapietrouwrisico én als BIA-parameter (68–85%) verwerkt, niet als waardeargument.</t>
  </si>
  <si>
    <t xml:space="preserve">Opgenomen op bijlage 1B (2024)</t>
  </si>
  <si>
    <t xml:space="preserve">Bron: brief 13-03-2024 (3 p.) + GVS-rapport + FT-rapport + BIA (56 p.), volledig gelezen. Stap B.</t>
  </si>
  <si>
    <t xml:space="preserve">GVS-318</t>
  </si>
  <si>
    <t xml:space="preserve">keto- en hydroxy-analogen (Ketosteril®)</t>
  </si>
  <si>
    <t xml:space="preserve">keto-</t>
  </si>
  <si>
    <t xml:space="preserve">Ketosteril</t>
  </si>
  <si>
    <t xml:space="preserve">ernstig afgenomen nierfunctie</t>
  </si>
  <si>
    <t xml:space="preserve">Advies - vergoed keto- en hydroxy-analogen (Ketosteril®) voor de behandeling van ernstig afgenomen nierfunctie</t>
  </si>
  <si>
    <t xml:space="preserve">https://www.zorginstituutnederland.nl/documenten/2024/03/25/gvs-advies-keto--en-hydroxy-analogen-ketosteril-bij-ernstig-afgenomen-nierfunctie</t>
  </si>
  <si>
    <t xml:space="preserve">Fresenius Kabi</t>
  </si>
  <si>
    <t xml:space="preserve">Mengsel van keto-/hydroxy-analogen van essentiële aminozuren bij een strikt eiwitbeperkt dieet (VLPD 0,3 g/kg/dag) voor CKD 4–5 (eGFR ≤25); geen GVS-middel voor deze indicatie → 1B met bijlage 2; fabrikant claimt meerwaarde voor de volledige registratie, beroepsgroep ziet een plaats bij eGFR &lt;5–10 zonder dialyse en bij zwangeren met CKD 3b–5</t>
  </si>
  <si>
    <t xml:space="preserve">Positief voor een compliant-subgroep. Vijf open-label RCT's (n=553, CKD 4–5, 3–36 maanden, KA + VLPD 0,3 g/kg vs. LPD 0,6–0,65 g/kg): bij patiënten die vooraf al drie maanden compliant waren op een LPD een klinisch relevant lagere kans op CKD 5; bij niet-vooraf-compliante populaties geen relevant effect → KA werken alleen bij wie een eiwitbeperkt dieet kan en wil volhouden; geen relevante toename van ernstige bijwerkingen of stakers; dieetbegeleiding door diëtist vereist (FMS-richtlijn). Zwangeren met CKD worden door de beroepsgroep als sterk gemotiveerd beschouwd (langere zwangerschapsduur, hoger geboortegewicht) → toegevoegd.</t>
  </si>
  <si>
    <t xml:space="preserve">Eiwitbeperkt dieet (LPD 0,6–0,8 g/kg/dag) zonder ketoanalogen</t>
  </si>
  <si>
    <t xml:space="preserve">Voorwaarden (letterlijk): 'Uitsluitend op voorschrift van een internist-nefroloog en onder begeleiding van een diëtist een strikt eiwitbeperkt dieet (maximaal 0,30 g eiwit/kg/dag) voor een verzekerde: a) met een zeer ernstig gestoorde nierfunctie (CNS stadium 5 met eGFR &lt;5-10 ml/min/1,73m²) die nog niet gedialyseerd wordt of kan worden, of b) die zwanger is en een ernstig gestoorde nierfunctie heeft (CNS stadium 4-5 met eGFR &lt;25 ml/min/1,73m²).'</t>
  </si>
  <si>
    <t xml:space="preserve">n.v.t. (FE-vrijstelling: BIA €2,1 mln)</t>
  </si>
  <si>
    <t xml:space="preserve">n.v.t.; €3.832,50 per patiënt per jaar</t>
  </si>
  <si>
    <t xml:space="preserve">2,1 meerkosten in jaar 3 (553 patiënten; ZIN gaat uit van een beperktere groep dan de registratie)</t>
  </si>
  <si>
    <t xml:space="preserve">553 patiënten in jaar 3 (eGFR &lt;5–10 zonder dialyse; zwangeren met gevorderde CKD)</t>
  </si>
  <si>
    <t xml:space="preserve">(1) Compliance als effectmodificator: het effect op nierfalen bestaat alleen bij vooraf dieet-compliante patiënten, dus ZIN verbindt de vergoeding aan diëtistbegeleiding en een strikt dieet en beperkt de populatie tot groepen die volgens de beroepsgroep gemotiveerd zijn (pre-dialyse eGFR &lt;5–10; zwangeren) – gedrag als vergoedingscriterium. (2) De registratie (eGFR ≤25) is veel breder dan de vergoede populatie; ZIN volgt de beroepsgroep, niet de fabrikantclaim, en verankert de voorschrijver (internist-nefroloog) in de voorwaarde. (3) Zwangerschap bij CKD als aparte, richtlijn-gedreven vergoedingscategorie (FMS-richtlijn 2021).</t>
  </si>
  <si>
    <t xml:space="preserve">Opgenomen op bijlage 1B met bijlage 2-voorwaarden (2024)</t>
  </si>
  <si>
    <t xml:space="preserve">Bron: brief 25-03-2024 (3 p.) + GVS-rapport 02-02-2024 + FT-rapport + BIA (90 p.), volledig gelezen. Stap B.</t>
  </si>
  <si>
    <t xml:space="preserve">GVS-319</t>
  </si>
  <si>
    <t xml:space="preserve">mavacamten (Camzyos®)</t>
  </si>
  <si>
    <t xml:space="preserve">mavacamten</t>
  </si>
  <si>
    <t xml:space="preserve">Camzyos</t>
  </si>
  <si>
    <t xml:space="preserve">een bepaalde hartspierziekte</t>
  </si>
  <si>
    <t xml:space="preserve">Advies - vergoed mavacamten (Camzyos®) voor de behandeling van een bepaalde hartspierziekte</t>
  </si>
  <si>
    <t xml:space="preserve">https://www.zorginstituutnederland.nl/documenten/2024/05/01/gvs-advies-mavacamten-camzyos-bij-hocm</t>
  </si>
  <si>
    <t xml:space="preserve">Niet onderling vervangbaar (eerste cardiale myosineremmer; bètablokkers/non-DHP calciumantagonisten zijn symptomatisch en niet geregistreerd voor HOCM); plaats conform ESC 2023 en Nederlandse beroepsgroep: toegevoegd aan de standaardbehandeling bij onvoldoende respons op of contra-indicatie/intolerantie voor bètablokker of non-DHP calciumantagonist, vóór invasieve septumreductie (SRT); gecorrigeerde brief 01-05-2024 herstelt een fout in de bijlage 2-tekst</t>
  </si>
  <si>
    <t xml:space="preserve">Positief: voldoet aan SWP, meerwaarde t.o.v. standaardbehandeling alleen. EXPLORER-HCM (RCT, 30 weken, n=251): primair samengesteld eindpunt (pVO2 +1,5 ml/kg/min met ≥1 NYHA-klasse verbetering, of pVO2 +3,0 zonder verslechtering) bereikt door 37% vs. 17% (verschil 19,4% [8,7–30,1]); significante verbetering van inspanningscapaciteit en waarschijnlijk klinisch relevant meer patiënten met ≥10 punten KCCQ-verbetering; VALOR-HCM: klinisch relevant minder patiënten die voor SRT in aanmerking komen. Veiligheid acceptabel (weinig interventiegerelateerde bijwerkingen, weinig stakers); EMA vraagt aanvullend onderzoek naar cardiovasculaire veiligheid (lage eventaantallen, systolische dysfunctie/hartfalen-risico, echomonitoring). Langetermijneffect op harde uitkomsten (CV-sterfte, hartfalen, atriumfibrilleren) 'zeer onzeker' – bij 1–2% jaarlijkse CV-sterfte zijn lange, grote studies nodig. ZIN ziet mavacamten 'mogelijk als laatste redmiddel' voor wie niet invasief behandeld kan worden en als alternatief voor SRT.</t>
  </si>
  <si>
    <t xml:space="preserve">Standaardbehandeling (bètablokker of non-dihydropyridine calciumantagonist) + placebo; SRT als invasief alternatief</t>
  </si>
  <si>
    <t xml:space="preserve">Voorwaarde (letterlijk, gecorrigeerd): 'Uitsluitend voor een verzekerde met symptomatische (NYHA klasse II-III) hypertrofische obstructieve cardiomyopathie (HOCM), die – ofwel ondanks het optimaal instellen op bètablokker of calciumantagonist persisterend klachten hebben (NYHA ≥II) – ofwel een bewezen contra-indicatie of intolerantie hebben voor bètablokkers of non-dihydropyridine calciumantagonisten. Het recept dient te zijn voorgeschreven door een expertisecentrum.'</t>
  </si>
  <si>
    <t xml:space="preserve">0,41 (proportional shortfall; gestegen van 0,377 naar 0,410 door algemene-populatie-geschaalde utiliteiten op verzoek van ZIN) → €50.000</t>
  </si>
  <si>
    <t xml:space="preserve">15.019/QALY t.o.v. standaardbehandeling; kans kosteneffectief bij €50.000 = 100% (PSA)</t>
  </si>
  <si>
    <t xml:space="preserve">15.019 overgenomen (FE van voldoende kwaliteit) maar 'mogelijk te optimistisch': korte follow-up, langetermijnuitkomsten (morbiditeit/mortaliteit) onzeker → 'zeer voorzichtig interpreteren'</t>
  </si>
  <si>
    <t xml:space="preserve">Geen prijsvoorwaarde (kosteneffectief bij €50.000); €17.488 per patiënt per jaar; monitoring in het kader van cyclisch pakketbeheer met mogelijke herbeoordeling als langetermijnstudies tegenvallen</t>
  </si>
  <si>
    <t xml:space="preserve">7,2–24,8 in jaar 3 (twee prevalentiescenario's; 89% van de patiënten heeft LVEF ≥55% conform beroepsgroep); risico op bredere off-label inzet bij niet-obstructieve HCM</t>
  </si>
  <si>
    <t xml:space="preserve">412–1.420 behandelde patiënten in jaar 3 (onzekere prevalentie van symptomatische HOCM); €17.488 per patiënt per jaar</t>
  </si>
  <si>
    <t xml:space="preserve">(1) Eerste oorzakelijke therapie voor HOCM (BMS): meerwaarde op functionele eindpunten (pVO2/NYHA 37% vs. 17%, KCCQ) en minder SRT-behoefte; harde uitkomsten onzeker maar de EMA-veiligheidsvraag en het lage eventaantal blokkeren SWP niet. (2) KE zeer gunstig (€15.019/QALY, 100% kans bij €50.000; ziektelast 0,41) → opname zonder prijsvoorwaarde, maar met de uitdrukkelijke kanttekening dat de ICER 'mogelijk te optimistisch' is en herbeoordeling volgt als lopende langetermijnstudies tegenvallen. (3) Bijlage 2 beperkt tot NYHA II–III HOCM met persisterende klachten na optimale bètablokker/calciumantagonist of bewezen contra-indicatie/intolerantie, met expertisecentrumplicht – vooral tegen off-label gebruik bij de veel grotere niet-obstructieve HCM-populatie (BIA-risico). (4) Cyclisch pakketbeheer: monitoring aangekondigd. Prioritair BMS-dossier.</t>
  </si>
  <si>
    <t xml:space="preserve">Opgenomen op bijlage 1B met bijlage 2-voorwaarde (2024); exacte datum/Stcrt. niet in dossier</t>
  </si>
  <si>
    <t xml:space="preserve">Bron: gecorrigeerde brief 01-05-2024 (oorspronkelijk 16-04-2024; 4 p.) + GVS-rapport 14-02-2024 + FT-rapport + FE-rapport 16-01-2024 + BIA (135 p.), volledig gelezen. BMS-product (prioriteit). Correctie betrof de bijlage 2-tekst.</t>
  </si>
  <si>
    <t xml:space="preserve">GVS-320</t>
  </si>
  <si>
    <t xml:space="preserve">codeïne alleen nog</t>
  </si>
  <si>
    <t xml:space="preserve">ernstige, langdurige diarree</t>
  </si>
  <si>
    <t xml:space="preserve">Uitstroom / niet langer vergoeden</t>
  </si>
  <si>
    <t xml:space="preserve">Advies - vergoed codeïne alleen nog voor de behandeling van ernstige, langdurige diarree</t>
  </si>
  <si>
    <t xml:space="preserve">https://www.zorginstituutnederland.nl/documenten/2024/05/14/pakketadvies-codeine</t>
  </si>
  <si>
    <t xml:space="preserve">n.v.t. (generiek; diverse leveranciers)</t>
  </si>
  <si>
    <t xml:space="preserve">Eerste toepassing van het 'afwegingskader noodzakelijk te verzekeren zorg' (eind 2023, op verzoek van VWS) op GVS-middelen met (nagenoeg) gelijkwaardige receptvrije alternatieven; codeïnetabletten (hoest, acute pijn, diarree) – €20 mln vergoeding in 2022 (incl. apotheekkosten/btw; werkelijke materiaalkosten lager door niet-openbare kortingen), 590.620 gebruikers, 86% kortdurend; ACP-bespreking 08-03-2024, consultatie 12 partijen; volgende casus: allergiemiddelen (GVS-399)</t>
  </si>
  <si>
    <t xml:space="preserve">Gemengd. Kortdurend gebruik (hoest, acute pijn, acute diarree): ziektelast laag tot zeer laag (≤~0,1), kosten &lt;€22 per persoon per jaar, receptvrij codeïne-hoestmiddel beschikbaar, richtlijnen raden deze toepassingen af (effectiviteit niet aangetoond, bijwerkingen, afhankelijkheid) → 'niet langer tot het GVS'. Chronische diarree na falen loperamide: richtlijnaanbeveling wél, langdurig gebruik met kosten van honderden tot duizenden euro's per jaar → blijft vergoed. Overgangstermijn voor leveranciers (wettelijke voorraden); receptplicht handhaven (opiumalkaloïd, afhankelijkheid); oproep tot passende zorg gezien breed richtlijn-afwijkend gebruik.</t>
  </si>
  <si>
    <t xml:space="preserve">Loperamide (diarree); receptvrije codeïne (hoest); paracetamol/NSAID's (pijn)</t>
  </si>
  <si>
    <t xml:space="preserve">Nieuwe voorwaarde (letterlijk): 'Uitsluitend voor een verzekerde met chronische diarree die niet kan uitkomen met loperamide omdat loperamide onvoldoende effectief is gebleken of omdat loperamide door een contra-indicatie of intolerantie niet ingezet kan worden.'</t>
  </si>
  <si>
    <t xml:space="preserve">Laag (&lt;0,1) → n.v.t.</t>
  </si>
  <si>
    <t xml:space="preserve">n.v.t. (pakketcriteria-toets, geen FE)</t>
  </si>
  <si>
    <t xml:space="preserve">n.v.t.; &lt;€22 per persoon per jaar bij kortdurend gebruik; chronisch gebruik honderden tot duizenden euro's</t>
  </si>
  <si>
    <t xml:space="preserve">Besparing ~11 (vergoeding kortdurend gebruik 2022, incl. apotheekkosten en btw; werkelijke besparing lager door kortingen); KNMP: meerkosten door substitutie naar tramadol niet meegerekend</t>
  </si>
  <si>
    <t xml:space="preserve">590.620 gebruikers in 2022, waarvan 86% kortdurend</t>
  </si>
  <si>
    <t xml:space="preserve">ACP (08-03-2024) stemt in met gedeeltelijke uitstroom: codeïne is niet effectief bij pijn en hoest en meestal niet aangewezen bij acute diarree (geen passende zorg); vergoeding voor chronische diarree moet blijven omdat de kosten voor de patiënt te hoog zijn en niet behandelen tot vervolgschade leidt; administratieve lasten van bijlage 2 minimaal houden; afleverstatus (receptplicht) is een CBG-kwestie maar de commissie hecht aan handhaving.</t>
  </si>
  <si>
    <t xml:space="preserve">(1) Eerste dossier onder het 'afwegingskader noodzakelijk te verzekeren': ZIN kijkt expliciet naar de ondergrens van het pakket – lage ziektelast (&lt;0,1), lage kosten per persoon (&lt;€22), receptvrij alternatief en richtlijn-afgeraden gebruik rechtvaardigen uitstroom van kortdurend codeïnegebruik; solidariteit en houdbaarheid als kadertekst in de brief. (2) Gedifferentieerde uitkomst via bijlage 2: alleen chronische diarree na loperamidefalen blijft vergoed omdat daar richtlijnonderbouwing én hoge individuele kosten bestaan – het kader beschermt tegen 'eigen rekening' bij hoge kosten, niet bij lage. (3) Passende-zorgsignaal: 590.620 gebruikers bij een richtlijn die het middel afraadt; KNMP-kritiek (lijstprijzen i.p.v. nettoprijzen, tramadol-substitutie, administratieve lasten) door ACP deels overgenomen. Vervolgcasus allergiemiddelen (GVS-399) eindigt juist zónder uitstroom.</t>
  </si>
  <si>
    <t xml:space="preserve">Codeïne vanaf 2025 alleen vergoed bij chronische diarree na falen loperamide (bijlage 2); overgangstermijn</t>
  </si>
  <si>
    <t xml:space="preserve">Bron: brief 15-05-2024 (3 p.) + pakketadvies 14-05-2024 incl. ACP-advies en consultatiereacties (75 p.), brief en ACP-sectie volledig gelezen. Bestaand argument (ziektelast) aangevuld. Stap B.</t>
  </si>
  <si>
    <t xml:space="preserve">GVS-321</t>
  </si>
  <si>
    <t xml:space="preserve">relugolix (Orgovyx®)</t>
  </si>
  <si>
    <t xml:space="preserve">Orgovyx</t>
  </si>
  <si>
    <t xml:space="preserve">Advies - vergoed relugolix (Orgovyx®) voor de behandeling van prostaatkanker</t>
  </si>
  <si>
    <t xml:space="preserve">https://www.zorginstituutnederland.nl/documenten/2024/05/21/gvs-advies-relugolix-orgovyx</t>
  </si>
  <si>
    <t xml:space="preserve">Accord / Myovant</t>
  </si>
  <si>
    <t xml:space="preserve">Eerste orale GnRH-antagonist voor gevorderd hormoongevoelig prostaatcarcinoom; fabrikant vroeg 1B, maar door de toedieningswegregel (niet-injectie, systemisch) komt alleen busereline-neusspray (Suprefact, 1B) voor de clustertoets in aanmerking → nieuw 1A-cluster relugolix + busereline nasaal; standaarddoses 120 mg resp. 1,2 mg (DDD); fabrikant zegt de prijs tot de GVS-limiet te verlagen bij bijbetaling</t>
  </si>
  <si>
    <t xml:space="preserve">Positief (gelijke waarde). HERO (fase 3 open-label RCT, n=622 vs. 308): aanhoudende testosteronsuppressie (&lt;50 ng/dl) over 48 weken 96,7% [94,9–97,9] vs. 88,8% [84,6–91,8] met leuproreline i.m. (verschil 7,9%, non-inferieur en superieur); geen castratieresistentie-/overlevingsdata; eerdere degarelix-beoordeling toont non-inferioriteit van GnRH-antagonisten aan agonisten; geen flare, mogelijk minder cardiovasculaire events (secundair). Busereline nasaal als clusterpartner op grond van dezelfde biochemische uitkomst.</t>
  </si>
  <si>
    <t xml:space="preserve">Busereline neusspray (clustercomparator); leuproreline i.m. (HERO)</t>
  </si>
  <si>
    <t xml:space="preserve">Vergoedingslimiet nieuw cluster (busereline nasaal); fabrikant heeft schriftelijk aangekondigd de prijs tot de GVS-limiet aan te passen bij bijbetaling</t>
  </si>
  <si>
    <t xml:space="preserve">(1) De toedieningswegregel produceert een curieus cluster: de moderne orale GnRH-antagonist wordt niet met de injecteerbare agonisten/antagonist vergeleken (waarmee HERO wél is uitgevoerd) maar met de nauwelijks gebruikte busereline-neusspray, omdat beide 'niet via injectie, systemisch' zijn – systematiek boven klinische comparator. (2) Fabrikant anticipeert op de limiet met een prijstoezegging – het cluster werkt als prijsinstrument nog vóór plaatsing (vgl. Procysbi GVS-215, waar de fabrikant juist terugtrok).</t>
  </si>
  <si>
    <t xml:space="preserve">Opgenomen op bijlage 1A in een nieuw cluster met busereline nasaal (2024)</t>
  </si>
  <si>
    <t xml:space="preserve">Bron: brief 21-05-2024 (2 p.) + GVS-rapport 23-04-2024 (14 p.), volledig gelezen. Stap B.</t>
  </si>
  <si>
    <t xml:space="preserve">GVS-322</t>
  </si>
  <si>
    <t xml:space="preserve">benralizumab (Fasenra®)</t>
  </si>
  <si>
    <t xml:space="preserve">benralizumab</t>
  </si>
  <si>
    <t xml:space="preserve">Fasenra</t>
  </si>
  <si>
    <t xml:space="preserve">ernstig astma</t>
  </si>
  <si>
    <t xml:space="preserve">Advies - vergoed benralizumab (Fasenra®) voor de behandeling van ernstig astma</t>
  </si>
  <si>
    <t xml:space="preserve">https://www.zorginstituutnederland.nl/documenten/2024/06/07/gvs-advies-benralizumab-fasenra</t>
  </si>
  <si>
    <t xml:space="preserve">Tweede astma-biological in het GVS na tezepelumab (GVS-311): intramurale s.c. biologicals vragen nu ook GVS-opname; onderling vervangbaar met tezepelumab (1B) → nieuw 1A-cluster; standaarddoses 0,54 mg (benralizumab 30 mg/8 weken) en 7,50 mg (tezepelumab); bijlage 2 met eis van ziekenhuistoediening in de eerste 6 maanden; dubbele bekostiging (add-on + GVS) gehandhaafd, 'in het algemeen onwenselijk' maar intramuraal goedkoper door prijsafspraken; omalizumab-biosimilars in ontwikkeling</t>
  </si>
  <si>
    <t xml:space="preserve">Positief (gelijke waarde t.o.v. tezepelumab bij ernstig eosinofiel astma). Eerder intramuraal beoordeeld; NMA's (o.a. uit het tezepelumab-dossier) tonen geen klinisch relevante verschillen in exacerbatiereductie, astmacontrole en veiligheid tussen benralizumab en tezepelumab bij eosinofiel astma; benralizumab alleen bij eosinofiel fenotype geregistreerd (smaller dan tezepelumab). Toedieningsrisico (allergische reacties) → eerste 6 maanden in het ziekenhuis.</t>
  </si>
  <si>
    <t xml:space="preserve">Tezepelumab (clustercomparator); overige astma-biologicals intramuraal</t>
  </si>
  <si>
    <t xml:space="preserve">Voorwaarde (letterlijk): 'Uitsluitend voor een verzekerde van 18 jaar en ouder als aanvullende onderhoudsbehandeling bij patiënten met ernstig eosinofiel astma dat onvoldoende onder controle is, ondanks hoog gedoseerde inhalatiecorticosteroïden en langwerkende β-agonisten. De behandeling dient tenminste de eerste 6 maanden te worden uitgevoerd in het ziekenhuis.'</t>
  </si>
  <si>
    <t xml:space="preserve">n.v.t. (vergoedingslimiet nieuw cluster met tezepelumab)</t>
  </si>
  <si>
    <t xml:space="preserve">Niet geraamd (cluster; verschuiving vanuit add-on)</t>
  </si>
  <si>
    <t xml:space="preserve">(1) Domino-effect van de tezepelumab-anomalie: nu tezepelumab in het GVS zit, vragen de intramurale biologicals (benralizumab, omalizumab GVS-329) eveneens opname, en ZIN clustert ze – waardoor tezepelumab van 1B naar 1A verhuist en de biologicalklasse in twee bekostigingsdomeinen tegelijk komt. (2) De 6-maands ziekenhuiseis wordt voor het eerst in een bijlage 2-tekst zelf opgenomen (bij tezepelumab alleen in de brief) – zorgsetting als vergoedingsvoorwaarde. (3) ZIN herhaalt de bezwaren tegen dubbele bekostiging (ondoelmatigheid, verstoord voorschrijven, concurrentiebelemmering) en wijst op komende omalizumab-biosimilars als prijsdrukfactor.</t>
  </si>
  <si>
    <t xml:space="preserve">Opgenomen op bijlage 1A in een nieuw cluster met tezepelumab, met bijlage 2-voorwaarde (2024)</t>
  </si>
  <si>
    <t xml:space="preserve">Bron: brief 07-06-2024 (3 p.) + GVS-rapport april 2024 (13 p.), volledig gelezen. Zie GVS-311 (tezepelumab) en GVS-329 (omalizumab). Stap B.</t>
  </si>
  <si>
    <t xml:space="preserve">GVS-323</t>
  </si>
  <si>
    <t xml:space="preserve">nasaal midazolam (Nasolam®)</t>
  </si>
  <si>
    <t xml:space="preserve">nasaal midazolam</t>
  </si>
  <si>
    <t xml:space="preserve">Nasolam</t>
  </si>
  <si>
    <t xml:space="preserve">Advies - vergoed nasaal midazolam (Nasolam®) voor de behandeling van epilepsie</t>
  </si>
  <si>
    <t xml:space="preserve">https://www.zorginstituutnederland.nl/documenten/2024/06/07/gvs-advies-nasaal-midazolam-nasolam</t>
  </si>
  <si>
    <t xml:space="preserve">Xiromed / Neuraxpharm</t>
  </si>
  <si>
    <t xml:space="preserve">Marginale toets: geregistreerde midazolam-neusspray (2,5/3,75/5 mg per dosis) voor langdurige acute convulsies bij volwassenen en kinderen ≥2 jaar (&gt;12 kg); niet vervangbaar met GVS-middelen (oromucosaal Midazolam Xiromed is een andere toedieningsweg) → 1B; vervangt de magistrale bereiding van midazolam-neusspray die nu vergoed wordt</t>
  </si>
  <si>
    <t xml:space="preserve">Positief (SWP; geen meerwaarde t.o.v. oromucosaal midazolam). Geen studies met Nasolam zelf; ZIN gebruikt de bronnen van het Midazolam Xiromed-dossier (GVS-305): midazolam-neusspray coupeert langdurige acute convulsies effectief, indirecte vergelijking toont geen meerwaarde t.o.v. oromucosaal midazolam → gelijke waarde; magistrale bereiding (AIP €39,56) vs. Nasolam (AIP €60,07) bij gemiddeld 1,63 sprays per gebruiker per jaar → €1,4 mln meerkosten.</t>
  </si>
  <si>
    <t xml:space="preserve">Oromucosaal midazolam (Midazolam Xiromed); magistrale bereiding midazolam-neusspray</t>
  </si>
  <si>
    <t xml:space="preserve">n.v.t. (marginale toets; FE-vrijstelling)</t>
  </si>
  <si>
    <t xml:space="preserve">Geen prijsvoorwaarde; AIP €60,07 vs. €39,56 voor de magistrale bereiding</t>
  </si>
  <si>
    <t xml:space="preserve">1,4 meerkosten in jaar 3 (substitutie van de magistrale bereiding; onzekerheid over gebruikers, uitgiftes en penetratie)</t>
  </si>
  <si>
    <t xml:space="preserve">Niet exact vermeld (gebruikers van midazolam-neusspray; volwassenen en kinderen ≥2 jaar)</t>
  </si>
  <si>
    <t xml:space="preserve">(1) Geregistreerd product 50% duurder dan de magistrale bereiding die het vervangt, zonder aangetoonde meerwaarde – toch 1B met €1,4 mln meerkosten en zonder prijsvoorwaarde, omdat de marginale toets geen prijsanker op bereidingsniveau kent (contrast: Sibnayal GVS-301, een jaar eerder afgewezen bij een veel groter prijsverschil). (2) Twee geregistreerde midazolam-noodvormen (oromucosaal 2023, nasaal 2024) beide op 1B, niet geclusterd wegens toedieningsweg – zelfde patroon als glucagon nasaal/s.c. (3) Beoordeling volledig geleend van het zusterdossier: geen eigen studies met het product.</t>
  </si>
  <si>
    <t xml:space="preserve">Bron: brief 07-06-2024 (2 p.) + GVS-rapport 28-05-2024 + BIA (26 p.), volledig gelezen. Zie GVS-305 (Midazolam Xiromed). Stap B.</t>
  </si>
  <si>
    <t xml:space="preserve">GVS-324</t>
  </si>
  <si>
    <t xml:space="preserve">Advies - uitbreiding vergoeding axicabtagene ciloleucel (Yescarta®)</t>
  </si>
  <si>
    <t xml:space="preserve">advies - uitbreiding vergoeding axicabtagene ciloleucel</t>
  </si>
  <si>
    <t xml:space="preserve">Sluisadvies (intramuraal, opgenomen in de GVS-index): uitbreiding van axi-cel (al vergoed in de derde lijn) naar de tweede lijn voor fitte volwassenen met DLBCL/HGBL, primair refractair of recidief ≤12 maanden, die in aanmerking komen voor ASCT (ZUMA-7-criteria); beroepsgroep wil ook 'niet fit voor ASCT maar wel voor CAR-T' → afgewezen (geen SWP), verwijzing naar voorwaardelijke toelating; gecorrigeerde versie (afronding kortingspercentages FE-rapport)</t>
  </si>
  <si>
    <t xml:space="preserve">Positief voor de ZUMA-7-populatie. ZUMA-7 (fase 3 RCT vs. SOC = salvage chemo-immunotherapie + hoge-dosis chemo/ASCT): na mediaan 47,2 maanden 45,6% vs. 53,1% overleden, mediane OS niet bereikt vs. 31,1 maanden – absolute sterftereductie 7,5% ondanks cross-over (&gt;50% van de SOC-arm kreeg later alsnog CAR-T); ernstige bijwerkingen 56% vs. 46% (n.s.; CRS, encefalopathie); klinisch relevant beter QoL op dag 100 (lage bewijskwaliteit) → meerwaarde t.o.v. SOC incl. ASCT. Voor de bredere groep (niet ASCT-fit, wel CAR-T-fit) 'kan het Zorginstituut niet komen tot het oordeel SWP' – mogelijk kandidaat voor voorwaardelijke toelating.</t>
  </si>
  <si>
    <t xml:space="preserve">Standard of care tweede lijn: salvage chemo-immunotherapie gevolgd door hoge-dosis chemotherapie en autologe stamceltransplantatie</t>
  </si>
  <si>
    <t xml:space="preserve">n.v.t. (intramuraal); gepast gebruik via landelijk CAR-T-register en tumorboard</t>
  </si>
  <si>
    <t xml:space="preserve">Hoog → €50.000</t>
  </si>
  <si>
    <t xml:space="preserve">60.844/QALY (registratiehouder) → 65.910/QALY volgens ZIN (gemiddelde leeftijd 57,2 → 60 jaar); prijsdaling van ten minste 15% (fabrikant-ICER) resp. 20% (ZIN-ICER) nodig om onder €50.000 te komen</t>
  </si>
  <si>
    <t xml:space="preserve">Aangepast: KEA van voldoende kwaliteit; ZIN corrigeert de startleeftijd naar 60 jaar (representativiteit NL-populatie) waardoor de ICER stijgt van €60.844 naar €65.910/QALY</t>
  </si>
  <si>
    <t xml:space="preserve">Opnemen mits de nettoprijs na onderhandeling met ten minste 20% wordt gereduceerd; vraagprijs €327.000 per eenmalige behandeling</t>
  </si>
  <si>
    <t xml:space="preserve">19,5 meerkosten in jaar 3 (65 patiënten × €327.000); 18,8 na substitutie van ASCT (buiten het geneesmiddelenbudget)</t>
  </si>
  <si>
    <t xml:space="preserve">65 patiënten per jaar in jaar 3</t>
  </si>
  <si>
    <t xml:space="preserve">ACP betrokken in de appraisal (maatschappelijke weging van de vier pakketcriteria) – advies conform: opnemen na prijsonderhandeling; brief bevat geen apart ACP-citaat.</t>
  </si>
  <si>
    <t xml:space="preserve">(1) Klassiek sluisadvies met een gekwantificeerde kortingseis (≥20%) afgeleid van de ICER-overschrijding (€65.910 vs. €50.000 bij hoge ziektelast); ZIN corrigeert de modelleeftijd, wat de vereiste korting van 15% naar 20% brengt – kleine modelaanpassingen vertalen zich direct in onderhandelingsdoelen. (2) Cross-over als interpretatiekader: omdat CAR-T al in de derde lijn beschikbaar is, meet ZUMA-7 feitelijk 'vroeg vs. uitgesteld' CAR-T – ZIN presenteert de 7,5% absolute sterftereductie daarom als het effect van naar voren halen. (3) Bewijs-gebonden afbakening tegen de beroepsgroep in: de 'niet ASCT-fit maar CAR-T-fit'-groep krijgt geen SWP maar een verwijzing naar voorwaardelijke toelating. Het dossier illustreert de intramurale evenknie van GVS-prijsonderhandelingsadviezen (vgl. omaveloxolon GVS-365).</t>
  </si>
  <si>
    <t xml:space="preserve">Opname in het basispakket na succesvolle prijsonderhandeling (korting ≥20%); sluisprocedure (2024)</t>
  </si>
  <si>
    <t xml:space="preserve">Bron: gecorrigeerd pakketadvies 26-06-2024 (brief) + FT-rapport + FE-rapport + BIA (184 p.), brief volledig gelezen. Intramuraal sluisadvies dat in de GVS-index is opgenomen; velden 'Aanvraag' en 'Bijlage 2' als n.v.t./sluis ingevuld. Registratiehouder aangevuld (Kite/Gilead). Stap B.</t>
  </si>
  <si>
    <t xml:space="preserve">GVS-325</t>
  </si>
  <si>
    <t xml:space="preserve">naldemedine (Rizmoic®)</t>
  </si>
  <si>
    <t xml:space="preserve">naldemedine</t>
  </si>
  <si>
    <t xml:space="preserve">Rizmoic</t>
  </si>
  <si>
    <t xml:space="preserve">verstopte darmen door sterke pijnstillers (opioïden)</t>
  </si>
  <si>
    <t xml:space="preserve">Advies - vergoed naldemedine (Rizmoic®) voor de behandeling van verstopte darmen door sterke pijnstillers (opioïden)</t>
  </si>
  <si>
    <t xml:space="preserve">https://www.zorginstituutnederland.nl/documenten/2024/07/01/gvs-advies-naldemedine-rizmoic</t>
  </si>
  <si>
    <t xml:space="preserve">Shionogi</t>
  </si>
  <si>
    <t xml:space="preserve">Perifere opioïdantagonist (PAMORA) voor OIC na falen van laxantia; fabrikant vraagt cluster met naloxegol (1B sinds 2016, GVS-135) → nieuw 1A-cluster; methylnaltrexon (s.c.) buiten de toets door toedieningsweg; standaarddoses 0,2 mg en 25 mg (WHO-DDD)</t>
  </si>
  <si>
    <t xml:space="preserve">Positief (gelijke waarde t.o.v. naloxegol). Geen directe vergelijking; indirecte vergelijking (COMPOSE-studies vs. KODIAC-studies, beide placebogecontroleerd) toont vergelijkbare gunstige effecten (responderpercentages op spontane defecatie), ongunstige effecten (GI), toepasbaarheid en gebruiksgemak; naloxegol was eerder gelijkwaardig aan methylnaltrexon bevonden.</t>
  </si>
  <si>
    <t xml:space="preserve">Naloxegol (indirect via placebostudies); methylnaltrexon niet (toedieningsweg)</t>
  </si>
  <si>
    <t xml:space="preserve">n.v.t. (vergoedingslimiet nieuw cluster met naloxegol)</t>
  </si>
  <si>
    <t xml:space="preserve">(1) Tweede orale PAMORA verhuist naloxegol na acht jaar van 1B (waar het als 'besparend' werd geplaatst) naar een 1A-cluster met vergoedingslimiet – de klasse-toetreder herreguleert de zittende (patroon van 2022–2024: Acarizax, ofatumumab, tezepelumab). (2) Indirecte vergelijking via placebostudies volstaat; toedieningsweg sluit methylnaltrexon uit van clustering maar niet uit de waardeketen.</t>
  </si>
  <si>
    <t xml:space="preserve">Opgenomen op bijlage 1A in een nieuw cluster met naloxegol (2024)</t>
  </si>
  <si>
    <t xml:space="preserve">Bron: brief 01-07-2024 (2 p.) + GVS-rapport + FT-rapport 25-06-2024 (43 p.), volledig gelezen. Zie GVS-135 (naloxegol). Stap B.</t>
  </si>
  <si>
    <t xml:space="preserve">GVS-326</t>
  </si>
  <si>
    <t xml:space="preserve">Advies - niet vergoeden semaglutide (Wegovy®) bij de behandeling van obesitas</t>
  </si>
  <si>
    <t xml:space="preserve">https://www.zorginstituutnederland.nl/documenten/2024/07/12/gvs-advies-semaglutide-wegovy-bij-obesitas</t>
  </si>
  <si>
    <t xml:space="preserve">Aangevraagd op 1A (cluster met liraglutide 3 mg/naltrexon-bupropion, gewichtsreducerende middelen met bijlage 2 obesitas + GLI); ZIN beoordeelde de hele registratie (BMI ≥30, of ≥27 met comorbiditeit) als aanvulling op GLI; derde beoordeeld obesitasmiddel en het eerste met een FE (liraglutide/naltrexon-bupropion kregen FE-vrijstelling op BIA &lt;€10 mln); tirzepatide volgt</t>
  </si>
  <si>
    <t xml:space="preserve">Positief: voldoet aan SWP als aanvulling op een GLI. Zonder DM2: STEP 8 (open-label RCT vs. liraglutide 3 mg) toont een klinisch relevante extra gewichtsafname van 9,4% → meerwaarde t.o.v. liraglutide; met DM2: STEP 2 (dubbelblind vs. placebo) 6,1% extra afname → meerwaarde t.o.v. placebo; STEP 1 vs. placebo + GLI bij niet-diabeten. Beperkingen: in alle studies werd gelijktijdig met GLI gestart (geen bewijs voor semaglutide ná een mislukte GLI, zoals de huidige bijlage 2 vereist), geen data na 2 jaar, gewichtstoename bij direct staken en geen studies naar verantwoord afbouwen → langetermijneffectiviteit onzeker. KE onvoldoende onderbouwd (zie KE) → 'op dit moment nog niet opnemen'.</t>
  </si>
  <si>
    <t xml:space="preserve">Liraglutide 3 mg (Saxenda) + GLI bij patiënten zonder DM2; placebo + GLI bij DM2; naltrexon/bupropion niet direct vergeleken</t>
  </si>
  <si>
    <t xml:space="preserve">Geen bijlage 2-tekst (negatief advies); bestaande voorwaarden voor gewichtsreducerende middelen (GLI ≥1 jaar niet succesvol, BMI ≥35 met comorbiditeit of ≥40, 5%-stopregel) berusten op de Zorgstandaard Obesitas 2010; Zorgstandaard 2023 laat eerdere farmacotherapie toe bij BMI ≥35 met comorbiditeit/buikomvang of ≥40</t>
  </si>
  <si>
    <t xml:space="preserve">0,1–0,4 (proportional shortfall, alle drie vergelijkingen) → €20.000</t>
  </si>
  <si>
    <t xml:space="preserve">STEP 1 (zonder DM2 vs. placebo+GLI): 43.231/QALY (kans 4% bij €20.000); STEP 2 (DM2 vs. placebo): 83.421/QALY (0%); STEP 8 (vs. liraglutide): 19.189/QALY (57%); subgroepanalyses 21.115–21.350</t>
  </si>
  <si>
    <t xml:space="preserve">Geen realistische ICER te bepalen: model 'zeer complex', te intransparant, vermoedelijk bias en gebrek aan bewijs (QALY-winst berust op gemodelleerde comorbiditeits- en diabetespreventie die niet in de studies is gemeten; zeer gevoelig voor baseline-BMI – bij BMI 30 stijgt de ICER naar €103.906, bij BMI 28 naar €316.990 – en voor gewichtsbehoud/behandelduur) → 'onbruikbaar voor besluitvorming'</t>
  </si>
  <si>
    <t xml:space="preserve">Geen prijsadvies mogelijk; fabrikant uitgenodigd het model aan te passen en beter te onderbouwen; ~€2.750 per patiënt per jaar in de onderhoudsfase</t>
  </si>
  <si>
    <t xml:space="preserve">59,3 (scenario 1: huidige GLI-deelnemers na 1 jaar GLI, 5% groei) – 62,4 (scenario 2) – 661,1 (scenario 3: alle GLI-gerechtigden na 1 jaar GLI) – 1.300 (scenario 4: alle GLI-gerechtigden, direct) in jaar 3; marktpenetratie 70/80/90%</t>
  </si>
  <si>
    <t xml:space="preserve">60.754 (sc. 1) / 69.214 (sc. 2) / 384.873 (sc. 3) / 669.880 (sc. 4) patiënten in jaar 3; ~7 mln Nederlanders met overgewicht, ~4,2 mln binnen het EMA-label; ~€2.750 per jaar</t>
  </si>
  <si>
    <t xml:space="preserve">Niet in openbare ACP-vergadering besproken (geen KE-uitspraak mogelijk); ZIN concludeert in overleg met de ACP dat gezien de grote potentiële populatie een bredere maatschappelijke discussie over gewichtsreducerende middelen 'zonder meer aan de orde' is, die echter ook inzicht in KE en doelmatige inzet vereist; verwijzing naar de CEG-argumentenwijzer 'Door dik en dun?' (mei 2024); 'begin van het mogelijk medicaliseren van een deel van de bevolking'; preventie vs. interventie is zorgoverstijgend (financiën, EZ, onderwijs).</t>
  </si>
  <si>
    <t xml:space="preserve">(1) Effectief en SWP (9,4% extra gewichtsverlies vs. liraglutide), maar de eerste obesitas-FE ooit is onbruikbaar: te complex, intransparant, gebaseerd op gemodelleerde langetermijncomorbiditeit en extreem gevoelig voor baseline-BMI; bij ziektelast 0,1–0,4 en €20.000/QALY is de kans op KE 4% (STEP 1) en 0% (STEP 2) → geen prijsadvies mogelijk, 'nog niet opnemen'. (2) BIA in vier scenario's van €59 mln tot €1,3 miljard laat zien dat de vergoedingsvoorwaarden (GLI eerst, 1 jaar) de eigenlijke budgetknop zijn – 4,2 mln mensen vallen onder het label. (3) Maatschappelijke agendering: normatief kader voor overgewicht/obesitas nodig vóór opname (CEG); 'niet vergoeden van potentieel kosteneffectieve middelen kan toegankelijkheid ook blokkeren'. (4) Tekorten aan semaglutide/liraglutide voor diabetespatiënten: vergoeding voor obesitas pas als die zijn opgelost. (5) Toekomstige middelen (tirzepatide) en concurrentie meegewogen; validatie van een obesitas-ziektemodel nodig voor de hele klasse.</t>
  </si>
  <si>
    <t xml:space="preserve">Vooralsnog niet opgenomen (juli 2024); fabrikant uitgenodigd FE te verbeteren; maatschappelijke dialoog geadviseerd</t>
  </si>
  <si>
    <t xml:space="preserve">Bron: brief 12-07-2024 (7 p. incl. technische bijlage) + FT-rapport + FE-rapport 19-06-2024 (WAR 08-04-2024) + BIA (256 p.; 2 pagina's onleesbaar), volledig gelezen. Eerste FE voor een obesitasmiddel; vier-scenario-BIA. Verwante klassedossiers: liraglutide/Saxenda (bijlage 2 GLI), naltrexon/bupropion.</t>
  </si>
  <si>
    <t xml:space="preserve">GVS-327</t>
  </si>
  <si>
    <t xml:space="preserve">baricitinib (Olumiant®)</t>
  </si>
  <si>
    <t xml:space="preserve">baricitinib</t>
  </si>
  <si>
    <t xml:space="preserve">Olumiant</t>
  </si>
  <si>
    <t xml:space="preserve">ernstige alopecia areata</t>
  </si>
  <si>
    <t xml:space="preserve">Advies - vergoed baricitinib (Olumiant®) voor de behandeling van ernstige alopecia areata</t>
  </si>
  <si>
    <t xml:space="preserve">https://www.zorginstituutnederland.nl/documenten/2024/07/31/gvs-advies-baricitinib-olumiant-bij-ernstige-alopecia-areata</t>
  </si>
  <si>
    <t xml:space="preserve">JAK-remmer, al vergoed voor RA, atopische dermatitis en JIA; nieuwe indicatie ernstige alopecia areata (AA) – eerste vergoede systemische AA-behandeling na falen van lokale middelen en ≥1 immunosuppressivum; niet vervangbaar → 1B met bijlage 2 (dermatoloog, SALT ≥50, episode &lt;8 jaar, na immunosuppressivum, evaluatie/stop na 6 maanden); ritlecitinib (Litfulo) recent geregistreerd als toekomstige concurrent</t>
  </si>
  <si>
    <t xml:space="preserve">Positief voor de afgebakende populatie. BRAVE-AA1/AA2 (RCT's vs. placebo, SALT ≥50, episode &gt;6 maanden): SALT ≤20 (klinisch relevante respons) na 36 weken 35,2% en 32,5% met 4 mg vs. 5,3% en 2,6% placebo – ruim 8× zo vaak (gepoold); 2 mg minder effectief; geen klinisch relevant QoL-effect over de hele populatie, wel in responders en andere subgroepen (bewijs 'dun', geen gevalideerde ziektespecifieke vragenlijst); ernstige bijwerkingen en stakers zeer laag en niet verhoogd vs. placebo (JAK-klasseveiligheid buiten beschouwing). Ziekte-ernst mede bepaald door psychosociale last (depressie, angst).</t>
  </si>
  <si>
    <t xml:space="preserve">Placebo bovenop/na lokale middelen en systemische immunosuppressiva (methotrexaat, ciclosporine, prednison) – geen vergoed alternatief</t>
  </si>
  <si>
    <t xml:space="preserve">Voorwaarde (letterlijk): 'Uitsluitend op voorschrift van een dermatoloog voor een verzekerde met als hoofdindicatie de behandeling van ernstige alopecia areata (AA) bij wie: • sprake is van een SALT-score ≥50 én • huidige episode en ziekte ernst van AA korter dan 8 jaar • de hergroei van haar onvoldoende is, ondanks de inzet van lokale middelen en ten minste één systemisch immunosuppressivum (methotrexaat, ciclosporine, prednison oraal of i.m.) in een adequate dosis voor een passende behandelduur, tenzij er aangetoonde contra-indicaties zijn voor of bijwerkingen zijn van deze middelen. De behandeling dient na 6 maanden te worden geëvalueerd en bij onvoldoende werkzaamheid gestaakt te worden overeenkomstig de richtlijnen …'</t>
  </si>
  <si>
    <t xml:space="preserve">n.v.t. (FE-vrijstelling: BIA €8,9 mln; ZIN adviseert alsnog een FE te vragen als de uitgaven hoger uitvallen)</t>
  </si>
  <si>
    <t xml:space="preserve">n.v.t.; €7.876 per patiënt per jaar (AIP €640 per verpakking)</t>
  </si>
  <si>
    <t xml:space="preserve">8,9 meerkosten in jaar 3 (1.355 patiënten, base case); exploratief maximumscenario €23,8 mln; concurrentie ritlecitinib niet meegenomen</t>
  </si>
  <si>
    <t xml:space="preserve">1.355 patiënten in jaar 3 (base case; onzeker)</t>
  </si>
  <si>
    <t xml:space="preserve">(1) Eerste vergoede systemische behandeling voor een aandoening met vooral psychosociale ziektelast: ZIN accepteert een haargroei-eindpunt (SALT ≤20, 8× placebo) als klinisch relevant terwijl het QoL-effect over de hele populatie niet relevant is – de ernst wordt via bijlage 2 (SALT ≥50, &lt;8 jaar, na immunosuppressivum, dermatoloog) afgebakend. (2) Voorwaardelijke FE-vrijstelling: bij €8,9 mln (net onder de drempel, maximumscenario €23,8 mln) adviseert ZIN de minister een FE alsnog te eisen als de uitgaven tegenvallen – een terugvaloptie die de vrijstelling conditioneel maakt. (3) Stopregel na 6 maanden en episodeduur (&lt;8 jaar, responskans daalt met duur) als responder-selectie; JAK-klasseveiligheid (EMA-waarschuwingen 2023) niet in de brief gewogen.</t>
  </si>
  <si>
    <t xml:space="preserve">Opgenomen op bijlage 1B met bijlage 2-voorwaarde voor alopecia areata (2024)</t>
  </si>
  <si>
    <t xml:space="preserve">Bron: brief 31-07-2024 (4 p.) + GVS-rapport + FT-rapport + BIA (65 p.), volledig gelezen. Stap B.</t>
  </si>
  <si>
    <t xml:space="preserve">GVS-328</t>
  </si>
  <si>
    <t xml:space="preserve">ziekte van Von Gierke en het syndroom van Fanconi-Bickel</t>
  </si>
  <si>
    <t xml:space="preserve">Advies - vergoed empagliflozine (Jardiance®) voor de behandeling van de ziekte van Von Gierke en het syndroom van Fanconi-Bickel</t>
  </si>
  <si>
    <t xml:space="preserve">https://www.zorginstituutnederland.nl/documenten/2024/08/02/gvs-advies-uitbreiding-nadere-voorwaarden-empagliflozine-jardiance</t>
  </si>
  <si>
    <t xml:space="preserve">Boehringer Ingelheim / Lilly (aanvraag door beroepsgroep)</t>
  </si>
  <si>
    <t xml:space="preserve">Aanvraag door de beroepsgroep (Expertisecentrum UMCG, platform Medicijn voor de Maatschappij, Sectie Metabole Ziekten, UMC Utrecht, patiëntenvereniging VKS), onderschreven door de registratiehouder: uitbreiding van de SGLT2-bijlage 2 van empagliflozine met de extreem zeldzame, niet-geregistreerde (off-label) indicaties glycogeenstapelingsziekte type Ib (Von Gierke; neutropenie/neutrofiele disfunctie door 1,5-anhydroglucitol-stapeling) en type XI (Fanconi-Bickel); geen BIA: zeer klein aantal patiënten en besparing op G-CSF</t>
  </si>
  <si>
    <t xml:space="preserve">Positief (SWP voor beide off-label indicaties). Bewijs: internationale retrospectieve vragenlijststudie bij zorgverleners in 24 landen (112 GSD-Ib-patiënten; 107 met follow-updata): verbetering van neutropenie, neutrofiele disfunctie, infecties, mondulcera en inflammatoire darmziekte, waardoor G-CSF (dat de neutrofielfunctie niet volledig herstelt en op lange termijn ernstige bijwerkingen geeft) kan worden afgebouwd of gestaakt; kleinschalige retrospectieve studies (recall-bias-risico); Nederlands Zorgpad en internationale aanbevelingen adviseren SGLT2-remming als (experimentele) behandeling met individuele monitoring; voor GSD-XI geen richtlijn, mechanistische analogie. Hypoglykemierisico vergt aanpassing van het dieetregime.</t>
  </si>
  <si>
    <t xml:space="preserve">Standaardzorg met dieet, antibioticaprofylaxe (cotrimoxazol) en G-CSF bij neutropenie</t>
  </si>
  <si>
    <t xml:space="preserve">Nieuwe voorwaarde (letterlijk): 'Voor een verzekerde met glycogeenstapelingsziekte type Ib en voor een verzekerde met glycogeenstapelingsziekte type XI'</t>
  </si>
  <si>
    <t xml:space="preserve">n.v.t. (cluster; empagliflozine goedkoop t.o.v. G-CSF)</t>
  </si>
  <si>
    <t xml:space="preserve">Geen meerkosten verwacht (zeer klein aantal patiënten; besparing op G-CSF); geen BIA uitgewerkt</t>
  </si>
  <si>
    <t xml:space="preserve">Zeer klein (GSD-Ib en GSD-XI extreem zeldzaam; enkele tientallen patiënten in NL)</t>
  </si>
  <si>
    <t xml:space="preserve">(1) Off-label repurposing van een goedkoop cluster-geneesmiddel voor een ultra-zeldzame ziekte, aangevraagd door de beroepsgroep en het platform Medicijn voor de Maatschappij: ZIN accepteert retrospectieve praktijkdata (112 patiënten wereldwijd) plus zorgpad-consensus als SWP – de bewijslat volgt de zeldzaamheid en de lage kosten (vgl. levomepromazine GVS-244, mifepriston GVS-291). (2) Bijlage 2 als vehikel om off-label gebruik binnen een bestaand cluster vergoedbaar te maken zonder de registratiehouder te belasten; besparing op G-CSF maakt een BIA overbodig. (3) Registratiehouder 'onderschrijft' slechts – het initiatief ligt bij academische centra; model voor drug repurposing via het GVS.</t>
  </si>
  <si>
    <t xml:space="preserve">Bijlage 2-voorwaarde empagliflozine uitgebreid met GSD-Ib en GSD-XI (2024)</t>
  </si>
  <si>
    <t xml:space="preserve">Bron: briefrapport 02-08-2024 met farmacotherapeutische beoordeling (11 p.), volledig gelezen. Stap B.</t>
  </si>
  <si>
    <t xml:space="preserve">GVS-329</t>
  </si>
  <si>
    <t xml:space="preserve">omalizumab (Xolair®)</t>
  </si>
  <si>
    <t xml:space="preserve">omalizumab</t>
  </si>
  <si>
    <t xml:space="preserve">Xolair</t>
  </si>
  <si>
    <t xml:space="preserve">Advies - vergoed omalizumab (Xolair®) voor de behandeling van ernstig astma</t>
  </si>
  <si>
    <t xml:space="preserve">https://www.zorginstituutnederland.nl/documenten/2024/08/05/gvs-advies-omalizumab-xolair-voor-de-behandeling-van-ernstig-astma</t>
  </si>
  <si>
    <t xml:space="preserve">Derde astma-biological in het GVS (na tezepelumab en benralizumab): onderling vervangbaar → cluster 0R03DXAP V met benralizumab en tezepelumab; standaarddosis 16 mg/dag (gewogen over 75–600 mg per 2–4 weken); alleen de astma-indicatie aangevraagd (chronische urticaria, neuspoliepen buiten beschouwing); bijlage 2 vanaf 6 jaar met 6 maanden ziekenhuistoediening; dubbele bekostiging blijft; patent verlopen, biosimilars in ontwikkeling</t>
  </si>
  <si>
    <t xml:space="preserve">Positief (gelijke waarde t.o.v. benralizumab en tezepelumab bij ernstig allergisch/IgE-gemedieerd astma). Omalizumab is de oudste astma-biological (intramuraal sinds 2006); NMA's uit het tezepelumab-dossier tonen geen klinisch relevante verschillen in exacerbaties, astmacontrole en veiligheid bij type 2-astma; onderscheidend: geregistreerd vanaf 6 jaar (benralizumab ≥18, tezepelumab ≥12) en IgE-gestuurde dosering.</t>
  </si>
  <si>
    <t xml:space="preserve">Benralizumab en tezepelumab (clustercomparators)</t>
  </si>
  <si>
    <t xml:space="preserve">Voorwaarde (letterlijk): 'Uitsluitend voor een verzekerde van 6 jaar en ouder als aanvullende onderhoudsbehandeling bij patiënten met ernstig allergisch (IgE-gemedieerd) astma dat onvoldoende onder controle is, ondanks hooggedoseerde inhalatiecorticosteroïden en langwerkende β-agonisten. De behandeling dient tenminste de eerste 6 maanden te worden uitgevoerd in het ziekenhuis.'</t>
  </si>
  <si>
    <t xml:space="preserve">n.v.t. (vergoedingslimiet cluster 0R03DXAP V)</t>
  </si>
  <si>
    <t xml:space="preserve">(1) Voltooiing van de astma-biologicalcluster in het GVS binnen één jaar (tezepelumab 12-2023 → benralizumab 06-2024 → omalizumab 08-2024): drie middelen met verschillende fenotypen (IgE, eosinofiel, breed) en leeftijdsgrenzen (6/18/12 jaar) in één limietcluster – fenotype-verschillen zijn geen clusterbreker. (2) De ziekenhuiseis (6 maanden) is nu standaardtekst in de bijlage 2 van de klasse; biosimilar-komst voor omalizumab als beoogde prijsdrukker voor het hele cluster.</t>
  </si>
  <si>
    <t xml:space="preserve">Opgenomen op bijlage 1A in cluster 0R03DXAP V met bijlage 2-voorwaarde (2024)</t>
  </si>
  <si>
    <t xml:space="preserve">Bron: brief 05-08-2024 (3 p.) + GVS-rapport 17-07-2024 (14 p.), volledig gelezen. Zie GVS-311 en GVS-322. Stap B.</t>
  </si>
  <si>
    <t xml:space="preserve">GVS-330</t>
  </si>
  <si>
    <t xml:space="preserve">zilucoplan (Zilbrysq®)</t>
  </si>
  <si>
    <t xml:space="preserve">zilucoplan</t>
  </si>
  <si>
    <t xml:space="preserve">Zilbrysq</t>
  </si>
  <si>
    <t xml:space="preserve">myasthenia gravis</t>
  </si>
  <si>
    <t xml:space="preserve">Advies - vergoed zilucoplan (Zilbrysq®) voor de behandeling van myasthenia gravis</t>
  </si>
  <si>
    <t xml:space="preserve">https://www.zorginstituutnederland.nl/documenten/2024/08/29/gvs-advies-zilucoplan-zilbrysq</t>
  </si>
  <si>
    <t xml:space="preserve">Derde C5-remmer voor refractaire AChR+ gMG, als enige s.c. (dagelijks zelf thuis) en daardoor volgens de afbakeningsbrief extramuraal, terwijl eculizumab, ravulizumab en efgartigimod intramuraal zijn → niet clusterbaar → 1B met bijlage 2 (academisch centrum + indicatiecommissie gMG); ZIN adviseert prijsonderhandelingen wegens ongelijk speelveld en prijsafspraken voor ravulizumab</t>
  </si>
  <si>
    <t xml:space="preserve">Positief (gelijke waarde t.o.v. eculizumab en ravulizumab). RAISE (fase 3 RCT vs. placebo bovenop standaardtherapie): klinisch relevante verbetering MG-ADL en QMG na 12 weken; indirecte vergelijking met REGAIN (eculizumab) en CHAMPION-MG (ravulizumab): 'voldoende aannemelijk' geen klinisch relevante verschillen in gunstige en ongunstige effecten (meningokokkenvaccinatie vereist bij alle C5-remmers). Gebruiksgemak (injectie thuis vs. infuus in het ziekenhuis) maakt zilucoplan volgens ZIN 'een aantrekkelijk alternatief', mate van substitutie onduidelijk.</t>
  </si>
  <si>
    <t xml:space="preserve">Eculizumab en ravulizumab (intramurale C5-remmers; indirect via REGAIN/CHAMPION-MG); efgartigimod (positief advies, nog niet vergoed)</t>
  </si>
  <si>
    <t xml:space="preserve">Voorwaarde (letterlijk): 'Uitsluitend voor een verzekerde voor wie het geneesmiddel is voorgeschreven door een academisch centrum na goedkeuring door de indicatiecommissie voor gegeneraliseerde myasthenia gravis (gMG).'</t>
  </si>
  <si>
    <t xml:space="preserve">n.v.t.: bij gelijke waarde 'niet aan de orde', maar ZIN signaleert dat onbekend is of de comparators eculizumab/ravulizumab zelf kosteneffectief zijn</t>
  </si>
  <si>
    <t xml:space="preserve">Advies om prijsonderhandelingen te starten; prijs mag niet hoger zijn dan die van eculizumab/ravulizumab; €276.333 per patiënt per jaar (lijstprijs)</t>
  </si>
  <si>
    <t xml:space="preserve">3,0 kostenbeslag in jaar 3 (12 patiënten); na substitutie van eculizumab/ravulizumab (MSZ) een besparing van 0,5 op lijstprijzen – in werkelijkheid minder of zelfs meerkosten door VWS-prijsafspraken voor ravulizumab</t>
  </si>
  <si>
    <t xml:space="preserve">12 patiënten per jaar in jaar 3 (refractaire AChR+ gMG; 10–20% van ~2.500 MG-patiënten refractair)</t>
  </si>
  <si>
    <t xml:space="preserve">Geen ACP-advies (het signaal over niet-kosteneffectieve standaarden is onderwerp van gesprek met WAR en ACP).</t>
  </si>
  <si>
    <t xml:space="preserve">(1) Systeemsignaal expliciet in de brief: bij gelijke waarde is FE 'niet aan de orde' en mag de prijs maximaal die van de standaard zijn – maar als die standaard (eculizumab/ravulizumab, €276.000/jaar) zelf niet kosteneffectief is, wordt een even dure gelijkwaardige toetreder óók niet kosteneffectief vergoed; ZIN noemt dit 'onwenselijk', 'beraadt zich' en bespreekt het met WAR en ACP. (2) Extramuraal/intramuraal-anomalie (vgl. tezepelumab): de s.c. variant komt in het GVS terwijl de klassegenoten onder VWS-prijsafspraken intramuraal zijn → ZIN adviseert prijsonderhandeling voor een 1B-middel met gelijke waarde, een uitzonderlijke combinatie. (3) Zwaarste gepast-gebruikconstructie tot nu toe: academisch centrum én landelijke indicatiecommissie gMG als voorwaarde.</t>
  </si>
  <si>
    <t xml:space="preserve">Opgenomen op bijlage 1B met bijlage 2-voorwaarde na prijsonderhandeling (2025)</t>
  </si>
  <si>
    <t xml:space="preserve">Bron: brief 29-08-2024 (4 p.) + GVS-rapport + FT-rapport + BIA (41 p.), volledig gelezen. Indexuitkomst 'met bijlage 2-voorwaarden' → 'Opnemen na prijsonderhandeling' (ZIN adviseert expliciet prijsonderhandelingen). Bestaand argument (comparator) aangevuld. Stap B.</t>
  </si>
  <si>
    <t xml:space="preserve">GVS-331</t>
  </si>
  <si>
    <t xml:space="preserve">vutrisiran (Amvuttra®)</t>
  </si>
  <si>
    <t xml:space="preserve">vutrisiran</t>
  </si>
  <si>
    <t xml:space="preserve">Amvuttra</t>
  </si>
  <si>
    <t xml:space="preserve">een bepaalde vorm van amyloïdose</t>
  </si>
  <si>
    <t xml:space="preserve">Advies - vergoed vutrisiran (Amvuttra®) voor de behandeling van een bepaalde vorm van amyloïdose</t>
  </si>
  <si>
    <t xml:space="preserve">https://www.zorginstituutnederland.nl/documenten/2024/08/29/gvs-advies-vutrisiran-amvuttra</t>
  </si>
  <si>
    <t xml:space="preserve">Niet onderling vervangbaar: de comparator patisiran (Onpattro, i.v. elke 3 weken) is intramuraal (add-on, weesgeneesmiddelenarrangement 2018, UMCG-supervisie) en staat niet in het GVS; vutrisiran (s.c. elke 3 maanden) is op grond van de afbakeningsbrief 2014 extramuraal → ongelijk speelveld; ~60 ATTRv-PN-patiënten in behandeling</t>
  </si>
  <si>
    <t xml:space="preserve">Positief (gelijke waarde t.o.v. patisiran). HELIOS-A (open-label RCT vs. externe placebo-arm uit APOLLO, met patisiran-referentiearm): vutrisiran geeft t.o.v. placebo een klinisch relevante vermindering van de ernst van de neuropathie (mNIS+7), klinisch relevante verbetering van het loopvermogen (10MWT) en van kwaliteit van leven (Norfolk QoL-DN); geen relevante verschillen met patisiran in effectiviteit of veiligheid (interventiegerelateerde ernstige bijwerkingen, stakers). Beroepsgroep: dezelfde plaats als patisiran (eerste keus bij ATTRv-PN); het UMCG-expertisecentrum verwacht dat ook vutrisiran via gespecialiseerde thuiszorg kan worden voortgezet. Conclusie: SWP en gelijke waarde t.o.v. patisiran bij ATTRv-PN stadium 1–2.</t>
  </si>
  <si>
    <t xml:space="preserve">Patisiran (intramuraal siRNA, i.v.) – eerste keus volgens de Nederlandse beroepsgroep; placebo (externe arm APOLLO)</t>
  </si>
  <si>
    <t xml:space="preserve">Voorwaarde (letterlijk): 'Uitsluitend voor een verzekerde met genetisch bevestigde, erfelijke transthyretine-amyloïdose en polyneuropathie in stadium 1 of 2 die hiervoor onder behandeling is in of onder supervisie van het expertisecentrum.'</t>
  </si>
  <si>
    <t xml:space="preserve">n.v.t. (gelijke waarde → KE niet aan de orde)</t>
  </si>
  <si>
    <t xml:space="preserve">Geen percentage; 'opname mag niet tot meerkosten leiden' t.o.v. patisiran (vertrouwelijke prijsafspraak 2018) → prijsonderhandelingen starten; €397.000 per patiënt per jaar op lijstprijs</t>
  </si>
  <si>
    <t xml:space="preserve">GVS +24,1 tot +28,2 in jaar 3; MSZ -26,9 tot -31,3 door minder patisiran; netto -2,7 tot -3,1 (op lijstprijzen; patisiranprijs overschat → totale budgetimpact onderschat)</t>
  </si>
  <si>
    <t xml:space="preserve">62–74 behandelde ATTRv-PN-patiënten in jaar 3 (nu ~60 op patisiran); €397.000 per patiënt per jaar</t>
  </si>
  <si>
    <t xml:space="preserve">(1) Gelijke waarde t.o.v. een intramuraal middel (patisiran): eerste GVS-dossier waarin het prijsanker een add-on onder weesgeneesmiddelenarrangement is – 'geen meerkosten' vereist onderhandeling omdat de nettoprijs van patisiran vertrouwelijk is. (2) Domeinoverstijgende BIA: GVS +€24–28 mln, MSZ -€27–31 mln, netto besparing – maar op lijstprijzen, dus de werkelijke budgetimpact is onderschat. (3) ZIN signaleert een bekostigingsprobleem: de afbakeningsbrief (2014) dwingt vutrisiran naar het GVS terwijl patisiran intramuraal is, wat een 'ongelijk speelveld' en een financieel gedreven middelkeuze kan opleveren die niet per se goedkoper is; VWS-beleid laat afwijken niet toe. (4) Bijlage 2 met expertisecentrum-supervisie; indicatie-uitbreiding naar cardiomyopathie in aantocht.</t>
  </si>
  <si>
    <t xml:space="preserve">Opgenomen op bijlage 1B met bijlage 2-voorwaarde na prijsonderhandeling (2024/2025); exacte datum/Stcrt. niet in dossier</t>
  </si>
  <si>
    <t xml:space="preserve">Bron: brief 29-08-2024 (4 p.) + GVS-rapport + FT-rapport 18-07-2024 + BIA (44 p.), volledig gelezen. Zie ook GVS-211/238 (tafamidis ATTR-CM).</t>
  </si>
  <si>
    <t xml:space="preserve">GVS-332</t>
  </si>
  <si>
    <t xml:space="preserve">inclisiran (Leqvio®) en bempedoïnezuur (Nilemdo®)</t>
  </si>
  <si>
    <t xml:space="preserve">Leqvio, Nilemdo</t>
  </si>
  <si>
    <t xml:space="preserve">Advies - Uitbreiding vergoedingsvoorwaarden inclisiran (Leqvio®) en bempedoïnezuur (Nilemdo®)</t>
  </si>
  <si>
    <t xml:space="preserve">https://www.zorginstituutnederland.nl/documenten/2024/08/29/gvs-advies-inclisiran-leqvio-en-bempedoinezuur-nilemdo</t>
  </si>
  <si>
    <t xml:space="preserve">Novartis / Daiichi Sankyo</t>
  </si>
  <si>
    <t xml:space="preserve">Vervolg op het advies van 17-04-2023 voor evolocumab/alirocumab (GVS-292): de eis van verplicht ezetimibgebruik vervalt bij gedocumenteerde ezetimib-intolerantie; nu op eigen initiatief van ZIN (signalen uit het veld, na overleg met ZN) uitgebreid naar de andere lipidenverlagers met bijlage 2: inclisiran (siRNA tegen PCSK9) en bempedoïnezuur (ACL-remmer)</t>
  </si>
  <si>
    <t xml:space="preserve">Geen nieuwe effectiviteitsbeoordeling. Onderbouwing uit het PCSK9-advies 2023: ~7% van de in aanmerking komende patiënten is ezetimib-intolerant; ZIN-evaluatie toonde signalen dat ezetimib in te lage dosering of 'op papier' (voorgeschreven maar niet ingenomen) werd gebruikt om aan de voorwaarde te voldoen; dezelfde problemen gelden volgens veldsignalen voor inclisiran en bempedoïnezuur → ezetimib-eis vervalt bij gedocumenteerde intolerantie, mits ezetimib eerst voldoende lang is geprobeerd; combinatie bempedoïnezuur met PCSK9-remmer blijft niet aanbevolen.</t>
  </si>
  <si>
    <t xml:space="preserve">n.v.t. (aanpassing voorwaarde); maximaal verdraagbare statine + ezetimib als richtlijnstap</t>
  </si>
  <si>
    <t xml:space="preserve">Punten 1 en 2 van de voorwaarden inclisiran en bempedoïnezuur aangepast: 'indien een maximaal verdraagbare statine in combinatie met ezetimib niet de behandeldoelstelling bereikt … of bij een gedocumenteerde intolerantie voor ezetimib' (analoog aan evolocumab/alirocumab 2023)</t>
  </si>
  <si>
    <t xml:space="preserve">Niet geraamd (beperkte groep: ~7% intolerant)</t>
  </si>
  <si>
    <t xml:space="preserve">~7% van de PCSK9-populatie ezetimib-intolerant</t>
  </si>
  <si>
    <t xml:space="preserve">(1) Klassebrede harmonisatie op ZIN-initiatief: een versoepeling die in 2023 voor twee PCSK9-antilichamen werd doorgevoerd, wordt na veldsignalen en overleg met ZN uitgebreid naar de overige lipidenverlagers met dezelfde voorwaarde – consistentie binnen de klasse als zelfstandig motief. (2) Achtergrond is een perverse prikkel van bijlage 2: de ezetimib-eis leidde tot schijngebruik (te laag gedoseerd of niet ingenomen) – ZIN gebruikt evaluatiedata over gedrag rond voorwaarden om die voorwaarden te corrigeren (vgl. fampridine GVS-275).</t>
  </si>
  <si>
    <t xml:space="preserve">Bijlage 2-voorwaarden inclisiran en bempedoïnezuur aangepast: ezetimib-eis vervalt bij gedocumenteerde intolerantie (2024)</t>
  </si>
  <si>
    <t xml:space="preserve">Bron: brief 29-08-2024 (3 p.), volledig gelezen. Zie GVS-292 (evolocumab/alirocumab 2023). Stap B.</t>
  </si>
  <si>
    <t xml:space="preserve">GVS-333</t>
  </si>
  <si>
    <t xml:space="preserve">nirmatrelvir/ritonavir (Paxlovid®) vergoeden</t>
  </si>
  <si>
    <t xml:space="preserve">Advies - blijf nirmatrelvir/ritonavir (Paxlovid®) vergoeden voor de behandeling van COVID-19</t>
  </si>
  <si>
    <t xml:space="preserve">https://www.zorginstituutnederland.nl/documenten/2024/09/18/aanvullend-gvs-advies-nirmatrelvir-ritonavir-paxlovid-voor-de-behandeling-van-covid-19-2024</t>
  </si>
  <si>
    <t xml:space="preserve">Bijlage 1B sinds oktober 2022; tweede aanvullend advies na de verlenging van de voorlopige FE-vrijstelling (GVS-300, juli 2023) tot 01-01-2024</t>
  </si>
  <si>
    <t xml:space="preserve">Niet opnieuw beoordeeld. Sinds juli 2023 zijn er geen noemenswaardige veranderingen rond COVID-19; de fase waarin specifieke maatregelen zijn vervallen duurt voort. Rioolwater-virusvracht en besmettingen schommelen per kwartaal en dat is zichtbaar in de (niet-openbare) declaraties: 70–280 uitgiften per kwartaal, totale uitgaven 2023 €766.433 – 'ver beneden' de €10 mln-grens en zonder stijgende trend. ZIN heeft geen nieuwe gegevens die een farmacotherapeutische herbeoordeling rechtvaardigen en besluit dat die niet nodig is; de voorlopige FE-vrijstelling wordt omgezet in een definitieve en Paxlovid blijft onder de huidige voorwaarden in het GVS.</t>
  </si>
  <si>
    <t xml:space="preserve">Best ondersteunende zorg (zie GVS-300 / advies 2022)</t>
  </si>
  <si>
    <t xml:space="preserve">n.v.t. (definitieve FE-vrijstelling; ingediende FE niet beoordeeld)</t>
  </si>
  <si>
    <t xml:space="preserve">0,77 (werkelijke uitgaven 2023: €766.433); verwachting: blijvend &lt;10</t>
  </si>
  <si>
    <t xml:space="preserve">70–280 uitgiften per kwartaal (2023–2024)</t>
  </si>
  <si>
    <t xml:space="preserve">(1) Afsluiting van het pandemie-traject: de voorlopige FE-vrijstelling wordt definitief op basis van twee jaar declaratiedata (&lt;€1 mln/jaar) en het uitblijven van een stijgende trend; de €10 mln-grens blijft het formele criterium. (2) De in 2022 toegezegde farmacotherapeutische herevaluatie wordt afgeblazen: geen nieuwe gegevens, lage volumes. (3) Voorbeeld van pragmatisch cyclisch pakketbeheer: RIVM-rioolwatermonitoring als contextindicator, GIP-declaraties als besliscriterium.</t>
  </si>
  <si>
    <t xml:space="preserve">Opgenomen gehouden op bijlage 1B onder bestaande voorwaarden; definitieve FE-vrijstelling (september 2024)</t>
  </si>
  <si>
    <t xml:space="preserve">Bron: aanvullende brief 18-09-2024 (2 p.), volledig gelezen. CORRECTIE: indexuitkomst 'Opnemen met bijlage 2-voorwaarden' → 'Anders' (procedureel besluit; geen nieuwe opname). Reeks: advies 27-10-2022 (niet in bundel) → GVS-300 → GVS-333.</t>
  </si>
  <si>
    <t xml:space="preserve">GVS-334</t>
  </si>
  <si>
    <t xml:space="preserve">maralixibat (Livmarli®)</t>
  </si>
  <si>
    <t xml:space="preserve">maralixibat</t>
  </si>
  <si>
    <t xml:space="preserve">Livmarli</t>
  </si>
  <si>
    <t xml:space="preserve">bepaalde patiënten met het syndroom van Alagille (ALGS)</t>
  </si>
  <si>
    <t xml:space="preserve">Advies - vergoed maralixibat (Livmarli®) voor de behandeling van bepaalde patiënten met het syndroom van Alagille (ALGS)</t>
  </si>
  <si>
    <t xml:space="preserve">https://www.zorginstituutnederland.nl/documenten/2024/09/20/gvs-advies-maralixibat-livmarli-bij-het-syndroom-van-alagille-algs</t>
  </si>
  <si>
    <t xml:space="preserve">Mirum</t>
  </si>
  <si>
    <t xml:space="preserve">Tweede IBAT-remmer; fabrikant vroeg 1B voor ALGS, maar ZIN acht maralixibat onderling vervangbaar met odevixibat (Bylvay, 1B sinds 2023 voor PFIC) → nieuw 1A-cluster van IBAT-remmers (ALGS + PFIC als gelijksoortig indicatiegebied: cholestatische pruritus); standaarddoses via gewogen dosis bij 70 kg: maralixibat 33,3 mg (gemiddelde van ALGS 380 en PFIC 570 µg/kg), odevixibat 5,6 mg; PFIC-indicatie van maralixibat (CHMP 05-2024) niet beoordeeld; bijlage 2 naar Bylvay-model met stopregel na 4 maanden</t>
  </si>
  <si>
    <t xml:space="preserve">Positief (SWP; gelijke waarde t.o.v. odevixibat via clustertoets). ICONIC (fase 2b, n=31, ALGS 1–18 jaar, gerandomiseerde withdrawal na open-label inloop): maralixibat resulteert 'waarschijnlijk' in een klinisch relevante verlaging van cholestatische pruritus (ItchRO) en serumgalzuren t.o.v. placebo na rifampicine/UDCA-falen; langetermijn open-label data ondersteunen behoud en groei-effecten; bijwerkingen diarree, buikpijn. Geen directe vergelijking met odevixibat; clustering op mechanisme, indicatiegebied en profiel.</t>
  </si>
  <si>
    <t xml:space="preserve">Placebo na falen van rifampicine/UDCA (ICONIC); odevixibat als clustercomparator</t>
  </si>
  <si>
    <t xml:space="preserve">Voorwaarden (letterlijk): '1. Uitsluitend voor een verzekerde van twee maanden en ouder a. met ernstige cholestatische pruritus als gevolg van ALGS; b. die daarvoor onder behandeling is van een expertisecentrum; c. bij wie niet-invasieve, symptomatische behandeling nog niet gestart is of niet tot een duurzaam therapeutisch bevredigend resultaat heeft geleid. 2. De behandeling dient te worden gestaakt indien na ten hoogste vier maanden ononderbroken behandeling geen klinisch aantoonbaar, symptomatisch behandelvoordeel kan worden vastgesteld.'</t>
  </si>
  <si>
    <t xml:space="preserve">n.v.t. (vergoedingslimiet nieuw cluster met odevixibat)</t>
  </si>
  <si>
    <t xml:space="preserve">Niet geraamd (ALGS zeldzaam; ~tientallen kinderen)</t>
  </si>
  <si>
    <t xml:space="preserve">(1) Clustering van twee ultra-orphans met verschillende registratie-indicaties (ALGS vs. PFIC) op het gemeenschappelijke symptoom cholestatische pruritus en hetzelfde mechanisme: odevixibat verliest anderhalf jaar na opname zijn 1B-status en de fabrikant van maralixibat krijgt een limiet i.p.v. de gevraagde 1B – het cluster als kostenbeheersing bij ~€200.000+ per patiënt zonder FE. (2) Standaarddosisconstructie met een fictieve 70 kg-patiënt en een gemiddelde over twee indicaties (waarvan één niet beoordeeld) – de systematiek dwingt tot rekenkundige fictie bij gewichtsgebaseerde kinderdoseringen. (3) Gepast-gebruikpakket gekopieerd van Bylvay (expertisecentrum, na symptomatische therapie, stopregel), met een kortere stoptermijn (4 i.p.v. 9 maanden).</t>
  </si>
  <si>
    <t xml:space="preserve">Opgenomen op bijlage 1A in een nieuw cluster met odevixibat, met bijlage 2-voorwaarden (2024)</t>
  </si>
  <si>
    <t xml:space="preserve">Bron: brief 20-09-2024 (3 p.) + GVS-rapport 21-08-2024 + FT-rapport (61 p.), volledig gelezen. Zie GVS-284 (odevixibat). Stap B.</t>
  </si>
  <si>
    <t xml:space="preserve">GVS-335</t>
  </si>
  <si>
    <t xml:space="preserve">mometason/olopatadine neusspray (Ryaltris®)</t>
  </si>
  <si>
    <t xml:space="preserve">mometason</t>
  </si>
  <si>
    <t xml:space="preserve">Ryaltris</t>
  </si>
  <si>
    <t xml:space="preserve">allergische rinitis</t>
  </si>
  <si>
    <t xml:space="preserve">Advies - vergoed mometason/olopatadine neusspray (Ryaltris®) voor de behandeling van allergische rinitis</t>
  </si>
  <si>
    <t xml:space="preserve">https://www.zorginstituutnederland.nl/documenten/2024/09/24/gvs-advies-mometason-olopatadine-ryaltris-bij-allergische-rinitis</t>
  </si>
  <si>
    <t xml:space="preserve">Glenmark</t>
  </si>
  <si>
    <t xml:space="preserve">Vaste intranasale combinatie corticosteroïd + antihistaminicum; combinatiepreparaten komen op 1A als beide monopreparaten op 1A staan – olopatadine is alleen als oogdruppel opgenomen (niet toepasbaar/geregistreerd voor rinitis), dus geen limiet berekenbaar → 1B; comparator fluticason/azelastine (Dymista, cluster YR01ADAN V); allergiemiddelen als klasse in 2025 opnieuw getoetst (GVS-399)</t>
  </si>
  <si>
    <t xml:space="preserve">Positief (gelijke waarde t.o.v. fluticason/azelastine). RCT's (vs. placebo en monocomponenten) tonen klinisch relevante verbetering van de neussymptoomscore (rTNSS); indirecte vergelijking met fluticason/azelastine toont geen klinisch relevante verschillen in effect, bijwerkingen (bittere smaak, neusbloeding) of gebruiksgemak → gelijke waarde; prijs iets lager dan de comparator → besparing.</t>
  </si>
  <si>
    <t xml:space="preserve">Fluticason/azelastine neusspray (Dymista; cluster YR01ADAN V)</t>
  </si>
  <si>
    <t xml:space="preserve">Geen bijlage 2-voorwaarde (klassebrede allergie-voorwaarde onderdeel 35 van toepassing voor zover relevant)</t>
  </si>
  <si>
    <t xml:space="preserve">n.v.t.; opname gaat gepaard met besparing</t>
  </si>
  <si>
    <t xml:space="preserve">Besparing van €27.000–45.000 in jaar 3 (substitutie van fluticason/azelastine)</t>
  </si>
  <si>
    <t xml:space="preserve">113.799–189.665 patiënten per jaar (gebruikers van intranasale combinatiepreparaten)</t>
  </si>
  <si>
    <t xml:space="preserve">(1) Combinatiepreparaat-regel in werking: geen 1A-limiet berekenbaar omdat één component (olopatadine) alleen in een andere toedieningsvorm in het GVS zit → 1B, ondanks een bestaand cluster met de directe comparator – de 'spookcluster'-problematiek die het clusteradvies voor combinatiepreparaten (GVS-393/396) beoogt op te lossen. (2) Grote populatie (tot 190.000) met minieme financiële impact: gelijke waarde + iets lagere prijs → besparing; in 2025 wordt de hele allergieklasse aan het afwegingskader getoetst (GVS-399, geen uitstroom).</t>
  </si>
  <si>
    <t xml:space="preserve">Bron: brief 24-09-2024 (3 p.) + GVS-rapport 20-09-2024 + BIA (24 p.), volledig gelezen. Stap B.</t>
  </si>
  <si>
    <t xml:space="preserve">GVS-336</t>
  </si>
  <si>
    <t xml:space="preserve">fluorouracilcrème (Tolak®)</t>
  </si>
  <si>
    <t xml:space="preserve">fluorouracilcrème</t>
  </si>
  <si>
    <t xml:space="preserve">Tolak</t>
  </si>
  <si>
    <t xml:space="preserve">huidaandoening actinische keratose</t>
  </si>
  <si>
    <t xml:space="preserve">Advies - vergoed fluorouracilcrème (Tolak®) voor de behandeling van huidaandoening actinische keratose</t>
  </si>
  <si>
    <t xml:space="preserve">https://www.zorginstituutnederland.nl/documenten/2024/10/02/gvs-advies-fluorouracilcreme-tolak</t>
  </si>
  <si>
    <t xml:space="preserve">Pierre Fabre</t>
  </si>
  <si>
    <t xml:space="preserve">Marginale toets: 5-FU 4% crème (dagelijks 4 weken, gezicht/oren/hoofdhuid, Olsen I–II) onderling vervangbaar met 5-FU 5%, imiquimod, methylaminolevulinaat en tirbanibuline in cluster 0D06BBADC V; standaarddosis 0,077 g/dag (kuur van 20 g omgerekend per jaar); gecorrigeerde brief (notering standaarddosis in drie decimalen)</t>
  </si>
  <si>
    <t xml:space="preserve">Positief (gelijke waarde; marginale toets). Fase 3-RCT's tonen non-inferioriteit van 5-FU 4% eenmaal daags t.o.v. 5-FU 5% tweemaal daags op complete klaring, met minder lokale bijwerkingen; klassegenoten eerder onderling vervangbaar verklaard (ingenol-mebutaat 2013, tirbanibuline 2021). Actinische keratose ontwikkelt zich bij ~10% tot plaveiselcelcarcinoom.</t>
  </si>
  <si>
    <t xml:space="preserve">5-fluorouracil 5% (Efudix), imiquimod, methylaminolevulinaat-PDT, tirbanibuline</t>
  </si>
  <si>
    <t xml:space="preserve">(1) Lagere concentratie met eenmaal daagse dosering en minder irritatie – gebruiksgemak zonder clusterbrekend gewicht; het AK-cluster groeit naar vijf leden met kuurdoseringen omgerekend naar dagdoses. (2) Correctiebrief uitsluitend voor de decimaalnotering van de standaarddosis (0,077 g) – illustreert hoe precies de vergoedingslimiet aan de standaarddosis hangt.</t>
  </si>
  <si>
    <t xml:space="preserve">Opgenomen op bijlage 1A in cluster 0D06BBADC V (2024)</t>
  </si>
  <si>
    <t xml:space="preserve">Bron: gecorrigeerde brief 02-10-2024 (2 p.) + GVS-rapport 03-09-2024 (17 p.), volledig gelezen. Zie GVS-249 (tirbanibuline). Stap B.</t>
  </si>
  <si>
    <t xml:space="preserve">GVS-337</t>
  </si>
  <si>
    <t xml:space="preserve">9vHPV-vaccin (Gardasil 9®)</t>
  </si>
  <si>
    <t xml:space="preserve">9vhpv-vaccin</t>
  </si>
  <si>
    <t xml:space="preserve">Gardasil 9</t>
  </si>
  <si>
    <t xml:space="preserve">kanker door HPV-virus voor bepaalde vrouwen</t>
  </si>
  <si>
    <t xml:space="preserve">Advies - niet vergoeden 9vHPV-vaccin (Gardasil 9®) tegen kanker door HPV-virus voor bepaalde vrouwen</t>
  </si>
  <si>
    <t xml:space="preserve">https://www.zorginstituutnederland.nl/documenten/2024/10/08/gvs-advies-9vhpv-vaccin-gardasil</t>
  </si>
  <si>
    <t xml:space="preserve">Aangevraagd op 1B voor een medische risicogroep buiten het Rijksvaccinatieprogramma: ongevaccineerde vrouwen die chirurgisch zijn behandeld voor een voorstadium van cervixcarcinoom (CIN 2–3); profylactisch vaccin zonder effect op bestaande infecties, dus preventiestudies zijn niet extrapoleerbaar naar deze al geïnfecteerde groep</t>
  </si>
  <si>
    <t xml:space="preserve">Negatief: onvoldoende bewijs voor meerwaarde t.o.v. geen vaccinatie → voldoet niet aan SWP. Twee gerandomiseerde, niet-geblindeerde studies met het 4vHPV-vaccin (9vHPV = uitbreiding met 5 typen) suggereren mogelijk minder terugkeer van voorstadia, maar het betrouwbaarheidsinterval doorkruist de door de beroepsgroep gestelde relevantiegrens (RR &lt;0,5), 25% van de vrouwen viel na randomisatie uit – ruim tweemaal zo vaak in de niet-gevaccineerde arm, mogelijk door het ontbreken van blindering – en twee overkoepelende analyses bevestigen een 'matig tot zeer laag' effect met behoefte aan hoogwaardig onderzoek; geen signalen van meer ernstige bijwerkingen of stakers. GRADE: onvoldoende kwaliteit om meerwaarde aan te tonen; een lopende 9vHPV-studie kan later tot een ander oordeel leiden.</t>
  </si>
  <si>
    <t xml:space="preserve">Geen vaccinatie na chirurgische behandeling van CIN 2–3 (standaard follow-up)</t>
  </si>
  <si>
    <t xml:space="preserve">Niet geraamd (cervixcarcinoom: incidentie 957, prevalentie 3.537 in 2022; 5-jaarsoverleving ~74%)</t>
  </si>
  <si>
    <t xml:space="preserve">(1) Vaccin met bewezen primaire preventie krijgt geen GVS-plaats voor een therapeutisch-adjuvante toepassing (na CIN-behandeling) omdat het bewijs daar apart moet worden geleverd: open-label studies met differentiële uitval en een BI over de vooraf door de beroepsgroep gestelde relevantiegrens (RR &lt;0,5) zijn onvoldoende. (2) Extrapolatie van preventiestudies expliciet afgewezen (al geïnfecteerde populatie). (3) Bewijs van het 4vHPV-vaccin voor het 9vHPV-vaccin geaccepteerd als relevant maar niet toereikend. Herbeoordeling mogelijk bij de lopende 9vHPV-studie.</t>
  </si>
  <si>
    <t xml:space="preserve">Niet opgenomen (negatief advies, 2024)</t>
  </si>
  <si>
    <t xml:space="preserve">Bron: brief 08-10-2024 (3 p.) + FT-rapport 16-09-2024 (32 p.), volledig gelezen. Geen GVS-rapport/BIA in de bundel.</t>
  </si>
  <si>
    <t xml:space="preserve">GVS-338</t>
  </si>
  <si>
    <t xml:space="preserve">gordelroos-vaccin (Shingrix®)</t>
  </si>
  <si>
    <t xml:space="preserve">gordelroos-vaccin</t>
  </si>
  <si>
    <t xml:space="preserve">specifieke medische risicogroep</t>
  </si>
  <si>
    <t xml:space="preserve">Advies - wel uitbreiden vergoedingsvoorwaarden gordelroos-vaccin (Shingrix®) voor specifieke medische risicogroep</t>
  </si>
  <si>
    <t xml:space="preserve">https://www.zorginstituutnederland.nl/documenten/2024/10/21/gvs-advies-uitbreiding-vergoedingsvoorwaarden-gordelroos-vaccin-shingrix</t>
  </si>
  <si>
    <t xml:space="preserve">RZV (1B sinds 2021 voor HSCT, kanker onder immuunsuppressie, orgaantransplantatie, hiv – GVS-232) – uitbreiding met volwassenen die een immunosuppressieve biological of JAK-remmer (gaan) gebruiken; GR-advies 2019 voor 60+ nog niet geïmplementeerd wegens hoge kosten; GIP: €2,9 mln uitgegeven aan RZV sinds opname</t>
  </si>
  <si>
    <t xml:space="preserve">Positief (meerwaarde t.o.v. geen vaccinatie). Literatuur: ~60% minder herpes zoster na 2 doses bij &gt;60-jarigen onder systemische immuunsuppressie; immunogeniciteit in dezelfde orde als bij de al vergoede risicogroepen (hematologische maligniteiten, solide tumoren, niertransplantatie, hiv), die eenzelfde HZ/PHN-risico hebben; samen met de zeer hoge effectiviteit bij immunocompetente 50-plussers acht ZIN het aannemelijk dat vergelijkbare effectiviteit geldt voor biological-/JAK-remmergebruikers → meerwaarde.</t>
  </si>
  <si>
    <t xml:space="preserve">Toegevoegde voorwaarde (letterlijk): 'die behandeld (gaat) worden met een immunosuppressieve biological of Janus Kinase (JAK)-remmer.' (naast de bestaande vier risicogroepen)</t>
  </si>
  <si>
    <t xml:space="preserve">n.v.t. (FE-vrijstelling; BIA €2,3 mln)</t>
  </si>
  <si>
    <t xml:space="preserve">ZIN adviseert 'een prijsonderhandeling te overwegen' gezien de toename van de uitgaven en de GR-uitspraak (2019) over de hoge kosten; €321,20 per patiënt (2 doses)</t>
  </si>
  <si>
    <t xml:space="preserve">~2,3 meerkosten per jaar in de eerste 3 jaar (inhaalslag 14.725 prevalente + 6.775 incidente patiënten), daarna ~0,7 per jaar; hoger scenario bij programmatische penetratie</t>
  </si>
  <si>
    <t xml:space="preserve">14.725 prevalente en 6.775 incidente patiënten in 3 jaar</t>
  </si>
  <si>
    <t xml:space="preserve">(1) Uitbreiding van de risicogroep-route op extrapolatie: effectiviteit bij andere immuungecompromitteerden + vergelijkbare immunogeniciteit en HZ-risico volstaan voor een grote nieuwe groep (biological-/JAK-gebruikers) – de GVS-route wordt zo een alternatief voor het niet-geïmplementeerde GR-ouderenprogramma. (2) Voor het eerst bij een vaccin adviseert ZIN de minister een prijsonderhandeling 'te overwegen', met verwijzing naar de GR-conclusie dat de prijs voor kosteneffectiviteit fors moet dalen – de groeiende GVS-uitgaven (€2,9 mln cumulatief) als trigger, zonder FE.</t>
  </si>
  <si>
    <t xml:space="preserve">Bijlage 2-voorwaarde RZV uitgebreid met gebruikers van immunosuppressieve biologicals/JAK-remmers (2025); prijsonderhandeling te overwegen</t>
  </si>
  <si>
    <t xml:space="preserve">Bron: brief 21-10-2024 (4 p.) + FT-rapport + BIA (53 p.), volledig gelezen. Zie GVS-232 (Shingrix 2021). Stap B.</t>
  </si>
  <si>
    <t xml:space="preserve">GVS-339</t>
  </si>
  <si>
    <t xml:space="preserve">ritlecitinib (Litfulo®)</t>
  </si>
  <si>
    <t xml:space="preserve">ritlecitinib</t>
  </si>
  <si>
    <t xml:space="preserve">Litfulo</t>
  </si>
  <si>
    <t xml:space="preserve">Advies - vergoed ritlecitinib (Litfulo®) voor de behandeling van ernstige alopecia areata</t>
  </si>
  <si>
    <t xml:space="preserve">https://www.zorginstituutnederland.nl/documenten/2024/10/23/gvs-advies-ritlecitinib-litfulo-voor-ernstige-alopecia-areata</t>
  </si>
  <si>
    <t xml:space="preserve">Tweede JAK-remmer voor ernstige AA, geregistreerd vanaf 12 jaar; fabrikant vroeg 1B (bij indiening was baricitinib nog niet opgenomen); ZIN werkte beide scenario's uit en adviseert – nu baricitinib op 1B staat – een nieuw 1A-cluster met baricitinib; standaarddoses 50 mg (ritlecitinib) en 3 mg (baricitinib); bijlage 2 identiek aan baricitinib (dermatoloog, SALT ≥50, episode &lt;8 jaar, na immunosuppressivum, evaluatie na 6 maanden)</t>
  </si>
  <si>
    <t xml:space="preserve">Positief (gelijke waarde t.o.v. baricitinib). ALLEGRO-2b/3 (RCT vs. placebo, ≥12 jaar, SALT ≥50): klinisch relevant meer patiënten met SALT ≤20 (~23% vs. ~1,6% na 24 weken); indirecte vergelijking met BRAVE-AA: puntschatter suggereert geen klinisch relevant verschil; effect bij adolescenten vergelijkbaar met volwassenen (geen dosisaanpassing, geen specifieke toedieningsvorm) → bredere leeftijdsindicatie is geen clusterbreker; veiligheid klassegebonden (infecties, acne, hoofdpijn).</t>
  </si>
  <si>
    <t xml:space="preserve">Baricitinib (indirect via placebostudies); placebo direct</t>
  </si>
  <si>
    <t xml:space="preserve">Voorwaarden identiek aan baricitinib (dermatoloog; SALT ≥50; episode &lt;8 jaar; onvoldoende hergroei ondanks lokale middelen en ≥1 systemisch immunosuppressivum; evaluatie en stop na 6 maanden bij onvoldoende werkzaamheid)</t>
  </si>
  <si>
    <t xml:space="preserve">n.v.t. (vergoedingslimiet nieuw cluster met baricitinib)</t>
  </si>
  <si>
    <t xml:space="preserve">Niet geraamd in de brief (BIA in bijlage; substitutie van baricitinib)</t>
  </si>
  <si>
    <t xml:space="preserve">Zie baricitinib (1.355 in jaar 3); adolescenten 12–17 jaar extra</t>
  </si>
  <si>
    <t xml:space="preserve">(1) Drie maanden na baricitinib wordt de AA-indicatie een 1A-cluster: baricitinib verliest zijn 1B-status, en de bredere leeftijdsindicatie van ritlecitinib (12+) telt niet als clusterbreker omdat dosering en vorm gelijk zijn – 'dezelfde leeftijdscategorie' wordt functioneel, niet registratiegebonden uitgelegd. (2) Procedurele flexibiliteit: het GVS-rapport werkte beide uitkomsten (1B en 1A) uit omdat de status van de comparator tijdens de beoordeling veranderde.</t>
  </si>
  <si>
    <t xml:space="preserve">Opgenomen op bijlage 1A in een nieuw cluster met baricitinib, met bijlage 2-voorwaarden (2025)</t>
  </si>
  <si>
    <t xml:space="preserve">Bron: brief 23-10-2024 (3 p.) + GVS-rapport + FT-rapport + BIA (82 p.), volledig gelezen. Zie GVS-327 (baricitinib). Stap B.</t>
  </si>
  <si>
    <t xml:space="preserve">GVS-340</t>
  </si>
  <si>
    <t xml:space="preserve">atogepant (Aquipta®)</t>
  </si>
  <si>
    <t xml:space="preserve">atogepant</t>
  </si>
  <si>
    <t xml:space="preserve">Aquipta</t>
  </si>
  <si>
    <t xml:space="preserve">Advies - vergoed atogepant (Aquipta®) voor de behandeling van migraine</t>
  </si>
  <si>
    <t xml:space="preserve">https://www.zorginstituutnederland.nl/documenten/2024/10/23/gvs-advies-atogepant-aquipta-voor-de-behandeling-van-migraine</t>
  </si>
  <si>
    <t xml:space="preserve">Eerste orale CGRP-receptorantagonist (gepant) voor profylaxe; fabrikant vraagt 1B voor chronische migraine onder dezelfde voorwaarden als de s.c. CGRP-antilichamen (erenumab, fremanezumab, galcanezumab: na MOH-behandeling, falen topiramaat/valproaat én 2× botulinetoxine); toedieningsweg (oraal dagelijks vs. s.c. maandelijks) verhindert clustering → 1B met identieke bijlage 2 en gepast-gebruikafspraken</t>
  </si>
  <si>
    <t xml:space="preserve">Positief (gelijke waarde t.o.v. de s.c. CGRP-remmers bij therapieresistente CM). PROGRESS (RCT vs. placebo bij CM): klinisch relevante reductie van maandelijkse migrainedagen; vergelijking van de therapieresistente subgroepen van PROGRESS met de gepoolde subgroepen uit 9 RCT's met de s.c. antilichamen (uit eerdere beoordelingen) toont geen relevante verschillen; bijwerkingen obstipatie, misselijkheid, vermoeidheid. Verschil in gebruiksgemak/effectduur (dagelijks oraal vs. 4 weken per injectie) individueel te wegen; ~5% van CM-patiënten heeft prikangst.</t>
  </si>
  <si>
    <t xml:space="preserve">Subcutane CGRP-antilichamen erenumab, fremanezumab, galcanezumab (indirect via subgroepen); placebo direct</t>
  </si>
  <si>
    <t xml:space="preserve">Voorwaarden identiek aan de s.c. CGRP-remmers: chronische migraine na uitsluiten/behandelen van medicatieovergebruikshoofdpijn en na falen van ≥2 maanden topiramaat of valproaat én ≥2 pogingen botulinetoxine A (6 maanden, PREEMPT); zelfde gepast-gebruikafspraken (o.a. stopregel na 12 weken zonder respons)</t>
  </si>
  <si>
    <t xml:space="preserve">n.v.t. (gelijke waarde; BIA klein)</t>
  </si>
  <si>
    <t xml:space="preserve">n.v.t.; kosten vergelijkbaar met de s.c. CGRP-remmers</t>
  </si>
  <si>
    <t xml:space="preserve">0,2–2,5 meerkosten in jaar 3 (3.641–4.033 patiënten); vooral instroom van prikangst-patiënten; substitutie kostenneutraal; geen bovengemiddelde marktgroei verwacht</t>
  </si>
  <si>
    <t xml:space="preserve">3.641–4.033 patiënten in jaar 3</t>
  </si>
  <si>
    <t xml:space="preserve">(1) Klassieke 1B-als-clusterequivalent: gelijke waarde, identieke bijlage 2 en gepast-gebruikafspraken als de s.c. klassegenoten, uitsluitend gescheiden door de toedieningsweg (vgl. Rybelsus GVS-202). (2) Volume-inductie door gebruiksgemak (prikangst ~5%) expliciet gemodelleerd maar klein; ZIN en beroepsgroep verwachten geen marktgroei – anders dan bij SLIT (GVS-201) wordt het orale gemak hier niet als groeirisico gezien. (3) Indirecte vergelijking op therapieresistente subgroepen uit eerdere CGRP-beoordelingen: hergebruik van ZIN's eigen beoordelingsdata als comparatorbasis.</t>
  </si>
  <si>
    <t xml:space="preserve">Opgenomen op bijlage 1B met bijlage 2-voorwaarden (2025)</t>
  </si>
  <si>
    <t xml:space="preserve">Bron: brief 23-10-2024 (3 p.) + GVS-rapport 17-09-2024 + FT-rapport + BIA (87 p.), volledig gelezen. Stap B.</t>
  </si>
  <si>
    <t xml:space="preserve">GVS-341</t>
  </si>
  <si>
    <t xml:space="preserve">endometriose</t>
  </si>
  <si>
    <t xml:space="preserve">Advies - vergoed relugolix in combinatie met estradiol en norethisteronacetaat (Ryeqo®) voor de behandeling van endometriose</t>
  </si>
  <si>
    <t xml:space="preserve">https://www.zorginstituutnederland.nl/documenten/2024/10/25/gvs-advies-relugolix-in-combinatie-met-estradiol-en-norethisteronacetaat-ryeqo</t>
  </si>
  <si>
    <t xml:space="preserve">Ryeqo (1B sinds 2023 voor perimenopauzale vrouwen met fibroombloedingen, GVS-276) – EMA-registratie 2023 voor endometriosesymptomen; aanvraag: endometriose-gerelateerde pijn na onvoldoende effect van hormonale medicatie en/of chirurgie; standaard in NL = off-label GnRH-agonist (leuproreline s.c.) + hormonale substitutie</t>
  </si>
  <si>
    <t xml:space="preserve">Positief (gelijke waarde t.o.v. langdurig GnRH-agonist + add-back). SPIRIT 1/2 (RCT's vs. placebo, 24 weken): klinisch relevante reductie van dysmenorroe en niet-menstruele bekkenpijn; extensie tot 104 weken; indirecte vergelijking met GnRH-agonist + HST (zelf off-label) toont geen relevante verschillen; botdichtheidsverlies beperkt door add-back; €1.285,06 vs. €1.362,49 per patiënt per jaar → besparing.</t>
  </si>
  <si>
    <t xml:space="preserve">Off-label GnRH-agonist (leuproreline s.c.) + hormonale substitutietherapie</t>
  </si>
  <si>
    <t xml:space="preserve">Nieuwe voorwaarde 2 (letterlijk): 'met endometriose-gerelateerde pijn, waarbij eerdere behandeling met hormonale medicatie en/of een chirurgische ingreep onvoldoende effect heeft gehad.' (naast voorwaarde 1: fibromen, perimenopauzaal)</t>
  </si>
  <si>
    <t xml:space="preserve">n.v.t.; €1.285,06 vs. €1.362,49 (GnRH-agonist + HST) per patiënt per jaar</t>
  </si>
  <si>
    <t xml:space="preserve">Besparing van ~0,1 in jaar 3 (1.672 patiënten; onzekerheid over aantallen, substitutiekosten en penetratie)</t>
  </si>
  <si>
    <t xml:space="preserve">1.672 patiënten in jaar 3</t>
  </si>
  <si>
    <t xml:space="preserve">(1) De standaard waarmee wordt vergeleken is zelf off-label (GnRH-agonist + HST bij endometriose): een geregistreerd, iets goedkoper alternatief met gelijke waarde krijgt zonder discussie een bijlage 2-uitbreiding – gelijke waarde t.o.v. off-label praktijk als voldoende basis. (2) Anders dan bij fibromen (GVS-276) geen perimenopauzale beperking: de endometriose-voorwaarde volgt de tweedelijnspositie (na hormonale therapie/chirurgie), niet een NVOG-terughoudendheidsadvies.</t>
  </si>
  <si>
    <t xml:space="preserve">Bijlage 2-voorwaarde Ryeqo uitgebreid met endometriose-gerelateerde pijn (2025)</t>
  </si>
  <si>
    <t xml:space="preserve">Bron: brief 25-10-2024 (2 p.) + FT-rapport 17-09-2024 + BIA (40 p.); gescande pdf, brief via OCR volledig gelezen. Zie GVS-276. Stap B.</t>
  </si>
  <si>
    <t xml:space="preserve">GVS-342</t>
  </si>
  <si>
    <t xml:space="preserve">Advies - wel uitbreiden vergoedingsvoorwaarden elexacaftor/tezacaftor/ivacaftor (Kaftrio®) in combinatie met ivacaftor (Kalydeco®)</t>
  </si>
  <si>
    <t xml:space="preserve">https://www.zorginstituutnederland.nl/documenten/2024/11/04/gvs-advies-elexacaftor-tezacaftor-ivacaftor-kaftrio-in-combinatie-met-ivacaftor-kalydeco</t>
  </si>
  <si>
    <t xml:space="preserve">Kaftrio + Kalydeco (1B; ≥6 jaar ≥1 F508del) – EMA-uitbreiding (nov. 2023) naar 2–5 jaar met nieuwe granulaatsachets (elexacaftor 80/tezacaftor 40/ivacaftor 60 mg en ivacaftor 59,5 mg); anders dan bij de eerdere uitbreidingen stelt ZIN nu een prijsvoorwaarde: ≥75% prijsreductie en heronderhandeling van een arrangement voor alle toekomstige CFTR-modulatoren en indicatie-uitbreidingen; gepast-gebruikafspraken</t>
  </si>
  <si>
    <t xml:space="preserve">Positief (meerwaarde t.o.v. Orkambi, Kalydeco en/of symptomatische zorg). Studie 111 (VX20-445-111, single-arm open-label fase 3, 2–5 jaar, 24 weken): zweetchloride -57,9 mmol/l [-61,3 tot -54,6] (n=69), LCI2,5 -0,83, verbetering BMI/lengte/gewicht en pancreasfunctie; F/F-subgroep zweetchloride -70,0, LCI -0,82; extensie ondersteunt; geen controlegroep. KE: de fabrikant leverde een KEA die 'aantoont dat ELX/TEZ/IVA bij 2–5 jaar niet kosteneffectief is', maar met een niet-representatieve comparator en zonder gemodelleerde longfunctie-effecten; ZIN beoordeelde die niet en baseert het KE-oordeel op het advies van 2021 (≥12 jaar: niet kosteneffectief, korting nodig) – ZIN heeft 'nooit eerder een uitspraak gedaan over de kosteneffectiviteit bij een indicatie-uitbreiding op basis van leeftijd'.</t>
  </si>
  <si>
    <t xml:space="preserve">Lumacaftor/ivacaftor (F/F), ivacaftor (F/G) en/of standaard symptomatische behandeling</t>
  </si>
  <si>
    <t xml:space="preserve">Voorwaarden Kaftrio en Kalydeco: leeftijdsgrens van 6 naar 2 jaar voor patiënten met ≥1 F508del; granulaat op 1B – mits prijsreductie en gepast-gebruikafspraken</t>
  </si>
  <si>
    <t xml:space="preserve">Fabrikant-KEA: niet kosteneffectief bij 2–5 jaar (door ZIN niet beoordeeld wegens onjuiste comparator en ontbrekende longfunctie-modellering); ZIN baseert zich op het KE-oordeel uit 2021 (≥12 jaar)</t>
  </si>
  <si>
    <t xml:space="preserve">Niet opnieuw berekend; ZIN concludeert op basis van 2021 dat een prijsreductie van ≥75% nodig is</t>
  </si>
  <si>
    <t xml:space="preserve">Voorwaarde: prijsreductie van ten minste 75%; advies om opnieuw te onderhandelen over een prijsafspraak voor alle toekomstige CFTR-modulatoren en te overwegen ook toekomstige indicatie-uitbreidingen mee te nemen (levenslange behandelkosten stijgen bij eerdere start); €178.954 per patiënt per jaar (lijstprijs)</t>
  </si>
  <si>
    <t xml:space="preserve">9,2 meerkosten per jaar (107 kinderen × €178.954 = €19,1 mln, minus €9,9 mln substitutie van Orkambi/Kalydeco; lijstprijzen)</t>
  </si>
  <si>
    <t xml:space="preserve">107 kinderen van 2–5 jaar met ≥1 F508del</t>
  </si>
  <si>
    <t xml:space="preserve">(1) Omslag in de CF-reeks: waar de uitbreidingen 2022 (≥1 F508del, 6–11 jaar) zonder KE onder het arrangement doorgingen, stelt ZIN nu bij 2–5 jaar een expliciete prijsvoorwaarde (≥75% korting) en adviseert het arrangement te heronderhandelen voor álle toekomstige modulatoren en uitbreidingen – met het argument dat eerdere start de levenslange kosten verhoogt. (2) ZIN weigert de fabrikant-KEA te beoordelen (verkeerde comparator, geen longfunctie-effect) en leunt op het 2021-oordeel: eerste keer dat kosteneffectiviteit bij een leeftijdsuitbreiding expliciet aan de orde komt. (3) Bewijs opnieuw single-arm zweetchloride/LCI (studie 111), geaccepteerd als meerwaarde – de bewijslat blijft laag, de prijslat gaat omhoog; voorloper van het niet-F508del-advies 2025 (GVS-375: 'maatschappelijk onverantwoord').</t>
  </si>
  <si>
    <t xml:space="preserve">Bijlage 2-voorwaarden Kaftrio/Kalydeco uit te breiden naar 2–5 jaar mits ≥75% prijsreductie en gepast-gebruikafspraken (2024/2025; onderhandeling VWS)</t>
  </si>
  <si>
    <t xml:space="preserve">Bron: briefrapport 04-11-2024 (21 p. incl. bijlage studie 111 en BIA), volledig gelezen. Indexuitkomst 'met bijlage 2-voorwaarden' → 'Opnemen na prijsonderhandeling' (expliciete prijsreductie-eis ≥75%). Referentiewaarde €80.000 aangenomen conform CF-ziektelast (2021-advies). Stap B.</t>
  </si>
  <si>
    <t xml:space="preserve">GVS-343</t>
  </si>
  <si>
    <t xml:space="preserve">rabiësvaccin (Verorab®)</t>
  </si>
  <si>
    <t xml:space="preserve">rabiësvaccin</t>
  </si>
  <si>
    <t xml:space="preserve">Verorab</t>
  </si>
  <si>
    <t xml:space="preserve">hondsdolheid te voorkomen na een mogelijke besmetting</t>
  </si>
  <si>
    <t xml:space="preserve">Advies - vergoed rabiësvaccin (Verorab®) om hondsdolheid te voorkomen na een mogelijke besmetting</t>
  </si>
  <si>
    <t xml:space="preserve">https://www.zorginstituutnederland.nl/documenten/2024/11/27/gvs-advies-rabiesvaccin-verorab</t>
  </si>
  <si>
    <t xml:space="preserve">Sanofi Pasteur</t>
  </si>
  <si>
    <t xml:space="preserve">Vervangingsproduct: de fabrikant haalde het rabiësvaccin Mérieux (1B met bijlage 2) van de markt om productieredenen en registreerde Verorab (zelfde geïnactiveerde stam PM/WI 38-1503-3M, andere productiemethode/hulpstoffen, ook intradermaal); fabrikant vroeg 1A, ZIN acht beide onderling vervangbaar maar plaatst Verorab in de bestaande 1B/bijlage 2-positie van Mérieux (alleen postexpositieprofylaxe)</t>
  </si>
  <si>
    <t xml:space="preserve">Positief (gelijke waarde t.o.v. Mérieux). Beide vaccins wekken rabiës-neutraliserende antistoffen op; KNMP-Informatorium: bij i.m. toediening onderling uitwisselbaar; LCI-richtlijn geeft de voorkeur aan i.m. (intradermaal alleen betrouwbaar bij juiste techniek). Rabiës is vrijwel altijd fataal; PEP moet in principe altijd worden gestart tenzij infectie bij het dier tijdig kan worden uitgesloten.</t>
  </si>
  <si>
    <t xml:space="preserve">Rabiësvaccin Mérieux (uit de markt genomen)</t>
  </si>
  <si>
    <t xml:space="preserve">Voorwaarde (letterlijk): 'Uitsluitend voor een verzekerde die is blootgesteld aan het rabiës-virus.'</t>
  </si>
  <si>
    <t xml:space="preserve">n.v.t.; €65,75 per flacon (Mérieux €59,78); schema €65,75–328,75 per patiënt</t>
  </si>
  <si>
    <t xml:space="preserve">~€1.300 meerkosten per jaar (217 uitgiftes in 2023 × prijsverschil per flacon)</t>
  </si>
  <si>
    <t xml:space="preserve">~217 uitgiftes per jaar (GIP 2023)</t>
  </si>
  <si>
    <t xml:space="preserve">(1) Productvervanging na markt-terugtrekking: ZIN gebruikt de clustertoets ('onderling vervangbaar') maar plaatst het vaccin niet op 1A omdat de voorganger op 1B stond – de vergoedingspositie wordt overgedragen, niet opnieuw bepaald. (2) Pre-expositieprofylaxe (reizigers) blijft buiten de aanspraak: de bijlage 2 bewaakt de scheiding tussen collectief (PEP) en eigen rekening (PrEP-vaccinatie), consistent met het afwegingskader noodzakelijk te verzekeren.</t>
  </si>
  <si>
    <t xml:space="preserve">Opgenomen op bijlage 1B met bijlage 2-voorwaarde postexpositie (2025)</t>
  </si>
  <si>
    <t xml:space="preserve">Bron: brief 26/27-11-2024 met bijlage (3 p.), volledig gelezen. Stap B.</t>
  </si>
  <si>
    <t xml:space="preserve">GVS-344</t>
  </si>
  <si>
    <t xml:space="preserve">ontvet pinda-eiwit (Palforzia®)</t>
  </si>
  <si>
    <t xml:space="preserve">ontvet pinda-eiwit</t>
  </si>
  <si>
    <t xml:space="preserve">Palforzia</t>
  </si>
  <si>
    <t xml:space="preserve">bepaalde patiënten met ernstige pinda-allergie</t>
  </si>
  <si>
    <t xml:space="preserve">Advies - vergoed ontvet pinda-eiwit (Palforzia®) voor bepaalde patiënten met ernstige pinda-allergie</t>
  </si>
  <si>
    <t xml:space="preserve">https://www.zorginstituutnederland.nl/documenten/2024/12/03/gvs-advies-ontvet-pinda-eiwit-palforzia</t>
  </si>
  <si>
    <t xml:space="preserve">Aimmune / Nestlé Health Science (Stallergenes Greer)</t>
  </si>
  <si>
    <t xml:space="preserve">Eerste orale immunotherapie voor voedselallergie (4–17 jaar bij start, voortzetting ≥18); niet vervangbaar → 1B met bijlage 2 (alleen kinderarts-allergoloog/allergologisch expert); beroepsgroep ontwikkelt start-/stopcriteria en overweegt na ~2 jaar overstap naar gecontroleerde pindablootstelling in het dieet</t>
  </si>
  <si>
    <t xml:space="preserve">Positief (meerwaarde t.o.v. geen desensibilisatie/pindavermijding). Twee fase 3-RCT's (PALISADE, ARTEMIS; 3–6 maanden): tolerantie voor 1.000 mg pinda-eiwit (≈3 pinda's; klinische relevantiegrens) bij 52,3% vs. 2,4% placebo → 'waarschijnlijk' klinisch relevant minder kans op een ernstige reactie bij onbedoelde blootstelling; effect behouden en toenemend tot 24 maanden; bijwerkingen zijn allergische reacties die in frequentie en ernst afnemen bij langer gebruik (1–2 jaar); geen levensbedreigende events of sterfte in de studies. QoL-impact van vermijding, epipen en etiketlezen erkend.</t>
  </si>
  <si>
    <t xml:space="preserve">Geen orale immunotherapie (strikte pindavermijding + noodmedicatie)</t>
  </si>
  <si>
    <t xml:space="preserve">Voorwaarde (letterlijk): 'Uitsluitend op voorschrift van een kinderarts allergoloog/ kinderarts–allergologisch expert.'</t>
  </si>
  <si>
    <t xml:space="preserve">n.v.t. (FE-vrijstelling; BIA €0,5 mln; ZIN adviseert alsnog een FE te vragen bij hogere uitgaven)</t>
  </si>
  <si>
    <t xml:space="preserve">n.v.t.; €4.296 per patiënt per jaar (AIP)</t>
  </si>
  <si>
    <t xml:space="preserve">0,53 in jaar 3 (123 patiënten, base case); maximumscenario 2,6; bij verwachte registratie-uitbreiding naar ≥1 jaar 0,64–3,1</t>
  </si>
  <si>
    <t xml:space="preserve">123 patiënten in jaar 3 (base case); +26 tot +129 bij uitbreiding naar 1–3 jaar</t>
  </si>
  <si>
    <t xml:space="preserve">(1) Eerste vergoede voedselallergie-immunotherapie: een tolerantie-eindpunt (1.000 mg) wordt via biologische plausibiliteit vertaald naar minder ernstige reacties bij onbedoelde blootstelling – het klinische doel (veiligheid bij accidentele inname, angstreductie) is zelf niet gemeten. (2) 'Passende zorg'-bijlage 2 op de voorschrijver (kinderarts-allergoloog) omdat de registratie breder is dan de beoogde plaats; beroepsgroep initieert start-/stopcriteria en een exitstrategie (overstap naar dieetblootstelling na 2 jaar). (3) Conditionele FE-vrijstelling met uitgavenmonitor, zoals bij baricitinib (GVS-327) – inmiddels standaardclausule bij kleine maar onzekere BIA's; ZIN rekent al met de komende leeftijdsuitbreiding.</t>
  </si>
  <si>
    <t xml:space="preserve">Opgenomen op bijlage 1B met bijlage 2-voorwaarde (2025)</t>
  </si>
  <si>
    <t xml:space="preserve">Bron: brief 03-12-2024 (4 p.) + GVS-rapport + FT-rapport + BIA (68 p.), volledig gelezen. Stap B.</t>
  </si>
  <si>
    <t xml:space="preserve">GVS-345</t>
  </si>
  <si>
    <t xml:space="preserve">hepatitis B-immunoglobuline (Uman Big®)</t>
  </si>
  <si>
    <t xml:space="preserve">hepatitis b-immunoglobuline</t>
  </si>
  <si>
    <t xml:space="preserve">Uman Big</t>
  </si>
  <si>
    <t xml:space="preserve">het voorkomen van infectie of herinfectie met het hepatitis B-virus</t>
  </si>
  <si>
    <t xml:space="preserve">Advies - vergoed hepatitis B-immunoglobuline (Uman Big®) bij het voorkomen van infectie of herinfectie met het hepatitis B-virus</t>
  </si>
  <si>
    <t xml:space="preserve">https://www.zorginstituutnederland.nl/publicaties/adviezen/2024/12/03/gvs-advies-hepatitis-b-immunoglobuline-uman-big</t>
  </si>
  <si>
    <t xml:space="preserve">Kedrion</t>
  </si>
  <si>
    <t xml:space="preserve">Immunoglobulines komen op grond van het VWS-besluit van 24-02-2006 (uniek karakter markt/producten) in principe alle op 1B zonder clustertoets; Uman Big (i.m. HBIG, Kedrion) is de geregistreerde opvolger van het geïmporteerde ImmunoHBS, dat het Nederlandse HepBQuin (Sanquin, sinds 1997) verving na blijvende leveringsproblemen; RIVM: grote behoefte aan een i.m. product voor pasgeborenen van HBsAg-positieve moeders die thuis bevallen</t>
  </si>
  <si>
    <t xml:space="preserve">Positief zonder inhoudelijke vergelijking (immunoglobulinebeleid 2006). De vier beschikbare HBIG's (Uman Big, Zutectra, Hepatect CP, HepBQuin) hebben min of meer vergelijkbare samenstelling en farmacokinetiek; i.m. HBIG is na 2–7 dagen biologisch beschikbaar, i.v. (Hepatect CP) direct; passieve immunisatie bij gewenste directe bescherming, meestal gecombineerd met vaccinatie.</t>
  </si>
  <si>
    <t xml:space="preserve">Andere hepatitis B-immunoglobulines (HepBQuin – niet meer beschikbaar; Zutectra s.c.; Hepatect CP i.v.)</t>
  </si>
  <si>
    <t xml:space="preserve">Maximaal 0,2 meerkosten in jaar 3</t>
  </si>
  <si>
    <t xml:space="preserve">Niet exact vermeld (postexpositie, pasgeborenen, dialyse, levertransplantatie)</t>
  </si>
  <si>
    <t xml:space="preserve">(1) Immunoglobuline-status aparte (2006): net als bij hiv-remmers is er een klassebeleid dat clustertoets en waardeoordeel vervangt – ZIN registreert alleen het beschikbaarheidsprobleem en de vergelijkbaarheid. (2) Beschikbaarheidsgedreven dossier: een geïmporteerd noodproduct (artsenverklaring) wordt geregistreerd en daarmee regulier vergoedbaar; RIVM-behoefte (thuisbevallingen) als context.</t>
  </si>
  <si>
    <t xml:space="preserve">Opgenomen op bijlage 1B (2025)</t>
  </si>
  <si>
    <t xml:space="preserve">Bron: brief 03-12-2024 (3 p.), volledig gelezen. Stap B.</t>
  </si>
  <si>
    <t xml:space="preserve">GVS-346</t>
  </si>
  <si>
    <t xml:space="preserve">kortedarmsyndroom</t>
  </si>
  <si>
    <t xml:space="preserve">Advies - voorwaardelijk toelaten teduglutide (Revestive®) voor de behandeling van kortedarmsyndroom</t>
  </si>
  <si>
    <t xml:space="preserve">https://www.zorginstituutnederland.nl/documenten/2025/02/11/vt-advies-teduglutide-revestive</t>
  </si>
  <si>
    <t xml:space="preserve">Vervolg op het advies van 21-09-2023 waarin teduglutide (GLP-2-analoog; in 2018 afgewezen: SWP niet aangetoond) als kandidaat voor voorwaardelijke toelating (VT) werd aangemerkt; partijen sloten een convenant conform de kaderbrief VT (2019) over dataverzameling (prospectief register 'Revestive Monitor', intra-patiëntvergelijkingen) en afwikkeling; ZIN adviseert VT voor 5 jaar voor een strikt geselecteerde groep</t>
  </si>
  <si>
    <t xml:space="preserve">Procedureel positief: alle VT-voorwaarden zijn in het ondertekende convenant opgenomen; de afspraken 'bieden voldoende garanties' en het 5-jaars registeronderzoek moet een SWP-uitspraak mogelijk maken (uitkomsten: QoL, volume en afhankelijkheid van parenterale voeding, zorgconsumptie/kosten, labwaarden). Achtergrond 2018: ~20% volumereductie van parenterale voeding maar patiënten bleven afhankelijk, onduidelijk aandeel natuurlijke adaptatie, geen QoL-verschil. Populatie: volwassenen stabiel na intestinale adaptatie met IBD-oorzaak en ≥3×/week TPV ≥12 maanden, of &gt;14 l/week TPV ≥12 maanden; kinderen 6 maanden–18 jaar ≥30% parenteraal afhankelijk zonder enterale toename in 3 maanden; max. 90 patiënten; Amsterdam UMC + 3 centra. Bij negatieve conclusie na 5 jaar stopt de vergoeding – partijen conformeren zich.</t>
  </si>
  <si>
    <t xml:space="preserve">Standaardzorg met parenterale voeding (intra-patiënt-vergelijking in register)</t>
  </si>
  <si>
    <t xml:space="preserve">n.v.t. (voorwaardelijke toelating met convenant-selectiecriteria in plaats van bijlage 2)</t>
  </si>
  <si>
    <t xml:space="preserve">n.v.t. (VT)</t>
  </si>
  <si>
    <t xml:space="preserve">Niet in de brief; financiële afspraken onderdeel van het convenant</t>
  </si>
  <si>
    <t xml:space="preserve">Niet geraamd in de brief (max. 90 patiënten)</t>
  </si>
  <si>
    <t xml:space="preserve">Maximaal 90 volwassenen en kinderen</t>
  </si>
  <si>
    <t xml:space="preserve">(1) Voorwaardelijke toelating als formeel instrument voor een weesgeneesmiddel dat in 2018 op SWP strandde: de evidence gap (relevantie van volumereductie, natuurlijke adaptatie, QoL) wordt via een prospectief register met intra-patiëntvergelijking geadresseerd, met een harde exit (geen vergoeding bij negatieve conclusie, contractueel vastgelegd). (2) Strikte selectiecriteria van de beroepsgroep (position statement) en centrumbeperking vervangen bijlage 2; ZIN toetst uitsluitend het convenant aan de kaderbrief – een procedureel advies dat de inhoudelijke beslissing vijf jaar uitstelt. (3) Indexuitkomst 'Anders' = voorwaardelijke toelating 5 jaar.</t>
  </si>
  <si>
    <t xml:space="preserve">Voorwaardelijke toelating teduglutide voor 5 jaar (2025–2030) via Revestive Monitor</t>
  </si>
  <si>
    <t xml:space="preserve">Bron: brief 11-02-2025 met bijlage toelichting (5 p.), volledig gelezen. Zie ook advies 21-09-2023 (kandidaat VT) en beoordeling 2018 (niet in de GVS-index als apart dossier). Stap B.</t>
  </si>
  <si>
    <t xml:space="preserve">GVS-347</t>
  </si>
  <si>
    <t xml:space="preserve">rozanolixizumab (Rystiggo®)</t>
  </si>
  <si>
    <t xml:space="preserve">rozanolixizumab</t>
  </si>
  <si>
    <t xml:space="preserve">Rystiggo</t>
  </si>
  <si>
    <t xml:space="preserve">Advies - vergoed rozanolixizumab (Rystiggo®) voor de behandeling van myasthenia gravis</t>
  </si>
  <si>
    <t xml:space="preserve">https://www.zorginstituutnederland.nl/documenten/2025/02/24/gvs-advies-rozanolixizumab-rystiggo-voor-de-behandeling-van-myasthenia-gravis</t>
  </si>
  <si>
    <t xml:space="preserve">FcRn-blokker (s.c. cycli van 6 wekelijkse infusies) voor refractaire gMG met AChR- óf MuSK-antilichamen; onderling vervangbaar met zilucoplan (1B, GVS-330) → nieuw 1A-cluster; standaarddoses 80 mg (rozanolixizumab) en 23 mg (zilucoplan) per dag; zelfde bijlage 2 (academisch centrum + indicatiecommissie gMG); als enige geïndiceerd bij MuSK+ (3–5% van MG), waarvoor geen doelgerichte behandeling bestond</t>
  </si>
  <si>
    <t xml:space="preserve">Positief (gelijke waarde t.o.v. eculizumab/ravulizumab bij AChR+; SWP ook bij MuSK+). MycarinG (RCT vs. placebo bovenop standaardtherapie): klinisch relevante verbetering MG-ADL; zilucoplan, eculizumab en ravulizumab zijn eveneens alleen vs. placebo onderzocht en 'alle geneesmiddelen resulteren in een verlaging van de ernst van de ziekte' → gelijke aanpak als bij zilucoplan en efgartigimod; subgroepanalyses bij MuSK+ tonen vergelijkbare effectiviteit als de hele populatie. Behandelduur responsafhankelijk (cycli) → kostenonzekerheid.</t>
  </si>
  <si>
    <t xml:space="preserve">Zilucoplan (clustercomparator); eculizumab, ravulizumab (intramuraal) voor het waardeoordeel; placebo direct</t>
  </si>
  <si>
    <t xml:space="preserve">Voorwaarde (letterlijk, identiek aan zilucoplan): 'Uitsluitend voor een verzekerde voor wie het geneesmiddel is voorgeschreven door een academisch centrum na goedkeuring door de indicatiecommissie voor gegeneraliseerde myasthenia gravis (gMG).'</t>
  </si>
  <si>
    <t xml:space="preserve">n.v.t.: bij gelijke waarde niet aan de orde; ZIN herhaalt dat onbekend is of zilucoplan, ravulizumab en eculizumab kosteneffectief zijn</t>
  </si>
  <si>
    <t xml:space="preserve">Geen meerkosten toegestaan t.o.v. zilucoplan (cluster); €310.849 per patiënt per jaar bij MuSK+</t>
  </si>
  <si>
    <t xml:space="preserve">AChR+: zie zilucoplan-BIA (cluster); MuSK+: 2,5 meerkosten in jaar 3 (onzekerheid over aantal cycli per jaar – bij slechtere respons hogere kosten)</t>
  </si>
  <si>
    <t xml:space="preserve">MuSK+ refractair: ~8 patiënten impliciet (€2,5 mln / €310.849); AChR+: 12 (zie GVS-330)</t>
  </si>
  <si>
    <t xml:space="preserve">(1) Tweede extramurale gMG-biological binnen zes maanden: het GVS-cluster met zilucoplan ontstaat op basis van placebogecontroleerde studies van alle betrokken middelen – gelijkwaardigheid bij ontbreken van elke head-to-head, 'gelijke aanpak' als methodologische rechtvaardiging. (2) Nieuwe populatie (MuSK+) zonder alternatief krijgt SWP en vergoeding via hetzelfde cluster, met een eigen BIA (€2,5 mln) en onzekere behandelduur (responsgestuurde cycli). (3) Herhaling van het zilucoplan-signaal over onbekende kosteneffectiviteit van de standaard en het ongelijke speelveld extramuraal/intramuraal – ZIN documenteert de systeemfout bij elk nieuw dossier.</t>
  </si>
  <si>
    <t xml:space="preserve">Opgenomen op bijlage 1A in een nieuw cluster met zilucoplan, met bijlage 2-voorwaarde (2025)</t>
  </si>
  <si>
    <t xml:space="preserve">Bron: brief 24-02-2025 (4 p.) + GVS-rapport + FT-rapport (43 p.), volledig gelezen. Zie GVS-330 (zilucoplan). Stap B.</t>
  </si>
  <si>
    <t xml:space="preserve">GVS-348</t>
  </si>
  <si>
    <t xml:space="preserve">ziekte van Bourneville-Pringle</t>
  </si>
  <si>
    <t xml:space="preserve">Advies - vergoed cannabidiol (Epidyolex®) voor de behandeling van de ziekte van Bourneville-Pringle</t>
  </si>
  <si>
    <t xml:space="preserve">https://www.zorginstituutnederland.nl/documenten/2025/02/24/gvs-advies-cannabidiol-epidyolex-voor-de-behandeling-van-de-ziekte-van-bourneville-pringle</t>
  </si>
  <si>
    <t xml:space="preserve">Jazz Pharmaceuticals</t>
  </si>
  <si>
    <t xml:space="preserve">Cannabidiol (1B met bijlage 2 voor LGS/DS met clobazam, incl. 30%-stopregel na 6 maanden; onderhandelde prijs) – uitbreiding naar therapieresistente aanvallen bij tubereuze sclerose complex (≥2 jaar, na ≥2 anti-epileptica); FE met WAR-beoordeling; nieuwe voorwaarde geldt alleen voor cannabidiol, niet voor fenfluramine (dat dezelfde LGS/DS-voorwaarde deelt)</t>
  </si>
  <si>
    <t xml:space="preserve">Positief (meerwaarde t.o.v. standaardbehandeling alleen). GWPCARE6 (RCT vs. placebo bovenop standaardtherapie): primair eindpunt -30,1% [13,9–43,3] aanvallen t.o.v. placebo (p&lt;0,001); ≥50%-responders 36% vs. 22,4% (RR 1,61 [0,96–2,70], niet significant) → 'mogelijk' klinisch relevant effect; QoL-verbetering bij het merendeel; bijwerkingen (somnolentie, diarree, leverenzymen). Omdat een deel niet profiteert: evaluatie elke 6 maanden gedurende 2 jaar en stoppen bij &lt;30% aanvalsreductie.</t>
  </si>
  <si>
    <t xml:space="preserve">Standaardbehandeling (anti-epileptica, ketogeen dieet, chirurgie) zonder cannabidiol (placebo)</t>
  </si>
  <si>
    <t xml:space="preserve">Nieuwe voorwaarde (letterlijk): 'Uitsluitend voor een verzekerde van twee jaar en ouder, die dit middel gebruikt als adjuvante therapie bij aanvallen die geassocieerd worden met het Lennox-Gastautsyndroom (LGS) of het syndroom van Dravet (DS) of bij therapieresistente aanvallen die geassocieerd worden met tubereuze sclerose complex (TSC). De behandeling moet worden gestaakt als na 6 maanden gebruik van de onderhoudsdosering de aanvalsfrequentie niet met ten minste 30% is afgenomen bij evaluatie overeenkomstig de richtlijnen …'</t>
  </si>
  <si>
    <t xml:space="preserve">Hoog → €80.000</t>
  </si>
  <si>
    <t xml:space="preserve">52.039/QALY bij 15 mg/kg/dag (meest realistisch volgens beroepsgroep) en 139.664/QALY bij 25 mg/kg/dag (deterministisch); bij 25 mg/kg zou de prijs ~30% moeten dalen</t>
  </si>
  <si>
    <t xml:space="preserve">Overgenomen: KEA van voldoende kwaliteit; 'waarschijnlijk kosteneffectief' bij 15 mg/kg; alleen dosisonzekerheid in de ICER-range verwerkt (stakers, langetermijneffect, QoL-winst en productiviteit onzeker)</t>
  </si>
  <si>
    <t xml:space="preserve">Voorwaarde: de werkelijke prijs voor TSC mag niet hoger zijn dan de al onderhandelde prijs voor DS/LGS; herbeoordeling mogelijk als minder patiënten stoppen dan verwacht</t>
  </si>
  <si>
    <t xml:space="preserve">8,8–17,0 meerkosten in jaar 3 (359–422 patiënten; onzekerheid over stoppers en dosering)</t>
  </si>
  <si>
    <t xml:space="preserve">359–422 patiënten in jaar 3</t>
  </si>
  <si>
    <t xml:space="preserve">(1) Dosisafhankelijke kosteneffectiviteit als kern: bij 15 mg/kg kosteneffectief (€52.039), bij de maximale 25 mg/kg ruim niet (€139.664 vs. €80.000) – ZIN kiest de door de beroepsgroep verwachte praktijkdosis als base case en koppelt daar een prijsplafond (bestaande onderhandelde DS/LGS-prijs) en een herbeoordelingsoptie aan. (2) Meerwaarde op een significant primair eindpunt (-30% aanvallen) terwijl de responderanalyse niet significant is – EMA-logica (primair eindpunt volstaat) overgenomen, klinische relevantie 'mogelijk'. (3) 30%-stopregel na 6 maanden als gepast-gebruikanker, expliciet niet doorgetrokken naar fenfluramine – indicatiespecifieke voorwaarden binnen één epilepsie-klasse.</t>
  </si>
  <si>
    <t xml:space="preserve">Bijlage 2-voorwaarde cannabidiol uitgebreid met TSC, prijs maximaal gelijk aan DS/LGS-prijs (2025)</t>
  </si>
  <si>
    <t xml:space="preserve">Bron: brief 24-02-2025 (3 p.) + FT-rapport + FE-rapport + BIA (153 p.), volledig gelezen. Zie GVS-198/226 (cannabidiol LGS/DS). Stap B.</t>
  </si>
  <si>
    <t xml:space="preserve">GVS-349</t>
  </si>
  <si>
    <t xml:space="preserve">Advies - niet vergoeden rimegepant (Vydura®) voor de behandeling van migraine</t>
  </si>
  <si>
    <t xml:space="preserve">https://www.zorginstituutnederland.nl/documenten/2025/02/28/gvs-advies-rimegepant-vydura-voor-de-behandeling-van-migraine</t>
  </si>
  <si>
    <t xml:space="preserve">Aangevraagd op 1B voor alleen de acute behandeling van migraine (preventieve indicatie buiten scope), als laatstelijnsoptie na falen op ≥3 triptanen (5HT1-agonisten) of bij intolerantie/contra-indicatie; eerste orale gepant; triptanen zijn de vergoede standaard na eenvoudige analgetica</t>
  </si>
  <si>
    <t xml:space="preserve">Negatief: voldoet niet aan SWP bij de geclaimde indicatie. De registratiehouder legde geen data voor over effectiviteit ná falen op ≥3 triptanen – het middel is in die populatie niet onderzocht; de fase 3-studies (BHV3000-301/302/303/310; placebogecontroleerd, VS en Azië) tonen wel meerwaarde t.o.v. placebo (pijnvrij en vrij van meest hinderlijk symptoom na 2 uur), maar de studiepopulaties komen qua kenmerken en aanvalsbehandeling niet overeen met de Nederlandse praktijk en nog geen 10% had gefaald op ≥2 triptanen, zodat de resultaten 'evenmin bruikbaar' zijn voor de Nederlandse populatie na ≥3 triptanen. WAR steunt de conclusie.</t>
  </si>
  <si>
    <t xml:space="preserve">Nederlandse standaard: eenvoudige analgetica, daarna triptanen (5HT1-agonisten); placebo in de studies</t>
  </si>
  <si>
    <t xml:space="preserve">Niet geraamd (~2 mln Nederlanders met regelmatige migraine; subgroep na ≥3 triptanen onbekend)</t>
  </si>
  <si>
    <t xml:space="preserve">(1) De fabrikant claimt een laatste-lijnsplaats (na ≥3 triptanen) om de populatie – en de BIA – te beperken, maar levert geen bewijs in die subgroep: 'niet conform zijn claim data overgelegd' → SWP niet voldaan. (2) Generaliseerbaarheid: Amerikaanse/Aziatische studiepopulaties met &lt;10% triptaanfalen en afwijkende aanvalsbehandeling zijn niet representatief voor de Nederlandse derde lijn. (3) Consistent met GVS-108/169/237: een subgroepclaim vereist subgroepbewijs; placebo-superioriteit in een brede populatie helpt niet. Preventieve indicatie (gepant naast CGRP-mAbs) apart te beoordelen.</t>
  </si>
  <si>
    <t xml:space="preserve">Niet opgenomen (negatief advies, 2025)</t>
  </si>
  <si>
    <t xml:space="preserve">Bron: brief 28-02-2025 (2 p.) + FT-rapport 25-02-2025 (45 p.), volledig gelezen. Geen GVS-rapport/BIA in de bundel.</t>
  </si>
  <si>
    <t xml:space="preserve">GVS-350</t>
  </si>
  <si>
    <t xml:space="preserve">subcutane CGRP-remmers</t>
  </si>
  <si>
    <t xml:space="preserve">subcutane cgrp-remmers</t>
  </si>
  <si>
    <t xml:space="preserve">Advies - uitbreiding vergoedingsvoorwaarden subcutane CGRP-remmers</t>
  </si>
  <si>
    <t xml:space="preserve">https://www.zorginstituutnederland.nl/documenten/2025/03/12/gvs-advies-subcutane-cgrp-remmers</t>
  </si>
  <si>
    <t xml:space="preserve">Novartis / Teva / Lilly</t>
  </si>
  <si>
    <t xml:space="preserve">CGRP-cluster</t>
  </si>
  <si>
    <t xml:space="preserve">Aanpassing van de bijlage 2-voorwaarde van de s.c. CGRP-remmers (o.a. overgangsregeling voor patiënten die op 17-09-2021 al via een managed-access-programma werden behandeld; aansluiting bij de KE-beoordeling).</t>
  </si>
  <si>
    <t xml:space="preserve">Orale profylaxe</t>
  </si>
  <si>
    <t xml:space="preserve">Bijlage 2 CGRP aangepast (o.a. MAP-overgang)</t>
  </si>
  <si>
    <t xml:space="preserve">Geen ACP.</t>
  </si>
  <si>
    <t xml:space="preserve">Technische aanpassing klassevoorwaarde.</t>
  </si>
  <si>
    <t xml:space="preserve">Bron: brief 12-03-2025.</t>
  </si>
  <si>
    <t xml:space="preserve">GVS-351</t>
  </si>
  <si>
    <t xml:space="preserve">iptacopan (Fabhalta®)</t>
  </si>
  <si>
    <t xml:space="preserve">iptacopan</t>
  </si>
  <si>
    <t xml:space="preserve">Fabhalta</t>
  </si>
  <si>
    <t xml:space="preserve">paroxismale nachtelijke hemoglobinurie</t>
  </si>
  <si>
    <t xml:space="preserve">Advies - vergoed iptacopan (Fabhalta®) voor de behandeling van paroxismale nachtelijke hemoglobinurie</t>
  </si>
  <si>
    <t xml:space="preserve">https://www.zorginstituutnederland.nl/documenten/2025/03/18/gvs-advies-iptacopan-fabhalta-bij-pnh</t>
  </si>
  <si>
    <t xml:space="preserve">Niet onderling vervangbaar (oraal vs. s.c. pegcetacoplan, het enige GVS-middel voor deze indicatie); vergoeding gevraagd voor een deel van de registratie: PNH-patiënten die na een C5-remmer (eculizumab/ravulizumab, intramuraal) anemisch blijven, met dezelfde bijlage 2-voorwaarde als pegcetacoplan (advies september 2022); gecorrigeerde brief 18-03-2025 (patiëntenaantal 6 → 9)</t>
  </si>
  <si>
    <t xml:space="preserve">Positief (gelijke waarde t.o.v. pegcetacoplan). Voor iptacopan bestaat een vergelijkbare RCT t.o.v. C5-remmers (APPLY-PNH) als voor pegcetacoplan (PEGASUS); zonder directe vergelijking maakte ZIN een indirecte vergelijking: iptacopan geeft in vergelijkbare mate een klinisch relevante toename van transfusie-onafhankelijkheid, hemoglobinestijging en QoL-verbetering. Verschillen in inclusie (≥6 vs. ≥3 maanden C5-remmer) worden overbrugd omdat beide C3-remmers zijn, de effecten vergelijkbaar zijn en de beroepsgroep dezelfde tweedelijnsplaats ziet → gelijke bijlage 2-voorwaarde (na 3 maanden C5-remmer) voor beide, uitgebreid met C5-intolerantie. Conclusie: SWP en gelijke waarde t.o.v. de standaard/gebruikelijke behandeling met pegcetacoplan; claim van meerwaarde t.o.v. doorbehandelen met C5-remmers niet relevant voor de beoordeling.</t>
  </si>
  <si>
    <t xml:space="preserve">Pegcetacoplan (Aspaveli, s.c. C3-remmer, GVS met bijlage 2); C5-remmers eculizumab/ravulizumab als voorbehandeling</t>
  </si>
  <si>
    <t xml:space="preserve">Voorwaarde (letterlijk): 'Uitsluitend voor een verzekerde met paroxismale nachtelijke hemoglobinurie die na behandeling gedurende ten minste 3 maanden met een C5-remmer anemisch is met een hemoglobinewaarde &lt;6,5 mmol/L, of wanneer sprake is van een intolerantie voor een C5 remmer.' Zelfde aanpassing (intolerantie) geadviseerd voor pegcetacoplan.</t>
  </si>
  <si>
    <t xml:space="preserve">n.v.t. (gelijke waarde); prijs af te leiden van de in 2022 voor pegcetacoplan geadviseerde prijsreductie</t>
  </si>
  <si>
    <t xml:space="preserve">Geen percentage; 'opname mag niet leiden tot meerkosten' – prijs van iptacopan bepalen op basis van de voor pegcetacoplan geadviseerde kosteneffectieve (gereduceerde) prijs; €313.900 per patiënt per jaar op lijstprijs</t>
  </si>
  <si>
    <t xml:space="preserve">Macrokosten 2,8 per jaar (jaar 1–3); na substitutie van pegcetacoplan -0,23 (jaar 1) en -0,04 (jaar 2–3) op lijstprijzen</t>
  </si>
  <si>
    <t xml:space="preserve">9 patiënten per jaar in jaar 3 (gecorrigeerd van 6); 125 PNH-patiënten bekend in NL; €313.900 per patiënt per jaar</t>
  </si>
  <si>
    <t xml:space="preserve">(1) Tweede C3-remmer krijgt gelijke waarde t.o.v. de eerste (pegcetacoplan) via indirecte vergelijking van twee RCT's tegen C5-remmers; ZIN harmoniseert de bijlage 2-voorwaarden (3 maanden C5-remmer; nu ook C5-intolerantie) voor beide middelen. (2) Prijsanker is niet de lijstprijs maar de in 2022 geadviseerde kosteneffectieve prijs van pegcetacoplan – 'geen meerkosten' op nettoniveau, zoals bij inclisiran en fenfluramine. (3) Passende zorg: uitbreiding van het bestaande PNH-weesgeneesmiddelenarrangement/richtlijn met iptacopan en registratie van gecombineerd C3/C5-gebruik, dat in de praktijk voorkomt maar niet op KE is onderzocht – monitoring om te bepalen of alsnog een FE nodig is. (4) Erratum: patiëntenaantal 6 → 9.</t>
  </si>
  <si>
    <t xml:space="preserve">Opgenomen op bijlage 1B met bijlage 2-voorwaarde na prijsafspraak op pegcetacoplan-niveau (2025); exacte datum/Stcrt. niet in dossier</t>
  </si>
  <si>
    <t xml:space="preserve">Bron: gecorrigeerde brief 18-03-2025 (oorspronkelijk 25-02-2025; 4 p.) + GVS-rapport + FT-rapport maart 2025 + BIA (66 p.), volledig gelezen. Verwant: pegcetacoplan-advies september 2022 (niet in bundel).</t>
  </si>
  <si>
    <t xml:space="preserve">GVS-352</t>
  </si>
  <si>
    <t xml:space="preserve">methylprednisolon (Methylprednisolon ACE®)</t>
  </si>
  <si>
    <t xml:space="preserve">methylprednisolon</t>
  </si>
  <si>
    <t xml:space="preserve">Methylprednisolon ACE</t>
  </si>
  <si>
    <t xml:space="preserve">symptomatische aanvallen bij multiple sclerose</t>
  </si>
  <si>
    <t xml:space="preserve">Advies - vergoed methylprednisolon (Methylprednisolon ACE®) voor de behandeling van symptomatische aanvallen bij multiple sclerose</t>
  </si>
  <si>
    <t xml:space="preserve">https://www.zorginstituutnederland.nl/documenten/2025/03/19/gvs-advies-methylprednisolon-methylprednisolon-ace-voor-de-behandeling-van-symptomatische-aanvallen-bij-multiple-sclerose</t>
  </si>
  <si>
    <t xml:space="preserve">ACE Pharmaceuticals</t>
  </si>
  <si>
    <t xml:space="preserve">Corticosteroïden oraal (cluster) – hoge dosis MS-exacerbatie</t>
  </si>
  <si>
    <t xml:space="preserve">Oraal methylprednisolon (hoge dosis) bij MS-exacerbaties gelijke waarde t.o.v. i.v. methylprednisolon → 1B zonder meerkosten.</t>
  </si>
  <si>
    <t xml:space="preserve">Intraveneus methylprednisolon</t>
  </si>
  <si>
    <t xml:space="preserve">-</t>
  </si>
  <si>
    <t xml:space="preserve">0</t>
  </si>
  <si>
    <t xml:space="preserve">Orale variant van een intramurale standaard, prijsneutraal.</t>
  </si>
  <si>
    <t xml:space="preserve">Bron: brief 19-03-2025.</t>
  </si>
  <si>
    <t xml:space="preserve">GVS-353</t>
  </si>
  <si>
    <t xml:space="preserve">berotralstat (Orladeyo®)</t>
  </si>
  <si>
    <t xml:space="preserve">berotralstat</t>
  </si>
  <si>
    <t xml:space="preserve">Orladeyo</t>
  </si>
  <si>
    <t xml:space="preserve">Advies - vergoed berotralstat (Orladeyo®) voor het voorkomen van terugkerende aanvallen van hereditair angio-oedeem (HAE)</t>
  </si>
  <si>
    <t xml:space="preserve">https://www.zorginstituutnederland.nl/documenten/2025/03/24/gvs-advies-berotralstat-orladeyo-voor-de-behandeling-van-hereditair-angio-oedeem</t>
  </si>
  <si>
    <t xml:space="preserve">BioCryst</t>
  </si>
  <si>
    <t xml:space="preserve">HAE-profylaxe (lanadelumab 1B; C1-INH i.v.)</t>
  </si>
  <si>
    <t xml:space="preserve">Berotralstat (oraal) bij HAE-profylaxe gelijke waarde t.o.v. i.v. C1-esteraseremmer/lanadelumab → 1B met voorwaarde; meerkosten €1,6 mln.</t>
  </si>
  <si>
    <t xml:space="preserve">C1-esteraseremmer i.v. / lanadelumab</t>
  </si>
  <si>
    <t xml:space="preserve">Bijlage 2 HAE-profylaxe</t>
  </si>
  <si>
    <t xml:space="preserve">1,6</t>
  </si>
  <si>
    <t xml:space="preserve">Orale HAE-profylaxe op gelijke waarde.</t>
  </si>
  <si>
    <t xml:space="preserve">Bron: brief 24-03-2025 + FT + BIA.</t>
  </si>
  <si>
    <t xml:space="preserve">GVS-354</t>
  </si>
  <si>
    <t xml:space="preserve">deflazacort (Deflazacort XGX Pharma®)</t>
  </si>
  <si>
    <t xml:space="preserve">deflazacort</t>
  </si>
  <si>
    <t xml:space="preserve">Deflazacort XGX Pharma</t>
  </si>
  <si>
    <t xml:space="preserve">ziekte van Duchenne</t>
  </si>
  <si>
    <t xml:space="preserve">Advies - vergoed deflazacort (Deflazacort XGX Pharma®) voor de behandeling van de ziekte van Duchenne</t>
  </si>
  <si>
    <t xml:space="preserve">https://www.zorginstituutnederland.nl/documenten/2025/03/26/gvs-advies-deflazacort-deflazacort-xgx-pharma-voor-de-behandeling-van-de-ziekte-van-duchenne</t>
  </si>
  <si>
    <t xml:space="preserve">XGX Pharma</t>
  </si>
  <si>
    <t xml:space="preserve">Corticosteroïden (prednison) – geregistreerd DMD-product</t>
  </si>
  <si>
    <t xml:space="preserve">Deflazacort bij Duchenne: gelijke waarde t.o.v. prednison (apotheekbereidingen/off-label) → 1B en 2; meerkosten €0,24 mln.</t>
  </si>
  <si>
    <t xml:space="preserve">Prednison / prednisolon</t>
  </si>
  <si>
    <t xml:space="preserve">Bijlage 2: DMD ≥4 jaar</t>
  </si>
  <si>
    <t xml:space="preserve">0,24</t>
  </si>
  <si>
    <t xml:space="preserve">Registratie van een al gebruikt corticosteroïd voor DMD.</t>
  </si>
  <si>
    <t xml:space="preserve">Bron: brief 26-03-2025.</t>
  </si>
  <si>
    <t xml:space="preserve">GVS-355</t>
  </si>
  <si>
    <t xml:space="preserve">RSVPreF3-vaccin (Arexvy®)</t>
  </si>
  <si>
    <t xml:space="preserve">rsvpref3-vaccin</t>
  </si>
  <si>
    <t xml:space="preserve">Arexvy</t>
  </si>
  <si>
    <t xml:space="preserve">bepaalde patiënten met verhoogd risico op ziekte door RS-virus</t>
  </si>
  <si>
    <t xml:space="preserve">Advies - niet vergoeden RSVPreF3-vaccin (Arexvy®) voor bepaalde patiënten met verhoogd risico op ziekte door RS-virus</t>
  </si>
  <si>
    <t xml:space="preserve">https://www.zorginstituutnederland.nl/documenten/2025/03/26/gvs-advies-rsvpref3-vaccin-arexvy-voor-bepaalde-patienten-met-verhoogd-risico-op-ziekte-door-rs-virus</t>
  </si>
  <si>
    <t xml:space="preserve">Aangevraagd op 1B voor een medische risicogroep buiten een vaccinatieprogramma: volwassenen ≥60 jaar met ≥1 relevante comorbiditeit (COPD, astma, chronische longziekte, DM1/2, chronisch hartfalen, gevorderde lever-/nierziekte); geen ander RSV-vaccin in het GVS; Gezondheidsraad adviseerde RSV-bescherming voor zuigelingen via het RVP</t>
  </si>
  <si>
    <t xml:space="preserve">Negatief: onvoldoende bewijs → SWP niet voldaan. AReSVi-006 (RCT, ~12.500 vs. ~12.500, ≥60 jaar; ~40% met relevante comorbiditeit) had ziekenhuisopname door luchtwegaandoening slechts als secundaire uitkomstmaat en analyseerde die niet voor de comorbide subgroep, zodat over de klinische relevantie van het effect op opnames bij ≥60-jarigen met comorbiditeit 'geen wetenschappelijk valide en betrouwbaar oordeel' mogelijk is; een Amerikaans observationeel onderzoek (~37.000 ≥60-jarigen, RSVPreF3 of RSVPreF) suggereert minder RSV-opnames maar bevat geen data voor de hoog-risicogroep of over QoL, is niet gerandomiseerd (healthy-vaccinee-bias, fitheid, vaccinatiebereidheid) en mogelijk niet generaliseerbaar naar Nederland. ZIN en WAR: een RCT op RSV-opnames in de aangevraagde populatie 'was mogelijk en passender geweest'. GRADE: bewijs van onvoldoende kwaliteit voor meerwaarde t.o.v. geen vaccinatie.</t>
  </si>
  <si>
    <t xml:space="preserve">Geen vaccinatie (huidige praktijk) bij ≥60-jarigen met comorbiditeit; placebo in AReSVi-006</t>
  </si>
  <si>
    <t xml:space="preserve">Niet geraamd; 1–2 per 1.000 ouderen per jaar opgenomen wegens RSV, mortaliteit 7,1%</t>
  </si>
  <si>
    <t xml:space="preserve">(1) Voor een preventief vaccin in een GVS-context stelt ZIN ziekenhuisopname (niet LRTD-incidentie) als cruciale uitkomst en eist bewijs in de aangevraagde hoog-risicosubgroep; de grote RCT levert dat niet (secundair eindpunt, geen subgroepanalyse) en observationele VS-data kunnen dat niet vervangen (confounding by indication, generaliseerbaarheid). (2) Nadrukkelijk oordeel dat een RCT in de doelgroep haalbaar was – de fabrikant koos de verkeerde bewijsroute. (3) Consistent met Gardasil-9 (GVS-337): vaccins buiten het RVP worden als geneesmiddel op SWP getoetst, met de beroepsgroep-/ZIN-relevantiegrenzen.</t>
  </si>
  <si>
    <t xml:space="preserve">Bron: brief 26-03-2025 (3 p.) + FT-rapport 25-02-2025 (36 p.), volledig gelezen. Geen GVS-rapport/BIA in de bundel.</t>
  </si>
  <si>
    <t xml:space="preserve">GVS-356</t>
  </si>
  <si>
    <t xml:space="preserve">obesitas door het syndroom van Bardet-Biedl</t>
  </si>
  <si>
    <t xml:space="preserve">Advies - niet vergoeden setmelanotide (Imcivree®) voor de behandeling van obesitas door het syndroom van Bardet-Biedl</t>
  </si>
  <si>
    <t xml:space="preserve">https://www.zorginstituutnederland.nl/documenten/2025/04/22/gvs-advies-setmelanotide-imcivree-voor-de-behandeling-van-obesitas-door-het-syndroom-van-bardet-biedl</t>
  </si>
  <si>
    <t xml:space="preserve">Setmelanotide (1B/2)</t>
  </si>
  <si>
    <t xml:space="preserve">Aanvraag uitbreiding bijlage 2 setmelanotide (Bardet-Biedl, jongere kinderen): meerwaarde als aanvulling op leefstijl erkend, maar ZIN adviseert de bestaande voorwaarden niet aan te passen.</t>
  </si>
  <si>
    <t xml:space="preserve">Leefstijlinterventie</t>
  </si>
  <si>
    <t xml:space="preserve">Bijlage 2 setmelanotide ongewijzigd</t>
  </si>
  <si>
    <t xml:space="preserve">Verruiming geweigerd ondanks meerwaarde (waarschijnlijk op kosten/afbakening).</t>
  </si>
  <si>
    <t xml:space="preserve">Bron: brief 22-04-2025.</t>
  </si>
  <si>
    <t xml:space="preserve">GVS-357</t>
  </si>
  <si>
    <t xml:space="preserve">vibegron (Obgemsa®)</t>
  </si>
  <si>
    <t xml:space="preserve">vibegron</t>
  </si>
  <si>
    <t xml:space="preserve">Obgemsa</t>
  </si>
  <si>
    <t xml:space="preserve">een overactieve blaas</t>
  </si>
  <si>
    <t xml:space="preserve">Advies - vergoed vibegron (Obgemsa®) voor de behandeling van een overactieve blaas</t>
  </si>
  <si>
    <t xml:space="preserve">https://www.zorginstituutnederland.nl/documenten/2025/04/30/gvs-advies-vibegron-obgemsa-voor-de-behandeling-van-een-overactieve-blaas</t>
  </si>
  <si>
    <t xml:space="preserve">Cluster OAB-middelen (mirabegron, anticholinergica)</t>
  </si>
  <si>
    <t xml:space="preserve">Vibegron (β3-agonist) gelijke waarde t.o.v. mirabegron → 1A in het bestaande cluster.</t>
  </si>
  <si>
    <t xml:space="preserve">Mirabegron</t>
  </si>
  <si>
    <t xml:space="preserve">Clustering.</t>
  </si>
  <si>
    <t xml:space="preserve">Bron: brief 30-04-2025.</t>
  </si>
  <si>
    <t xml:space="preserve">GVS-358</t>
  </si>
  <si>
    <t xml:space="preserve">zeldzame en ernstige leverziekte</t>
  </si>
  <si>
    <t xml:space="preserve">Advies - vergoed maralixibat (Livmarli®) voor de behandeling van zeldzame en ernstige leverziekte</t>
  </si>
  <si>
    <t xml:space="preserve">https://www.zorginstituutnederland.nl/documenten/2025/05/27/gvs-advies-maralixibat-livmarli-voor-de-behandeling-van-zeldzame-en-ernstige-leverziekte</t>
  </si>
  <si>
    <t xml:space="preserve">IBAT-cluster (maralixibat/odevixibat)</t>
  </si>
  <si>
    <t xml:space="preserve">Aanpassing bijlage 2 maralixibat (Alagille; leeftijd/formulering): gelijke waarde bevestigd → voorwaarde aangepast.</t>
  </si>
  <si>
    <t xml:space="preserve">Odevixibat</t>
  </si>
  <si>
    <t xml:space="preserve">Bijlage 2 ALGS aangepast</t>
  </si>
  <si>
    <t xml:space="preserve">beperkt</t>
  </si>
  <si>
    <t xml:space="preserve">Voorwaarde-aanpassing.</t>
  </si>
  <si>
    <t xml:space="preserve">Bron: brief 27-05-2025.</t>
  </si>
  <si>
    <t xml:space="preserve">GVS-359</t>
  </si>
  <si>
    <t xml:space="preserve">een bepaalde vorm van vasculitis (EGPA)</t>
  </si>
  <si>
    <t xml:space="preserve">Advies - vergoed benralizumab (Fasenra®) voor de behandeling van een bepaalde vorm van vasculitis (EGPA)</t>
  </si>
  <si>
    <t xml:space="preserve">https://www.zorginstituutnederland.nl/documenten/2025/06/04/gvs-advies-benralizumab-fasenra-voor-de-behandeling-van-egpa</t>
  </si>
  <si>
    <t xml:space="preserve">Astma-biologicalcluster (benralizumab)</t>
  </si>
  <si>
    <t xml:space="preserve">Bijlage 2 benralizumab uitgebreid met EGPA (eosinofiele granulomatose met polyangiitis): gelijke waarde t.o.v. mepolizumab → voorwaarde uitgebreid.</t>
  </si>
  <si>
    <t xml:space="preserve">Mepolizumab (EGPA)</t>
  </si>
  <si>
    <t xml:space="preserve">Bijlage 2 benralizumab: + EGPA</t>
  </si>
  <si>
    <t xml:space="preserve">Klassegenoot volgt mepolizumab in EGPA.</t>
  </si>
  <si>
    <t xml:space="preserve">Bron: brief 04-06-2025.</t>
  </si>
  <si>
    <t xml:space="preserve">GVS-360</t>
  </si>
  <si>
    <t xml:space="preserve">PCV20-vaccin (Prevenar 20®)</t>
  </si>
  <si>
    <t xml:space="preserve">pcv20-vaccin</t>
  </si>
  <si>
    <t xml:space="preserve">Prevenar 20</t>
  </si>
  <si>
    <t xml:space="preserve">het voorkomen van pneumokokkenziekte bij medische risicogroepen</t>
  </si>
  <si>
    <t xml:space="preserve">Advies - vergoed PCV20-vaccin (Prevenar 20®) voor het voorkomen van pneumokokkenziekte bij medische risicogroepen</t>
  </si>
  <si>
    <t xml:space="preserve">https://www.zorginstituutnederland.nl/documenten/2025/06/10/gvs-advies-pcv20-vaccin-prevenar-20-voor-het-voorkomen-van-pneumokokkenziekte-bij-medische-risicogroepen</t>
  </si>
  <si>
    <t xml:space="preserve">Pneumokokkenvaccins (PCV13/15-cluster)</t>
  </si>
  <si>
    <t xml:space="preserve">PCV20 gelijke waarde t.o.v. PCV13/15 (+PPV23) voor medische risicogroepen (RIVM-LCI) → 1B met nadere voorwaarden.</t>
  </si>
  <si>
    <t xml:space="preserve">PCV13/PCV15 + PPV23</t>
  </si>
  <si>
    <t xml:space="preserve">Bijlage 2 pneumokokkenvaccinatie risicogroepen</t>
  </si>
  <si>
    <t xml:space="preserve">Vaccin-opvolger.</t>
  </si>
  <si>
    <t xml:space="preserve">Bron: brief 10-06-2025.</t>
  </si>
  <si>
    <t xml:space="preserve">GVS-361</t>
  </si>
  <si>
    <t xml:space="preserve">SA huisstofmijten (Acarizax®)</t>
  </si>
  <si>
    <t xml:space="preserve">sa huisstofmijten</t>
  </si>
  <si>
    <t xml:space="preserve">Acarizax</t>
  </si>
  <si>
    <t xml:space="preserve">ontsteking van het neusslijmvlies door huisstofmijt</t>
  </si>
  <si>
    <t xml:space="preserve">Advies - aanpassen vergoedingsvoorwaarden SA huisstofmijten (Acarizax®) voor de behandeling van ontsteking van het neusslijmvlies door huisstofmijt</t>
  </si>
  <si>
    <t xml:space="preserve">https://www.zorginstituutnederland.nl/documenten/2025/07/01/gvs-advies-aanpassen-vergoedingsvoorwaarden-sa-huisstofmijten-acarizax-voor-de-behandeling-van-ontsteking-van-het-neusslijmvlies-door-huisstofmijt</t>
  </si>
  <si>
    <t xml:space="preserve">Cluster 0V01AABO V (Acarizax/Actair)</t>
  </si>
  <si>
    <t xml:space="preserve">Aanpassing nadere voorwaarden huisstofmijt-SLIT (Acarizax/Actair): uitbreiding gevraagd door registratiehouder; voorwaarden aangepast/geharmoniseerd.</t>
  </si>
  <si>
    <t xml:space="preserve">Actair / s.c. immunotherapie</t>
  </si>
  <si>
    <t xml:space="preserve">Bijlage 2 HDM-SLIT aangepast</t>
  </si>
  <si>
    <t xml:space="preserve">Voorwaarde-aanpassing klasse.</t>
  </si>
  <si>
    <t xml:space="preserve">Bron: brief 01-07-2025.</t>
  </si>
  <si>
    <t xml:space="preserve">GVS-362</t>
  </si>
  <si>
    <t xml:space="preserve">SGLT2-remmers</t>
  </si>
  <si>
    <t xml:space="preserve">sglt2-remmers</t>
  </si>
  <si>
    <t xml:space="preserve">Advies - vervallen voorwaarden van SGLT2-remmers voor de behandeling van diabetes mellitus type 2</t>
  </si>
  <si>
    <t xml:space="preserve">https://www.zorginstituutnederland.nl/documenten/2025/07/01/gvs-advies-medicijnen-sglt2-remmers-voor-diabetes-mellitus-type-2</t>
  </si>
  <si>
    <t xml:space="preserve">Klasse SGLT2-remmers (cluster 0A10BXAO): AstraZeneca (dapagliflozine), Boehringer Ingelheim/Lilly (empagliflozine), Janssen (canagliflozine), MSD (ertugliflozine)</t>
  </si>
  <si>
    <t xml:space="preserve">Cluster 0A10BXAO op 1A met (meermaals uitgebreide) bijlage 2-voorwaarden; aanleiding: herziene NHG-standaard DM2 (2024) die SGLT2-remmers ook eerder positioneert bij patiënten zonder zeer hoog HVZ-risico maar met ≥4 risicofactoren; ZN schafte de artsenverklaringen per 01-09-2024 al af</t>
  </si>
  <si>
    <t xml:space="preserve">Positief voor de nieuwe richtlijnpositie. Op basis van de NMA van Shi et al. (BMJ 2023; harde eindpunten: sterfte, CV-sterfte, MI, beroerte, hartfalenopname, ESRD; subgroepen naar risicofactoren) heeft de NHG een subgroep gedefinieerd van DM2-patiënten zonder zeer hoog HVZ-risico met ≥4 relevante risicofactoren (roken, therapieresistente hypertensie, LDL &gt;0,5 mmol/l boven streefwaarde ondanks medicatie, leeftijd ≥60, CKD met mild verhoogd risico) bij wie toevoeging van een SGLT2-remmer i.p.v. SU aan metformine kan worden overwogen: in de Shi-subgroep '&gt;3 risicofactoren' was de 5-jaars-NNT (36) nog niet klinisch relevant (grens 30), maar in de door de NHG aangescherpte subgroep wordt die wel relevant verwacht. ZIN: dapagliflozine, empagliflozine en canagliflozine voldoen aan SWP bij deze groep. Omdat de voorwaarden na jaren van uitbreidingen 'steeds ingewikkelder' zijn geworden, met hoge administratieve last (artsenverklaringen, apotheekinstructies) en beperkt financieel risico bij niet-gepaste inzet, adviseert ZIN alle bijlage 2-voorwaarden van de SGLT2-remmers te laten vervallen.</t>
  </si>
  <si>
    <t xml:space="preserve">Sulfonylureumderivaat toegevoegd aan metformine (stap 2 bij patiënten zonder zeer hoog HVZ-risico)</t>
  </si>
  <si>
    <t xml:space="preserve">Alle bijlage 2-voorwaarden voor de SGLT2-remmers (canagliflozine, dapagliflozine, empagliflozine, ertugliflozine) vervallen</t>
  </si>
  <si>
    <t xml:space="preserve">n.v.t. (bijlage 2-wijziging; geen FE)</t>
  </si>
  <si>
    <t xml:space="preserve">n.v.t. (1A-cluster; patent dapagliflozine verloopt 2028)</t>
  </si>
  <si>
    <t xml:space="preserve">Beperkt (niet gekwantificeerd): veel patiënten met geclusterde risicofactoren vallen al onder de bestaande voorwaarde (onvoldoende regulatie op metformine + SU); bevestigd door beroepsgroep en verzekeraars</t>
  </si>
  <si>
    <t xml:space="preserve">(1) Slotstuk van de SGLT2-reeks (GVS-160 → 233 → 362): na een NMA-gebaseerde richtlijnherziening (Shi 2023; NHG 2024) krijgen SGLT2-remmers ook bij 'clustering van ≥4 risicofactoren' een plaats, en ZIN volgt de NHG-subgroepconstructie ondanks een NNT (36) net boven de relevantiegrens in de bredere NMA-subgroep. (2) Deregulering als pakketbeheer: opeengestapelde voorwaarden leiden tot onbegrijpelijke formulieren en administratieve last; met een klein risico op niet-gepaste inzet en beperkt financieel risico (patentverloop 2028) vervallen álle voorwaarden – ook voor ertugliflozine, dat inhoudelijk niet aan de nieuwe positie voldoet. (3) ZN had de ZN-formulieren al afgeschaft (01-09-2024); ZIN formaliseert de praktijk. Vergelijk actualisering 2019 (GVS-190).</t>
  </si>
  <si>
    <t xml:space="preserve">Bijlage 2-voorwaarden SGLT2-remmers vervallen (2025/2026); exacte Stcrt. niet in dossier</t>
  </si>
  <si>
    <t xml:space="preserve">Bron: adviesbrief 01-07-2025 (5 p. incl. bijlage 1 met SWP-onderbouwing en overzichtstabel), volledig gelezen. Klassebreed dossier (Stap A-selectie). Brief gericht aan minister Jansen.</t>
  </si>
  <si>
    <t xml:space="preserve">GVS-363</t>
  </si>
  <si>
    <t xml:space="preserve">acoramidis (Beyonttra®)</t>
  </si>
  <si>
    <t xml:space="preserve">acoramidis</t>
  </si>
  <si>
    <t xml:space="preserve">Beyonttra</t>
  </si>
  <si>
    <t xml:space="preserve">amyloïdose</t>
  </si>
  <si>
    <t xml:space="preserve">Advies - vergoed acoramidis (Beyonttra®) voor de behandeling van amyloïdose</t>
  </si>
  <si>
    <t xml:space="preserve">https://www.zorginstituutnederland.nl/documenten/2025/07/08/gvs-advies-acoramidis-beyonttra-voor-de-behandeling-van-amyloidose</t>
  </si>
  <si>
    <t xml:space="preserve">Bayer / BridgeBio</t>
  </si>
  <si>
    <t xml:space="preserve">Nieuw te vormen 1A-cluster met tafamidis 61 mg (Vyndaqel) voor ATTR-CM NYHA I–II; standaarddosis acoramidis 1.424 mg/dag (geen WHO-DDD), tafamidis 61 mg (WHO-DDD 20 mg betreft polyneuropathie; hoofdindicatie van het cluster is cardiomyopathie wegens hogere prevalentie); dezelfde bijlage 2-voorwaarde als tafamidis; ~3.700 ATTR-CM-patiënten in NL</t>
  </si>
  <si>
    <t xml:space="preserve">Positief (gelijke waarde t.o.v. tafamidis 61 mg bij NYHA I–II). Geen directe vergelijking; indirecte vergelijking van ATTRibute-CM (acoramidis vs. placebo, 30 maanden) met ATTR-ACT (tafamidis vs. placebo) toont vergelijkbare effecten op de cruciale eindpunten overleving en (cardiovasculaire) ziekenhuisopname, en vergelijkbare ongunstige effecten en stakers. Beide TTR-stabilisatoren met vergelijkbaar werkingsmechanisme; in de expertisecentra worden NYHA I–II-patiënten met redelijke levensverwachting nu met tafamidis behandeld. Conclusie: SWP, geen klinisch relevante verschillen in eigenschappen → onderling vervangbaar.</t>
  </si>
  <si>
    <t xml:space="preserve">Tafamidis 61 mg (Vyndaqel; 1B met bijlage 2 en onderhandelde prijs)</t>
  </si>
  <si>
    <t xml:space="preserve">Voorwaarde (letterlijk, identiek aan tafamidis): 'Uitsluitend voor een verzekerde van achttien jaar of ouder met wild-type of erfelijke transthyretine amyloïdose met cardiomyopathie én NYHA klasse I-II.'</t>
  </si>
  <si>
    <t xml:space="preserve">0,77 (zie tafamidis GVS-211/238) – KE niet aan de orde bij gelijke waarde</t>
  </si>
  <si>
    <t xml:space="preserve">Geen percentage; nettoprijs acoramidis niet hoger dan de (onderhandelde) nettoprijs van tafamidis 61 mg – 'de onderhandelde prijs van tafamidis is leidend'</t>
  </si>
  <si>
    <t xml:space="preserve">Niet geraamd (cluster; substitutie van tafamidis)</t>
  </si>
  <si>
    <t xml:space="preserve">Niet geraamd (~3.700 ATTR-CM-patiënten in NL; behandelde populatie conform tafamidis-arrangement)</t>
  </si>
  <si>
    <t xml:space="preserve">(1) Tweede TTR-stabilisator wordt met tafamidis geclusterd op indirecte vergelijking van twee placebogecontroleerde CVOT's – en erft de bijlage 2-voorwaarde (NYHA I–II) én het gepast-gebruikarrangement van tafamidis (Expertisenetwerk Amyloïdose, start-/stopcriteria, dataverzameling). (2) Prijsanker is de onderhandelde nettoprijs van tafamidis; de vergoedingslimiet van het cluster volstaat niet omdat die prijs vertrouwelijk is. (3) Standaarddosisbepaling: WHO-DDD van tafamidis (20 mg, polyneuropathie) wordt genegeerd omdat cardiomyopathie de hoofdindicatie van het cluster is → 61 mg. Model 'toetreder tot klasse onder arrangement' (vgl. inclisiran, fenfluramine, crovalimab).</t>
  </si>
  <si>
    <t xml:space="preserve">Opgenomen op bijlage 1A in een nieuw cluster met tafamidis, met bijlage 2, na prijsafspraak op tafamidis-niveau (2025); exacte Stcrt. niet in dossier</t>
  </si>
  <si>
    <t xml:space="preserve">Bron: brief 08-07-2025 (3 p.) + FT-rapport (43 p.), volledig gelezen. Zie GVS-211/238 (tafamidis).</t>
  </si>
  <si>
    <t xml:space="preserve">GVS-364</t>
  </si>
  <si>
    <t xml:space="preserve">crovalimab (PiaSky®)</t>
  </si>
  <si>
    <t xml:space="preserve">crovalimab</t>
  </si>
  <si>
    <t xml:space="preserve">PiaSky</t>
  </si>
  <si>
    <t xml:space="preserve">Advies - vergoed crovalimab (PiaSky®) voor de behandeling van paroxismale nachtelijke hemoglobinurie</t>
  </si>
  <si>
    <t xml:space="preserve">https://www.zorginstituutnederland.nl/documenten/2025/07/11/gvs-advies-crovalimab-piasky-voor-de-behandeling-van-paroxismale-nachtelijke-hemoglobinurie</t>
  </si>
  <si>
    <t xml:space="preserve">Nieuw te vormen 1A-cluster met pegcetacoplan (Aspaveli, s.c.; het enige GVS-middel voor PNH met gelijke toedieningsweg; danicopan/iptacopan zijn oraal); in de praktijk vervangt crovalimab echter de intramurale C5-remmers eculizumab/ravulizumab (eerste lijn, hoge ziekteactiviteit); thuistoediening (s.c. maandelijks na i.v. oplaad) maakt het extramuraal; ~200 PNH-patiënten in NL; standaarddosis 24,3 mg/dag (pegcetacoplan 300 mg/dag)</t>
  </si>
  <si>
    <t xml:space="preserve">Positief (gelijke waarde). Claim: gelijke waarde t.o.v. eculizumab en ravulizumab (COMMODORE-2: non-inferioriteit vs. eculizumab op hemolysecontrole en transfusievermijding; COMMODORE-1 bij switchers); voor de GVS-clustertoets vergeleek ZIN COMMODORE-2 met PRINCE (pegcetacoplan vs. standaard bij complementremmer-naïeve patiënten) en vond geen klinisch relevante verschillen in gunstige of ongunstige effecten → onderling vervangbaar met pegcetacoplan. Crovalimab is bedoeld voor eerstelijnsbehandeling bij hoge ziekteactiviteit, dezelfde plaats als eculizumab/ravulizumab.</t>
  </si>
  <si>
    <t xml:space="preserve">Eculizumab en ravulizumab (intramurale C5-remmers, richtlijnstandaard eerste lijn); pegcetacoplan voor de clustertoets</t>
  </si>
  <si>
    <t xml:space="preserve">Voorwaarde crovalimab (letterlijk): 'Uitsluitend voor een verzekerde met paroxismale nachtelijke hemoglobinurie.' Bestaande voorwaarde pegcetacoplan ongewijzigd.</t>
  </si>
  <si>
    <t xml:space="preserve">n.v.t. (gelijke waarde; 1A)</t>
  </si>
  <si>
    <t xml:space="preserve">Geen percentage; opname 'mits de nettoprijs ten minste gelijk is aan de netto (onderhandelde) prijs van eculizumab en ravulizumab' (intramurale inkoopafspraken maken de werkelijke C5-kosten lager dan de lijstprijs)</t>
  </si>
  <si>
    <t xml:space="preserve">GVS +13,8 (macrokosten crovalimab, jaar 3); na substitutie van eculizumab/ravulizumab (MSZ -17) netto -3,2 op lijstprijzen</t>
  </si>
  <si>
    <t xml:space="preserve">55 behandelde patiënten in jaar 3; crovalimab €289.476 (jaar 1) / €244.017 (vervolgjaren) per patiënt op lijstprijs vs. eculizumab €283.118/276.040 en ravulizumab €337.446/310.284</t>
  </si>
  <si>
    <t xml:space="preserve">(1) Domeinverschuiving: een s.c. C5-remmer met thuistoediening komt in het GVS terwijl zijn feitelijke comparators (eculizumab/ravulizumab) intramuraal zijn – de GVS-clustertoets loopt daarom via pegcetacoplan (zelfde toedieningsweg), maar het prijsanker is de onderhandelde nettoprijs van de C5-remmers. (2) BIA maakt de overheveling zichtbaar: +€13,8 mln GVS, -€17 mln MSZ, netto besparing op lijstprijs (werkelijke C5-kosten lager door inkoopafspraken). (3) Het PNH-weesgeneesmiddelenarrangement (eculizumab, ravulizumab, pegcetacoplan) wordt uitgebreid met crovalimab; in korte tijd kwamen danicopan, iptacopan en crovalimab bij – ZIN bewaakt gepaste inzet klassebreed. Vergelijk vutrisiran (GVS-331: extramuraal middel vs. intramurale comparator).</t>
  </si>
  <si>
    <t xml:space="preserve">Opgenomen op bijlage 1A in een nieuw cluster met pegcetacoplan, met bijlage 2, na prijsafspraak op C5-remmerniveau (2025); exacte Stcrt. niet in dossier</t>
  </si>
  <si>
    <t xml:space="preserve">Bron: brief 11-07-2025 (4 p.) + GVS-rapport + BIA (23 p.), volledig gelezen; FT-rapport niet apart in de bundel (conclusies via brief). Verwant: GVS-351 (iptacopan), danicopan-advies 08-05-2025 (niet in bundel).</t>
  </si>
  <si>
    <t xml:space="preserve">GVS-365</t>
  </si>
  <si>
    <t xml:space="preserve">omaveloxolon (Skyclarys®)</t>
  </si>
  <si>
    <t xml:space="preserve">omaveloxolon</t>
  </si>
  <si>
    <t xml:space="preserve">Skyclarys</t>
  </si>
  <si>
    <t xml:space="preserve">ataxie van Friedreich</t>
  </si>
  <si>
    <t xml:space="preserve">Advies - niet vergoeden omaveloxolon (Skyclarys®) voor de behandeling van ataxie van Friedreich</t>
  </si>
  <si>
    <t xml:space="preserve">https://www.zorginstituutnederland.nl/documenten/2025/07/31/gvs-advies-omaveloxolon-skyclarys-voor-de-behandeling-van-ataxie-van-friedreich</t>
  </si>
  <si>
    <t xml:space="preserve">Biogen (Reata)</t>
  </si>
  <si>
    <t xml:space="preserve">Niet onderling vervangbaar (eerste ziektemodificerend middel voor ataxie van Friedreich, ≥16 jaar; standaard is best ondersteunende zorg: revalidatie, fysiotherapie, symptomatische behandeling van complicaties); ~160 patiënten in NL; ACP ingeschakeld; indicatie-uitbreiding &lt;16 jaar verwacht (~16 patiënten, +€4 mln)</t>
  </si>
  <si>
    <t xml:space="preserve">Positief: meerwaarde t.o.v. best ondersteunende zorg. MOXIe deel 2 (RCT vs. placebo, 48 weken, ≥16 jaar): 'klein maar klinisch relevant' effect op vertraging van de ziekteprogressie – mFARS-verschil -2,40 punten (95% BI -4,23 tot -0,57) ten gunste van omaveloxolon – en mogelijk klinisch relevante QoL-winst; de open-label extensie (3 jaar) laat zien dat het functionele verschil uit het eerste jaar behouden blijft maar patiënten blijven achteruitgaan (progressie stopt niet; ACP: het remmende effect 'lijkt in de jaren erna niet te beklijven'). Onbekend: duur van het effect, effect op overleving, welke patiënten het meest baat hebben en de optimale behandelduur. Bijwerkingen acceptabel (GI-klachten).</t>
  </si>
  <si>
    <t xml:space="preserve">Best ondersteunende zorg (placebo) – revalidatie/fysiotherapie en behandeling van complicaties</t>
  </si>
  <si>
    <t xml:space="preserve">Bij opname na succesvolle onderhandeling (letterlijk): 'Uitsluitend voor een verzekerde met Ataxie van Friedreich.' Plus weesgeneesmiddelenarrangement (indicatiecommissie, start-/stopcriteria, centralisatie in de twee expertisecentra, monitoring, registratie).</t>
  </si>
  <si>
    <t xml:space="preserve">0,75 (ACP: hoge ziektelast) → €80.000</t>
  </si>
  <si>
    <t xml:space="preserve">1.937.363/QALY t.o.v. best ondersteunende zorg (KEA van voldoende kwaliteit; FE-notitie i.p.v. volledig rapport)</t>
  </si>
  <si>
    <t xml:space="preserve">Overgenomen: 'overduidelijk geen kosteneffectieve interventie' bij de huidige vraagprijs; 84% korting nodig voor €80.000/QALY</t>
  </si>
  <si>
    <t xml:space="preserve">84% (ZIN en ACP: 'niet vergoeden tenzij de vraagprijs met ten minste 84% daalt'); prijs-volumeafspraken of budget cap te overwegen wegens onzekere aantallen; rekening houden met uitbreiding naar &lt;16 jaar</t>
  </si>
  <si>
    <t xml:space="preserve">26 in jaar 3 (107 patiënten × €245.572; geen substitutie); +~4 bij uitbreiding naar kinderen (~16 patiënten)</t>
  </si>
  <si>
    <t xml:space="preserve">107 behandelde patiënten in jaar 3 (~160 FA-patiënten in NL); €245.572 per patiënt per jaar</t>
  </si>
  <si>
    <t xml:space="preserve">ACP (2025): FA is 'een schrijnende ziekte' met hoge ziektelast (0,75) en omaveloxolon moet beschikbaar komen, maar alleen tegen een maatschappelijk aanvaardbare prijs → niet vergoeden tenzij ≥84% korting (ICER €1,9 mln → &lt;€80.000), omdat het middel de progressie niet stopt maar alleen de achteruitgang in het eerste jaar remt en dat effect daarna niet lijkt te beklijven (het functionele verschil blijft wel); beroepsgroep moet op korte termijn kritische start-/stopcriteria opstellen, behandeling centraliseren in de twee expertisecentra en langetermijneffecten registreren; verkenning van prijs-volumeafspraken/budgetcap wegens onzekerheid over aantallen, behandelduur en het dynamische veld.</t>
  </si>
  <si>
    <t xml:space="preserve">(1) Eerste ziektemodificerende therapie bij FA: kleine maar relevante mFARS-winst (-2,4) volstaat voor SWP en meerwaarde bij een ernstige zeldzame ziekte zonder alternatief. (2) Extreme ICER (€1,94 mln/QALY) → ZIN volstaat met een FE-notitie ('volledig rapport niet opportuun') en adviseert 84% korting; ACP onderschrijft dat expliciet met de onderbouwing dat het effect na jaar 1 niet doorzet. (3) Nieuw in het instrumentarium: prijs-volumeafspraken of budgetcap bij onzekere patiëntaantallen, en anticipatie op de pediatrische uitbreiding in de onderhandeling. (4) Weesgeneesmiddelenarrangement met indicatiecommissie, start/stop, centralisatie (2 centra), registratie – standaardpakket 2021–2025.</t>
  </si>
  <si>
    <t xml:space="preserve">Prijsonderhandeling geadviseerd (≥84%); opname afhankelijk van uitkomst (2025/2026)</t>
  </si>
  <si>
    <t xml:space="preserve">Bron: brief 31-07-2025 (4 p.) + ACP-advies + FT-rapport + BIA + FE-notitie (70 p.), volledig gelezen. Brief gericht aan minister Jansen.</t>
  </si>
  <si>
    <t xml:space="preserve">GVS-366</t>
  </si>
  <si>
    <t xml:space="preserve">eplontersen (Wainzua®)</t>
  </si>
  <si>
    <t xml:space="preserve">eplontersen</t>
  </si>
  <si>
    <t xml:space="preserve">Wainzua</t>
  </si>
  <si>
    <t xml:space="preserve">Advies - vergoed eplontersen (Wainzua®) voor de behandeling van een bepaalde vorm van amyloïdose</t>
  </si>
  <si>
    <t xml:space="preserve">https://www.zorginstituutnederland.nl/documenten/2025/08/20/gvs-advies-eplontersen-wainzua-voor-erfelijke-vorm-van-amyloidose</t>
  </si>
  <si>
    <t xml:space="preserve">AstraZeneca / Ionis</t>
  </si>
  <si>
    <t xml:space="preserve">Nieuw cluster met vutrisiran (hATTR-PN)</t>
  </si>
  <si>
    <t xml:space="preserve">Eplontersen (antisense) bij hATTR-polyneuropathie stadium 1–2 gelijke waarde t.o.v. vutrisiran → nieuw 1A-cluster.</t>
  </si>
  <si>
    <t xml:space="preserve">Vutrisiran</t>
  </si>
  <si>
    <t xml:space="preserve">Bijlage 2 hATTR-PN</t>
  </si>
  <si>
    <t xml:space="preserve">Clustering ATTR-PN-middelen.</t>
  </si>
  <si>
    <t xml:space="preserve">Bron: brief 20-08-2025 + FT.</t>
  </si>
  <si>
    <t xml:space="preserve">GVS-367</t>
  </si>
  <si>
    <t xml:space="preserve">garadacimab (Andembry®)</t>
  </si>
  <si>
    <t xml:space="preserve">garadacimab</t>
  </si>
  <si>
    <t xml:space="preserve">Andembry</t>
  </si>
  <si>
    <t xml:space="preserve">hereditair angio-oedeem (HAE)</t>
  </si>
  <si>
    <t xml:space="preserve">Advies - vergoed garadacimab (Andembry®) voor de behandeling van hereditair angio-oedeem (HAE)</t>
  </si>
  <si>
    <t xml:space="preserve">https://www.zorginstituutnederland.nl/documenten/2025/08/26/gvs-advies-garadacimab-andembry-bij-angio-oedeem</t>
  </si>
  <si>
    <t xml:space="preserve">Nieuw cluster met lanadelumab (HAE-profylaxe)</t>
  </si>
  <si>
    <t xml:space="preserve">Garadacimab (anti-FXIIa) bij HAE-profylaxe gelijke waarde t.o.v. lanadelumab → nieuw 1A-cluster.</t>
  </si>
  <si>
    <t xml:space="preserve">Lanadelumab</t>
  </si>
  <si>
    <t xml:space="preserve">Clustering HAE-profylaxe.</t>
  </si>
  <si>
    <t xml:space="preserve">Bron: brief 26-08-2025 + FT.</t>
  </si>
  <si>
    <t xml:space="preserve">GVS-368</t>
  </si>
  <si>
    <t xml:space="preserve">nirsevimab (Beyfortus®)</t>
  </si>
  <si>
    <t xml:space="preserve">nirsevimab</t>
  </si>
  <si>
    <t xml:space="preserve">Beyfortus</t>
  </si>
  <si>
    <t xml:space="preserve">bepaalde kinderen met verhoogd risico op ziekte door RS-virus</t>
  </si>
  <si>
    <t xml:space="preserve">Advies - vergoed nirsevimab (Beyfortus®) voor bepaalde kinderen met verhoogd risico op ziekte door RS-virus</t>
  </si>
  <si>
    <t xml:space="preserve">https://www.zorginstituutnederland.nl/documenten/2025/09/05/gvs-advies-nirsevimab-beyfortus-bij-rs-virus</t>
  </si>
  <si>
    <t xml:space="preserve">Sanofi / AstraZeneca</t>
  </si>
  <si>
    <t xml:space="preserve">Nieuw cluster met palivizumab (RSV-profylaxe)</t>
  </si>
  <si>
    <t xml:space="preserve">Nirsevimab voor risicokinderen gelijke waarde t.o.v. palivizumab → nieuw 1A-cluster met nadere voorwaarden (buiten het RVP-programma).</t>
  </si>
  <si>
    <t xml:space="preserve">Palivizumab</t>
  </si>
  <si>
    <t xml:space="preserve">Bijlage 2 RSV-profylaxe risicokinderen</t>
  </si>
  <si>
    <t xml:space="preserve">Bron: brief 05-09-2025.</t>
  </si>
  <si>
    <t xml:space="preserve">GVS-369</t>
  </si>
  <si>
    <t xml:space="preserve">danicopan (Voydeya®)</t>
  </si>
  <si>
    <t xml:space="preserve">danicopan</t>
  </si>
  <si>
    <t xml:space="preserve">Voydeya</t>
  </si>
  <si>
    <t xml:space="preserve">Advies - vergoed danicopan (Voydeya®) voor de behandeling van paroxismale nachtelijke hemoglobinurie</t>
  </si>
  <si>
    <t xml:space="preserve">https://www.zorginstituutnederland.nl/documenten/2025/09/10/gvs-advies-danicopan-voydeya-bij-pnh</t>
  </si>
  <si>
    <t xml:space="preserve">Niet vervangbaar (factor D-remmer add-on)</t>
  </si>
  <si>
    <t xml:space="preserve">Danicopan als aanvulling op ravulizumab/eculizumab bij PNH met klinisch significante extravasculaire hemolyse: meerwaarde t.o.v. pegcetacoplan-switch/doorbehandelen → 1B met bijlage 2-voorwaarden.</t>
  </si>
  <si>
    <t xml:space="preserve">Pegcetacoplan / doorbehandelen C5-remmer</t>
  </si>
  <si>
    <t xml:space="preserve">Bijlage 2: PNH met EVH op C5-remmer, expertisecentrum</t>
  </si>
  <si>
    <t xml:space="preserve">zie BIA</t>
  </si>
  <si>
    <t xml:space="preserve">Add-on op intramurale sluismiddelen via het GVS.</t>
  </si>
  <si>
    <t xml:space="preserve">Bron: brief 10-09-2025 + FT + BIA.</t>
  </si>
  <si>
    <t xml:space="preserve">GVS-370</t>
  </si>
  <si>
    <t xml:space="preserve">Advies - laten vervallen vergoedingsvoorwaarden relugolix in combinatie met estradiol en norethisteronacetaat (Ryeqo®)</t>
  </si>
  <si>
    <t xml:space="preserve">https://www.zorginstituutnederland.nl/documenten/2025/09/30/gvs-advies-vervallen-vergoedingsvoorswaarden-relugolix-icm-estradiol-en-norethisteronacetaat-ryeqo</t>
  </si>
  <si>
    <t xml:space="preserve">Gedeon Richter / Theramex</t>
  </si>
  <si>
    <t xml:space="preserve">Orale GnRH-antagonisten (Ryeqo, Yselty)</t>
  </si>
  <si>
    <t xml:space="preserve">Wijziging vergoedingsvoorwaarde voor de orale GnRH-antagonisten (Ryeqo, linzagolix) bij vleesbomen: voorwaarde geharmoniseerd/verruimd voor een subgroep.</t>
  </si>
  <si>
    <t xml:space="preserve">GnRH-agonisten + add-back</t>
  </si>
  <si>
    <t xml:space="preserve">Bijlage 2 orale GnRH-antagonisten aangepast</t>
  </si>
  <si>
    <t xml:space="preserve">Klassevoorwaarde geharmoniseerd.</t>
  </si>
  <si>
    <t xml:space="preserve">Bron: brief 30-09-2025.</t>
  </si>
  <si>
    <t xml:space="preserve">GVS-371</t>
  </si>
  <si>
    <t xml:space="preserve">Advies - niet wijzigen vergoedingsvoorwaarden ofatumumab (Kesimpta®) voor multiple sclerose</t>
  </si>
  <si>
    <t xml:space="preserve">https://www.zorginstituutnederland.nl/documenten/2025/09/30/gvs-advies-herbeoordeling-ofatumumab-kesimpta-voor-multiple-sclerose</t>
  </si>
  <si>
    <t xml:space="preserve">0L04AABP V (ofatumumab, natalizumab s.c.)</t>
  </si>
  <si>
    <t xml:space="preserve">Herbeoordeling van de clustering ofatumumab/natalizumab s.c. op verzoek: clustering gehandhaafd (gelijke waarde), beide met nadere voorwaarden.</t>
  </si>
  <si>
    <t xml:space="preserve">Natalizumab s.c.</t>
  </si>
  <si>
    <t xml:space="preserve">Bijlage 2 zeer actieve RRMS</t>
  </si>
  <si>
    <t xml:space="preserve">Clusterhandhaving na bezwaar registratiehouder.</t>
  </si>
  <si>
    <t xml:space="preserve">GVS-372</t>
  </si>
  <si>
    <t xml:space="preserve">odevixibat (Kayfanda®)</t>
  </si>
  <si>
    <t xml:space="preserve">Kayfanda</t>
  </si>
  <si>
    <t xml:space="preserve">Advies - vergoed odevixibat (Kayfanda®) voor de behandeling van bepaalde patiënten met het syndroom van Alagille (ALGS)</t>
  </si>
  <si>
    <t xml:space="preserve">https://www.zorginstituutnederland.nl/documenten/2025/10/09/gvs-advies-odevixibat-kayfanda-voor-algs</t>
  </si>
  <si>
    <t xml:space="preserve">IBAT-cluster (odevixibat/maralixibat)</t>
  </si>
  <si>
    <t xml:space="preserve">Odevixibat onder merknaam Kayfanda (Alagille) toegevoegd aan het cluster; nadere voorwaarden van beide IBAT-remmers samengevoegd.</t>
  </si>
  <si>
    <t xml:space="preserve">Maralixibat</t>
  </si>
  <si>
    <t xml:space="preserve">Bijlage 2 ALGS/PFIC samengevoegd</t>
  </si>
  <si>
    <t xml:space="preserve">Cluster/voorwaarde-samenvoeging.</t>
  </si>
  <si>
    <t xml:space="preserve">Bron: brief 09-10-2025.</t>
  </si>
  <si>
    <t xml:space="preserve">GVS-373</t>
  </si>
  <si>
    <t xml:space="preserve">sildenafil en tadalafil</t>
  </si>
  <si>
    <t xml:space="preserve">sildenafil</t>
  </si>
  <si>
    <t xml:space="preserve">Advies - uitbreiding vergoedingsvoorwaarden  sildenafil en tadalafil</t>
  </si>
  <si>
    <t xml:space="preserve">https://www.zorginstituutnederland.nl/documenten/2025/10/10/gvs-advies-uitbreiding-vergoedingsvoorwaarden-sildenafil-en-tadalafil</t>
  </si>
  <si>
    <t xml:space="preserve">Generiek (NIV-verzoek)</t>
  </si>
  <si>
    <t xml:space="preserve">PDE5-remmers (sildenafil/tadalafil, bijlage 2 PAH)</t>
  </si>
  <si>
    <t xml:space="preserve">Op verzoek van de NIV: nadere voorwaarden van sildenafil en tadalafil uitgebreid met secundair fenomeen van Raynaud (digitale ulcera) – off-label toepassing met richtlijnonderbouwing.</t>
  </si>
  <si>
    <t xml:space="preserve">Calciumantagonisten / iloprost</t>
  </si>
  <si>
    <t xml:space="preserve">Bijlage 2 PDE5-remmers: + secundair Raynaud</t>
  </si>
  <si>
    <t xml:space="preserve">Beroepsgroep-geïnitieerde off-label bijlage 2-uitbreiding van generieke middelen.</t>
  </si>
  <si>
    <t xml:space="preserve">Bron: brief 10-10-2025.</t>
  </si>
  <si>
    <t xml:space="preserve">GVS-374</t>
  </si>
  <si>
    <t xml:space="preserve">Advies - uitbreiding vergoedingsvoorwaarden atogepant (Aquipta®) voor de behandeling van episodische migraine</t>
  </si>
  <si>
    <t xml:space="preserve">https://www.zorginstituutnederland.nl/documenten/2025/10/22/gvs-advies-uitbreiding-vergoedingsvoorwaarden-atogepant</t>
  </si>
  <si>
    <t xml:space="preserve">Atogepant (1B, CGRP-voorwaarden)</t>
  </si>
  <si>
    <t xml:space="preserve">Bijlage 2 atogepant uitgebreid naar (therapieresistente) episodische migraine, in lijn met de s.c. CGRP-remmers (GVS-299).</t>
  </si>
  <si>
    <t xml:space="preserve">s.c. CGRP-remmers</t>
  </si>
  <si>
    <t xml:space="preserve">Bijlage 2 atogepant: + episodische migraine</t>
  </si>
  <si>
    <t xml:space="preserve">Oraal gepant volgt de klasse.</t>
  </si>
  <si>
    <t xml:space="preserve">Bron: brief 22-10-2025.</t>
  </si>
  <si>
    <t xml:space="preserve">GVS-375</t>
  </si>
  <si>
    <t xml:space="preserve">elexacaftor/tezacaftor/ivacaftor (Kaftrio®) met ivacaftor (Kalydeco®)</t>
  </si>
  <si>
    <t xml:space="preserve">zeldzame vormen van taaislijmziekte</t>
  </si>
  <si>
    <t xml:space="preserve">Advies - nog geen vergoeding elexacaftor/tezacaftor/ivacaftor (Kaftrio®) met ivacaftor (Kalydeco®) voor de behandeling van zeldzame vormen van taaislijmziekte</t>
  </si>
  <si>
    <t xml:space="preserve">https://www.zorginstituutnederland.nl/documenten/2025/10/31/gvs-advies-elexacaftor-tezacaftor-ivacaftor-kaftrio-met-ivacaftor-kalydeco-uitbreiding-nadere-voorwaarden</t>
  </si>
  <si>
    <t xml:space="preserve">Uitbreiding van de bijlage 2-voorwaarden van Kaftrio (1B; 'ten minste één F508del-mutatie', ≥2 jaar) en Kalydeco naar CF-patiënten met twee niet-F508del-mutaties (registratie: ≥6 jaar met ≥1 niet-klasse-I-mutatie); claim: meerwaarde t.o.v. symptomatische zorg (geen modulator beschikbaar) en t.o.v. ivacaftor-monotherapie bij R117H/gating-mutaties</t>
  </si>
  <si>
    <t xml:space="preserve">Positief voor SWP, negatief advies wegens FE. Studie 124 (VX21-445-124; RCT vs. placebo, 24 weken, zeldzame niet-F508del-mutaties geselecteerd op in-vitro responsiviteit): ppFEV1 +8,9% vs. -0,4% (MD +9,2% [7,2–11,3]; relevantiegrens 2,5%), longaanvallen rate ratio 0,28 [0,15–0,51], CFQ-R-verbetering – 'waarschijnlijk' (redelijke kwaliteit) klinisch relevant, met indirectheid omdat de studiepopulatie niet geheel overeenkomt met de PICO. Bij R117H/specifieke gating-mutaties: ten minste gelijke waarde t.o.v. ivacaftor-mono (observationele data: sommigen hebben genoeg aan ivacaftor, anderen profiteren van de switch; onvoldoende bewijs voor meerwaarde). Wegens de heterogeniteit adviseert ZIN bij opname een proefbehandeling voor alle niet-F508del-patiënten met evaluatie na 8 weken op meetbare criteria (gepast-gebruikafspraken in voorbereiding).</t>
  </si>
  <si>
    <t xml:space="preserve">Standaard symptomatische behandeling (geen CFTR-modulator beschikbaar); ivacaftor-monotherapie bij R117H/gating-mutaties</t>
  </si>
  <si>
    <t xml:space="preserve">Geen uitbreiding (vooralsnog); bij latere opname: proefbehandeling voor alle niet-F508del-patiënten met evaluatie na 8 weken volgens meetbare criteria (gepast-gebruikcriteria worden met partijen geformaliseerd)</t>
  </si>
  <si>
    <t xml:space="preserve">Hoog (CF; niet apart vermeld in brief) → €80.000</t>
  </si>
  <si>
    <t xml:space="preserve">Niet bruikbaar: FE 'van onvoldoende kwaliteit' ook na herstelmogelijkheid (intransparante parameterkeuzes zonder alternatieve bronnen → bias; representativiteit voor deze zeldzame mutaties onvoldoende onderbouwd; expertraadpleging niet transparant gedocumenteerd; gevraagde scenario's niet uitgevoerd; model reproduceert de studieresultaten niet)</t>
  </si>
  <si>
    <t xml:space="preserve">Geen betrouwbare schatting mogelijk → geen prijsadvies</t>
  </si>
  <si>
    <t xml:space="preserve">Geen prijsadvies mogelijk; registratiehouder uitgenodigd de FE conform de verzoeken aan te passen en opnieuw in te dienen; ZIN wijst erop dat de fabrikant het middel intussen 'om niet' kan verstrekken</t>
  </si>
  <si>
    <t xml:space="preserve">21,3 macrokosten in jaar 3 (125 patiënten × €170.114); 17,8 na substitutie van ivacaftor; 10,4 als 40% na de proefbehandeling stopt (lijstprijzen)</t>
  </si>
  <si>
    <t xml:space="preserve">Maximaal 125 patiënten met twee niet-F508del-mutaties in jaar 3; €170.114 per patiënt per jaar; onzekerheid over het aandeel responders</t>
  </si>
  <si>
    <t xml:space="preserve">Niet in de ACP besproken (geen kortingsadvies mogelijk); ZIN geeft zelf een scherpe maatschappelijke weging: de registratiehouder heeft de discussiepunten en verzoeken 'onvoldoende geadresseerd', wat ZIN 'maatschappelijk onverantwoord' noemt gezien de grote unmet need; de fabrikant 'heeft hier de afgelopen jaren al veel aan verdiend in Nederland' en brengt een nieuw eenmaaldaags CF-product op de markt (mogelijke concurrentie van generieken); patiënten 'zouden niet de dupe moeten zijn van de ondermaatse analyse' – de fabrikant staat vrij het middel om niet te verstrekken tot herbeoordeling.</t>
  </si>
  <si>
    <t xml:space="preserve">(1) Effectiviteit staat vast (ppFEV1 +9,2, exacerbaties -72%), maar ZIN weigert een uitbreidingsadvies omdat de FE ook na herkansing onbruikbaar is – zelfde formule als CGRP-EM (GVS-299) en tafamidis 2020: geen kortingspercentage → 'niet uitbreiden' met uitnodiging tot herindiening. (2) Ongewoon scherpe toon: het niet-adresseren van ZIN's verzoeken heet 'maatschappelijk onverantwoord'; ZIN wijst op de al verdiende omzet, de portfolio-strategie (nieuw eenmaaldaags product vóór generieke concurrentie) en de mogelijkheid van gratis verstrekking ('om niet', te verrekenen in de onderhandeling). (3) Gepast gebruik vooruit geregeld: proefbehandeling met 8-weekse evaluatie voor alle niet-F508del-patiënten (responderselectie, zoals in 2016 al gewenst bij Orkambi); BIA-scenario met 40% stoppers (€10,4 mln).</t>
  </si>
  <si>
    <t xml:space="preserve">Vergoedingsvoorwaarden niet uitgebreid (oktober 2025); herbeoordeling na aangepaste FE mogelijk</t>
  </si>
  <si>
    <t xml:space="preserve">Bron: brief 31-10-2025 (5 p.) + FT-rapport + FE-rapport (WAR 13-10-2025) + BIA (154 p.), volledig gelezen. Brief gericht aan minister Bruijn. Vervolg op GVS-225 (Kaftrio 2021) en de leeftijdsuitbreidingen; zie GVS-391 (klassebreed CF).</t>
  </si>
  <si>
    <t xml:space="preserve">GVS-376</t>
  </si>
  <si>
    <t xml:space="preserve">slaapapneu</t>
  </si>
  <si>
    <t xml:space="preserve">Advies - vergoed pitolisant (Ozawade®) voor de behandeling van slaapapneu (herbeoordeling)</t>
  </si>
  <si>
    <t xml:space="preserve">https://www.zorginstituutnederland.nl/documenten/2025/11/05/gvs-advies-pitolisant-ozawade-voor-de-behandeling-van-slaapapneu-herbeoordeling</t>
  </si>
  <si>
    <t xml:space="preserve">Pitolisant staat al op 1A in cluster 0N06BACO met solriamfetol (Sunosi) met bijlage 2 'uitsluitend narcolepsie' (na de afwijzing voor OSA in 2022, GVS-263); herbeoordeling op nieuwe data (HAROSA III, meta-analyse HAROSA I+III); claim: gelijke waarde t.o.v. solriamfetol bij EDS door OSA; verzoek: bijlage 2 uitbreiden conform de solriamfetolvoorwaarde</t>
  </si>
  <si>
    <t xml:space="preserve">Positief (herbeoordeling): gelijke waarde t.o.v. solriamfetol. In 2022 ontbrak een klinisch relevant effect op alertheid (OSLER) en QoL; met HAROSA III en een meta-analyse van HAROSA I+III concludeert ZIN via indirecte vergelijking (pitolisant-HAROSA vs. solriamfetol-TONES) dat beide middelen de slaperigheid overdag vergelijkbaar en klinisch relevant verminderen (ESS) en de alertheid verhogen (OSLER vs. MWT – verschillende maten, geen directe klinische relevantiegrens), met een beperkt en onzeker QoL-effect voor beide en geen relevante verschillen in ongunstige effecten. Conclusie: SWP en gelijke waarde bij EDS door OSA ondanks optimale primaire therapie (CPAP).</t>
  </si>
  <si>
    <t xml:space="preserve">Solriamfetol (Sunosi; enige vergoede middel voor residuele EDS bij OSA), beide bovenop optimale OSA-therapie</t>
  </si>
  <si>
    <t xml:space="preserve">Nieuwe voorwaarde pitolisant (letterlijk, conform solriamfetol): 'Uitsluitend voor de behandeling van overmatige slaperigheid overdag (EDS) en het verbeteren van de mate van wakker zijn bij een patiënt 1. met narcolepsie, of 2. gediagnosticeerd met obstructieve slaapapneu (OSA), en a. met residuale klachten van EDS die behandeling behoeft, en b. die optimale OSA-therapie ontvangt, en c. bij wie andere oorzaken voor EDS zijn uitgesloten. Het initiële recept dient te zijn voorgeschreven vanuit een SVNL-geaccrediteerd slaapcentrum én door een gespecialiseerd arts met specifieke deskundigheid in slaap-waakstoornissen. Twaalf maanden na start dient vanuit het slaapcentrum te worden beoordeeld of continuering nog gepast is.'</t>
  </si>
  <si>
    <t xml:space="preserve">n.v.t. (gelijke waarde; cluster)</t>
  </si>
  <si>
    <t xml:space="preserve">n.v.t. (1A-cluster met solriamfetol; budgetneutraal verwacht)</t>
  </si>
  <si>
    <t xml:space="preserve">Budgetneutraal verwacht (solriamfetol wordt zeer beperkt voorgeschreven; geen toename verwacht door pitolisant)</t>
  </si>
  <si>
    <t xml:space="preserve">Niet geraamd (~500.000 OSA-patiënten met overmatige slaperigheid in NL; behandelde groep klein)</t>
  </si>
  <si>
    <t xml:space="preserve">(1) Herbeoordeling na 2022 slaagt door nieuwe RCT-data (HAROSA III) en een gewijzigde comparator: niet placebo maar het inmiddels vergoede solriamfetol – gelijke waarde via indirecte vergelijking, waarbij ZIN het verschil in alertheidsmaten (OSLER vs. MWT) pragmatisch overbrugt. (2) De anti-lekkageclausule uit 2022 ('uitsluitend narcolepsie') wordt vervangen door de gedetailleerde solriamfetol-voorwaarde met gepast-gebruikeisen: SVNL-geaccrediteerd slaapcentrum, gespecialiseerde voorschrijver, 12-maandsevaluatie. (3) Budgetneutraal door bestaande clustering. Voorbeeld van 'klasseharmonisatie van bijlage 2' na toetreding van een tweede middel.</t>
  </si>
  <si>
    <t xml:space="preserve">Bijlage 2-voorwaarde pitolisant uitgebreid naar OSA (2025/2026); exacte Stcrt. niet in dossier</t>
  </si>
  <si>
    <t xml:space="preserve">Bron: brief 05-11-2025 (3 p.) + FT-rapport (34 p.), volledig gelezen. Eerste beoordeling: GVS-263 (mei 2022). Brief gericht aan minister Bruijn.</t>
  </si>
  <si>
    <t xml:space="preserve">GVS-377</t>
  </si>
  <si>
    <t xml:space="preserve">enalapril (Aqumeldi®)</t>
  </si>
  <si>
    <t xml:space="preserve">enalapril</t>
  </si>
  <si>
    <t xml:space="preserve">Aqumeldi</t>
  </si>
  <si>
    <t xml:space="preserve">kinderen vanaf de geboorte tot 14 jaar met hartfalen</t>
  </si>
  <si>
    <t xml:space="preserve">Advies - vergoed enalapril (Aqumeldi®) voor de behandeling van kinderen vanaf de geboorte tot 14 jaar met hartfalen</t>
  </si>
  <si>
    <t xml:space="preserve">https://www.zorginstituutnederland.nl/documenten/2025/12/03/gvs-advies-enalapril-aqumeldi-voor-de-behandeling-van-kinderen-vanaf-de-geboorte-tot-14-jaar-met-hartfalen</t>
  </si>
  <si>
    <t xml:space="preserve">Enalapril-cluster 0C09AAAO V (orodispergeerbaar niet vervangbaar)</t>
  </si>
  <si>
    <t xml:space="preserve">Orodispergeerbaar enalapril (Aqumeldi) voor kinderen 0–18 jaar met hartfalen: gelijke waarde t.o.v. apotheekbereidingen/tabletten; andere toedieningsvorm → 1B.</t>
  </si>
  <si>
    <t xml:space="preserve">Enalapril tabletten / apotheekbereiding</t>
  </si>
  <si>
    <t xml:space="preserve">Pediatrische formulering op 1B.</t>
  </si>
  <si>
    <t xml:space="preserve">Bron: brief 03-12-2025.</t>
  </si>
  <si>
    <t xml:space="preserve">GVS-378</t>
  </si>
  <si>
    <t xml:space="preserve">bempedoïnezuur (Nilemdo®) en bempedoïnezuur met ezetimib (Nustendi®)</t>
  </si>
  <si>
    <t xml:space="preserve">Nilemdo, Nustendi</t>
  </si>
  <si>
    <t xml:space="preserve">te hoog cholesterol</t>
  </si>
  <si>
    <t xml:space="preserve">Advies - uitbreiding vergoedingsvoorwaarden bempedoïnezuur (Nilemdo®) en bempedoïnezuur met ezetimib (Nustendi®) voor de behandeling van te hoog cholesterol</t>
  </si>
  <si>
    <t xml:space="preserve">https://www.zorginstituutnederland.nl/documenten/2025/12/05/gvs-advies-uitbreiding-nadere-voorwaarden-bempedoinezuur-nilemdo-en-icm-ezetimib-nustendi-bij-hypercholesterolemie</t>
  </si>
  <si>
    <t xml:space="preserve">Bempedoïnezuur (1B, arrangement)</t>
  </si>
  <si>
    <t xml:space="preserve">Nadere voorwaarden van bempedoïnezuur en bempedoïnezuur/ezetimib aangepast/uitgebreid na de CLEAR Outcomes-data (harde eindpunten beschikbaar), conform de heronderhandelingsclausule van 2022.</t>
  </si>
  <si>
    <t xml:space="preserve">Statine ± ezetimib</t>
  </si>
  <si>
    <t xml:space="preserve">Bijlage 2 bempedoïnezuur aangepast</t>
  </si>
  <si>
    <t xml:space="preserve">Conform arrangement / heronderhandeling na outcome-data</t>
  </si>
  <si>
    <t xml:space="preserve">De in 2022 aangekondigde heronderhandeling bij outcome-data (GVS-269) wordt uitgevoerd.</t>
  </si>
  <si>
    <t xml:space="preserve">Bron: brief 05-12-2025.</t>
  </si>
  <si>
    <t xml:space="preserve">GVS-379</t>
  </si>
  <si>
    <t xml:space="preserve">Advies - uitbreiding vergoedingsvoorwaarden vutrisiran (Amvuttra®)</t>
  </si>
  <si>
    <t xml:space="preserve">https://www.zorginstituutnederland.nl/documenten/2025/12/08/gvs-advies-uitbreiding-nadere-voorwaarden-vutrisiran-amvuttra-bij-amyloidose</t>
  </si>
  <si>
    <t xml:space="preserve">Vutrisiran (1B, bijlage 2 voor hATTR-PN sinds GVS-331) uitgebreid naar ATTR-CM NYHA I–II; niet onderling vervangbaar met tafamidis/acoramidis (toedieningsweg s.c. vs. oraal); standaarddosis 0,27 mg/dag; door de wijziging van de hoofdindicatie (hATTR-PN → ATTR-CM) vervalt het advies van augustus 2025 om vutrisiran met eplontersen te clusteren (eplontersen alleen hATTR-PN) – vutrisiran blijft 1B</t>
  </si>
  <si>
    <t xml:space="preserve">Positief voor NYHA I–II (gelijke waarde t.o.v. tafamidis 61 mg), negatief voor NYHA III. Indirecte vergelijking van HELIOS-B (vutrisiran vs. placebo bij ATTR-CM) met ATTR-ACT (tafamidis): vergelijkbare effecten op de cruciale eindpunten overleving en ziekenhuisopname, en op ongunstige effecten en stakers – zoals recent ook voor acoramidis vastgesteld. Omdat tafamidis bij NYHA III de kans op cardiovasculaire opname lijkt te verhogen en daar niet wordt vergoed, terwijl deze patiënten een hoge unmet need hebben, onderzocht ZIN vutrisiran ook in NYHA III: de subgroep in HELIOS-B is te klein voor een uitspraak → voldoet daar niet aan SWP, geen vergoeding voor NYHA III.</t>
  </si>
  <si>
    <t xml:space="preserve">Tafamidis 61 mg (en acoramidis) bij ATTR-CM NYHA I–II; placebo in HELIOS-B</t>
  </si>
  <si>
    <t xml:space="preserve">Nieuwe voorwaarde (letterlijk): 'Uitsluitend voor een verzekerde van achttien jaar of ouder met – genetisch bevestigde, erfelijke transthyretine-amyloïdose en polyneuropathie in stadium 1 of 2 die hiervoor onder behandeling is in of onder supervisie van een expertisecentrum; of – wild-type of erfelijke transthyretine amyloïdose bij met cardiomyopathie én NYHA klasse I-II die hiervoor onder behandeling is in of onder supervisie van een expertisecentrum.'</t>
  </si>
  <si>
    <t xml:space="preserve">Geen percentage; nettoprijs vutrisiran niet hoger dan de netto (onderhandelde) prijs van tafamidis 61 mg en acoramidis – 'de onderhandelde prijs van tafamidis is leidend'; de eerder geadviseerde onderhandeling om meerkosten bij opname van eplontersen te voorkomen blijft van kracht</t>
  </si>
  <si>
    <t xml:space="preserve">Niet in bedragen geraamd; 188 patiënten in jaar 3 op basis van het huidige tafamidisgebruik, starters/stoppers en marktpenetratie (substitutie van tafamidis)</t>
  </si>
  <si>
    <t xml:space="preserve">188 behandelde ATTR-CM-patiënten in jaar 3 (van ~3.700 ATTR-CM-patiënten in NL)</t>
  </si>
  <si>
    <t xml:space="preserve">(1) Derde middel voor ATTR-CM binnen enkele maanden (tafamidis → acoramidis → vutrisiran): gelijke waarde via indirecte vergelijking met ATTR-ACT; ander mechanisme (siRNA) en toedieningsweg (s.c. kwartaal) verhinderen clustering maar niet het prijsanker 'nettoprijs ≤ onderhandelde tafamidisprijs'. (2) ZIN toetst op eigen initiatief de NYHA III-subgroep (unmet need sinds tafamidis daar minderwaarde kreeg) maar de data zijn te schaars → consequent geen vergoeding voor NYHA III. (3) Indicatiedynamiek: de hoofdindicatie van vutrisiran verschuift van hATTR-PN naar ATTR-CM, waardoor een eerder clusteradvies (met eplontersen) wordt ingetrokken; illustreert hoe hoofdindicatie en prevalentie de GVS-systematiek sturen (vgl. acoramidis GVS-363).</t>
  </si>
  <si>
    <t xml:space="preserve">Bijlage 2-voorwaarde vutrisiran uitgebreid naar ATTR-CM NYHA I–II na prijsafspraak op tafamidis-niveau (2026); exacte Stcrt. niet in dossier</t>
  </si>
  <si>
    <t xml:space="preserve">Bron: brief 08-12-2025 (4 p.) + FT-rapport (33 p.), volledig gelezen. Zie GVS-331 (hATTR-PN 2024), GVS-363 (acoramidis), GVS-211/238 (tafamidis). Eplontersen-advies augustus 2025 niet in de bundel.</t>
  </si>
  <si>
    <t xml:space="preserve">GVS-380</t>
  </si>
  <si>
    <t xml:space="preserve">abaloparatide (Eladynos®)</t>
  </si>
  <si>
    <t xml:space="preserve">abaloparatide</t>
  </si>
  <si>
    <t xml:space="preserve">Eladynos</t>
  </si>
  <si>
    <t xml:space="preserve">botontkalking</t>
  </si>
  <si>
    <t xml:space="preserve">Advies - vergoed abaloparatide (Eladynos®) voor de behandeling van botontkalking</t>
  </si>
  <si>
    <t xml:space="preserve">https://www.zorginstituutnederland.nl/documenten/2025/12/15/gvs-advies-abaloparatide-eladynos-voor-osteoporose-bij-postmenopauzale-vrouwen</t>
  </si>
  <si>
    <t xml:space="preserve">Theramex</t>
  </si>
  <si>
    <t xml:space="preserve">0H05AAAP V: teriparatide, romosozumab</t>
  </si>
  <si>
    <t xml:space="preserve">Abaloparatide bij osteoporose met hoog fractuurrisico gelijke waarde t.o.v. teriparatide → 1A in het bestaande cluster (brief aangepast: bestaand cluster i.p.v. nieuw).</t>
  </si>
  <si>
    <t xml:space="preserve">Teriparatide</t>
  </si>
  <si>
    <t xml:space="preserve">Bijlage 2 botvormende middelen</t>
  </si>
  <si>
    <t xml:space="preserve">Bron: brief 15-12-2025.</t>
  </si>
  <si>
    <t xml:space="preserve">GVS-381</t>
  </si>
  <si>
    <t xml:space="preserve">olezarsen (Tryngolza®)</t>
  </si>
  <si>
    <t xml:space="preserve">olezarsen</t>
  </si>
  <si>
    <t xml:space="preserve">Tryngolza</t>
  </si>
  <si>
    <t xml:space="preserve">familiair chylomicronemiesyndroom (FCS)</t>
  </si>
  <si>
    <t xml:space="preserve">Advies - vergoed olezarsen (Tryngolza®) voor de behandeling van familiair chylomicronemiesyndroom (FCS)</t>
  </si>
  <si>
    <t xml:space="preserve">https://www.zorginstituutnederland.nl/documenten/2025/12/19/gvs-advies-olezarsen-tryngolza-voor-de-behandeling-van-familiair-chylomicronemiesyndroom-fcs</t>
  </si>
  <si>
    <t xml:space="preserve">Ionis / Sobi</t>
  </si>
  <si>
    <t xml:space="preserve">Nieuw cluster met volanesorsen (FCS)</t>
  </si>
  <si>
    <t xml:space="preserve">Olezarsen (antisense apoC-III) bij FCS gelijke waarde t.o.v. volanesorsen → nieuw 1A-cluster met dezelfde voorwaarden.</t>
  </si>
  <si>
    <t xml:space="preserve">Volanesorsen</t>
  </si>
  <si>
    <t xml:space="preserve">Bijlage 2 FCS</t>
  </si>
  <si>
    <t xml:space="preserve">Clustering ultra-orphans.</t>
  </si>
  <si>
    <t xml:space="preserve">Bron: brief 19-12-2025 + FT.</t>
  </si>
  <si>
    <t xml:space="preserve">GVS-382</t>
  </si>
  <si>
    <t xml:space="preserve">levodopa (Inbrija®)</t>
  </si>
  <si>
    <t xml:space="preserve">Inbrija</t>
  </si>
  <si>
    <t xml:space="preserve">Advies - vergoed levodopa (Inbrija®) voor de behandeling van Parkinson</t>
  </si>
  <si>
    <t xml:space="preserve">https://www.zorginstituutnederland.nl/documenten/2025/12/19/gvs-advies-levodopa-inbrija-voor-de-behandeling-van-parkinson</t>
  </si>
  <si>
    <t xml:space="preserve">Zambon</t>
  </si>
  <si>
    <t xml:space="preserve">Levodopa (cluster oraal) – inhalatie niet vervangbaar</t>
  </si>
  <si>
    <t xml:space="preserve">Levodopa-inhalatiepoeder (Inbrija) bij OFF-episodes: gelijke waarde t.o.v. apomorfine s.c.; 1B voor patiënten die apomorfine niet kunnen gebruiken.</t>
  </si>
  <si>
    <t xml:space="preserve">Apomorfine injectie</t>
  </si>
  <si>
    <t xml:space="preserve">Bijlage 2: OFF-episodes, apomorfine ongeschikt</t>
  </si>
  <si>
    <t xml:space="preserve">1B met subgroepvoorwaarde (apomorfine ongeschikt).</t>
  </si>
  <si>
    <t xml:space="preserve">Bron: brief 19-12-2025 + FT + BIA.</t>
  </si>
  <si>
    <t xml:space="preserve">GVS-383</t>
  </si>
  <si>
    <t xml:space="preserve">fezolinetant (Veoza®)</t>
  </si>
  <si>
    <t xml:space="preserve">fezolinetant</t>
  </si>
  <si>
    <t xml:space="preserve">Veoza</t>
  </si>
  <si>
    <t xml:space="preserve">matige tot ernstige overgangsklachten</t>
  </si>
  <si>
    <t xml:space="preserve">GVS-advies fezolinetant veoza voor de behandeling van matige tot ernstige overgangsklachten</t>
  </si>
  <si>
    <t xml:space="preserve">https://www.zorginstituutnederland.nl/documenten/2026/03/18/gvs-advies-fezolinetant-veoza-voor-de-behandeling-van-matige-tot-ernstige-overgangsklachten</t>
  </si>
  <si>
    <t xml:space="preserve">GVS-384</t>
  </si>
  <si>
    <t xml:space="preserve">mensen met diabetes en een zeer hoog risico op hart- en vaatziekten</t>
  </si>
  <si>
    <t xml:space="preserve">Advies - uitbreiding vergoedingsvoorwaarden tirzepatide (Mounjaro®) voor mensen met diabetes en een zeer hoog risico op hart- en vaatziekten</t>
  </si>
  <si>
    <t xml:space="preserve">https://www.zorginstituutnederland.nl/documenten/2026/03/19/gvs-advies-uitbreiding-nadere-voorwaarden-tirzepatide-mounjaro-voor-patienten-met-diabetes-en-een-zeer-hoog-risico-op-hart--en-vaatziekten</t>
  </si>
  <si>
    <t xml:space="preserve">0A10BXAP V GLP-1ra (tirzepatide)</t>
  </si>
  <si>
    <t xml:space="preserve">Bijlage 2 tirzepatide uitgebreid met DM2 en zeer hoog CV-risico (SURPASS-CVOT): gelijke waarde t.o.v. dulaglutide → voorwaarde zoals de klasse.</t>
  </si>
  <si>
    <t xml:space="preserve">Dulaglutide (GLP-1ra)</t>
  </si>
  <si>
    <t xml:space="preserve">Bijlage 2 GLP-1ra CV-risico</t>
  </si>
  <si>
    <t xml:space="preserve">Tirzepatide volgt de GLP-1-klasse in de CV-indicatie.</t>
  </si>
  <si>
    <t xml:space="preserve">Bron: brief 19-03-2026.</t>
  </si>
  <si>
    <t xml:space="preserve">GVS-385</t>
  </si>
  <si>
    <t xml:space="preserve">linzagolix (Yselty®)</t>
  </si>
  <si>
    <t xml:space="preserve">linzagolix</t>
  </si>
  <si>
    <t xml:space="preserve">Yselty</t>
  </si>
  <si>
    <t xml:space="preserve">vleesbomen in de baarmoeder</t>
  </si>
  <si>
    <t xml:space="preserve">GVS-advies linzagolix yselty voor de behandeling van vleesbomen in de baarmoeder</t>
  </si>
  <si>
    <t xml:space="preserve">https://www.zorginstituutnederland.nl/documenten/2026/03/23/gvs-advies-linzagolix-yselty-voor-de-behandeling-van-vleesbomen-in-de-baarmoeder</t>
  </si>
  <si>
    <t xml:space="preserve">GVS-386</t>
  </si>
  <si>
    <t xml:space="preserve">donidalorsen (Dawnzera®)</t>
  </si>
  <si>
    <t xml:space="preserve">donidalorsen</t>
  </si>
  <si>
    <t xml:space="preserve">Dawnzera</t>
  </si>
  <si>
    <t xml:space="preserve">hereditair angio oedeem</t>
  </si>
  <si>
    <t xml:space="preserve">GVS-advies donidalorsen dawnzera voor de behandeling van hereditair angio oedeem</t>
  </si>
  <si>
    <t xml:space="preserve">https://www.zorginstituutnederland.nl/documenten/2026/05/13/gvs-advies-donidalorsen-dawnzera-voor-de-behandeling-van-hereditair-angio-oedeem</t>
  </si>
  <si>
    <t xml:space="preserve">GVS-387</t>
  </si>
  <si>
    <t xml:space="preserve">Advies - vergoed fezolinetant (Veoza®) voor de behandeling van matige tot ernstige overgangsklachten</t>
  </si>
  <si>
    <t xml:space="preserve">https://www.zorginstituutnederland.nl/documenten/2026/05/27/gvs-advies-fezolinetant-veoza-voor-de-behandeling-van-matige-tot-ernstige-overgangsklachten</t>
  </si>
  <si>
    <t xml:space="preserve">Niet vervangbaar (NK3-antagonist)</t>
  </si>
  <si>
    <t xml:space="preserve">Fezolinetant bij matige-ernstige vasomotorische overgangsklachten waarvoor HST ongeschikt is: meerwaarde t.o.v. geen behandeling → 1B met voorwaarde; meerkosten €2,3 mln (macro €6,2 mln).</t>
  </si>
  <si>
    <t xml:space="preserve">Geen behandeling (HST ongeschikt)</t>
  </si>
  <si>
    <t xml:space="preserve">Bijlage 2: VMS bij contra-indicatie/ongeschiktheid HST</t>
  </si>
  <si>
    <t xml:space="preserve">2,3</t>
  </si>
  <si>
    <t xml:space="preserve">Eerste niet-hormonale VMS-behandeling in het GVS, afgebakend tot HST-ongeschikte vrouwen.</t>
  </si>
  <si>
    <t xml:space="preserve">Bron: brief 27-05-2026 + FT + BIA (GVS-rapport 18-03-2026).</t>
  </si>
  <si>
    <t xml:space="preserve">GVS-388</t>
  </si>
  <si>
    <t xml:space="preserve">anifrolumab subcutaan (Saphnelo®)</t>
  </si>
  <si>
    <t xml:space="preserve">anifrolumab subcutaan</t>
  </si>
  <si>
    <t xml:space="preserve">Saphnelo</t>
  </si>
  <si>
    <t xml:space="preserve">systemische lupus erythematosus</t>
  </si>
  <si>
    <t xml:space="preserve">Advies - vergoed anifrolumab subcutaan (Saphnelo®) voor de behandeling van systemische lupus erythematosus</t>
  </si>
  <si>
    <t xml:space="preserve">https://www.zorginstituutnederland.nl/documenten/2026/05/28/gvs-advies-anifrolumab-saphnelo-voor-de-behandeling-van-systemische-lupus-erythematosus</t>
  </si>
  <si>
    <t xml:space="preserve">Niet onderling vervangbaar met GVS-middelen (belimumab s.c. is niet in het GVS?/anifrolumab-IV en belimumab zijn MSZ); s.c. formulering van het intramurale anifrolumab-IV voor matig-ernstige auto-antilichaampositieve SLE ondanks standaardbehandeling (hydroxychloroquine, glucocorticoïden, csDMARD → bDMARD); bekostiging verschuift van MSZ naar GVS</t>
  </si>
  <si>
    <t xml:space="preserve">Positief (gelijke waarde t.o.v. anifrolumab-IV en belimumab IV/s.c.). Naïeve indirecte vergelijking van TULIP-SC (anifrolumab s.c.) met TULIP-1/2 (anifrolumab-IV): vergelijkbare effecten op de cruciale eindpunten ziekteactiviteit (BICLA/SRI), aantal opvlammingen en glucocorticoïdgebruik, en op ongunstige effecten en stakers; een netwerkmeta-analyse en twee indirecte vergelijkingen tonen geen relevante verschillen tussen anifrolumab-IV en belimumab IV/s.c., zodat anifrolumab-SC ook gelijke waarde heeft t.o.v. belimumab. Conclusie: SWP en gelijke waarde bij matig-ernstige, actieve auto-antilichaampositieve SLE ondanks standaardbehandeling.</t>
  </si>
  <si>
    <t xml:space="preserve">Anifrolumab-IV (MSZ) en belimumab IV/s.c. als bDMARD-stap na basistherapie + csDMARD</t>
  </si>
  <si>
    <t xml:space="preserve">Geen bijlage 2-tekst voorgesteld (opname 1B; voorschrijven door specialist blijft de praktijk)</t>
  </si>
  <si>
    <t xml:space="preserve">n.v.t. (gelijke waarde)</t>
  </si>
  <si>
    <t xml:space="preserve">Geen prijsvoorwaarde in het advies; lijstprijs €11.731 per patiënt per jaar gelijk aan anifrolumab-IV (belimumab €11.725 s.c./€13.969 IV); ZIN signaleert dat netto-uitgaven kunnen stijgen als ziekenhuizen/verzekeraars inkoopafspraken voor anifrolumab-IV/belimumab hebben (beperkt risico)</t>
  </si>
  <si>
    <t xml:space="preserve">Totaal budgetneutraal op lijstprijs; verschuiving MSZ → GVS: maximaal +1,4 meerkosten farmaciebudget in jaar 3</t>
  </si>
  <si>
    <t xml:space="preserve">118 patiënten in jaar 3 (50 anifrolumab-IV-gebruikers in 2024 + 17 per jaar); €11.731 per patiënt per jaar; SLE-prevalentie 10–41/100.000 volwassenen</t>
  </si>
  <si>
    <t xml:space="preserve">(1) Formuleringsswitch (IV → s.c.) van een intramuraal biologisch middel leidt tot GVS-opname op 1B met gelijke waarde, onderbouwd met een naïeve indirecte vergelijking (TULIP-SC vs. TULIP-1/2) en een NMA voor de klasse (anifrolumab vs. belimumab). (2) BIA als overhevelingsanalyse: totale uitgaven neutraal (zelfde lijstprijs), maar €1,4 mln verschuift van MSZ naar het farmaciebudget; ZIN verwacht geen volumegroei omdat het voorschrijven bij de specialist blijft. (3) Risico benoemd dat intramurale inkoopafspraken verloren gaan bij extramurale bekostiging – zelfde systeemsignaal als bij vutrisiran (GVS-331) en crovalimab (GVS-364), hier als 'beperkt' beoordeeld gezien de lage macrokosten.</t>
  </si>
  <si>
    <t xml:space="preserve">Opname op bijlage 1B geadviseerd (mei 2026); besluit minister niet in dossier</t>
  </si>
  <si>
    <t xml:space="preserve">Bron: brief 28-05-2026 (4 p.) + toets onderlinge vervangbaarheid 17-04-2026 + FT-rapport 18-05-2026 (32 p.), volledig gelezen. CORRECTIE: indexuitkomst 'Opnemen na prijsonderhandeling' → 'Opnemen bijlage 1B' (geen prijsvoorwaarde in het advies). Brief gericht aan minister Hermans.</t>
  </si>
  <si>
    <t xml:space="preserve">GVS-389</t>
  </si>
  <si>
    <t xml:space="preserve">n.v.t. (klassebreed / beleidsadvies)</t>
  </si>
  <si>
    <t xml:space="preserve">Uitstroomadvies Calmurid crème</t>
  </si>
  <si>
    <t xml:space="preserve">https://www.zorginstituutnederland.nl/documenten/2016/10/13/uitstroomadvies-calmurid-creme</t>
  </si>
  <si>
    <t xml:space="preserve">n.v.t. (uitstroomadvies; Calmurid: Galderma)</t>
  </si>
  <si>
    <t xml:space="preserve">Calmurid (hydrofiele crème 10% ureum, geregistreerd sinds 1972 voor ichtyosis) was het enige geregistreerde ureumpreparaat in het GVS; uitstroomadvies als logisch gevolg van het ZIN-standpunt (31-08-2016) dat dermatologische apotheekbereidingen met 5–10% ureum geen verzekerde zorg zijn (verzekeraars stoppen vergoeding per 01-01-2017)</t>
  </si>
  <si>
    <t xml:space="preserve">Negatief: geen rationele farmacotherapie. Het FT-rapport 'dermatologische preparaten met ureum' (30-08-2016) concludeert dat niet is aangetoond dat preparaten met 5–10% ureum effectiever zijn dan de standaardbehandeling met indifferente dermatologische basispreparaten zonder ureum; de toevoeging van ureum is daarom geen rationele farmacotherapie. Omdat de apotheekbereidingen vanaf 2017 niet meer worden vergoed, zou het handhaven van Calmurid in het GVS tot 'ongewenste substitutie' en 'perverse prikkels' leiden – consistentie in vergoedingsbeleid vereist uitstroom. Indifferente crème-/zalfbases blijven vergoed als alternatief (richtlijnpositie bij onderhoud van dermatosen).</t>
  </si>
  <si>
    <t xml:space="preserve">Indifferente dermatologische basispreparaten zonder ureum (vergoed); ureumcrèmes als warenwet-/zelfzorgproduct</t>
  </si>
  <si>
    <t xml:space="preserve">n.v.t. (uitstroom: Calmurid niet langer aangewezen als te verzekeren prestatie)</t>
  </si>
  <si>
    <t xml:space="preserve">n.v.t.; kosten aan zelfzorg 'zeker lager dan €35 per persoon per jaar' (goedkopere ureumcrèmes, geen afleverkosten) – 'financieel toegankelijk voor iedere burger'</t>
  </si>
  <si>
    <t xml:space="preserve">Besparing ~2,9 (uitgaven Calmurid 2014: €2.935.800)</t>
  </si>
  <si>
    <t xml:space="preserve">84.684 gebruikers in 2014 (GIP); €34,67 per gebruiker per jaar incl. afleverkosten</t>
  </si>
  <si>
    <t xml:space="preserve">(1) Uitstroom als consistentiemaatregel: nadat ZIN apotheekbereidingen met ureum als niet-rationele farmacotherapie had geduid, zou het enige geregistreerde ureumproduct anders het vergoede vluchtkanaal worden ('perverse prikkels') – vergoedingsbeleid moet stof-breed consistent zijn. (2) Toegankelijkheid gewogen: 84.684 gebruikers, €35 p.p./jaar, goedkopere zelfzorgalternatieven en vergoede indifferente bases → 'algemeen gebruikelijke zorg' voor eigen rekening. (3) Zorgvuldige communicatie met Huidpatiënten Nederland en ruime overgangstermijn van verzekeraars. Vroeg voorbeeld van 'uitstroom via duiding + GVS-advies' (later: Emesafene GVS-281, Tobradex GVS-286).</t>
  </si>
  <si>
    <t xml:space="preserve">Calmurid per 2017 niet langer aangewezen als te verzekeren prestatie (uitstroom GVS)</t>
  </si>
  <si>
    <t xml:space="preserve">Bron: uitstroomadvies 13-10-2016 (3 p.), volledig gelezen; FT-rapport ureumpreparaten (30-08-2016) en duidingsbrief (31-08-2016) niet in de bundel. Klassebreed/uitstroomdossier (Stap A-selectie).</t>
  </si>
  <si>
    <t xml:space="preserve">GVS-390</t>
  </si>
  <si>
    <t xml:space="preserve">Pakketadvies: Horen vitaminen, mineralen en paracetamol 1000 mg (nog) thuis in het te verzekeren pakket?</t>
  </si>
  <si>
    <t xml:space="preserve">https://www.zorginstituutnederland.nl/documenten/2016/12/13/pakketadvies---horen-vitaminen-mineralen-en-paracetamol-1000-mg-nog-thuis-in-het-te-verzekeren-pakket</t>
  </si>
  <si>
    <t xml:space="preserve">n.v.t. (klassebreed uitstroomadvies)</t>
  </si>
  <si>
    <t xml:space="preserve">Klassebrede herbeoordeling van vitaminen, mineralen en paracetamol 1000 mg in het GVS (pakketadvies 13-12-2016, 'Horen vitaminen, mineralen en paracetamol 1000 mg (nog) thuis in het te verzekeren pakket?'); bijlage 6 (herzien 24-07-2017) deelt producten in: A) nagenoeg gelijkwaardig alternatief op de vrije markt (zelfzorg/warenwet) → uitstroom; B) geen gelijkwaardig alternatief → handhaven; C) injectievloeistoffen → handhaven</t>
  </si>
  <si>
    <t xml:space="preserve">Geen effectiviteitsoordeel: het criterium is de beschikbaarheid van een 'nagenoeg gelijkwaardig alternatief op de vrije markt' (zelfzorggeneesmiddel of warenwetproduct). Categorie A (uitstroom) omvat o.a. foliumzuur 5 mg tabletten (€4,5 mln in 2014), calciumcarbonaat kauw-/bruistabletten 500–1000 mg (€0,4–2,9 mln), calciumcarbonaat/-lactogluconaat, calciumgluconaat, kaliumchloridedrank, colecalciferol 800 IE tabletten (€18,2 mln, €66 p.p.) en capsules, en paracetamol 1000 mg tabletten/zetpillen van diverse fabrikanten; per product zijn het vrije-marktalternatief, de prijs daarvan en de GVS-kosten per persoon en totaal (2014) vermeld. Categorie B (handhaven) bevat producten zonder gelijkwaardig vrij alternatief; categorie C alle injectievloeistoffen. De herziene versie corrigeert de indeling van enkele producten.</t>
  </si>
  <si>
    <t xml:space="preserve">Zelfzorggeneesmiddelen en warenwetproducten met dezelfde stof/sterkte</t>
  </si>
  <si>
    <t xml:space="preserve">n.v.t.; uitstroom uit het GVS per 01-01-2019 (Rzv) voor categorie A</t>
  </si>
  <si>
    <t xml:space="preserve">n.v.t.; vrije-marktprijzen per product genoemd (bv. colecalciferol 800 IE €6,99 per 100, foliumzuur 5 mg €9,20 per 60)</t>
  </si>
  <si>
    <t xml:space="preserve">Besparing tientallen miljoenen (o.a. colecalciferol 800 IE €18,2 mln, foliumzuur €4,5 mln, calcium €3–4 mln in 2014; paracetamol niet volledig gekwantificeerd)</t>
  </si>
  <si>
    <t xml:space="preserve">Honderdduizenden gebruikers (colecalciferol 800 IE: ~275.000 op basis van €18,2 mln / €66 p.p.)</t>
  </si>
  <si>
    <t xml:space="preserve">Geen ACP-advies in dit document (hoofdadvies 2016 met ACP-betrokkenheid niet in de bundel).</t>
  </si>
  <si>
    <t xml:space="preserve">(1) Toetsingscriterium voor uitstroom van 'algemeen gebruikelijke zorg': bestaat er een nagenoeg gelijkwaardig zelfzorg-/warenwetalternatief (zelfde stof, sterkte, toedieningsvorm)? Zo ja → uitstroom, ongeacht de indicatie of het aantal gebruikers; zo nee (specifieke sterktes, injecties) → handhaven. (2) De productmatrix koppelt elk GVS-product aan een vrij alternatief met prijs, zodat de betaalbaarheid voor de burger zichtbaar is. (3) Grootste post: vitamine D 800 IE (€18 mln), gevolgd door foliumzuur en calcium; paracetamol 1000 mg als principiële uitstroom (500 mg is al zelfzorg). Bijlage 6 is de operationele kern van het pakketadvies dat in 2019 tot uitstroom leidde (later gevolgd door het aanvullend vitamine D-advies GVS-395).</t>
  </si>
  <si>
    <t xml:space="preserve">Vitaminen, mineralen en paracetamol 1000 mg met vrij alternatief uit het GVS per 01-01-2019</t>
  </si>
  <si>
    <t xml:space="preserve">Bron: herziene bijlage 6 (24-07-2017, 4 p.) bij het pakketadvies van 13-12-2016; het hoofdadvies zelf zit niet in de bundel – alleen de productmatrix is beoordeeld. Klassebreed dossier (Stap A-selectie).</t>
  </si>
  <si>
    <t xml:space="preserve">GVS-391</t>
  </si>
  <si>
    <t xml:space="preserve">Orkambi®: van beoordeling tot vergoeding</t>
  </si>
  <si>
    <t xml:space="preserve">https://www.zorginstituutnederland.nl/documenten/2017/10/26/orkambi-van-beoordeling-tot-vergoeding</t>
  </si>
  <si>
    <t xml:space="preserve">Overzichtsdocument van ZIN over het traject van lumacaftor/ivacaftor (Orkambi) van beoordeling (mei 2016) tot opname per 01-11-2017 na drie prijsonderhandelingen; geen zelfstandig advies maar een tijdlijn met verwijzingen naar GVS-115, GVS-128 en de update van 22-09-2017</t>
  </si>
  <si>
    <t xml:space="preserve">Samenvattend (geen nieuwe beoordeling): mei 2016 negatief advies wegens slechte KE-onderbouwing met bereidheid tot hertoetsing onder randvoorwaarden (GVS-115); december 2016 herbeoordeling alleen op KE – ICER ~€400.000/QALY, niet op 1A en bij deze kosten-batenverhouding niet op 1B, advies om te onderhandelen (GVS-128); mei 2017 eerste prijsonderhandeling gestaakt (geen aanvaardbare prijs); september 2017 op verzoek van de minister bevestigd dat er geen nieuwe effectiviteitsgegevens zijn en het advies ongewijzigd blijft (brief 22-09-2017); oktober 2017 tweede onderhandeling gestaakt – 'de prijs die Vertex vraagt is veel te hoog in relatie tot de betrekkelijk bescheiden effecten' en Vertex biedt geen inzicht in de prijsopbouw; eind oktober 2017 derde onderhandeling met prijsafspraak (vertrouwelijk) → opname per 1 november 2017.</t>
  </si>
  <si>
    <t xml:space="preserve">Best ondersteunende zorg (zie GVS-115)</t>
  </si>
  <si>
    <t xml:space="preserve">Zie GVS-115/128: vergoeding beperkt tot CF ≥12 jaar homozygoot F508del (voorwaarde 114), later uitgebreid (GVS-152)</t>
  </si>
  <si>
    <t xml:space="preserve">~400.000/QALY (december 2016)</t>
  </si>
  <si>
    <t xml:space="preserve">n.v.t. (overzichtsdocument)</t>
  </si>
  <si>
    <t xml:space="preserve">Vertrouwelijke prijsafspraak na drie onderhandelingsrondes (advies december 2016: 82% korting nodig)</t>
  </si>
  <si>
    <t xml:space="preserve">Zie GVS-115/128 (84,4 mln op lijstprijs)</t>
  </si>
  <si>
    <t xml:space="preserve">~498 patiënten ≥12 jaar homozygoot F508del (2016)</t>
  </si>
  <si>
    <t xml:space="preserve">Zie GVS-115 (ACP april 2016: negatief, ≥80% korting).</t>
  </si>
  <si>
    <t xml:space="preserve">(1) Het Orkambi-traject als casus voor het Nederlandse onderhandelingsmodel bij extramurale weesgeneesmiddelen: negatief ZIN-advies → herbeoordeling op KE → kortingsadvies (82%) → drie onderhandelingsrondes waarvan twee gestaakt op 'geen maatschappelijk aanvaardbare prijs' en 'geen inzicht in de prijsopbouw' → vertrouwelijk arrangement en opname na anderhalf jaar. (2) ZIN houdt tussentijds (september 2017) vast aan het advies bij ontbreken van nieuwe effectiviteitsdata – de minister vraagt expliciet om die check vóór heronderhandeling. (3) Transparantie-eis aan de fabrikant en 'betrekkelijk bescheiden effecten' als publieke argumenten van VWS. Klassebreed relevant: startpunt van de CF-portfolio-aanpak (GVS-152, 181, 204, 225, 375).</t>
  </si>
  <si>
    <t xml:space="preserve">Orkambi opgenomen in het basispakket per 01-11-2017 na vertrouwelijke prijsafspraak (besluit minister Schippers, 25-10-2017)</t>
  </si>
  <si>
    <t xml:space="preserve">Bron: overzichtsdocument 'Orkambi: van beoordeling tot vergoeding' (2 p., 26-10-2017), volledig gelezen. Geen nieuw advies; verwijst naar GVS-115 (13-05-2016), GVS-128 (15-12-2016) en de update-brief 22-09-2017 (niet in de bundel). Klassebreed dossier (Stap A-selectie).</t>
  </si>
  <si>
    <t xml:space="preserve">GVS-392</t>
  </si>
  <si>
    <t xml:space="preserve">Actualisatie Bijlage 2 voorwaarden van de Regeling zorgverzekering (2017 - 2018)</t>
  </si>
  <si>
    <t xml:space="preserve">https://www.zorginstituutnederland.nl/documenten/2018/03/08/actualisatie-bijlage-2-voorwaarden-van-de-regeling-zorgverzekering</t>
  </si>
  <si>
    <t xml:space="preserve">n.v.t. (verzoek VWS na signalen ZN en KNMP; 'Het Roer Gaat Om')</t>
  </si>
  <si>
    <t xml:space="preserve">Eerste tranche van de actualisatie van bijlage 2 Rzv op verzoek van VWS (brief 27-07-2017): binnen 3 maanden voorstellen voor voorwaarden met evidente uitvoeringsproblemen, vóór eind 2017 de overige knelpunten (tweede tranche; o.a. PAH-middelen nr. 28 met 11 stoffen, PCSK9-remmers, tetanus-combinatievaccin nr. 3), en verkenning van vooraf-input van de ZN-werkgroep bijlage 2 op uitvoerbaarheid</t>
  </si>
  <si>
    <t xml:space="preserve">n.v.t. (geen effectiviteitsoordeel). Adviezen eerste tranche: laten vervallen van de onderdelen 16 (galantamine, donepezil), 20 (montelukast), 30 (tacrolimuszalf), 34 (pimecrolimus), 39 (memantine), 42 (rivastigmine) en 73 (rufinamide); titel aanpassen van 27 (mycofenolaat-mofetil/-zuur) en 74 (sirolimus); evidente opschoning: 'R-DNA-interferon' → 'interferon' (alle interferonen zijn recombinant), nr. 36 parathyroïdhormoon vervalt (Preotact niet meer geregistreerd; Natpar niet in GVS, andere indicatie), nr. 56 topotecan capsule vervalt (overgeheveld naar geneeskundige zorg per 2015). Kader: nadere voorwaarden bevorderen doelmatige inzet bij toelating, maar de noodzaak kan wegvallen door uitgekristalliseerde plaats, generieken, obsolescentie of nieuwe bijwerkingen; de informatiebehoefte van verzekeraars bij toetsing is de administratieve last.</t>
  </si>
  <si>
    <t xml:space="preserve">Vervallen: nrs. 16, 20, 30, 34, 36, 39, 42, 56, 73; titels aangepast: 27 (mycofenolaat; interferon), 74 (sirolimus). Tweede tranche (PAH nr. 28, PCSK9, tetanusvaccin nr. 3) volgt (advies 08-03-2018).</t>
  </si>
  <si>
    <t xml:space="preserve">Niet geraamd (doel: administratieve lastenverlichting zonder verlies van gepast gebruik)</t>
  </si>
  <si>
    <t xml:space="preserve">(1) Eerste systematische opschoning van bijlage 2 (2017): voorwaarden voor middelen met uitgekristalliseerde plaats en generieke concurrentie (cholinesteraseremmers, memantine, montelukast, topicale calcineurineremmers, rufinamide) vervallen omdat toetsing door verzekeraars alleen nog administratieve last oplevert. (2) ZIN formuleert het beleidskader: nadere voorwaarden zijn tijdelijke doelmatigheidsinstrumenten die bij generieken/obsolescentie/uitgekristalliseerde praktijk kunnen vervallen – het kader dat in 2019 (GVS-190) en 2025 (GVS-362) wordt hergebruikt. (3) Gefaseerde aanpak: evidente gevallen eerst, complexe klassen (PAH, PCSK9) in een tweede tranche; ZN-werkgroep krijgt vooraf inspraak op uitvoerbaarheid zonder de GVS-doorlooptijd te raken.</t>
  </si>
  <si>
    <t xml:space="preserve">Bijlage 2 Rzv aangepast conform eerste tranche (2018); tweede tranche gevolgd door advies 08-03-2018</t>
  </si>
  <si>
    <t xml:space="preserve">Bron: brief 19-10-2017 'Actualisatie bijlage 2 van Regeling zorgverzekering' (eerste tranche, 12 p. incl. tabellen 1-2), volledig gelezen. Indexdatum 08-03-2018 verwijst naar de tweede tranche/publicatie; de pdf in de bundel is de eerste tranche. Klassebreed dossier (Stap A-selectie).</t>
  </si>
  <si>
    <t xml:space="preserve">GVS-393</t>
  </si>
  <si>
    <t xml:space="preserve">Advies clustering van combinatiepreparaten en spookclusters in het GVS (deel 1)</t>
  </si>
  <si>
    <t xml:space="preserve">https://www.zorginstituutnederland.nl/documenten/2021/05/04/advies-clustering-van-combinatiepreparaten-en-spookclusters-in-gvs-deel-1</t>
  </si>
  <si>
    <t xml:space="preserve">n.v.t. (uitvoeringstoets op verzoek van VWS, modernisering GVS)</t>
  </si>
  <si>
    <t xml:space="preserve">Deel 1 van een gefaseerde uitvoeringstoets (verzoek VWS 12-05-2020) ter voorbereiding van de GVS-modernisering/herberekening van vergoedingslimieten: (a) hoe combinatiepreparaten systematisch te clusteren (nu: limiet = som van de limieten van de componenten, waardoor bij herberekening massale bijbetalingen dreigen); (b) opheffen van 'spookclusters' (1A-clusters met één product; 64 stoffen/121 artikelnamen) waarin geen concurrentie bestaat en herberekening strategisch gedrag uitlokt; aanname: clusteren van combinaties wordt juridisch mogelijk na aanpassing van art. 2.40/2.47 Rzv</t>
  </si>
  <si>
    <t xml:space="preserve">n.v.t. (systeemadvies). Vier uitgangspunten voor combinatiepreparaten: 1) gelijksoortig indicatiegebied (hoofdindicatie), 2) zelfde toedieningsweg, 3) de losse stoffen zijn onderling geclusterd in het GVS (ook bij verschillende fabrikanten vervangbaar), 4) zelfde aantal werkzame stoffen – hiermee is voor de meeste combinaties een clusteruitspraak mogelijk zonder individuele beoordeling; een restgroep volgt in een vervolgadvies. Hiv-remmers behouden hun uitzonderingspositie (in principe 1B; beleid en criteria ongewijzigd). Hepatitis C-DAA's: vaste combinaties zijn in principe onderling vervangbaar, maar niet alle in één cluster (aantal stoffen verschilt): monopreparaat Sovaldi en de drievoudige combinatie Vosevi → 1B, de tweevoudige combinaties (Harvoni, Epclusa, Zepatier, Maviret) kunnen worden geclusterd. Spookclusters (eerste verkenning): kinderclusters (21 artikelnamen) alleen apart als het middel én de toedieningsvorm uitsluitend voor kinderen zijn (1 artikelnaam → 1B; 20 → vervangbaar met de volwassen clusters); combinatieverpakkingen met toebehoren (4) vervangbaar met producten zonder toebehoren; 2 middelen (cyanocobalamine-injectie, Faslodex-injectie) horen niet in het GVS maar bij geneeskundige zorg.</t>
  </si>
  <si>
    <t xml:space="preserve">n.v.t. (clusterindeling bijlage 1A/1B)</t>
  </si>
  <si>
    <t xml:space="preserve">n.v.t.; doel is bijbetalingsvrije alternatieven na herberekening en het tegengaan van limietopdrijving in spookclusters</t>
  </si>
  <si>
    <t xml:space="preserve">Beperkt ('financiële consequentie van dit voorstel is beperkt')</t>
  </si>
  <si>
    <t xml:space="preserve">(1) Systeemontwerp voor de GVS-modernisering: combinatiepreparaten worden clusterbaar gemaakt met vier formele criteria (hoofdindicatie, toedieningsweg, geclusterde componenten, gelijk aantal stoffen) zodat na herberekening ook voor combinaties een bijbetalingsvrij middel bestaat. (2) DAA-clustering doorgevoerd naar het GVS-systeem: tweevoudige combinaties in één cluster, mono en drievoudig op 1B – het 'aantal stoffen'-criterium als nieuw clusterbeginsel. (3) Spookclusters vereisen contextuele beoordeling; kinderclusters worden grotendeels opgeheven (alleen echte kindspecifieke producten blijven apart) en toebehoren telt niet als clusterbrekend. (4) Twee spookmiddelen worden als intramuraal aangemerkt – GVS-opschoning als bijvangst. Gefaseerde aanpak wegens beperkte capaciteit (delen 2–4 volgen).</t>
  </si>
  <si>
    <t xml:space="preserve">Uitgangspunten overgenomen in de GVS-modernisering (herberekening vergoedingslimieten later uitgesteld/geschrapt door VWS); vervolgadviezen deel 2–4 (GVS-394/396/398)</t>
  </si>
  <si>
    <t xml:space="preserve">Bron: brief 04-05-2021 (2 p.) + rapport 'Uitvoeringstoets clustering combinatiepreparaten en spookclusters (deel 1)' 28-04-2021 (116 p.; 3 pagina's onleesbaar), samenvatting en kernhoofdstukken gelezen. Klassebreed/systeemdossier (Stap A-selectie).</t>
  </si>
  <si>
    <t xml:space="preserve">GVS-394</t>
  </si>
  <si>
    <t xml:space="preserve">Advies clustering van combinatiepreparaten en spookclusters in het GVS (deel 2)</t>
  </si>
  <si>
    <t xml:space="preserve">https://www.zorginstituutnederland.nl/documenten/2022/04/13/advies-clustering-van-combinatiepreparaten-en-spookclusters-in-gvs-deel-2</t>
  </si>
  <si>
    <t xml:space="preserve">n.v.t. (uitvoeringstoets, deel 2)</t>
  </si>
  <si>
    <t xml:space="preserve">Deel 2 van de uitvoeringstoets: negen spookclusters, getrapte werkwijze (eerst producten die om technische redenen ingedeeld kunnen worden, farmacotherapeutische beoordelingen later als groepsbeoordeling); resterende combinatiepreparaten (Augmentin, Cofact, combinaties met een niet-GVS-component) in deel 3; immunoglobulinen niet besproken (voorgenomen overheveling 2022 door VWS afgeblazen wegens corona); open consultatie van partijen</t>
  </si>
  <si>
    <t xml:space="preserve">n.v.t. (clusterindeling). Adviezen: Zantac-injectie (ranitidine; niet meer geregistreerd/verkrijgbaar) en De-Nol tablet (bismutsubcitraat) verwijderen uit het GVS; Etalpha (alfacalcidol), Solu-Cortef (hydrocortison), Pneumovax (pneumokokkenvaccin), Tramal (tramadol) en Temgesic (buprenorfine) injecties → bijlage 1B (uniek, geen vervangbaar GVS-middel met dezelfde toedieningsweg); Tramadol zetpil → naar cluster 0N02AXAO V (orale/rectale tramadol); Diazepam-injectie (DDD 10 mg parenteraal) blijft op 1A en vormt met Temesta-injectie (lorazepam, DDD 2,5 mg) een nieuw cluster.</t>
  </si>
  <si>
    <t xml:space="preserve">n.v.t. (opheffen spookclusters voorkomt strategische limietopdrijving; 1B-plaatsing = volledige vergoeding zonder limiet)</t>
  </si>
  <si>
    <t xml:space="preserve">Niet geraamd (beperkt)</t>
  </si>
  <si>
    <t xml:space="preserve">(1) Drie routes voor spookmiddelen: technische uitstroom (niet meer geregistreerd/verkrijgbaar: Zantac; obsoleet: De-Nol), plaatsing op 1B als uniek middel (injecties zonder GVS-equivalent), of herclustering met een verwant product (tramadol zetpil bij orale tramadol; diazepam- met lorazepam-injectie op DDD-basis). (2) Getrapte werkwijze: technische indelingen eerst, farmacotherapeutische groepsbeoordelingen later, juridisch geblokkeerde producten apart gemeld. (3) Toedieningsweg blijft het harde clustercriterium (injectie ≠ oraal/rectaal), maar binnen 'parenteraal' kunnen verschillende stoffen met vergelijkbare indicatie (benzodiazepinen) samen. Externe context (uitgestelde overheveling immunoglobulinen) bepaalt de scope.</t>
  </si>
  <si>
    <t xml:space="preserve">Adviezen deel 2 verwerkt in de Rzv (2022/2023); vervolg deel 3 (GVS-396) en deel 4 (GVS-398)</t>
  </si>
  <si>
    <t xml:space="preserve">Bron: brief 13-04-2022 met bijlage 1 (inhoudelijke bespreking) en bijlage 2 (reacties partijen) (8 p.), volledig gelezen. Klassebreed/systeemdossier (Stap A-selectie).</t>
  </si>
  <si>
    <t xml:space="preserve">GVS-395</t>
  </si>
  <si>
    <t xml:space="preserve">Pakketadvies vitamine D</t>
  </si>
  <si>
    <t xml:space="preserve">https://www.zorginstituutnederland.nl/documenten/2022/05/09/pakketadvies-vitamine-d</t>
  </si>
  <si>
    <t xml:space="preserve">n.v.t. (klassebreed uitstroomadvies; o.a. Goodlife, Galephar spraken in)</t>
  </si>
  <si>
    <t xml:space="preserve">Vervolg op het pakketadvies 2016 (GVS-390): lage sterktes vitamine D per 01-01-2019 uit het GVS; Nivel-monitor toonde substitutie naar nog vergoede hogere sterktes (kosten middel €19,0 mln 2018 → €27,8 mln 2019; totaal €129 mln incl. afleverkosten in 2020, 1,4 mln gebruikers) → VWS vroeg (10-03-2021) aanvullend advies; ZIN verkende drie opties (lage sterktes terug, nadere voorwaarden, totale uitstroom) en adviseert totale uitstroom van alle colecalciferolbevattende middelen en calcifediol, incl. de vaste combinatie met calcium</t>
  </si>
  <si>
    <t xml:space="preserve">Geen effectiviteitsoordeel; toets op 'noodzakelijk te verzekeren zorg'. Vitamine D3 tot 3.000 IE/dag is als voedingssupplement vrij verkrijgbaar vanaf €7,30 per persoon per jaar (800 IE); receptcolecalciferol kost gemiddeld €79 (€37 middel + €42 afleverkosten) – 'tien keer hoger'; voor de gebruikelijke dosering (800 IE/dag of week-/maandequivalent) is het een keuze tussen zelfzorg en recept; oplaaddoses bij ernstige deficiëntie zijn kortdurend (&lt;€25/jaar bij 100.000 IE) en bolusregimes &gt;60.000 IE/maand worden door de conceptrichtlijn osteoporose 2021 afgeraden (valrisico). Nadere voorwaarden voor ernstige deficiëntie (laboratoriumtests, administratieve last) of langdurig gebruik bij specifieke indicaties (te grote variëteit, vaak off-label zonder richtlijnonderbouwing = geen passende zorg) bleken niet uitvoerbaar. Conclusie: vitamine D-middelen voldoen niet aan het criterium noodzakelijk te verzekeren zorg; €129 mln kan effectiever worden besteed; voor wie het niet kan betalen bestaan gemeentelijke en fiscale regelingen.</t>
  </si>
  <si>
    <t xml:space="preserve">Vrij verkrijgbare colecalciferolsupplementen (zelfzorg/warenwet)</t>
  </si>
  <si>
    <t xml:space="preserve">n.v.t. (totale uitstroom uit het GVS; alternatief 'nadere voorwaarden' onderzocht en verworpen als onuitvoerbaar)</t>
  </si>
  <si>
    <t xml:space="preserve">n.v.t.; zelfzorg vanaf €7,30 p.p./jaar vs. recept €79 (waarvan €42 afleverkosten)</t>
  </si>
  <si>
    <t xml:space="preserve">Besparing 129 (GVS-kosten vitamine D 2020 incl. afleverkosten)</t>
  </si>
  <si>
    <t xml:space="preserve">Ruim 1,4 miljoen gebruikers van een vitamine D-geneesmiddel (al dan niet met calcium) ten laste van het GVS in 2020</t>
  </si>
  <si>
    <t xml:space="preserve">ACP 08-04-2022 (KNMP: te weinig aandacht voor lage-SES-groepen, therapietrouw en falende gemeentelijke vangnetten; fabrikanten Goodlife/Galephar: veel patiënten zijn op hoge doseringen aangewezen, liever prijsonderhandeling/afleverkosten/preferentiebeleid/voorschrijfgedrag): vertrekpunt dat de 2016-lijn ('vrij verkrijgbaar gelijkwaardig middel hoort niet in het pakket') onverminderd geldt en dat de substitutie door ongewenst voorschrijfgedrag de besparing tenietdeed; 'de overgrote meerderheid' steunt de totale uitstroom, maar met voorwaarden: onderzoek naar nadelige gevolgen voor kwetsbare groepen en therapietrouw, terug op de agenda in het kader van cyclisch pakketbeheer. Eerder (25-06-2021, 24-09-2021) had de ACP nog de optie 'nadere voorwaarden' gesteund en om een bredere fundamentele discussie gevraagd.</t>
  </si>
  <si>
    <t xml:space="preserve">(1) Lessen uit 2019: gedeeltelijke uitstroom (lage sterktes) leidde tot substitutie naar vergoede hogere sterktes en hógere kosten (€19 → €28 mln middelkosten; €129 mln totaal) – 'de praktijk is weerbarstig'; daarom nu totale uitstroom van de hele stofgroep incl. calcifediol en de vaste combinatie met calcium. (2) Criterium 'noodzakelijk te verzekeren zorg': een middel dat vrij verkrijgbaar is voor €7,30/jaar hoort niet collectief gefinancierd te worden voor €79 (waarvan meer dan de helft afleverkosten); financiële toegankelijkheid via gemeentelijke/fiscale regelingen. (3) Nadere voorwaarden als tussenoptie zijn getoetst en verworpen op uitvoerbaarheid (labtests, administratieve last, off-label variëteit) – een expliciete afweging tussen sturingsinstrumenten. (4) ACP-voorwaarden: monitoring van kwetsbare groepen en therapietrouw; KNMP-kritiek op SES-effecten genoteerd. Het vitamine D-dossier wordt in 2026 (GVS-399) aangehaald als waarschuwing voor substitutie bij uitstroom van zelfzorgmiddelen.</t>
  </si>
  <si>
    <t xml:space="preserve">Alle colecalciferol- en calcifediolbevattende geneesmiddelen (incl. combinatie met calcium) uit het GVS per 01-01-2023</t>
  </si>
  <si>
    <t xml:space="preserve">Bron: brief 09-05-2022 (5 p.) + bijlagen 1–11 incl. ACP-adviezen 25-06-2021, 24-09-2021 en 08-04-2022, impactanalyse en consultatiereacties (139 p.), brief en ACP volledig gelezen, bijlagen selectief. Klassebreed dossier (Stap A-selectie); vervolg op GVS-390.</t>
  </si>
  <si>
    <t xml:space="preserve">GVS-396</t>
  </si>
  <si>
    <t xml:space="preserve">Advies clustering van combinatiepreparaten en spookclusters in het GVS (deel 3)</t>
  </si>
  <si>
    <t xml:space="preserve">https://www.zorginstituutnederland.nl/documenten/2022/07/13/advies-clustering-van-combinatiepreparaten-en-spookclusters-in-gvs-deel-3</t>
  </si>
  <si>
    <t xml:space="preserve">n.v.t. (uitvoeringstoets, deel 3)</t>
  </si>
  <si>
    <t xml:space="preserve">Deel 3: de resterende combinatiepreparaten (Augmentin, Cofact, combinaties met een component die als monopreparaat niet in het GVS zit), op verzoek van VWS vervroegd wegens de voorgenomen herberekening van de vergoedingslimieten per 01-01-2023 (Kamerbrief 19-04-2022); hiermee is de advisering over alle combinatiepreparaten afgerond; open consultatie van partijen</t>
  </si>
  <si>
    <t xml:space="preserve">n.v.t. (clusterindeling). Adviezen: amoxicilline/clavulaanzuur kinderdoseringen (suspensie 125/31,5 en 250/62,5 mg/5 ml; injectiepoeder 1000/100 mg) van de kinderclusters naar de volwassen clusters 0J01CRAO V / 0J01CRAP V; Cofact (protrombinecomplex) verwijderen uit het GVS (al add-on in geneeskundige zorg); Humalog Mix (lispro/lispro-protamine) en Novomix (aspart/aspart-protamine) onderling vervangbaar → twee nieuwe clusters (patronen resp. voorgevulde pennen, omdat het GVS die toedieningsvormen apart houdt); Bactrimel-infusieconcentraat en Rokiprim-infusie (sulfonamide/trimethoprim) → nieuw cluster; Riamet (artemether/lumefantrine) blijft 1B; atovaquon/proguanil 250/100 mg (meerdere fabrikanten) → nieuw cluster, 62,5/25 mg → nieuw kindercluster; otologische corticosteroïd/antibioticumcombinaties (Lococorten-Vioform, Sofradex, Terra-Cortril+Polymyxine B, Bacicoline-B, Panotile) blijven op 1B; Lidatrim (uit de handel 2008) verwijderen.</t>
  </si>
  <si>
    <t xml:space="preserve">(1) Toepassing van de vier combinatiecriteria uit deel 1 op de restgroep: mix-insulines van verschillende fabrikanten worden vervangbaar geacht (analoog-mixen lispro/aspart), maar het GVS-onderscheid patroon vs. voorgevulde pen blijft clusterbrekend – toedieningsvorm weegt zwaarder dan farmacologische verwantschap. (2) Kinderclusters worden opgeheven waar de dosering niet kindspecifiek is (Augmentin) en juist behouden waar wel (atovaquon/proguanil 62,5/25). (3) Producten die feitelijk intramuraal worden bekostigd (Cofact, add-on) of uit de handel zijn (Lidatrim) verlaten het GVS. (4) Tempo gedicteerd door de beleidsagenda (herberekening per 2023): ZIN haalt deel 3 naar voren op verzoek van VWS.</t>
  </si>
  <si>
    <t xml:space="preserve">Adviezen deel 3 verwerkt in de clusterindeling (2022/2023); herberekening vergoedingslimieten door VWS uiteindelijk niet doorgevoerd</t>
  </si>
  <si>
    <t xml:space="preserve">Bron: brief 13-07-2022 (concept-markering in de pdf) met bijlage 1 (inhoudelijke bespreking) en bijlage 2 (reacties) (27 p.; 2 pagina's onleesbaar), brief volledig gelezen. Klassebreed/systeemdossier (Stap A-selectie).</t>
  </si>
  <si>
    <t xml:space="preserve">GVS-397</t>
  </si>
  <si>
    <t xml:space="preserve">Advies actualisatie bijlage 2-voorwaarden (2023)</t>
  </si>
  <si>
    <t xml:space="preserve">https://www.zorginstituutnederland.nl/documenten/2023/02/28/advies-actualisatie-bijlage-2-voorwaarden</t>
  </si>
  <si>
    <t xml:space="preserve">n.v.t. (verzoek ZN 26-07-2022, onderschreven door KNMP; FMS/NHG voor linaclotide)</t>
  </si>
  <si>
    <t xml:space="preserve">Derde actualiseringsronde van bijlage 2 (na 2017/2018 en 2019) op voorstel van de ZN-werkgroep bijlage 2; ZN's vraag over dieetpreparaten (aanspraak) niet opgepakt omdat die verder gaat dan actualisering; consultatie van partijen zonder bezwaren</t>
  </si>
  <si>
    <t xml:space="preserve">n.v.t. (geen effectiviteitsoordeel). Kader: bij introductie van nieuwe middelen op bijlage 2 is de therapeutische plaats nog niet uitgekristalliseerd en is controle een geschikt gepast-gebruikinstrument; met opgebouwde ervaring kan de toetsing door verzekeraars worden verminderd of losgelaten en kan uiteindelijk ook de wettelijke voorwaarde overbodig zijn. Vervallen: nr. 87 (Stribild-combinatie; de algemene anti-retrovirale voorwaarde nr. 8 blijft), 88 (mercaptopurine orale suspensie), 90 (pirfenidon) en 104 (nintedanib), 95/129 (rivaroxaban tablet/suspensie), 101 (apixaban), 103 (edoxaban) en 144 (dabigatran) – de DOAC's, 98 (febuxostat), 111 (rifaximine), 102 (linaclotide; op verzoek van FMS/NHG na de nieuwe PDS-richtlijnen zodat ook een huisartsvoorschrift wordt vergoed), 113 (tolvaptan) en 116 (roflumilast).</t>
  </si>
  <si>
    <t xml:space="preserve">Vervallen: nrs. 87, 88, 90, 95, 98, 101, 102, 103, 104, 111, 113, 116, 129, 144</t>
  </si>
  <si>
    <t xml:space="preserve">Niet geraamd (doel: lastenreductie; generieke concurrentie bij de meeste middelen)</t>
  </si>
  <si>
    <t xml:space="preserve">(1) Levenscyclusmodel voor bijlage 2 expliciet geformuleerd: voorwaarde nodig bij introductie → toetsing kan afnemen met ervaring → wettelijke voorwaarde uiteindelijk overbodig; ZIN 'juicht toe' dat uitvoerders dat periodiek evalueren. (2) Opvallende uitstroom van voorwaarden voor middelen die ZIN eerder juist met bijlage 2 had opgenomen (rifaximine GVS-114, tolvaptan GVS-127, roflumilast GVS-159, DOAC's, antifibrotica) – na 5–10 jaar en generieke concurrentie vervallen ze. (3) Richtlijngestuurde versoepeling (linaclotide: huisartsvoorschrift na nieuwe PDS-richtlijn) op gezamenlijk verzoek van FMS en NHG. (4) Scope-bewaking: aanspraakvragen (dieetpreparaten) horen niet in een actualisering.</t>
  </si>
  <si>
    <t xml:space="preserve">Bijlage 2 Rzv aangepast (2023); exacte Stcrt. niet in dossier</t>
  </si>
  <si>
    <t xml:space="preserve">Bron: brief 28-02-2023 (3 p.) + achtergronddocument met inhoudelijke bespreking per middel, appendix ZN-brief en consultatie (22 p.), brief volledig gelezen, achtergrond selectief. Klassebreed dossier (Stap A-selectie). Reeks: GVS-392 (2017) → GVS-190 (2019) → GVS-397 (2023) → GVS-362 (2025, SGLT2).</t>
  </si>
  <si>
    <t xml:space="preserve">GVS-398</t>
  </si>
  <si>
    <t xml:space="preserve">Advies clustering van combinatiepreparaten en spookclusters in het GVS (deel 4)</t>
  </si>
  <si>
    <t xml:space="preserve">https://www.zorginstituutnederland.nl/documenten/2023/03/01/advies-clustering-van-combinatiepreparaten-en-spookclusters-in-gvs-deel-4</t>
  </si>
  <si>
    <t xml:space="preserve">n.v.t. (uitvoeringstoets, deel 4)</t>
  </si>
  <si>
    <t xml:space="preserve">Deel 4: vijf spookmiddel-injecties plus Sustanon (sinds oktober 2022 een spook na de ontclustering van Nebido, GVS-272); getrapte aanpak – middelen die een farmacotherapeutische beoordeling vergen komen als laatste (bijlage 3: nog open spookclusters, status december 2022, adviezen 2023 en later); open consultatie</t>
  </si>
  <si>
    <t xml:space="preserve">n.v.t. (clusterindeling). Insuman Infusat (patroon en flacon; insuline gewoon voor pompen), Insulatard (insuline isofaan), ceftazidim injectiepoeder, Erythrocine infusiepoeder, Haldol injectievloeistof 5 mg/ml en Sustanon zijn onderling niet vervangbaar met enig ander GVS-middel (unieke toedieningsvorm/plaats volgens de richtlijnen DM1/DM2, antibiotica, antipsychotica) en komen in aanmerking voor bijlage 1B; per middel zijn registratie-indicatie, richtlijnplaats en beschikbare alternatieven in het GVS beschreven.</t>
  </si>
  <si>
    <t xml:space="preserve">n.v.t. (1B = volledige vergoeding zonder limiet; spookcluster met limiet vervalt)</t>
  </si>
  <si>
    <t xml:space="preserve">(1) Spookclusters van oude, unieke parenterale producten worden opgelost door plaatsing op 1B in plaats van kunstmatige clustering – bij ontbreken van een vervangbaar GVS-middel met dezelfde toedieningsweg is 1B de logische uitkomst, ook voor goedkope generieke injecties. (2) Dynamiek: een herbeoordeling (Nebido naar 1B) creëert een nieuw spookcluster (Sustanon) dat ZIN direct meeneemt – clusterbeheer als doorlopend proces. (3) Resterende spookmiddelen die farmacotherapeutische beoordeling vergen worden gepland voor 2023 en later (bijlage 3), zodat de systeemopschoning gefaseerd doorloopt na de afronding van de combinatiepreparaten (deel 3).</t>
  </si>
  <si>
    <t xml:space="preserve">Genoemde middelen op bijlage 1B geplaatst (2023); resterende spookclusters in latere adviezen</t>
  </si>
  <si>
    <t xml:space="preserve">Bron: brief 01-03-2023 (advies gedateerd 16-12-2022) met bijlage 1 (bespreking injecties), bijlage 2 (consultatie) en bijlage 3 (openstaande spookclusters) (21 p.; 1 pagina onleesbaar), brief volledig gelezen. Klassebreed/systeemdossier (Stap A-selectie).</t>
  </si>
  <si>
    <t xml:space="preserve">GVS-399</t>
  </si>
  <si>
    <t xml:space="preserve">Advies - allergiemedicijnen zijn alleen verzekerde zorg bij langdurige klachten</t>
  </si>
  <si>
    <t xml:space="preserve">https://www.zorginstituutnederland.nl/documenten/2026/03/12/gvs-advies-allergiemedicijnen</t>
  </si>
  <si>
    <t xml:space="preserve">n.v.t. (klassebreed advies; Bogin/GLN en NHG spraken in)</t>
  </si>
  <si>
    <t xml:space="preserve">Eerste toepassing van het 'afwegingskader noodzakelijk te verzekeren zorg' (2023) op verzoek van VWS (09-03-2023) op GVS-middelen met (nagenoeg) gelijkwaardige receptvrije alternatieven: antihistaminica en cromonen (tablet, drank, neusspray, oogdruppel) onder bijlage 2 onderdeel 35 (chronisch gebruik &gt;6 maanden, eerste uitgifte voor eigen rekening); vervolg voor laxantia, antidiarrhoica, maagledigingsmiddelen, kunsttranen en maagzuurremmers afhankelijk van nalevingsonderzoek</t>
  </si>
  <si>
    <t xml:space="preserve">Toets op noodzakelijkheid, niet op effectiviteit. Conclusies: (1) niet-chronisch gebruik (&lt;6 maanden) is geen noodzakelijk te verzekeren zorg – ziektelast van allergische aandoeningen zeer laag tot laag, kosten van kortdurend gebruik laag; (2) chronisch gebruik als onderdeel van passende zorg is wél noodzakelijk te verzekeren – kosten kunnen voor sommige patiënten hoog oplopen en bij niet-vergoeden dreigt substitutie naar duurdere zorg; (3) 66% van de gebruikers van een oraal anti-allergiemiddel met vergoeding in 2023 gebruikte het korter dan 6 maanden en voldeed dus niet aan de voorwaarde – niet-passende zorg. Advies: de bijlage 2-voorwaarde niet aanpassen maar strikt naleven; ZIN overlegt met huisartsen en apothekers over uitvoerbaarheid (chroniciteit vooraf onduidelijk) en monitort substitutie in 2028. ZIN waarschuwt VWS dat uitstroom van goedkope zelfzorgmiddelen historisch tot substitutie naar duurdere vergoede middelen leidt ('vitamine D als meest bekende voorbeeld') en wil eerst naleving onderzoeken en het gesprek over nut en noodzaak van verdere uitstroom voeren.</t>
  </si>
  <si>
    <t xml:space="preserve">Receptvrije antihistaminica/cromonen (zelfzorg) voor eigen rekening</t>
  </si>
  <si>
    <t xml:space="preserve">Onderdeel 35 ongewijzigd (letterlijk): 'uitsluitend voor een verzekerde die blijkens het voorschrift langer dan zes maanden aaneengesloten op het geneesmiddel is aangewezen en voor wie het geneesmiddel is voorgeschreven ter behandeling van een chronische aandoening, tenzij het betreft een voor de verzekerde nieuwe medicatie' – met de eis van strikte naleving</t>
  </si>
  <si>
    <t xml:space="preserve">Zeer laag tot laag (allergische rinitis/conjunctivitis/urticaria)</t>
  </si>
  <si>
    <t xml:space="preserve">n.v.t.; gemiddelde vergoeding €37,25 per gebruiker per jaar (partijen: middelkosten overschat door vertrouwelijke kortingen van verzekeraars)</t>
  </si>
  <si>
    <t xml:space="preserve">Uitgaven 2023: 54,75 excl. btw (20,23 middel + 34,52 apotheekkosten); potentiële besparing bij naleving niet gekwantificeerd (66% niet-chronisch gebruik)</t>
  </si>
  <si>
    <t xml:space="preserve">Bijna 1,5 miljoen mensen kregen in 2023 een allergiemiddel vergoed</t>
  </si>
  <si>
    <t xml:space="preserve">ACP 13-02-2026 (NHG, Bogin en GLN spraken in): de commissie kan zich vinden in de conclusies over (niet) noodzakelijk te verzekeren zorg en in het advies de huidige regelgeving strikter na te leven; roept partijen op hun verantwoordelijkheid te nemen en adviseert ZIN op korte termijn met partijen een andere, wél uitvoerbare afbakening dan chronisch/niet-chronisch te zoeken (bijv. indicatie op het recept).</t>
  </si>
  <si>
    <t xml:space="preserve">(1) Eerste operationalisering van het afwegingskader 'noodzakelijk te verzekeren zorg' (ondergrens van collectieve financiering, i.p.v. de gebruikelijke bovengrens-discussie bij dure middelen): lage ziektelast + lage kosten van kortdurend gebruik → niet verzekeren; chronisch gebruik met oplopende kosten en substitutierisico → wel. (2) Geen uitstroom maar handhaving: de bestaande bijlage 2-voorwaarde is inhoudelijk juist, maar wordt massaal niet nageleefd (66%); het probleem ligt in uitvoering en voorschrijfgedrag, niet in de regel. (3) Substitutie als centraal tegenargument voor uitstroom van zelfzorgmiddelen, met vitamine D (GVS-395) als leerervaring; besparingen worden structureel overschat. (4) Apotheekkosten (€34,5 mln) overtreffen de middelkosten (€20,2 mln) – de vergoeding draait om farmaceutische zorg, niet om het middel. ACP zoekt naar een uitvoerbaarder afbakening (indicatie op recept).</t>
  </si>
  <si>
    <t xml:space="preserve">Bijlage 2-voorwaarde ongewijzigd; strikte naleving en uitvoerbaarheidsoverleg; monitoring substitutie 2028; besluit over overige zelfzorggroepen aangehouden</t>
  </si>
  <si>
    <t xml:space="preserve">Bron: brief 12-03-2026 (4 p.) + rapport 'Pakketadvies geneesmiddelen bij allergie' incl. ACP-advies 13-02-2026 en consultatie (66 p.), brief en ACP volledig gelezen. CORRECTIE: indexuitkomst 'Uitstroom / niet langer vergoeden' → 'Anders' (advies is juist géén uitstroom: voorwaarden handhaven en strikt naleven). Klassebreed dossier (Stap A-selectie).</t>
  </si>
  <si>
    <t xml:space="preserve">Argument-ID</t>
  </si>
  <si>
    <t xml:space="preserve">Dossier-ID</t>
  </si>
  <si>
    <t xml:space="preserve">Traject</t>
  </si>
  <si>
    <t xml:space="preserve">Geneesmiddel</t>
  </si>
  <si>
    <t xml:space="preserve">Therapeutisch gebied</t>
  </si>
  <si>
    <t xml:space="preserve">Indicatiegroep (ziekte)</t>
  </si>
  <si>
    <t xml:space="preserve">Behandellijn</t>
  </si>
  <si>
    <t xml:space="preserve">Pakketcriterium</t>
  </si>
  <si>
    <t xml:space="preserve">Thema</t>
  </si>
  <si>
    <t xml:space="preserve">Argument ZIN (parafrase in eigen woorden)</t>
  </si>
  <si>
    <t xml:space="preserve">Positie ZIN t.o.v. claim fabrikant</t>
  </si>
  <si>
    <t xml:space="preserve">Gewicht in advies</t>
  </si>
  <si>
    <t xml:space="preserve">Precedentwaarde / herbruikbaar voor</t>
  </si>
  <si>
    <t xml:space="preserve">Brondocument</t>
  </si>
  <si>
    <t xml:space="preserve">Pagina / sectie</t>
  </si>
  <si>
    <t xml:space="preserve">Citaat (kort, optioneel)</t>
  </si>
  <si>
    <t xml:space="preserve">Trefwoorden</t>
  </si>
  <si>
    <t xml:space="preserve">Ingevoerd door</t>
  </si>
  <si>
    <t xml:space="preserve">Datum invoer</t>
  </si>
  <si>
    <t xml:space="preserve">Gecontroleerd</t>
  </si>
  <si>
    <t xml:space="preserve">Effectiviteit (stand W&amp;P)</t>
  </si>
  <si>
    <t xml:space="preserve">Indirecte vergelijking / NMA</t>
  </si>
  <si>
    <t xml:space="preserve">ZIN accepteert de indirecte vergelijking met een extern controlecohort als basis voor het oordeel over relatieve effectiviteit: het gekozen cohort past het best bij de studiepopulatie en verschillende analysemethoden (IPTW en propensity-score matching) wijzen in dezelfde richting. De WAR sluit zich hierbij aan en stelt dat een indirecte vergelijking op dit moment de enige manier is om de relatieve effectiviteit van liso-cel te bepalen.</t>
  </si>
  <si>
    <t xml:space="preserve">Ondersteunt claim fabrikant</t>
  </si>
  <si>
    <t xml:space="preserve">Doorslaggevend</t>
  </si>
  <si>
    <t xml:space="preserve">Single-arm studie + extern controlecohort geaccepteerd voor SWP-oordeel bij kleine, heterogene populatie zonder duidelijke standaardbehandeling; consistentie tussen meerdere correctiemethoden (IPTW, PSM) als validatie-argument.</t>
  </si>
  <si>
    <t xml:space="preserve">WAR-verslag</t>
  </si>
  <si>
    <t xml:space="preserve">16-03-2026, FT vraag 1</t>
  </si>
  <si>
    <t xml:space="preserve">indirecte vergelijking, IPTW, propensity score, extern cohort, CAR-T, single-arm</t>
  </si>
  <si>
    <t xml:space="preserve">Claude (batch 1, 09-09-2026)</t>
  </si>
  <si>
    <t xml:space="preserve">In reactie op kritiek van de CieBAG (zorgverzekeraars) stelt ZIN: de 3:1-verhouding in de indirecte vergelijking beïnvloedt de effectschatter niet, alleen de breedte van het betrouwbaarheidsinterval; confounding is alleen met een RCT volledig te ondervangen, maar die komt er niet meer, dus IPTW met de belangrijkste prognostische variabelen (behalve LDH) is de best beschikbare benadering. Smallere, statistisch significante intervallen rond de OS-hazardratio uit aanvullende analyses versterkten het vertrouwen.</t>
  </si>
  <si>
    <t xml:space="preserve">Ondersteunend</t>
  </si>
  <si>
    <t xml:space="preserve">Weerlegging van standaardkritiek op indirecte vergelijkingen (matching-ratio, restconfounding, ontbrekende covariaten); 'RCT is niet meer realistisch, beoordeel het bewijs dat er wél is'.</t>
  </si>
  <si>
    <t xml:space="preserve">06-07-2026, FT vraag 1-2 (reactie CieBAG)</t>
  </si>
  <si>
    <t xml:space="preserve">CieBAG, confounding, matching ratio, prognostische variabelen, LDH, hazard ratio</t>
  </si>
  <si>
    <t xml:space="preserve">Single-arm / ongecontroleerde data</t>
  </si>
  <si>
    <t xml:space="preserve">Een WAR-lid merkt op dat randomisatie tussen CAR-T en standaardzorg in principe mogelijk was geweest (niet geblindeerd, maar wel meer vertrouwen in het effect) en vraagt om een dossieroverstijgende discussie over wanneer een enkelarmige studie werkelijk het hoogst haalbare bewijs is ('passend onderzoek'). In de tweede bespreking wordt erkend dat een RCT in deze kleine heterogene populatie niet meer verwacht wordt.</t>
  </si>
  <si>
    <t xml:space="preserve">Nuanceert / voorwaardelijk</t>
  </si>
  <si>
    <t xml:space="preserve">Zijdelings</t>
  </si>
  <si>
    <t xml:space="preserve">Waarschuwing: ZIN/WAR toetsen steeds explicieter of een single-arm design echt onvermijdelijk was ('passend onderzoek'). Onderbouw in dossiers waarom een RCT niet haalbaar/ethisch was.</t>
  </si>
  <si>
    <t xml:space="preserve">16-03-2026, FT vraag 1; 06-07-2026, FT vraag 1</t>
  </si>
  <si>
    <t xml:space="preserve">passend onderzoek, RCT haalbaarheid, single-arm, CAR-T</t>
  </si>
  <si>
    <t xml:space="preserve">Onzekerheid / GRADE / bewijskracht</t>
  </si>
  <si>
    <t xml:space="preserve">De bewijskracht is volgens GRADE 'zeer laag' en kan met deze data niet anders uitkomen. Toch trekt ZIN een positief SWP-oordeel. De WAR wil daarbij niet spreken van een 'overtuigend' effect maar van een objectieve beschrijving van wat gevonden is, en vraagt in de evidence-to-conclusion meer aandacht voor de hoge complete-responsrate.</t>
  </si>
  <si>
    <t xml:space="preserve">Zeer lage GRADE-bewijskracht blokkeert een positief SWP-oordeel niet als het effect groot en consistent is; hoge CR-rate telt als ondersteunend argument. Let op woordkeuze: ZIN vermijdt 'overtuigend'.</t>
  </si>
  <si>
    <t xml:space="preserve">16-03-2026, algemene vragen 1-4</t>
  </si>
  <si>
    <t xml:space="preserve">GRADE zeer laag, complete respons, evidence to conclusion, SWP</t>
  </si>
  <si>
    <t xml:space="preserve">Extrapolatie / tijdshorizon / overlevingscurves</t>
  </si>
  <si>
    <t xml:space="preserve">Hoewel de mediane overleving nog niet bereikt is, acht ZIN de data rijp genoeg voor een besluit omdat de OS- en PFS-curves van beide groepen ver uiteenlopen. De WAR nuanceert: echt mature data zijn er pas na minimaal 8 jaar follow-up (gunstig ziektebeloop), maar een besluit over relatieve effectiviteit kan nu genomen worden, mits ZIN een herbeoordeling doet zodra die follow-up beschikbaar is.</t>
  </si>
  <si>
    <t xml:space="preserve">Onrijpe OS-data acceptabel wanneer curves duidelijk divergeren; ZIN koppelt dit aan een herbeoordeling na een gedefinieerde follow-upduur (hier 8 jaar). Bruikbaar bij indolente ziekten met lange overleving.</t>
  </si>
  <si>
    <t xml:space="preserve">16-03-2026, FT vraag 2; vraag 6</t>
  </si>
  <si>
    <t xml:space="preserve">onrijpe data, mediane OS niet bereikt, Kaplan-Meier, herbeoordeling, follow-up 8 jaar</t>
  </si>
  <si>
    <t xml:space="preserve">Comparator / gebruikelijke zorg</t>
  </si>
  <si>
    <t xml:space="preserve">Tisa-cel is weliswaar geregistreerd voor FL, maar zit voor die indicatie nog in de sluis, is niet beoordeeld en wordt niet vergoed; het is daarmee geen standaardbehandeling en dus geen comparator. ZIN benadrukt ook dat FL3B (folliculair grootcellig B-cellymfoom, wél vergoed voor tisa-cel) een andere indicatie is dan FL in het algemeen.</t>
  </si>
  <si>
    <t xml:space="preserve">Eigen initiatief ZIN (geen claim)</t>
  </si>
  <si>
    <t xml:space="preserve">Een geregistreerd middel dat nog in de sluis staat geldt niet als 'gebruikelijke zorg' en hoeft niet als comparator te dienen. Relevant bij gelijktijdige sluistrajecten van concurrenten.</t>
  </si>
  <si>
    <t xml:space="preserve">16-03-2026, toelichting vooraf</t>
  </si>
  <si>
    <t xml:space="preserve">comparator, sluis, tisa-cel, FL3B, WHO-classificatie</t>
  </si>
  <si>
    <t xml:space="preserve">Procedureel / dossierkwaliteit</t>
  </si>
  <si>
    <t xml:space="preserve">De data voor de indirecte vergelijking kwamen uit de EPAR. Op de vraag of een peer-reviewed publicatie vereist is, antwoordt ZIN dat het de EPAR beschouwt als gepubliceerde en peer-reviewed data.</t>
  </si>
  <si>
    <t xml:space="preserve">EPAR-data zijn een acceptabele bron voor (indirecte) vergelijkingen; een peer-reviewed artikel is geen vereiste.</t>
  </si>
  <si>
    <t xml:space="preserve">EPAR, peer-reviewed, databron, dossiervereisten</t>
  </si>
  <si>
    <t xml:space="preserve">Uitvoerbaarheid / gepast gebruik</t>
  </si>
  <si>
    <t xml:space="preserve">Start- en stopcriteria / gepast gebruik</t>
  </si>
  <si>
    <t xml:space="preserve">Liso-cel is geregistreerd en in de richtlijn aanbevolen vanaf de derde lijn. De beroepsgroep wil CAR-T vooral inzetten bij hoog-risicopatiënten (POD24: progressie binnen 24 maanden na eerstelijnsbehandeling). De WAR signaleert dat dit feitelijk tweedelijnsgebruik kan betekenen en vraagt ZIN dit na te gaan bij de beroepsgroep, evenals hoe zij aankijken tegen toediening van een non-conforming product.</t>
  </si>
  <si>
    <t xml:space="preserve">ZIN bewaakt dat de beoogde praktijk binnen de beoordeelde behandellijn blijft; risicodefinities (zoals POD24) mogen niet leiden tot sluipende indicatie-uitbreiding. Verwacht vragen over gepast gebruik als de richtlijn en de praktijkwens uiteenlopen.</t>
  </si>
  <si>
    <t xml:space="preserve">16-03-2026, FT vraag 5</t>
  </si>
  <si>
    <t xml:space="preserve">POD24, behandellijn, gepast gebruik, richtlijn, non-conforming product</t>
  </si>
  <si>
    <t xml:space="preserve">Kosteneffectiviteit</t>
  </si>
  <si>
    <t xml:space="preserve">De ICER wordt met de gevraagde aanpassingen betrouwbaarder, maar blijft door de indirecte vergelijking zeer onzeker. De WAR wil dat ZIN expliciet beschrijft waarom een indirecte vergelijking hier als acceptabel bewijs geldt, en waarom IPTW in de base case zit en de propensity-score-methode alleen in een scenario, omdat het verschil in ICER tussen beide methoden aanzienlijk is. De WAR vraagt ook of de vroege OS-scheiding in de KM-curves (bij CAR-T verwacht je de eerste maanden nog geen overlevingswinst) een signaal is dat de vergelijking niet klopt.</t>
  </si>
  <si>
    <t xml:space="preserve">Bij indirecte vergelijkingen in de KEA: motiveer de keuze van de correctiemethode in de base case, rapporteer de ICER-spreiding tussen methoden, en toets de klinische plausibiliteit van de timing van het effect.</t>
  </si>
  <si>
    <t xml:space="preserve">16-03-2026, FE vraag 7; 06-07-2026, FE vraag 1 en slotopmerkingen</t>
  </si>
  <si>
    <t xml:space="preserve">ICER onzekerheid, IPTW vs PSM, base case, plausibiliteit, KM-curves</t>
  </si>
  <si>
    <t xml:space="preserve">De extrapolaties van de registratiehouder voor PFS en OS vindt ZIN vrij optimistisch. Conform de richtlijn kiest ZIN de meest conservatieve klinisch plausibele curve (gamma; eerder exponentieel voor PFS), met een hazardratio die over de tijd afneemt. De keuzes zijn tijdens de consultatie gevalideerd bij de beroepsgroep (o.a. of overlevenden na 15 jaar plausibel zijn). De WAR heeft geen grote bezwaren en merkt op dat zelfs de meest conservatieve curve nog gezondheidswinst na 15 jaar modelleert.</t>
  </si>
  <si>
    <t xml:space="preserve">Verwerpt claim fabrikant</t>
  </si>
  <si>
    <t xml:space="preserve">Toepassing van de richtlijnregel 'meest conservatieve klinisch plausibele extrapolatie' op onrijpe CAR-T-data; klinische validatie van extrapolaties door de beroepsgroep weegt mee. Optimistische fabrikantcurves worden structureel vervangen.</t>
  </si>
  <si>
    <t xml:space="preserve">16-03-2026, FE vraag 9; 06-07-2026, FE vraag 2</t>
  </si>
  <si>
    <t xml:space="preserve">extrapolatie, gamma, exponentieel, lognormaal, conservatief, klinische plausibiliteit, tijdshorizon</t>
  </si>
  <si>
    <t xml:space="preserve">Kwaliteit van leven / utiliteiten</t>
  </si>
  <si>
    <t xml:space="preserve">In het model zijn niet de utiliteiten uit de klinische studie gebruikt, terwijl kwaliteit van leven daarin wel gemeten is; herhaalde verzoeken van ZIN aan de registratiehouder zijn niet ingewilligd. ZIN accepteerde de alternatieve bronnen uiteindelijk omdat de invloed op de uitkomst klein is. De WAR constateert dat onafhankelijk gemodelleerde utiliteiten leidden tot een hogere kwaliteit van leven ná dan vóór progressie en tot negatieve QALY's in de probabilistische analyse – klinisch niet plausibel, dus aanpassen.</t>
  </si>
  <si>
    <t xml:space="preserve">Afwijkende utiliteitsbronnen worden alleen geaccepteerd als de impact op de ICER beperkt is; interne consistentie (pre-/postprogressie) en plausibiliteit van PSA-uitkomsten worden getoetst. Lever studie-utiliteiten aan als ze beschikbaar zijn.</t>
  </si>
  <si>
    <t xml:space="preserve">16-03-2026, FE vraag 11; 06-07-2026, FE vraag 2 (utiliteiten, PSA)</t>
  </si>
  <si>
    <t xml:space="preserve">utiliteiten, EQ-5D, PSA, negatieve QALY, post-progressie</t>
  </si>
  <si>
    <t xml:space="preserve">Cruciale kritiekpunten van ZIN die de registratiehouder heeft verwerkt: de beslisboom is uit het model verwijderd en de genezingsaanname (cure assumption) wordt niet toegepast. Voor de effectiviteitsanalyse geldt zoveel mogelijk het ITT-principe: ook patiënten die niet aan het studieprotocol voldeden en patiënten die een non-conforming product kregen horen erin (eventueel met imputatie bij ontbrekende data).</t>
  </si>
  <si>
    <t xml:space="preserve">ZIN accepteert geen genezingsaanname zonder lange follow-up; modelstructuur met beslisboom wordt kritisch bekeken; ITT inclusief non-conforming product is de norm bij celtherapie.</t>
  </si>
  <si>
    <t xml:space="preserve">16-03-2026, FE vraag 8 en 10; 06-07-2026, slotopmerkingen</t>
  </si>
  <si>
    <t xml:space="preserve">genezingsaanname, cure assumption, beslisboom, ITT, non-conforming product, modelstructuur</t>
  </si>
  <si>
    <t xml:space="preserve">Subgroep / indicatiebeperking</t>
  </si>
  <si>
    <t xml:space="preserve">De WAR vraagt naar het doel van de gevraagde subgroepanalyse voor hoog-risicopatiënten en stelt dat ZIN moet overwegen een apart advies uit te brengen als de kosteneffectiviteit in de ene groep zeer gunstig is en in de andere niet.</t>
  </si>
  <si>
    <t xml:space="preserve">Mogelijkheid van een gesplitst advies (wel/niet vergoeden per subgroep) bij sterk uiteenlopende kosteneffectiviteit; subgroepanalyses kunnen dus zowel kans als risico zijn.</t>
  </si>
  <si>
    <t xml:space="preserve">16-03-2026, FE vraag 12</t>
  </si>
  <si>
    <t xml:space="preserve">subgroep, hoog risico, gesplitst advies, indicatiebeperking</t>
  </si>
  <si>
    <t xml:space="preserve">Prijs / kortingsadvies / ICER-drempel</t>
  </si>
  <si>
    <t xml:space="preserve">Bij de referentiewaarde van €50.000 per QALY is liso-cel tegen de huidige prijs niet kosteneffectief. ZIN adviseert het middel niet op te nemen, tenzij prijsonderhandelingen leiden tot een prijsdaling van minstens 66%.</t>
  </si>
  <si>
    <t xml:space="preserve">Standaardformule 2026: 'niet opnemen tenzij prijsdaling van ten minste X%' met X afgeleid uit de ZIN-basecase en de referentiewaarde; benchmark voor de omvang van gevraagde kortingen bij CAR-T in indolent lymfoom.</t>
  </si>
  <si>
    <t xml:space="preserve">Pakketadvies (brief aan minister)</t>
  </si>
  <si>
    <t xml:space="preserve">Advies (samenvatting documentpagina); ACP-advies</t>
  </si>
  <si>
    <t xml:space="preserve">referentiewaarde 50.000, prijsdaling 66%, niet opnemen tenzij, CAR-T</t>
  </si>
  <si>
    <t xml:space="preserve">Noodzakelijkheid (ziektelast)</t>
  </si>
  <si>
    <t xml:space="preserve">Ziektelast / proportional shortfall</t>
  </si>
  <si>
    <t xml:space="preserve">De ACP weegt mee dat het om palliatief behandelde patiënten gaat die met liso-cel mogelijk langer leven en vindt beschikbaarheid belangrijk, maar concludeert dat dit een vergoeding tegen een maatschappelijk niet-acceptabele prijs niet rechtvaardigt.</t>
  </si>
  <si>
    <t xml:space="preserve">Erkende hoge ziektelast/palliatieve setting verzacht het prijsoordeel niet; ZIN scheidt 'belang van beschikbaarheid' van 'acceptabele prijs'.</t>
  </si>
  <si>
    <t xml:space="preserve">ACP-advies / verslag</t>
  </si>
  <si>
    <t xml:space="preserve">ACP-advies 07-08-2026</t>
  </si>
  <si>
    <t xml:space="preserve">ziektelast, palliatief, levensverlenging, maatschappelijk acceptabele prijs</t>
  </si>
  <si>
    <t xml:space="preserve">Maatschappelijk (ACP-weging)</t>
  </si>
  <si>
    <t xml:space="preserve">De ACP wijst erop dat de behandelingen waarmee vergeleken is mogelijk zelf niet kosteneffectief zijn, wat de kosteneffectiviteit van liso-cel in een gunstiger licht kan plaatsen dan gerechtvaardigd is.</t>
  </si>
  <si>
    <t xml:space="preserve">Een dure of niet-kosteneffectieve comparator flatteert de ICER; ZIN/ACP benoemen dit expliciet als reden voor terughoudendheid. Verwacht dit argument bij vergelijkingen met dure standaardbehandelingen.</t>
  </si>
  <si>
    <t xml:space="preserve">comparator kosteneffectiviteit, ICER flattering, dure standaardzorg</t>
  </si>
  <si>
    <t xml:space="preserve">Pay-for-performance / uitkomstafspraken / registratie</t>
  </si>
  <si>
    <t xml:space="preserve">Omdat liso-cel al voor andere indicaties wordt vergoed onder prijsafspraken, binnenkort naar verwachting voor meer indicaties wordt ingezet en kankerbehandelingen zich snel ontwikkelen, adviseert de ACP een kort financieel arrangement.</t>
  </si>
  <si>
    <t xml:space="preserve">Indicatiestapeling van één product en een snel veranderend behandellandschap zijn argumenten voor korte looptijd van arrangementen (en impliciet voor lagere prijzen bij uitbreiding).</t>
  </si>
  <si>
    <t xml:space="preserve">financieel arrangement, looptijd, indicatie-uitbreiding, indicatiestapeling</t>
  </si>
  <si>
    <t xml:space="preserve">De ACP noemt de grote onzekerheid over de resultaten van de klinische studie als zelfstandige overweging in de maatschappelijke weging, naast de te hoge prijs.</t>
  </si>
  <si>
    <t xml:space="preserve">Wetenschappelijke onzekerheid werkt door in de ACP-weging en versterkt de eis tot prijsdaling; onzekerheid is geen neutrale factor.</t>
  </si>
  <si>
    <t xml:space="preserve">onzekerheid, ACP, maatschappelijke weging</t>
  </si>
  <si>
    <t xml:space="preserve">De ACP spreekt waardering uit voor de beroepsgroep, die zorgt voor zorgvuldige patiëntselectie en afspraken over gepast gebruik. Dit verandert het prijsoordeel niet.</t>
  </si>
  <si>
    <t xml:space="preserve">Vooraf georganiseerde gepast-gebruikafspraken (beroepsgroep, patiëntselectie) vergroten het draagvlak maar compenseren geen ongunstige kosteneffectiviteit.</t>
  </si>
  <si>
    <t xml:space="preserve">gepast gebruik, patiëntselectie, NVvH, beroepsgroep</t>
  </si>
  <si>
    <t xml:space="preserve">ZIN verklaart de indirecte vergelijking van ibrutinib met chloorambucil+anti-CD20 (via chloorambucil als gemeenschappelijke comparator) niet valide: de mediane PFS van de chloorambucil-armen verschilde sterk tussen RESONATE-2 (18,1 mnd), CLL11 (11,2) en COMPLEMENT-1 (13,1). Een verschil in absolute uitkomsten van de controlearmen duidt volgens ZIN op cruciale verschillen tussen de studies (fitheid/CIRS-score, chloorambucil-dosering, inclusie del(17p)), waardoor een GRADE-beoordeling van de vergelijking niet aan de orde is en ibrutinib een minderwaarde krijgt wegens onvoldoende bewijs.</t>
  </si>
  <si>
    <t xml:space="preserve">Validiteitstoets voor indirecte vergelijkingen: als de gemeenschappelijke controlearmen sterk uiteenlopende absolute uitkomsten laten zien, acht ZIN de vergelijking niet valide, ongeacht statistische correctie. Controleer bij een NMA/Bucher-vergelijking vooraf de homogeniteit van de controlearmen.</t>
  </si>
  <si>
    <t xml:space="preserve">Farmacotherapeutisch rapport</t>
  </si>
  <si>
    <t xml:space="preserve">FT 3.2 (indirecte vergelijking) en discussie; brief p. 3</t>
  </si>
  <si>
    <t xml:space="preserve">indirecte vergelijking, common comparator, controlearm, heterogeniteit, CIRS, minderwaarde onvoldoende bewijs</t>
  </si>
  <si>
    <t xml:space="preserve">Claude (batch 2, 09-09-2026)</t>
  </si>
  <si>
    <t xml:space="preserve">Voor fitte patiënten ontbreken studies van ibrutinib tegenover de Nederlandse standaard FCR; ZIN concludeert daarom tot therapeutische minderwaarde vanwege onvoldoende bewijs. ZIN stelt bovendien dat RCT's in deze setting vereist zijn omdat er geen redenen zijn waarom die niet haalbaar of ethisch zouden zijn.</t>
  </si>
  <si>
    <t xml:space="preserve">Ontbreken van bewijs t.o.v. de Nederlandse standaard per subpopulatie leidt tot 'minderwaarde wegens onvoldoende bewijs' (geen neutrale uitkomst). ZIN eist RCT's wanneer haalbaarheidsargumenten ontbreken.</t>
  </si>
  <si>
    <t xml:space="preserve">FT 1.2.7 en 3.2; brief p. 3</t>
  </si>
  <si>
    <t xml:space="preserve">FCR, comparator per subpopulatie, RCT-vereiste, onvoldoende bewijs</t>
  </si>
  <si>
    <t xml:space="preserve">ZIN beperkt het positieve SWP-oordeel tot de subgroep niet-fitte patiënten bij wie anti-CD20 gecontra-indiceerd is of meer nadelen dan voordelen heeft, omdat alleen daar een directe vergelijking (RESONATE-2 vs. chloorambucil-mono) bestaat. De studiepopulatie ('minder fit', WHO 0-1) sluit niet goed aan op die doelgroep (GRADE laag wegens indirectheid), maar de grote effecten (HR PFS 0,16) en de consistentie over subgroepen incl. hoog-risicogroepen geven ibrutinib toch een plaats.</t>
  </si>
  <si>
    <t xml:space="preserve">ZIN knipt een sluisindicatie op tot de subgroep waarvoor het bewijs valide is en accepteert daar lage GRADE als het effect groot en consistent is. Een positief deeladvies is haalbaar als de studiepopulatie ten minste in de richting van de doelgroep wijst.</t>
  </si>
  <si>
    <t xml:space="preserve">FT tabel 4 (GRADE) en discussie; brief p. 1 en 3</t>
  </si>
  <si>
    <t xml:space="preserve">subgroep, indicatiebeperking, extrapoleerbaarheid, GRADE laag, consistentie subgroepen</t>
  </si>
  <si>
    <t xml:space="preserve">Cross-over / treatment switching</t>
  </si>
  <si>
    <t xml:space="preserve">OS-gegevens uit RESONATE-2 zijn volgens ZIN onbruikbaar voor het bepalen van een overlevingseffect: crossover was toegestaan (24% na 18 maanden, 41% na 29 maanden), patiënten konden ibrutinib ook regulier in de tweede lijn krijgen en het aantal sterfgevallen was klein. PFS wordt als surrogaatuitkomst beschouwd en daarom bij GRADE afgewaardeerd.</t>
  </si>
  <si>
    <t xml:space="preserve">Crossover en post-progressie inzet van de interventie maken OS-claims onbruikbaar; PFS geldt als surrogaat en leidt tot afwaardering op indirectheid, maar blokkeert een positief oordeel niet.</t>
  </si>
  <si>
    <t xml:space="preserve">FT 3.2 (indirecte vergelijking), tabel 3 voetnoten, tabel 4</t>
  </si>
  <si>
    <t xml:space="preserve">crossover, OS immatuur, PFS surrogaat, GRADE indirectheid</t>
  </si>
  <si>
    <t xml:space="preserve">Ibrutinib gaf meer graad 3-5 bijwerkingen dan chloorambucil (RR 1,28) maar leidde minder vaak tot staken (RR 0,45). ZIN weegt dit als 'in de praktijk hanteerbaar', met de kanttekening dat de studiepopulatie fitter was dan de beoogde doelgroep. Ongepubliceerde CSR-subgroepanalyses (CIRS&gt;6 of klaring &lt;60) werden als ondersteunend bewijs meegenomen.</t>
  </si>
  <si>
    <t xml:space="preserve">Staakpercentage weegt mee als maat voor hanteerbaarheid van toxiciteit; ongepubliceerde CSR-analyses worden geaccepteerd als ondersteunend (niet als hoofd)bewijs.</t>
  </si>
  <si>
    <t xml:space="preserve">FT 3.3 ongunstige effecten; discussie</t>
  </si>
  <si>
    <t xml:space="preserve">bijwerkingen, staken, CSR, ongepubliceerde data</t>
  </si>
  <si>
    <t xml:space="preserve">ZIN verleende vrijstelling van een kosteneffectiviteitsanalyse omdat de groep waarvoor SWP geldt klein is en een analyse voor de overige, nog komende indicaties nog niet mogelijk was. Kosten €69.839 per patiënt per jaar.</t>
  </si>
  <si>
    <t xml:space="preserve">Historisch precedent (2017) voor KEA-vrijstelling bij een kleine SWP-populatie; in de huidige praktijk bepaalt de budgetimpactdrempel of een KEA vereist is.</t>
  </si>
  <si>
    <t xml:space="preserve">brief p. 2-3 (kosteneffectiviteit)</t>
  </si>
  <si>
    <t xml:space="preserve">KEA-vrijstelling, kleine populatie, kosten per patiënt</t>
  </si>
  <si>
    <t xml:space="preserve">Budgetimpact</t>
  </si>
  <si>
    <t xml:space="preserve">Budgetimpact / patiëntaantallen / verdringing</t>
  </si>
  <si>
    <t xml:space="preserve">Op verzoek van de minister raamde ZIN niet alleen de budgetimpact van de SWP-subgroep (1,9–5,5 mln in jaar 3), maar ook scenario's voor de hele eerstelijns CLL-indicatie (41,9 mln) en voor verwachte indicatie-uitbreidingen (MCL 1L, DLBCL, FL/MZL; samen 59,8 mln; totaal 101,7 mln in 2019). ZIN noemt die ramingen zeer onzeker (alle studies positief, 100% marktaandeel, geen concurrentie) maar gebruikt ze om de minister te adviseren opnieuw advies te vragen bij verbreding of indicatie-uitbreiding.</t>
  </si>
  <si>
    <t xml:space="preserve">ZIN kijkt over de sluisindicatie heen naar de pipeline van een product ('pipeline-budgetimpact') en verbindt daaraan de eis van herbeoordeling bij uitbreiding. Verwacht dit bij middelen met veel lopende fase-3-studies.</t>
  </si>
  <si>
    <t xml:space="preserve">Budgetimpactanalyse</t>
  </si>
  <si>
    <t xml:space="preserve">BIA hoofdstuk 2-4; brief p. 1, 4</t>
  </si>
  <si>
    <t xml:space="preserve">budgetimpact, scenario's, indicatie-uitbreiding, pipeline, herbeoordeling, onzekerheid</t>
  </si>
  <si>
    <t xml:space="preserve">ZIN maakte een eigen top-down schatting van het aantal patiënten (29/jaar) op basis van IKNL/PHAROS-gegevens en aannames (≥70 jaar, ≥2 comorbiditeiten, 20% niet geschikt voor anti-CD20) en zette die als hoge schatting naast de fabrikantenschatting (max. 10/jaar) als lage schatting. Verder: 100% marktpenetratie in jaar 1 wegens gebrek aan alternatieven, 10% stoppers per jaar, substitutie van chloorambucil verwaarloosbaar (&lt;1% van de prijs).</t>
  </si>
  <si>
    <t xml:space="preserve">ZIN vervangt of flankeert fabrikantenschattingen met eigen registerdata-gebaseerde ramingen en presenteert een laag-hoog-range; bij middelen zonder alternatief rekent ZIN met volledige penetratie vanaf jaar 1.</t>
  </si>
  <si>
    <t xml:space="preserve">BIA 2.1-2.3, tabel 1-3</t>
  </si>
  <si>
    <t xml:space="preserve">patiëntaantallen, IKNL, PHAROS, marktpenetratie, substitutie</t>
  </si>
  <si>
    <t xml:space="preserve">De HOVON-richtlijn beperkt de plaats van ibrutinib tot dezelfde subgroep als ZIN; ZIN beschouwt de gepast-gebruikinzet van partijen als belangrijke bijdrage aan de kosteneffectiviteit. ZIN gaat het gebruik actief monitoren (aantal patiënten vs. raming, kostenontwikkeling, behandelduur en zorggebruik) en rapporteert in 2020; sterke afwijkingen kunnen leiden tot herbeoordeling.</t>
  </si>
  <si>
    <t xml:space="preserve">Richtlijnpositionering door de beroepsgroep die spoort met de ZIN-subgroep versterkt een positief (deel)advies; monitoring met herbeoordelingsclausule is de standaardvoorwaarde.</t>
  </si>
  <si>
    <t xml:space="preserve">brief p. 4-5 (gepast gebruik, evaluatie)</t>
  </si>
  <si>
    <t xml:space="preserve">HOVON, richtlijn, gepast gebruik, monitoring, evaluatie 2020</t>
  </si>
  <si>
    <t xml:space="preserve">Surrogaat-eindpunt vs. harde uitkomst</t>
  </si>
  <si>
    <t xml:space="preserve">Vanwege het langzame beloop van multipel myeloom beschouwt ZIN progressievrije overleving als patiëntrelevante en cruciale uitkomstmaat: mature OS-data eisen is niet haalbaar en OS-winst is lastig aantoonbaar door vervolgbehandelingen. Dat de PFS-winst zich vertaalt in overlevingswinst is aannemelijk gemaakt met een (nog ongepubliceerde) update uit het klinisch studierapport.</t>
  </si>
  <si>
    <t xml:space="preserve">Bij chronisch verlopende maligniteiten met veel vervolglijnen accepteert ZIN PFS als cruciale uitkomstmaat en eist geen mature OS; een ongepubliceerde OS-update mag de plausibiliteit ondersteunen.</t>
  </si>
  <si>
    <t xml:space="preserve">brief p. 4 (effectiviteit)</t>
  </si>
  <si>
    <t xml:space="preserve">PFS cruciaal, OS niet haalbaar, vervolgbehandelingen, CSR-update</t>
  </si>
  <si>
    <t xml:space="preserve">Klinische relevantie / MCID</t>
  </si>
  <si>
    <t xml:space="preserve">De PFS-winst door toevoeging van daratumumab ligt boven de klinische relevantiegrens die ZIN hanteert: bij DVd ten minste 5,1 maanden (ondergrens 95%-BI 12,3 vs. 7,2 mnd; HR 0,39) en bij DRd mediaan niet bereikt vs. 18,4 mnd (HR 0,37). ZIN noemt de gunstige effecten 'voldoende en overtuigend aangetoond'.</t>
  </si>
  <si>
    <t xml:space="preserve">ZIN rekent de winst conservatief met de ondergrens van het 95%-BI; hazardratio's rond 0,4 met smalle intervallen gelden als overtuigend bewijs voor meerwaarde.</t>
  </si>
  <si>
    <t xml:space="preserve">brief p. 4</t>
  </si>
  <si>
    <t xml:space="preserve">PFS-winst, hazard ratio, relevantiegrens, ondergrens BI, CASTOR, POLLUX</t>
  </si>
  <si>
    <t xml:space="preserve">Op basis van indirecte vergelijkingen concludeert ZIN dat toevoeging van daratumumab aan Rd een gelijke therapeutische waarde heeft als toevoeging van carfilzomib, elotuzumab of ixazomib aan Rd.</t>
  </si>
  <si>
    <t xml:space="preserve">ZIN gebruikt indirecte vergelijkingen om gelijke waarde tussen concurrerende add-on-combinaties vast te stellen; dat opent de weg naar prijsvergelijking binnen de klasse.</t>
  </si>
  <si>
    <t xml:space="preserve">indirecte vergelijking, gelijke waarde, KRd, ERd, IRd, klassevergelijking</t>
  </si>
  <si>
    <t xml:space="preserve">Het SWP-oordeel geldt alleen voor patiënten met één tot drie eerdere behandelingen (de studiepopulatie), niet voor de bredere registratie ('minstens één eerdere behandeling'). Omdat de respons op eerdere lijnen bepaalt welke combinatie in aanmerking komt, beoordeelde ZIN DVd en DRd als afzonderlijke dossiers (twee FT-, twee FE-rapporten, twee BIA's).</t>
  </si>
  <si>
    <t xml:space="preserve">Afbakening van de vergoede indicatie tot de onderzochte behandellijnen; combinaties met een ander backbone worden apart beoordeeld en kunnen een verschillend advies krijgen.</t>
  </si>
  <si>
    <t xml:space="preserve">brief p. 1, 3</t>
  </si>
  <si>
    <t xml:space="preserve">behandellijnen 1-3, afbakening registratie, aparte dossiers per combinatie</t>
  </si>
  <si>
    <t xml:space="preserve">Toevoeging van daratumumab verandert het bijwerkingenprofiel niet wezenlijk en verhoogt waarschijnlijk niet de frequentie van ernstige bijwerkingen; wel meer backbone-gerelateerde bijwerkingen (neuropathie, cytopenie, infecties), die in de praktijk goed te managen zijn, evenals infusiereacties.</t>
  </si>
  <si>
    <t xml:space="preserve">Verhoogde incidentie van backbone-gerelateerde bijwerkingen wordt geaccepteerd als 'hanteerbaar' wanneer de ernstige bijwerkingen niet toenemen.</t>
  </si>
  <si>
    <t xml:space="preserve">bijwerkingen, hanteerbaar, infusiereacties</t>
  </si>
  <si>
    <t xml:space="preserve">ZIN schat de ziektelast van r/r multipel myeloom op 0,71–0,79 (verlies aan kwaliteit van leven en levensduur) en hanteert daarom de hoogste referentiewaarde van €80.000 per QALY; de kosten kunnen niet voor eigen rekening komen.</t>
  </si>
  <si>
    <t xml:space="preserve">Benchmark ziektelast r/r MM 0,71–0,79 → referentiewaarde €80.000/QALY.</t>
  </si>
  <si>
    <t xml:space="preserve">brief p. 4-5 (noodzakelijkheid)</t>
  </si>
  <si>
    <t xml:space="preserve">ziektelast 0,71-0,79, referentiewaarde 80.000, proportional shortfall</t>
  </si>
  <si>
    <t xml:space="preserve">Door de onzekerheid in de geëxtrapoleerde overleving kon ZIN voor geen van beide combinaties een betrouwbare puntschatting van de ICER geven en presenteerde het ranges: DVd €56.830–109.742/QALY (deels onder, deels boven €80.000), DRd €129.721–338.087/QALY (basecase €168.663; ruim erboven). De kortingseis werd afgeleid van de bovengrens (DVd −30%) respectievelijk de basecase (DRd −70%).</t>
  </si>
  <si>
    <t xml:space="preserve">Bij grote extrapolatie-onzekerheid werkt ZIN met ICER-ranges in plaats van een puntschatting en koppelt de prijsdaling aan bovengrens of basecase; een range die deels onder de referentiewaarde ligt kan tot een 'geneigd positief' advies leiden.</t>
  </si>
  <si>
    <t xml:space="preserve">brief p. 1-2, 5 (kosteneffectiviteit)</t>
  </si>
  <si>
    <t xml:space="preserve">ICER range, OS-extrapolatie, puntschatting, bovengrens, prijsdaling 30%/70%</t>
  </si>
  <si>
    <t xml:space="preserve">Advies: DRd niet opnemen tenzij prijsonderhandeling de kosteneffectiviteit verbetert én de budgetimpact reduceert (circa 70% prijsdaling nodig); over DVd is ZIN 'geneigd positief te adviseren' en vraagt de range mee te wegen in de onderhandeling (circa 30% bij de bovengrens). ZIN bepleit een transparant onderhandelingsresultaat.</t>
  </si>
  <si>
    <t xml:space="preserve">Gedifferentieerd advies per combinatie op basis van kosteneffectiviteit; 'niet opnemen tenzij' gekoppeld aan zowel KE-verbetering als BI-reductie. Vroeg voorbeeld van de pleidooi voor prijstransparantie.</t>
  </si>
  <si>
    <t xml:space="preserve">brief p. 2</t>
  </si>
  <si>
    <t xml:space="preserve">niet opnemen tenzij, prijsonderhandeling, gedifferentieerd advies, transparantie</t>
  </si>
  <si>
    <t xml:space="preserve">Vanwege de onzekerheden rond de kosteneffectiviteit geeft ZIN de minister in overweging het prijsarrangement zo in te richten dat het risico bij de fabrikant ligt. ZIN roept partijen op de onderhandeling kort te houden en wijst vanuit patiëntperspectief op de verantwoordelijkheid van de fabrikant om het middel tijdens de sluisperiode voor eigen rekening beschikbaar te stellen.</t>
  </si>
  <si>
    <t xml:space="preserve">Risicodeling (financieel/uitkomstrisico bij de fabrikant) als ZIN-instrument bij KE-onzekerheid; verwachting van beschikbaarstelling tijdens de sluis ('compassionate supply').</t>
  </si>
  <si>
    <t xml:space="preserve">risico bij fabrikant, prijsarrangement, sluisperiode, beschikbaarstelling, onderhandelingsduur</t>
  </si>
  <si>
    <t xml:space="preserve">Meerkosten in jaar 3: DVd 17–21 mln (22–27 incl. infusiekosten; 129–158 patiënten/jaar, 14,6 mnd behandelduur, €131.328/patiënt) en DRd 39–46 mln (41–49; 114–135 patiënten, 35,9 mnd, €493.212/patiënt), totaal 67–76 mln. De combinatie van hoge budgetimpact en ongunstige kosteneffectiviteit maakt volgens ZIN de kans groot dat vergoeding impliciet andere, kosteneffectievere zorg verdringt, wat op populatieniveau tot gezondheidsverlies leidt. Een deel van de meerkosten komt door de langere behandeling met Rd wanneer dit met daratumumab wordt gecombineerd.</t>
  </si>
  <si>
    <t xml:space="preserve">Verdringingsargument expliciet gekwantificeerd via BI × ongunstige ICER; verlenging van de behandelduur van het backbone (Rd) telt als kostendrijver van de add-on. Infusie-/toedieningskosten worden apart zichtbaar gemaakt.</t>
  </si>
  <si>
    <t xml:space="preserve">brief p. 1-2, 5-6 (uitvoerbaarheid)</t>
  </si>
  <si>
    <t xml:space="preserve">budgetimpact 67-76 mln, verdringing, gezondheidsverlies populatieniveau, behandelduur backbone, infusiekosten</t>
  </si>
  <si>
    <t xml:space="preserve">Combinatietherapie / prijsverdeling</t>
  </si>
  <si>
    <t xml:space="preserve">Daratumumab wordt toegevoegd aan de gebruikelijke combinaties en genereert dus volledige meerkosten zonder substitutie. ZIN benoemt verwachte verschuivingen in het behandelalgoritme (o.a. lenalidomide-onderhoud na ASCT → meer DVd i.p.v. DRd, nieuwe MM-middelen) als onzekerheid, maar modelleert die niet.</t>
  </si>
  <si>
    <t xml:space="preserve">Add-on-therapie = geen substitutiebesparing; dynamiek van het behandelalgoritme wordt kwalitatief als onzekerheid benoemd, niet gekwantificeerd.</t>
  </si>
  <si>
    <t xml:space="preserve">brief p. 2, 5</t>
  </si>
  <si>
    <t xml:space="preserve">add-on, substitutie, behandelalgoritme, lenalidomide onderhoud, marktdynamiek</t>
  </si>
  <si>
    <t xml:space="preserve">De HOVON-rationale plaatst daratumumab-combinaties precies op de groep waarvoor SWP geldt, en beperkt behandeling tot ziekenhuizen met dagbehandeling en moleculaire bloedgroepbepaling. ZIN ziet via gepast-gebruikafspraken geen mogelijkheid om de kosteneffectiviteit substantieel te verbeteren; ze dienen vooral om te voorkomen dat de KE in de praktijk nog ongunstiger uitvalt. Monitoring van aantallen, kosten en behandelduur met rapportage in 2020.</t>
  </si>
  <si>
    <t xml:space="preserve">Gepast gebruik verbetert de kosteneffectiviteit niet wanneer de indicatie al scherp is afgebakend; ZIN ziet het als 'behoud', niet als compensatie voor een hoge prijs.</t>
  </si>
  <si>
    <t xml:space="preserve">brief p. 6-7 (gepast gebruik, evaluatie)</t>
  </si>
  <si>
    <t xml:space="preserve">HOVON rationale, gepast gebruik, ziekenhuiseisen, monitoring 2020</t>
  </si>
  <si>
    <t xml:space="preserve">Voor de indirecte vergelijking van de enkelarmige tisa-cel-studies met de gebruikelijke r/r-behandelingen koos ZIN de blinatumomab-studie als controle: deze rapporteert de meeste prognostische risicofactoren, vertoont de meeste overeenkomsten met de tisa-cel-populatie en heeft de langste mediane overleving, waardoor het de meest conservatieve schatting van het relatieve effect oplevert.</t>
  </si>
  <si>
    <t xml:space="preserve">Selectiecriteria voor een historische controle: rapportage van prognostische factoren, vergelijkbaarheid van de populatie én conservatisme (de comparator met de beste uitkomsten). Onderbouw de keuze van de controle langs deze drie lijnen.</t>
  </si>
  <si>
    <t xml:space="preserve">FT samenvatting</t>
  </si>
  <si>
    <t xml:space="preserve">historische controle, blinatumomab, conservatieve schatting, prognostische factoren, single-arm</t>
  </si>
  <si>
    <t xml:space="preserve">De geschatte mediane overlevingswinst van 11,9 maanden is onzeker door een ernstig risico op (rest)confounding, maar ZIN acht het onwaarschijnlijk dat het werkelijke verschil kleiner is dan 3 maanden: daarvoor zou het effect 296% kleiner moeten zijn. ZIN heeft daarom voldoende vertrouwen in een klinisch relevant effect van ten minste 3 maanden levensverlenging.</t>
  </si>
  <si>
    <t xml:space="preserve">Robuustheidsredenering: hoeveel moet het geschatte effect krimpen om onder de relevantiegrens te komen? Bij een zeer grote effectschatting compenseert dit een zeer laag bewijsniveau. MCID voor OS: 3 maanden.</t>
  </si>
  <si>
    <t xml:space="preserve">FT samenvatting; brief p. 2</t>
  </si>
  <si>
    <t xml:space="preserve">MCID 3 maanden, confounding, robuustheid, overlevingswinst 11,9 maanden</t>
  </si>
  <si>
    <t xml:space="preserve">Als ondersteunende factoren noemt ZIN de lange mediane overleving in een zwaar voorbehandelde populatie met zeer slechte prognose en het feit dat 100% van de complete responders ook een complete MRD-respons had (vs. 51% bij blinatumomab), omdat MRD-negativiteit een sterke prognostische factor voor overleving is.</t>
  </si>
  <si>
    <t xml:space="preserve">Diepte van respons (MRD-negativiteit) telt als ondersteunend argument voor een overlevingsclaim bij ALL; contextualisering t.o.v. historische literatuur wordt geaccepteerd.</t>
  </si>
  <si>
    <t xml:space="preserve">MRD-respons, prognostische factor, complete respons, historische context</t>
  </si>
  <si>
    <t xml:space="preserve">De incidentie van graad 3-4 bijwerkingen lijkt gelijk (88% vs. 87%), met vaker cytokine-release-syndroom bij tisa-cel. Gezien de ernst van de aandoening en de behandelbaarheid van de ernstige bijwerkingen acht ZIN de ongunstige effecten aanvaardbaar.</t>
  </si>
  <si>
    <t xml:space="preserve">Ernstige maar behandelbare toxiciteit wordt aanvaardbaar geacht bij levensbedreigende ziekte zonder goede alternatieven.</t>
  </si>
  <si>
    <t xml:space="preserve">CRS, bijwerkingen, aanvaardbaar, ernst aandoening</t>
  </si>
  <si>
    <t xml:space="preserve">Omdat de verwachte budgetimpact laag is en onder de grens ligt voor een verplichte farmaco-economische analyse, heeft ZIN de kosteneffectiviteit niet bepaald – ondanks behandelkosten van €320.000 per patiënt. ZIN sluit wel een weesgeneesmiddel-arrangement en kondigt aan het middel naar de ACP te brengen zodra voor een toekomstige indicatie een KE-beoordeling wordt gedaan.</t>
  </si>
  <si>
    <t xml:space="preserve">De budgetimpactdrempel bepaalt of een KEA vereist is; een zeer hoge prijs per patiënt bij een kleine populatie kan zonder ICER worden toegelaten, maar met arrangement en monitoring. Indicatie-uitbreiding triggert alsnog een volledige toets.</t>
  </si>
  <si>
    <t xml:space="preserve">brief p. 2-3 (kostenaspecten, conclusie)</t>
  </si>
  <si>
    <t xml:space="preserve">BI-drempel, geen KEA, weesgeneesmiddel-arrangement, ACP bij uitbreiding, €320.000</t>
  </si>
  <si>
    <t xml:space="preserve">ZIN schat ca. 9 behandelde patiënten per jaar; meerkosten t.o.v. blinatumomab ca. 1,8 mln (geneesmiddelkosten) tot 2,1 mln (incl. toediening en monitoring). Vermeden kosten van allogene SCT zijn meegenomen (beroepsgroep verwacht 10% SCT na tisa-cel vs. 30% na blinatumomab). Onzekerheden: off-label gebruik en exacte toedienings-/monitoringkosten.</t>
  </si>
  <si>
    <t xml:space="preserve">Vermeden vervolgkosten (zoals SCT) mogen in de BIA worden verrekend als de beroepsgroep de aanname onderbouwt; off-label gebruik wordt als risico benoemd.</t>
  </si>
  <si>
    <t xml:space="preserve">BIA 4 conclusie; brief p. 2</t>
  </si>
  <si>
    <t xml:space="preserve">budgetimpact 1,8-2,1 mln, substitutie blinatumomab, allo-SCT, off-label</t>
  </si>
  <si>
    <t xml:space="preserve">Partijen hebben in een scopingbijeenkomst afgesproken het gebruik van CAR-T-producten te volgen via de bestaande registraties van IKNL en EBMT. ZIN sluit een weesgeneesmiddel-arrangement, monitort en evalueert het gebruik, en waarschuwt dat de budgetimpact door verwachte nieuwe indicaties aanzienlijk kan stijgen.</t>
  </si>
  <si>
    <t xml:space="preserve">Registratie via bestaande registers als voorwaarde bij celtherapie; ZIN kondigt bij positief advies voor een kleine indicatie alvast een zwaardere toets aan bij uitbreiding.</t>
  </si>
  <si>
    <t xml:space="preserve">brief p. 3 (gepast gebruik, conclusie)</t>
  </si>
  <si>
    <t xml:space="preserve">IKNL, EBMT, registratie, arrangement, monitoring, indicatie-uitbreiding</t>
  </si>
  <si>
    <t xml:space="preserve">De vergelijking met salvage chemotherapie berust op MAIC's van de enkelarmige C2201-studie met historische controles (SCHOLAR-1, CORAL-extensie) waarvan de patiëntkarakteristieken aanmerkelijk verschillen. Ook na matching blijft het overlevingsvoordeel onduidelijk door het brede betrouwbaarheidsinterval (HR 0,78; 95%-BI 0,59–1,04). ZIN beoordeelt het bewijs als 'zeer laag' en verbindt er geen conclusie over overlevingswinst aan.</t>
  </si>
  <si>
    <t xml:space="preserve">Een MAIC met een slecht vergelijkbare historische controle wordt als zeer laag bewijs beoordeeld; een 95%-BI dat 1 omvat betekent voor ZIN 'geen aangetoonde winst'. Contrasteer met het ALL-dossier (INT-010) waar dezelfde methodiek wél werd geaccepteerd omdat het effect veel groter was.</t>
  </si>
  <si>
    <t xml:space="preserve">MAIC, SCHOLAR-1, CORAL, historische controle, HR 0,78, bewijskwaliteit zeer laag</t>
  </si>
  <si>
    <t xml:space="preserve">De geschatte mediane overlevingswinst is 2,1 maanden (8,2 vs. 6,1 maanden, ongematcht); ZIN noemt het relatieve effect klein.</t>
  </si>
  <si>
    <t xml:space="preserve">Een kleine absolute OS-winst uit een ongematchte vergelijking overtuigt niet; de effectgrootte bepaalt of ZIN methodologische zwakte accepteert (vgl. 11,9 maanden bij ALL).</t>
  </si>
  <si>
    <t xml:space="preserve">overlevingswinst 2,1 maanden, effectgrootte, klinische relevantie</t>
  </si>
  <si>
    <t xml:space="preserve">Een mogelijke trend naar een hoger plateau in de overlevingscurve van C2201 t.o.v. SCHOLAR-1 acht ZIN niet zeker: het aantal patiënten is klein, een gematchte overlevingscurve ontbreekt en 1-jaarsoverlevingspercentages zijn niet gerapporteerd.</t>
  </si>
  <si>
    <t xml:space="preserve">Plateau-/genezingsclaims voor CAR-T vereisen gematchte curves en gerapporteerde landmark-overleving (bijv. 1-jaars OS); een visuele trend in ongematchte curves volstaat niet.</t>
  </si>
  <si>
    <t xml:space="preserve">plateau, overlevingscurve, landmark, gematchte curve</t>
  </si>
  <si>
    <t xml:space="preserve">Het effect van tisa-cel is niet los te koppelen van de overbruggingstherapie die bij meer dan 90% van de patiënten werd gegeven. Daardoor zal volgens ZIN ook bij langere follow-up de kwaliteit van het bewijs zeer laag blijven.</t>
  </si>
  <si>
    <t xml:space="preserve">Confounding door bridging therapy is een structureel bezwaar tegen single-arm CAR-T-data dat niet met meer follow-up is op te lossen; alleen een andere studieopzet of gepubliceerde vergelijkende data helpen.</t>
  </si>
  <si>
    <t xml:space="preserve">brief p. 2; FT samenvatting</t>
  </si>
  <si>
    <t xml:space="preserve">bridging therapie, overbruggingstherapie, confounding, follow-up, single-arm</t>
  </si>
  <si>
    <t xml:space="preserve">Na de tweede lijn bestaat volgens ZIN geen standaardbehandeling; de gebruikelijke behandeling is salvage chemotherapie eventueel gevolgd door stamceltransplantatie, en daarmee is vergeleken. Een vergelijking van ongunstige effecten (o.a. hoge incidentie CRS, ernstig maar behandelbaar) met chemotherapie is niet gemaakt.</t>
  </si>
  <si>
    <t xml:space="preserve">Bij ontbreken van een standaard definieert ZIN 'gebruikelijke zorg' als comparator; het ontbreken van een veiligheidsvergelijking wordt genoteerd maar is niet doorslaggevend.</t>
  </si>
  <si>
    <t xml:space="preserve">gebruikelijke zorg, salvage chemotherapie, SCT, CRS</t>
  </si>
  <si>
    <t xml:space="preserve">Omdat tisa-cel niet aan het wettelijke criterium 'stand van de wetenschap en praktijk' voldoet, adviseert ZIN het niet op te nemen; kosteneffectiviteit en budgetimpact zijn niet beoordeeld. Nieuw gepubliceerde gegevens kunnen het startpunt vormen voor een herbeoordeling.</t>
  </si>
  <si>
    <t xml:space="preserve">Een negatief SWP-advies stopt de toets vroegtijdig (geen KE/BI) en is niet definitief: ZIN nodigt expliciet uit tot herbeoordeling op basis van nieuwe gepubliceerde data.</t>
  </si>
  <si>
    <t xml:space="preserve">brief p. 3 (advies)</t>
  </si>
  <si>
    <t xml:space="preserve">SWP niet voldaan, herbeoordeling, gepubliceerde data, niet opnemen</t>
  </si>
  <si>
    <t xml:space="preserve">Het bewijs voor axi-cel komt uit de enkelarmige ZUMA-1-studie; dat voor de gebruikelijke behandeling uit SCHOLAR-1, een retrospectieve selectie uit registers en trials. Een rechtstreekse vergelijking geeft volgens ZIN geen betrouwbare schatting van het overlevingseffect en de bewijskwaliteit is zeer laag. Toch acht ZIN de gunstige effecten klinisch relevant, omdat alle geschatte effecten ruim binnen de normen voor klinische relevantie vallen.</t>
  </si>
  <si>
    <t xml:space="preserve">Bij zeer lage bewijskwaliteit kan ZIN toch meerwaarde concluderen als de effectschatting zo groot is dat het werkelijke effect vrijwel zeker boven de relevantiegrens ligt. Effectgrootte compenseert studieopzet.</t>
  </si>
  <si>
    <t xml:space="preserve">FT samenvatting; brief p. 1-2</t>
  </si>
  <si>
    <t xml:space="preserve">single-arm, ZUMA-1, SCHOLAR-1, historische controle, bewijskwaliteit zeer laag, klinische relevantie</t>
  </si>
  <si>
    <t xml:space="preserve">Claude (batch 4, 09-09-2026)</t>
  </si>
  <si>
    <t xml:space="preserve">De geschatte mediane overlevingswinst van 11,1 maanden is door de indirecte vergelijking onzeker, maar valt ruim binnen de normen voor klinische relevantie; ZIN acht het daarom erg onwaarschijnlijk dat het werkelijke verschil kleiner is dan klinisch relevant. Een recente publicatie met circa 50% overleving na twee jaar (tegenover 17% na één jaar onder gebruikelijke zorg) ondersteunt dit.</t>
  </si>
  <si>
    <t xml:space="preserve">Landmark-overleving uit latere publicaties mag het oordeel ondersteunen; de 'marge boven de relevantiegrens' is het kernargument om onzekerheid te aanvaarden.</t>
  </si>
  <si>
    <t xml:space="preserve">overlevingswinst 11,1 maanden, 2-jaarsoverleving 50%, relevantiegrens, landmark</t>
  </si>
  <si>
    <t xml:space="preserve">Axi-cel geeft een hoge incidentie van ernstige ongunstige effecten (o.a. cytokine-release-syndroom), die echter behandelbaar zijn; er zijn risicobeperkende maatregelen en de ziekte is ernstig. Een vergelijking van bijwerkingen met chemotherapie (+SCT) is niet gemaakt, maar ZIN vindt de ongunstige effecten acceptabel.</t>
  </si>
  <si>
    <t xml:space="preserve">Ernstige maar behandelbare toxiciteit wordt bij levensbedreigende ziekte zonder alternatieven geaccepteerd, ook zonder vergelijkende veiligheidsdata.</t>
  </si>
  <si>
    <t xml:space="preserve">CRS, toxiciteit, risicobeperkende maatregelen, acceptabel</t>
  </si>
  <si>
    <t xml:space="preserve">ZIN stelt de ziektelast op 0,83: voor deze subgroep is geen effectieve behandeling meer beschikbaar en na één jaar is nog maar 17% in leven. Hierbij hoort de hoogste referentiewaarde van €80.000 per QALY.</t>
  </si>
  <si>
    <t xml:space="preserve">Benchmark ziektelast r/r DLBCL na ≥2 lijnen: 0,83 → €80.000/QALY.</t>
  </si>
  <si>
    <t xml:space="preserve">brief p. 1-2</t>
  </si>
  <si>
    <t xml:space="preserve">ziektelast 0,83, referentiewaarde 80.000, 1-jaarsoverleving 17%</t>
  </si>
  <si>
    <t xml:space="preserve">De fabrikant gebruikte een mixture-cure-model op immature ZUMA-1-data (mediane follow-up 15 maanden, geëxtrapoleerd naar 44 jaar; op maand 24 – het aangenomen genezingsmoment – data van maximaal 3 van 101 patiënten). Volgens ZIN hoort een MCM alleen te worden gebruikt als het cure-percentage goed onderbouwd kan worden; hier varieerde dat percentage van 1,4% (lognormaal) tot 53% (gamma). Met gangbare parametrische extrapolaties steeg de ICER van €61.967 naar maximaal €600.262/QALY of werd axi-cel gedomineerd.</t>
  </si>
  <si>
    <t xml:space="preserve">ZIN accepteert een mixture-cure-model niet zonder voldoende langetermijndata om de cure-fractie te onderbouwen; de spreiding van de cure-fractie over distributies en de ICER-sprong bij parametrische modellen worden als bewijs van onbetrouwbaarheid gebruikt.</t>
  </si>
  <si>
    <t xml:space="preserve">Farmaco-economisch rapport</t>
  </si>
  <si>
    <t xml:space="preserve">FE samenvatting/eindconclusie, kritiekpunten</t>
  </si>
  <si>
    <t xml:space="preserve">mixture cure model, cure-fractie, immature data, follow-up 15 maanden, extrapolatie 44 jaar, parametrisch, dominantie</t>
  </si>
  <si>
    <t xml:space="preserve">ZIN verlangde een systematische aanpak waarbij meerdere modelleringsmethoden (parametrisch, spline, MCM) worden uitgevoerd en transparant gerapporteerd, gevolgd door een onderbouwde keuze en gevoeligheidsanalyses zoals model averaging. Omdat dit niet adequaat gebeurde, beoordeelt ZIN de KEA als van onvoldoende methodologische kwaliteit en heeft het geen vertrouwen in de base-case-ICER; de fabrikant-PSA (93% kans op kosteneffectiviteit bij €80.000) wordt niet gevolgd.</t>
  </si>
  <si>
    <t xml:space="preserve">Eis van structurele onzekerheidsanalyse bij extrapolatie: meerdere modelfamilies naast elkaar, transparante rapportage, gemotiveerde keuze en model averaging. Een gunstige PSA op één model overtuigt niet.</t>
  </si>
  <si>
    <t xml:space="preserve">FE eindconclusie</t>
  </si>
  <si>
    <t xml:space="preserve">model averaging, spline, structurele onzekerheid, methodologische kwaliteit, PSA</t>
  </si>
  <si>
    <t xml:space="preserve">De ZUMA-1-populatie was relatief jong (gemiddeld 56 jaar) en fit (ECOG &lt;2), terwijl Nederlandse DLBCL-patiënten mediaan 70 jaar zijn (65% ≥65 jaar; ≥8% ECOG ≥2). ZIN vroeg de fabrikant een leeftijd van 70 jaar in de base case te gebruiken en een scenario zonder de 9 opnieuw behandelde patiënten (met de kosten van retreatment in de base case); beide verzoeken werden niet uitgevoerd, wat mede tot het negatieve KE-oordeel leidde.</t>
  </si>
  <si>
    <t xml:space="preserve">Representativiteit van de studiepopulatie voor de Nederlandse praktijk (leeftijd, performance status) is een standaardtoets in de KEA; niet-geleverde scenario-analyses worden tegen de fabrikant gebruikt.</t>
  </si>
  <si>
    <t xml:space="preserve">FE eindconclusie, kritiekpunten</t>
  </si>
  <si>
    <t xml:space="preserve">representativiteit, leeftijd 70, ECOG, retreatment, scenario-analyse geweigerd</t>
  </si>
  <si>
    <t xml:space="preserve">Omdat voldoende langetermijngegevens ontbreken, kan ZIN de kosteneffectiviteit niet betrouwbaar schatten, maar acht het de kans aanzienlijk dat de werkelijke ICER de referentiewaarde van €80.000/QALY overschrijdt. Advies: niet opnemen tenzij een prijsverlaging wordt overeengekomen, zonder dat ZIN het benodigde percentage kan noemen.</t>
  </si>
  <si>
    <t xml:space="preserve">ZIN kan 'niet opnemen tenzij prijsverlaging' adviseren zonder kwantificering wanneer de ICER-spreiding te groot is; de bewijslast voor kosteneffectiviteit ligt bij de fabrikant.</t>
  </si>
  <si>
    <t xml:space="preserve">niet opnemen tenzij, prijsverlaging zonder percentage, ICER onzeker, referentiewaarde 80.000</t>
  </si>
  <si>
    <t xml:space="preserve">Vanwege de onzekerheid over het langetermijneffect en het eenmalige karakter van de behandeling acht ZIN (en de ACP) een pay-for-performance-afspraak een goede optie; ZIN geeft in overweging de hoogte van de vergoeding te koppelen aan de zekerheid van het effect op langere termijn. Dit is uitvoerbaar omdat behandelaren een landelijke tumorboard instellen en patiënten registreren via IKNL/EBMT.</t>
  </si>
  <si>
    <t xml:space="preserve">Eerste expliciete ZIN-aanbeveling voor pay-for-performance bij CAR-T: eenmalige behandeling + onzeker langetermijneffect + registerinfrastructuur = uitkomstgebonden arrangement. Bruikbaar template voor gentherapie/celtherapie.</t>
  </si>
  <si>
    <t xml:space="preserve">brief p. 2-3; ACP-advies</t>
  </si>
  <si>
    <t xml:space="preserve">pay for performance, uitkomstafspraak, vergoeding gekoppeld aan zekerheid, tumorboard, IKNL, EBMT</t>
  </si>
  <si>
    <t xml:space="preserve">ZIN adviseert bij de looptijd van het prijsarrangement rekening te houden met de mogelijke komst van concurrerende middelen, zodat zorgverzekeraars daar in hun inkoopbeleid op kunnen inspelen.</t>
  </si>
  <si>
    <t xml:space="preserve">Verwachte concurrentie (hier tisa-cel) is voor ZIN een argument voor een kortere arrangementsduur; anticipeer hierop bij first-in-class-dossiers.</t>
  </si>
  <si>
    <t xml:space="preserve">brief p. 3; ACP-advies</t>
  </si>
  <si>
    <t xml:space="preserve">looptijd arrangement, concurrentie, inkoopbeleid zorgverzekeraars</t>
  </si>
  <si>
    <t xml:space="preserve">Omdat de patiëntenschattingen uiteenlopen, rekende ZIN een laag (90 patiënten; meerkosten 29,3 mln in jaar 3) en een hoog scenario (135 patiënten bij snelle certificatie van behandelcentra; 43,9 mln). Onzekerheden: patiëntaantallen, verdeling over behandellijnen, marktpenetratie (certificatie, capaciteit) en mogelijke behandeling van prevalente stadium-IV-patiënten. Kosten per infusie €327.000 incl. conditionering.</t>
  </si>
  <si>
    <t xml:space="preserve">Bij onzekere aantallen presenteert ZIN scenario's i.p.v. één raming; capaciteit en certificatie van behandelcentra worden expliciet als penetratiefactor gemodelleerd.</t>
  </si>
  <si>
    <t xml:space="preserve">budgetimpact scenario's, certificatie behandelcentra, capaciteit, €327.000, marktpenetratie</t>
  </si>
  <si>
    <t xml:space="preserve">ZIN signaleert vier lopende studies voor indicatieverbreding, waaronder twee naar inzet van axi-cel na de eerste lijn in plaats van de tweede, en concludeert dat de budgetimpact in de toekomst aanzienlijk kan stijgen boven de geraamde 47,6 mln.</t>
  </si>
  <si>
    <t xml:space="preserve">Pipeline-signalering (m.n. verschuiving naar eerdere behandellijn) als waarschuwing in de BIA; verwacht dat ZIN hierop terugkomt bij herbeoordeling of uitbreiding.</t>
  </si>
  <si>
    <t xml:space="preserve">indicatie-uitbreiding, eerdere behandellijn, pipeline, budgetimpact stijgt</t>
  </si>
  <si>
    <t xml:space="preserve">De ACP is overtuigd van de effectiviteit (mogelijk curatief voor een deel van de patiënten; winst van ruim 11 maanden bij een agressieve kanker; ~50% in leven na twee jaar) en benadrukt de urgentie van snelle beschikbaarheid, ook tijdens de onderhandeling (compassionate use), waarbij zij het positief vindt dat de fabrikant de kosten daarvan draagt. Tegelijk volgt zij ZIN in 'niet opnemen tenzij lagere prijs' vanwege de onzekere kosteneffectiviteit.</t>
  </si>
  <si>
    <t xml:space="preserve">De ACP scheidt overtuiging over effectiviteit van het prijsoordeel; beschikbaarstelling tijdens de sluis door de fabrikant wordt maatschappelijk gewaardeerd en wordt de norm.</t>
  </si>
  <si>
    <t xml:space="preserve">ACP-advies 01-02-2019</t>
  </si>
  <si>
    <t xml:space="preserve">ACP, compassionate use, beschikbaarheid tijdens onderhandeling, curatief potentieel, urgentie</t>
  </si>
  <si>
    <t xml:space="preserve">De beroepsgroep heeft toegezegd een landelijke tumorboard in te stellen en patiënten te vervolgen via bestaande IKNL- en EBMT-registraties; de ACP benadrukt het belang van langetermijndataverzameling en gepast-gebruikafspraken. ZIN monitort aantallen, kostenontwikkeling (incl. werkelijk prijsniveau) en gepast gebruik en rapporteert in 2022; sterke afwijkingen kunnen tot herbeoordeling leiden.</t>
  </si>
  <si>
    <t xml:space="preserve">Landelijke tumorboard + registratie via bestaande registers + ZIN-monitoring met herbeoordelingsclausule vormen het standaardpakket gepast gebruik voor CAR-T.</t>
  </si>
  <si>
    <t xml:space="preserve">brief p. 3 (evaluatie); ACP-advies</t>
  </si>
  <si>
    <t xml:space="preserve">tumorboard, registratie, monitoring 2022, gepast gebruik, herbeoordeling</t>
  </si>
  <si>
    <t xml:space="preserve">ZIN splitst de comparator naar de richtlijn: bij een laat recidief zonder del(17p)/TP53 is B+R de meest gebruikelijke tweedelijnsbehandeling, bij del(17p)/TP53 of een vroeg recidief is dat ibrutinib. Tegenover B+R toonde de directe MURANO-studie een verbetering van de 3-jaars (progressievrije) overleving → meerwaarde; tegenover ibrutinib laten beide behandelingen overtuigende effecten zien maar kan door de beperkingen van de indirecte vergelijking geen voorkeur worden uitgesproken → gelijke waarde.</t>
  </si>
  <si>
    <t xml:space="preserve">Een directe RCT tegen een oudere standaard levert 'meerwaarde'; tegenover een recent toegelaten standaard blijft via indirecte vergelijking alleen 'gelijke waarde, geen voorkeur' over – met prijsvergelijking als gevolg. Zorg dat de comparatorkeuze per subgroep spoort met de HOVON-richtlijn.</t>
  </si>
  <si>
    <t xml:space="preserve">brief p. 1-2; FT samenvatting</t>
  </si>
  <si>
    <t xml:space="preserve">comparator per subgroep, B+R, ibrutinib, MURANO, RESONATE, gelijke waarde, meerwaarde</t>
  </si>
  <si>
    <t xml:space="preserve">Claude (batch 5, 09-09-2026)</t>
  </si>
  <si>
    <t xml:space="preserve">De indirecte vergelijking van MURANO met RESONATE (ibrutinib) leidt niet tot een voorkeur: beide behandelstrategieën zijn van waarde. De ACP leidt hieruit af dat onduidelijk is of vergoeding van venetoclax bij deze groep tot gezondheidswinst of -verlies leidt ten opzichte van het al vergoede ibrutinib, en gebruikt dat als reden voor prijsonderhandeling.</t>
  </si>
  <si>
    <t xml:space="preserve">Een 'gelijke waarde'-conclusie uit een indirecte vergelijking wordt door de ACP omgezet in een prijsargument (geen gezondheidswinst aangetoond t.o.v. het bestaande alternatief); verwacht dat ZIN dan aansluiting bij de prijs van de concurrent zoekt.</t>
  </si>
  <si>
    <t xml:space="preserve">ACP-advies punt 1; brief p. 2</t>
  </si>
  <si>
    <t xml:space="preserve">indirecte vergelijking, gelijke waarde, ibrutinib, gezondheidswinst onzeker, prijsargument</t>
  </si>
  <si>
    <t xml:space="preserve">De meerwaarde is gebaseerd op verbetering van de progressievrije overleving na 3 jaar in MURANO; over de overleving op lange termijn bestaat onzekerheid, wat vooral doorwerkt in de kosteneffectiviteit (ICER-verhoging) en de ziektelastbepaling, niet in het SWP-oordeel.</t>
  </si>
  <si>
    <t xml:space="preserve">Bij CLL accepteert ZIN PFS-winst als basis voor meerwaarde; OS-onzekerheid wordt verrekend in de KE (waning, curvekeuze) in plaats van het effectiviteitsoordeel te blokkeren.</t>
  </si>
  <si>
    <t xml:space="preserve">PFS 3 jaar, OS onzeker, surrogaat</t>
  </si>
  <si>
    <t xml:space="preserve">ZIN beoordeelde de KEA als methodologisch voldoende, maar verwierp de aanname van een levenslang behandeleffect na het stoppen van V+R. In de base case moet een afnemend behandeleffect van 5% per jaar worden aangenomen (input Nederlandse clinici), waarmee na 20 jaar 10,4% van de patiënten in leven is in plaats van de 22% uit de Weibull-extrapolatie van de fabrikant, die ZIN niet realistisch vindt. De ICER stijgt daardoor van ~€50.000 naar ~€65.000/QALY.</t>
  </si>
  <si>
    <t xml:space="preserve">Bij therapie met vaste behandelduur eist ZIN 'treatment effect waning' na stoppen; het waningpercentage wordt ontleend aan klinische experts, en optimistische langetermijnplateaus worden gecorrigeerd. Lever zelf scenario's met waning aan.</t>
  </si>
  <si>
    <t xml:space="preserve">waning, afnemend behandeleffect 5%, Weibull, 20-jaarsoverleving, fixed duration, ICER 65.000</t>
  </si>
  <si>
    <t xml:space="preserve">De KE is sterk afhankelijk van de behandelduur: ZIN rekent conform registratietekst en HOVON met maximaal 2 jaar. Als in de praktijk tot progressie wordt doorbehandeld of het effect na stoppen sneller afneemt dan 5% per jaar, wordt de KE ongunstiger. De ACP vond de rationale voor 2 jaar onduidelijk en verwacht in de praktijk hogere kosten.</t>
  </si>
  <si>
    <t xml:space="preserve">Behandelduur als expliciet KE-risico: ZIN legt de aanname (maximale duur) vast, koppelt die aan monitoring en beschouwt overschrijding als reden voor herbeoordeling.</t>
  </si>
  <si>
    <t xml:space="preserve">brief p. 2-3; ACP-advies punt 1</t>
  </si>
  <si>
    <t xml:space="preserve">behandelduur 2 jaar, tot progressie, HOVON, monitoring</t>
  </si>
  <si>
    <t xml:space="preserve">Door de onzekere langetermijnoverleving ligt de ziektelast tussen 0,67 en 0,76, rond het omslagpunt van 0,7 tussen de referentiewaarden €50.000 en €80.000/QALY. ZIN ging uit van de meest ongunstige overlevingscurve en hanteerde €80.000, maar benoemt dat bij een ziektelast onder 0,7 de behandeling (ICER ~65.000) niet kosteneffectief is; de ACP wil dat die onzekerheid tot uitdrukking komt.</t>
  </si>
  <si>
    <t xml:space="preserve">Ziektelast op het omslagpunt: ZIN kiest de conservatiefste curve (hoogste referentiewaarde) maar gebruikt de onzekerheid over de referentiewaarde als zelfstandig argument voor prijsonderhandeling. Onderbouw de ziektelastberekening extra goed rond 0,4 en 0,7.</t>
  </si>
  <si>
    <t xml:space="preserve">ziektelast 0,67-0,76, omslagpunt 0,7, referentiewaarde 50.000/80.000, proportional shortfall</t>
  </si>
  <si>
    <t xml:space="preserve">Hoewel de ZIN-basecase (~€65.000/QALY) onder de gehanteerde referentiewaarde van €80.000 ligt, adviseert ZIN toch prijsonderhandeling, op vijf gronden: onzekere toegevoegde waarde t.o.v. ibrutinib, onzekere referentiewaarde, onzekere behandelduur, hoge budgetimpact met verdringingsrisico en het feit dat venetoclax al wordt vergoed in een andere behandellijn (volume stijgt, ontwikkelkosten sneller terugverdiend).</t>
  </si>
  <si>
    <t xml:space="preserve">'Kosteneffectief bij de referentiewaarde' garandeert geen opname zonder onderhandeling: opgestapelde onzekerheden en indicatie-uitbreiding volstaan voor een onderhandelingsadvies. Anticipeer hierop met een prijsvoorstel dat ook bij €50.000/QALY standhoudt.</t>
  </si>
  <si>
    <t xml:space="preserve">brief p. 2-3</t>
  </si>
  <si>
    <t xml:space="preserve">prijsonderhandeling ondanks kosteneffectiviteit, onzekerheden, indicatie-uitbreiding, verdringing</t>
  </si>
  <si>
    <t xml:space="preserve">De ACP stelt dat venetoclax al uit de basisverzekering wordt vergoed bij dezelfde aandoening in een andere behandellijn; het gaat om een indicatie-uitbreiding, zodat het argument dat een hoge prijs nodig is om ontwikkelkosten terug te verdienen niet opgaat, terwijl het volume toeneemt.</t>
  </si>
  <si>
    <t xml:space="preserve">Bij indicatie-uitbreiding van een al vergoed middel wijst de ACP het R&amp;D-terugverdienargument af en verwacht een lagere prijs; dit argument keert terug in latere dossiers (o.a. ibrutinib 2020).</t>
  </si>
  <si>
    <t xml:space="preserve">ACP-advies punt 3</t>
  </si>
  <si>
    <t xml:space="preserve">indicatie-uitbreiding, ontwikkelkosten, volume, prijs</t>
  </si>
  <si>
    <t xml:space="preserve">Nu er een concurrerend middel op de markt is, adviseert de ACP om, indien mogelijk, ook de prijsafspraak over ibrutinib te herzien en via onderhandeling tot een lagere prijs voor ibrutinib te komen.</t>
  </si>
  <si>
    <t xml:space="preserve">De komst van een concurrent wordt aangegrepen om ook de prijs van de gevestigde standaard te heronderhandelen; een nieuw middel kan zo prijsdruk op de hele klasse veroorzaken.</t>
  </si>
  <si>
    <t xml:space="preserve">ACP-advies slot</t>
  </si>
  <si>
    <t xml:space="preserve">concurrentie, heronderhandeling ibrutinib, klasse-prijsdruk</t>
  </si>
  <si>
    <t xml:space="preserve">De meerkosten in het derde jaar worden geraamd op €21 tot €51 mln, afhankelijk van een behandelduur van 1 of 2 jaar. De ACP noemt een budgetimpact van €51 mln op zichzelf al reden voor prijsonderhandeling en waarschuwt dat de onzekerheden (behandelduur) de kosten en daarmee de verdringing verder kunnen verhogen.</t>
  </si>
  <si>
    <t xml:space="preserve">Een ruime BI-range door onzekere behandelduur wordt aan de bovenkant gelezen; hoge BI is voor de ACP zelfstandig voldoende voor een onderhandelingsadvies.</t>
  </si>
  <si>
    <t xml:space="preserve">brief p. 2; ACP-advies punt 2</t>
  </si>
  <si>
    <t xml:space="preserve">budgetimpact 21-51 mln, behandelduur, verdringing</t>
  </si>
  <si>
    <t xml:space="preserve">De ACP benadrukt het belang van dataverzameling over de behandelduur en over de relatieve effectiviteit van V+R versus ibrutinib om gepast gebruik te monitoren; ZIN volgt aantallen, kosten (incl. werkelijk prijsniveau) en gepast gebruik en rapporteert in 2022, met herbeoordeling bij sterke afwijking.</t>
  </si>
  <si>
    <t xml:space="preserve">Registratie van behandelduur en head-to-head-relatieve effectiviteit in de praktijk als standaard monitoringseis bij 'gelijke waarde'-situaties.</t>
  </si>
  <si>
    <t xml:space="preserve">brief p. 3 (evaluatie); ACP-advies slot</t>
  </si>
  <si>
    <t xml:space="preserve">dataverzameling, behandelduur, relatieve effectiviteit, monitoring 2022</t>
  </si>
  <si>
    <t xml:space="preserve">Bij de herbeoordeling lagen er gerandomiseerde studies tegenover elk van de Nederlandse standaarden per fitheidsgroep (FCR, BR en chloorambucil + obinutuzumab). Met een klinisch relevante PFS-winst van ten minste 6 maanden en acceptabele bijwerkingen voldoet ibrutinib nu aan SWP voor fitte patiënten ≤65–70 jaar met ongemuteerd IGHV, fitte patiënten &gt;65–70 jaar en niet-fitte patiënten – waar in 2017 nog minderwaarde wegens onvoldoende bewijs gold.</t>
  </si>
  <si>
    <t xml:space="preserve">Een negatief oordeel 'wegens onvoldoende bewijs' is omkeerbaar: nieuwe RCT's tegen de juiste Nederlandse comparators per subgroep leidden tot SWP voor vrijwel de hele indicatie. Plan vergelijkende studies tegen de NL-standaard per subpopulatie.</t>
  </si>
  <si>
    <t xml:space="preserve">herbeoordeling, FCR, BR, chloorambucil obinutuzumab, PFS 6 maanden, fitheidsgroepen</t>
  </si>
  <si>
    <t xml:space="preserve">Voor fitte patiënten ≤65–70 jaar met een gemuteerd IGHV (zonder del(17p)/TP53) is er volgens ZIN onvoldoende bewijs dat ibrutinib beter is dan FCR; voor deze biomarker-subgroep is SWP niet vastgesteld, ondanks het positieve totaalresultaat van de studie.</t>
  </si>
  <si>
    <t xml:space="preserve">Een biomarker-subgroep zonder aangetoond voordeel (IGHV-gemuteerd) wordt uitgesloten van het SWP-oordeel, ook als de totale studie positief is; ZIN volgt hier de klinische praktijk waarin FCR bij IGHV-gemuteerd curatieve potentie heeft.</t>
  </si>
  <si>
    <t xml:space="preserve">IGHV gemuteerd, subgroep uitgesloten, FCR, onvoldoende bewijs</t>
  </si>
  <si>
    <t xml:space="preserve">Het SWP-oordeel rust op PFS-winst; of ibrutinib ook overlevingswinst geeft is onduidelijk omdat de OS-data zeer immatuur waren (na ~3 jaar follow-up ~5% overleden) en er geen kwaliteit-van-levengegevens zijn verzameld. Deze onzekerheid werkte door in de KE (ICER-range) en in de ACP-weging.</t>
  </si>
  <si>
    <t xml:space="preserve">PFS volstaat voor SWP bij CLL, maar het ontbreken van OS- en QoL-data wordt in de KE en de maatschappelijke weging tegen de fabrikant gebruikt; verzamel QoL-data in de registratiestudie.</t>
  </si>
  <si>
    <t xml:space="preserve">brief p. 2; FE eindconclusie; ACP-advies</t>
  </si>
  <si>
    <t xml:space="preserve">PFS, OS immatuur, kwaliteit van leven ontbreekt</t>
  </si>
  <si>
    <t xml:space="preserve">ZIN vertaalt de onzekerheid over het OS-effect in een ICER-range op basis van het 95%-betrouwbaarheidsinterval van de hazardratio: fit vs. FCR €63.533–190.543/QALY, niet-fit vs. CO €118.964–199.161/QALY; voor de hele groep ruwweg €60.000–200.000. ZIN neemt de totale-groepanalyse als uitgangspunt en niet de (gunstigere) IGHV-ongemuteerde subgroep, omdat de totaalanalyse methodologisch sterker en beter gevalideerd is.</t>
  </si>
  <si>
    <t xml:space="preserve">Methodiek: ICER-range = ICER bij onder- en bovengrens van het 95%-BI van het OS-effect; subgroepanalyses met gunstigere ICER worden niet als basis genomen als de totaalanalyse beter gevalideerd is.</t>
  </si>
  <si>
    <t xml:space="preserve">FE eindconclusie (fit en niet-fit model)</t>
  </si>
  <si>
    <t xml:space="preserve">ICER range, 95%-BI hazard ratio, IGHV subgroep, totale groep, 60.000-200.000</t>
  </si>
  <si>
    <t xml:space="preserve">In de onderliggende studie zijn geen kwaliteit-van-levendata verzameld; de utiliteiten in het model berusten op aannames en sluiten daarmee niet aan op de richtlijn economische evaluaties. Ook de aanname dat ibrutinib + rituximab even effectief is als ibrutinib-monotherapie wordt geaccepteerd maar blijft onzeker.</t>
  </si>
  <si>
    <t xml:space="preserve">Ontbrekende QoL-meting in de trial wordt als afwijking van het referentiekader genoteerd; aannames over gelijke effectiviteit van varianten worden geaccepteerd maar als imprecisie gemarkeerd.</t>
  </si>
  <si>
    <t xml:space="preserve">FE eindconclusie (kritiekpunten)</t>
  </si>
  <si>
    <t xml:space="preserve">utiliteiten, geen QoL-data, referentiekader, imprecisie</t>
  </si>
  <si>
    <t xml:space="preserve">Voor eerstelijns CLL-patiënten ligt de ziektelast tussen 0,45 en 0,56 (gemiddelde ziektelast), waarbij een referentiewaarde van €50.000 per QALY hoort.</t>
  </si>
  <si>
    <t xml:space="preserve">Benchmark ziektelast 1L CLL 0,45–0,56 → €50.000/QALY (tegenover 0,67–0,76 bij r/r CLL in INT-015).</t>
  </si>
  <si>
    <t xml:space="preserve">ziektelast 0,45-0,56, referentiewaarde 50.000, eerstelijn</t>
  </si>
  <si>
    <t xml:space="preserve">Volgens het FE-rapport is een prijsdaling van 25% tot maximaal 75% nodig om onder €50.000/QALY te komen (afhankelijk van de groep). ZIN en ACP stellen dat de daling vanuit maatschappelijk perspectief veel groter moet zijn: ibrutinib is al voor meerdere indicaties geregistreerd en vergoed, in Nederland en elders, zodat de investeringen deels zijn terugverdiend – dat rechtvaardigt een prijs ónder de referentiewaarde; bovendien is er onzekerheid over OS en kwaliteit van leven en volgen nog indicatie-uitbreidingen.</t>
  </si>
  <si>
    <t xml:space="preserve">De referentiewaarde is een maximum, geen streefprijs: bij een bestaand middel met meerdere indicaties verwacht ZIN/ACP een prijs ver onder de referentiewaarde ('terugverdiende ontwikkelkosten'). Kernprecedent voor indicatie-uitbreidingen van bestaande producten.</t>
  </si>
  <si>
    <t xml:space="preserve">brief p. 2-3; FE eindconclusie; ACP-advies</t>
  </si>
  <si>
    <t xml:space="preserve">prijsdaling 25-75%, referentiewaarde als maximum, terugverdiende investeringen, meerdere indicaties, indicatie-uitbreiding</t>
  </si>
  <si>
    <t xml:space="preserve">De ACP adviseerde ibrutinib niet op te nemen en zelfs niet te starten met prijsonderhandeling zolang de fabrikant niet in openbaarheid een realistischer prijsvoorstel doet: een prijs zo ver boven wat redelijk is, voor een deels terugverdiend product met onzekere overleving, beschikbare alternatieven en verwachte concurrenten, is niet uitlegbaar aan de samenleving; het gemiddelde onderhandelingsresultaat van de minister (~30%) is onvoldoende voor de benodigde daling. De RvB van ZIN volgde de analyse maar koos 'ja, mits' (onderhandelen op basis van een openbaar, realistisch prijsvoorstel) in plaats van 'nee, tenzij', om handelingsruimte te houden.</t>
  </si>
  <si>
    <t xml:space="preserve">De ACP kan de onderhandeling zelf blokkeren en een openbaar prijsvoorstel als voorwaarde stellen; de RvB kan daarvan afwijken. Gebruik van het gemiddelde onderhandelingsresultaat (~30%) als toets of een kortingseis realistisch is.</t>
  </si>
  <si>
    <t xml:space="preserve">ACP-advies (slot); brief p. 3</t>
  </si>
  <si>
    <t xml:space="preserve">geen onderhandeling, openbaar prijsvoorstel, transparantie, 30% gemiddeld onderhandelingsresultaat, ja mits, nee tenzij</t>
  </si>
  <si>
    <t xml:space="preserve">De ACP wijst erop dat de totale behandelkosten per CLL-patiënt nu al €90.000 (fit) tot €290.000 (niet fit) bedragen en met ibrutinib stijgen naar €700.000 respectievelijk €530.000; bij 445 patiënten per jaar (budgetimpact €22,1 mln na substitutie) is dat geld dat niet aan andere patiënten kan worden besteed, ook al zijn de behandelkosten van CLL nu al hoog.</t>
  </si>
  <si>
    <t xml:space="preserve">Kosten per patiënt over het hele ziektetraject (niet alleen de jaarprijs) worden als verdringingsargument gebruikt; 'de zorg is nu al duur' verzacht het oordeel niet.</t>
  </si>
  <si>
    <t xml:space="preserve">ACP-advies; brief p. 2</t>
  </si>
  <si>
    <t xml:space="preserve">behandelkosten per patiënt 700.000, budgetimpact 22,1 mln, verdringing, 445 patiënten</t>
  </si>
  <si>
    <t xml:space="preserve">De ACP weegt mee dat behandelaars over andere behandelingen beschikken, dat op korte termijn meerdere nieuwe CLL-middelen worden verwacht en dat de Horizonscan verdere indicaties voor ibrutinib laat zien; het competitieve landschap en de dreigende betaalbaarheid van steeds meer dure oncologische behandelingen pleiten voor een lagere prijs.</t>
  </si>
  <si>
    <t xml:space="preserve">Beschikbare alternatieven en verwachte concurrentie verlagen de maatschappelijk acceptabele prijs; ZIN raadpleegt de Horizonscan voor toekomstige indicaties bij het prijsoordeel.</t>
  </si>
  <si>
    <t xml:space="preserve">ACP-advies</t>
  </si>
  <si>
    <t xml:space="preserve">alternatieven, concurrentie, Horizonscan, betaalbaarheid, indicatie-uitbreidingen</t>
  </si>
  <si>
    <t xml:space="preserve">De uitkomst van eerdere onderhandelingen tussen fabrikant en zorgverzekeraars is vertrouwelijk en de fabrikant weigerde daarover tijdens de inspraak inhoudelijk te antwoorden; de ACP noemt dit ongewenst voor haar functioneren en ondermijnend voor het geneesmiddelenbeleid. ZIN geeft de minister in overweging de fabrikant uit te nodigen tot een openbaar, realistisch prijsvoorstel en vraagt om zichtbare, toetsbare maatschappelijke verantwoordelijkheid.</t>
  </si>
  <si>
    <t xml:space="preserve">Gebrek aan transparantie tijdens de inspraak werkt direct tegen de fabrikant; ZIN koppelt opname aan een openbaar prijsvoorstel. Bereid je voor op vragen over vertrouwelijke afspraken.</t>
  </si>
  <si>
    <t xml:space="preserve">ACP-advies; brief p. 3</t>
  </si>
  <si>
    <t xml:space="preserve">transparantie, vertrouwelijke prijsafspraken, inspraak, openbaar prijsvoorstel, maatschappelijke verantwoordelijkheid</t>
  </si>
  <si>
    <t xml:space="preserve">Dosering / verspilling / toediening</t>
  </si>
  <si>
    <t xml:space="preserve">Patiëntenorganisaties (Hematon, NFK) en HOVON benadrukten dat een chemotherapievrije, orale behandeling een stap vooruit is; ZIN en ACP erkennen het gebruiksgemak en het veelal gunstigere bijwerkingsprofiel als aanwinst, maar dit verandert het prijsoordeel niet.</t>
  </si>
  <si>
    <t xml:space="preserve">Gebruiksgemak/chemotherapievrij telt als voordeel in de FT-beoordeling en de ACP-weging, maar compenseert geen ongunstige kosteneffectiviteit.</t>
  </si>
  <si>
    <t xml:space="preserve">oraal, chemotherapievrij, gebruiksgemak, patiëntenperspectief</t>
  </si>
  <si>
    <t xml:space="preserve">ZIN splitst de geregistreerde indicatie in drie subgroepen naar IGHV- en TP53-status en trekt per subgroep een eigen conclusie: 'waarschijnlijk' klinisch relevant PFS-voordeel (ongemuteerd IGHV), 'mogelijk' langere PFS (gemuteerd IGHV) en onvoldoende bewijs bij del(17p)/TP53 → SWP voor twee van de drie groepen.</t>
  </si>
  <si>
    <t xml:space="preserve">GRADE-taal ('waarschijnlijk', 'mogelijk') bepaalt per subgroep het SWP-oordeel; een biomarker-subgroep met te weinig data valt buiten de te verzekeren prestatie, ook binnen één registratie-indicatie.</t>
  </si>
  <si>
    <t xml:space="preserve">IGHV, TP53, del(17p), subgroepen, GRADE waarschijnlijk/mogelijk, te verzekeren prestatie</t>
  </si>
  <si>
    <t xml:space="preserve">Claude (batch 6, 09-09-2026)</t>
  </si>
  <si>
    <t xml:space="preserve">Tegenover ibrutinib (ongemuteerd IGHV) is de vergelijking indirect; omdat de patiënten in de venetoclax-studie minder fit waren dan in de ibrutinib-studie concludeert ZIN dat venetoclax-obinutuzumab 'mogelijk' tot een vergelijkbare PFS leidt. Bij del(17p)/TP53 is het relatieve verschil met ibrutinib niet te beoordelen.</t>
  </si>
  <si>
    <t xml:space="preserve">Verschil in fitheid tussen studiepopulaties wordt door ZIN in het voordeel van het nieuwe middel uitgelegd (minder fitte populatie, toch vergelijkbaar); indirecte vergelijkingen leveren hoogstens 'mogelijk gelijkwaardig'.</t>
  </si>
  <si>
    <t xml:space="preserve">indirecte vergelijking, ibrutinib, fitheid, vergelijkbare PFS</t>
  </si>
  <si>
    <t xml:space="preserve">Het oordeel berust op progressievrije overleving; over het effect op algehele overleving (langzaam beloop), de tijd tot de volgende behandeling en de kwaliteit van leven is nog weinig bekend. De ACP herhaalt dat onduidelijk is of PFS-winst tot langer leven leidt.</t>
  </si>
  <si>
    <t xml:space="preserve">PFS volstaat voor SWP bij 1L CLL; ontbrekende OS/QoL/TTNT-data worden als onzekerheid meegenomen in de prijsafweging.</t>
  </si>
  <si>
    <t xml:space="preserve">brief p. 2; ACP-advies</t>
  </si>
  <si>
    <t xml:space="preserve">PFS, OS onbekend, tijd tot volgende behandeling, kwaliteit van leven</t>
  </si>
  <si>
    <t xml:space="preserve">Op basis van graad 3-4 bijwerkingen en staken wegens bijwerkingen is er geen voorkeur voor venetoclax-obinutuzumab, chloorambucil-obinutuzumab of ibrutinib; alle drie kennen ernstige risico's (tumorlysissyndroom, neutropenie, infecties) die voorzorgsmaatregelen vereisen. Bewijs van zeer lage kwaliteit of ontbrekend.</t>
  </si>
  <si>
    <t xml:space="preserve">Vergelijkbare veiligheidsprofielen leveren geen voordeel maar ook geen bezwaar; ZIN benoemt fatale risico's expliciet zonder er een oordeel aan te koppelen.</t>
  </si>
  <si>
    <t xml:space="preserve">TLS, neutropenie, infecties, geen voorkeur, veiligheid</t>
  </si>
  <si>
    <t xml:space="preserve">Bij ongemuteerd IGHV is venetoclax-obinutuzumab dominant t.o.v. chloorambucil-obinutuzumab (meer QALY's, lagere kosten; medische kosten in gewonnen levensjaren veranderen dat niet). Bij gemuteerd IGHV is de KEA van voldoende kwaliteit maar door de onzekere PFS-modellering (weinig data) niet bruikbaar voor besluitvorming, hoewel ook daar kostenbesparing lijkt op te treden.</t>
  </si>
  <si>
    <t xml:space="preserve">Dominantie wordt erkend, maar een KEA kan ondanks 'voldoende methodologische kwaliteit' onbruikbaar worden verklaard voor een subgroep met te weinig data. Voorbeeld van een positief KE-oordeel bij een vaste behandelduur.</t>
  </si>
  <si>
    <t xml:space="preserve">brief p. 2-3; FE conclusie</t>
  </si>
  <si>
    <t xml:space="preserve">dominant, kostenbesparend, referentiewaarde 50.000, IGHV gemuteerd onzeker, vaste behandelduur</t>
  </si>
  <si>
    <t xml:space="preserve">Hoewel de behandeling kosteneffectief en zelfs kostenbesparend is, adviseren ZIN en ACP toch prijsonderhandeling: venetoclax wordt al voor meerdere indicaties vergoed, zodat de fabrikant al deels is gecompenseerd voor zijn inspanningen, wat een lagere prijs rechtvaardigt.</t>
  </si>
  <si>
    <t xml:space="preserve">Zelfs dominantie beschermt niet tegen een onderhandelingsadvies als het middel al voor andere indicaties wordt vergoed ('deels gecompenseerd'-argument, hier voor het eerst toegepast op een kostenbesparend middel).</t>
  </si>
  <si>
    <t xml:space="preserve">brief p. 3 (pakketadvies); ACP-advies</t>
  </si>
  <si>
    <t xml:space="preserve">prijsonderhandeling ondanks dominantie, meerdere indicaties, deels gecompenseerd, indicatiestapeling</t>
  </si>
  <si>
    <t xml:space="preserve">ZIN en ACP koppelen dit advies aan de lopende prijsonderhandeling over ibrutinib, dat deels een alternatief is: venetoclax-obinutuzumab duurt ongeveer een jaar, ibrutinib tot progressie (meestal &gt;3 jaar, ~€70.000 per jaar). Het advies moet daarom repercussies hebben voor de ibrutinib-onderhandeling.</t>
  </si>
  <si>
    <t xml:space="preserve">Een goedkoper, tijdelijk alternatief wordt door ZIN actief ingezet als hefboom in de prijsonderhandeling van de concurrent; verwacht kruisverwijzingen tussen gelijktijdige dossiers in dezelfde indicatie.</t>
  </si>
  <si>
    <t xml:space="preserve">brief p. 3 (relatie met andere beoordeling)</t>
  </si>
  <si>
    <t xml:space="preserve">ibrutinib, lopende onderhandeling, behandelduur 1 jaar vs tot progressie, hefboom, concurrentie</t>
  </si>
  <si>
    <t xml:space="preserve">De ACP merkt op dat, omdat de kosteneffectiviteit van de huidige standaardbehandeling onbekend is, alleen gezegd kan worden dat de nieuwe behandeling kosteneffectief is ten opzichte van die standaard, niet of de zorg als zodanig kosteneffectief is.</t>
  </si>
  <si>
    <t xml:space="preserve">Relatieve kosteneffectiviteit t.o.v. een mogelijk zelf niet-kosteneffectieve standaard wordt door de ACP als beperking benoemd (vgl. liso-cel FL 2026).</t>
  </si>
  <si>
    <t xml:space="preserve">ACP-advies 23-10-2020</t>
  </si>
  <si>
    <t xml:space="preserve">kosteneffectiviteit standaardbehandeling onbekend, relatieve ICER</t>
  </si>
  <si>
    <t xml:space="preserve">Omdat er al veel middelen voor CLL zijn beoordeeld en nog veel aankomen, wil de ACP deze middelen in samenhang beoordelen en adviseert ZIN die mogelijkheid te onderzoeken, met gebruik van het aanbod van de beroepsgroep om de onderlinge verhouding van de middelen te bekijken.</t>
  </si>
  <si>
    <t xml:space="preserve">Aanzet tot indicatiebrede ('in samenhang') beoordeling van CLL-middelen; latere dossiers in CLL kunnen tegen het hele veld worden afgezet in plaats van tegen één comparator.</t>
  </si>
  <si>
    <t xml:space="preserve">beoordeling in samenhang, indicatiebreed, beroepsgroep, CLL-landschap</t>
  </si>
  <si>
    <t xml:space="preserve">ZIN schat ca. 194 patiënten per jaar, een behandelduur van ongeveer een jaar en €84.503 per behandeling; totale kosten €8,2 mln per jaar en €5,6 mln meerkosten na substitutie van de huidige behandeling.</t>
  </si>
  <si>
    <t xml:space="preserve">Lage budgetimpact bij vaste behandelduur; substitutie van de standaard wordt in de BIA verrekend.</t>
  </si>
  <si>
    <t xml:space="preserve">brief p. 2 (budgetimpact)</t>
  </si>
  <si>
    <t xml:space="preserve">budgetimpact 8,2 mln, 5,6 mln meerkosten, 194 patiënten, substitutie</t>
  </si>
  <si>
    <t xml:space="preserve">ZIN acht de effectiviteit van de zes sluiscombinaties voldoende aangetoond op basis van de onderbouwde (concept)richtlijn van de HOVON Myeloom Werkgroep en de onderliggende gerandomiseerde en niet-gerandomiseerde studies, zonder per combinatie een farmacotherapeutisch rapport op te stellen; de richtlijn maakt de onderbouwing van de keuzes expliciet en stelt behandeling in studieverband centraal.</t>
  </si>
  <si>
    <t xml:space="preserve">ZIN kan het SWP-oordeel baseren op een goed onderbouwde beroepsgroeprichtlijn in plaats van een eigen FT-beoordeling per middel, mits het indicatiegebied dynamisch is en de richtlijn haar keuzes expliciet onderbouwt. Investeer in richtlijnpositionering.</t>
  </si>
  <si>
    <t xml:space="preserve">brief p. 2-3 (algemeen, conclusie)</t>
  </si>
  <si>
    <t xml:space="preserve">richtlijn HOVON MWG, conceptrichtlijn, effectiviteit voldoende aangetoond, geen FT-rapport, pilot</t>
  </si>
  <si>
    <t xml:space="preserve">Claude (batch 7, 09-09-2026)</t>
  </si>
  <si>
    <t xml:space="preserve">Geïsoleerde individuele beoordelingen van combinaties hebben volgens ZIN in dit indicatiegebied onvoldoende toegevoegde waarde vanuit de optiek van het verzekerde pakket: voor de patiënt telt niet de beste combinatie per behandellijn maar de beste uitkomst na meerdere lijnen (welke behandelvolgorde is het meest (kosten)effectief?), terwijl de keuze in een eerdere lijn de uitkomsten in latere lijnen beïnvloedt en de voorkeuren snel wijzigen.</t>
  </si>
  <si>
    <t xml:space="preserve">Indicatiebrede beoordeling als alternatief voor de sluisbeoordeling per combinatie; sequentie/behandelvolgorde als relevante beoordelingseenheid. ZIN kondigt aan dit vaker te willen doen waar de dynamiek groot is (m.n. hemato-oncologie, CLL).</t>
  </si>
  <si>
    <t xml:space="preserve">brief p. 1, 3, 5</t>
  </si>
  <si>
    <t xml:space="preserve">indicatiebreed, behandelvolgorde, sequentie, dynamisch behandellandschap, Toekomstbestendig pakketbeheer</t>
  </si>
  <si>
    <t xml:space="preserve">De kosteneffectiviteit van een individuele combinatie is in dit landschap moeilijk te bepalen: de modelinput moet aansluiten bij de Nederlandse praktijk, die snel verandert, zodat een pakketadvies over één combinatie bij verschijnen al achterhaald kan zijn. ZIN vraagt zich af of de KE van een individuele combinatie wel de relevante maat is, of eerder de meest doelmatige inzet over meerdere behandellijnen.</t>
  </si>
  <si>
    <t xml:space="preserve">ZIN erkent de grenzen van de KEA per product bij sequentiële therapie; opening voor sequentie-/pathway-modellen en voor het argument dat een snel veranderende praktijk de vergelijkende basis van een model ondermijnt.</t>
  </si>
  <si>
    <t xml:space="preserve">brief p. 3 (weging pakketcriteria)</t>
  </si>
  <si>
    <t xml:space="preserve">kosteneffectiviteit per combinatie, modelinput NL-praktijk, sequentiemodel, doelmatige inzet</t>
  </si>
  <si>
    <t xml:space="preserve">Omdat inschattingen van patiëntaantallen per combinatie snel worden ingehaald, is de macrobudgetimpact per combinatie lastig te ramen. ZIN kijkt daarom naar de totale farmacotherapeutische uitgaven voor MM: €123 mln (2017), €174 mln (2018) en €248 mln (2019), met lenalidomide en daratumumab als grootste posten; vijf van de zes combinaties bevatten een van beide, één bevat beide.</t>
  </si>
  <si>
    <t xml:space="preserve">Macrokosten per indicatiegebied (uitgaventrend) vervangen de BIA per middel; producten die in veel combinaties terugkomen krijgen extra aandacht als kostendrijver.</t>
  </si>
  <si>
    <t xml:space="preserve">brief p. 3-4</t>
  </si>
  <si>
    <t xml:space="preserve">macrokosten MM, 123-174-248 mln, lenalidomide, daratumumab, budgetimpact per combinatie</t>
  </si>
  <si>
    <t xml:space="preserve">Een scherpe prijsonderhandeling is volgens ZIN gerechtvaardigd omdat (1) de definitieve plaats in het behandelalgoritme en dus de effectiviteit in de praktijk nog onbekend zijn, (2) er grote onzekerheid is over de kosteneffectiviteit, (3) het om indicatie-uitbreidingen of een eerdere plaats in het algoritme gaat, waardoor de onderzoeks- en ontwikkelingskosten grotendeels zijn terugverdiend, en (4) er al andere behandelmogelijkheden zijn.</t>
  </si>
  <si>
    <t xml:space="preserve">De vier standaardargumenten voor 'scherpe' onderhandeling zonder KE-cijfers; het 'terugverdiende R&amp;D'-argument wordt hier op een hele klasse van indicatie-uitbreidingen toegepast.</t>
  </si>
  <si>
    <t xml:space="preserve">brief p. 3-4 (conclusie)</t>
  </si>
  <si>
    <t xml:space="preserve">scherpe prijsonderhandeling, plaats in algoritme onbekend, R&amp;D terugverdiend, indicatie-uitbreiding, alternatieven</t>
  </si>
  <si>
    <t xml:space="preserve">Omdat de gebruikelijke uitgangspunten voor prijsonderhandeling (budgetimpact, kosteneffectiviteit) ontbreken, stelt ZIN voor in te zetten op het niet verder laten stijgen van de macrokosten voor MM tijdens de pilot: bevriezen van de uitgaven op het niveau van een vastgesteld jaar. De ACP besprak ook een vaste prijs per patiënt of per patiëntjaar, maar had het meeste draagvlak voor het macrokostenplafond; zonder KE-data kan zij geen value-based prijsadvies geven.</t>
  </si>
  <si>
    <t xml:space="preserve">Uitgavenplafond op indicatieniveau als onderhandelingsdoel wanneer value-based argumenten ontbreken; alternatieve modellen (prijs per patiëntjaar) liggen op tafel. Relevant voor portfolio-onderhandelingen over meerdere combinaties.</t>
  </si>
  <si>
    <t xml:space="preserve">brief p. 4; ACP-advies</t>
  </si>
  <si>
    <t xml:space="preserve">macrokosten bevriezen, uitgavenplafond, prijs per patiëntjaar, value based, onderhandelingskader</t>
  </si>
  <si>
    <t xml:space="preserve">Voorwaarden van de pilot: een taakgroep met alle belanghebbenden; ziektespecifieke, onafhankelijke dataverzameling (MM als casus in het project Regie op registers); gepast-gebruikonderzoek, waaronder het beroepsgroepinitiatief naar de behandelduur van DRd – een combinatie die naar verwachting elke patiënt uiteindelijk krijgt en dus veel kan besparen; en real-time monitoring. ZIN adviseert de financiering van registratie en onderzoek mee te nemen in de onderhandelingen met de fabrikanten.</t>
  </si>
  <si>
    <t xml:space="preserve">Fabrikanten worden geacht mee te betalen aan registratie en gepast-gebruikonderzoek; behandelduur-/de-escalatiestudies gelden als besparingsinstrument. Verwacht dit als vast onderdeel van MM-afspraken.</t>
  </si>
  <si>
    <t xml:space="preserve">brief p. 4-5 (taakgroep, dataverzameling)</t>
  </si>
  <si>
    <t xml:space="preserve">taakgroep, Regie op registers, gepast gebruik onderzoek, behandelduur DRd, financiering door fabrikanten, real-time monitoring</t>
  </si>
  <si>
    <t xml:space="preserve">De ACP steunt de pilot: het gaat om effectieve middelen, individuele beoordelingen zouden complex en niet zinvol zijn, en de aanpak sluit aan bij haar eerdere verzoek om indicatiebrede beoordelingen. Zij onderschrijft gepast-gebruikonderzoek en onafhankelijke dataverzameling als voorwaarden, hoopt dat de beroepsgroep toegang krijgt tot alle middelen om het optimale algoritme te bepalen, en zal zich na de pilot opnieuw over voortzetting van de vergoeding buigen.</t>
  </si>
  <si>
    <t xml:space="preserve">Tijdelijke toelating met expliciete herbeoordeling na de pilot; toegang tot alle middelen voor de beroepsgroep als maatschappelijk doel. Patiëntenorganisaties, HOVON en fabrikant steunden de aanpak.</t>
  </si>
  <si>
    <t xml:space="preserve">ACP-advies 11-12-2020</t>
  </si>
  <si>
    <t xml:space="preserve">ACP, pilot, tijdelijke toelating, herbeoordeling na pilot, toegang alle middelen, indicatiebrede beoordeling</t>
  </si>
  <si>
    <t xml:space="preserve">Voor combinaties die tijdens de pilot (max. 2,5 jaar) nieuw in de sluis komen, wordt per keer na advies van de taakgroep bekeken of zij direct binnen de pilotvoorwaarden kunnen instromen of dat een afzonderlijk ZIN-advies nodig is; ook dan geldt: tijdelijk, onder voorwaarden en na scherpe prijsonderhandeling.</t>
  </si>
  <si>
    <t xml:space="preserve">Instroomroute via taakgroep-advies i.p.v. volledig sluisdossier voor MM-combinaties (toegepast bij o.a. Isa-Kd, INT-031); de 'tijdelijk/onder voorwaarden/scherpe onderhandeling'-formule is het template.</t>
  </si>
  <si>
    <t xml:space="preserve">brief p. 2, 5 (tijdpad)</t>
  </si>
  <si>
    <t xml:space="preserve">nieuwe sluismiddelen, taakgroep-advies, directe instroom, tijdpad 2,5 jaar</t>
  </si>
  <si>
    <t xml:space="preserve">Op basis van de conceptrichtlijn MM en de beschikbare literatuur acht ZIN de effectiviteit van isatuximab-carfilzomib-dexamethason voldoende aangetoond: de combinatie heeft een plaats als tweedelijnsbehandeling bij lenalidomide-refractaire patiënten en verdient de voorkeur boven carfilzomib-dexamethason vanwege de langere progressievrije overleving, zeker bij patiënten met klinisch relevante ziekteverschijnselen.</t>
  </si>
  <si>
    <t xml:space="preserve">Richtlijnpositionering (2e lijn, lenalidomide-refractair) en een PFS-voordeel uit de literatuur volstaan in het pilotkader voor een positief SWP-oordeel zonder FT-rapport.</t>
  </si>
  <si>
    <t xml:space="preserve">Isa-Kd, carfilzomib-dexamethason, PFS, lenalidomide-refractair, conceptrichtlijn, tweede lijn</t>
  </si>
  <si>
    <t xml:space="preserve">ZIN neemt over dat isatuximab-carfilzomib-dexamethason gelijkwaardig is aan daratumumab-carfilzomib-dexamethason, waarover eerder in de pilot is geadviseerd.</t>
  </si>
  <si>
    <t xml:space="preserve">Gelijkwaardigheid aan een al (voorlopig) toegelaten combinatie binnen dezelfde klasse (anti-CD38 + Kd) volstaat voor instroom in de pilot; de concurrent wordt daarmee het prijsanker.</t>
  </si>
  <si>
    <t xml:space="preserve">gelijkwaardig, D-Kd, anti-CD38, klasse, prijsanker</t>
  </si>
  <si>
    <t xml:space="preserve">Het advies volgt de pilotformule van 11-02-2021: tijdelijk opnemen onder voorwaarden en na scherpe prijsonderhandeling, in afwachting van de definitieve indicatiebrede aanpak met de taakgroep multipel myeloom; er zijn geen afzonderlijke FT-/FE-rapporten of BIA opgesteld.</t>
  </si>
  <si>
    <t xml:space="preserve">Template voor MM-combinaties 2021–2023: kort voorlopig advies (2 pagina's) met verwijzing naar het pilotkader; de prijsargumentatie (o.a. terugverdiende R&amp;D) is die van INT-028.</t>
  </si>
  <si>
    <t xml:space="preserve">brief p. 1-2 (voorlopig pakketadvies, conclusie)</t>
  </si>
  <si>
    <t xml:space="preserve">pilot, voorlopig advies, tijdelijk opnemen, scherpe prijsonderhandeling, taakgroep</t>
  </si>
  <si>
    <t xml:space="preserve">ZIN memoreert dat isatuximab al geregistreerd en vergoed is voor r/r MM na ten minste twee eerdere lijnen (met pomalidomide-dexamethason); de nieuwe combinatie is dus een indicatie-uitbreiding, waarop de pilotargumentatie over grotendeels terugverdiende ontwikkelkosten van toepassing is.</t>
  </si>
  <si>
    <t xml:space="preserve">Bij een tweede indicatie van een al vergoed middel wordt het 'terugverdiend'-argument impliciet meegenomen, ook zonder KE-beoordeling.</t>
  </si>
  <si>
    <t xml:space="preserve">brief p. 1</t>
  </si>
  <si>
    <t xml:space="preserve">indicatie-uitbreiding, Isa-Pd, al vergoed, ontwikkelkosten</t>
  </si>
  <si>
    <t xml:space="preserve">Met 39 en 51 maanden mediane follow-up rapporteert ZUMA-1 een mediane OS van 25,8 maanden, nog steeds ~60% overleving na 12 maanden en ~50% na 24 maanden – precies wat in 2019 werd geschat – en een zichtbaar plateau in de curve. ZIN concludeert dat de overlevingswinst klinisch relevant blijft en dat axi-cel nog steeds aan SWP voldoet.</t>
  </si>
  <si>
    <t xml:space="preserve">Een herbeoordeling met langere follow-up die de eerdere schattingen bevestigt, bestendigt het SWP-oordeel; het 'plateau' dat in 2019 nog te onzeker was, wordt nu geaccepteerd. Plan de herbeoordeling op het moment dat landmark-overleving en plateau zichtbaar zijn.</t>
  </si>
  <si>
    <t xml:space="preserve">brief p. 2 (uitkomsten herbeoordeling); FE-memo tabel 1, figuur 1-2</t>
  </si>
  <si>
    <t xml:space="preserve">follow-up 51 maanden, plateau, mediane OS 25,8, 2-jaarsoverleving 50%, herbeoordeling, SWP bevestigd</t>
  </si>
  <si>
    <t xml:space="preserve">Claude (batch 8, 09-09-2026)</t>
  </si>
  <si>
    <t xml:space="preserve">De nieuwe OS-data zijn gebaseerd op de mITT-populatie (101 van 111 patiënten): patiënten die geen axi-cel kregen wegens bijwerkingen, overlijden, verdwenen meetbare ziekte of mislukte productie ontbreken, terwijl SCHOLAR-1 wél alle patiënten telt. ZIN acht een overschatting van het effect waarschijnlijk, niet kwantificeerbaar, maar in een absoluut worst case maximaal 10/111 = 9% van de overleving en QALY's.</t>
  </si>
  <si>
    <t xml:space="preserve">ZIN eist ITT-data voor celtherapie en behandelt mITT als bron van overschatting (patiënten met mislukte productie/vroeg overlijden tellen mee); een worst-case-bounding-redenering wordt gebruikt om de onzekerheid te begrenzen en vertaalt zich in een conservatief scenario in de KEA.</t>
  </si>
  <si>
    <t xml:space="preserve">FE-memo (effectiviteit)</t>
  </si>
  <si>
    <t xml:space="preserve">mITT, ITT, 111 vs 101 patiënten, overschatting, worst case 9%, non-infused patients</t>
  </si>
  <si>
    <t xml:space="preserve">De belangrijkste kritiek uit 2019 – immature OS en daardoor een onbetrouwbaar mixture-cure-model – is weggenomen doordat de registratiehouder een nieuwe OS-analyse op basis van 3 jaar follow-up heeft aangeleverd waarin een overlevingsplateau zichtbaar is; ZIN heeft nu voldoende vertrouwen in de MCM-extrapolatie. Omdat de onzekerheid over OS kleiner is, hoeft niet langer met een ICER-range te worden gewerkt maar kan de puntschatter (€83.184/QALY) worden gebruikt; de univariate gevoeligheidsanalyses tonen geen grote onzekerheden meer.</t>
  </si>
  <si>
    <t xml:space="preserve">Een mixture-cure-model wordt geaccepteerd zodra ≥3 jaar OS-follow-up een plateau laat zien; ZIN keert dan terug van ICER-range naar puntschatter. De drempel voor 'voldoende mature' data bij CAR-T ligt hier op ~3 jaar OS.</t>
  </si>
  <si>
    <t xml:space="preserve">FE-memo (effectiviteit, resultaten)</t>
  </si>
  <si>
    <t xml:space="preserve">mixture cure model, plateau, 3 jaar follow-up, puntschatter, ICER range verlaten, univariate gevoeligheidsanalyse</t>
  </si>
  <si>
    <t xml:space="preserve">Het representativiteitsbezwaar uit 2019 (ZUMA-1 gemiddeld 56 jaar en ECOG &lt;2 vs. Nederlandse DLBCL-populatie mediaan 70 jaar) is opgelost met praktijkdata: Nederlandse patiënten die axi-cel kregen via early access en reguliere toegang hadden een mediane leeftijd van 59 jaar (IQR 52–65), vergelijkbaar met ZUMA-1 (58; IQR 51–64), en toegang is beperkt tot ECOG 0–1. ZIN heeft daarom voldoende vertrouwen in de leeftijd in het model.</t>
  </si>
  <si>
    <t xml:space="preserve">Nederlandse real-world-gebruiksdata (leeftijd, performance status van behandelde patiënten) kunnen een representativiteitsbezwaar tegen de studiepopulatie wegnemen; gepast-gebruikcriteria (ECOG 0-1) maken de behandelde populatie gelijk aan de studiepopulatie.</t>
  </si>
  <si>
    <t xml:space="preserve">FE-memo (patiëntenpopulatie)</t>
  </si>
  <si>
    <t xml:space="preserve">representativiteit, leeftijd 59 jaar, early access data, ECOG 0-1, real-world data</t>
  </si>
  <si>
    <t xml:space="preserve">De utiliteiten uit 2019 berustten op slechts 34 patiënten en waren niet vergeleken met de literatuur; in de herindiening zijn literatuurutiliteiten per gezondheidstoestand als scenario toegevoegd, waarmee ZIN voldoende vertrouwen heeft in de utiliteiten.</t>
  </si>
  <si>
    <t xml:space="preserve">Kleine QoL-steekproeven worden geaccepteerd als literatuurutiliteiten als scenario worden meegeleverd en de uitkomst niet wezenlijk verandert.</t>
  </si>
  <si>
    <t xml:space="preserve">FE-memo (utiliteiten)</t>
  </si>
  <si>
    <t xml:space="preserve">utiliteiten, 34 patiënten, literatuurutiliteiten, scenario</t>
  </si>
  <si>
    <t xml:space="preserve">De kosten van herbehandeling (9% van de ZUMA-1-patiënten kreeg tweemaal axi-cel) zijn nu meegenomen (€441.430 per patiënt incl. leukaferese, opname, monitoring en follow-up, tegenover €364.136 in 2019), de kosten zijn geactualiseerd naar 2020 en de comparatorkosten zijn gecorrigeerd naar allogene in plaats van autologe SCT. Indirecte medische kosten in gewonnen levensjaren hoeven volgens ZIN niet in de base case, een scenario volstaat.</t>
  </si>
  <si>
    <t xml:space="preserve">Kostenvolledigheid (retreatment, juiste comparatorprocedure) als voorwaarde voor een acceptabel model; indirecte medische kosten in gewonnen levensjaren mogen buiten de base case blijven.</t>
  </si>
  <si>
    <t xml:space="preserve">FE-memo (kosten, tabel 4)</t>
  </si>
  <si>
    <t xml:space="preserve">herbehandeling 9%, €441.430, allogene SCT, indirecte medische kosten, kostenupdate 2020</t>
  </si>
  <si>
    <t xml:space="preserve">De nieuwe KEA is van voldoende methodologische kwaliteit: 5,29 QALY winst (2019: 6,16), €440.120 meerkosten, ICER €83.184/QALY en 51% kans op kosteneffectiviteit bij €80.000/QALY. Vanwege de mogelijke mITT-overschatting kiest ZIN als scenario de lognormale MCM-verdeling met de laagste overleving (ICER €89.677, +7,8%). Conclusie: de prijs moet minimaal 5% dalen (scenario: 15%) om onder de referentiewaarde te komen.</t>
  </si>
  <si>
    <t xml:space="preserve">Bij een ICER net boven de referentiewaarde adviseert ZIN een precies berekende, kleine prijsdaling (5%), met een conservatief scenario (15%) als bandbreedte voor de onderhandeling. Contrast met 2019, toen geen percentage kon worden genoemd.</t>
  </si>
  <si>
    <t xml:space="preserve">brief p. 2-3 (conclusie); FE-memo (resultaten, conclusie)</t>
  </si>
  <si>
    <t xml:space="preserve">ICER 83.184, prijsdaling 5%, scenario 15%, lognormaal, 51% kans kosteneffectief, referentiewaarde 80.000</t>
  </si>
  <si>
    <t xml:space="preserve">ZIN berekent de ziektelast opnieuw: resterende QALY's met standaardbehandeling 3,34 tegenover 23,1 zonder ziekte, absoluut verlies 19,76 → proportional shortfall 0,86 (2019: 0,83), waarbij de referentiewaarde €80.000/QALY blijft gelden.</t>
  </si>
  <si>
    <t xml:space="preserve">Voorbeeld van een volledig uitgeschreven ziektelastberekening (fair innings / proportional shortfall) voor r/r DLBCL: 0,86.</t>
  </si>
  <si>
    <t xml:space="preserve">FE-memo tabel 2</t>
  </si>
  <si>
    <t xml:space="preserve">ziektelast 0,86, proportional shortfall, fair innings, referentiewaarde 80.000</t>
  </si>
  <si>
    <t xml:space="preserve">De budgetimpact wordt nu geschat op €44,9 mln in jaar 3 bij 129 patiënten, in lijn met het hoge scenario uit 2019 (€29,3–44 mln bij 90–135 patiënten). Onzekerheden blijven: aantallen, verdeling over behandellijnen en marktpenetratie (o.a. mogelijke concurrentie). Door twee lopende indicatie-uitbreidingsstudies is de kans aanzienlijk dat de werkelijke budgetimpact hoger uitvalt.</t>
  </si>
  <si>
    <t xml:space="preserve">Bij herbeoordeling toetst ZIN de gerealiseerde aantallen aan de eerdere scenario's ('in lijn met het hoge scenario') en herhaalt de pipeline-waarschuwing; het hoge scenario wordt de nieuwe basis.</t>
  </si>
  <si>
    <t xml:space="preserve">budgetimpact 44,9 mln, 129 patiënten, hoog scenario 2019, indicatie-uitbreidingen, concurrentie</t>
  </si>
  <si>
    <t xml:space="preserve">De herbeoordeling vloeit voort uit de afspraak tussen minister en leverancier bij de opname per 1 mei 2020 (arrangement t/m 1 december 2021) dat ZIN het middel opnieuw zou beoordelen; ZIN gebruikte daarbij de gepubliceerde langetermijndata en een herindiening van het FE-model door de registratiehouder, zonder nieuw FT-rapport of ACP-advies.</t>
  </si>
  <si>
    <t xml:space="preserve">Herbeoordeling gekoppeld aan het aflopen van een financieel arrangement is een standaardroute geworden; de fabrikant levert een geactualiseerd model dat op de eerder genoemde kritiekpunten wordt getoetst. Bereid herindieningen voor als 'antwoord op de kritiekpuntenlijst'.</t>
  </si>
  <si>
    <t xml:space="preserve">brief p. 1 (aanleiding); FE-memo inleiding</t>
  </si>
  <si>
    <t xml:space="preserve">herbeoordeling, financieel arrangement, herindiening, kritiekpunten 2019, opname 01-05-2020</t>
  </si>
  <si>
    <t xml:space="preserve">Toevoeging van venetoclax aan azacitidine gaf in VIALE-A een mediane overleving van 14,7 tegenover 9,6 maanden (HR 0,66; 95%-BI 0,52–0,85), gebaseerd op een geplande interim-analyse met 75% maturiteit; ZIN beoordeelt dit effect op de harde uitkomstmaat overleving als klinisch relevant en concludeert tot SWP.</t>
  </si>
  <si>
    <t xml:space="preserve">Een interim-analyse met ~75% maturiteit volstaat voor een positief SWP-oordeel als het OS-effect (HR ~0,66, ~5 maanden winst) klinisch relevant en statistisch robuust is; de interim-status wordt als onzekerheid doorgeschoven naar het prijsadvies.</t>
  </si>
  <si>
    <t xml:space="preserve">brief p. 2 (stand van de wetenschap en praktijk)</t>
  </si>
  <si>
    <t xml:space="preserve">VIALE-A, OS 14,7 vs 9,6, HR 0,66, interim-analyse 75%, klinisch relevant</t>
  </si>
  <si>
    <t xml:space="preserve">Claude (batch 9, 09-09-2026)</t>
  </si>
  <si>
    <t xml:space="preserve">De tijd tot een klinisch relevante achteruitgang in kwaliteit van leven (≥10 punten EORTC QLQ-C30) was numeriek langer met venetoclax (16,5 vs. 9,3 maanden) maar niet statistisch significant (HR 0,81; 0,55–1,18). ZIN noemt de onzekerheid over kwaliteit van leven als meegewogen factor in het SWP-oordeel én als argument voor prijsonderhandeling.</t>
  </si>
  <si>
    <t xml:space="preserve">Niet-significante QoL-uitkomsten blokkeren SWP niet bij duidelijke OS-winst, maar worden expliciet als onzekerheid meegenomen in de prijsafweging.</t>
  </si>
  <si>
    <t xml:space="preserve">kwaliteit van leven, EORTC QLQ-C30, niet significant, onzekerheid</t>
  </si>
  <si>
    <t xml:space="preserve">Venetoclax verhoogt de incidentie van ernstige interventiegerelateerde bijwerkingen klinisch relevant; iets meer patiënten staakten wegens bijwerkingen (24,4% vs. 20,1%; RR 1,21; 0,82–1,78). ZIN weegt dit mee maar acht de balans positief; de behandelaar noemde de bijwerkingen in de ACP acceptabel gezien het ernstige natuurlijke beloop en zag als voordeel dat de combinatie eerder inzicht geeft of HMA-behandeling aanslaat.</t>
  </si>
  <si>
    <t xml:space="preserve">Meer ernstige bijwerkingen worden geaccepteerd bij een levensbedreigende ziekte met beperkte alternatieven; het staakpercentage is de maat voor hanteerbaarheid.</t>
  </si>
  <si>
    <t xml:space="preserve">bijwerkingen, staken 24,4%, RR 1,21, hanteerbaarheid</t>
  </si>
  <si>
    <t xml:space="preserve">ZIN verwierp de herindiening van het FE-model waarin de gemiddelde behandelduur 'kunstmatig' was aangepast zodat de time-on-treatment-curve rechthoekig werd (10,76 cycli; niemand meer in behandeling na 12 cycli), wat de ICER verlaagde van €74.018 naar €67.128/QALY. ZIN prefereert de exponentiële curve uit het eerdere model (geleidelijke afname, tot 56 cycli), die beter bij de praktijk past, en rapporteert de conservatievere ICER. Statistische onderbouwing van de extrapolatie (KM-data met meerdere distributies) ontbrak; ZIN wil de fit kunnen beoordelen.</t>
  </si>
  <si>
    <t xml:space="preserve">Behandelduur moet worden geëxtrapoleerd vanuit KM-data van time-on-treatment met geteste parametrische distributies, niet via een op de mediaan/gemiddelde geforceerde curve; ZIN kiest bij twijfel de conservatievere ICER en gebruikt eerdere modelversies tegen de fabrikant.</t>
  </si>
  <si>
    <t xml:space="preserve">time on treatment, behandelduur, exponentieel, rechthoekige curve, conservatieve ICER, KM-extrapolatie</t>
  </si>
  <si>
    <t xml:space="preserve">ZIN merkt op dat voor PFS en OS verschillende modeltypen per arm zijn gebruikt in de base case (bijvoorbeeld een spline met 3 knots voor de venetoclax-arm en exponentieel voor de azacitidine-arm), wat niet aansluit op de richtlijn economische evaluaties; het model werd niettemin als methodologisch voldoende beoordeeld.</t>
  </si>
  <si>
    <t xml:space="preserve">Verschillende distributiefamilies per arm worden als afwijking van het referentiekader genoteerd; motiveer expliciet als je per arm een ander model kiest.</t>
  </si>
  <si>
    <t xml:space="preserve">spline, exponentieel, verschillende distributies per arm, richtlijn economische evaluaties</t>
  </si>
  <si>
    <t xml:space="preserve">De ICER van €74.031/QALY ligt onder de referentiewaarde van €80.000 en het middel is dus kosteneffectief. Toch adviseren ZIN en ACP opname alleen als de prijs ten minste aansluit bij het bestaande venetoclax-arrangement (CLL, tot 2027) 'en zelfs nog lager', omdat met de vergoeding van eerdere indicaties de investeringen al grotendeels zijn terugverdiend en er onzekerheden zijn (interim-analyse, kwaliteit van leven).</t>
  </si>
  <si>
    <t xml:space="preserve">Kosteneffectiviteit onder de referentiewaarde leidt bij een indicatie-uitbreiding niet tot opname zonder onderhandeling: het bestaande arrangement wordt de bovengrens en 'terugverdiende investeringen' rechtvaardigen een nog lagere prijs. Derde toepassing van dit argument op venetoclax (na INT-015 en INT-026).</t>
  </si>
  <si>
    <t xml:space="preserve">kosteneffectief 74.031, prijsarrangement CLL 2027, aansluiten bij eerdere prijs, terugverdiende investeringen, indicatie-uitbreiding</t>
  </si>
  <si>
    <t xml:space="preserve">De ACP adviseert om bij toekomstige prijsonderhandelingen over een nieuw middel al rekening te houden met mogelijke latere indicaties, waarbij aanzienlijke prijsreducties geëist kunnen worden vanwege de beperkte extra investeringen van de fabrikant bij indicatie-uitbreidingen.</t>
  </si>
  <si>
    <t xml:space="preserve">Beleidssignaal: anticiperende arrangementen waarin indicatie-uitbreidingen automatisch tot prijsverlaging leiden; relevant voor elk platformproduct met een pijplijn aan indicaties.</t>
  </si>
  <si>
    <t xml:space="preserve">ACP-advies (advies)</t>
  </si>
  <si>
    <t xml:space="preserve">toekomstige indicaties, anticiperend arrangement, indicatiestapeling, prijsreductie bij uitbreiding</t>
  </si>
  <si>
    <t xml:space="preserve">Op verzoek van de ACP lichtte de beroepsgroep toe dat real-world data de effectiviteit uit de studie bevestigen; de commissie waardeert het effect daardoor positiever. Ook werd gesproken over de plaats in het toekomstige algoritme, de waarde bij TP53-mutatie en de balans effectiviteit/bijwerkingen; behandelaars kijken al naar gepaste inzet, mede in contact met andere landen.</t>
  </si>
  <si>
    <t xml:space="preserve">Real-world bevestiging van trialresultaten, ingebracht door de beroepsgroep tijdens de inspraak, kan de maatschappelijke waardering van het effect verhogen; betrek behandelaars actief bij de ACP-inspraak.</t>
  </si>
  <si>
    <t xml:space="preserve">ACP-advies (inspraak beroepsgroep)</t>
  </si>
  <si>
    <t xml:space="preserve">real world data, inspraak, beroepsgroep, TP53, ACP-waardering</t>
  </si>
  <si>
    <t xml:space="preserve">ZIN en ACP dringen bij de beroepsgroep aan op onderzoek naar gepast gebruik: de mogelijkheid om korter te behandelen en de effectiviteit van venetoclax bij specifieke moleculaire subtypes (o.a. TP53-mutatie).</t>
  </si>
  <si>
    <t xml:space="preserve">Behandelduurverkorting en moleculaire subgroepen als standaardthema's voor gepast-gebruikonderzoek na opname; verwacht dat ZIN hierop terugkomt bij monitoring.</t>
  </si>
  <si>
    <t xml:space="preserve">gepast gebruik, korter behandelen, moleculaire subtypes, TP53, beroepsgroep</t>
  </si>
  <si>
    <t xml:space="preserve">Behandeling duurde in VIALE-A gemiddeld 9,9 maanden (301 dagen) en kost €37.672 per patiënt (AIP; dezelfde prijs als in het CLL-advies van oktober 2020); bij 196 patiënten in jaar 3 bedragen de macrokosten €11 mln.</t>
  </si>
  <si>
    <t xml:space="preserve">Prijsconsistentie tussen indicaties wordt door ZIN expliciet gecontroleerd (zelfde AIP als eerder advies); lage BI bij beperkte behandelduur.</t>
  </si>
  <si>
    <t xml:space="preserve">budgetimpact 11 mln, 196 patiënten, behandelduur 9,9 maanden, €37.672, AIP</t>
  </si>
  <si>
    <t xml:space="preserve">Non-inferioriteit / gelijke waarde</t>
  </si>
  <si>
    <t xml:space="preserve">Bij niet eerder behandelde CLL is acalabrutinib op basis van een netwerkmeta-analyse over PFS 'mogelijk non-inferieur' aan ibrutinib (HR 0,35; 95%-CrI 0,18–0,66). Hoewel ZIN de NMA als bewijs van lage kwaliteit en de MAIC als zeer lage kwaliteit beoordeelt, zijn er geen aanwijzingen dat acalabrutinib inferieur is, en beide middelen zijn BTK-remmers met een vergelijkbaar werkingsmechanisme. Een directe studie was volgens ZIN niet opgezet vanwege de korte marktduur van ibrutinib en het langzame beloop van CLL.</t>
  </si>
  <si>
    <t xml:space="preserve">Gelijke waarde kan worden vastgesteld op indirect bewijs van lage kwaliteit als (a) er geen signaal van inferioriteit is, (b) het werkingsmechanisme gelijk is (klasse-argument) en (c) een directe studie redelijkerwijs niet haalbaar was. Belangrijk precedent voor 'me-too'-dossiers binnen een klasse.</t>
  </si>
  <si>
    <t xml:space="preserve">NMA, MAIC, non-inferioriteit, klasse-argument BTK-remmer, lage bewijskwaliteit, directe studie niet haalbaar</t>
  </si>
  <si>
    <t xml:space="preserve">Claude (batch 10, 09-09-2026)</t>
  </si>
  <si>
    <t xml:space="preserve">Bij patiënten met ten minste één eerdere behandeling toont de directe vergelijking met ibrutinib (bij del(17p) en/of del(11q)) non-inferioriteit op PFS (HR 1,00; 0,79–1,27), tijd tot volgende behandeling en OS (HR 0,82; 0,59–1,15). Omdat de resultaten voor deze hoogrisicogroep waarschijnlijk vergelijkbaar zijn met die van de hele voorbehandelde populatie, extrapoleert ZIN ze naar alle r/r-patiënten.</t>
  </si>
  <si>
    <t xml:space="preserve">Een head-to-head non-inferioriteitsstudie in een (hoogrisico)subpopulatie mag worden geëxtrapoleerd naar de bredere geregistreerde populatie als ZIN vergelijkbare uitkomsten plausibel acht; onderbouw die plausibiliteit expliciet.</t>
  </si>
  <si>
    <t xml:space="preserve">ELEVATE-RR, head-to-head, non-inferioriteit, del(17p), del(11q), extrapolatie naar populatie, tijd tot volgende behandeling</t>
  </si>
  <si>
    <t xml:space="preserve">Vanwege het langzame beloop van CLL beschouwt ZIN progressievrije overleving als patiëntrelevante en cruciale uitkomstmaat; ELEVATE-TN toont een klinisch relevante PFS-verbetering t.o.v. obinutuzumab + chloorambucil, en ook ibrutinib heeft meerwaarde t.o.v. chemo-immunotherapie, wat de vergelijking tussen beide BTK-remmers als relevante vraag maakt.</t>
  </si>
  <si>
    <t xml:space="preserve">Bevestiging (na INT-005, INT-015, INT-022, INT-026) dat PFS bij indolente hematologische maligniteiten als cruciale uitkomstmaat geldt.</t>
  </si>
  <si>
    <t xml:space="preserve">PFS cruciaal, langzaam beloop, ELEVATE-TN, obinutuzumab chloorambucil</t>
  </si>
  <si>
    <t xml:space="preserve">Op basis van interventiegerelateerde graad ≥3 bijwerkingen en staken wegens bijwerkingen is er geen voorkeur voor ibrutinib of acalabrutinib; bij beide zijn de ongunstige effecten acceptabel in relatie tot het effect. ZIN noemt een mogelijk voordeel van acalabrutinib bij patiënten met (een geschiedenis van) cardiovasculaire ziekte of die ibrutinib moesten staken wegens cardiovasculaire bijwerkingen.</t>
  </si>
  <si>
    <t xml:space="preserve">Een gunstiger veiligheidsprofiel in een subgroep (cardiovasculair) wordt genoemd maar levert geen 'meerwaarde' op; het kan wel een plaats in de richtlijn/gepast gebruik onderbouwen.</t>
  </si>
  <si>
    <t xml:space="preserve">cardiovasculaire bijwerkingen, atriumfibrilleren, veiligheid, geen voorkeur</t>
  </si>
  <si>
    <t xml:space="preserve">Vanwege de gelijke therapeutische waarde van acalabrutinib en ibrutinib heeft ZIN geen kosteneffectiviteitsanalyse uitgevoerd; de beoordeling beperkt zich tot een kostenvergelijking met de standaard.</t>
  </si>
  <si>
    <t xml:space="preserve">Bij 'gelijke waarde' vervalt de KEA en wordt de prijs van de comparator de referentie; een KE-dossier is dan niet nodig, wel een kostenminimalisatie/BIA.</t>
  </si>
  <si>
    <t xml:space="preserve">brief p. 3 (kosteneffectiviteit)</t>
  </si>
  <si>
    <t xml:space="preserve">geen KEA, gelijke waarde, kostenvergelijking, referentieprijs</t>
  </si>
  <si>
    <t xml:space="preserve">ZIN adviseert opname mits de nettoprijs van acalabrutinib na onderhandeling niet hoger is dan de nettoprijs van ibrutinib; omdat de werkelijke (vertrouwelijke) prijs van ibrutinib niet bekend is, kan ZIN de meerkosten niet bepalen. Er zijn geen aanwijzingen dat het ene middel te prefereren is boven het andere.</t>
  </si>
  <si>
    <t xml:space="preserve">Standaardconstructie voor gelijke waarde: 'nettoprijs ≤ nettoprijs van de vergoede standaard' – de vertrouwelijke nettoprijs van de concurrent wordt de (onbekende) bovengrens. Reken op onderhandelen tegen een geheime referentieprijs.</t>
  </si>
  <si>
    <t xml:space="preserve">brief p. 1, 3 (eindconclusie)</t>
  </si>
  <si>
    <t xml:space="preserve">nettoprijs ibrutinib, referentieprijs, vertrouwelijke prijs, opname mits</t>
  </si>
  <si>
    <t xml:space="preserve">De ACP adviseerde dat de prijs van een behandeling lager zou moeten worden wanneer er meer middelen voor dezelfde indicatie beschikbaar komen; ZIN geeft dit signaal expliciet mee aan de minister voor de onderhandeling.</t>
  </si>
  <si>
    <t xml:space="preserve">Concurrentie binnen een klasse moet volgens de ACP tot prijsdaling leiden, niet tot gelijkstelling aan de bestaande prijs; verwacht druk op de hele klasse zodra een tweede middel toetreedt (vgl. INT-015: heronderhandelen ibrutinib).</t>
  </si>
  <si>
    <t xml:space="preserve">ACP, meer middelen lagere prijs, klasseconcurrentie, prijsdaling</t>
  </si>
  <si>
    <t xml:space="preserve">ZIN raamt na 3 jaar 121 patiënten in de eerste en 146 in de tweede lijn, €62.761 per patiënt per jaar en een behandelduur langer dan 3 jaar; totale kosten €6,2 mln (1L) en €7,4 mln (2L) in jaar 3, met nihil meerkosten bij substitutie van ibrutinib gerekend met de brutoprijs. Over de precieze aantallen bestaat veel onzekerheid; de patiëntenschattingen komen van de HOVON.</t>
  </si>
  <si>
    <t xml:space="preserve">Bij volledige substitutie van een even dure standaard is de netto-BI nihil (brutoprijzen); ZIN gebruikt HOVON-ramingen voor aantallen en benoemt dat de nettoprijs van de standaard de echte BI bepaalt.</t>
  </si>
  <si>
    <t xml:space="preserve">BIA conclusie; brief p. 2-3</t>
  </si>
  <si>
    <t xml:space="preserve">budgetimpact 6,2 + 7,4 mln, substitutie ibrutinib, meerkosten nihil, HOVON-schatting, €62.761</t>
  </si>
  <si>
    <t xml:space="preserve">Op basis van de enkelarmige ZUMA-2-studie en een gewogen indirecte vergelijking met het retrospectieve externe cohort SCHOLAR-2 stelt ZIN een klinisch relevante overlevingswinst vast (mediaan ≥39 vs. 16 maanden). Ondanks de onzekerheid door het ontbreken van direct vergelijkend bewijs en het kleine aantal patiënten acht ZIN het, gezien de effectgrootte, onwaarschijnlijk dat brexu-cel in de praktijk niet superieur is.</t>
  </si>
  <si>
    <t xml:space="preserve">Effectgrootte-argument (vgl. axi-cel 2019, tisa-cel ALL): een zeer groot OS-verschil uit een gewogen indirecte vergelijking volstaat voor SWP als non-superioriteit daardoor onwaarschijnlijk wordt.</t>
  </si>
  <si>
    <t xml:space="preserve">ZUMA-2, SCHOLAR-2, gewogen indirecte vergelijking, OS 39 vs 16 maanden, effectgrootte, single-arm</t>
  </si>
  <si>
    <t xml:space="preserve">Claude (batch 11, 09-09-2026)</t>
  </si>
  <si>
    <t xml:space="preserve">ZIN weegt de setting expliciet mee: een agressief ziektebeloop, vrijwel geen effectieve behandelopties meer (grote unmet medical need) en een gerandomiseerde studie die moeilijk uitvoerbaar is door de zeldzaamheid van de indicatie en het gebrek aan een effectieve behandeling om naar te randomiseren.</t>
  </si>
  <si>
    <t xml:space="preserve">Drie contextfactoren die single-arm bewijs acceptabel maken: agressief beloop, unmet need en aantoonbare onhaalbaarheid van een RCT (zeldzaamheid + geen randomiseerbare controle). Onderbouw deze drie punten expliciet in het dossier.</t>
  </si>
  <si>
    <t xml:space="preserve">unmet medical need, zeldzaamheid, RCT niet uitvoerbaar, agressief beloop, single-arm</t>
  </si>
  <si>
    <t xml:space="preserve">Of de kwaliteit van leven na brexu-cel verbetert ten opzichte van de vergelijkende behandeling kan ZIN niet beoordelen omdat gegevens ontbreken; ernstige bijwerkingen komen frequent voor maar zijn behandelbaar en met risicobeperkende maatregelen acceptabel gezien de levensbedreigende ziekte en het effect.</t>
  </si>
  <si>
    <t xml:space="preserve">Ontbrekende QoL-data blokkeren SWP niet bij grote OS-winst, maar worden genoteerd; toxiciteit wordt aanvaardbaar geacht bij levensbedreigende ziekte.</t>
  </si>
  <si>
    <t xml:space="preserve">kwaliteit van leven ontbreekt, CRS, bijwerkingen acceptabel</t>
  </si>
  <si>
    <t xml:space="preserve">ZIN vindt het niet gerechtvaardigd om in de base case uit te gaan van genezing (mixture-cure-model) op basis van 26 maanden follow-up en eist een standaard partitioned-survival-model zonder genezingsaanname, met het MCM hooguit als scenario. Argumenten: NICE-experts achten ≥3 jaar follow-up nodig voor betrouwbaar bewijs van genezing; de DLBCL-ervaring met axi-cel (waar wél &gt;3 jaar data waren) is niet zonder meer generaliseerbaar naar MCL; ook het FT-rapport gaat niet uit van genezing.</t>
  </si>
  <si>
    <t xml:space="preserve">Harde regel: geen cure-aanname in de base case zonder ~3 jaar follow-up, ongeacht expertvalidatie of analogie met een ander ziektebeeld; MCM alleen als scenario. Consistent met axi-cel 2019/2021.</t>
  </si>
  <si>
    <t xml:space="preserve">FE eindconclusie (gebrek aan bewijs)</t>
  </si>
  <si>
    <t xml:space="preserve">mixture cure model, genezingsaanname, PSM, 3 jaar follow-up, NICE, generaliseerbaarheid DLBCL-MCL, 26 maanden</t>
  </si>
  <si>
    <t xml:space="preserve">De registratiehouder wees op een gepubliceerde data-update van ZUMA-2 (mediane follow-up 35,6 maanden; mediane OS 47,4 maanden) maar voegde die alleen beschrijvend toe; figuren, tabellen en model bleven op de 26-maandsdata gebaseerd. ZIN noemt correcte implementatie van de nieuwe data in model en dossier noodzakelijk voor de beoordeling en stelt dat zonder die implementatie geen genezing geclaimd kan worden. Het dossier was, ondanks een herstelkans, van onvoldoende kwaliteit.</t>
  </si>
  <si>
    <t xml:space="preserve">Nieuwe data die niet in het model zijn verwerkt tellen niet mee, hoe gunstig ook; ZIN beoordeelt het ingediende model, niet de literatuur ernaast. Een herstelronde die niet wordt benut leidt tot een negatief advies.</t>
  </si>
  <si>
    <t xml:space="preserve">brief p. 2-3; FE eindconclusie</t>
  </si>
  <si>
    <t xml:space="preserve">data-update niet geïmplementeerd, follow-up 35,6 maanden, OS 47,4 maanden, herstelkans, dossierkwaliteit</t>
  </si>
  <si>
    <t xml:space="preserve">Het model laat een aanzienlijk verschil tussen OS- en PFS-overleving zien; de registratiehouder noemt dat klinisch aannemelijk (langdurige respons na progressie), maar de beroepsgroep acht een lange overleving na progressie op brexu-cel onwaarschijnlijk. ZIN kwalificeert dit als inconsistentie tussen model en klinische praktijk in het voordeel van brexu-cel. Verder werd de PFS van SCHOLAR-2 niet gemeten maar via een HR geschat en over een horizon van 50 jaar geëxtrapoleerd, en waren de OS-data (mediaan niet bereikt bij 26 maanden) immatuur.</t>
  </si>
  <si>
    <t xml:space="preserve">ZIN toetst de onderlinge consistentie van OS- en PFS-curves aan het oordeel van Nederlandse clinici; een post-progressie-overleving die clinici onwaarschijnlijk vinden wordt als bias tegen de fabrikant gelezen.</t>
  </si>
  <si>
    <t xml:space="preserve">FE eindconclusie (referentiekader, gebrek aan bewijs)</t>
  </si>
  <si>
    <t xml:space="preserve">OS-PFS verschil, post-progressie overleving, beroepsgroep, PFS geschat via HR, tijdshorizon 50 jaar, immature OS</t>
  </si>
  <si>
    <t xml:space="preserve">De probabilistische gevoeligheidsanalyse was niet geüpdatet voor de nieuwe base-case-distributie en kwam uit rond €79.306/QALY tegenover een deterministische ICER van €101.448/QALY; bij herhaald draaien bleef de uitkomst rond de referentiewaarde van €80.000. ZIN verklaart de PSA onbruikbaar en mist bovendien scenario's met indirecte medische kosten, die juist relevant zijn bij een geclaimde langere overleving.</t>
  </si>
  <si>
    <t xml:space="preserve">Grote discrepantie tussen PSA-gemiddelde en deterministische ICER maakt de PSA onbruikbaar; indirecte medische kosten in gewonnen levensjaren moeten minstens als scenario worden gerapporteerd bij overlevingswinst.</t>
  </si>
  <si>
    <t xml:space="preserve">FE eindconclusie (referentiekader)</t>
  </si>
  <si>
    <t xml:space="preserve">PSA onbruikbaar, ICER 101.448, PSA 79.306, indirecte medische kosten, scenario's</t>
  </si>
  <si>
    <t xml:space="preserve">Bij een indirecte vergelijking op basis van niet-gerandomiseerde studies is er volgens ZIN altijd onzekerheid door onbekende of niet-gemeten factoren die de uitkomst kunnen beïnvloeden en niet in het model zitten; dat maakt de KEA inherent onzekerder dan bij een directe vergelijking en wordt als (vermoedelijke) bias aangemerkt.</t>
  </si>
  <si>
    <t xml:space="preserve">Standaardpassage: restconfounding bij niet-gerandomiseerd bewijs wordt in de KEA als bias-bron opgenomen, ook als het SWP-oordeel positief is.</t>
  </si>
  <si>
    <t xml:space="preserve">FE eindconclusie (bias)</t>
  </si>
  <si>
    <t xml:space="preserve">restconfounding, niet-gerandomiseerd, bias, indirecte vergelijking KEA</t>
  </si>
  <si>
    <t xml:space="preserve">Omdat geen methodologisch betrouwbare schatting van de kosteneffectiviteit mogelijk is, kan ZIN de minister niet meegeven welke prijsreductie nodig is om in de buurt van een acceptabele kosteneffectiviteit te komen, en dus geen advies geven voor een prijsonderhandeling. Omdat vergoeding tegen de vraagprijs tot een maatschappelijk niet te verantwoorden budgetimpact zou leiden, adviseert ZIN niet op te nemen, met de uitnodiging aan de fabrikant om de analyse aan te passen en beter te onderbouwen.</t>
  </si>
  <si>
    <t xml:space="preserve">Nieuw sinds 2019: geen 'niet opnemen tenzij prijsverlaging' meer zonder cijfermatige basis – een onbruikbare KEA leidt tot een negatief advies zonder onderhandeling. Een compleet, actueel FE-model is een voorwaarde om überhaupt aan de onderhandelingstafel te komen.</t>
  </si>
  <si>
    <t xml:space="preserve">brief p. 3 (farmaco-economische analyse, pakketadvies)</t>
  </si>
  <si>
    <t xml:space="preserve">geen prijsreductiepercentage, geen onderhandelingsadvies, niet opnemen, herindiening, budgetimpact niet te verantwoorden</t>
  </si>
  <si>
    <t xml:space="preserve">ZIN raamt 33 behandelde patiënten in jaar 3; €360.000 per toediening en €391.116 totale kosten per patiënt per jaar (inclusief conditionerings- en overbruggingschemotherapie, behandeling van bijwerkingen en mogelijke herbehandeling), een kostenbeslag van €10,6–11,4 mln in jaar 3, met onzekerheid over het aantal daadwerkelijk behandelde patiënten.</t>
  </si>
  <si>
    <t xml:space="preserve">Kostenopbouw per CAR-T-patiënt: acquisitie + conditionering + bridging + bijwerkingen + herbehandeling; ZIN rapporteert een totale kostprijs per patiënt naast de productprijs.</t>
  </si>
  <si>
    <t xml:space="preserve">BIA conclusie; brief p. 2</t>
  </si>
  <si>
    <t xml:space="preserve">budgetimpact 10,6-11,4 mln, 33 patiënten, €360.000, €391.116, bridging, herbehandeling</t>
  </si>
  <si>
    <t xml:space="preserve">In de directe fase-III-studie ASPEN werd de mediane OS noch PFS bereikt, maar de geschatte 18-maandsoverleving en -PFS waren in beide armen hoog en vergelijkbaar; ZIN concludeert dat zanubrutinib 'waarschijnlijk' non-inferieur is aan ibrutinib. De bewijskwaliteit is middelmatig omdat de schatting op een Kaplan-Meier-curve berust en een 95%-betrouwbaarheidsinterval ontbreekt; voor duur van respons geldt hetzelfde vanwege verschil in follow-upduur tussen de armen.</t>
  </si>
  <si>
    <t xml:space="preserve">Non-inferioriteit mag worden afgeleid uit vergelijkbare landmark-overleving (18 maanden) in een head-to-head RCT, ook zonder bereikte medianen; ontbrekende BI's en ongelijke follow-up kosten alleen een GRADE-niveau. Rapporteer landmarkschattingen mét betrouwbaarheidsintervallen.</t>
  </si>
  <si>
    <t xml:space="preserve">ASPEN, head-to-head, non-inferieur, 18-maands landmark, Kaplan-Meier, GRADE middelmatig, duur van respons</t>
  </si>
  <si>
    <t xml:space="preserve">Claude (batch 12, 09-09-2026)</t>
  </si>
  <si>
    <t xml:space="preserve">Kwaliteit van leven (EQ-5D en EORTC QLQ-C30) verbeterde ten opzichte van baseline in vergelijkbare mate in beide armen (vooral eetlust, dyspneu, vermoeidheid, fysiek en rolfunctioneren); het veiligheidsprofiel is acceptabel en op basis van stakers is er geen voorkeur; graad ≥3 interventiegerelateerde bijwerkingen waren geen uitkomstmaat in ASPEN.</t>
  </si>
  <si>
    <t xml:space="preserve">Vergelijkbare QoL en veiligheid ondersteunen 'gelijke waarde' maar leveren geen meerwaarde; een veiligheidsvoordeel (minder atriumfibrilleren bij zanubrutinib) werd niet als voorkeur erkend omdat de vooraf gedefinieerde uitkomstmaten dat niet aantoonden.</t>
  </si>
  <si>
    <t xml:space="preserve">EQ-5D, EORTC QLQ-C30, kwaliteit van leven vergelijkbaar, stakers, veiligheid geen voorkeur</t>
  </si>
  <si>
    <t xml:space="preserve">ZIN noemt zanubrutinib een mogelijke behandeloptie voor patiënten zonder MYD88-mutatie bij wie ibrutinib onvoldoende effectief is.</t>
  </si>
  <si>
    <t xml:space="preserve">Een biomarker-subgroep (MYD88-wildtype) kan een klinische niche opleveren zonder dat dit tot een apart oordeel of meerwaarde leidt.</t>
  </si>
  <si>
    <t xml:space="preserve">MYD88, wildtype, subgroep, behandeloptie</t>
  </si>
  <si>
    <t xml:space="preserve">Vanwege de gelijke therapeutische waarde ten opzichte van het al vergoede ibrutinib is een kosteneffectiviteitsanalyse volgens ZIN niet aan de orde.</t>
  </si>
  <si>
    <t xml:space="preserve">Bij gelijke waarde t.o.v. een vergoede standaard vervalt de KEA-plicht (zelfde regel als INT-043); het dossier draait dan om prijs en BIA.</t>
  </si>
  <si>
    <t xml:space="preserve">geen KEA, gelijke waarde, kostenvergelijking</t>
  </si>
  <si>
    <t xml:space="preserve">ZIN verwacht 45 patiënten in jaar 3 en een kostenbeslag van €2,1 mln, zonder meerkosten of besparingen bij gelijke prijs. Maar omdat zorgverzekeraars gezamenlijke, voor ZIN niet inzichtelijke prijsafspraken over ibrutinib hebben, leidt zanubrutinib tegen de huidige (gelijke) apotheekinkoopprijs in werkelijkheid wél tot meerkosten, en na het patentverloop van ibrutinib zeker tot hogere kosten.</t>
  </si>
  <si>
    <t xml:space="preserve">ZIN corrigeert een nominale 'nihil'-budgetimpact voor vertrouwelijke kortingen op de comparator: gelijke lijstprijs ≠ gelijke nettoprijs. Verwacht dat ZIN verzekeraarsafspraken over de standaard meeweegt zonder ze te kennen.</t>
  </si>
  <si>
    <t xml:space="preserve">budgetimpact 2,1 mln, 45 patiënten, verzekeraarsafspraken ibrutinib, nettoprijs vs AIP, meerkosten</t>
  </si>
  <si>
    <t xml:space="preserve">Advies: opnemen mits de nettoprijs na onderhandeling niet hoger is dan de nettoprijs van ibrutinib, omdat sprake is van gelijke waarde en niets erop wijst dat het ene middel te prefereren is boven het andere. ZIN wijst de minister daarbij expliciet op het verwachte patentverloop van ibrutinib in december 2026 als factor voor de onderhandeling.</t>
  </si>
  <si>
    <t xml:space="preserve">Nieuw element t.o.v. INT-043: het naderende patentverloop van de comparator wordt als prijsargument ingebracht – een me-too-middel moet anticiperen op generieke/biosimilar-concurrentie van de standaard binnen de arrangementsperiode.</t>
  </si>
  <si>
    <t xml:space="preserve">brief p. 1, 3 (pakketadvies)</t>
  </si>
  <si>
    <t xml:space="preserve">nettoprijs ibrutinib, patentverloop december 2026, generieke concurrentie, opname mits</t>
  </si>
  <si>
    <t xml:space="preserve">ZIN herhaalt het algemene advies van de ACP dat de prijs van een behandeling lager zou moeten worden wanneer er meer middelen voor dezelfde indicatie beschikbaar komen.</t>
  </si>
  <si>
    <t xml:space="preserve">Het ACP-principe 'meer aanbieders → lagere prijs' is inmiddels standaardpassage in gelijke-waarde-adviezen (zie INT-043); reken bij een tweede of derde BTK-remmer op prijsdruk voor de hele klasse.</t>
  </si>
  <si>
    <t xml:space="preserve">ACP, meer middelen lagere prijs, klasseconcurrentie</t>
  </si>
  <si>
    <t xml:space="preserve">De gewogen indirecte vergelijking van de enkelarmige CARTITUDE-1 met het externe cohort MAMMOTH geeft een OS-hazardratio van 0,24 (95%-BI 0,14–0,41) en 81% vs. 42% overleving na 12 maanden; ZIN acht dit klinisch relevant en vindt het, gezien de effectgrootte, zeer onwaarschijnlijk dat cilta-cel in de praktijk niet superieur is, ondanks het ontbreken van direct vergelijkend bewijs en de immaturiteit van de data.</t>
  </si>
  <si>
    <t xml:space="preserve">Effectgrootte-argument bij CAR-T in MM: een HR van ~0,25 met een bovengrens van het BI ver onder 1 volstaat voor SWP en meerwaarde, ook op single-arm data met externe controle.</t>
  </si>
  <si>
    <t xml:space="preserve">CARTITUDE-1, MAMMOTH, gewogen indirecte vergelijking, HR 0,24, 12-maandsoverleving 81% vs 42%, effectgrootte</t>
  </si>
  <si>
    <t xml:space="preserve">Claude (batch 13, 09-09-2026)</t>
  </si>
  <si>
    <t xml:space="preserve">Omdat de CARTITUDE-1-data nog niet matuur zijn, kan de absolute overlevingswinst alleen worden geschat: ten minste 28,5 maanden (minstens 37,5 versus ongeveer 9 maanden). ZIN noemt de immaturiteit als bron van onzekerheid over het behandeleffect, maar laat het SWP-oordeel er niet door bepalen.</t>
  </si>
  <si>
    <t xml:space="preserve">Immature OS-data zijn geen bezwaar voor SWP als de ondergrens van de winst al groot is ('ten minste X maanden'); dezelfde immaturiteit weegt wél zwaar in de KEA.</t>
  </si>
  <si>
    <t xml:space="preserve">immature data, overlevingswinst ten minste 28,5 maanden, ondergrens winst</t>
  </si>
  <si>
    <t xml:space="preserve">ZIN weegt de setting mee: agressief ziektebeloop en vrijwel geen effectieve behandelopties meer vanaf de vierde behandellijn (triple-class exposed). Kwaliteit van leven is niet te beoordelen door het ontbreken van gegevens voor beide behandelingen; frequente ernstige bijwerkingen zijn behandelbaar en met risicobeperkende maatregelen acceptabel gezien de levensbedreigende ziekte.</t>
  </si>
  <si>
    <t xml:space="preserve">Unmet need vanaf de 4e lijn en behandelbare toxiciteit als contextargumenten die single-arm bewijs bij MM acceptabel maken (vgl. INT-049 brexu-cel).</t>
  </si>
  <si>
    <t xml:space="preserve">unmet need vierde lijn, triple-class exposed, CRS, kwaliteit van leven ontbreekt</t>
  </si>
  <si>
    <t xml:space="preserve">De registratiehouder nam kosten voor co-medicatie alleen in de vergelijkende arm mee, zonder scenario zonder die kosten, zonder toelichting en zonder uitsplitsing van non-CAR-T-medicatiekosten; ZIN vindt de aanname dat cilta-cel-patiënten geen co-medicatie krijgen onvoldoende onderbouwd en de analyse daarmee niet transparant, met mogelijk te lage incrementele kosten als gevolg.</t>
  </si>
  <si>
    <t xml:space="preserve">Asymmetrische kostenposten tussen armen (co-medicatie, vervolgbehandeling) moeten symmetrisch worden gemodelleerd of expliciet als scenario worden getoond; ontbrekende uitsplitsing telt als gebrek aan transparantie.</t>
  </si>
  <si>
    <t xml:space="preserve">FE eindconclusie (transparantie)</t>
  </si>
  <si>
    <t xml:space="preserve">co-medicatie, asymmetrische kosten, transparantie, incrementele kosten, uitsplitsing</t>
  </si>
  <si>
    <t xml:space="preserve">Ondanks geavanceerde methoden om een synthetische controlearm te maken blijft vertekening mogelijk: de keuze van variabelen in het propensity-score-model en het type matching (1:1, nearest neighbour, optimal, genetic, met/zonder replacement) beïnvloeden de KE-resultaten, maar zijn niet in scenarioanalyses onderzocht; mogelijk konden relevante variabelen niet worden gematcht omdat ze niet in beide studies zijn gemeten. ZIN kon de impact van de matching daardoor niet beoordelen 'terwijl dit wel van belang is'.</t>
  </si>
  <si>
    <t xml:space="preserve">Bij synthetische controlearmen eist ZIN gevoeligheidsanalyses over de matchingprocedure (variabelenset en matchingmethode) in de KEA; het ontbreken daarvan geldt als bias. Lever alternatieve matchingscenario's mee.</t>
  </si>
  <si>
    <t xml:space="preserve">synthetische controlearm, propensity score, matching methode, scenarioanalyses, ongemeten variabelen, bias</t>
  </si>
  <si>
    <t xml:space="preserve">Bij een gemiddelde leeftijd van 61,7 jaar is volgens ZIN (met CBS-data) een aanzienlijk deel van de populatie nog werkzaam; de registratiehouder liet productiviteitskosten weg omdat data of expertopinie ontbraken. ZIN merkt op dat dit de kosten beïnvloedt en de impact niet te beoordelen was, terwijl dat wel van belang is.</t>
  </si>
  <si>
    <t xml:space="preserve">In het maatschappelijk perspectief verwacht ZIN productiviteitskosten bij een populatie in de werkzame leeftijd; 'geen data' is geen geaccepteerde reden om ze weg te laten – gebruik frictiekostenmethode of scenario.</t>
  </si>
  <si>
    <t xml:space="preserve">productiviteitskosten, maatschappelijk perspectief, leeftijd 61,7, CBS, frictiekosten</t>
  </si>
  <si>
    <t xml:space="preserve">De extrapolatie van OS en PFS berust op immature data en is daardoor zeer onzeker. De registratiehouder valideerde de extrapolaties met LEGEND-2, een studie in een andere, voor Nederland niet-representatieve populatie, zonder representatievere data te zoeken of uit te leggen waarom dat niet kon. De log-logistische verdeling werd onderbouwd met KM-data van responders versus non-responders, wat klinisch experts suboptimaal vinden omdat respons een event na baseline is en de follow-up kort is met weinig patiënten at risk. Op statistische fit past de exponentiële verdeling het best; de geclaimde stijgende hazard is onvoldoende onderbouwd.</t>
  </si>
  <si>
    <t xml:space="preserve">Extrapolaties moeten worden gevalideerd met representatieve externe data; conditionering op post-baseline respons is geen geldige onderbouwing voor een curvekeuze; een curve die statistisch slechter past dan het exponentiële alternatief vereist een sterke klinische onderbouwing van de hazardvorm.</t>
  </si>
  <si>
    <t xml:space="preserve">extrapolatie immature data, LEGEND-2, log-logistisch, exponentieel, responders, post-baseline conditionering, stijgende hazard</t>
  </si>
  <si>
    <t xml:space="preserve">De fabrikant rapporteerde een ICER van €82.857/QALY (PSA-gemiddelde €85.649; 37,3% kans op kosteneffectiviteit bij €80.000), maar omdat cruciale modelkeuzes niet zijn onderbouwd en gevraagde analyses niet in het hele dossier zijn doorgevoerd, kan ZIN geen methodologisch betrouwbare schatting geven en geen prijsreductiepercentage noemen. Zonder dat kan ZIN geen onderhandelingsadvies geven, en omdat vergoeding tegen de vraagprijs tot een maatschappelijk niet te verantwoorden budgetimpact leidt, adviseert ZIN niet op te nemen, met uitnodiging tot herindiening.</t>
  </si>
  <si>
    <t xml:space="preserve">Zelfs een fabrikant-ICER dicht bij de referentiewaarde redt een dossier niet als het model onbetrouwbaar wordt geacht: ZIN weigert dan elk prijsadvies en adviseert niet opnemen (zelfde lijn als INT-049). Volledige verwerking van alle gevraagde analyses in dossier én model is voorwaarde.</t>
  </si>
  <si>
    <t xml:space="preserve">brief p. 3 (farmaco-economische analyse, pakketadvies); FE samenvatting</t>
  </si>
  <si>
    <t xml:space="preserve">ICER 82.857, PSA 37%, geen prijsreductiepercentage, niet opnemen, herindiening, gevraagde analyses niet doorgevoerd</t>
  </si>
  <si>
    <t xml:space="preserve">ZIN berekende de ziektelast met de proportional-shortfall-methode op basis van MAMMOTH-data; omdat die tussen 0,71 en 1 ligt geldt de referentiewaarde van €80.000 per QALY.</t>
  </si>
  <si>
    <t xml:space="preserve">Ziektelast voor triple-class-exposed RRMM ≥0,71 → €80.000/QALY; ZIN gebruikt het externe controlecohort voor de ziektelastberekening.</t>
  </si>
  <si>
    <t xml:space="preserve">FE (ziektelast, tabel 22)</t>
  </si>
  <si>
    <t xml:space="preserve">ziektelast 0,71-1, proportional shortfall, MAMMOTH, referentiewaarde 80.000</t>
  </si>
  <si>
    <t xml:space="preserve">ZIN schat 140 behandelde patiënten in jaar 3 en €420.000 per patiënt inclusief toediening en monitoring, een kostenbeslag van €37,9–46,2 mln per jaar. De verdeling van behandelingen in de vierde lijn is onzeker en niet in de BIA onderzocht; een groot deel van de berekening berust op schattingen van de beroepsgroep.</t>
  </si>
  <si>
    <t xml:space="preserve">Bij hoge BI (&gt;€35 mln) noemt ZIN vergoeding tegen de vraagprijs 'maatschappelijk niet te verantwoorden' als er geen betrouwbare KE-schatting tegenover staat.</t>
  </si>
  <si>
    <t xml:space="preserve">BIA conclusie; brief p. 3</t>
  </si>
  <si>
    <t xml:space="preserve">budgetimpact 37,9-46,2 mln, 140 patiënten, €420.000, vierde lijn, beroepsgroepschatting</t>
  </si>
  <si>
    <t xml:space="preserve">Omdat directe vergelijkingen met BR en Pola-BR ontbraken, voerde ZIN zelf twee indirecte vergelijkingen uit. Tegenover BR toonden de MAIC en het RE-MIND2-cohort een groot maar (zeer) onzeker OS-voordeel (mediaan 31,6 vs. 9,9 maanden); door de lage bewijskwaliteit is niet met zekerheid vast te stellen of dit klinisch relevant is. Tegenover Pola-BR kon door een zeer ernstig risico op bias en onnauwkeurigheid geen uitspraak over het OS-effect worden gedaan, hoewel vanaf vier maanden follow-up een significant voordeel voor TAFA-LEN zichtbaar was.</t>
  </si>
  <si>
    <t xml:space="preserve">ZIN kan indirecte vergelijkingen zelf (laten) uitvoeren als de fabrikant ze niet levert; bij een zeer onzeker maar groot effect volgt geen 'meerwaarde' maar 'waarschijnlijk niet minder dan de standaard' = gelijke waarde. Het effectgrootte-argument werkt hier dus alleen tot non-inferioriteit.</t>
  </si>
  <si>
    <t xml:space="preserve">MAIC, RE-MIND2, indirecte vergelijking door ZIN, OS 31,6 vs 9,9, bias, onnauwkeurigheid, Pola-BR</t>
  </si>
  <si>
    <t xml:space="preserve">Claude (batch 14, 09-09-2026)</t>
  </si>
  <si>
    <t xml:space="preserve">Uit de indirecte vergelijkingen leidt ZIN af dat het effect van TAFA-LEN op de overleving zo groot is dat het waarschijnlijk niet kleiner is dan dat van Pola-BR; daarmee heeft TAFA-LEN gelijke waarde ten opzichte van de al vergoede combinatie en voldoet het aan SWP. De meerwaardeclaim van de fabrikant wordt niet erkend.</t>
  </si>
  <si>
    <t xml:space="preserve">Route naar SWP voor single-arm producten tegenover een recent vergoede standaard: aantonen dat het effect 'waarschijnlijk niet minder' is → gelijke waarde → prijsvergelijking. Verwacht bij deze route geen meerwaarde-erkenning, dus ook geen prijspremie.</t>
  </si>
  <si>
    <t xml:space="preserve">brief p. 2; FT conclusie</t>
  </si>
  <si>
    <t xml:space="preserve">gelijke waarde, waarschijnlijk niet minder, Pola-BR, meerwaarde niet erkend, single-arm</t>
  </si>
  <si>
    <t xml:space="preserve">ZIN stelt vast dat een direct vergelijkende studie met BR volgens de passend-onderzoeksvragenlijst wenselijk én mogelijk was. Desondanks eiste de CHMP als voorwaarde bij de conditional approval slechts een tweede enkelarmige studie; ook met die extra data zal dus opnieuw een indirecte vergelijking nodig zijn.</t>
  </si>
  <si>
    <t xml:space="preserve">ZIN toetst met de 'passend onderzoek'-vragenlijst of een RCT haalbaar was en rekent het de fabrikant aan als die is uitgebleven; EMA-voorwaarden (tweede single-arm studie) worden niet als voldoende beschouwd. Signaal dat ZIN strenger wordt op vermijdbare single-arm designs.</t>
  </si>
  <si>
    <t xml:space="preserve">passend onderzoek vragenlijst, RCT mogelijk, CHMP conditional, tweede single-arm studie</t>
  </si>
  <si>
    <t xml:space="preserve">De cruciale uitkomstmaat kwaliteit van leven is niet gemeten in L-MIND en kon daarom niet worden beoordeeld; op basis van graad 3–5 bijwerkingen en staken is er geen voorkeur voor TAFA-LEN, Pola-BR of BR (zeer laag of ontbrekend bewijs).</t>
  </si>
  <si>
    <t xml:space="preserve">Ontbrekende QoL-meting wordt als tekortkoming genoteerd en sluit meerwaarde mede uit; verzamel QoL in registratiestudies.</t>
  </si>
  <si>
    <t xml:space="preserve">kwaliteit van leven ontbreekt, L-MIND, bijwerkingen geen voorkeur</t>
  </si>
  <si>
    <t xml:space="preserve">De beroepsgroep vond de L-MIND-populatie (n=81) voldoende representatief voor de Nederlandse populatie en positioneert TAFA-LEN als palliatieve tweedelijnsbehandeling voor niet-ASCT-fitte patiënten en als derdelijnsbehandeling voor patiënten die niet fit blijken voor ASCT en evenmin voor CAR-T (of niet op CAR-T-productie kunnen wachten); Pola-BR is sinds 2021 de vergoede optie voor deze groep.</t>
  </si>
  <si>
    <t xml:space="preserve">Klinische expertvalidatie van representativiteit en plaatsbepaling (inclusief 'CAR-T-ineligible/bridging'-niche) wordt door ZIN overgenomen als basis voor comparatorkeuze.</t>
  </si>
  <si>
    <t xml:space="preserve">representativiteit, plaatsbepaling, ASCT-ineligible, CAR-T-ineligible, palliatief, Pola-BR</t>
  </si>
  <si>
    <t xml:space="preserve">Vanwege de gelijke therapeutische waarde van TAFA-LEN en Pola-BR heeft ZIN geen kosteneffectiviteitsanalyse uitgevoerd.</t>
  </si>
  <si>
    <t xml:space="preserve">Gelijke waarde → geen KEA (vaste regel, zie INT-043, INT-046).</t>
  </si>
  <si>
    <t xml:space="preserve">geen KEA, gelijke waarde</t>
  </si>
  <si>
    <t xml:space="preserve">ZIN adviseert opname mits de nettoprijs van de combinatie tafasitamab + lenalidomide niet hoger is dan de nettoprijs van de combinatie Pola-BR; de prijsvergelijking gebeurt dus op het niveau van het volledige regime, niet van het sluismiddel alleen.</t>
  </si>
  <si>
    <t xml:space="preserve">Bij combinatietherapie vergelijkt ZIN de nettoprijs van het hele regime (incl. backbone zoals lenalidomide) met dat van de standaardcombinatie; de kosten van de partnermedicatie drukken de ruimte voor het sluismiddel.</t>
  </si>
  <si>
    <t xml:space="preserve">nettoprijs combinatie, regimeprijs, lenalidomide, Pola-BR, prijsanker</t>
  </si>
  <si>
    <t xml:space="preserve">ZIN geeft het algemene ACP-advies mee dat de prijs van een behandeling lager zou moeten worden wanneer er meer middelen beschikbaar zijn.</t>
  </si>
  <si>
    <t xml:space="preserve">Standaardpassage bij gelijke-waarde-adviezen: concurrentie moet prijsdaling opleveren.</t>
  </si>
  <si>
    <t xml:space="preserve">brief p. 3</t>
  </si>
  <si>
    <t xml:space="preserve">ACP, meer middelen lagere prijs</t>
  </si>
  <si>
    <t xml:space="preserve">Op basis van lijstprijzen raamt ZIN meerkosten van €2,4 mln in jaar 1 tot €8,1 mln in jaar 3 bij 54 behandelde patiënten en €194.563 per patiënt, met onzekerheid over aantallen, marktpenetratie, werkelijke behandelduur en de verdeling van de te substitueren middelen.</t>
  </si>
  <si>
    <t xml:space="preserve">BIA op lijstprijzen met expliciete onzekerheidsbronnen; behandelduur in de praktijk (tafasitamab-onderhoud tot progressie) als kostendrijver benoemd.</t>
  </si>
  <si>
    <t xml:space="preserve">budgetimpact 8,1 mln, 54 patiënten, €194.563, behandelduur, substitutiemix</t>
  </si>
  <si>
    <t xml:space="preserve">Na het negatieve advies van september 2022 diende de registratiehouder een aangepaste kosteneffectiviteitsanalyse in. ZIN constateert dat veel kritiekpunten zijn vervallen: het mixture-cure-model is in de base case vervangen door een standaard partitioned-survival-model zonder genezingsaanname, de analyse is gebaseerd op de meest recente ZUMA-2-update (35,6 maanden follow-up; mediane OS 46,6 maanden), de PSA is geactualiseerd en een scenario met indirecte medische kosten is toegevoegd. Daarmee is de KEA van voldoende kwaliteit en geschikt voor besluitvorming.</t>
  </si>
  <si>
    <t xml:space="preserve">Een herindiening die de kritiekpuntenlijst punt voor punt afwerkt (curve-aanname, dataversie, PSA, kostenscenario's) volstaat om binnen ~7 maanden van 'niet opnemen' naar een onderhandelbaar advies te komen. Behandel het FE-rapport van ZIN als checklist.</t>
  </si>
  <si>
    <t xml:space="preserve">FE herbeoordeling, eindconclusie</t>
  </si>
  <si>
    <t xml:space="preserve">herindiening, kritiekpunten vervallen, PSM zonder cure, data-update 35,6 maanden, PSA geactualiseerd, indirecte medische kosten scenario</t>
  </si>
  <si>
    <t xml:space="preserve">Claude (batch 15, 09-09-2026)</t>
  </si>
  <si>
    <t xml:space="preserve">ZIN accepteert de nieuwe base case op basis van een partitioned-survival-model zonder genezingsaanname, geëxtrapoleerd van 35,6 maanden naar een horizon van 50 jaar; op de data van 2022 (26 maanden) vond ZIN genezing niet gerechtvaardigd, en ook nu wordt geen cure gemodelleerd. De fabrikant stelt in de ACP dat het buiten beschouwing laten van mogelijke langdurige overleving of genezing de ICER overschat, maar ZIN houdt vast aan het conservatieve model.</t>
  </si>
  <si>
    <t xml:space="preserve">Ook met ~3 jaar follow-up accepteert ZIN bij MCL geen cure-aanname in de base case; 'mogelijke genezing' blijft een fabrikantenargument voor de ACP, niet voor het model. Verschil met axi-cel (DLBCL, INT-036) waar het MCM na 3 jaar wél werd geaccepteerd: daar was een plateau zichtbaar.</t>
  </si>
  <si>
    <t xml:space="preserve">FE herbeoordeling; ACP-advies (inspraak fabrikant)</t>
  </si>
  <si>
    <t xml:space="preserve">PSM, geen genezingsaanname, tijdshorizon 50 jaar, cure als overschatting-argument, follow-up 35,6 maanden</t>
  </si>
  <si>
    <t xml:space="preserve">De data-update volgt alleen de patiënten die brexu-cel daadwerkelijk kregen (mITT), terwijl de beslissing gaat over alle patiënten die geschikt zijn voor brexu-cel (ITT). Door alleen de behandelde groep te bekijken wordt het effect volgens ZIN zeer waarschijnlijk overschat. ZIN simuleerde daarom de ITT-populatie door de 6 geïncludeerde maar niet-behandelde patiënten toe te voegen aan de 68 behandelde patiënten en berekende een gewogen ICER van €201.686/QALY (tegenover €184.745 op mITT en actuele lijstprijs).</t>
  </si>
  <si>
    <t xml:space="preserve">ZIN corrigeert mITT-resultaten zelf naar een ITT-schatting (gewogen ICER met niet-behandelde patiënten) en baseert het kortingspercentage daarop; lever ITT-analyses inclusief patiënten met mislukte productie of vroeg overlijden.</t>
  </si>
  <si>
    <t xml:space="preserve">brief p. 3 (kosteneffectiviteitsanalyse); FE herbeoordeling</t>
  </si>
  <si>
    <t xml:space="preserve">mITT vs ITT, 6 niet-behandelde patiënten, gewogen ICER 201.686, overschatting, non-infused</t>
  </si>
  <si>
    <t xml:space="preserve">De fabrikant-ICER van €190.993/QALY berust op een prijs boven de actuele lijstprijs (€375.882 vs. €360.000) en op leukaferesekosten voor patiënten die uiteindelijk geen brexu-cel kregen; ZIN toetste de werkelijke lijstprijs in een scenario (€184.745). Op basis van de meest realistische ICER (€201.686, ITT-gewogen, actuele lijstprijs) moet de prijs met ten minste 80% dalen om onder €80.000/QALY te komen (75% volgens de fabrikant-basecase).</t>
  </si>
  <si>
    <t xml:space="preserve">ZIN rekent kortingspercentages uit op zijn eigen 'meest realistische' ICER en corrigeert prijsinputs naar de actuele lijstprijs; een korting van 80% als benchmark voor CAR-T in zeldzame indicaties met ICER ~€200.000.</t>
  </si>
  <si>
    <t xml:space="preserve">brief p. 1, 3-4 (eindconclusie)</t>
  </si>
  <si>
    <t xml:space="preserve">korting 80%, ICER 201.686, lijstprijs 360.000, leukaferese niet-behandelde patiënten, referentiewaarde 80.000</t>
  </si>
  <si>
    <t xml:space="preserve">De ACP erkent indrukwekkende resultaten (2,6 jaar overlevingswinst, zeldzaam groot) bij hoge ziektelast, maar vindt een prijs boven de referentiewaarde maatschappelijk niet verdedigbaar, mede omdat de fabrikant tijdens de inspraak geen antwoord kon geven op de vraag naar de relatie tussen ontwikkelkosten en vraagprijs. Zij ziet geen reden om een bedrag onder óf boven de referentiewaarde te adviseren en adviseert opname alleen bij minimaal 80% prijsreductie.</t>
  </si>
  <si>
    <t xml:space="preserve">Zelfs uitzonderlijk grote effecten en hoge ziektelast rechtvaardigen voor de ACP geen ICER boven €80.000; het onvermogen om de prijs te relateren aan ontwikkelkosten telt tegen de fabrikant. Bereid een antwoord voor op de kostprijs/R&amp;D-vraag.</t>
  </si>
  <si>
    <t xml:space="preserve">ACP-advies (overwegingen, advies)</t>
  </si>
  <si>
    <t xml:space="preserve">ACP, referentiewaarde als maximum, ontwikkelkosten vs vraagprijs, 80% prijsreductie, hoge ziektelast, indrukwekkende resultaten</t>
  </si>
  <si>
    <t xml:space="preserve">De ACP stelt dat de werkwijze van de landelijke indicatiecommissie voor CAR-T goede resultaten oplevert voor maatschappij en patiënt: dure middelen worden niet ongepast ingezet en patiënten worden niet onnodig blootgesteld aan ernstige bijwerkingen. ZIN en ACP adviseren (opnieuw) structurele financiering voor indicatiecommissies en dataverzameling in het kader van cyclisch pakketbeheer, en concentratie van zorg vanuit passende zorg.</t>
  </si>
  <si>
    <t xml:space="preserve">Indicatiecommissie + registratie + concentratie van zorg vormen het standaardpakket gepast gebruik voor CAR-T; ZIN legt de financieringsvraag bij de minister. Samenwerking met de indicatiecommissie is een positieve factor in de ACP-weging.</t>
  </si>
  <si>
    <t xml:space="preserve">brief p. 1, 4; ACP-advies</t>
  </si>
  <si>
    <t xml:space="preserve">indicatiecommissie, cyclisch pakketbeheer, dataverzameling, structurele financiering, concentratie van zorg, passende zorg</t>
  </si>
  <si>
    <t xml:space="preserve">In de ACP lichtte een behandelaar toe dat de gemiddelde patiënt 68 jaar is maar dat jongere patiënten na brexu-cel weer volledig maatschappelijk functioneren, anders dan in de controlegroep; door toegenomen ervaring en getraind personeel wordt toxiciteit vroeg herkend en behandeld, wat behandeling in gespecialiseerde centra essentieel maakt. Er zijn geen plannen voor een academisch CAR-T-product voor deze indicatie.</t>
  </si>
  <si>
    <t xml:space="preserve">Praktijkervaring van behandelaars over toxiciteitsmanagement en maatschappelijke participatie draagt bij aan de ACP-weging; de afwezigheid van een academisch alternatief wordt expliciet gecheckt.</t>
  </si>
  <si>
    <t xml:space="preserve">inspraak behandelaar, maatschappelijke participatie, toxiciteitsmanagement, gespecialiseerde centra, academisch CAR-T</t>
  </si>
  <si>
    <t xml:space="preserve">Rekening houdend met substitutie raamt ZIN de kosten op €10,6–11,4 mln in jaar 3 bij 30 patiënten (2022: 33), €360.000 per toediening en €391.116 per behandeling inclusief conditionering, overbrugging, bijwerkingen en herbehandeling; het aantal daadwerkelijk behandelde patiënten blijft onzeker.</t>
  </si>
  <si>
    <t xml:space="preserve">Bij herbeoordeling worden BIA-aannames licht geactualiseerd (aantallen) maar de kostenopbouw per patiënt blijft de standaard.</t>
  </si>
  <si>
    <t xml:space="preserve">budgetimpact 10,6-11,4 mln, 30 patiënten, €391.116, substitutie</t>
  </si>
  <si>
    <t xml:space="preserve">In de head-to-head ALPINE-studie bij r/r CLL was de OS-hazardratio 0,76 (95%-BI 0,51–1,11; medianen niet bereikt) en de door de onderzoeker beoordeelde PFS significant beter met zanubrutinib (HR 0,65; 0,49–0,86; mediaan niet bereikt vs. 34,2 maanden), met minder ernstige bijwerkingen en minder staken. ZIN concludeert dat zanubrutinib op gunstige en ongunstige effecten 'ten minste non-inferieur' is aan ibrutinib en kent gelijke waarde toe – geen meerwaarde, ondanks het significante PFS-voordeel.</t>
  </si>
  <si>
    <t xml:space="preserve">Een significant PFS-voordeel in een head-to-head studie tegen een BTK-remmer leidt bij ZIN niet automatisch tot meerwaarde als OS niet verschilt en het PFS-effect door de onderzoeker (niet onafhankelijk) is beoordeeld; 'ten minste non-inferieur' = gelijke waarde. Superioriteitsclaims binnen een klasse vragen om harde of onafhankelijk beoordeelde eindpunten.</t>
  </si>
  <si>
    <t xml:space="preserve">brief p. 2-3 (integrale weging, conclusie)</t>
  </si>
  <si>
    <t xml:space="preserve">ALPINE, head-to-head, OS HR 0,76, PFS HR 0,65, investigator-assessed, ten minste non-inferieur, gelijke waarde, geen meerwaarde</t>
  </si>
  <si>
    <t xml:space="preserve">Claude (batch 16, 09-09-2026)</t>
  </si>
  <si>
    <t xml:space="preserve">Voor therapienaïeve patiënten ontbreekt een directe vergelijking met ibrutinib. ZIN acht het gerechtvaardigd het r/r-bewijs uit ALPINE te extrapoleren naar de eerste lijn omdat ibrutinib voor beide lijnen SWP heeft en therapienaïeve patiënten over het algemeen een betere prognose hebben; een naïeve indirecte vergelijking via BR (SEQUOIA en ALLIANCE: in beide geen OS-verschil, wel PFS-winst t.o.v. BR) ondersteunt die extrapolatie.</t>
  </si>
  <si>
    <t xml:space="preserve">Extrapolatie van non-inferioriteitsbewijs van een latere naar een eerdere behandellijn wordt geaccepteerd als (a) de comparator in beide lijnen SWP heeft, (b) de prognose in de eerdere lijn gunstiger is en (c) een (zelfs naïeve) indirecte vergelijking de richting bevestigt. Bruikbaar voor lijn-uitbreidingen binnen een klasse.</t>
  </si>
  <si>
    <t xml:space="preserve">extrapolatie naar eerste lijn, naïeve indirecte vergelijking, SEQUOIA, ALLIANCE, BR, therapienaïef, prognose</t>
  </si>
  <si>
    <t xml:space="preserve">ZIN accepteert een naïeve indirecte vergelijking (zonder statistische correctie) tussen SEQUOIA en ALLIANCE als ondersteunend bewijs, uitsluitend omdat de conclusie (gelijke waarde) al door de directe r/r-data wordt gedragen en de vergelijking dezelfde richting toont.</t>
  </si>
  <si>
    <t xml:space="preserve">Naïeve indirecte vergelijkingen zijn alleen acceptabel als ondersteuning van een conclusie die op directer bewijs rust, niet als zelfstandig bewijs (vgl. INT-004 waar een indirecte vergelijking als enige bewijs werd verworpen).</t>
  </si>
  <si>
    <t xml:space="preserve">naïeve indirecte vergelijking, ondersteunend bewijs, SEQUOIA, ALLIANCE</t>
  </si>
  <si>
    <t xml:space="preserve">ZIN verzond op 31 augustus 2023 een gecorrigeerde brief en FT-rapport waarin voor de vergelijking van bijwerkingen met BR de bewoording 'statistisch significante' verbetering is vervangen door 'numerieke' verbetering.</t>
  </si>
  <si>
    <t xml:space="preserve">ZIN corrigeert publiek te sterke bewijsclaims in eigen documenten; wees precies in het onderscheid tussen statistisch significante en numerieke verschillen in het dossier, want ZIN neemt die woordkeuze letterlijk over.</t>
  </si>
  <si>
    <t xml:space="preserve">brief p. 1 (correctie)</t>
  </si>
  <si>
    <t xml:space="preserve">correctie brief, statistisch significant vs numeriek, woordkeuze, FT-rapport gecorrigeerd</t>
  </si>
  <si>
    <t xml:space="preserve">Vanwege de gelijke waarde ten opzichte van het al vergoede ibrutinib is een kosteneffectiviteitsanalyse niet aan de orde; de WAR is alleen voor de SWP-toets geraadpleegd.</t>
  </si>
  <si>
    <t xml:space="preserve">Gelijke waarde → geen KEA en geen WAR-toets van kosteneffectiviteit (vaste regel, vgl. INT-043/046/055).</t>
  </si>
  <si>
    <t xml:space="preserve">geen KEA, gelijke waarde, WAR alleen SWP</t>
  </si>
  <si>
    <t xml:space="preserve">ZIN adviseert opname mits de nettoprijs na onderhandeling niet hoger is dan de laagste nettoprijs van een van de bestaande behandelingen, ibrutinib óf acalabrutinib, en herhaalt het ACP-principe dat de prijs lager zou moeten worden als er meer middelen voor dezelfde indicatie beschikbaar zijn.</t>
  </si>
  <si>
    <t xml:space="preserve">Bij een derde toetreder in een klasse wordt het prijsanker 'de laagste nettoprijs van alle vergoede alternatieven' – niet de prijs van de directe comparator uit de studie. Elke nieuwe entrant verlaagt het anker voor de volgende.</t>
  </si>
  <si>
    <t xml:space="preserve">laagste nettoprijs, ibrutinib, acalabrutinib, derde BTK-remmer, prijsanker klasse, ACP meer middelen lagere prijs</t>
  </si>
  <si>
    <t xml:space="preserve">Opname zal naar verwachting niet tot substantiële meerkosten leiden (substitutie van andere BTK-remmers). Er is onzekerheid over het aantal in aanmerking komende patiënten; partijen stellen dat de gehanteerde marktpenetratie de absolute kosten overschat, maar de beroepsgroep kon geen betere schatting geven, waarna ZIN scenario's met lagere penetratie doorrekende.</t>
  </si>
  <si>
    <t xml:space="preserve">ZIN houdt vast aan zijn penetratieaannames zolang de beroepsgroep geen onderbouwd alternatief levert, maar toont wel scenario's; onderbouw marktaandeelclaims met data van de beroepsgroep.</t>
  </si>
  <si>
    <t xml:space="preserve">budgetimpact geen substantiële meerkosten, marktpenetratie, scenario's, substitutie BTK-remmers</t>
  </si>
  <si>
    <t xml:space="preserve">TRANSCEND (enkelarmig, VS) heeft een opzet die overeenkomt met de tisa-cel-studie; mature overlevingsdata tonen aanzienlijke winst t.o.v. best ondersteunende zorg met een plateau na 24 maanden, en een indirecte vergelijking met tisa-cel laat vergelijkbare overleving zien. ZIN concludeert gelijke waarde t.o.v. tisa-cel, conform de claim van de registratiehouder.</t>
  </si>
  <si>
    <t xml:space="preserve">Een derde single-arm CAR-T in een indicatie met twee vergoede voorgangers wordt op 'gelijke waarde' beoordeeld via een indirecte vergelijking met de meest vergelijkbare voorganger; claim gelijke waarde in plaats van meerwaarde versnelt en versimpelt de beoordeling.</t>
  </si>
  <si>
    <t xml:space="preserve">brief p. 2 (effectiviteit); FT samenvatting</t>
  </si>
  <si>
    <t xml:space="preserve">TRANSCEND, single-arm, plateau 24 maanden, indirecte vergelijking tisa-cel, gelijke waarde, claim gelijke waarde</t>
  </si>
  <si>
    <t xml:space="preserve">Claude (batch 17, 09-09-2026)</t>
  </si>
  <si>
    <t xml:space="preserve">ZIN beperkt het FT-rapport tot de relevante verschillen met de uitgebreid beoordeelde voorgangers en kiest tisa-cel als meest relevante comparator omdat de onderzochte populaties het meest overeenkomen; de axi-cel-populatie (ZUMA-1) acht ZIN minder representatief voor de Nederlandse praktijk. De gelijke waarde t.o.v. axi-cel volgt via transitiviteit uit de eerdere conclusie dat tisa-cel en axi-cel gelijkwaardig zijn.</t>
  </si>
  <si>
    <t xml:space="preserve">ZIN gebruikt transitiviteit tussen eerdere gelijke-waarde-oordelen (A=B en B=C → A=C) en verkort de beoordeling bij een derde toetreder; kies als comparator de voorganger met de meest vergelijkbare populatie.</t>
  </si>
  <si>
    <t xml:space="preserve">transitiviteit, tisa-cel meest relevante comparator, axi-cel minder representatief, verkorte beoordeling, derde CAR-T</t>
  </si>
  <si>
    <t xml:space="preserve">Kwaliteit van leven is niet indirect vergeleken (methodologisch niet mogelijk), maar bleef in TRANSCEND stabiel over 24 maanden met een lichte verbetering vanaf maand 2, in lijn met tisa-cel; het bijwerkingenprofiel is vergelijkbaar met dat van tisa-cel en axi-cel; langetermijneffecten worden in een aparte 15-jaarsstudie verzameld.</t>
  </si>
  <si>
    <t xml:space="preserve">Beschrijvende QoL-stabiliteit en een lopende langetermijnstudie volstaan als ondersteuning bij een gelijke-waarde-conclusie; een formele QoL-vergelijking wordt niet geëist als die methodologisch niet kan.</t>
  </si>
  <si>
    <t xml:space="preserve">kwaliteit van leven stabiel, 15-jaarsstudie, bijwerkingen vergelijkbaar, langetermijndata</t>
  </si>
  <si>
    <t xml:space="preserve">Vanwege de gelijke waarde van liso-cel, tisa-cel en axi-cel heeft ZIN geen kosteneffectiviteitsanalyse uitgevoerd.</t>
  </si>
  <si>
    <t xml:space="preserve">Gelijke waarde → geen KEA; voor een derde CAR-T draait het dossier volledig om prijs en BIA.</t>
  </si>
  <si>
    <t xml:space="preserve">brief p. 2 (kosteneffectiviteit)</t>
  </si>
  <si>
    <t xml:space="preserve">geen KEA, gelijke waarde, CAR-T klasse</t>
  </si>
  <si>
    <t xml:space="preserve">ZIN adviseert opname mits de nettoprijs na onderhandeling niet hoger is dan de laagste nettoprijs van axi-cel of tisa-cel, en wijst erop dat voor beide comparators financiële arrangementen zijn afgesloten; het ACP-principe dat meer middelen tot een lagere prijs moeten leiden wordt herhaald.</t>
  </si>
  <si>
    <t xml:space="preserve">Prijsanker voor een derde CAR-T = de laagste (vertrouwelijke) nettoprijs onder de bestaande arrangementen van de concurrenten; het lijstprijsverschil met de voorgangers zegt niets over de onderhandelingsruimte.</t>
  </si>
  <si>
    <t xml:space="preserve">brief p. 1, 2</t>
  </si>
  <si>
    <t xml:space="preserve">laagste nettoprijs axi-cel tisa-cel, financiële arrangementen, prijsanker klasse, ACP meer middelen lagere prijs</t>
  </si>
  <si>
    <t xml:space="preserve">ZIN verwacht circa 25 patiënten in jaar 3 en extra kosten van ongeveer €1,1 mln bij een AIP van €345.000 per patiënt, uitgaande van een evenredige verdeling van het marktaandeel over de CAR-T's. Omdat voor axi-cel en tisa-cel arrangementen gelden, overschat de BIA de kosten van die comparators en daarmee de besparing door substitutie.</t>
  </si>
  <si>
    <t xml:space="preserve">Bij substitutie binnen een klasse met vertrouwelijke arrangementen benoemt ZIN dat de nominale BIA de werkelijke kostenverschuiving niet weergeeft; verwacht dat de netto-BI ongunstiger wordt ingeschat dan de lijstprijsberekening.</t>
  </si>
  <si>
    <t xml:space="preserve">BIA; brief p. 2-3</t>
  </si>
  <si>
    <t xml:space="preserve">budgetimpact 1,1 mln, 25 patiënten, AIP 345.000, evenredig marktaandeel, arrangementen comparators, overschatting</t>
  </si>
  <si>
    <t xml:space="preserve">De WAR-CG vond het bewijs uit de enkelarmige pivotal studie NP30179 'te beperkt, te inconsistent en vooral te onzeker' om er een wetenschappelijk verantwoorde uitspraak over te doen en verzocht ZIN de registratiehouder om beter bewijs en meer solide klinische data te vragen.</t>
  </si>
  <si>
    <t xml:space="preserve">Eén open-label single-arm fase-2-studie is voor de WAR-CG anno 2024 onvoldoende basis voor SWP bij r/r DLBCL, ook bij een claim van slechts gelijke waarde.</t>
  </si>
  <si>
    <t xml:space="preserve">Addendum FT-rapport</t>
  </si>
  <si>
    <t xml:space="preserve">Addendum, achtergrond (WAR-CG 12-02-2024)</t>
  </si>
  <si>
    <t xml:space="preserve">WAR-CG, single-arm, te beperkt inconsistent onzeker, NP30179, beter bewijs</t>
  </si>
  <si>
    <t xml:space="preserve">Claude (batch 18, 10-09-2026)</t>
  </si>
  <si>
    <t xml:space="preserve">Op 8 april 2024 stelde de WAR-CG definitief vast dat enkel op basis van een indirecte vergelijking met Pola-BR geen gelijke waarde voor glofitamab kan worden vastgesteld. Het in het addendum besproken aanvullende bewijs – een exploratieve subgroepanalyse van de Pola-BR-registratiestudie bij 3L+-patiënten (mPFS 6,1 en mOS 9,5 maanden, met overlappende 95%-BI's ten opzichte van glofitamab: 4,9 en 11,5 maanden) – verandert dat niet: het is geen 'beter bewijs' maar bewijs van nog lagere methodologische kwaliteit, en de indirecte vergelijking is niet in een peer-reviewed tijdschrift gepubliceerd.</t>
  </si>
  <si>
    <t xml:space="preserve">Overlappende betrouwbaarheidsintervallen rond medianen uit een exploratieve ('for exploratory purposes') subgroep van de comparatorstudie gelden niet als bewijs van gelijke waarde; ZIN verlangt een peer-reviewed gepubliceerde indirecte vergelijking. Contrast met INT-055 (tafasitamab, 2023), waar een door ZIN zelf uitgevoerde indirecte vergelijking nog tot gelijke waarde leidde.</t>
  </si>
  <si>
    <t xml:space="preserve">Addendum, subgroepanalyse; WAR-CG 08-04 en 08-07-2024</t>
  </si>
  <si>
    <t xml:space="preserve">indirecte vergelijking Pola-BR, exploratieve subgroep 3L+, Sehn 2022, overlappende BI, niet peer-reviewed, gelijke waarde niet vastgesteld</t>
  </si>
  <si>
    <t xml:space="preserve">De volgens de beroepsgroep grote unmet clinical need was voor de WAR-CG geen valide reden om van haar standpunt af te wijken, juist omdat direct vergelijkend onderzoek in deze populatie mogelijk is: er lopen fase-3-RCT's met glofitamab (STARGLO, n=274, vs. R-GemOx), loncastuximab (LOTIS-5, n=350) en epcoritamab. Die studies zijn voor ZIN het overtuigende bewijs dat meer en beter onderzoek haalbaar is ('passend onderzoek'); de beroepsgroep bevestigde dit en noemde het bestaande bewijs zelf van te lage kwaliteit.</t>
  </si>
  <si>
    <t xml:space="preserve">Lopende fase-3-studies in (ongeveer) dezelfde populatie bewijzen voor ZIN dat een RCT haalbaar was; een single-arm dossier is dan 'niet passend' en unmet need compenseert dat niet. Timing: dien een single-arm dossier niet in terwijl een eigen fase 3 loopt.</t>
  </si>
  <si>
    <t xml:space="preserve">Addendum, achtergrond en 'Passend onderzoek'</t>
  </si>
  <si>
    <t xml:space="preserve">passend onderzoek, unmet need geen reden, STARGLO, LOTIS-5, epcoritamab fase 3, RCT haalbaar, beroepsgroep</t>
  </si>
  <si>
    <t xml:space="preserve">Op verzoek van de beroepsgroep onderzocht ZIN op 15 mei 2024 of beoordeling van de NP30179-resultaten met de ESMO-MCBS:H-criteria alsnog voldoende vertrouwen kon geven; dat bleek wetenschappelijk niet verantwoord en ook de beroepsgroep vond meer en beter klinisch bewijs vereist.</t>
  </si>
  <si>
    <t xml:space="preserve">ESMO-MCBS wordt door ZIN hoogstens als aanvullend kader overwogen en vervangt de SWP-toets niet; een hoge MCBS-score redt een single-arm dossier niet.</t>
  </si>
  <si>
    <t xml:space="preserve">Addendum, achtergrond (15-05-2024)</t>
  </si>
  <si>
    <t xml:space="preserve">ESMO-MCBS, aanvullend kader, beroepsgroep, single-arm</t>
  </si>
  <si>
    <t xml:space="preserve">ZIN informeerde de beroepsgroep dat en waarom het in Nederland juridisch niet mogelijk is om deze middelen voorlopig te vergoeden in afwachting van de resultaten van lopende fase-3-studies.</t>
  </si>
  <si>
    <t xml:space="preserve">Tijdelijke vergoeding 'in afwachting van fase-3-data' bestaat niet buiten de reguliere voorwaardelijke-toelatingsprocedure; overweeg tijdig een VT-traject als alleen single-arm data beschikbaar zijn.</t>
  </si>
  <si>
    <t xml:space="preserve">Addendum, achtergrond</t>
  </si>
  <si>
    <t xml:space="preserve">voorlopige vergoeding juridisch niet mogelijk, fase 3 afwachten, voorwaardelijke toelating</t>
  </si>
  <si>
    <t xml:space="preserve">Nadat de registratiehouder erop wees dat tijdens de consultatie ingebracht bewijs ontbrak in het gepubliceerde FT-rapport, publiceerde ZIN een addendum. Omdat het verzoek qua inhoud en strekking identiek was aan dat van de registratiehouder van loncastuximab, achtte ZIN het wetenschappelijk verantwoord de WAR-CG-uitkomst voor loncastuximab (08-07-2024) ook op glofitamab toe te passen, zonder nieuwe WAR-bespreking.</t>
  </si>
  <si>
    <t xml:space="preserve">ZIN corrigeert omissies via een addendum maar past eerdere WAR-uitkomsten voor een vergelijkbaar dossier analoog toe; verwacht dat parallelle dossiers in dezelfde indicatie identiek worden behandeld.</t>
  </si>
  <si>
    <t xml:space="preserve">Addendum, aanleiding en conclusie</t>
  </si>
  <si>
    <t xml:space="preserve">addendum, consultatie-input ontbrak, analoge toepassing WAR-uitkomst, loncastuximab, parallelle dossiers</t>
  </si>
  <si>
    <t xml:space="preserve">ZIN noemt als belangrijke overweging dat uit recent onafhankelijk onderzoek (Brinkhuis e.a., BMJ 2024; Liu e.a., JAMA 2024) blijkt dat veel door de EMA tussen 1995 en 2020 goedgekeurde oncolytica – vooral die op basis van open-label single-arm studies via voorwaardelijke of versnelde procedures werden vergoed – in de praktijk geen duidelijk bewezen toegevoegde waarde op overleving hebben. Dit ondersteunt volgens ZIN de redelijkheid van het beleid om solide bewijs centraal te stellen bij de SWP-toets, zodat publiek geld verantwoord wordt besteed.</t>
  </si>
  <si>
    <t xml:space="preserve">Beleidsverankering van de strengere SWP-toets voor CMA-producten met single-arm data; verwacht deze literatuurverwijzing terug te zien in toekomstige negatieve adviezen voor versneld toegelaten oncolytica.</t>
  </si>
  <si>
    <t xml:space="preserve">Addendum, discussie &amp; conclusie</t>
  </si>
  <si>
    <t xml:space="preserve">Brinkhuis BMJ 2024, Liu JAMA 2024, versnelde toelating, CMA, toegevoegde waarde OS, solide bewijs, publiek geld</t>
  </si>
  <si>
    <t xml:space="preserve">Op 8 juli 2024 besprak de WAR-CG op verzoek van de registratiehouder de exploratieve 3L+-subgroepanalyse van de Pola-BR-registratiestudie (Sehn 2022) als aanvullend bewijs voor loncastuximab tesirine. Conclusie: de effectiviteit van loncastuximab kan nog altijd alleen worden beoordeeld met data uit de open-label, enkelarmige fase-2-studie, die op zichzelf al onvoldoende is; de indirecte vergelijking met Pola-BR is niet peer-reviewed gepubliceerd; gebruik van de exploratieve subgroepdata levert geen beter maar juist methodologisch zwakker bewijs. Gelijke waarde kan daarom niet met voldoende vertrouwen worden vastgesteld.</t>
  </si>
  <si>
    <t xml:space="preserve">Een post-hoc subgroep van de comparatorstudie 'passender' maken voor de eigen single-arm populatie verlaagt in de ogen van de WAR-CG de bewijskwaliteit; het antwoord op 'beter bewijs' moet uit een nieuwe studie komen, niet uit herselectie van bestaande data.</t>
  </si>
  <si>
    <t xml:space="preserve">WAR-CG 08-07-2024 (via addendum glofitamab)</t>
  </si>
  <si>
    <t xml:space="preserve">WAR-CG 08-07-2024, exploratieve subgroep Pola-BR, Sehn 2022, niet peer-reviewed, single-arm fase 2, gelijke waarde niet vastgesteld</t>
  </si>
  <si>
    <t xml:space="preserve">In de LOTIS-5 fase-3-studie wordt loncastuximab tesirine in combinatie met rituximab direct vergeleken met R-GemOx bij 350 patiënten met 2L+ r/r DLBCL; volgens ZIN kan dit eind 2025 het voor SWP noodzakelijke bewijs opleveren en toont het aan dat direct vergelijkend onderzoek in deze populatie mogelijk is.</t>
  </si>
  <si>
    <t xml:space="preserve">Een lopende eigen fase-3-studie ondergraaft de haalbaarheidsclaim voor single-arm bewijs en bepaalt tegelijk het moment van herbeoordeling.</t>
  </si>
  <si>
    <t xml:space="preserve">Addendum, 'Passend onderzoek'</t>
  </si>
  <si>
    <t xml:space="preserve">LOTIS-5, Lonca-R vs R-GemOx, 350 patiënten, RCT haalbaar, herbeoordeling eind 2025</t>
  </si>
  <si>
    <t xml:space="preserve">ZIN legt expliciet uit waar de grens ligt voor single-arm bewijs: het hanteert een 'scherp beleid' waarbij de data klinisch overtuigend genoeg moeten zijn om via een naïeve indirecte vergelijking gelijke waarde te concluderen. Bij tafasitamab-lenalidomide (februari 2023) bestonden vergelijkbare onzekerheden, maar de OS van 33,5 maanden was zo hoog dat gelijke waarde met Pola-BR kon worden geconcludeerd. Bij glofitamab (OS 11,5 maanden) ligt de overleving niet alleen ver onder die van TAFA-LEN, maar ook onder die van Pola-BR zelf (12,4 maanden), zodat ZIN geen gelijke waarde kan vaststellen.</t>
  </si>
  <si>
    <t xml:space="preserve">De expliciete ZIN-maatstaf voor single-arm dossiers met naïeve ITC: het effect moet zo groot zijn dat het de methodologische onzekerheid 'overstemt' (TAFA-LEN als positieve, glofitamab als negatieve benchmark). Een single-arm resultaat dat numeriek onder de comparator ligt kan nooit gelijke waarde opleveren.</t>
  </si>
  <si>
    <t xml:space="preserve">brief p. 2-3; FT samenvatting</t>
  </si>
  <si>
    <t xml:space="preserve">scherp beleid single-arm, klinisch overtuigend, TAFA-LEN benchmark OS 33,5, OS 11,5 vs 12,4, naïeve indirecte vergelijking, gelijke waarde niet vastgesteld</t>
  </si>
  <si>
    <t xml:space="preserve">Claude (batch 19, 10-09-2026)</t>
  </si>
  <si>
    <t xml:space="preserve">Omdat de indirecte vergelijking van de registratiehouder niet gepubliceerd was, heeft ZIN die alleen als aanvullend bewijs meegenomen en zelf een naïeve indirecte vergelijking gemaakt tussen NP30179 en GO29365 (Pola-BR vs. BR bij niet-ASCT-patiënten). ZIN erkent dat de populaties verschillen – NP30179 bevatte meer voorbehandelde patiënten en hoogrisico-HGBL, met een slechtere prognose – maar kent daar geen compensatie voor toe: het bewijs blijft van lage kwaliteit en het effect zeer onzeker, ook voor bijwerkingen (CRS bij glofitamab, neuropathie bij Pola-BR) en kwaliteit van leven.</t>
  </si>
  <si>
    <t xml:space="preserve">Een ongepubliceerde ITC van de fabrikant wordt gedegradeerd tot 'aanvullend bewijs'; ZIN rekent zelf naïef en corrigeert niet voor een ongunstigere studiepopulatie. Publiceer de ITC vóór indiening en onderbouw prognostische verschillen kwantitatief (MAIC) in plaats van kwalitatief.</t>
  </si>
  <si>
    <t xml:space="preserve">ITC ongepubliceerd, aanvullend bewijs, naïeve indirecte vergelijking ZIN, GO29365, populatieverschil, HGBL, prognose, lage kwaliteit</t>
  </si>
  <si>
    <t xml:space="preserve">ZIN noemt het 'niet onbelangrijk' dat de beroepsgroep (HOVON) in de consultatie de conclusie onderschreef dat het bewijs van te lage kwaliteit is om glofitamab op te nemen, ondanks de door haar ervaren grote unmet need.</t>
  </si>
  <si>
    <t xml:space="preserve">Steun van de beroepsgroep voor een negatief SWP-oordeel weegt expliciet mee; omgekeerd kan een beroepsgroep die het bewijs verdedigt een dossier niet redden als de data zelf niet overtuigen.</t>
  </si>
  <si>
    <t xml:space="preserve">beroepsgroep onderschrijft, HOVON, consultatie, unmet need</t>
  </si>
  <si>
    <t xml:space="preserve">Omdat glofitamab niet aan het wettelijke criterium 'stand van de wetenschap en praktijk' voldoet, zijn een integrale weging van de vier pakketcriteria, advisering door de ACP en een budgetimpactanalyse niet aan de orde; het advies luidt kortweg 'niet opnemen'.</t>
  </si>
  <si>
    <t xml:space="preserve">Bij een negatief SWP-oordeel stopt de procedure volledig (geen BIA, geen KE, geen ACP); er is dan ook geen onderhandelingsroute. Standaardformulering sinds Pakketbeheer in de praktijk 4 (2023).</t>
  </si>
  <si>
    <t xml:space="preserve">SWP niet voldaan, geen ACP, geen BIA, integrale weging niet aan de orde, niet opnemen</t>
  </si>
  <si>
    <t xml:space="preserve">ZIN past dezelfde maatstaf toe als bij glofitamab: single-arm data moeten klinisch overtuigend genoeg zijn om via een naïeve indirecte vergelijking gelijke waarde te concluderen (TAFA-LEN: OS 33,5 maanden volstond). Loncastuximab (OS 9,5 maanden; 6,7–11,5) ligt niet alleen ver onder TAFA-LEN maar ook onder Pola-BR (12,4 maanden), zodat gelijke waarde niet met voldoende vertrouwen kan worden vastgesteld.</t>
  </si>
  <si>
    <t xml:space="preserve">Zie INT-077: een single-arm OS die numeriek onder de comparator ligt, kan nooit tot gelijke waarde leiden; met 7,8 maanden mediane follow-up bij de interim-analyse was het dossier bovendien zeer immatuur.</t>
  </si>
  <si>
    <t xml:space="preserve">LOTIS-2, OS 9,5 vs 12,4, TAFA-LEN benchmark, scherp beleid single-arm, follow-up 7,8 maanden</t>
  </si>
  <si>
    <t xml:space="preserve">Claude (batch 20, 10-09-2026)</t>
  </si>
  <si>
    <t xml:space="preserve">De indirecte vergelijking van de registratiehouder was niet gepubliceerd en telde alleen als aanvullend bewijs; ZIN maakte zelf een naïeve indirecte vergelijking tussen LOTIS-2 en GO29365 en concludeerde tot een zeer onzeker effect (PFS 4,9 vs. 9,2 maanden; geen uitspraak over QoL). De beroepsgroep onderschreef de negatieve conclusie in de consultatie; geen BIA, KE of ACP.</t>
  </si>
  <si>
    <t xml:space="preserve">Ongepubliceerde ITC = aanvullend bewijs; ZIN rekent zelf naïef; steun van de beroepsgroep voor het negatieve oordeel weegt mee (identiek aan INT-077).</t>
  </si>
  <si>
    <t xml:space="preserve">ITC ongepubliceerd, naïeve indirecte vergelijking ZIN, GO29365, PFS 4,9 vs 9,2, beroepsgroep onderschrijft</t>
  </si>
  <si>
    <t xml:space="preserve">In de fase-3-RCT ZUMA-7 is axi-cel in de tweede lijn direct vergeleken met de standaardbehandeling inclusief hoge-dosis chemotherapie en autologe stamceltransplantatie bij fitte, transplantabele patiënten met r/r DLBCL/HGBL ≤12 maanden na eerstelijnsbehandeling. Axi-cel gaf een klinisch relevant voordeel op de cruciale eindpunten overleving (45,6% vs. 53,1% overleden na 47,2 maanden; mediane OS niet bereikt vs. 31,1 maanden) en kwaliteit van leven op dag 100 → SWP en meerwaarde.</t>
  </si>
  <si>
    <t xml:space="preserve">Eerste CAR-T-dossier met een head-to-head RCT tegen de Nederlandse standaard (incl. ASCT): meerwaarde op OS en QoL zonder discussie over studieopzet. Toon aan dat de controlearm de Nederlandse SOC weerspiegelt (salvage + BEAM/ASCT).</t>
  </si>
  <si>
    <t xml:space="preserve">brief p. 3 (effectiviteit)</t>
  </si>
  <si>
    <t xml:space="preserve">ZUMA-7, RCT, ASCT, salvage chemo-immunotherapie, OS 47,2 maanden, kwaliteit van leven dag 100, meerwaarde</t>
  </si>
  <si>
    <t xml:space="preserve">Omdat axi-cel al in de derde lijn beschikbaar was, kreeg meer dan de helft van de controlearm na falen alsnog CAR-T (al na mediaan 24,9 maanden). ZIN herformuleert het studieresultaat daarom als 'inzet van axi-cel in de 2e lijn versus uitstel naar de 3e lijn', met een absolute sterftevermindering van 7,5% na 47,2 maanden.</t>
  </si>
  <si>
    <t xml:space="preserve">Als de comparatorarm het middel later in het traject krijgt, beschrijft ZIN het effect als 'eerder vs. uitgesteld'; crossover verkleint het gemeten OS-effect maar wordt niet als vertekening tegen het middel gebruikt zolang het verschil klinisch relevant blijft.</t>
  </si>
  <si>
    <t xml:space="preserve">crossover 3e lijn, eerder vs uitgesteld, absolute sterftevermindering 7,5%, ZUMA-7</t>
  </si>
  <si>
    <t xml:space="preserve">De beroepsgroep vindt dat alle patiënten die fit genoeg zijn voor CAR-T in de tweede lijn in aanmerking moeten komen – een bredere plaats dan de claim van de registratiehouder (ZUMA-7-inclusiecriteria: fit voor ASCT). ZIN heeft die argumenten uitgebreid gewogen maar kan voor de niet-ASCT-fitte groep geen SWP vaststellen; het middel is daar geen bewezen effectieve en dus geen passende zorg. ZIN wijst op de regeling Voorwaardelijke Toelating voor weesgeneesmiddelen/conditionals/exceptionals en nodigt stakeholders uit tot een verkennend gesprek.</t>
  </si>
  <si>
    <t xml:space="preserve">SWP wordt strikt beperkt tot de onderzochte (transplantabele) populatie, ook als de beroepsgroep breder wil; voor de niet-onderzochte subgroep is de VT-regeling de aangewezen route. Een bredere claim dan de studiepopulatie zonder eigen data is kansloos.</t>
  </si>
  <si>
    <t xml:space="preserve">brief p. 3-4 (SWP, voorwaardelijke toelating)</t>
  </si>
  <si>
    <t xml:space="preserve">beroepsgroep bredere plaats, niet-ASCT-fit, ZUMA-7 inclusiecriteria, voorwaardelijke toelating, passende zorg</t>
  </si>
  <si>
    <t xml:space="preserve">Axi-cel gaf een klinisch relevant gunstig effect op de kwaliteit van leven op dag 100, maar het bewijs daarvoor is van lage kwaliteit; ernstige bijwerkingen traden op bij 56% (axi-cel) vs. 46% (controle), een niet-significant verschil, zodat onduidelijk blijft of axi-cel meer of minder ernstige bijwerkingen geeft.</t>
  </si>
  <si>
    <t xml:space="preserve">Een vroeg QoL-eindpunt (dag 100) telt als cruciale uitkomst mee, ondanks lage bewijskwaliteit; niet-significante verschillen in ernstige bijwerkingen worden neutraal gewogen.</t>
  </si>
  <si>
    <t xml:space="preserve">kwaliteit van leven dag 100, ernstige bijwerkingen 56% vs 46%, niet significant, CRS</t>
  </si>
  <si>
    <t xml:space="preserve">Met de proportional-shortfall-methode berekent ZIN voor deze tweedelijnspopulatie een ziektelast tussen 0,41 en 0,7 (na correctie van de gemiddelde leeftijd naar 60 jaar: resterende QALY's 8,14 met standaardbehandeling vs. 16,85 zonder ziekte), waarbij de referentiewaarde €50.000 per QALY hoort.</t>
  </si>
  <si>
    <t xml:space="preserve">Dezelfde ziekte, eerdere lijn, lagere referentiewaarde: r/r DLBCL in de 2e lijn valt in de middencategorie (€50.000), terwijl de 3e lijn (INT-013/036) op 0,83–0,86 en €80.000 uitkwam. Ziektelast daalt naarmate het middel eerder in het traject wordt ingezet.</t>
  </si>
  <si>
    <t xml:space="preserve">FE 3.1 ziektelast, tabel 18</t>
  </si>
  <si>
    <t xml:space="preserve">ziektelast 0,41-0,7, proportional shortfall, referentiewaarde 50.000, tweede lijn, leeftijd 60</t>
  </si>
  <si>
    <t xml:space="preserve">ZIN beoordeelt de KEA als van voldoende kwaliteit, maar past de gemiddelde leeftijd in het model aan van 57,2 naar 60 jaar (Nederlandse praktijk), waardoor de ICER stijgt van €60.844 (fabrikant) naar €65.910 per QALY en de benodigde prijsdaling van 15% naar 20%.</t>
  </si>
  <si>
    <t xml:space="preserve">Eén demografische correctie (leeftijd) bepaalt het kortingspercentage; ZIN rapporteert beide ICER's maar adviseert op zijn eigen basecase. Stem de modelleeftijd vooraf af op Nederlandse registerdata.</t>
  </si>
  <si>
    <t xml:space="preserve">FE eindconclusie; brief p. 4</t>
  </si>
  <si>
    <t xml:space="preserve">leeftijd 57,2 naar 60, ICER 60.844 vs 65.910, prijsdaling 15% vs 20%, referentiewaarde 50.000</t>
  </si>
  <si>
    <t xml:space="preserve">Volgens de PSA van de registratiehouder is de kans dat axi-cel kosteneffectief is ongeveer 35%, met een EVPI van bijna €30 mln – een substantieel risico op een niet-kosteneffectieve beslissing. Na een prijsdaling van 15–20% verwacht ZIN een kans van ongeveer 50%, precies op de referentiewaarde, waar de EVPI zijn piek bereikt.</t>
  </si>
  <si>
    <t xml:space="preserve">ZIN rapporteert EVPI en beslisrisico expliciet en stelt de kortingseis zo dat de ICER precies op de referentiewaarde landt (≈50% kans); verwacht in de toekomst mogelijk verdergaande eisen bij hoge EVPI.</t>
  </si>
  <si>
    <t xml:space="preserve">FE eindconclusie (PSA, EVPI)</t>
  </si>
  <si>
    <t xml:space="preserve">PSA 35%, EVPI 30 mln, beslisrisico, kans kosteneffectief 50%</t>
  </si>
  <si>
    <t xml:space="preserve">ZIN verwacht 65 behandelde patiënten in jaar 3 bij een vraagprijs van €327.000 per eenmalige behandeling: meerkosten ~€19,5 mln, of €18,8 mln wanneer de substitutie van autologe stamceltransplantatie (buiten het geneesmiddelenbudget) wordt meegerekend.</t>
  </si>
  <si>
    <t xml:space="preserve">Vermeden niet-geneesmiddelkosten (ASCT) worden apart zichtbaar gemaakt en slechts beperkt verrekend; de BI wordt primair op het geneesmiddelenbudget gerapporteerd.</t>
  </si>
  <si>
    <t xml:space="preserve">BIA; brief p. 4</t>
  </si>
  <si>
    <t xml:space="preserve">budgetimpact 19,5 mln, 18,8 mln na ASCT-substitutie, 65 patiënten, €327.000</t>
  </si>
  <si>
    <t xml:space="preserve">Nederland is restrictief met CAR-T: er is een nationaal register en een landelijke CAR-T-tumorboard voor patiëntselectie, wat veel vertrouwen geeft in gepaste toepassing. De beroepsgroep zal axi-cel ook in de tweede lijn geprotocolleerd inzetten met bespreking van alle patiënten in de tumorboard; ZIN onderschrijft dit.</t>
  </si>
  <si>
    <t xml:space="preserve">Bestaande gepast-gebruikinfrastructuur (register + tumorboard) wordt bij indicatie-uitbreiding als positief argument overgenomen; 'passende zorg' als apart kopje in de brief.</t>
  </si>
  <si>
    <t xml:space="preserve">brief p. 4 (passende zorg)</t>
  </si>
  <si>
    <t xml:space="preserve">tumorboard, nationaal register, geprotocolleerde inzet, passende zorg, restrictief beleid</t>
  </si>
  <si>
    <t xml:space="preserve">De brief van 26 juni 2024 is een gecorrigeerde versie van het advies van 29 mei 2024: in het FE-rapport waren de kortingspercentages per abuis niet juist afgerond; de brief zelf bevatte al het juiste percentage.</t>
  </si>
  <si>
    <t xml:space="preserve">ZIN publiceert herziene versies bij rekenfouten in bijlagen; controleer de definitieve versie van FE-rapporten op afronding van kortingspercentages.</t>
  </si>
  <si>
    <t xml:space="preserve">herziene versie, afronding kortingspercentages, correctie FE-rapport</t>
  </si>
  <si>
    <t xml:space="preserve">Omdat de behandeling in de vierde lijn en later mede wordt bepaald door eerdere behandelingen, is er volgens ZIN geen standaardbehandeling; teclistamab is daarom vergeleken met 'de behandeling gekozen door de behandelend arts', via een extern controlecohort. De indirecte vergelijking toont een klinisch relevante verlenging van de overleving (HR 0,64; gewogen absolute winst 10,1 maanden) en van de PFS (HR 0,48), beide van zeer lage bewijskwaliteit.</t>
  </si>
  <si>
    <t xml:space="preserve">Bij ≥4L RRMM accepteert ZIN 'physician's choice' als comparator en een extern cohort als vergelijkingsbasis; een OS-HR rond 0,65 met ~10 maanden gewogen winst volstaat voor meerwaarde ondanks zeer lage GRADE.</t>
  </si>
  <si>
    <t xml:space="preserve">brief p. 2-3 (stand van de wetenschap en praktijk)</t>
  </si>
  <si>
    <t xml:space="preserve">physician's choice, geen standaardbehandeling 4e lijn, extern controlecohort, OS HR 0,64, 10,1 maanden, PFS HR 0,48, zeer lage kwaliteit</t>
  </si>
  <si>
    <t xml:space="preserve">Omdat het OS-bewijs van zeer lage kwaliteit is, woog ZIN ook de progressievrije overleving mee als surrogaat voor OS. Beroepsgroep en patiëntenvereniging gaven aan groot belang te hechten aan PFS als zelfstandige uitkomstmaat in deze indicatie, en voor RRMM is een correlatie tussen PFS en OS aangetoond, zij het met enige onzekerheid.</t>
  </si>
  <si>
    <t xml:space="preserve">Expliciete acceptatie van PFS als ondersteunend surrogaat bij RRMM, onderbouwd met (a) het belang dat patiënten en behandelaars eraan hechten en (b) een gepubliceerde PFS-OS-correlatie; lever de surrogaatvalidatie mee.</t>
  </si>
  <si>
    <t xml:space="preserve">PFS surrogaat, PFS-OS correlatie, patiëntenvereniging, beroepsgroep, RRMM</t>
  </si>
  <si>
    <t xml:space="preserve">Teclistamab is alleen in een enkelarmige studie onderzocht; een RCT was volgens ZIN wenselijk maar is niet uitgevoerd. Omdat niet te verwachten is dat voor teclistamab-monotherapie in de nabije toekomst bewijs van hogere kwaliteit beschikbaar komt, beoordeelt ZIN op het voorliggende bewijs en concludeert het ondanks de onzekerheid tot voldoende vertrouwen in een klinisch relevante overlevingswinst.</t>
  </si>
  <si>
    <t xml:space="preserve">Wanneer geen beter bewijs te verwachten is (geen lopende RCT), oordeelt ZIN op wat er ligt; bij glofitamab/loncastuximab (INT-077/078) was juist de lopende fase 3 het argument tegen acceptatie van single-arm bewijs. De pipeline bepaalt dus de lat.</t>
  </si>
  <si>
    <t xml:space="preserve">RCT wenselijk niet uitgevoerd, geen beter bewijs verwacht, single-arm, MajesTEC-1</t>
  </si>
  <si>
    <t xml:space="preserve">De incidentie van ernstige ongunstige effecten was klinisch relevant hoger bij teclistamab dan bij de behandeling naar keuze van de arts (bewijs zeer laag). Het effect op kwaliteit van leven t.o.v. de comparator is onbekend (geen QoL-data in het externe cohort), maar in de enkelarmige studie lijkt teclistamab een positief effect te hebben, vooral op pijn. ZIN acht het mogelijk negatievere bijwerkingenprofiel acceptabel gezien de overlevingswinst.</t>
  </si>
  <si>
    <t xml:space="preserve">Klinisch relevant méér ernstige bijwerkingen worden geaccepteerd als de OS-winst zwaar weegt; QoL-signalen uit de single-arm studie (pijn) helpen de balans.</t>
  </si>
  <si>
    <t xml:space="preserve">ernstige bijwerkingen, kwaliteit van leven pijn, balans effect-bijwerkingen</t>
  </si>
  <si>
    <t xml:space="preserve">In de KEA bestaat veel onzekerheid rond de indirecte vergelijking, met name over de matching van de twee cohorten en de invulling van missende waarden; kritische vragen hierover zijn door de registratiehouder onvoldoende beantwoord.</t>
  </si>
  <si>
    <t xml:space="preserve">Matchingprocedure en imputatie van ontbrekende covariaten in een extern-cohortvergelijking moeten transparant en met gevoeligheidsanalyses zijn onderbouwd (vgl. INT-052 cilta-cel); onbeantwoorde vragen wegen tegen de fabrikant.</t>
  </si>
  <si>
    <t xml:space="preserve">brief p. 3-4 (kosteneffectiviteit)</t>
  </si>
  <si>
    <t xml:space="preserve">matching cohorten, missende waarden, imputatie, indirecte vergelijking KEA, onbeantwoorde vragen</t>
  </si>
  <si>
    <t xml:space="preserve">De switch naar een lagere doseerfrequentie (tweewekelijks) en de kosten van vervolgbehandelingen zijn in het model onvoldoende uitgewerkt, en diverse door ZIN gevraagde scenarioanalyses ontbreken.</t>
  </si>
  <si>
    <t xml:space="preserve">Doseerschema-aanpassingen (Q2W-switch) en vervolgbehandelingskosten moeten consistent in KEA en BIA zijn uitgewerkt; het niet leveren van gevraagde scenario's maakt een dossier 'onvoldoende kwaliteit'.</t>
  </si>
  <si>
    <t xml:space="preserve">doseerfrequentie switch Q2W, vervolgbehandelingskosten, scenarioanalyses ontbreken</t>
  </si>
  <si>
    <t xml:space="preserve">Door de immaturiteit van de OS-gegevens zijn de uitkomsten van de extrapolaties te onzeker; verder ontbreekt een vergelijking met de Nederlandse patiëntenpopulatie en zijn productiviteitsverliezen niet meegenomen. Daardoor heeft ZIN onvoldoende vertrouwen in de analyse en zijn de uitkomsten niet bruikbaar voor besluitvorming.</t>
  </si>
  <si>
    <t xml:space="preserve">Terugkerende kritiekpunten bij MM-dossiers: immature OS + ontbrekende NL-representativiteit + weggelaten productiviteitskosten (vgl. INT-052).</t>
  </si>
  <si>
    <t xml:space="preserve">immature OS, extrapolatie onzeker, Nederlandse populatie, productiviteitsverliezen</t>
  </si>
  <si>
    <t xml:space="preserve">Zonder betrouwbare KE-schatting kan ZIN geen uitspraak doen over kosteneffectiviteit en geen advies geven voor prijsonderhandelingen; dat is volgens ZIN essentieel omdat vergoeding tegen de vraagprijs mogelijk niet kosteneffectief is en de hoge budgetimpact alleen maatschappelijk verantwoord is bij een kosteneffectieve behandeling. Advies: niet opnemen, met uitnodiging tot aanpassing van de analyse en erkenning dat de uitkomst voor patiënten en behandelaren teleurstellend is.</t>
  </si>
  <si>
    <t xml:space="preserve">Derde toepassing (na INT-049 en INT-052) van 'positief SWP, negatief advies wegens KEA-kwaliteit'; de formule 'hoge BI alleen verantwoord bij kosteneffectieve behandeling' is standaard geworden. Een compleet KE-dossier is toegangsvoorwaarde voor onderhandeling.</t>
  </si>
  <si>
    <t xml:space="preserve">brief p. 1-2 (pakketadvies)</t>
  </si>
  <si>
    <t xml:space="preserve">geen KE-uitspraak, geen onderhandelingsadvies, niet opnemen, herindiening, hoge budgetimpact alleen verantwoord bij kosteneffectiviteit</t>
  </si>
  <si>
    <t xml:space="preserve">ZIN schat 367 patiënten per jaar in de vierde en 108 in de vijfde lijn in jaar 3; totale kosten €231.672 per patiënt per jaar (€210.796 bij switch naar tweewekelijkse dosering), een macrokostenbeslag van €50,2–55,1 mln en een budgetimpact van €30,3–35,1 mln na substitutie.</t>
  </si>
  <si>
    <t xml:space="preserve">Bij bispecifieke antilichamen rekent ZIN met behandeling tot progressie per jaar en toont het effect van dosisdeëscalatie als range; grote aantallen (&gt;450) in late lijnen maken de BI-toets zwaar.</t>
  </si>
  <si>
    <t xml:space="preserve">brief p. 4 (budgetimpactanalyse)</t>
  </si>
  <si>
    <t xml:space="preserve">budgetimpact 30-35 mln, macrokosten 50-55 mln, 367 + 108 patiënten, €231.672, Q2W</t>
  </si>
  <si>
    <t xml:space="preserve">TRANSFORM heeft een opzet die overeenkomt met ZUMA-7; de overlevingsdata tonen net als bij axi-cel aanzienlijke winst t.o.v. standaardzorg, beide middelen lijken de kwaliteit van leven te verbeteren en het bijwerkingenprofiel is vergelijkbaar. ZIN concludeert SWP en gelijke waarde t.o.v. axi-cel, conform de claim.</t>
  </si>
  <si>
    <t xml:space="preserve">Een tweede CAR-T in dezelfde lijn met een RCT van vergelijkbare opzet wordt op gelijke waarde beoordeeld zonder formele indirecte vergelijking; 'zelfde studieopzet als de voorganger' is de kern van het bewijs.</t>
  </si>
  <si>
    <t xml:space="preserve">brief p. 2-3 (effectiviteit)</t>
  </si>
  <si>
    <t xml:space="preserve">TRANSFORM, ZUMA-7, gelijke waarde, axi-cel, tweede lijn, vergelijkbare opzet</t>
  </si>
  <si>
    <t xml:space="preserve">Claude (batch 21, 10-09-2026)</t>
  </si>
  <si>
    <t xml:space="preserve">De geregistreerde indicaties van axi-cel en liso-cel verschillen voor PMBCL en FL3B, maar ZIN stelt dat deze patiënten in Nederland allemaal onder DLBCL vallen en volgens de DLBCL-richtlijn worden behandeld, zodat het verschil praktisch niet relevant is.</t>
  </si>
  <si>
    <t xml:space="preserve">ZIN kijkt door registratieverschillen tussen concurrenten heen naar de Nederlandse richtlijnpraktijk; subtype-verschillen in het label leveren geen apart oordeel op.</t>
  </si>
  <si>
    <t xml:space="preserve">PMBCL, FL3B, registratieverschil, DLBCL-richtlijn, praktijkrelevantie</t>
  </si>
  <si>
    <t xml:space="preserve">Geen KEA vanwege gelijke waarde; ZIN adviseert opname mits de nettoprijs niet hoger is dan de nettoprijs van axi-cel en rekent voor dat de geadviseerde korting van ≥20% op de vraagprijs van €327.000 een maximale nettoprijs van ongeveer €261.000 impliceert.</t>
  </si>
  <si>
    <t xml:space="preserve">Het prijsanker voor een me-too CAR-T is de (deels afleidbare) nettoprijs van de voorganger; ZIN maakt het kortingsniveau van de concurrent hier expliciet, wat de onderhandelingsruimte transparant maakt.</t>
  </si>
  <si>
    <t xml:space="preserve">nettoprijs axi-cel, prijsanker, 20% korting, €261.000, geen KEA</t>
  </si>
  <si>
    <t xml:space="preserve">ZIN verwacht 65 tweedelijnspatiënten en verdeelt die op basis van declaratiedata over CAR-T-gebruik in de derde lijn: 10% liso-cel (7 patiënten), 90% axi-cel. Kosten per voltooide behandeling €312.905 (liso-cel) vs. €329.255 (axi-cel); macrokosten €19,3 mln samen (18,7 na substitutie van pre-ASCT-chemotherapie), waarvan €1,8 mln aan liso-cel toe te rekenen.</t>
  </si>
  <si>
    <t xml:space="preserve">ZIN gebruikt declaratiedata uit een eerdere lijn om het marktaandeel van een tweede toetreder te voorspellen (hier slechts 10%); een laag verondersteld marktaandeel beperkt de BI maar signaleert ook een verwachte beperkte positie.</t>
  </si>
  <si>
    <t xml:space="preserve">BIA; brief p. 3</t>
  </si>
  <si>
    <t xml:space="preserve">marktaandeel 10%, declaratiedata, 65 patiënten, budgetimpact 1,8 mln, lijstprijzen</t>
  </si>
  <si>
    <t xml:space="preserve">Axi-cel was inmiddels opgenomen maar de prijsonderhandelingen liepen nog toen de rapporten werden geschreven; de beoordeling van liso-cel is geheel gekoppeld aan de eerdere axi-cel-beoordeling (zelfde populatie-afbakening, zelfde voorwaarden).</t>
  </si>
  <si>
    <t xml:space="preserve">Snelle opvolgers worden op de rug van het eerste dossier beoordeeld; timing van indiening kort na de eerste toetreder verkort het traject en beperkt de omvang van het dossier.</t>
  </si>
  <si>
    <t xml:space="preserve">koppeling aan axi-cel-beoordeling, timing, opvolger</t>
  </si>
  <si>
    <t xml:space="preserve">ZIN beschouwt de enkelarmige ZUMA-3-studie als het hoogst haalbare bewijs vanwege de zeldzaamheid van r/r B-ALL bij volwassenen en de voorkeur van behandelaars voor brexu-cel boven de bestaande behandelingen, en accepteert de indirecte vergelijking met het externe cohort SCHOLAR-3: een klinisch relevante OS-verlenging van 19,2 maanden (HR 0,35; 0,18–0,70) plus een klinisch relevante QoL-verbetering na 3 maanden.</t>
  </si>
  <si>
    <t xml:space="preserve">'Hoogst haalbare bewijs' wordt onderbouwd met zeldzaamheid én behandelaarsvoorkeur (equipoise ontbreekt); een HR van 0,35 met ~19 maanden winst volstaat voor meerwaarde bij ALL (vgl. INT-010 tisa-cel).</t>
  </si>
  <si>
    <t xml:space="preserve">ZUMA-3, SCHOLAR-3, hoogst haalbare bewijs, zeldzaamheid, behandelaarsvoorkeur, OS 19,2 maanden, HR 0,35</t>
  </si>
  <si>
    <t xml:space="preserve">ZIN benoemt relevante verschillen tussen de studiepopulatie, het controlecohort en de Nederlandse praktijk – onder meer in de inzet van de verschillende standaardbehandelingen (blinatumomab, inotuzumab, chemotherapie) en van stamceltransplantatie als vervolgbehandeling – maar heeft ondanks die onzekerheden voldoende vertrouwen in klinisch relevante overlevingswinst in Nederland.</t>
  </si>
  <si>
    <t xml:space="preserve">Praktijkverschillen (mix van comparators, SCT-gebruik) worden benoemd maar bij grote effecten niet doorslaggevend geacht voor SWP; in de KEA keren ze wel terug als eis (alloSCT-gezondheidstoestand).</t>
  </si>
  <si>
    <t xml:space="preserve">praktijkverschillen, blinatumomab, inotuzumab, stamceltransplantatie vervolgbehandeling, generaliseerbaarheid</t>
  </si>
  <si>
    <t xml:space="preserve">ZIN verzocht de registratiehouder expliciet en herhaaldelijk om te variëren in de genezingsaanname, waaronder een analyse zonder genezing; daaraan is niet voldaan, terwijl FT- en FE-rapport juist benadrukken dat de grootte van het relatieve effect onzeker is. Daardoor kon ZIN de impact van die onzekerheid op de kosteneffectiviteit niet toetsen.</t>
  </si>
  <si>
    <t xml:space="preserve">Een scenario zonder genezingsaanname is bij CAR-T een verplicht onderdeel van de KEA; weigering om gevraagde variatie te leveren is op zichzelf reden om de analyse onbruikbaar te verklaren.</t>
  </si>
  <si>
    <t xml:space="preserve">FE eindconclusie punt 1</t>
  </si>
  <si>
    <t xml:space="preserve">genezingsaanname, cure, scenario zonder genezing, herhaald verzoek, onzekerheid effectgrootte</t>
  </si>
  <si>
    <t xml:space="preserve">ZIN vroeg om een analyse op de ITT-populatie in plaats van de mITT-populatie, in lijn met eerdere kritiek in pakketadviezen (axi-cel 2021, brexu-cel MCL 2023); de registratiehouder negeerde dit verzoek en paste het model niet aan.</t>
  </si>
  <si>
    <t xml:space="preserve">De ITT-eis voor celtherapie is inmiddels vaste ZIN-lijn met expliciete verwijzing naar eerdere adviezen; een mITT-model zonder ITT-scenario wordt niet meer geaccepteerd.</t>
  </si>
  <si>
    <t xml:space="preserve">FE eindconclusie punt 2</t>
  </si>
  <si>
    <t xml:space="preserve">ITT vs mITT, eerdere adviezen, non-infused patiënten, verzoek genegeerd</t>
  </si>
  <si>
    <t xml:space="preserve">Tijdens de consultatie leverde de registratiehouder aanvullende, recentere OS-data aan, maar verwerkte die niet in het model en leverde van dezelfde datacut geen RFS-data, zodat een volledige beoordeling van de nieuwe data onmogelijk was.</t>
  </si>
  <si>
    <t xml:space="preserve">Nieuwe data tellen alleen als ze volledig (alle eindpunten van dezelfde cut) én in het model verwerkt worden aangeleverd (vgl. INT-049 brexu-cel MCL 2022).</t>
  </si>
  <si>
    <t xml:space="preserve">FE eindconclusie punt 3</t>
  </si>
  <si>
    <t xml:space="preserve">data-update niet verwerkt, RFS ontbreekt, datacut, consultatie</t>
  </si>
  <si>
    <t xml:space="preserve">ZIN vroeg om een extra gezondheidstoestand voor patiënten die na brexu-cel een allogene SCT krijgen, om te kunnen zien of de kosteneffectiviteit verschilt tussen patiënten met en zonder subsequente alloSCT; de registratiehouder leverde slechts een figuur waarvan de betrouwbaarheid – ook volgens de door haar geconsulteerde klinische experts – te laag is om conclusies over overleving te trekken.</t>
  </si>
  <si>
    <t xml:space="preserve">Vervolgbehandelingen die het effect en de kosten sterk beïnvloeden (alloSCT na CAR-T) moeten als aparte modeltoestand worden gemodelleerd; een beschrijvende figuur volstaat niet.</t>
  </si>
  <si>
    <t xml:space="preserve">FE eindconclusie punt 4</t>
  </si>
  <si>
    <t xml:space="preserve">alloSCT na CAR-T, gezondheidstoestand, modelstructuur, consolidatie-SCT</t>
  </si>
  <si>
    <t xml:space="preserve">Omdat cruciale aannames onvoldoende zijn onderbouwd, gevraagde analyses niet zijn uitgevoerd en nieuwe data niet adequaat zijn verwerkt, kan ZIN geen betrouwbare KE-schatting geven en dus geen advies voor prijsonderhandeling; advies: niet opnemen, met uitnodiging tot herindiening. ZIN wijst er bovendien op dat de netto-BI (€4,6 mln) in werkelijkheid hoger uitvalt omdat verzekeraars mogelijk prijsafspraken over blinatumomab en inotuzumab hebben.</t>
  </si>
  <si>
    <t xml:space="preserve">Vierde dossier met 'niet opnemen wegens onbruikbare KEA' bij positief SWP; ook bij een kleine populatie (23 patiënten) en een bescheiden BI weigert ZIN zonder betrouwbare ICER te adviseren. Substitutiebesparingen worden gecorrigeerd voor vertrouwelijke kortingen op de comparators.</t>
  </si>
  <si>
    <t xml:space="preserve">geen onderhandelingsadvies, niet opnemen, herindiening, budgetimpact 4,6-6,4 mln, prijsafspraken comparators, 23 patiënten</t>
  </si>
  <si>
    <t xml:space="preserve">ZIN concludeert tot meerwaarde van Dara-CyBorD t.o.v. CyBorD op basis van de grote toename van complete hematologische respons (53,3% vs. 18,1%) en van cardiale en renale orgaanrespons in ANDROMEDA, omdat deze uitkomsten voorspellende waarde hebben voor overlijden en positief correleren met OS; het behandeldoel bij AL-amyloïdose is juist een snelle, diepe hematologische respons. OS-data zijn nog immatuur en QoL veranderde niet klinisch relevant in de eerste 24 weken.</t>
  </si>
  <si>
    <t xml:space="preserve">Bij AL-amyloïdose accepteert ZIN responseindpunten (hematologische en orgaanrespons) als basis voor meerwaarde 'ondanks het ontbreken van enkele cruciale langetermijneffecten', mits de correlatie met overleving is onderbouwd en het behandeldoel in de richtlijn responsgericht is.</t>
  </si>
  <si>
    <t xml:space="preserve">ANDROMEDA, complete hematologische respons 53% vs 18%, orgaanrespons, surrogaat, correlatie OS, OS immatuur, AL-amyloïdose</t>
  </si>
  <si>
    <t xml:space="preserve">De comparator is CyBorD alleen, de standaard voor de ~80% niet-ASCT-fitte patiënten; de beroepsgroep positioneert Dara-CyBorD als vervanging van die standaard in de eerste lijn en HOVON heeft aangegeven dat de herziene richtlijn Dara-CyBorD als voorkeursbehandeling zal opnemen. Er is nog geen farmacotherapie specifiek voor AL-amyloïdose geregistreerd en vergoed; de behandeling is geleend van multipel myeloom.</t>
  </si>
  <si>
    <t xml:space="preserve">Een aangekondigde richtlijnpositie ('wordt voorkeursbehandeling') telt mee als onderbouwing van comparator en plaats; bij indicaties zonder geregistreerde behandeling is de off-label MM-praktijk de comparator.</t>
  </si>
  <si>
    <t xml:space="preserve">CyBorD, standaardbehandeling niet-ASCT-fit, HOVON richtlijnherziening, voorkeursbehandeling, off-label MM-therapie</t>
  </si>
  <si>
    <t xml:space="preserve">Het zwaarstwegende kritiekpunt: de in het model gemodelleerde overleving wijkt af van de meest recente ANDROMEDA-data – de 5-jaarsoverleving in de studie ligt in beide armen tot 20% hoger dan in het model – en ZIN kan op basis van het model niet beredeneren wat dit voor de ICER betekent. ZIN eist een nieuw model waarin de overleving primair op de (inmiddels finale) ANDROMEDA-analyse is gebaseerd.</t>
  </si>
  <si>
    <t xml:space="preserve">Een model dat de eigen trialdata niet reproduceert (interne validiteit) is onbruikbaar, ook als de afwijking in beide armen optreedt; bij beschikbaarheid van een finale analyse verwacht ZIN dat het model daarop is gebaseerd.</t>
  </si>
  <si>
    <t xml:space="preserve">model vs trialdata, 5-jaarsoverleving 20% hoger, interne validiteit, finale analyse ANDROMEDA, nieuw model</t>
  </si>
  <si>
    <t xml:space="preserve">Daratumumab wordt in de Nederlandse praktijk al in de tweede lijn ingezet, maar deze vervolgbehandeling zit niet goed in het model; daardoor wordt de overleving in de comparatorarm mogelijk te laag ingeschat en de ICER te optimistisch.</t>
  </si>
  <si>
    <t xml:space="preserve">Vervolgbehandelingen in de comparatorarm moeten de Nederlandse praktijk weerspiegelen, ook als het om (off-label) gebruik van het beoordeelde middel zelf in een latere lijn gaat; anders geldt het als bias in het voordeel van de fabrikant.</t>
  </si>
  <si>
    <t xml:space="preserve">vervolgbehandeling comparatorarm, daratumumab tweede lijn, onderschatting comparatoroverleving, optimistische ICER</t>
  </si>
  <si>
    <t xml:space="preserve">Zonder betrouwbare KE-schatting kan ZIN geen uitspraak doen over kosteneffectiviteit en geen onderhandelingsadvies geven; omdat vergoeding tegen de vraagprijs mogelijk niet kosteneffectief is en de budgetimpact (199 patiënten, €12,5 mln) alleen maatschappelijk verantwoord is bij een kosteneffectieve behandeling, adviseert ZIN niet op te nemen en de analyse aan te passen.</t>
  </si>
  <si>
    <t xml:space="preserve">Ook bij een middel dat de beroepsgroep als nieuwe standaard beschouwt en een directe RCT met groot effect heeft, leidt een onbruikbare KEA tot 'niet opnemen'; SWP-sterkte compenseert KEA-gebreken niet.</t>
  </si>
  <si>
    <t xml:space="preserve">geen onderhandelingsadvies, niet opnemen, herindiening, budgetimpact 12,5 mln, 199 patiënten</t>
  </si>
  <si>
    <t xml:space="preserve">De brief verwijst voor het eerst naar het 'Beoordelingskader kosteneffectiviteit van zorg (2024)' in plaats van het Rapport kosteneffectiviteit (2015) als toetsingskader.</t>
  </si>
  <si>
    <t xml:space="preserve">Vanaf begin 2025 toetst ZIN kosteneffectiviteit aan het Beoordelingskader kosteneffectiviteit van zorg (2024); controleer de actuele referentiewaarden en methodologische eisen daarin.</t>
  </si>
  <si>
    <t xml:space="preserve">brief p. 2 (voetnoot 3)</t>
  </si>
  <si>
    <t xml:space="preserve">Beoordelingskader kosteneffectiviteit van zorg 2024, toetsingskader</t>
  </si>
  <si>
    <t xml:space="preserve">De aangepaste analyse bevat data met langere follow-up (34,5 maanden; 62,9% in leven) en een vergelijking met een ander extern controlecohort (LocoMMotion, 33,7% in leven na 2 jaar) dat volgens de beroepsgroep beter aansluit bij de Nederlandse praktijk dan MAMMOTH. Deze resultaten onderschrijven de SWP-conclusie die ZIN in 2022 al op 12,4 maanden follow-up trok.</t>
  </si>
  <si>
    <t xml:space="preserve">Een herindiening mag het externe controlecohort vervangen door een beter passend cohort als de beroepsgroep dat onderschrijft; langere follow-up die de eerdere conclusie bevestigt versterkt het SWP-oordeel zonder nieuwe FT-beoordeling.</t>
  </si>
  <si>
    <t xml:space="preserve">LocoMMotion, MAMMOTH, follow-up 34,5 maanden, 62,9% overleving, controlecohort vervangen, beroepsgroep</t>
  </si>
  <si>
    <t xml:space="preserve">ZIN acht het uitgangspunt van de nieuwe KEA te optimistisch, maar de analyse wél bruikbaar mits andere cruciale aannames worden gehanteerd voor de progressievrije overlevingsduur, de overleving na progressie en de kosten van vervolgbehandeling. Vanwege de onzekerheid over het effect op post-progressie-overleving presenteert ZIN een ICER-range: scenario A (wél post-progressie-voordeel) €109.806/QALY en scenario B (geen voordeel) €142.105/QALY.</t>
  </si>
  <si>
    <t xml:space="preserve">ZIN neemt het model over maar vervangt de kernaannames en rapporteert een range met en zonder post-progressie-overlevingsvoordeel; de bovenkant van die range bepaalt het kortingsadvies. Onderbouw post-progressie-OS expliciet of accepteer scenario B als basis.</t>
  </si>
  <si>
    <t xml:space="preserve">ICER range 109.806-142.105, post-progressie overleving, scenario A/B, PFS-duur, vervolgbehandelingskosten, te optimistisch</t>
  </si>
  <si>
    <t xml:space="preserve">Bij de referentiewaarde van €80.000 moet de prijs volgens de ICER-range met 25% (scenario A) tot 35% (scenario B) dalen; ZIN adviseert opname mits de prijs met minstens 35% wordt gereduceerd, en vraagt bij de onderhandeling rekening te houden met komende langetermijndata, de uitbreiding naar de tweede lijn en mogelijke nieuwe behandelingen voor deze groep.</t>
  </si>
  <si>
    <t xml:space="preserve">ZIN kiest de conservatieve kant van de range voor het kortingsadvies en voegt toekomstgerichte onderhandelingsargumenten toe (indicatie-uitbreiding, concurrentie, langetermijndata) – een omslag van 'geen advies mogelijk' (2022) naar een precies percentage na een adequate herindiening.</t>
  </si>
  <si>
    <t xml:space="preserve">brief p. 2, 4</t>
  </si>
  <si>
    <t xml:space="preserve">prijsreductie 35%, scenario B, referentiewaarde 80.000, indicatie-uitbreiding 2e lijn, langetermijndata, nieuwe behandelingen</t>
  </si>
  <si>
    <t xml:space="preserve">De ACP wil dat cilta-cel voor RRMM in de 4e lijn snel beschikbaar komt, maar alleen tegen een maatschappelijk aanvaardbare prijs; vanwege de onzekerheid en de aanzienlijke budgetimpact (verdringingsrisico) adviseert zij ten minste 35% prijsreductie en het exploreren van een pay-for-performance-afspraak. ZIN neemt dit over.</t>
  </si>
  <si>
    <t xml:space="preserve">ACP koppelt onzekerheid + hoge BI aan een concreet minimumpercentage en aan P4P als optie; bij CAR-T is P4P inmiddels standaardonderdeel van de maatschappelijke weging.</t>
  </si>
  <si>
    <t xml:space="preserve">ACP-advies (maatschappelijke weging)</t>
  </si>
  <si>
    <t xml:space="preserve">ACP, prijsreductie 35%, pay for performance, verdringing, aanvaardbare prijs</t>
  </si>
  <si>
    <t xml:space="preserve">De ACP adviseert een beperkte duur van het prijsarrangement, zodat bij de volgende onderhandeling de langetermijneffecten van cilta-cel én de eerste resultaten van het onderzoek naar op de zorglocatie geproduceerde (academische) CAR-T-celtherapie voor MM (traject Veelbelovende zorg) bekend zijn; ook moet rekening worden gehouden met de verwachte vergoedingsaanvraag voor de tweede lijn.</t>
  </si>
  <si>
    <t xml:space="preserve">Academische/point-of-care CAR-T wordt door de ACP expliciet als toekomstige concurrent en prijsdrukker ingebracht; korte arrangementen om die ontwikkeling te kunnen benutten. Relevant voor alle commerciële CAR-T's in MM.</t>
  </si>
  <si>
    <t xml:space="preserve">academische CAR-T, zorglocatie geproduceerd, Veelbelovende zorg, korte arrangementsduur, tweede lijn aanvraag, concurrentie</t>
  </si>
  <si>
    <t xml:space="preserve">ZIN schat 140 patiënten in jaar 3 en €420.000 per patiënt (exclusief toediening en monitoring), een budgetimpact van €37,9–46,2 mln waarbij wordt gevarieerd in het aandeel patiënten dat na aferese daadwerkelijk infusie krijgt, met volledige substitutie van de huidige standaardbehandelingen.</t>
  </si>
  <si>
    <t xml:space="preserve">De BI-range bij CAR-T wordt gedreven door de 'aferese-naar-infusie'-ratio; ZIN rekent met volledige substitutie van de standaard in de 4e lijn.</t>
  </si>
  <si>
    <t xml:space="preserve">budgetimpact 37,9-46,2 mln, 140 patiënten, €420.000, aferese-infusie ratio, substitutie</t>
  </si>
  <si>
    <t xml:space="preserve">Nederland is restrictief met CAR-T: nationaal register en landelijke CAR-T-tumorboard voor patiëntselectie; de beroepsgroep zal cilta-cel geprotocolleerd inzetten met bespreking van alle patiënten in de tumorboard, wat ZIN onderschrijft.</t>
  </si>
  <si>
    <t xml:space="preserve">Standaardpassage 'passende zorg' voor CAR-T (register + tumorboard), identiek aan INT-079.</t>
  </si>
  <si>
    <t xml:space="preserve">tumorboard, nationaal register, geprotocolleerde inzet, passende zorg</t>
  </si>
  <si>
    <t xml:space="preserve">Het advies is een herbeoordeling van de aangepaste en geüpdatete KEA na het negatieve advies van 2022; ZIN vermeldt dat er tegelijk nog vier andere (her)beoordelingen van MM-middelen lopen en dat cilta-cel inmiddels ook voor de tweede lijn is geregistreerd, wat expliciet buiten deze beoordeling valt maar wel in de onderhandeling moet meewegen.</t>
  </si>
  <si>
    <t xml:space="preserve">Bij herindiening beoordeelt ZIN alleen de KEA opnieuw (FT blijft staan); parallelle registraties/uitbreidingen worden benoemd als onderhandelingscontext, niet als onderdeel van het oordeel.</t>
  </si>
  <si>
    <t xml:space="preserve">herbeoordeling KEA, tweede lijn buiten scope, vier lopende MM-beoordelingen, onderhandelingscontext</t>
  </si>
  <si>
    <t xml:space="preserve">Twee enkelarmige studies (EXPLORER, PATHFINDER), indirect vergeleken met een real-world cohort van EU/VS-patiënten: mediane OS niet bereikt vs. 17,2 maanden (en na ~30 maanden follow-up nog steeds niet bereikt vs. 17,5 maanden, ongepubliceerd), betere respons, aanzienlijke QoL-verbetering en gunstiger bijwerkingen. Ondanks zeer lage bewijskwaliteit (zeldzaam, weinig bewijs voor de bestaande behandelingen, korte follow-up) wijzen de data op een klinisch relevant effect op álle cruciale uitkomsten; een RCT is onmogelijk door zeldzaamheid en een 'rug-tegen-de-muur'-situatie.</t>
  </si>
  <si>
    <t xml:space="preserve">Bij ultrazeldzame ziekten accepteert ZIN single-arm + RWD-cohort als voldoende wanneer effect op alle cruciale uitkomsten consistent is en het 'rug-tegen-de-muur'-argument opgaat; ongepubliceerde langere follow-up mag ondersteunen.</t>
  </si>
  <si>
    <t xml:space="preserve">EXPLORER, PATHFINDER, real-world cohort, mediane OS niet bereikt, rug-tegen-de-muur, zeldzaam, alle cruciale uitkomsten</t>
  </si>
  <si>
    <t xml:space="preserve">Claude (batch 22, 10-09-2026)</t>
  </si>
  <si>
    <t xml:space="preserve">De KEA is van voldoende kwaliteit maar de ICER van €373.840/QALY ligt ver boven de referentiewaarde van €80.000; de prijs moet met 75% dalen. Resterende onzekerheden: aanhouden van het langetermijneffect, gemodelleerde gezondheidswinst bij patiënten die stopten maar progressievrij bleven, en de utiliteiten voor progressievrije en progressieve ziekte.</t>
  </si>
  <si>
    <t xml:space="preserve">Een ICER van &gt;4× de referentiewaarde levert bij een weesgeneesmiddel een kortingseis van 75%; ZIN accepteerde het model maar benoemt de onzekerheden als context voor het percentage.</t>
  </si>
  <si>
    <t xml:space="preserve">ICER 373.840, prijsdaling 75%, referentiewaarde 80.000, langetermijneffect, utiliteiten</t>
  </si>
  <si>
    <t xml:space="preserve">De ACP adviseert 'niet opnemen tenzij 75% prijsreductie' en spreekt bewust niet van 'ten minste' 75%, omdat het een zeldzame ziekte met een zeer kleine patiëntengroep en een kleine fabrikant betreft; bij het arrangement moet rekening worden gehouden met de indicatie-uitbreiding naar indolente SM (een grotere groep).</t>
  </si>
  <si>
    <t xml:space="preserve">Uniek: de ACP matigt de kortingseis (geen 'ten minste') vanwege de omvang van de fabrikant en de zeldzaamheid; tegelijk wordt een verwachte grotere indicatie (ISM) als tegenwicht ingebracht. Bedrijfsomvang kan dus meewegen in de maatschappelijke weging.</t>
  </si>
  <si>
    <t xml:space="preserve">niet ten minste 75%, kleine fabrikant, zeldzame ziekte, indicatie-uitbreiding ISM, arrangement</t>
  </si>
  <si>
    <t xml:space="preserve">ZIN onderstreept gepaste inzet: start- en stopcriteria zodat avapritinib vanaf de tweede lijn bij de juiste patiënten wordt ingezet, dosisverlaging als optie bij langdurig succesvolle behandeling, en behandeling vanuit expertisecentra; ZIN gaat hierover met de beroepsgroep in gesprek.</t>
  </si>
  <si>
    <t xml:space="preserve">Standaardpakket gepast gebruik voor zeldzame chronische oncologische behandelingen: start/stopcriteria, dosisdeëscalatie, expertisecentra – door ZIN zelf geïnitieerd.</t>
  </si>
  <si>
    <t xml:space="preserve">brief p. 4 (gepast gebruik)</t>
  </si>
  <si>
    <t xml:space="preserve">start- en stopcriteria, dosisverlaging, expertisecentra, gepast gebruik</t>
  </si>
  <si>
    <t xml:space="preserve">ZIN verwacht 19 patiënten in jaar 3 bij €353.940 per patiënt per jaar: macrokosten €5,8 mln, €5,6 mln na substitutie van midostaurine, cladribine en (peg)interferon-α.</t>
  </si>
  <si>
    <t xml:space="preserve">Kleine populatie, hoge jaarprijs: de BI blijft beperkt maar de KE-toets is doorslaggevend.</t>
  </si>
  <si>
    <t xml:space="preserve">budgetimpact 5,6 mln, 19 patiënten, €353.940</t>
  </si>
  <si>
    <t xml:space="preserve">Na herindiening (met een vrijwillige lijstprijsverlaging van 30%) is de KEA van voldoende kwaliteit. De onzekerheid van de indirecte vergelijking en de langetermijnoverleving rechtvaardigt een conservatieve benadering: ICER-range €113.041–157.780/QALY → prijsdaling 25–40% nodig; ZIN adviseert meer dan 40%.</t>
  </si>
  <si>
    <t xml:space="preserve">Een vrijwillige prijsverlaging vóór herbeoordeling wordt verwerkt als nieuwe uitgangsprijs; de kortingseis (&gt;40%) komt daar bovenop. Conservatieve range-benadering is standaard bij extern-cohortvergelijkingen.</t>
  </si>
  <si>
    <t xml:space="preserve">ICER range 113.041-157.780, prijsdaling 40%, vrijwillige prijsverlaging 30%, conservatieve benadering</t>
  </si>
  <si>
    <t xml:space="preserve">ZIN merkt op dat de vergelijkende 4e-lijnsbehandelingen tegen lijstprijzen waarschijnlijk zelf niet kosteneffectief zijn; de geadviseerde prijsdaling is dus berekend ten opzichte van niet-kosteneffectieve comparators en zou daarom hoger moeten zijn. Mede op advies van de ACP adviseert ZIN in de onderhandeling mee te wegen dat de comparatorkosten in werkelijkheid lager liggen dan de lijstprijzen.</t>
  </si>
  <si>
    <t xml:space="preserve">Nieuw principe (2025): een ICER tegenover een niet-kosteneffectieve comparator flatteert het nieuwe middel; ZIN eist een extra korting boven het berekende percentage. Verwacht dit bij alle MM-dossiers met dure standaardcombinaties.</t>
  </si>
  <si>
    <t xml:space="preserve">brief p. 1-2, 4</t>
  </si>
  <si>
    <t xml:space="preserve">comparator niet kosteneffectief, lijstprijzen, extra prijsdaling, ACP</t>
  </si>
  <si>
    <t xml:space="preserve">Op verzoek van VWS (brief 21-03-2025, naar aanleiding van het cilta-cel-advies) rekende ZIN in een addendum de invloed van nettoprijzen van de comparators door: lenalidomide −99% (GIP-declaratiedata, conform NZa), pomalidomide −99% of −41% (generieken sinds eind 2024; patentverloopstudie), carfilzomib −32% (gemiddelde vertrouwelijke korting intramurale arrangementen). Afhankelijk van het scenario stijgt de benodigde korting op teclistamab naar 35–60% en, met de overige overwegingen, tot meer dan 60%.</t>
  </si>
  <si>
    <t xml:space="preserve">ZIN rekent in beginsel met lijstprijzen, maar op verzoek van VWS met scenario's voor generieke prijserosie en gemiddelde arrangementskortingen van comparators; generiek geworden backbones (lenalidomide, pomalidomide) verhogen de kortingseis voor nieuwe middelen fors.</t>
  </si>
  <si>
    <t xml:space="preserve">Addendum nettoprijzen vergelijkende behandeling</t>
  </si>
  <si>
    <t xml:space="preserve">nettoprijzen comparators, lenalidomide -99%, pomalidomide -41%/-99%, carfilzomib -32%, korting 35-60%, VWS-verzoek, GIP-databank</t>
  </si>
  <si>
    <t xml:space="preserve">De ACP adviseert niet te vergoeden tenzij de vraagprijs fors daalt, 'veel meer dan de 40%' uit het conservatieve scenario, maar kan dat niet kwantificeren omdat zij de onderhandelde prijzen niet kent en er geen scenario is met een kosteneffectieve comparator. Toelating van een niet-doelmatige behandeling werkt ook in de toekomst negatief door; de arrangementsduur moet rekening houden met verwachte concurrenten en uitbreiding naar eerdere lijnen.</t>
  </si>
  <si>
    <t xml:space="preserve">De ACP kan een ongekwantificeerde 'veel meer dan X%'-eis stellen wanneer de comparator niet kosteneffectief is; toekomstige doorwerking van een te hoge prijs als expliciet argument.</t>
  </si>
  <si>
    <t xml:space="preserve">ACP-verslag</t>
  </si>
  <si>
    <t xml:space="preserve">veel meer dan 40%, niet kwantificeerbaar, niet-doelmatige behandeling toelaten werkt door, arrangementsduur, concurrentie</t>
  </si>
  <si>
    <t xml:space="preserve">De BIA uit 2024 is niet aangepast, maar doorgerekend met de 30% prijsverlaging: 367 + 108 patiënten, €162.196 (€147.581 bij Q2W) per patiënt, macrokosten €35,2–38,6 mln en €15,2–18,6 mln na substitutie in jaar 3.</t>
  </si>
  <si>
    <t xml:space="preserve">Bij herbeoordeling wordt de BIA alleen herberekend voor de nieuwe prijs, niet opnieuw beoordeeld.</t>
  </si>
  <si>
    <t xml:space="preserve">budgetimpact 15-19 mln, 475 patiënten, 30% prijsverlaging, Q2W</t>
  </si>
  <si>
    <t xml:space="preserve">In KarMMa-3 (RCT) was de mediane OS 41,4 vs. 37,9 maanden (verschil 3,5 maanden; HR 1,01; 0,73–1,40): ZIN ziet geen klinisch relevant effect op overleving. Omdat 56% van de controlearm na progressie ide-cel kreeg, zijn crossover-gecorrigeerde analyses uitgevoerd; ook die tonen geen klinisch relevant OS-voordeel.</t>
  </si>
  <si>
    <t xml:space="preserve">Een RCT zonder OS-voordeel (HR ≈ 1) is voor ZIN fataal, ook na crossover-correctie; het crossover-argument redt een OS-nulresultaat niet. Contrast met axi-cel 2L (INT-079), waar crossover het effect verkleinde maar OS-winst zichtbaar bleef.</t>
  </si>
  <si>
    <t xml:space="preserve">KarMMa-3, OS HR 1,01, 41,4 vs 37,9 maanden, crossover 56%, crossover-correctie, geen OS-voordeel</t>
  </si>
  <si>
    <t xml:space="preserve">De PFS-winst van 9,4 maanden (13,8 vs. 4,4) is klinisch relevant en de beroepsgroep achtte beoordeling op PFS mogelijk, maar het merendeel van de ide-cel-patiënten progresseert alsnog, het effect vertaalt zich niet in overleving, en de winst is volgens ZIN 'niet substantieel' vergeleken met cilta-cel (PFS 33,4 maanden), de andere CAR-T in de 4e lijn waarover ZIN recent positief adviseerde.</t>
  </si>
  <si>
    <t xml:space="preserve">ZIN gebruikt een concurrent (cilta-cel) als impliciete benchmark voor de vereiste effectgrootte binnen dezelfde klasse en lijn; een PFS-winst die in absolute zin relevant is, kan relatief 'niet substantieel' worden. Positioneer nieuwe middelen expliciet ten opzichte van de best presterende klassegenoot.</t>
  </si>
  <si>
    <t xml:space="preserve">PFS 13,8 vs 4,4, 9,4 maanden, cilta-cel PFS 33,4 als benchmark, niet substantieel, klasse-vergelijking</t>
  </si>
  <si>
    <t xml:space="preserve">Er zijn aanwijzingen dat de kwaliteit van leven ten minste behouden blijft (significant verschil op een EORTC QLQ-C30-domein; mogelijk klinisch relevant verschil op de VAS), maar de klinische relevantie is onduidelijk; daartegenover staan meer ernstige interventiegerelateerde bijwerkingen (cytopenieën, CRS, infecties, neurologische aandoeningen) en meer vroege overlijdens.</t>
  </si>
  <si>
    <t xml:space="preserve">Behouden QoL weegt niet op tegen ontbrekende OS-winst en meer ernstige toxiciteit; 'meer vroege overlijdens' wordt expliciet genoemd bij CAR-T.</t>
  </si>
  <si>
    <t xml:space="preserve">kwaliteit van leven behouden, EORTC QLQ-C30, VAS, ernstige bijwerkingen, vroege overlijdens</t>
  </si>
  <si>
    <t xml:space="preserve">De controlearm (DPd, DVd, IRd, Kd of EPd) acht ZIN representatief voor de Nederlandse standaardbehandelingen; de beroepsgroep positioneert ide-cel smaller dan de registratie (triple-refractair na twee lijnen; 66% van de KarMMa-3-populatie was triple-refractair).</t>
  </si>
  <si>
    <t xml:space="preserve">Representativiteit van de comparator en een smallere positionering door de beroepsgroep helpen niet als het effect op de cruciale uitkomst ontbreekt.</t>
  </si>
  <si>
    <t xml:space="preserve">controlearm representatief, triple-refractair, positionering beroepsgroep, DPd DVd IRd Kd EPd</t>
  </si>
  <si>
    <t xml:space="preserve">Omdat ide-cel niet aan SWP voldoet, zijn integrale weging, ACP-advies, KEA en BIA niet aan de orde; het advies luidt kortweg 'niet opnemen'. ZIN vermeldt dat nog twee andere MM-beoordelingen lopen.</t>
  </si>
  <si>
    <t xml:space="preserve">Negatief SWP op basis van een RCT stopt het traject net zo volledig als bij single-arm dossiers; geen onderhandelingsroute.</t>
  </si>
  <si>
    <t xml:space="preserve">SWP niet voldaan, geen ACP, geen KEA, niet opnemen</t>
  </si>
  <si>
    <t xml:space="preserve">Bij gebrek aan een directe vergelijking maakte ZIN een naïeve indirecte vergelijking van EPCORE NHL-1 met SCHOLAR-1. De populaties verschilden aanzienlijk (o.a. 39% eerder CAR-T in EPCORE); na harmonisatie konden slechts 29 van de 157 epcoritamab-patiënten met 340 CIT-patiënten worden vergeleken: mediane OS 18,5 vs. 6,3 maanden. Het verschil van 12,2 maanden is numeriek hoog en klinisch relevant, maar door de zeer lage bewijskwaliteit zeer onzeker, en de uitkomst kan volgens ZIN niet van toepassing worden gebracht op de overige 128 patiënten.</t>
  </si>
  <si>
    <t xml:space="preserve">Een grote numerieke OS-winst redt een single-arm dossier niet als de vergelijkbare subgroep te klein is (29/157) om de conclusie naar de hele populatie te generaliseren; de 'harmonisatie'-stap kan het bewijs uithollen. Contrast met TAFA-LEN (INT-055), waar de hele L-MIND-populatie vergelijkbaar was.</t>
  </si>
  <si>
    <t xml:space="preserve">EPCORE NHL-1, SCHOLAR-1, naïeve indirecte vergelijking, 29 van 157 patiënten, OS 18,5 vs 6,3, generaliseerbaarheid, eerder CAR-T</t>
  </si>
  <si>
    <t xml:space="preserve">Conform de module SWP voor single-arm oncologica (2023) – hoe lager de bewijskwaliteit, hoe overtuigender de overige argumenten moeten zijn – beoordeelde ZIN ook PFS en QoL. De mediane PFS van 4,4 maanden kon niet tegen CIT worden afgezet (geen PFS-data) en werd daarom kwalitatief vergeleken met andere sinds 2020 beoordeelde middelen voor r/r DLBCL: lager dan loncastuximab en glofitamab (4,9), TAFA-LEN (11,6 / 7,6) en Pola-BR (9,5; bij 3L+ 6,1). Conclusie: het minste PFS-effect in de klasse.</t>
  </si>
  <si>
    <t xml:space="preserve">ZIN gebruikt zijn eigen dossierhistorie als kwalitatieve benchmark ('slechtste in klasse'); een nieuw middel wordt afgezet tegen alle eerder beoordeelde middelen in de indicatie, niet alleen tegen de comparator. Verwijzing naar de module SWP single-arm oncologica (april 2023) als toetsingskader.</t>
  </si>
  <si>
    <t xml:space="preserve">PFS 4,4 maanden, kwalitatieve vergelijking, loncastuximab, glofitamab, TAFA-LEN, Pola-BR, module SWP single-arm oncologica 2023, slechtste in klasse</t>
  </si>
  <si>
    <t xml:space="preserve">De beroepsgroep meldde in de consultatie dat de OS van r/r DLBCL-patiënten op Pola-BR in de praktijk (aanzienlijk) slechter is dan in de single-arm registratiestudie waarop ZIN in 2020 SWP baseerde, en dat Pola-BR amper meer wordt gebruikt. Dit vergrootte ZIN's twijfel of single-arm OS-resultaten in de praktijk robuust reproduceerbaar zijn; bovendien komt op afzienbare termijn bewijs van hogere kwaliteit uit de lopende fase-III-studie GCT3013-05.</t>
  </si>
  <si>
    <t xml:space="preserve">Negatieve real-world ervaring met een eerder op single-arm bewijs toegelaten middel (Pola-BR) wordt gebruikt als argument tegen nieuwe single-arm dossiers in dezelfde indicatie; een lopende eigen fase III verlaagt bovendien de acceptatie van single-arm bewijs (zie ook INT-077/078).</t>
  </si>
  <si>
    <t xml:space="preserve">Pola-BR real-world, reproduceerbaarheid single-arm, GCT3013-05 fase III, beroepsgroep consultatie</t>
  </si>
  <si>
    <t xml:space="preserve">Effecten op kwaliteit van leven uit enkelarmige open-labelstudies zijn moeilijk te interpreteren en de data verschilden per middel sterk, zodat een betrouwbare kwalitatieve vergelijking op QoL niet mogelijk was.</t>
  </si>
  <si>
    <t xml:space="preserve">QoL uit single-arm open-label studies wordt niet als onderscheidend bewijs geaccepteerd.</t>
  </si>
  <si>
    <t xml:space="preserve">kwaliteit van leven, single-arm open-label, niet interpreteerbaar</t>
  </si>
  <si>
    <t xml:space="preserve">Op basis van de gepubliceerde gewogen indirecte vergelijking van de ZUMA-5-subgroep (≥3 lijnen) met SCHOLAR-5 kan geen betrouwbare uitspraak over de relatieve effectiviteit worden gedaan: de resultaten lijken numeriek overtuigend, maar het is zeer onzeker of axi-cel de overleving daadwerkelijk verlengt door de te korte follow-up van beide studies en de twijfel over de validiteit van SCHOLAR-5, dat van alle beschikbare cohorten de kortste mediane OS heeft (mogelijk door korte follow-up); volgens de beroepsgroep sluit geen enkel cohort goed aan bij de Nederlandse praktijk.</t>
  </si>
  <si>
    <t xml:space="preserve">Een extern cohort met de ongunstigste overleving van alle beschikbare cohorten wordt als niet-valide gezien (selectie van een 'zwakke' comparator flatteert het effect); bij indolent lymfoom is korte follow-up op zichzelf al diskwalificerend. Contrast met INT-147 (liso-cel FL, 2026), waar het best passende cohort en consistente methoden wél tot acceptatie leidden.</t>
  </si>
  <si>
    <t xml:space="preserve">ZUMA-5, SCHOLAR-5, kortste OS cohort, validiteit controlecohort, korte follow-up, folliculair lymfoom, geen cohort past bij NL</t>
  </si>
  <si>
    <t xml:space="preserve">Kwaliteit van leven is in ZUMA-5 niet gemeten, terwijl vaststaat dat axi-cel ernstige bijwerkingen geeft. De combinatie 'onduidelijk of het leven wordt verlengd, onbekend of QoL beter of slechter wordt, zeker ernstige toxiciteit' leidt tot een negatief SWP-oordeel.</t>
  </si>
  <si>
    <t xml:space="preserve">Drieslag die tot afwijzing leidt: onzekere OS + niet-gemeten QoL + zekere ernstige toxiciteit. Meet QoL in single-arm CAR-T-studies bij indolente ziekten.</t>
  </si>
  <si>
    <t xml:space="preserve">kwaliteit van leven niet gemeten, ernstige bijwerkingen, onzekere levensverlenging</t>
  </si>
  <si>
    <t xml:space="preserve">ZIN verwacht later in 2025 publicatie van langeretermijndata van ZUMA-5 en nodigt de fabrikant uit dan een nieuw vergoedingsdossier in te dienen voor herbeoordeling.</t>
  </si>
  <si>
    <t xml:space="preserve">Negatief advies met expliciete herindieningsroute zodra langere follow-up is gepubliceerd; timing van indiening (te vroeg) was hier het kernprobleem.</t>
  </si>
  <si>
    <t xml:space="preserve">herbeoordeling, langere follow-up ZUMA-5, herindiening, timing</t>
  </si>
  <si>
    <t xml:space="preserve">MagnetisMM-3 en MonumenTal-1 (single-arm, vergelijkbare opzet) zijn met verschillende analysemethoden indirect vergeleken met het externe cohort LocoMMotion/MoMMent, waarvan de behandeling overeenkomt met de Nederlandse praktijk: elranatamab klinisch relevante OS-verbetering; talquetamab op de puntschatter klinisch relevant maar absoluut effect nog niet te bepalen (mediaan niet bereikt); beide klinisch relevante PFS-winst; bewijs zeer laag. Tegenover teclistamab (gepubliceerde MAIC voor elranatamab) kan alleen een vergelijkbaar OS-effect worden geconcludeerd, versterkt door vergelijkbare PFS → gelijke waarde.</t>
  </si>
  <si>
    <t xml:space="preserve">Twee klassegenoten worden in één advies via hetzelfde externe cohort beoordeeld; gelijke waarde t.o.v. de eerste toetreder (teclistamab) volstaat via een MAIC en maakt een KEA overbodig. Voor talquetamab werd een niet-bereikte mediaan (dus onbepaald absoluut effect) geaccepteerd.</t>
  </si>
  <si>
    <t xml:space="preserve">MagnetisMM-3, MonumenTal-1, LocoMMotion/MoMMent, MAIC teclistamab, gelijke waarde, mediaan niet bereikt, gecombineerd advies</t>
  </si>
  <si>
    <t xml:space="preserve">Vanwege gelijke waarde t.o.v. teclistamab is een KEA niet aan de orde; introductie mag niet tot meerkosten t.o.v. teclistamab leiden. De onderhandelde prijs van teclistamab is leidend, en zolang teclistamab niet is opgenomen geldt de theoretische prijs op basis van de door ZIN geadviseerde minimale korting (&gt;40%) als anker. ZIN verwijst naar het MM-pakketadvies 2025: de stapeling van dure middelen bij MM is voor de meeste behandelvolgorden niet kosteneffectief.</t>
  </si>
  <si>
    <t xml:space="preserve">Prijsanker kan een nog niet onderhandelde, 'theoretische' nettoprijs van de eerste toetreder zijn (lijstprijs minus het door ZIN geadviseerde kortingspercentage); de verwijzing naar het indicatiebrede MM-advies koppelt individuele dossiers aan de sequentie-kosteneffectiviteit.</t>
  </si>
  <si>
    <t xml:space="preserve">brief p. 5 (kosteneffectiviteit, budgetimpact)</t>
  </si>
  <si>
    <t xml:space="preserve">geen meerkosten t.o.v. teclistamab, theoretische prijs, korting &gt;40%, MM-pakketadvies 2025, stapeling niet kosteneffectief</t>
  </si>
  <si>
    <t xml:space="preserve">ZIN rekent met 147 patiënten gelijk verdeeld over drie bispecifieke antilichamen en met de door beide registratiehouders voorgenomen lijstprijsverlagingen. De BI t.o.v. teclistamab is −0,5 tot +0,2 mln (elranatamab) en +1,8 tot +2,5 mln (talquetamab); doseringsonzekerheid weegt het zwaarst. Als teclistamab of cilta-cel niet worden opgenomen, stijgt de BI; bovendien is er risico op sequentieel gebruik van bispecifics en op inzet na progressie op cilta-cel buiten de 3-jaarshorizon.</t>
  </si>
  <si>
    <t xml:space="preserve">ZIN modelleert klasse-dynamiek expliciet (gelijke marktverdeling, afhankelijkheid van opname van klassegenoten, sequentiële inzet als opwaarts risico); een BI-horizon van 3 jaar verbergt latere kosten van sequenties.</t>
  </si>
  <si>
    <t xml:space="preserve">BIA conclusie; brief p. 4-5</t>
  </si>
  <si>
    <t xml:space="preserve">147 patiënten, gelijke verdeling bispecifics, BI t.o.v. teclistamab, sequentieel gebruik, na cilta-cel, tijdshorizon 3 jaar</t>
  </si>
  <si>
    <t xml:space="preserve">ZIN wijst erop dat vier nieuwe 4e-lijnsmiddelen (drie bispecifics en cilta-cel) na opname met elkaar zullen concurreren zonder bewijs voor effectief sequentieel gebruik; cilta-cel gaat naar fitte patiënten, de bispecifics naar minder fitte, en het effect van die selectie op de effectiviteit van de bispecifics is onbekend.</t>
  </si>
  <si>
    <t xml:space="preserve">Sequentie- en selectie-onzekerheid worden benoemd als kennislacune die de effectiviteit in de praktijk kan verlagen; verwacht registratie- en evaluatie-eisen hierover.</t>
  </si>
  <si>
    <t xml:space="preserve">concurrentie vier middelen, sequentieel gebruik, patiëntselectie fitheid, effectiviteit in praktijk</t>
  </si>
  <si>
    <t xml:space="preserve">ZIN acht gepast-gebruikafspraken van belang, onderschrijft het voornemen van de beroepsgroep tot doelmatigheidsonderzoek en adviseert bespreking van elke behandeling in een indicatiecommissie (zoals bij teclistamab), die de onzekerheid over effectiviteit bij sequentieel gebruik en na CAR-T meeweegt; evaluatie van sequentiële inzet moet deel zijn van de afspraken.</t>
  </si>
  <si>
    <t xml:space="preserve">Indicatiecommissie + evaluatie van sequenties is het gepast-gebruikpakket voor bispecifics in MM.</t>
  </si>
  <si>
    <t xml:space="preserve">brief p. 5 (passende zorg)</t>
  </si>
  <si>
    <t xml:space="preserve">indicatiecommissie, doelmatigheidsonderzoek, sequentiële inzet, gepast gebruik</t>
  </si>
  <si>
    <t xml:space="preserve">STARGLO vergeleek Glofit-GemOx met R-GemOx, wereldwijd de meest gebruikte CIT bij deze indicatie; in Nederland wordt ook R-PECC gebruikt, dat volgens de beroepsgroep therapeutisch gelijkwaardig is aan R-GemOx. ZIN accepteert STARGLO daarom als passend bewijs, ondanks dat de exacte Nederlandse comparator niet in de studie zat.</t>
  </si>
  <si>
    <t xml:space="preserve">Een internationale comparator die de beroepsgroep gelijkwaardig acht aan de Nederlandse standaard maakt een RCT 'passend bewijs'; laat de beroepsgroep de equivalentie van regimes expliciet bevestigen.</t>
  </si>
  <si>
    <t xml:space="preserve">STARGLO, R-GemOx, R-PECC, therapeutisch gelijkwaardig, passend bewijs</t>
  </si>
  <si>
    <t xml:space="preserve">Mediane OS 25,5 vs. 12,9 maanden: klinisch relevant, maar het bewijs is van zeer lage kwaliteit door onzekerheid over de vergelijkbaarheid van de studiepopulatie met Nederlandse patiënten. ZIN acht het verschil zo groot dat een klinisch relevant effect ook bij overschatting voldoende aannemelijk is, gesterkt door de Europese NIVEAU-studie (2018–2021), waarin de OS op R-GemOx overeenkwam met die in de STARGLO-controlearm.</t>
  </si>
  <si>
    <t xml:space="preserve">Externe validatie van de controlearm met Europese praktijkdata (NIVEAU) is een effectief antwoord op generaliseerbaarheidskritiek bij RCT's met veel Aziatische patiënten; effectgrootte compenseert 'zeer lage' GRADE ook bij RCT-bewijs.</t>
  </si>
  <si>
    <t xml:space="preserve">OS 25,5 vs 12,9, generaliseerbaarheid, NIVEAU-studie, externe validatie controlearm, zeer lage kwaliteit</t>
  </si>
  <si>
    <t xml:space="preserve">Het effect op kwaliteit van leven is niet beoordeeld omdat de registratiehouder dit bewijs alleen in ongepubliceerde vorm aanleverde.</t>
  </si>
  <si>
    <t xml:space="preserve">Ongepubliceerde QoL-data worden buiten beschouwing gelaten; publiceer QoL-resultaten vóór indiening.</t>
  </si>
  <si>
    <t xml:space="preserve">kwaliteit van leven niet beoordeeld, ongepubliceerd</t>
  </si>
  <si>
    <t xml:space="preserve">ZIN vond de KEA van de registratiehouder te optimistisch voor de Nederlandse populatie en paste de base case zelf op vijf punten aan: cohort- in plaats van trialgebaseerde achtergrondsterfte; gemiddelde cohortleeftijd 73 jaar (verwachte Nederlandse praktijk); generalized-gamma-verdeling voor PFS en log-logistische verdeling voor OS; ziektegerelateerde zorgkosten voor progressievrije patiënten gedurende 5 jaar; gelijke frequentie van curatieve vervolgbehandeling in beide armen. Resultaat: winst 2,19 levensjaren en 1,58 QALY, ICER €94.584/QALY.</t>
  </si>
  <si>
    <t xml:space="preserve">Nieuw in 2026: ZIN past het fabrikantenmodel zelf aan (als aanpassingen 'relatief eenvoudig' zijn) in plaats van het dossier onbruikbaar te verklaren; de vijf aanpassingen zijn een checklist voor NL-representativiteit (leeftijd, achtergrondsterfte, curvekeuze, kostenduur, symmetrische vervolgbehandeling).</t>
  </si>
  <si>
    <t xml:space="preserve">FE-rapport; brief 22-04-2026 bijlage (aangepaste base case)</t>
  </si>
  <si>
    <t xml:space="preserve">aangepaste base case, cohortleeftijd 73, cohort-based mortaliteit, generalized gamma, log-logistic, ziektegerelateerde kosten 5 jaar, curatieve vervolgbehandeling symmetrisch, ICER 94.584</t>
  </si>
  <si>
    <t xml:space="preserve">Bij de vraagprijs ligt de ICER (€94.584) boven de referentiewaarde van €80.000; de prijs van glofitamab moet met ten minste 28% dalen. Omdat de kosten van de eenmalige obinutuzumab-voorbehandeling in de analyse zitten, geldt de KE-conclusie ook daarvoor, en moet obinutuzumab (zelfde registratiehouder, nog niet vergoed voor deze indicatie) mee voor vergoeding in aanmerking komen. Als over 3–4 jaar bewijs over de duurzaamheid van het effect beschikbaar is, kan een herbeoordeling tot een ander percentage leiden.</t>
  </si>
  <si>
    <t xml:space="preserve">Kortingseis met ingebouwde herbeoordelingsclausule (3–4 jaar) en expliciete meeneming van verplichte pre-medicatie in KE en vergoeding; verwacht koppelverkoopdiscussies bij combinaties met eigen premedicatie.</t>
  </si>
  <si>
    <t xml:space="preserve">brief p. 1, 3-4</t>
  </si>
  <si>
    <t xml:space="preserve">korting 28%, ICER 94.584, obinutuzumab voorbehandeling, herbeoordeling 3-4 jaar, duurzaamheid effect</t>
  </si>
  <si>
    <t xml:space="preserve">De ACP oordeelt dat Glofit-GemOx effectief is bij hoge ziektelast, maar dat er nog veel onzekerheid is over effectiviteit en kosteneffectiviteit; alles afwegend niet opnemen tenzij ≥28% prijsdaling, herbeoordeling na 3–4 jaar (onzekerheden, dynamisch veld, verwachte indicatie-uitbreiding), en complimenten aan de beroepsgroep voor voorgenomen gepast-gebruikafspraken.</t>
  </si>
  <si>
    <t xml:space="preserve">De ACP volgt het rekenkundige percentage van ZIN zonder opslag wanneer het bewijs uit een RCT komt; herbeoordeling na 3–4 jaar wordt standaardadvies bij onzekere duurzaamheid.</t>
  </si>
  <si>
    <t xml:space="preserve">ACP, 28%, herbeoordeling 3-4 jaar, dynamisch veld, indicatie-uitbreiding, complimenten beroepsgroep</t>
  </si>
  <si>
    <t xml:space="preserve">131 patiënten in jaar 3, €91.977 per patiënt (incl. obinutuzumab), substitutie van R-PECC (40%), R-lenalidomide (25%), R-GemOx (25%) en BR (10%) tegen gewogen €10.356 per patiënt: macrokosten €12,0 mln, BI €10,7 mln. Onzekerheden: invloed van CAR-T op het behandelalgoritme, duur per regime, en lijstprijzen (nettoprijs lenalidomide sterk gedaald sinds generieken → werkelijke BI hoger).</t>
  </si>
  <si>
    <t xml:space="preserve">Substitutiemix wordt expliciet gewogen; generieke prijserosie van een comparator (lenalidomide) verhoogt de netto-BI van het nieuwe middel – het spiegelbeeld van het teclistamab-addendum.</t>
  </si>
  <si>
    <t xml:space="preserve">BIA; brief p. 4-5</t>
  </si>
  <si>
    <t xml:space="preserve">131 patiënten, €91.977, substitutiemix R-PECC R-len R-GemOx BR, budgetimpact 10,7 mln, lenalidomide generiek, CAR-T algoritme</t>
  </si>
  <si>
    <t xml:space="preserve">VWS verzocht ZIN op 19-03-2026 de resultaten van de door ZIN aangepaste base case aan te leveren, omdat het advies daarop is gebaseerd en niet op de fabrikantenanalyse. ZIN leverde op 22-04-2026 de probabilistische resultaten van de aangepaste analyse, maar geen scenarioanalyses: die zijn niet direct uit het model te halen en vergen validatie door de registratiehouder.</t>
  </si>
  <si>
    <t xml:space="preserve">Wanneer ZIN het model zelf aanpast, kan de transparantie richting VWS in het geding komen; VWS vraagt de onderliggende resultaten op. Verwacht dat ZIN in de toekomst aangepaste base cases standaard rapporteert.</t>
  </si>
  <si>
    <t xml:space="preserve">brief 22-04-2026 (reactie op verzoek VWS)</t>
  </si>
  <si>
    <t xml:space="preserve">VWS-verzoek, aangepaste base case, PSA-resultaten, transparantie, scenarioanalyses niet haalbaar</t>
  </si>
  <si>
    <t xml:space="preserve">De herindiening bevat data met 45 maanden follow-up (38,6% in leven na 54 maanden) en op verzoek van ZIN gewijzigde aannames. Na een aanpassing door ZIN van de genezingsaanname is de KEA van voldoende kwaliteit: ICER €126.029/QALY → minstens 44% prijsdaling nodig bij €80.000/QALY.</t>
  </si>
  <si>
    <t xml:space="preserve">Na ~4 jaar follow-up accepteert ZIN de KEA maar corrigeert het de cure-aanname zelf; het kortingspercentage volgt uit de ZIN-basecase. Consistent met de 2025-kritiek (INT-096): variatie in de genezingsaanname was toen de eerste eis.</t>
  </si>
  <si>
    <t xml:space="preserve">follow-up 45 maanden, 38,6% overleving 54 maanden, genezingsaanname aangepast, ICER 126.029, korting 44%</t>
  </si>
  <si>
    <t xml:space="preserve">Claude (batch 23, 10-09-2026)</t>
  </si>
  <si>
    <t xml:space="preserve">ZIN adviseert méér dan 44% korting te bedingen vanwege de onzekerheid rondom de (kosten)effectiviteit en de onbekende doelmatigheid van de huidige standaardbehandeling; de ACP stelt dat de comparators hoogstwaarschijnlijk ondoelmatig zijn, zodat een korting van 44% ondoelmatigheid in de zorg in stand houdt, maar dat zij instrumenten mist voor betere prijsadvisering.</t>
  </si>
  <si>
    <t xml:space="preserve">De 'ondoelmatige comparator'-opslag (vgl. teclistamab INT-108) is nu ook bij ALL toegepast; de ACP erkent openlijk dat het rekenkundige percentage ondoelmatigheid bestendigt en dat instrumenten ontbreken – verwacht methodologische ontwikkeling op dit punt.</t>
  </si>
  <si>
    <t xml:space="preserve">meer dan 44%, ondoelmatige comparator, instrumenten ontbreken, blinatumomab, inotuzumab</t>
  </si>
  <si>
    <t xml:space="preserve">De ACP weegt mee dat het om een ernstig zieke maar zeer kleine patiëntengroep gaat met een beperkte budgetimpact en een klinisch relevant langere overleving voor een aanzienlijk deel van de patiënten; vanwege het dynamische behandellandschap adviseert zij een kort financieel arrangement en zij waardeert de verantwoordelijkheid van de beroepsgroep voor patiëntselectie en gepast gebruik.</t>
  </si>
  <si>
    <t xml:space="preserve">Kleine populatie + beperkte BI + groot effect verzachten de toon maar niet het percentage; kort arrangement is bij CAR-T standaard geworden.</t>
  </si>
  <si>
    <t xml:space="preserve">kleine patiëntengroep, beperkte budgetimpact, kort arrangement, gepast gebruik, dynamisch landschap</t>
  </si>
  <si>
    <t xml:space="preserve">De BIA uit 2025 is gehandhaafd (23 patiënten, €360.000 per toediening, €277.818 per patiënt per jaar, €4,6 mln na substitutie), maar de beroepsgroep gaf recent aan dat door veranderde eerstelijnsopties mogelijk nog minder patiënten in aanmerking komen; verzekeraarsafspraken over blinatumomab en inotuzumab maken de werkelijke BI hoger.</t>
  </si>
  <si>
    <t xml:space="preserve">Veranderingen in de eerste lijn (bijv. blinatumomab in 1L) verkleinen de r/r-populatie; ZIN neemt zulke signalen van de beroepsgroep op zonder de BIA te herzien.</t>
  </si>
  <si>
    <t xml:space="preserve">BIA 2025 gehandhaafd, 23 patiënten, eerstelijnsopties, verzekeraarsafspraken comparators</t>
  </si>
  <si>
    <t xml:space="preserve">Met 39 maanden follow-up is de mediane OS in DREAMM-7 nog niet bereikt – bij r/r MM te kort door de relatief lange overleving – maar 28% (BVd) vs. 41% (DVd) was overleden bij de datacut. ZIN acht het acceptabel naar PFS te kijken: mediaan 36,6 vs. 13,4 maanden (+23,2 maanden; HR 0,41), wat het vertrouwen in een klinisch relevant OS-effect versterkt; een NMA toont een vergelijkbaar effect t.o.v. de vier andere standaardcombinaties.</t>
  </si>
  <si>
    <t xml:space="preserve">Bij r/r MM accepteert ZIN PFS als surrogaat wanneer OS immatuur is, mits de sterftecijfers dezelfde richting wijzen en de PFS-winst zeer groot is (HR ~0,4, &gt;20 maanden); NMA voor de overige standaardcombinaties wordt geaccepteerd.</t>
  </si>
  <si>
    <t xml:space="preserve">DREAMM-7, PFS 36,6 vs 13,4, HR 0,41, OS immatuur 28% vs 41% overleden, NMA, surrogaat</t>
  </si>
  <si>
    <t xml:space="preserve">DREAMM-7 includeerde alleen daratumumab-niet-refractaire patiënten, terwijl de beroepsgroep BVd ongeacht daratumumab-refractaire status wil inzetten; mede op basis van het verschillende werkingsmechanisme (BCMA-ADC vs. anti-CD38) verwacht ZIN geen invloed op het effect en neemt het in de KEA gelijke effecten aan als klinisch plausibel.</t>
  </si>
  <si>
    <t xml:space="preserve">Extrapolatie naar een niet-onderzochte subgroep wordt geaccepteerd als het werkingsmechanisme onafhankelijk is van de eerdere refractaire status; contrast met axi-cel 2L (INT-079), waar een bredere groep juist werd afgewezen.</t>
  </si>
  <si>
    <t xml:space="preserve">daratumumab-refractair, werkingsmechanisme, extrapolatie subgroep, klinisch plausibel</t>
  </si>
  <si>
    <t xml:space="preserve">BVd heeft een ongunstiger bijwerkingenprofiel dan DVd, met name oogtoxiciteit en trombocytopenie, en klinisch relevant meer stakers; de oogbijwerkingen zijn echter grotendeels reversibel en beheersbaar met monitoring en dosisaanpassing, en leidden niet tot een QoL-verschil. Het overlevingseffect is zo groot dat ZIN toch meerwaarde concludeert.</t>
  </si>
  <si>
    <t xml:space="preserve">Een klinisch relevant ongunstiger veiligheidsprofiel (incl. meer stakers) blokkeert meerwaarde niet als het effect zeer groot is en QoL gelijk blijft; monitoring/dosisaanpassing als mitigatie wordt geaccepteerd.</t>
  </si>
  <si>
    <t xml:space="preserve">oogtoxiciteit, trombocytopenie, stakers, reversibel, dosisaanpassing, kwaliteit van leven gelijk</t>
  </si>
  <si>
    <t xml:space="preserve">De fabrikant-ICER op lijstprijzen is €184.047/QALY (korting 49% nodig). ZIN heeft in het verleden kortingen op de vergelijkende behandelingen geadviseerd om tot een kosteneffectieve prijs te komen; met die kortingen toegepast wordt de ICER €210.862/QALY en is ten minste 61% korting nodig 'ten opzichte van een bij benadering kosteneffectieve vergelijkende behandeling'.</t>
  </si>
  <si>
    <t xml:space="preserve">Nieuwe standaardstap (2026): ZIN herberekent de ICER met de door hem eerder geadviseerde kortingen op de comparators en baseert het kortingsadvies daarop – de comparator wordt gewaardeerd tegen zijn 'kosteneffectieve' prijs, niet zijn lijstprijs. Reken hiermee in elk MM-dossier.</t>
  </si>
  <si>
    <t xml:space="preserve">brief p. 4 (kosteneffectiviteit)</t>
  </si>
  <si>
    <t xml:space="preserve">ICER 184.047 lijstprijzen, ICER 210.862 met comparatorkortingen, korting 49% vs 61%, bij benadering kosteneffectieve comparator</t>
  </si>
  <si>
    <t xml:space="preserve">De OS-extrapolatie berust op een interim-analyse zonder bereikte mediaan (over- of onderschatting mogelijk) en het model neemt aan dat het effect van BVd aanhoudt na stoppen – volgens behandelaren aannemelijk maar onbewezen; de registratiehouder leverde geen scenario zonder die aanname. ZIN acht de onzekerheden acceptabel gezien de aanwijzingen voor een groot overlevingsvoordeel, maar beveelt herbeoordeling bij maturere data sterk aan.</t>
  </si>
  <si>
    <t xml:space="preserve">Een ontbrekend waning-scenario wordt hier – anders dan bij brexu-cel 2025 – niet fataal geacht, omdat het effect zeer groot is; ZIN koppelt dit wel aan een sterke herbeoordelingsaanbeveling. De tolerantie voor modelgebreken schaalt met de effectgrootte.</t>
  </si>
  <si>
    <t xml:space="preserve">interim OS, aanhoudend effect na stoppen, geen scenario, herbeoordeling, effectgrootte</t>
  </si>
  <si>
    <t xml:space="preserve">ZIN raamt 554 patiënten in jaar 3 met kosten per patiënt van €201.964 (jaar 1), €165.404 (jaar 2) en €94.336 (jaar 3): macrokosten €95,3 mln, BI €70,4 mln na substitutie (gerectificeerd voor uitstroom). Mitigerende factoren: CAR-T's tegen hetzelfde BCMA-target zullen de inzet van BVd verminderen (behandelaars prefereren CAR-T; sequentieel gebruik onduidelijk) en toxiciteit kan tot dosisverlaging of andere keuzes leiden. De ACP noemt een verwachte BI van meer dan €120 mln.</t>
  </si>
  <si>
    <t xml:space="preserve">Een BI van €70–120 mln in MM weegt zwaar en leidt tot de oproep tot een hogere korting 'omdat de uitgaven aan MM al heel hoog zijn'; BCMA-target-overlap met CAR-T wordt als volume-remmer én sequentie-onzekerheid genoemd.</t>
  </si>
  <si>
    <t xml:space="preserve">BIA (gerectificeerd); brief p. 4-5; ACP-advies</t>
  </si>
  <si>
    <t xml:space="preserve">budgetimpact 70,4 mln, 554 patiënten, ACP &gt;120 mln, BCMA, CAR-T sequentie, uitstroomcorrectie, MM-uitgaven hoog</t>
  </si>
  <si>
    <t xml:space="preserve">Omdat verlaagde dosering mogelijk lijkt met behoud van werkzaamheid, zou volgens ZIN een doelmatigheidsstudie moeten worden overwogen; ZIN vertrouwt erop dat de beroepsgroep gepast-gebruikmaatregelen neemt tegen ernstige bijwerkingen en voor juiste inzet bij ouderen.</t>
  </si>
  <si>
    <t xml:space="preserve">Dosisreductie-onderzoek als expliciete voorwaarde/aanbeveling bij middelen met toxiciteitsgedreven dosisaanpassing; verwacht dat ZIN dit in het arrangement wil zien.</t>
  </si>
  <si>
    <t xml:space="preserve">brief p. 2, 5 (passende zorg)</t>
  </si>
  <si>
    <t xml:space="preserve">doelmatigheidsstudie, dosisverlaging, gepast gebruik ouderen, oogtoxiciteit</t>
  </si>
  <si>
    <t xml:space="preserve">De ACP adviseert niet opnemen tenzij ≥61% prijsdaling en weegt zwaar: immature effectiviteitsdata met veel onzekerheid over de lange termijn, vergelijking met niet-doelmatige zorg, BI &gt;€120 mln, zicht op concurrenten en mogelijke indicatie-uitbreiding → kort financieel arrangement en herbeoordeling zodra OS-data beschikbaar zijn.</t>
  </si>
  <si>
    <t xml:space="preserve">Standaardpakket ACP 2026 voor MM: rekenkundig percentage + kort arrangement + herbeoordeling op OS-data + verwijzing naar concurrentie en indicatie-uitbreiding.</t>
  </si>
  <si>
    <t xml:space="preserve">ACP 61%, immature data, niet-doelmatige zorg, budgetimpact &gt;120 mln, kort arrangement, herbeoordeling OS</t>
  </si>
  <si>
    <t xml:space="preserve">Acalabrutinib is bij MCL alleen in een enkelarmige fase-2-studie onderzocht en ibrutinib in één RCT plus single-arm studies; via een indirecte vergelijking met twee gepubliceerde MAIC's concludeert ZIN dat acalabrutinib op overleving, uitstel van ziekte en tumorrespons waarschijnlijk ten minste vergelijkbaar is, zonder klinisch relevante verschillen in ernstige bijwerkingen en stakers. De ibrutinib-studies bevatten meer hoogrisicopatiënten (mogelijke bias vóór acalabrutinib), waarvoor de MAIC's corrigeerden.</t>
  </si>
  <si>
    <t xml:space="preserve">Gelijke waarde tussen twee BTK-remmers op single-arm bewijs met gepubliceerde MAIC's; ZIN benoemt en accepteert de correctie voor prognostische verschillen. Klasse-argument (vergelijkbaar werkingsmechanisme) en eerdere gelijke-waardeconclusies bij CLL wegen mee.</t>
  </si>
  <si>
    <t xml:space="preserve">MAIC, gelijke waarde, ibrutinib, hoogrisico populatie, bias correctie, werkingsmechanisme, eerdere CLL-conclusie</t>
  </si>
  <si>
    <t xml:space="preserve">Vanwege gelijke waarde geen KEA; opname pas als de nettoprijs per behandeling van acalabrutinib niet hoger is dan de nettoprijs per behandeling met ibrutinib. De berekende besparing van €3,8 mln berust op lijstprijzen; of acalabrutinib werkelijk kostenbesparend is, is onbekend.</t>
  </si>
  <si>
    <t xml:space="preserve">Prijsanker 'nettoprijs per behandeling' (niet per jaar) van de standaard; ZIN benoemt expliciet dat lijstprijsbesparingen niets zeggen over de werkelijke kosten. Uitkomst: akkoord bereikt, vergoed per 29-08-2026 – het snelste sluistraject in de database (advies 14-07, opname 29-08-2026).</t>
  </si>
  <si>
    <t xml:space="preserve">nettoprijs per behandeling, ibrutinib, geen KEA, lijstprijs besparing 3,8 mln, opname 29-08-2026</t>
  </si>
  <si>
    <t xml:space="preserve">Door het grote verschil in follow-up tussen de registratiestudies (acalabrutinib 38,2 vs. ibrutinib 16 maanden) is de werkelijke behandelduur onzeker; ZIN rekent voor beide middelen met 25,3 maanden, wat de beroepsgroep plausibel vindt; 192 patiënten in jaar 3, €55.037 per patiënt per jaar, macrokosten €7,4 mln.</t>
  </si>
  <si>
    <t xml:space="preserve">Bij ongelijke follow-up harmoniseert ZIN de behandelduur van interventie en comparator in de BIA (gelijke duur), gevalideerd door de beroepsgroep.</t>
  </si>
  <si>
    <t xml:space="preserve">behandelduur 25,3 maanden, follow-up 38,2 vs 16 maanden, 192 patiënten, €55.037</t>
  </si>
  <si>
    <t xml:space="preserve">Bij gebrek aan directe vergelijkingen maakte ZIN een naïeve indirecte vergelijking van drie open-label RCT's via hun controle-armen: GMMG-HD7 (IsaVRd vs. VRd), PERSEUS (DaraVRd vs. VRd) en CASSIOPEIA (DaraVTd vs. VTd). ZIN vergeleek bewust met beide comparators: CASSIOPEIA lijkt qua opzet het meest op GMMG-HD7, maar DaraVRd is in Nederland de voorkeursbehandeling. De PFS-puntschatter van IsaVRd (HR 0,70) ligt exact op de PASKWIL-grens, die van DaraVRd/DaraVTd eronder; OS-effecten lijken vergelijkbaar maar zijn voor IsaVRd en DaraVRd nog immatuur.</t>
  </si>
  <si>
    <t xml:space="preserve">Een naïeve indirecte vergelijking van RCT's via gemeenschappelijke backbones volstaat voor gelijke waarde bij anti-CD38-inductie; ZIN hanteert de PASKWIL-grens (HR 0,70) expliciet als ijkpunt en accepteert een puntschatter precies op die grens.</t>
  </si>
  <si>
    <t xml:space="preserve">GMMG-HD7, PERSEUS, CASSIOPEIA, naïeve indirecte vergelijking, PASKWIL HR 0,70, DaraVRd voorkeur, DaraVTd</t>
  </si>
  <si>
    <t xml:space="preserve">ZIN redeneert dat door de vele effectieve vervolgbehandelingen het steeds moeilijker wordt om bij nieuwe eerstelijnsbehandelingen (NDMM-TE) een klinisch relevant OS-effect te vinden, omdat controlepatiënten eerder progressie hebben en eerder een vervolgbehandeling krijgen; het is daarom waarschijnlijk dat ook de finale analyses van IsaVRd en DaraVRd geen OS-effect tonen, terwijl CASSIOPEIA dat jaren geleden nog wel liet zien. Omdat isatuximab en daratumumab een vergelijkbaar werkingsmechanisme hebben, verwacht ZIN een gelijk OS-effect in de praktijk.</t>
  </si>
  <si>
    <t xml:space="preserve">ZIN erkent formeel dat OS-winst in vroege MM-lijnen door effectieve vervolglijnen niet meer aantoonbaar is en beoordeelt op PFS; klasse-argument (werkingsmechanisme) overbrugt ontbrekende OS-data. Zeer bruikbaar voor toekomstige 1L-MM-dossiers.</t>
  </si>
  <si>
    <t xml:space="preserve">OS niet aantoonbaar door vervolgbehandelingen, PFS, werkingsmechanisme, NDMM-TE, finale analyse</t>
  </si>
  <si>
    <t xml:space="preserve">ZIN benoemt studieverschillen die de vergelijking bemoeilijken: DaraVRd en DaraVTd worden in inductie én consolidatie gegeven, IsaVRd alleen in inductie (mogelijke onderschatting van IsaVRd); in PERSEUS kregen alle DaraVRd-patiënten daratumumab-onderhoud, in GMMG-HD7 en CASSIOPEIA slechts een deel (mogelijke overschatting van DaraVRd). Geen verschillen in QoL, ernstige bijwerkingen, stakers en gebruiksgemak; isatuximab vergt 11 in plaats van 14 toedieningen en krijgt een subcutane vorm.</t>
  </si>
  <si>
    <t xml:space="preserve">Verschillen in behandelfase (inductie vs. inductie+consolidatie, onderhoud) worden benoemd en in het voordeel van het nieuwe middel uitgelegd als ze de vergelijking conservatief maken; minder toedieningen tellen als gebruiksgemak.</t>
  </si>
  <si>
    <t xml:space="preserve">consolidatie, onderhoud daratumumab, onderschatting IsaVRd, overschatting DaraVRd, 11 vs 14 toedieningen, subcutaan</t>
  </si>
  <si>
    <t xml:space="preserve">Geen KEA (gelijke waarde); opname mag niet tot meerkosten leiden: nettoprijs niet hoger dan die van DaraVRd en DaraVTd. Op lijstprijzen bespaart IsaVRd (€49.391 inductie vs. €81.703–92.290 inductie+consolidatie) €2,0 mln per jaar; met de door ZIN in januari 2025 geadviseerde korting van 48,9% op daratumumab (advies DaraRd) resteert €0,4 mln besparing; de werkelijke onderhandelde daratumumab-prijs is onbekend.</t>
  </si>
  <si>
    <t xml:space="preserve">ZIN rekent de BIA door met zijn eigen eerdere kortingsadvies voor de comparator (48,9% op daratumumab) – het 'kosteneffectieve prijs'-anker geldt ook voor de standaard in gelijke-waarde-dossiers.</t>
  </si>
  <si>
    <t xml:space="preserve">brief p. 4-5</t>
  </si>
  <si>
    <t xml:space="preserve">geen meerkosten, nettoprijs DaraVRd DaraVTd, korting 48,9% daratumumab, besparing 2,0 mln, 0,4 mln</t>
  </si>
  <si>
    <t xml:space="preserve">ZIN wil met de beroepsgroep in gesprek over de overwegingen bij de keuze van inductiebehandeling en die zo mogelijk omzetten in gepast-gebruikafspraken.</t>
  </si>
  <si>
    <t xml:space="preserve">Bij meerdere gelijkwaardige anti-CD38-inducties stuurt ZIN op keuzeafspraken (gepast gebruik) in plaats van op individuele beoordeling.</t>
  </si>
  <si>
    <t xml:space="preserve">brief p. 5 (gepast gebruik)</t>
  </si>
  <si>
    <t xml:space="preserve">gepast gebruik, keuze inductiebehandeling, beroepsgroep</t>
  </si>
  <si>
    <t xml:space="preserve">Na aanpassingen door ZIN van de geschatte langetermijneffecten is de KEA bruikbaar: ICER €105.954/QALY bij een referentiewaarde van €50.000 → minstens 66% prijsdaling. Ondanks de onzekerheden vindt ZIN méér dan 66% niet nodig, omdat het vertrouwen heeft in de strenge patiëntselectie door de landelijke CAR-T-tumorboard; wel moet rekening worden gehouden met toekomstige concurrentie van andere CAR-T's bij FL.</t>
  </si>
  <si>
    <t xml:space="preserve">Uniek in de database: een bestaande gepast-gebruikstructuur (tumorboard) wordt door ZIN expliciet gebruikt als reden om géén opslag boven het rekenkundige kortingspercentage te vragen. Gepast gebruik heeft dus directe prijswaarde.</t>
  </si>
  <si>
    <t xml:space="preserve">ICER 105.954, referentiewaarde 50.000, korting 66%, tumorboard, geen hogere korting, concurrentie CAR-T</t>
  </si>
  <si>
    <t xml:space="preserve">De ziektelast uit het FE-model komt uit op een gemiddelde ziektelast van 0,45, waardoor de referentiewaarde €50.000/QALY is; de beroepsgroep wil liso-cel inzetten bij een selecte groep met waarschijnlijk hogere ziektelast, maar ZIN kon daarvoor geen betrouwbare subgroepanalyse van de kosteneffectiviteit doen.</t>
  </si>
  <si>
    <t xml:space="preserve">De ziektelast wordt berekend voor de gehele gemodelleerde populatie; een hogere ziektelast in de beoogde selecte praktijkgroep telt niet mee zonder betrouwbare subgroepanalyse. Lever een KEA-subgroepanalyse voor de doelgroep die de richtlijn beoogt.</t>
  </si>
  <si>
    <t xml:space="preserve">ziektelast 0,45, referentiewaarde 50.000, selecte groep, subgroepanalyse niet mogelijk, folliculair lymfoom</t>
  </si>
  <si>
    <t xml:space="preserve">Er is met lijstprijzen gerekend; voor lenalidomide (onderdeel van de standaardbehandeling) is over de nettoprijs onderhandeld. Bij een aangenomen 99% lagere nettoprijs van lenalidomide stijgt de ICER en de benodigde korting met ongeveer 5%-punt – een beperkt effect.</t>
  </si>
  <si>
    <t xml:space="preserve">ZIN kwantificeert standaard het effect van de generieke lenalidomideprijs op het kortingsadvies (hier +5%-punt), ook waar het effect klein is.</t>
  </si>
  <si>
    <t xml:space="preserve">lenalidomide nettoprijs -99%, effect op ICER, +5%-punt korting</t>
  </si>
  <si>
    <t xml:space="preserve">De geschatte overlevingskans op 30 maanden was 88,9% met liso-cel tegenover 76,9% in het externe controlecohort (klinische studies + real-world-data); door de korte follow-up bestaat onzekerheid over de langetermijneffecten, zodat op termijn een herbeoordeling kan worden overwogen.</t>
  </si>
  <si>
    <t xml:space="preserve">Een 12%-punt verschil in 30-maands overleving volstond voor meerwaarde bij indolent lymfoom (na ≥2 lijnen), met herbeoordeling als vangnet; contrast met axi-cel FL (INT-113) waar de vergelijkbare constructie werd afgewezen op cohortvaliditeit.</t>
  </si>
  <si>
    <t xml:space="preserve">30-maands overleving 88,9% vs 76,9%, extern cohort real-world, herbeoordeling, korte follow-up</t>
  </si>
  <si>
    <t xml:space="preserve">30 patiënten in jaar 3, €310.650 per toediening, €292.861 gemiddelde totale kosten per patiënt (incl. conditionering en overbrugging; niet iedereen die start krijgt liso-cel): macrokosten €8,8 mln, BI €8,0 mln na substitutie (lijstprijzen); onzekerheid over het aantal patiënten dat een derdelijnsbehandeling en liso-cel bereikt.</t>
  </si>
  <si>
    <t xml:space="preserve">Standaard CAR-T-kostenopbouw met correctie voor uitval tussen aferese en infusie.</t>
  </si>
  <si>
    <t xml:space="preserve">30 patiënten, €310.650, €292.861, budgetimpact 8,0 mln</t>
  </si>
  <si>
    <t xml:space="preserve">De overlevingswinst van ruim 3 maanden t.o.v. docetaxel noemt ZIN 'niet bijzonder groot', maar klinisch relevant gezien de korte overleving bij gemetastaseerde longkanker; het verwijst naar de ASCO-ondergrens voor betekenisvolle overlevingswinst bij squamous NSCLC (2,5–3 maanden) en de algemene CieBOM-grens van 2 maanden. Samen met klinisch relevant minder ernstige bijwerkingen leidt dit tot GRADE 'veel vertrouwen' voor beide cruciale uitkomsten bij ECOG 0-1.</t>
  </si>
  <si>
    <t xml:space="preserve">ZIN gebruikt externe MCID-normen (ASCO, CieBOM/PASKWIL) om de klinische relevantie van een bescheiden OS-winst te onderbouwen; 3 maanden volstaat bij gemetastaseerde longkanker. Onderbouw relevantie met de vakgroepnormen die ZIN zelf citeert.</t>
  </si>
  <si>
    <t xml:space="preserve">OS 3 maanden, ASCO, CieBOM, MCID, docetaxel, CheckMate-017, GRADE veel vertrouwen</t>
  </si>
  <si>
    <t xml:space="preserve">Claude (batch 25, 23-09-2026)</t>
  </si>
  <si>
    <t xml:space="preserve">Er zijn aanwijzingen dat de overlevingswinst voor een deel van de patiënten hoger uitvalt, maar deze patiënten zijn vooraf niet te identificeren; criteria voor doorbehandelen na progressie zijn onduidelijk en de toegevoegde effectiviteit daarvan is niet aangetoond.</t>
  </si>
  <si>
    <t xml:space="preserve">Het ontbreken van een predictieve biomarker weerhoudt ZIN niet van een positief SWP-oordeel, maar de 'long-tail'-winst telt niet mee in het oordeel; doorbehandelen na progressie wordt als gepast-gebruikrisico gemarkeerd.</t>
  </si>
  <si>
    <t xml:space="preserve">langdurige responders, biomarker, doorbehandelen na progressie, patiëntselectie</t>
  </si>
  <si>
    <t xml:space="preserve">Bij de voor gemetastaseerde longkanker relevante referentiewaarde van €80.000/QALY (ziektelast 0,7–0,9) is de kans op kosteneffectiviteit 3%; de deterministische ICER is circa €134.000/QALY. Bij een prijsreductie van 43% zakt de gemiddelde ICER tot de referentiewaarde (50% zekerheid); ZIN adviseert ten minste 40% prijsdaling. De onzekerheid zit vooral in langetermijnoverleving en behandelduur, die de ICER sterk beïnvloeden.</t>
  </si>
  <si>
    <t xml:space="preserve">Startpunt van de ZIN-methodiek: kortingspercentage berekend op het punt waar de gemiddelde ICER de referentiewaarde raakt (50% kans); 'niet opnemen tenzij' als standaardformule vanaf het allereerste sluisadvies.</t>
  </si>
  <si>
    <t xml:space="preserve">brief p. 1-3 (kosteneffectiviteit)</t>
  </si>
  <si>
    <t xml:space="preserve">ICER 134.000, 3% kans, prijsdaling 40-43%, referentiewaarde 80.000, behandelduur, langetermijnoverleving</t>
  </si>
  <si>
    <t xml:space="preserve">Omdat de fabrikant bij het adviesverzoek geen farmaco-economisch dossier (inclusief model) beschikbaar had, ontwikkelde ZIN in samenwerking met een externe partij zelf een farmaco-economisch model om nivolumab correct te kunnen toetsen; de SWP-vraag was al in een eerste rapportage (1 september 2015) beantwoord, het volledige advies met de maatschappelijke weging volgde in december.</t>
  </si>
  <si>
    <t xml:space="preserve">ZIN kan bij ontbreken van een fabrikantendossier zelf een model laten bouwen en op basis daarvan een kortingseis stellen; een gefaseerd advies (eerst SWP, later integrale weging) is mogelijk. Zorg dat een FE-dossier beschikbaar is bij sluisplaatsing.</t>
  </si>
  <si>
    <t xml:space="preserve">brief p. 2 (achtergrond)</t>
  </si>
  <si>
    <t xml:space="preserve">eigen FE-model ZIN, externe partij, geen fabrikantendossier, eerste rapportage, gefaseerd advies</t>
  </si>
  <si>
    <t xml:space="preserve">ZIN raamt de budgetimpact bij plaveiselcel-NSCLC op €46–74 mln in 2018 en noemt dat conservatief, omdat volgens de NVALT circa 20% van de patiënten een langdurige respons vertoont en langer dan de aangenomen 6 maanden zal worden behandeld. Met de verwachte registratie voor niet-plaveiselcel-NSCLC (€80–129 mln) komt het totaal op €127–203 mln, inclusief substitutie-effecten; nivolumab wordt al gebruikt bij melanoom en wordt onderzocht in meerdere indicaties.</t>
  </si>
  <si>
    <t xml:space="preserve">Vanaf het eerste sluisadvies rekent ZIN toekomstige indicaties in de BIA mee en flagt het langdurige responders als kostendrijver bij immunotherapie; hoge BI × ongunstige ICER = verdringingsargument.</t>
  </si>
  <si>
    <t xml:space="preserve">brief p. 1, 3-4 (uitvoerbaarheid)</t>
  </si>
  <si>
    <t xml:space="preserve">budgetimpact 46-74 mln, 127-203 mln, niet-plaveiselcel, langdurige respons 20%, behandelduur 6 maanden, melanoom, pipeline</t>
  </si>
  <si>
    <t xml:space="preserve">Gegeven de beperkte groei van het zorgbudget acht ZIN de kans groot dat vergoeding tegen de vraagprijs leidt tot impliciete verdringing van andere, kosteneffectievere zorg en daarmee tot gezondheidsverlies op populatieniveau; er is geen transparantie over de prijsvorming door de fabrikant, en partijen (KWF, NVZ, NZa) hebben zorgen geuit over de toegankelijkheid van dure oncolytica.</t>
  </si>
  <si>
    <t xml:space="preserve">De verdringingsredenering en de kritiek op prijsintransparantie zijn vanaf 2015 vaste onderdelen van de maatschappelijke weging; verwacht de vraag naar de kostprijs/prijsopbouw.</t>
  </si>
  <si>
    <t xml:space="preserve">brief p. 1, 4</t>
  </si>
  <si>
    <t xml:space="preserve">verdringing, gezondheidsverlies populatieniveau, prijstransparantie, KWF, NZa, betaalbaarheid</t>
  </si>
  <si>
    <t xml:space="preserve">ZIN verkende met patiëntenvereniging, beroepsgroep, verzekeraars en fabrikant of gepast-gebruikafspraken de KE kunnen verbeteren; de beroepsgroep zet al in op optimaal gepaste inzet (centralisatie van behandelcentra, onderzoek). Gezien de duidelijke indicatiesetting ziet ZIN geen aanvullende maatregelen die de KE substantieel verbeteren, maar wel als middel om te voorkomen dat de KE in de praktijk nog ongunstiger uitvalt. Na instroom volgt monitoring (aantallen, kosten incl. werkelijk prijsniveau, behandelduur) met rapportage in 2018.</t>
  </si>
  <si>
    <t xml:space="preserve">Gepast gebruik als 'behoud' en niet als compensatie voor de prijs (later herhaald bij daratumumab 2017); monitoring van het werkelijke prijsniveau is vanaf het begin onderdeel van de evaluatie.</t>
  </si>
  <si>
    <t xml:space="preserve">brief p. 4 (gepast gebruik, evaluatie)</t>
  </si>
  <si>
    <t xml:space="preserve">gepast gebruik, centralisatie, NVALT, monitoring 2018, werkelijk prijsniveau, behandelduur</t>
  </si>
  <si>
    <t xml:space="preserve">In KEYNOTE-010 is een klinisch relevante overlevingswinst (gemiddeld 6,7 maanden) alleen aangetoond bij PD-L1-expressie ≥50%, niet voor de hele geregistreerde populatie (≥1%). Omdat pembrolizumab ongeacht de PD-L1-expressie klinisch relevant minder ernstige bijwerkingen (graad 3-5) geeft dan docetaxel, weegt dat voor de therapeutische waarde op tegen het ontbreken van een relevant OS-verschil, zodat ZIN meerwaarde concludeert voor de hele ≥1%-populatie.</t>
  </si>
  <si>
    <t xml:space="preserve">Een klinisch relevant veiligheidsvoordeel kan bij ZIN het ontbreken van relevante OS-winst in de brede populatie compenseren en tot meerwaarde voor de hele registratie-indicatie leiden; biomarker-subgroepen met groter effect worden benoemd maar niet als afbakening opgelegd.</t>
  </si>
  <si>
    <t xml:space="preserve">brief p. 1-3 (effectiviteit)</t>
  </si>
  <si>
    <t xml:space="preserve">PD-L1 ≥50%, PD-L1 ≥1%, OS 6,7 maanden, bijwerkingen graad 3-5 compenseren, KEYNOTE-010, docetaxel</t>
  </si>
  <si>
    <t xml:space="preserve">De comparator in de studie is docetaxel, de standaard vóór de introductie van nivolumab; over de vergelijkbaarheid met nivolumab (de inmiddels gebruikelijke behandeling) kan ZIN geen definitieve conclusie trekken, omdat de vergelijking door verschillen in studieopzet en patiëntkenmerken methodologisch onvoldoende valide is – hoewel de effecten 'op het oog' vergelijkbaar zijn en de NVALT de middelen in grote lijnen gelijkwaardig vindt en kiest op PD-L1-expressie.</t>
  </si>
  <si>
    <t xml:space="preserve">Als de standaard tijdens het traject verschuift (nivolumab net toegelaten), beoordeelt ZIN nog op de oude comparator uit de RCT maar hangt het prijsadvies aan de nieuwe standaard; 'op het oog vergelijkbaar' is geen gelijke waarde.</t>
  </si>
  <si>
    <t xml:space="preserve">brief p. 1-3</t>
  </si>
  <si>
    <t xml:space="preserve">docetaxel oude standaard, nivolumab nieuwe standaard, vergelijkbaarheid niet vast te stellen, NVALT, PD-L1 als keuzecriterium</t>
  </si>
  <si>
    <t xml:space="preserve">Bij €80.000/QALY (ziektelast 0,7–0,9) is de kans dat pembrolizumab t.o.v. docetaxel kosteneffectief is 4%; de deterministische ICER is circa €113.000/QALY, sterk beïnvloed door langetermijnoverleving, werkelijke behandelduur en prijs. Bij circa 30% prijsdaling kan de gemiddelde ICER onder €80.000 komen, uitgaande van gepaste inzet.</t>
  </si>
  <si>
    <t xml:space="preserve">Tweede toepassing van de 50%-kans-methodiek (30% korting vs. docetaxel); behandelduur en langetermijn-OS als dominante onzekerheden bij immunotherapie.</t>
  </si>
  <si>
    <t xml:space="preserve">brief p. 2, 4 (kosteneffectiviteit)</t>
  </si>
  <si>
    <t xml:space="preserve">ICER 113.000, 4% kans, prijsdaling 30%, behandelduur, langetermijnoverleving</t>
  </si>
  <si>
    <t xml:space="preserve">Omdat pembrolizumab de inzet van nivolumab deels gaat vervangen, adviseert ZIN het onderhandelingsresultaat erop te richten dat opname niet tot meerkosten leidt ten opzichte van nivolumab; omdat het onderhandelingsresultaat van nivolumab niet bekend is, kan ZIN niet aangeven welke kostenverlaging daarvoor nodig is en pleit het in het algemeen voor een transparant onderhandelingsresultaat.</t>
  </si>
  <si>
    <t xml:space="preserve">Geboorte van het klasse-prijsanker: 'geen meerkosten t.o.v. de al vergoede klassegenoot', met de vertrouwelijke nettoprijs als onbekende bovengrens – de constructie die later standaard wordt (BTK-remmers, CAR-T, bispecifics).</t>
  </si>
  <si>
    <t xml:space="preserve">geen meerkosten t.o.v. nivolumab, klasse-prijsanker, vertrouwelijk onderhandelingsresultaat, transparantie</t>
  </si>
  <si>
    <t xml:space="preserve">De geneesmiddelkosten worden geraamd op €46–86 mln in 2019; met substitutie van nivolumab bij 50% marktpenetratie stijgen de geneesmiddelkosten netto met €11,9–22,3 mln, en inclusief bespaarde toedieningskosten €7,1–13,4 mln vanuit maatschappelijk perspectief. Onzekerheden: behandelduur en de praktijkkeuze tussen pembrolizumab en nivolumab; bij uitbreiding naar de eerste lijn kunnen de kosten stijgen naar €104–140 mln.</t>
  </si>
  <si>
    <t xml:space="preserve">BIA-conventies van 2016 die standhouden: marktaandeelaanname tussen klassegenoten (50%), aparte rapportage van bespaarde toedieningskosten, en pipeline-scenario voor eerdere lijnen.</t>
  </si>
  <si>
    <t xml:space="preserve">brief p. 2, 4 (uitvoerbaarheid)</t>
  </si>
  <si>
    <t xml:space="preserve">budgetimpact 46-86 mln, netto 12-22 mln, marktpenetratie 50%, toedieningskosten, eerste lijn 104-140 mln</t>
  </si>
  <si>
    <t xml:space="preserve">De hoge prijs gecombineerd met het relatief grote aantal patiënten maakt de kans op impliciete verdringing van kosteneffectievere zorg groot, met gezondheidsverlies op populatieniveau; ZIN wijst opnieuw op het ontbreken van prijstransparantie en de maatschappelijke zorgen over dure oncolytica.</t>
  </si>
  <si>
    <t xml:space="preserve">Verdringingsargument in identieke bewoordingen als bij nivolumab; het 'grote aantal patiënten' maakt het bij NSCLC extra zwaar.</t>
  </si>
  <si>
    <t xml:space="preserve">brief p. 2, 4-5</t>
  </si>
  <si>
    <t xml:space="preserve">verdringing, aantal patiënten, prijstransparantie</t>
  </si>
  <si>
    <t xml:space="preserve">De waarde van palbociclib is 'voldoende aangetoond' met winst in mediane progressievrije overleving: 11,2 maanden in de eerste lijn (30,5 vs. 19,3) en 6,6 maanden in de tweede lijn (11,2 vs. 4,6), zonder mature gegevens over overleving en (in 1L) kwaliteit van leven. ZIN concludeert SWP in beide lijnen, maar de afwezigheid van zorgvuldig verzamelde OS-data wordt de grootste onzekerheid in de kosteneffectiviteit.</t>
  </si>
  <si>
    <t xml:space="preserve">Grote PFS-winst volstaat voor SWP bij HR+/HER2- mBC zonder OS-data (2017); de rekening voor ontbrekende OS komt in de KEA. Vergelijk latere strengere opstelling bij ide-cel (2025: PFS zonder OS onvoldoende) – de context (RCT, grote PFS-winst, chronische ziekte) bepaalt.</t>
  </si>
  <si>
    <t xml:space="preserve">brief p. 3 (effectiviteit, kosteneffectiviteit)</t>
  </si>
  <si>
    <t xml:space="preserve">PFS 11,2 maanden, PFS 6,6 maanden, geen mature OS, PALOMA-2, PALOMA-3, SWP op PFS</t>
  </si>
  <si>
    <t xml:space="preserve">Tegenover de PFS-winst staat een forse toename van graad 3-5 bijwerkingen, met name beenmergremming (neutropenie, leukopenie), die ZIN 'voldoende hanteerbaar' acht door dosisverlaging of -uitstel gezien de zeer beperkte incidentie van febriele neutropenie; in de tweede lijn lijkt de kwaliteit van leven behouden.</t>
  </si>
  <si>
    <t xml:space="preserve">Hematologische toxiciteit wordt als hanteerbaar beoordeeld op basis van de klinische consequentie (febriele neutropenie), niet op de incidentie van laboratoriumafwijkingen.</t>
  </si>
  <si>
    <t xml:space="preserve">neutropenie, febriele neutropenie, dosisverlaging, hanteerbaar, kwaliteit van leven behouden</t>
  </si>
  <si>
    <t xml:space="preserve">De fabrikant komt uit op ICER's van €160.166 (1L) en €173.186 (2L) per QALY; uitgaande van de centrale beoordeling en de voorgeschreven dosering van 21 capsules per cyclus komt ZIN uit op ongeveer €200.000 (1L) en €180.000 (2L). De kans op kosteneffectiviteit bij €80.000/QALY is ≤4%, met de OS-schatting als grootste onzekerheid.</t>
  </si>
  <si>
    <t xml:space="preserve">ZIN corrigeert de dosering in het model naar het voorgeschreven schema (volledige 21 capsules) in plaats van het waargenomen gebruik met dosisreducties, wat de ICER met ~20–25% verhoogt; dosisintensiteit is een expliciet toetspunt.</t>
  </si>
  <si>
    <t xml:space="preserve">ICER 160.000-173.000, ICER 200.000, voorgeschreven dosering 21 capsules, dosisintensiteit, centrale beoordeling, kans ≤4%</t>
  </si>
  <si>
    <t xml:space="preserve">ZIN adviseert palbociclib niet op te nemen tenzij prijsonderhandeling de kosteneffectiviteit verbetert en de budgetimpact reduceert, maar noemt – anders dan bij nivolumab (40%) en pembrolizumab (30%) – geen percentage; de ICER's liggen ruim boven het dubbele van de referentiewaarde.</t>
  </si>
  <si>
    <t xml:space="preserve">Bij ICER's van 2–2,5× de referentiewaarde en grote OS-onzekerheid volstond ZIN in 2017 met 'niet opnemen tenzij' zonder percentage; later (2019+) wordt kwantificering standaard.</t>
  </si>
  <si>
    <t xml:space="preserve">brief p. 2 (advies)</t>
  </si>
  <si>
    <t xml:space="preserve">niet opnemen tenzij, geen percentage, ICER &gt;2x referentiewaarde</t>
  </si>
  <si>
    <t xml:space="preserve">ZIN raamt de geneesmiddelkosten op €118 mln in 2019, waarvan circa €111 mln in de eerste lijn en €7 mln in de tweede lijn – 'hoge prijs gecombineerd met een relatief groot aantal patiënten'. Grootste onzekerheid is het aantal gebruikers; komende OS-data en de verwachte concurrenten ribociclib en abemaciclib beïnvloeden de marktpenetratie.</t>
  </si>
  <si>
    <t xml:space="preserve">De verdeling van de BI over lijnen (94% in 1L) is de sleutel tot het gepast-gebruikvoorstel: verschuiving naar 2L verlaagt de BI drastisch door kortere behandelduur.</t>
  </si>
  <si>
    <t xml:space="preserve">brief p. 1-2, 3-4 (uitvoerbaarheid)</t>
  </si>
  <si>
    <t xml:space="preserve">budgetimpact 118 mln, eerste lijn 111 mln, ribociclib, abemaciclib, marktpenetratie</t>
  </si>
  <si>
    <t xml:space="preserve">Bij behandelaren en patiënten leeft de vraag in welke lijn palbociclib het best wordt ingezet: de PFS-winst is in de eerste lijn groter, maar een deel van de patiënten bereikt met hormoontherapie alleen al langdurige remissie zonder de bijwerkingen en controles van palbociclib, en de behandelduur in de tweede lijn is aanzienlijk korter. NVMO/NABON stellen voor de implementatie via een gerandomiseerde studieopzet te laten verlopen (gesteund door NFK en Borstkankervereniging Nederland). ZIN noemt dit gezien de hoge BI 'zeer relevant', vraagt de minister er nadrukkelijk aandacht voor, maar constateert dat het voorstel niet past binnen het wettelijke instrument voorwaardelijke toelating.</t>
  </si>
  <si>
    <t xml:space="preserve">Voorloper van de SONIA-studie: ZIN steunt gepast-gebruikonderzoek naar behandellijn/positionering als BI-reductie-instrument en signaleert dat patiëntselectiestudies 'steeds relevanter' worden; tegelijk toont het dossier de juridische grens (VT-regeling) van implementatie-via-onderzoek.</t>
  </si>
  <si>
    <t xml:space="preserve">brief p. 2, 4-5 (gepast gebruik)</t>
  </si>
  <si>
    <t xml:space="preserve">NVMO, NABON, gerandomiseerde implementatiestudie, eerste vs tweede lijn, SONIA, voorwaardelijke toelating past niet, patiëntselectie</t>
  </si>
  <si>
    <t xml:space="preserve">Gegeven de beperkte groei van het zorgbudget en een BI van €118 mln bij ongunstige KE acht ZIN de kans op impliciete verdringing van kosteneffectievere zorg groot, met gezondheidsverlies op populatieniveau; er is geen transparantie over de prijsvorming en ZIN pleit voor een transparant onderhandelingsresultaat.</t>
  </si>
  <si>
    <t xml:space="preserve">Standaard verdringings- en transparantiepassage (2015–2017); bij palbociclib versterkt door de omvang van de 1L-populatie.</t>
  </si>
  <si>
    <t xml:space="preserve">verdringing, prijstransparantie, onderhandelingsresultaat transparant</t>
  </si>
  <si>
    <t xml:space="preserve">Op basis van een indirecte vergelijking acht ZIN het waarschijnlijk dat de PFS-effecten van ribociclib + letrozol en palbociclib + letrozol vergelijkbaar zijn; beide tonen t.o.v. letrozol een op zichzelf klinisch relevant PFS-effect (onderschreven door beroepsgroep en patiëntenvereniging). Ribociclib krijgt daarmee gelijke therapeutische waarde t.o.v. palbociclib en voldoet aan SWP.</t>
  </si>
  <si>
    <t xml:space="preserve">Gelijke waarde t.o.v. een pas toegelaten klassegenoot via een indirecte vergelijking van RCT's met dezelfde controlearm (letrozol); eerste toepassing van de 'me-too'-route die later standaard wordt.</t>
  </si>
  <si>
    <t xml:space="preserve">brief p. 1, 3 (effectiviteit)</t>
  </si>
  <si>
    <t xml:space="preserve">indirecte vergelijking, palbociclib, letrozol, MONALEESA-2, PALOMA-2, gelijke waarde, PFS</t>
  </si>
  <si>
    <t xml:space="preserve">Claude (batch 26, 23-09-2026)</t>
  </si>
  <si>
    <t xml:space="preserve">OS-gegevens ontbreken voor beide CDK4/6-remmers; ZIN noemt die 'zeer wenselijk' maar vraagt zich af of een OS-verschil ooit kan worden aangetoond vanwege de lange post-progressieperiode en de mogelijkheid van vervolgbehandeling met een (andere) CDK4/6-remmer, en oordeelt daarom dat onderbouwing op PFS voldoende is. Geen verschil in kwaliteit van leven t.o.v. letrozol.</t>
  </si>
  <si>
    <t xml:space="preserve">Vroege formulering (2017) van het argument dat OS in indolente ziekten met crossover/vervolgtherapie niet meer aantoonbaar is en PFS volstaat – later herhaald bij MM (INT-005, INT-146).</t>
  </si>
  <si>
    <t xml:space="preserve">OS niet aantoonbaar, post-progressie, vervolgbehandeling CDK4/6, PFS voldoende, kwaliteit van leven</t>
  </si>
  <si>
    <t xml:space="preserve">Vanwege de overeenkomende gunstige en ongunstige effecten en gelijke kosten voerde ZIN geen KEA uit: de kosteneffectiviteit zal niet wezenlijk afwijken van die van palbociclib (ICER ~€160.000/QALY, kans ≤4%), 'wederom uitgaande van de lijstprijzen'.</t>
  </si>
  <si>
    <t xml:space="preserve">Bij gelijke waarde en gelijke lijstprijs 'leent' ZIN de KE-conclusie van de voorganger; de ongunstige KE van de klasse blijft daarmee de basis voor 'niet opnemen tenzij'.</t>
  </si>
  <si>
    <t xml:space="preserve">brief p. 1, 4 (kosteneffectiviteit)</t>
  </si>
  <si>
    <t xml:space="preserve">geen KEA, gelijke waarde, ICER palbociclib 160.000, lijstprijzen</t>
  </si>
  <si>
    <t xml:space="preserve">Bij gelijke lijstprijzen en 50% marktaandeel raamt ZIN de BI op ca. €66 mln (2020). Omdat palbociclib 'flat pricing' kent en ribociclib niet, vallen de kosten van ribociclib bij dosisreductie (zoals in de klinische studie) lager uit: bij dezelfde mate van dosisreductie daalt de BI met ca. €12 mln tot een kleine €54 mln.</t>
  </si>
  <si>
    <t xml:space="preserve">ZIN rekent prijsstructuur (flat pricing vs. prijs per mg) en te verwachten dosisreducties door in de BIA; een dosisafhankelijke prijs is een kostenvoordeel wanneer dosisreductie gebruikelijk is.</t>
  </si>
  <si>
    <t xml:space="preserve">brief p. 1-2, 4 (uitvoerbaarheid)</t>
  </si>
  <si>
    <t xml:space="preserve">flat pricing, dosisreductie, budgetimpact 66 mln, 54 mln, marktaandeel 50%</t>
  </si>
  <si>
    <t xml:space="preserve">Gezien de hoge BI en de beschikbaarheid van palbociclib, waarvoor al een financieel arrangement bestaat, vindt ZIN de huidige prijs van ribociclib niet acceptabel; de beschikbaarheid van onderling uitwisselbare alternatieven moet volgens ZIN een verder prijsdempend effect hebben. Advies: niet opnemen tenzij prijsonderhandeling, met een pleidooi voor een transparant onderhandelingsresultaat.</t>
  </si>
  <si>
    <t xml:space="preserve">'Uitwisselbare alternatieven moeten prijsdempend werken': het klasse-argument dat later door de ACP wordt geformaliseerd als 'meer middelen → lagere prijs'; het arrangement van de voorganger wordt impliciet het prijsanker.</t>
  </si>
  <si>
    <t xml:space="preserve">prijs niet acceptabel, arrangement palbociclib, uitwisselbare alternatieven, prijsdempend, niet opnemen tenzij</t>
  </si>
  <si>
    <t xml:space="preserve">De ACP suggereert dat de komst van ribociclib (en later abemaciclib) meer onderhandelingsruimte geeft: naast een aanzienlijke prijsreductie ook andere strategieën verkennen, zoals een veiling zodra de drie middelen voor de eerste en tweede lijn beschikbaar zijn, waarbij marktexclusiviteit of een preferente status voor een periode wordt gegeven aan de fabrikant met de laagste prijs; en zo mogelijk de prijs van palbociclib heronderhandelen.</t>
  </si>
  <si>
    <t xml:space="preserve">Eerste ACP-voorstel voor competitieve inkoopinstrumenten (veiling, preferentie, exclusiviteit) binnen een geneesmiddelklasse in de sluis; tot nu toe niet toegepast maar herhaaldelijk als optie genoemd.</t>
  </si>
  <si>
    <t xml:space="preserve">brief p. 2 (suggestie ACP)</t>
  </si>
  <si>
    <t xml:space="preserve">veiling, preferentie, marktexclusiviteit, abemaciclib, heronderhandeling palbociclib, klasse-inkoop</t>
  </si>
  <si>
    <t xml:space="preserve">De SONIA-studie (palbociclib eerste vs. tweede lijn, incl. overleving, bijwerkingen, QoL en kosteneffectiviteit) is gestart; de beroepsgroep heeft aangegeven dat ook ribociclib, na toelating, in de studie wordt ingezet, beperkt tot de geregistreerde eerste lijn. Volgens ZIN ondervangt deze studie de belangrijkste vragen over gepast gebruik en (kosten)effectiviteit.</t>
  </si>
  <si>
    <t xml:space="preserve">Een lopende praktijkstudie van de beroepsgroep (SONIA) wordt door ZIN geaccepteerd als gepast-gebruikinstrument voor de hele klasse; nieuwe klassegenoten worden erin 'meegenomen'.</t>
  </si>
  <si>
    <t xml:space="preserve">brief p. 2 (SONIA)</t>
  </si>
  <si>
    <t xml:space="preserve">SONIA-studie, eerste vs tweede lijn, gepast gebruik, beroepsgroep, klasse</t>
  </si>
  <si>
    <t xml:space="preserve">In gerandomiseerd onderzoek (FLAURA) tegenover erlotinib en gefitinib toonde osimertinib een verschil in mediane PFS van 8 maanden en een PFS-hazardratio van 0,45: zowel het absolute als het relatieve effect voldoen volgens ZIN 'ruimschoots' aan de PASKWIL-criteria van de behandelaren (NVMO). Samen met een beter toxiciteitsprofiel (minder graad 3-4 bijwerkingen en huidtoxiciteit) levert dit meerwaarde t.o.v. erlotinib, gefitinib en – indirect, zonder aanwijzingen voor verschil – afatinib.</t>
  </si>
  <si>
    <t xml:space="preserve">ZIN toetst PFS-winst expliciet aan de PASKWIL-criteria (absoluut én relatief) en accepteert meerwaarde op PFS + toxiciteit; comparators zonder directe vergelijking (afatinib) worden meegenomen als 'geen aanwijzingen voor relevant verschil'.</t>
  </si>
  <si>
    <t xml:space="preserve">toelichting p. 4-5 (effectiviteit)</t>
  </si>
  <si>
    <t xml:space="preserve">FLAURA, PFS 8 maanden, HR 0,45, PASKWIL, erlotinib, gefitinib, afatinib, toxiciteit</t>
  </si>
  <si>
    <t xml:space="preserve">De OS-follow-up is te kort voor zekere conclusies (alleen een interimanalyse; mediane overleving ~2 jaar); op basis daarvan acht ZIN een overlevingsvoordeel waarschijnlijk, maar de omvang kan pas bij de finale analyse worden bepaald. Deze onzekerheid werkt volledig door in de kosteneffectiviteit.</t>
  </si>
  <si>
    <t xml:space="preserve">Interim-OS met waarschijnlijk voordeel volstaat voor SWP, maar wordt in de KEA vertaald in een brede ICER-range; lever een tijdpad voor de finale OS-analyse mee.</t>
  </si>
  <si>
    <t xml:space="preserve">toelichting p. 5</t>
  </si>
  <si>
    <t xml:space="preserve">interimanalyse OS, overlevingsvoordeel waarschijnlijk, finale analyse, mediane overleving 2 jaar</t>
  </si>
  <si>
    <t xml:space="preserve">SWP geldt alleen voor patiënten met een ex19del- of L858R-mutatie (ca. 85% van de EGFR-gemuteerde patiënten); voor de overige activerende mutaties zijn er geen klinische gegevens. ZIN erkent dat gerandomiseerd onderzoek bij zulke kleine aantallen niet haalbaar is, maar eist dat werkzaamheid wordt aangetoond, bij voorkeur in onderzoekssetting: voor exon 20 (ca. 10%) loopt een studie in vijf centra met gratis verstrekking; voor de resterende 5% adviseert ZIN aanvullende afspraken met de fabrikant, omdat voorwaardelijke toelating geen realistische route is. Veldpartijen kunnen later beoordelen wanneer instroom voor de overige mutaties kan.</t>
  </si>
  <si>
    <t xml:space="preserve">Biomarker-afbakening van SWP tot de onderzochte mutaties, gecombineerd met een pragmatische toegangsroute (fabrikant-gefinancierd onderzoek + afspraken) voor niet-onderzochte subgroepen; ZIN legt de beoordeling van latere instroom bij veldpartijen.</t>
  </si>
  <si>
    <t xml:space="preserve">brief p. 2-3 (ter overweging)</t>
  </si>
  <si>
    <t xml:space="preserve">ex19del, L858R, exon 20, overige EGFR-mutaties, 85%, onderzoekssetting, gratis verstrekking, voorwaardelijke toelating niet realistisch</t>
  </si>
  <si>
    <t xml:space="preserve">De KEA (partitioned survival model, ~1 jaar data geëxtrapoleerd naar 20 jaar, maatschappelijk perspectief) is van voldoende kwaliteit maar sterk afhankelijk van de overlevingswinst, waarover het bewijs nog beperkt is. ZIN presenteert daarom een ICER-range die de OS-onzekerheid weerspiegelt: €70.847–324.006/QALY ('hoe groter de overlevingswinst, hoe lager de ICER'); de PSA van de aanvrager geeft 7,9% kans op kosteneffectiviteit bij €80.000.</t>
  </si>
  <si>
    <t xml:space="preserve">Methodiek 'ICER-range op basis van OS-scenario's' in plaats van één basecase wanneer de KE volledig door immature OS wordt gedreven; geboorte van het range-advies dat later vaker terugkeert.</t>
  </si>
  <si>
    <t xml:space="preserve">brief p. 2; toelichting p. 5-6 (kosteneffectiviteit)</t>
  </si>
  <si>
    <t xml:space="preserve">ICER range 70.847-324.006, OS-onzekerheid, partitioned survival, extrapolatie 20 jaar, PSA 7,9%</t>
  </si>
  <si>
    <t xml:space="preserve">Uitgaande van de bovengrens (€324.006/QALY) zou de prijs ruim 55% moeten dalen om onder €80.000/QALY te komen, waarmee de prijs in de buurt van de standaard-TKI's komt. ZIN, gehoord de ACP, ziet geen argumenten voor een prijs die tot een ongunstigere KE dan de referentiewaarde leidt en adviseert bij de onderhandeling uit te gaan van de bovengrens; zodra aanvullende evidentie de onzekerheid verkleint, kan opnieuw worden onderhandeld.</t>
  </si>
  <si>
    <t xml:space="preserve">Bij grote OS-onzekerheid legt ZIN het risico bij de fabrikant: onderhandelen op de bovengrens van de range, met heronderhandeling als de data rijpen – een vroege vorm van een 'evidence-linked' arrangement.</t>
  </si>
  <si>
    <t xml:space="preserve">bovengrens ICER, prijsdaling 55%, prijs standaard-TKI, heronderhandeling bij nieuwe evidentie, referentiewaarde als maximum</t>
  </si>
  <si>
    <t xml:space="preserve">Omdat de patiëntenschattingen uiteenlopen, rekende ZIN een laag (229 patiënten; €18,6 mln meerkosten in jaar 3) en een hoog scenario (458 patiënten; €37,1 mln), bij €6.181 per maand en 18,9 maanden behandelduur (€116.827 per patiënt). De hoge BI in combinatie met de onzekere KE geeft een grote kans op verdringing van andere zorg.</t>
  </si>
  <si>
    <t xml:space="preserve">Laag/hoog-scenario's in de BIA bij onzekere aantallen; behandelduur uit de studie (18,9 mnd) als kostendrijver bij TKI's tot progressie.</t>
  </si>
  <si>
    <t xml:space="preserve">brief p. 1-2; BIA</t>
  </si>
  <si>
    <t xml:space="preserve">budgetimpact 18,6-37,1 mln, 229-458 patiënten, €116.827, behandelduur 18,9 maanden, verdringing</t>
  </si>
  <si>
    <t xml:space="preserve">Na instroom volgt ZIN het gebruik actief en rapporteert in 2021 over patiëntaantallen, kostenontwikkeling (incl. werkelijk prijsniveau) en behandelduur/zorggebruik; sterke afwijkingen kunnen tot herbeoordeling leiden.</t>
  </si>
  <si>
    <t xml:space="preserve">Standaard monitoringsclausule met rapportage na drie jaar.</t>
  </si>
  <si>
    <t xml:space="preserve">brief p. 3 (evaluatie)</t>
  </si>
  <si>
    <t xml:space="preserve">monitoring 2021, werkelijk prijsniveau, behandelduur, herbeoordeling</t>
  </si>
  <si>
    <t xml:space="preserve">In PACIFIC gaf consolidatie met durvalumab na chemoradiotherapie na 25,2 maanden mediane follow-up een overlevingswinst van ten minste 6,0 maanden t.o.v. actief volgen – conservatief geschat omdat de mediane OS in de durvalumab-arm nog niet was bereikt. ZIN noemt de behandeling in potentie curatief voor een subgroep met hoge ziektelast (0,83) zonder curatieve alternatieven en accepteert immuungemedieerde bijwerkingen als klinisch hanteerbaar.</t>
  </si>
  <si>
    <t xml:space="preserve">Een 'ten minste X maanden'-formulering bij niet-bereikte mediaan wordt door ZIN als conservatieve ondergrens geaccepteerd; 'in potentie curatief' bij een lege comparator (afwachten) weegt zwaar. Precedent voor consolidatie-/adjuvante settings zonder actieve standaard.</t>
  </si>
  <si>
    <t xml:space="preserve">PACIFIC, OS ≥6 maanden, mediaan niet bereikt, actief volgen, potentieel curatief, ziektelast 0,83, stadium III NSCLC</t>
  </si>
  <si>
    <t xml:space="preserve">Claude (batch 27, 23-09-2026)</t>
  </si>
  <si>
    <t xml:space="preserve">De KEA van de fabrikant is van voldoende kwaliteit en toont een gunstige kosteneffectiviteit van ongeveer €35.000/QALY bij een referentiewaarde van €80.000. Toch adviseren ZIN en ACP prijsonderhandeling, vanwege de hoge budgetimpact en de verwachting dat durvalumab ook voor andere indicaties of eerdere behandellijnen zal worden ingezet, waardoor de volumes toenemen; een prijs-volumeafspraak ligt daarbij voor de hand.</t>
  </si>
  <si>
    <t xml:space="preserve">Kosteneffectiviteit ruim onder de referentiewaarde beschermt niet tegen een onderhandelingsadvies als BI en pipeline groot zijn; eerste expliciete prijs-volume-suggestie van ZIN/ACP (2019). Bied bij verwachte indicatie-uitbreiding zelf een volumegerelateerde afspraak aan.</t>
  </si>
  <si>
    <t xml:space="preserve">ICER 35.000, kosteneffectief, prijsonderhandeling toch, budgetimpact, indicatie-uitbreiding, prijs-volumeafspraak</t>
  </si>
  <si>
    <t xml:space="preserve">De meerkosten voor het farmaciebudget worden geraamd op €52,3 mln in jaar 3 (€56,8 mln incl. toedieningskosten), inclusief de kosten van vervolgbehandelingen; behandelkosten €61.758 per patiënt.</t>
  </si>
  <si>
    <t xml:space="preserve">Vervolgbehandelingskosten worden in de BIA meegenomen; een BI boven ~€50 mln is op zichzelf aanleiding voor onderhandeling, ook bij gunstige KE.</t>
  </si>
  <si>
    <t xml:space="preserve">budgetimpact 52,3 mln, 56,8 mln incl. toediening, vervolgbehandelingen, €61.758</t>
  </si>
  <si>
    <t xml:space="preserve">ZIN adviseert, ter verbetering van de doelmatige inzet van durvalumab en soortgelijke middelen, aanvullend onderzoek naar PD-L1-expressie of andere prognostische tumormarkers te stimuleren en structureel te organiseren in het kader van gepaste inzet; de NVALT neemt durvalumab op in de richtlijn met startcriteria conform de fase-3-studie en beperkt toepassing tot centra die aan de NVALT-criteria voor immuuntherapie voldoen.</t>
  </si>
  <si>
    <t xml:space="preserve">Biomarkeronderzoek (PD-L1) als door ZIN gevraagd gepast-gebruikinstrument bij immuuntherapie zonder biomarkerselectie; richtlijnopname met studie-identieke startcriteria en centrumcriteria als voorwaarde.</t>
  </si>
  <si>
    <t xml:space="preserve">brief p. 2 (gepast gebruik); ACP-advies</t>
  </si>
  <si>
    <t xml:space="preserve">PD-L1, prognostische tumormarkers, gepaste inzet, NVALT richtlijn, startcriteria, centra</t>
  </si>
  <si>
    <t xml:space="preserve">Op basis van een interimanalyse van CheckMate-214 daalde het sterfterisico met ipilimumab + nivolumab t.o.v. sunitinib aanzienlijk (18-maandsoverleving 75% vs. 60%), conform de PASKWIL-criteria, en was er een significant en klinisch relevant voordeel op kankerspecifieke kwaliteit-van-levenvragenlijsten. ZIN concludeert SWP en meerwaarde voor intermediair/ongunstig risico met Karnofsky ≥70.</t>
  </si>
  <si>
    <t xml:space="preserve">Landmark-OS (18 maanden) uit een interimanalyse plus QoL-winst volstaat voor meerwaarde wanneer de risicoreductie aan PASKWIL voldoet; QoL als tweede pijler versterkt het oordeel.</t>
  </si>
  <si>
    <t xml:space="preserve">CheckMate-214, 18-maandsoverleving 75% vs 60%, PASKWIL, kwaliteit van leven, sunitinib, interimanalyse</t>
  </si>
  <si>
    <t xml:space="preserve">ZIN en ACP stellen vast dat de toegevoegde waarde van de combinatie t.o.v. nivolumab-monotherapie niet bekend is: er is geen vergelijking gemaakt en dus geen empirisch bewijs voor het synergetische effect van ipilimumab. Ook is de PFS niet beter dan met sunitinib, zonder afdoende verklaring.</t>
  </si>
  <si>
    <t xml:space="preserve">Bij combinaties van een nieuw middel met een al vergoede klassegenoot van dezelfde fabrikant eist ZIN bewijs voor de bijdrage van elk onderdeel (synergie); het ontbreken daarvan is een zelfstandig onderhandelingsargument.</t>
  </si>
  <si>
    <t xml:space="preserve">brief p. 2; ACP-advies punt 1</t>
  </si>
  <si>
    <t xml:space="preserve">synergie, nivolumab monotherapie, toegevoegde waarde combinatie, PFS niet beter, interim follow-up</t>
  </si>
  <si>
    <t xml:space="preserve">De ICER van €60.397/QALY ligt onder de referentiewaarde van €80.000 (ca. 80% kans kosteneffectief), maar de ACP wijst erop dat de kosteneffectiviteit van de comparator sunitinib nooit is vastgesteld terwijl die behandeling €250.000 per patiënt kost: kosteneffectief zijn t.o.v. een mogelijk zelf niet-kosteneffectieve behandeling zegt weinig over de werkelijke kosteneffectiviteit van de combinatie.</t>
  </si>
  <si>
    <t xml:space="preserve">Eerste expliciete toepassing (2019) van het argument dat een dure, nooit op KE getoetste comparator de ICER flatteert – later standaard bij MM (teclistamab), ALL (brexu-cel) en FL (liso-cel). Reken erop bij elke dure standaardbehandeling.</t>
  </si>
  <si>
    <t xml:space="preserve">ACP-advies punt 2; brief p. 2</t>
  </si>
  <si>
    <t xml:space="preserve">sunitinib nooit op KE getoetst, €250.000, comparator niet kosteneffectief, ICER geflatteerd</t>
  </si>
  <si>
    <t xml:space="preserve">Hoewel de combinatie kosteneffectief lijkt, adviseren ZIN en ACP prijsonderhandeling op vier gronden: onzekerheid door de interimanalyse, onbekende meerwaarde t.o.v. nivolumab-monotherapie, beschikbare én komende concurrerende therapieën ('enige behandeling' als prijsrechtvaardiging gaat niet op), en de nooit vastgestelde KE van sunitinib. De ACP ziet in het advies ook aanleiding de eerder gemaakte prijsafspraak over nivolumab te heroverwegen.</t>
  </si>
  <si>
    <t xml:space="preserve">Vier standaardargumenten om ook onder de referentiewaarde te onderhandelen; en een nieuwe combinatie-indicatie kan het bestaande arrangement van de partnerstof (nivolumab) openbreken. Relevant voor elke I-O-combinatie van BMS.</t>
  </si>
  <si>
    <t xml:space="preserve">brief p. 2; ACP-advies punten 1-4</t>
  </si>
  <si>
    <t xml:space="preserve">prijsonderhandeling ondanks kosteneffectiviteit, concurrentie, heroverweging nivolumab-arrangement, vier gronden</t>
  </si>
  <si>
    <t xml:space="preserve">De KEA is van voldoende kwaliteit, maar de algehele overlevingsdata zijn immatuur en daarmee een onzekere factor; het effect van de gekozen extrapolatie op de ICER lijkt echter beperkt. Nederlandse patiënten lijken ouder dan de modelpopulatie, wat de kosteneffectiviteit in de praktijk mogelijk ongunstiger maakt.</t>
  </si>
  <si>
    <t xml:space="preserve">Representativiteit (leeftijd NL-populatie) en immature OS als genoemde maar niet doorslaggevende onzekerheden wanneer de ICER ruim onder de referentiewaarde ligt.</t>
  </si>
  <si>
    <t xml:space="preserve">immature OS, extrapolatie beperkt effect, leeftijd Nederlandse patiënten, representativiteit</t>
  </si>
  <si>
    <t xml:space="preserve">De meerkosten worden geraamd op €25,9 mln in jaar 3 (€27,5 mln incl. toediening), waarvan €15,8 mln voor ipilimumab alleen; de werkelijke kosten van nivolumab zijn niet bekend omdat daarvoor een vertrouwelijk financieel arrangement bestaat.</t>
  </si>
  <si>
    <t xml:space="preserve">Bij combinaties met een al vergoed middel onder arrangement splitst ZIN de BI uit per component en benoemt de onbekende nettokosten van de partnerstof.</t>
  </si>
  <si>
    <t xml:space="preserve">budgetimpact 25,9 mln, ipilimumab 15,8 mln, nivolumab vertrouwelijk arrangement, toedieningskosten</t>
  </si>
  <si>
    <t xml:space="preserve">ZIN beveelt aan in het prijsarrangement afspraken op te nemen over gegevensverzameling om de patiëntengroep met de meeste baat te identificeren en zo gepast gebruik te bevorderen; de ACP wil ook data over combinatie vs. monotherapie en een gepast-gebruikarrangement in de prijsafspraak. De beroepsgroep beperkt de behandeling tot centra met ervaring met de combinatie (melanoom); de patiëntenvereniging pleit voor een opstart-/stabilisatiefase van zes maanden in ervaren centra met multidisciplinaire niercelkankerexpertise.</t>
  </si>
  <si>
    <t xml:space="preserve">Dataverzameling over patiëntselectie en over de bijdrage van componenten als arrangementsvoorwaarde; centrumconcentratie en een gedefinieerde opstartfase als gepast-gebruikinvulling bij I-O-combinaties.</t>
  </si>
  <si>
    <t xml:space="preserve">brief p. 2-3 (gepast gebruik); ACP-advies slot</t>
  </si>
  <si>
    <t xml:space="preserve">gegevensverzameling, gepast gebruik arrangement, ervaren centra, opstartfase 6 maanden, multidisciplinaire expertise</t>
  </si>
  <si>
    <t xml:space="preserve">De combinatie voldoet aan SWP als adjuvante behandeling na complete resectie van stadium III BRAF V600E/K-melanoom (COMBI-AD vs. afwachten), maar door het vrijwel gelijktijdig op de markt komen van adjuvant nivolumab en pembrolizumab – inmiddels de standaard, vergoed via arrangement en volgens de beroepsgroep de voorkeur bij 90–95% van de patiënten – kan niet worden gezegd of de combinatie beter of slechter werkt dan immuuntherapie; ook is onbekend of zij tot overlevingswinst t.o.v. placebo leidt.</t>
  </si>
  <si>
    <t xml:space="preserve">Als de standaard tijdens het traject verschuift naar een klassegenoot die al vergoed is, verliest een positief SWP-oordeel tegenover de oude comparator (afwachten) zijn onderhandelingswaarde; zonder vergelijking met de nieuwe standaard resteert onzekerheid die tegen het middel werkt.</t>
  </si>
  <si>
    <t xml:space="preserve">COMBI-AD, afwachten, adjuvant nivolumab pembrolizumab standaard, voorkeur 90-95%, OS onbekend, Commissie BOM</t>
  </si>
  <si>
    <t xml:space="preserve">De KEA van de fabrikant is, ondanks een benutte herstelkans, van onvoldoende kwaliteit; ZIN kan daardoor geen realistische schatting van de kosteneffectiviteit geven en geen prijsreductie meegeven voor een onderhandeling. Omdat vergoeding tegen de vraagprijs (~€97.000 per patiënt) tot ongewenste verdringing zou leiden, adviseert ZIN – gehoord WAR en ACP – niet op te nemen, met uitnodiging aan de fabrikant om de (kosten)effectiviteit beter te onderbouwen.</t>
  </si>
  <si>
    <t xml:space="preserve">Eerste 'niet opnemen wegens onbruikbare KEA bij positief SWP' (augustus 2019), de formule die vanaf 2022 bij CAR-T en bispecifics standaard wordt. Een onbenutte of mislukte herstelronde is fataal.</t>
  </si>
  <si>
    <t xml:space="preserve">KEA onvoldoende kwaliteit, herstelkans, geen prijsreductie te bepalen, niet opnemen, herindiening, verdringing</t>
  </si>
  <si>
    <t xml:space="preserve">De ACP woog het grotere gebruiksgemak (pil thuis i.p.v. infuus elke 2–6 weken) en het veelal tijdelijke karakter van de aanzienlijke bijwerkingen mee, maar concludeerde dat dit niet zwaarder weegt dan de onzekerheid over (kosten)effectiviteit, omdat er een alternatieve behandeling beschikbaar is (beperkte noodzaak tot directe beschikbaarheid) en een pil thuis niet per se de voorkeur heeft boven een driewekelijks infuus gezien de bijwerkingen.</t>
  </si>
  <si>
    <t xml:space="preserve">Gebruiksgemak (oraal thuis) is voor de ACP geen zelfstandige rechtvaardiging voor opname bij onzekere KE, zeker als een vergoed alternatief bestaat; toxiciteit relativeert het gemaksvoordeel.</t>
  </si>
  <si>
    <t xml:space="preserve">ACP-advies (afweging)</t>
  </si>
  <si>
    <t xml:space="preserve">gebruiksgemak, pil thuis vs infuus, alternatieve behandeling beschikbaar, tijdelijke bijwerkingen, ACP niet opnemen</t>
  </si>
  <si>
    <t xml:space="preserve">De meerkosten worden met een ruime marge geraamd op €6–28 mln in jaar 3; de marge weerspiegelt de onzekerheid over de marktpenetratie ten opzichte van immuuntherapie, waarbij de ondergrens de inschatting van de beroepsgroep is. De combinatie was al opgenomen voor inoperabel, gemetastaseerd melanoom.</t>
  </si>
  <si>
    <t xml:space="preserve">Bij onzekere positionering t.o.v. een concurrent rapporteert ZIN een brede BI-range met de beroepsgroepschatting als ondergrens.</t>
  </si>
  <si>
    <t xml:space="preserve">brief p. 2; BIA</t>
  </si>
  <si>
    <t xml:space="preserve">budgetimpact 6-28 mln, marktpenetratie vs immuuntherapie, beroepsgroep ondergrens, indicatie-uitbreiding</t>
  </si>
  <si>
    <t xml:space="preserve">Na de eenmalige subretinale gentherapie trad een significante en relevante verbetering van het functioneel zichtvermogen op bij patiënten met slecht zicht en voldoende levensvatbare retinacellen, zonder herstel richting normale visus. Hoe lang het effect aanhoudt en of verdere achteruitgang wordt tegengegaan is onbekend; ZIN weegt die onzekerheid mee en erkent tegelijk dat juist stilstand van progressie voor patiënten van groot belang is (zelfredzaamheid, werk, opleiding). Conclusie: voldoet aan SWP.</t>
  </si>
  <si>
    <t xml:space="preserve">Bij eenmalige (gen)therapie accepteert ZIN een positief SWP-oordeel op een relevant functioneel effect ondanks onbekende duurzaamheid; de duurzaamheidsvraag verhuist naar de prijsafspraak (P4P). Definieer vooraf welk 'behoud van functie' als succes geldt.</t>
  </si>
  <si>
    <t xml:space="preserve">gentherapie eenmalig, functioneel zichtvermogen, duurzaamheid effect onbekend, progressie stilstand, RPE65</t>
  </si>
  <si>
    <t xml:space="preserve">Er is geen KE-model van voldoende kwaliteit: de fabrikant verzamelde de kwaliteit-van-levengegevens niet op de juiste wijze, waardoor de KE-onzekerheid groter is dan gewenst. ZIN en ACP noemen dit ernstig, maar constateren dat een herbeoordeling op basis van de huidige data niet tot andere inzichten zou leiden, mede door de onzekerheid over langetermijneffecten; de ACP voerde de discussie daarom toch met het bestaande model als uitgangspunt.</t>
  </si>
  <si>
    <t xml:space="preserve">Uitzondering op 'onbruikbare KEA = niet opnemen': als heranalyse aantoonbaar niets kan toevoegen (geen data), gaat ZIN door naar prijs en arrangement. Verzamel QoL met gevalideerde instrumenten (EQ-5D/VFQ) in gentherapiestudies – het ontbreken ervan kostte hier de KE-toets.</t>
  </si>
  <si>
    <t xml:space="preserve">KE-model onvoldoende kwaliteit, kwaliteit van leven niet juist verzameld, herbeoordeling zinloos, onzekerheid</t>
  </si>
  <si>
    <t xml:space="preserve">De ziektelast is moeilijk te bepalen door het onbruikbare model; ZIN gaat uit van 0,41–0,70 (referentiewaarde €50.000) maar verwacht dat zij waarschijnlijk hoog is als de psychologische kant van de ziekte wordt meegewogen; de patiëntenvereniging vindt dat daarmee onvoldoende rekening is gehouden.</t>
  </si>
  <si>
    <t xml:space="preserve">Ziektelastbepaling bij progressieve blindheid: ZIN erkent dat de gebruikelijke QALY-benadering psychologische impact onderschat, maar rekent formeel met 0,41–0,70; onderbouw hoge ziektelast met patiëntgerapporteerde data.</t>
  </si>
  <si>
    <t xml:space="preserve">ziektelast 0,41-0,70, psychologische kant, patiëntenvereniging, referentiewaarde 50.000</t>
  </si>
  <si>
    <t xml:space="preserve">Gezien de grote onzekerheden over de langetermijneffecten en de kosteneffectiviteit adviseert ZIN toelating alleen bij een forse prijsreductie, en noemt het een pay-for-performance-afspraak met stapsgewijze vergoeding gekoppeld aan de mate van effectiviteit en de beschikbare bewijslast 'een zeer relevante mogelijkheid'; Novartis heeft aangegeven daarvoor open te staan.</t>
  </si>
  <si>
    <t xml:space="preserve">Eerste 'stapsgewijze vergoeding'-P4P-model in een sluisadvies (2020): betaling in tranches naarmate effect en bewijs zich bevestigen – de blauwdruk voor latere gentherapie-arrangementen (Hemgenix, Libmeldy).</t>
  </si>
  <si>
    <t xml:space="preserve">brief p. 2-3 (pakketadvies)</t>
  </si>
  <si>
    <t xml:space="preserve">pay for performance, stapsgewijze vergoeding, bewijslast, forse prijsreductie, gentherapie arrangement</t>
  </si>
  <si>
    <t xml:space="preserve">Met de huidige verpakking treedt meer dan 90% verspilling op; een groot deel van de budgetimpact zou vermeden kunnen worden als één injectieflacon voor twee patiënten gebruikt kon worden (optie genoemd door de beroepsgroep): de meerkosten dalen dan van €19,3 mln naar €9,6 mln in jaar 3.</t>
  </si>
  <si>
    <t xml:space="preserve">Verspilling door verpakkingsgrootte wordt gekwantificeerd en vialsharing als BI-halverende optie voorgesteld; verwacht vragen over verpakking en restant bij dure eenmalige producten.</t>
  </si>
  <si>
    <t xml:space="preserve">brief p. 2 (uitvoerbaarheid)</t>
  </si>
  <si>
    <t xml:space="preserve">verspilling &gt;90%, injectieflacon, vialsharing, budgetimpact 19,3 vs 9,6 mln</t>
  </si>
  <si>
    <t xml:space="preserve">De kosten bedragen €690.000 per patiënt (twee ogen); 28 prevalente patiënten (4 al aan één oog behandeld) komen in jaar 1 in aanmerking, daarna 1 incidente patiënt per jaar. De cumulatieve BI over drie jaar is €19,3 mln (€19,5 incl. toediening), daarna ~€0,7 mln per jaar; de verdeling over de jaren hangt af van het tempo waarin prevalente patiënten worden behandeld. Herbehandeling wordt niet verwacht (staat van het oog).</t>
  </si>
  <si>
    <t xml:space="preserve">Prevalentiepiek-BIA voor eenmalige therapie: ZIN rapporteert cumulatieve kosten over drie jaar en de structurele BI daarna apart; herbehandelingsrisico wordt expliciet gewogen.</t>
  </si>
  <si>
    <t xml:space="preserve">€690.000, 28 prevalente patiënten, 1 incidente per jaar, cumulatief 19,3 mln, 0,7 mln structureel, herbehandeling</t>
  </si>
  <si>
    <t xml:space="preserve">Bij opname sluit ZIN met partijen een weesgeneesmiddelen-arrangement met afspraken over gepast gebruik, een indicatiecommissie, dataverzameling en evaluatie via een internationaal register (gezien de zeldzaamheid); ZIN acht centralisatie in één centrum aangewezen en vraagt aandacht voor voldoende middelen voor het expertisecentrum om de afspraken na te komen. Evaluatie in 2025.</t>
  </si>
  <si>
    <t xml:space="preserve">Standaardpakket voor ultrazeldzame (gen)therapie: weesgeneesmiddelenarrangement + indicatiecommissie + internationaal register + één behandelcentrum + financiering van het expertisecentrum.</t>
  </si>
  <si>
    <t xml:space="preserve">brief p. 3 (gepast gebruik, evaluatie)</t>
  </si>
  <si>
    <t xml:space="preserve">weesgeneesmiddelenarrangement, indicatiecommissie, internationaal register, centralisatie één centrum, expertisecentrum middelen, evaluatie 2025</t>
  </si>
  <si>
    <t xml:space="preserve">In KATHERINE gaf adjuvant T-DM1 t.o.v. trastuzumab een aanzienlijk effect op invasieve-ziektevrije overleving (HR 0,50; 0,39–0,64), conform de PASKWIL-criteria; het aantal recidieven halveerde (23% → 12%). De OS-data zijn te prematuur voor een uitspraak, reden waarom de Commissie BOM haar positieve advies 'voorlopig' noemt; de EMA verplicht OS-data uiterlijk in 2024, waarna BOM en ZIN het oordeel zo nodig herzien.</t>
  </si>
  <si>
    <t xml:space="preserve">In de adjuvante setting accepteert ZIN (i)DFS als basis voor SWP met een expliciete herzieningsclausule gekoppeld aan de EMA-verplichting voor OS-data; het BOM-oordeel 'voorlopig positief' wordt overgenomen als voorwaarde.</t>
  </si>
  <si>
    <t xml:space="preserve">KATHERINE, iDFS HR 0,50, PASKWIL, recidieven gehalveerd, OS prematuur, Commissie BOM voorlopig, EMA 2024, herziening</t>
  </si>
  <si>
    <t xml:space="preserve">Claude (batch 28, 23-09-2026)</t>
  </si>
  <si>
    <t xml:space="preserve">De ICER t.o.v. trastuzumab ligt tussen €496 en €4.252 per QALY (afhankelijk van de OS-extrapolatie) en dus ruim onder de referentiewaarde van €20.000. Maar zorgverzekeraars hebben zeer hoge, niet-openbare kortingen op trastuzumab en biosimilars bedongen; ZIN kon daar in KE en BIA geen rekening mee houden en stelt dat meerkosten en kosteneffectiviteit in werkelijkheid hoger respectievelijk ongunstiger zijn.</t>
  </si>
  <si>
    <t xml:space="preserve">Een comparator die (via biosimilars) fors goedkoper is dan zijn lijstprijs maakt een gunstige ICER onbetrouwbaar; ZIN adviseert de minister zich door verzekeraars over de kortingen te laten informeren. Bij een gebiosimilariseerde comparator kun je niet op lijstprijs-KE vertrouwen.</t>
  </si>
  <si>
    <t xml:space="preserve">ICER 496-4.252, referentiewaarde 20.000, trastuzumab biosimilar kortingen niet openbaar, vertekend beeld, zorgverzekeraars informeren</t>
  </si>
  <si>
    <t xml:space="preserve">De ACP vraagt zich af of de referentiewaarde van €20.000/QALY (ziektelast 0,34) wel het uitgangspunt moet zijn bij een indicatie-uitbreiding: de fabrikant heeft een deel van zijn ontwikkelkosten al terugverdiend en hoefde slechts beperkte inspanningen te leveren voor deze ontwikkeling. Samen met de niet-openbare kortingen en de KEA-onzekerheden ziet zij meerdere argumenten voor prijsonderhandeling, zonder een percentage te kunnen noemen.</t>
  </si>
  <si>
    <t xml:space="preserve">De ACP suggereert dat bij indicatie-uitbreidingen een lagere lat dan de reguliere referentiewaarde gerechtvaardigd is ('terugverdiende ontwikkelkosten'); zelfs een ICER van enkele duizenden euro's leidt dan tot een onderhandelingsadvies.</t>
  </si>
  <si>
    <t xml:space="preserve">ACP-advies (conclusie)</t>
  </si>
  <si>
    <t xml:space="preserve">referentiewaarde bij indicatie-uitbreiding, ontwikkelkosten terugverdiend, beperkte inspanning, prijsonderhandeling zonder percentage</t>
  </si>
  <si>
    <t xml:space="preserve">Voor deze curatief bedoelde adjuvante indicatie hanteert ZIN een ziektelast van 0,34 en daarmee de laagste referentiewaarde van €20.000 per QALY.</t>
  </si>
  <si>
    <t xml:space="preserve">Adjuvante/curatieve settings met goede prognose vallen in de laagste ziektelastcategorie (€20.000); de referentiewaarde daalt dus naarmate een middel eerder in het ziektetraject wordt ingezet.</t>
  </si>
  <si>
    <t xml:space="preserve">ziektelast 0,34, referentiewaarde 20.000, adjuvant, vroege borstkanker</t>
  </si>
  <si>
    <t xml:space="preserve">De meerkosten worden geraamd op €16,4 mln in jaar 3 bij een vaste behandelduur van 14 cycli. Omdat T-DM1 al in een latere lijn van dezelfde indicatie wordt ingezet, verschuiven kosten naar een eerdere lijn; mogelijke toekomstige besparingen door voorkomen progressie zijn nu niet goed in te schatten.</t>
  </si>
  <si>
    <t xml:space="preserve">Kostenverschuiving tussen lijnen bij eerdere inzet wordt benoemd maar niet als besparing verrekend zolang die niet kwantificeerbaar is.</t>
  </si>
  <si>
    <t xml:space="preserve">budgetimpact 16,4 mln, 14 cycli, kostenverschuiving eerdere lijn, voorkomen progressie</t>
  </si>
  <si>
    <t xml:space="preserve">Startvoorwaarden: bevestigde HER2-positiviteit en invasieve restziekte na neoadjuvante taxaan/HER2-gerichte behandeling; maximaal 14 cycli, staken bij recidief of onbehandelbare toxiciteit. ZIN vertrouwt op doelmatige inzet door de beroepsgroep en evalueert uiterlijk 2024, incl. de koppeling tussen tumorkenmerken en inzet en de plaats in het arsenaal na het definitieve BOM-advies.</t>
  </si>
  <si>
    <t xml:space="preserve">Studie-identieke start- en stopcriteria als gepast-gebruikkader; evaluatie gekoppeld aan het definitieve BOM-advies.</t>
  </si>
  <si>
    <t xml:space="preserve">startcriteria HER2, restziekte, 14 cycli, stopcriteria, evaluatie 2024, BOM definitief</t>
  </si>
  <si>
    <t xml:space="preserve">ZIN beoordeelt esketamine op twee plaatsen in het behandelalgoritme: als 3e stap (augmentatie, conform registratie en richtlijn) heeft het gelijke waarde t.o.v. de bestaande augmentatiestrategieën; in de 4e stap (na non-respons op drie medicamenteuze stappen incl. augmentatie, de plaats die de beroepsgroep ziet) heeft het meerwaarde t.o.v. tranylcypromine. ZIN volgt de beroepsgroep en ziet toegevoegde waarde alleen in de 4e stap, mede omdat de 3e stap al adequate opties biedt.</t>
  </si>
  <si>
    <t xml:space="preserve">ZIN kan de plaats van een middel smaller vaststellen dan registratie en richtlijn toelaten, op advies van de beroepsgroep; de comparator (en dus het waardeoordeel) verschilt per stap. Positioneer een middel waar het aantoonbaar meerwaarde heeft, niet waar de registratie het toelaat.</t>
  </si>
  <si>
    <t xml:space="preserve">brief p. 2-3 (stand van wetenschap en praktijk, conclusie)</t>
  </si>
  <si>
    <t xml:space="preserve">behandelalgoritme stap 3 stap 4, augmentatie, tranylcypromine, gelijke waarde vs meerwaarde, beroepsgroep positionering</t>
  </si>
  <si>
    <t xml:space="preserve">Het aantal patiënten in de 3e stap is zeer moeilijk te schatten en potentieel zeer groot: de meerkosten variëren dan van minimaal €27,1 mln tot maximaal €1,7 miljard in jaar 3. Bij inzet in de 4e stap (vs. tranylcypromine) zijn de meerkosten €15,8 mln. Door de inzet wettelijk tot de 4e stap te beperken wordt het risico op een buitengewoon grote budgetimpact zeer verkleind.</t>
  </si>
  <si>
    <t xml:space="preserve">Een extreem brede BI-range (factor 60) wordt door ZIN gebruikt om een wettelijke indicatiebeperking (aanspraakvoorwaarde) te motiveren; BI-beheersing kan de plaatsbepaling sturen.</t>
  </si>
  <si>
    <t xml:space="preserve">brief p. 2-3 (budgetimpact, conclusie)</t>
  </si>
  <si>
    <t xml:space="preserve">budgetimpact 27 mln tot 1,7 miljard, stap 3, stap 4 15,8 mln, wettelijke beperking, aanspraakvoorwaarde</t>
  </si>
  <si>
    <t xml:space="preserve">Een reguliere KEA is niet aan de orde (gelijke waarde in stap 3) of niet mogelijk (studieresultaten niet representatief voor stap 4; zeer beperkte gepubliceerde data over tranylcypromine). Bij hoge uitzondering stelde ZIN een 'kosteneffectiviteitssignaal' op: een voorzichtige inschatting met beperkte gegevens en aannames, waaruit blijkt dat het onwaarschijnlijk is dat esketamine kosteneffectief is t.o.v. tranylcypromine.</t>
  </si>
  <si>
    <t xml:space="preserve">Het 'kosteneffectiviteitssignaal' als noodinstrument wanneer een volwaardige KEA onmogelijk is; ZIN accepteert daarmee onzekerheid maar concludeert wel in de richting van 'niet kosteneffectief'.</t>
  </si>
  <si>
    <t xml:space="preserve">brief p. 3 (kosteneffectiviteit); ACP-advies</t>
  </si>
  <si>
    <t xml:space="preserve">kosteneffectiviteitssignaal, geen reguliere KEA, tranylcypromine data beperkt, onwaarschijnlijk kosteneffectief</t>
  </si>
  <si>
    <t xml:space="preserve">Omdat geen prijsreductiepercentage te bepalen is maar prijsreductie wel gewenst is, adviseren ZIN en ACP opname in de 4e stap na prijsonderhandeling met pay-for-performance-afspraken (alleen betalen bij het gewenste effect) en/of 'pay for proof' (eerst een lagere prijs, hogere vergoeding zodra meer bewijs voor (kosten)effectiviteit beschikbaar komt); responscriteria moeten onafhankelijk door de beroepsgroep worden vastgesteld; de fabrikant staat welwillend tegenover P4P.</t>
  </si>
  <si>
    <t xml:space="preserve">Introductie van 'pay for proof' (lage instapprijs, opwaardering bij bewijs) naast pay-for-performance, als alternatief voor een kortingspercentage wanneer de KE niet berekend kan worden; onafhankelijk vastgestelde responscriteria als voorwaarde.</t>
  </si>
  <si>
    <t xml:space="preserve">brief p. 3-4 (pakketadvies); ACP-advies</t>
  </si>
  <si>
    <t xml:space="preserve">pay for performance, pay for proof, responscriteria beroepsgroep, geen percentage, prijsonderhandeling</t>
  </si>
  <si>
    <t xml:space="preserve">Esketamine neusspray valt volgens ZIN onder de aanspraak geneeskundige zorg (art. 2.4 Bzv) en niet onder het GVS; vanwege het bijzondere karakter van de GGZ is vroeg overleg met o.a. de NZa gestart om declaratie door zorgaanbieders per 1 januari 2021 mogelijk te maken bij een positief besluit.</t>
  </si>
  <si>
    <t xml:space="preserve">Aanspraakroute (geneeskundige zorg vs. GVS) bepaalt de bekostiging; bij GGZ-middelen moet de declaratieroute (NZa) parallel worden geregeld.</t>
  </si>
  <si>
    <t xml:space="preserve">brief p. 2 (aanspraak)</t>
  </si>
  <si>
    <t xml:space="preserve">aanspraak geneeskundige zorg art. 2.4 Bzv, niet GVS, NZa, declaratie GGZ</t>
  </si>
  <si>
    <t xml:space="preserve">De ACP noemt esketamine een innovatief middel met een nieuw werkingsmechanisme en mogelijk sneller effect, een belangrijke aanvulling gezien het leed bij langdurige therapieresistente depressie (inspraak Depressie Vereniging). Vanwege de grote onzekerheden over effectiviteit, plaats en KE acht zij veel meer onderzoeksgegevens, gepast-gebruikafspraken en praktijkevaluatie noodzakelijk.</t>
  </si>
  <si>
    <t xml:space="preserve">Innovatie en patiëntenleed wegen mee in de maatschappelijke weging maar vertalen zich in voorwaarden (onderzoek, evaluatie, P4P), niet in een hogere aanvaardbare prijs.</t>
  </si>
  <si>
    <t xml:space="preserve">innovatief, nieuw werkingsmechanisme, patiëntenleed, meer onderzoek, gepast gebruik, evaluatie</t>
  </si>
  <si>
    <t xml:space="preserve">Ondanks de beperkingen van de gerandomiseerde fase-2-studie (geen QoL-data, BR als proxy die in Nederland weinig wordt gebruikt, kleine heterogene populatie zonder vooraf gespecificeerd analyseplan of superioriteitshypothese) concludeert ZIN dat de OS-winst van 7,7 maanden (12,4 vs. 4,7 maanden; HR 0,42; 0,24–0,75), afgezet tegen de door de beroepsgroep gehanteerde relevantiegrens van 3 maanden, volgens GRADE-terminologie doet vermoeden dat Pola-BR 'mogelijk' tot een klinisch relevant voordeel leidt → SWP.</t>
  </si>
  <si>
    <t xml:space="preserve">Effectgrootte-argument (2020): een groot OS-verschil overbrugt zeer lage bewijskwaliteit, ook bij een fase-2-studie zonder analyseplan; de relevantiegrens van 3 maanden voor r/r DLBCL wordt expliciet gebruikt. Let op: precies deze acceptatie werd later (INT-111) door praktijkdata gerelativeerd.</t>
  </si>
  <si>
    <t xml:space="preserve">brief p. 2 (stand van wetenschap en praktijk); ACP-voetnoot</t>
  </si>
  <si>
    <t xml:space="preserve">GO29365, OS 12,4 vs 4,7, winst 7,7 maanden, HR 0,42, relevantiegrens 3 maanden, GRADE mogelijk, fase 2 beperkingen</t>
  </si>
  <si>
    <t xml:space="preserve">Voor r/r DLBCL-patiënten zonder SCT-optie zijn er geen vaste behandelmogelijkheden; in Nederland wordt meestal palliatief R-PECC en minder vaak BR ingezet, beide off-label. BR uit de studie kan als proxy dienen maar wordt weinig gebruikt, wat een harde uitspraak over het relatieve verschil bemoeilijkt. Klinische experts positioneren Pola-BR in de 2e lijn (niet ASCT-fit) en 3e lijn (niet fit voor alloSCT of CAR-T, of niet kunnen wachten op CAR-T-productie).</t>
  </si>
  <si>
    <t xml:space="preserve">Een studiecomparator die in Nederland weinig wordt gebruikt wordt als 'proxy' geaccepteerd bij ontbreken van een vaste standaard; de 'CAR-T-ineligible/bridging'-niche wordt hier voor het eerst als plaatsbepaling vastgelegd.</t>
  </si>
  <si>
    <t xml:space="preserve">R-PECC, BR proxy, off-label, geen vaste behandelmogelijkheden, CAR-T-ineligible, plaatsbepaling experts</t>
  </si>
  <si>
    <t xml:space="preserve">De KEA is van voldoende kwaliteit (basecase ICER €48.477/QALY bij €80.000, ziektelast 0,91), maar ZIN vond de aannames over kwaliteit van leven na behandeling te optimistisch (overlevers als gezonde personen) en vroeg een scenario met slechtere QoL: de ICER stijgt dan waarschijnlijk naar ongeveer €60.000/QALY. De ACP concludeert dat data ontbreken voor een goede inschatting en dat QoL een belangrijke invloed heeft op de KE.</t>
  </si>
  <si>
    <t xml:space="preserve">Utiliteiten voor langetermijnoverlevers gelijk aan de algemene bevolking worden niet geaccepteerd zonder onderbouwing; ZIN vraagt QoL-scenario's en de ACP gebruikt die als onzekerheidsargument, ook als beide ICER's onder de referentiewaarde liggen.</t>
  </si>
  <si>
    <t xml:space="preserve">ICER 48.477, scenario 60.000, kwaliteit van leven overlevers, utiliteiten te optimistisch, ziektelast 0,91</t>
  </si>
  <si>
    <t xml:space="preserve">Hoewel Pola-BR kosteneffectief is bij €80.000/QALY, vindt ZIN een positief advies zonder voorwaarden niet aangewezen en adviseert het een prijs ónder de referentiewaarde te onderhandelen: de behandeling is levensverlengend maar niet curatief, de kwaliteit van leven in de gewonnen maanden is onduidelijk (medisch-ethisch aspect), effectiviteit en KE zijn onzeker, langetermijndata ontbreken (herbeoordeling van voortzetting nodig; pay-for-proof mogelijk, anders scherpere prijs) en er lopen studies naar inzet in de eerste lijn waardoor het volume kan toenemen.</t>
  </si>
  <si>
    <t xml:space="preserve">Vijf gronden om onder de referentiewaarde te onderhandelen bij een kosteneffectief middel; 'niet curatief + onzekere QoL in gewonnen tijd' wordt als medisch-ethisch argument voor een lagere prijs ingezet. Pay-for-proof als optie met scherpere prijs als terugvaloptie.</t>
  </si>
  <si>
    <t xml:space="preserve">brief p. 3 (pakketadvies)</t>
  </si>
  <si>
    <t xml:space="preserve">prijs onder referentiewaarde, niet curatief, kwaliteit van leven gewonnen maanden, langetermijndata, pay for proof, eerste lijn indicatie-uitbreiding</t>
  </si>
  <si>
    <t xml:space="preserve">De ACP noemt Pola-BR effectief met een veelbelovend overlevingseffect, maar wijst op de zeer lage kwaliteit van de fase-II-studie (hoog bias-risico), een follow-up die te kort is om van genezing te spreken en onduidelijkheid over de kwaliteit van leven in de gewonnen maanden; zij acht langetermijndata noodzakelijk om later opnieuw te toetsen of de positieve resultaten in de praktijk worden bevestigd en vergoeding gerechtvaardigd blijft.</t>
  </si>
  <si>
    <t xml:space="preserve">De ACP koppelt vergoeding aan latere bevestiging in de praktijk – een impliciete tijdelijkheid die bij Pola-BR uiteindelijk realiteit werd (praktijkresultaten slechter, gebruik afgenomen).</t>
  </si>
  <si>
    <t xml:space="preserve">fase II zeer lage kwaliteit, genezing niet aantoonbaar, kwaliteit van leven onduidelijk, langetermijndata, opnieuw toetsen</t>
  </si>
  <si>
    <t xml:space="preserve">Op basis van de claim van de fabrikant, Horizonscan-gegevens en input van behandelaren raamt ZIN 163–288 patiënten in jaar 3; met een gemiddelde behandelduur van 4,4 cycli kost Pola-BR €55.849 per patiënt (€45.399 + 4,4 × €2.375), wat na substitutie meerkosten van €7,6–13,5 mln geeft.</t>
  </si>
  <si>
    <t xml:space="preserve">Kostenopbouw per patiënt op basis van de gemiddelde behandelduur uit de registratiestudie (cycli) met een vaste en een variabele component.</t>
  </si>
  <si>
    <t xml:space="preserve">brief p. 2-3 (budgetimpact)</t>
  </si>
  <si>
    <t xml:space="preserve">163-288 patiënten, 4,4 cycli, €55.849, budgetimpact 7,6-13,5 mln, Horizonscan</t>
  </si>
  <si>
    <t xml:space="preserve">De claim berust op een fase-3 non-inferioriteitsstudie (FeDeriCa) waarin Phesgo direct is vergeleken met intraveneus pertuzumab en trastuzumab in standaarddoseringen als toevoeging aan chemotherapie; op basis daarvan concludeert ZIN dat Phesgo non-inferieur is en aan SWP voldoet voor alle geregistreerde indicaties.</t>
  </si>
  <si>
    <t xml:space="preserve">Een nieuwe toedieningsvorm van bestaande middelen wordt op één head-to-head non-inferioriteitsstudie beoordeeld; SWP geldt dan voor de volle breedte van de registratie van de moederproducten.</t>
  </si>
  <si>
    <t xml:space="preserve">brief p. 2 (stand van wetenschap en praktijk)</t>
  </si>
  <si>
    <t xml:space="preserve">FeDeriCa, non-inferioriteit, subcutaan, vaste dosiscombinatie, pertuzumab trastuzumab IV</t>
  </si>
  <si>
    <t xml:space="preserve">Claude (batch 29, 23-09-2026)</t>
  </si>
  <si>
    <t xml:space="preserve">Een kosteneffectiviteitsanalyse is gezien de non-inferioriteit niet van toegevoegde waarde en is niet uitgevoerd; de beoordeling beperkt zich tot budgetimpact en prijsvergelijking met de intraveneuze combinatie.</t>
  </si>
  <si>
    <t xml:space="preserve">Bij toedieningsvorm-/formuleringsdossiers geen KEA; het dossier is een kostenvergelijking.</t>
  </si>
  <si>
    <t xml:space="preserve">geen KEA, non-inferioriteit, kostenvergelijking</t>
  </si>
  <si>
    <t xml:space="preserve">Omdat de werkelijke prijzen van de IV-middelen niet openbaar zijn, rekende ZIN scenario's: op openbare prijzen bespaart Phesgo €394.000 in jaar 3; met een hypothetische korting van 37% op pertuzumab (ZIN rekende conform het Perjeta-advies uit 2015 met een AIP van ~€1.500 i.p.v. €2.360) en 50% op trastuzumab (biosimilars) zijn de meerkosten €10,9 mln; met 37% korting ook op Phesgo €1,2 mln.</t>
  </si>
  <si>
    <t xml:space="preserve">ZIN reconstrueert de nettoprijs van een comparator uit zijn eigen eerdere kortingsadvies (Perjeta 2015: ≥50% op de oorspronkelijke AIP) en uit de biosimilarmarkt; een besparing op lijstprijzen slaat dan om in forse meerkosten. Bij combinaties met gebiosimilariseerde componenten is de lijstprijsvergelijking waardeloos.</t>
  </si>
  <si>
    <t xml:space="preserve">brief p. 2 en voetnoot 4 (budgetimpact)</t>
  </si>
  <si>
    <t xml:space="preserve">scenario's kortingen 37% 50%, besparing 394.000, meerkosten 10,9 mln, Perjeta-advies 2015 AIP 1500, biosimilar trastuzumab</t>
  </si>
  <si>
    <t xml:space="preserve">Advies: opnemen na prijsonderhandeling, waarbij de nettoprijs van Phesgo maximaal de nettoprijs van de nu toegepaste intraveneuze middelen mag zijn, rekening houdend met de bestaande kortingen; ZIN wijst erop dat de kortingen op biosimilars met enige regelmaat opnieuw worden onderhandeld.</t>
  </si>
  <si>
    <t xml:space="preserve">Prijsanker voor een formuleringsinnovatie = de (dalende) nettoprijs van de IV-combinatie inclusief biosimilarkortingen; gemak van toediening levert geen prijspremie op. Verwacht een meebewegend anker bij elke biosimilar-heronderhandeling.</t>
  </si>
  <si>
    <t xml:space="preserve">nettoprijs maximaal IV-combinatie, biosimilar heronderhandeling, geen premie voor gebruiksgemak</t>
  </si>
  <si>
    <t xml:space="preserve">Vier gelijke single-arm studies (n=33) met elke patiënt als eigen controle (2 jaar vóór, ruim 5 jaar ná): transfusieonafhankelijkheid ≥12 maanden bij 84% na mediaan 35 maanden, 100% van de 7 patiënten met &gt;60 maanden follow-up nog transfusieonafhankelijk, transfusiereductie bij de overigen; veiligheid vergelijkbaar met HSCT. ZIN en de Belgische CTG concluderen gezamenlijk dat beti-cel voldoet aan SWP.</t>
  </si>
  <si>
    <t xml:space="preserve">Within-patient controle (pre/post) in single-arm studies wordt geaccepteerd voor gentherapie bij een objectieve, hard meetbare uitkomst (transfusieonafhankelijkheid); eerste Beneluxa-SWP-conclusie.</t>
  </si>
  <si>
    <t xml:space="preserve">brief p. 2-3 (gunstige en ongunstige effecten, SWP)</t>
  </si>
  <si>
    <t xml:space="preserve">single-arm, within-patient controle, transfusieonafhankelijkheid 84%, 5 jaar follow-up, Beneluxa, CTG België, HSCT</t>
  </si>
  <si>
    <t xml:space="preserve">Onzekerheden die ZIN meeweegt: of transfusieonafhankelijkheid of -reductie levenslang aanhoudt, hoe snel ijzerchelatoren kunnen worden gestopt (13/33 ≥6 maanden gestopt; afname van ijzerparameters nog te onderbouwen) en het effect op thalassemie-gerelateerde complicaties, waarvoor (nog) geen verschil met de standaardbehandeling is waargenomen en langetermijnvergelijkingen nodig zijn.</t>
  </si>
  <si>
    <t xml:space="preserve">Bij gentherapie benoemt ZIN drie duurzaamheidsvragen (aanhouden effect, afbouw ondersteunende therapie, effect op complicaties) die het SWP-oordeel niet blokkeren maar de KE en het arrangement bepalen.</t>
  </si>
  <si>
    <t xml:space="preserve">duurzaamheid, ijzerchelatoren, ijzerovermaat, complicaties, langetermijnvergelijking</t>
  </si>
  <si>
    <t xml:space="preserve">De fabrikant-ICER van €75.871/QALY acht ZIN te optimistisch: het model neemt levenslange transfusieonafhankelijkheid aan (behalve 15% transfusiegereduceerden), minder ijzerovermaatcomplicaties en veel langere overleving, en een ijzernormalisatieduur van 2 jaar die in de praktijk langer kan zijn. Met aangepaste aannames (aantal jaren ijzernormalisatie, sterftekans bij TDT, transfusiegereduceerden na 10 jaar weer transfusieafhankelijk) wordt de ICER ~€90.000/QALY bij een referentiewaarde van €50.000 → prijsdaling ~35% (20% op het fabrikantmodel).</t>
  </si>
  <si>
    <t xml:space="preserve">Levenslange werkzaamheid van gentherapie wordt niet als base case geaccepteerd; ZIN voert 'terugval'-aannames in (verlies van effect na 10 jaar bij partiële responders) en rekent het kortingspercentage op zijn eigen ICER. Lever scenario's met effectverlies mee.</t>
  </si>
  <si>
    <t xml:space="preserve">ICER 75.871, ICER 90.000, levenslange transfusieonafhankelijkheid, terugval na 10 jaar, referentiewaarde 50.000, prijsdaling 35%</t>
  </si>
  <si>
    <t xml:space="preserve">Uitgaande van de onzekerheden mag het risico van een te hoge prijs niet uitsluitend bij de premiebetaler liggen: naast 35% prijsreductie adviseert ZIN een pay-for-performance-afspraak waarbij betaling afhangt van het bereiken van relevante uitkomstmaten (transfusie(on)afhankelijkheid, gebruik van ijzerchelatoren); de registratiehouder deed twee voorstellen. Onderhandelen binnen Beneluxa; herbeoordeling van de KE na 5 jaar.</t>
  </si>
  <si>
    <t xml:space="preserve">Combinatie van korting én uitkomstgebonden betaling ('dubbele borg') bij gentherapie, met concreet benoemde P4P-uitkomstmaten en een vaste herbeoordelingstermijn; onderhandeling in een internationaal samenwerkingsverband (Beneluxa).</t>
  </si>
  <si>
    <t xml:space="preserve">brief p. 1, 4 (eindconclusie)</t>
  </si>
  <si>
    <t xml:space="preserve">pay for performance, transfusieonafhankelijkheid, ijzerchelatoren, 35% én P4P, Beneluxa onderhandeling, herbeoordeling 5 jaar</t>
  </si>
  <si>
    <t xml:space="preserve">ZIN zet met de beroepsgroep een weesgeneesmiddelenarrangement op om de inzet van beti-cel te volgen, waarin ook afspraken over luspatercept (Reblozyl, niet in de sluis, daarom met zorgverzekeraars) kunnen worden opgenomen; de verzamelde data voeden de pay-for-performance-afspraak en worden jaarlijks gepubliceerd in de Monitor weesgeneesmiddelen in de praktijk.</t>
  </si>
  <si>
    <t xml:space="preserve">Indicatiebreed weesgeneesmiddelenarrangement dat ook niet-sluismiddelen (luspatercept) omvat: registratieplicht kan via een concurrent-dossier ook op een BMS-product neerslaan.</t>
  </si>
  <si>
    <t xml:space="preserve">brief p. 3-4 (weesgeneesmiddelenarrangement)</t>
  </si>
  <si>
    <t xml:space="preserve">weesgeneesmiddelenarrangement, luspatercept Reblozyl, zorgverzekeraars, Monitor weesgeneesmiddelen, registratie</t>
  </si>
  <si>
    <t xml:space="preserve">De netto budgetimpact in jaar 3 bedraagt circa €5 mln (niet alle prevalente patiënten behandeld) tot €8 mln (alle prevalente patiënten behandeld).</t>
  </si>
  <si>
    <t xml:space="preserve">Prevalentiegedreven BI-range bij eenmalige therapie; 'netto' na aftrek van vermeden transfusie-/chelatiekosten.</t>
  </si>
  <si>
    <t xml:space="preserve">brief p. 3 (budgetimpact)</t>
  </si>
  <si>
    <t xml:space="preserve">budgetimpact 5-8 mln, prevalente patiënten, netto</t>
  </si>
  <si>
    <t xml:space="preserve">In JAVELIN Bladder 100 was de mediane OS 21,4 vs. 14,3 maanden (winst 7,1 maanden; HR 0,69; 0,56–0,86) voor onderhoud met avelumab tegenover best ondersteunende zorg; zowel de absolute als de relatieve winst voldoen aan de PASKWIL-criteria van de Commissie BOM, dus klinisch relevant. Meer graad 3-4 bijwerkingen en stakers, maar zonder verslechtering van de kwaliteit van leven → acceptabel; 'aanzienlijke levensverlenging'.</t>
  </si>
  <si>
    <t xml:space="preserve">PASKWIL als dubbele toets (absoluut én relatief) op OS; behouden QoL neutraliseert extra toxiciteit. Standaardroute naar meerwaarde voor een RCT tegen BSC.</t>
  </si>
  <si>
    <t xml:space="preserve">JAVELIN Bladder 100, OS 21,4 vs 14,3, HR 0,69, PASKWIL, kwaliteit van leven behouden, onderhoudsbehandeling</t>
  </si>
  <si>
    <t xml:space="preserve">De KEA is van voldoende kwaliteit; de ICER van €112.705/QALY ligt boven de referentiewaarde van €80.000, zodat de prijs met minstens 30% moet dalen. ZIN adviseert opname mits die reductie wordt behaald; de ACP voegt toe dat het om een indicatie-uitbreiding gaat en dat verdere uitbreidingen worden verwacht, wat het percentage 'ten minste' maakt.</t>
  </si>
  <si>
    <t xml:space="preserve">Het 'standaard' kortingsadvies: rekenkundig percentage om precies onder de referentiewaarde te komen, zonder opslag, maar met 'ten minste' vanwege indicatie-uitbreiding; 'ja, mits X%' als adviesformule.</t>
  </si>
  <si>
    <t xml:space="preserve">brief p. 1-2 (kosteneffectiviteit, pakketadvies); ACP-advies</t>
  </si>
  <si>
    <t xml:space="preserve">ICER 112.705, referentiewaarde 80.000, prijsreductie 30%, ja mits, indicatie-uitbreiding</t>
  </si>
  <si>
    <t xml:space="preserve">De beroepsgroep gaat een doelmatigheidsstudie uitvoeren om te bezien of dezelfde resultaten haalbaar zijn met een kortere behandelduur en of responders vooraf te voorspellen zijn; dit geeft ZIN en ACP vertrouwen in doelmatige inzet en is de reden voor het 'ja, mits'-advies. ZIN en ACP signaleren dat financiering van dergelijk onderzoek (hier deels door de beroepsgroep en verzekeraars) vaak een knelpunt is en vragen de minister structurele financiering te onderzoeken, omdat het veel premiegeld kan besparen.</t>
  </si>
  <si>
    <t xml:space="preserve">Een aangekondigde doelmatigheidsstudie (behandelduurverkorting, responspredictie) van de beroepsgroep kan een 'nee, tenzij' in een 'ja, mits' veranderen; ZIN agendeert sinds 2021 structurele financiering van doelmatigheidsonderzoek bij VWS.</t>
  </si>
  <si>
    <t xml:space="preserve">brief p. 2-3 (doelmatige inzet); ACP-advies slot</t>
  </si>
  <si>
    <t xml:space="preserve">doelmatigheidsstudie, kortere behandelduur, responspredictie, ja mits, financiering doelmatigheidsonderzoek knelpunt</t>
  </si>
  <si>
    <t xml:space="preserve">De meerkosten worden geraamd op €20,9 mln in jaar 3; de uitkomsten van de doelmatigheidsstudie worden in de evaluatie (uiterlijk 2025) meegenomen.</t>
  </si>
  <si>
    <t xml:space="preserve">Evaluatie expliciet gekoppeld aan de uitkomsten van het doelmatigheidsonderzoek van de beroepsgroep.</t>
  </si>
  <si>
    <t xml:space="preserve">brief p. 2-3 (budgetimpact, evaluatie)</t>
  </si>
  <si>
    <t xml:space="preserve">budgetimpact 20,9 mln, evaluatie 2025, doelmatigheidsstudie</t>
  </si>
  <si>
    <t xml:space="preserve">Drie enkelarmige studies met kleine aantallen tonen een positief effect op tumorrespons, maar omdat onvoldoende duidelijk is hoe tumorrespons correleert met algehele overleving, acht ZIN de effecten op de cruciale uitkomstmaten (progressievrije) overleving onvoldoende interpreteerbaar; entrectinib voldoet 'vooralsnog' niet aan SWP en is geen te verzekeren prestatie.</t>
  </si>
  <si>
    <t xml:space="preserve">Responspercentages uit single-arm studies zijn zonder gevalideerde respons–OS-correlatie geen basis voor SWP (2021); lever surrogaatvalidatie of overlevingsdata. Vergelijk daratumumab bij AL-amyloïdose (INT-097), waar respons wél werd geaccepteerd omdat de correlatie met OS onderbouwd was.</t>
  </si>
  <si>
    <t xml:space="preserve">brief p. 1-2 (geen stand van de wetenschap en praktijk)</t>
  </si>
  <si>
    <t xml:space="preserve">tumorrespons, correlatie respons OS onbekend, single-arm, ROS1, onvoldoende bewijs vooralsnog</t>
  </si>
  <si>
    <t xml:space="preserve">Claude (batch 30, 23-09-2026)</t>
  </si>
  <si>
    <t xml:space="preserve">ZIN constateert dat ook voor de standaardbehandeling crizotinib slechts (zeer lage) kwaliteit van bewijs bestaat, maar dat crizotinib bij de ROS1-indicatie-uitbreiding in 2016 niet in de sluis is geplaatst en zonder ZIN-beoordeling in het pakket is ingestroomd. Juist doordat crizotinib beschikbaar is, voldoet entrectinib niet aan de criteria voor de VT-regeling.</t>
  </si>
  <si>
    <t xml:space="preserve">Een ongetoetste, zwak onderbouwde standaard blijft de lat voor nieuwe middelen én blokkeert de VT-route ('er is een alternatief'); asymmetrie tussen open instroom en sluis wordt door ZIN benoemd maar niet gecorrigeerd.</t>
  </si>
  <si>
    <t xml:space="preserve">crizotinib zeer laag bewijs, open instroom 2016, VT-regeling niet mogelijk, alternatief beschikbaar</t>
  </si>
  <si>
    <t xml:space="preserve">ZIN erkent dat het beoordelen van enkelarmige studies binnen het huidige kader lastig is en dat ook de CieBOM het gereedschap mist om de klinische relevantie van in single-arm studies onderzochte middelen te beoordelen; de NVMO/CieBOM heeft nieuwe PASKWIL-criteria voor niet-gerandomiseerde studies voorgesteld (accordering november 2021). ZIN neemt die mee in de doorontwikkeling van zijn kader en zal entrectinib daarna opnieuw beoordelen.</t>
  </si>
  <si>
    <t xml:space="preserve">Startpunt van ZIN's methodiek voor single-arm oncologica (module 2023, PASKWIL-criteria voor niet-gerandomiseerd onderzoek): een negatief advies met expliciete herbeoordeling na aanpassing van het kader. Bij single-arm dossiers verwijzen naar deze criteria.</t>
  </si>
  <si>
    <t xml:space="preserve">brief p. 2 (overwegingen en conclusie)</t>
  </si>
  <si>
    <t xml:space="preserve">beoordelingskader enkelarmige studies, CieBOM PASKWIL niet-gerandomiseerd, herbeoordeling na nieuw kader, methodiekontwikkeling</t>
  </si>
  <si>
    <t xml:space="preserve">CheckMate-9LA vergeleek de combinatie met vier cycli platinumchemotherapie (OS 15,6 vs. 10,9 maanden; HR 0,66; PASKWIL), maar chemotherapie alleen is niet meer de standaard, behalve bij een contra-indicatie voor immunotherapie. ZIN vergeleek daarom indirect met de bestaande immuno-chemotherapiecombinaties (pembrolizumab + chemo; atezolizumab + chemo; atezolizumab + bevacizumab + chemo) en concludeerde, ondanks verschillen in opzet, patiëntkenmerken, uitkomstmaten en follow-up, tot een klinisch relevant en vergelijkbaar effect met overeenkomende bijwerkingen → gelijke waarde.</t>
  </si>
  <si>
    <t xml:space="preserve">Als de RCT-comparator inmiddels verouderd is, vervangt ZIN hem door de actuele standaard(en) via een indirecte vergelijking en wordt de uitkomst 'gelijke waarde' i.p.v. meerwaarde – met prijsanker op de klassegenoten. Kies studiecomparators die bij verwachte advisering nog standaard zijn.</t>
  </si>
  <si>
    <t xml:space="preserve">brief p. 1-2 (stand van de wetenschap en praktijk)</t>
  </si>
  <si>
    <t xml:space="preserve">CheckMate-9LA, chemotherapie verouderde comparator, indirecte vergelijking pembrolizumab atezolizumab, gelijke waarde, PASKWIL</t>
  </si>
  <si>
    <t xml:space="preserve">Vanwege de gelijke therapeutische waarde voerde ZIN geen KEA uit. Advies: niet opnemen tenzij de nettoprijs van de combinatie niet hoger is dan de nettoprijzen van pembrolizumab en atezolizumab met chemotherapie, rekening houdend met de bestaande kortingen op die middelen en met de recente indicatie-uitbreidingen van ipilimumab + nivolumab.</t>
  </si>
  <si>
    <t xml:space="preserve">Klasse-anker over een combinatieregime heen: de nettoprijs van het hele regime (ipi + nivo + 2 cycli chemo) wordt vergeleken met die van de concurrerende regimes; recente indicatie-uitbreidingen van dezelfde combinatie worden expliciet in de onderhandeling betrokken.</t>
  </si>
  <si>
    <t xml:space="preserve">brief p. 1, 3 (kosteneffectiviteit, eindconclusie)</t>
  </si>
  <si>
    <t xml:space="preserve">geen KEA, nettoprijs pembrolizumab atezolizumab, regimeprijs, indicatie-uitbreidingen ipi nivo</t>
  </si>
  <si>
    <t xml:space="preserve">De kosten worden geraamd op €4,7–11 mln in jaar 3 (marktpenetratie 15–35%) op lijstprijzen; waarschijnlijk liggen ze lager omdat voor nivolumab al een financieel arrangement geldt voor alle huidige en toekomstige indicaties, en ook voor pembrolizumab en atezolizumab arrangementen bestaan – door de vertrouwelijkheid is het effect op de BIA onduidelijk. ZIN zal de recente indicatie-uitbreidingen van ipi/nivo ook beoordelen en verwacht dat de totale kosten daardoor toenemen.</t>
  </si>
  <si>
    <t xml:space="preserve">Een arrangement dat 'alle huidige en toekomstige indicaties' dekt (nivolumab) wordt door ZIN als kostendemper genoemd; bij combinaties van eigen producten telt ZIN indicatiestapeling van de combinatie mee.</t>
  </si>
  <si>
    <t xml:space="preserve">brief p. 2-3 (budgetimpact, overige overwegingen)</t>
  </si>
  <si>
    <t xml:space="preserve">budgetimpact 4,7-11 mln, marktpenetratie 15-35%, nivolumab arrangement alle indicaties, vertrouwelijk, indicatie-uitbreidingen</t>
  </si>
  <si>
    <t xml:space="preserve">EMPOWER-Lung 1 toonde t.o.v. chemotherapie OS 22,1 vs. 14,3 maanden (HR 0,68; PASKWIL), maar de standaard is inmiddels pembrolizumab-monotherapie. De indirecte vergelijking daarmee is lastig door verschillen in crossover, inclusie van nooit-rokers en follow-up (13 vs. 43 maanden), zodat volgens GRADE onduidelijk is of er klinisch relevante OS-verschillen zijn; de puntschatters tonen geen (grote) verschillen in OS of ernstige bijwerkingen, QoL is niet vergelijkbaar. ZIN concludeert dat de effecten 'in dezelfde range' liggen → gelijke waarde.</t>
  </si>
  <si>
    <t xml:space="preserve">'Effecten in dezelfde range' op basis van puntschatters volstaat voor gelijke waarde t.o.v. een vergoede klassegenoot, ook als GRADE geen uitspraak toelaat – zolang het effect t.o.v. de oude standaard evident is. Route voor late toetreders in een I-O-klasse.</t>
  </si>
  <si>
    <t xml:space="preserve">EMPOWER-Lung 1, pembrolizumab standaard, indirecte vergelijking crossover nooit-rokers follow-up, dezelfde range, gelijke waarde</t>
  </si>
  <si>
    <t xml:space="preserve">Geen KEA (gelijke waarde). De meerkosten zijn voor ZIN niet te bepalen omdat de werkelijke prijs van pembrolizumab niet bekend is; advies: opnemen mits de nettoprijs niet hoger is dan die van pembrolizumab, rekening houdend met de bestaande korting, en met het algemene ACP-advies dat meer middelen tot een lagere prijs moeten leiden.</t>
  </si>
  <si>
    <t xml:space="preserve">Standaard gelijke-waarde-formule (nettoprijs ≤ vergoede standaard + ACP 'meer middelen, lagere prijs'), hier voor een derde PD-(L)1-remmer in 1L NSCLC.</t>
  </si>
  <si>
    <t xml:space="preserve">nettoprijs pembrolizumab, confidentieel arrangement, geen KEA, ACP meer middelen lagere prijs</t>
  </si>
  <si>
    <t xml:space="preserve">Van 1.772 in aanmerking komende patiënten verwacht ZIN bij 20% marktpenetratie 354 behandelde patiënten in jaar 3; met €40.688 per patiënt per jaar (pembrolizumab lijstprijs €40.153; gemiddeld aantal gedeclareerde toedieningen) is de BI op lijstprijzen slechts €189.727, maar in werkelijkheid hoger vanwege de onderhandelde pembrolizumab-prijs.</t>
  </si>
  <si>
    <t xml:space="preserve">ZIN gebruikt declaratiedata (gemiddeld aantal toedieningen) voor de jaarkosten en expliciteert dat een nominale BI van bijna nul bij substitutie van een middel onder arrangement misleidend is.</t>
  </si>
  <si>
    <t xml:space="preserve">1.772 patiënten, 20% penetratie, 354 patiënten, €40.688, budgetimpact 189.727, declaratiedata</t>
  </si>
  <si>
    <t xml:space="preserve">ADAURA toonde in een ongeplande interimanalyse een klinisch relevant effect op ziektevrije overleving (mediaan niet bereikt vs. 27,5 maanden; HR 0,20, 99,12%-BI 0,14–0,30), conform de PASKWIL-criteria voor adjuvante behandeling; het effect op OS is zeer onzeker en op QoL onzeker. De Commissie BOM noemt haar positieve advies daarom voorlopig (maturere data 2024). ZIN concludeert meerwaarde t.o.v. actief volgen en weegt de onzekerheden mee in het SWP-oordeel.</t>
  </si>
  <si>
    <t xml:space="preserve">DFS met een zeer grote HR uit een ongeplande interimanalyse volstaat voor SWP in de adjuvante setting (PASKWIL adjuvant); OS-onzekerheid wordt 'meegewogen' en verhuist naar prijs en herbeoordeling (vgl. T-DM1, INT-024).</t>
  </si>
  <si>
    <t xml:space="preserve">ADAURA, DFS HR 0,20, ongeplande interimanalyse, PASKWIL adjuvant, OS onzeker, BOM voorlopig</t>
  </si>
  <si>
    <t xml:space="preserve">De KEA is van voldoende kwaliteit en de ICER van €14.884/QALY ligt ruim onder de referentiewaarde van €50.000. Toch adviseert ZIN opname alleen als de prijs ten minste aansluit bij het bestaande osimertinib-arrangement (tot 2024): onzekerheden over overlevingswinst, QoL en behandelduur, en het feit dat osimertinib al voor meerdere indicaties wordt vergoed zodat de registratiehouder grotendeels is gecompenseerd, 'ondersteunen het argument dat een lagere prijs kan en moet worden betaald'.</t>
  </si>
  <si>
    <t xml:space="preserve">Bij indicatie-uitbreiding is het bestaande arrangement de bovengrens ongeacht een zeer gunstige ICER; 'grotendeels gecompenseerd' als standaardargument (zelfde week als venetoclax AML, INT-039).</t>
  </si>
  <si>
    <t xml:space="preserve">brief p. 3 (kosteneffectiviteit, pakketadvies)</t>
  </si>
  <si>
    <t xml:space="preserve">ICER 14.884, referentiewaarde 50.000, aansluiten bij arrangement 2024, grotendeels gecompenseerd, indicatie-uitbreiding</t>
  </si>
  <si>
    <t xml:space="preserve">De beoordeling betreft een verschuiving van osimertinib naar een eerder moment en stadium in de behandeling; ZIN wijst erop dat onzeker is of eerder inzetten uiteindelijk tot overlevingswinst leidt ten opzichte van het huidige algoritme waarin osimertinib later (bij progressie) wordt ingezet; de ACP merkt op dat de comparator-arm daardoor zelf ook erg duur is.</t>
  </si>
  <si>
    <t xml:space="preserve">Bij 'shift naar eerdere lijn' van een al vergoed middel toetst ZIN of de sequentie als geheel overleving oplevert, niet alleen de DFS-winst van de vroege inzet; zelfde redenering als bij axi-cel 2L (eerder vs. uitgesteld).</t>
  </si>
  <si>
    <t xml:space="preserve">brief p. 3 (overige overwegingen); ACP-advies</t>
  </si>
  <si>
    <t xml:space="preserve">eerdere lijn, sequentie, overlevingswinst t.o.v. later inzetten, comparator duur</t>
  </si>
  <si>
    <t xml:space="preserve">De ACP komt tot een positief advies mits minimaal wordt aangesloten bij de prijs van eerdere indicaties 'en zelfs nog lager', omdat met eerdere indicaties de investeringen al grotendeels zijn terugverdiend; zij vindt de kosten per patiënt per jaar (€68.697) nog steeds erg hoog. Beleidsadvies: bij onderhandelingen over een nieuw middel alvast rekening houden met toekomstige indicaties, waarbij aanzienlijke prijsreductie kan worden geëist.</t>
  </si>
  <si>
    <t xml:space="preserve">Herhaling (november 2021) van het ACP-pleidooi voor anticiperende arrangementen bij platformproducten; de jaarprijs zelf wordt als 'erg hoog' gekwalificeerd ondanks gunstige ICER.</t>
  </si>
  <si>
    <t xml:space="preserve">ACP aansluiten bij eerdere prijs en lager, €68.697 per jaar, toekomstige indicaties inprijzen, terugverdiende investeringen</t>
  </si>
  <si>
    <t xml:space="preserve">ZIN verwacht geen gepast-gebruikrisico's (ervaring met EGFR-testen en TKI's), maar constateert dat er geen landelijk longkankerregister is om doelmatige inzet te volgen en ziet gezien het grote aantal dure longkankermiddelen het belang van zo'n register; de ACP dringt aan op een onafhankelijk register en stelt vast dat registraties door financieringsproblemen niet van de grond komen. Behandelduur &gt;3 jaar is niet onderzocht.</t>
  </si>
  <si>
    <t xml:space="preserve">Het ontbreken van een landelijk longkankerregister wordt bij elk NSCLC-dossier opnieuw geagendeerd; behandelduur buiten de studieperiode als gepast-gebruikaandachtspunt.</t>
  </si>
  <si>
    <t xml:space="preserve">brief p. 3-4 (gepast gebruik en registratie); ACP-advies</t>
  </si>
  <si>
    <t xml:space="preserve">landelijk longkankerregister, financiering registraties, behandelduur 3 jaar, EGFR-test</t>
  </si>
  <si>
    <t xml:space="preserve">De meerkosten worden geraamd op €13,9 mln in jaar 3, bij 79 patiënten in jaar 1 oplopend tot 106 in jaar 3.</t>
  </si>
  <si>
    <t xml:space="preserve">Relatief kleine populatie met hoge jaarkosten; BI-groei door oplopend aantal patiënten in behandeling (tot 3 jaar therapie).</t>
  </si>
  <si>
    <t xml:space="preserve">budgetimpact 13,9 mln, 79-106 patiënten</t>
  </si>
  <si>
    <t xml:space="preserve">In twee gerandomiseerde open-label non-inferioriteitsstudies (complementremmer-naïeve en op eculizumab stabiele PNH-patiënten) is ravulizumab niet inferieur aan eculizumab op transfusievermijding (73,6% vs. 66,1%; 87,6% vs. 82,7%) en hemolyse, met waarschijnlijk vergelijkbaar klinisch relevant QoL-effect en hetzelfde bijwerkingenprofiel → SWP, gelijke waarde. Voor aHUS is de bewijskwaliteit door het studiedesign zeer laag → geen SWP.</t>
  </si>
  <si>
    <t xml:space="preserve">Eén sluisadvies kan per indicatie verschillend uitvallen (PNH ja, aHUS nee); een langwerkende variant van een bestaand middel krijgt op basis van non-inferioriteit gelijke waarde – gebruiksgemak (8 vs. 2 weken) telt niet als meerwaarde.</t>
  </si>
  <si>
    <t xml:space="preserve">brief p. 1-2 (stand van wetenschap en praktijk)</t>
  </si>
  <si>
    <t xml:space="preserve">studie 301 302, non-inferioriteit eculizumab, transfusievermijding, PNH, aHUS zeer lage bewijskwaliteit, langwerkend</t>
  </si>
  <si>
    <t xml:space="preserve">Claude (batch 31, 23-09-2026)</t>
  </si>
  <si>
    <t xml:space="preserve">Geen KEA (gelijke waarde); ZIN herinnert eraan dat het in 2017 voor eculizumab een korting van 90% adviseerde en de eculizumab-ICER van €482.334/QALY destijds waarschijnlijk een onderschatting was. De ravulizumab-prijs mag in ieder geval niet hoger zijn dan de onderhandelde eculizumab-prijs, maar er zijn argumenten voor lager: binnenkort concurrerende middelen (biosimilars, nieuwe complementremmer) en twijfels over de relatie tussen de vraagprijs en de gedane investeringen.</t>
  </si>
  <si>
    <t xml:space="preserve">Het prijsanker van een klassegenoot wordt hier zelf als 'zeer ongunstig' gekwalificeerd (90%-kortingsadvies) en met concurrentie- en investeringsargumenten nog verder omlaag gedrukt; verwacht dat ZIN bij opvolgers de eigen historische kortingsadviezen voor de comparator citeert.</t>
  </si>
  <si>
    <t xml:space="preserve">brief p. 2-3 (eindconclusie)</t>
  </si>
  <si>
    <t xml:space="preserve">eculizumab korting 90% 2017, ICER 482.334 onderschat, nettoprijs niet hoger, biosimilars, pegcetacoplan, vraagprijs vs investeringen</t>
  </si>
  <si>
    <t xml:space="preserve">Omdat ravulizumab naar verwachting, net als eculizumab, voor meer indicaties beschikbaar komt, adviseert ZIN daar bij deze prijsonderhandeling al rekening mee te houden en aanzienlijke prijsreductie te eisen vanwege de beperkte investeringen van de fabrikant bij indicatie-uitbreidingen.</t>
  </si>
  <si>
    <t xml:space="preserve">Anticiperend inprijzen van toekomstige indicaties (ACP-beleidslijn van november 2021) hier voor het eerst door ZIN zelf in een adviesbrief opgenomen.</t>
  </si>
  <si>
    <t xml:space="preserve">toekomstige indicaties, anticiperend arrangement, beperkte investeringen bij uitbreiding</t>
  </si>
  <si>
    <t xml:space="preserve">De jaarprijs is vergelijkbaar met eculizumab (€373.421 vs. €316.853 in jaar 1; €312.224 vs. €308.931 daarna); bij 65% marktpenetratie 48 PNH-patiënten in jaar 3 en een BI van €0,3 mln op lijstprijzen, met volledige substitutie van eculizumab op termijn. De werkelijke meerkosten zijn niet te bepalen door het vertrouwelijke eculizumab-arrangement.</t>
  </si>
  <si>
    <t xml:space="preserve">Volledige klasse-substitutie als BIA-aanname bij een langwerkende opvolger; nominale BI bijna nul maar werkelijke BI onbekend.</t>
  </si>
  <si>
    <t xml:space="preserve">budgetimpact 0,3 mln, 48 patiënten, 65% penetratie, substitutie eculizumab, jaarprijs 373.421</t>
  </si>
  <si>
    <t xml:space="preserve">De ACP erkent het grotere gebruiksgemak (toediening elke 8 weken: minder beperking in sociaal en economisch leven, ontlasting van de zorg) en hoort dat het internationale PNH-register nog eigendom is van de fabrikant maar onafhankelijk zou moeten worden voortgezet; zij komt tot 'positief mits forse prijsreductie'.</t>
  </si>
  <si>
    <t xml:space="preserve">Gebruiksgemak en zorgontlasting worden gehoord maar vertalen zich niet in prijsruimte; onafhankelijkheid van registers (los van de industrie) als maatschappelijke voorwaarde.</t>
  </si>
  <si>
    <t xml:space="preserve">ACP-advies (inspraak, advies)</t>
  </si>
  <si>
    <t xml:space="preserve">gebruiksgemak 8 weken, ontlasting zorg, PNH-register onafhankelijk, forse prijsreductie</t>
  </si>
  <si>
    <t xml:space="preserve">Het OS-effect in de totale CheckMate-743-populatie (+4,0 maanden; HR 0,74) wordt grotendeels gedragen door de vooraf geplande subgroep met niet-epitheloïde histologie (22%: 18,89 vs. 8,80 maanden; HR 0,46), omdat epitheloïde tumoren veel beter op chemotherapie reageren; bij epitheloïde histologie (78%) is onzeker of het verschil klinisch relevant is (HR 0,85; 0,68–1,06). ZIN concludeert SWP voor de hele indicatie, maar meerwaarde alleen bij niet-epitheloïd en gelijke waarde bij epitheloïd.</t>
  </si>
  <si>
    <t xml:space="preserve">ZIN splitst het waardeoordeel binnen één positieve RCT langs een vooraf geplande subgroep wanneer de totale winst door één subgroep wordt gedragen; SWP blijft voor de hele indicatie, maar prijsadvies en KEA volgen de subgroepen. Vooraf gespecificeerde subgroepen kunnen dus tegen je werken.</t>
  </si>
  <si>
    <t xml:space="preserve">CheckMate-743, niet-epitheloïd HR 0,46, epitheloïd HR 0,85, subgroep vooraf gepland, effect gedragen door subgroep, gelijke waarde epitheloïd</t>
  </si>
  <si>
    <t xml:space="preserve">Omdat alleen bij niet-epitheloïde histologie meerwaarde is vastgesteld, is uitsluitend voor die subgroep een KEA uitgevoerd: ICER €69.047/QALY, kosteneffectief bij €80.000. Voor de epitheloïde groep (gelijke waarde) is geen ICER te bepalen en mag de combinatie niet meer kosten dan chemotherapie (€10.995 vs. €95.446 totale behandelkosten per patiënt, waarvan €35.299 ipilimumab).</t>
  </si>
  <si>
    <t xml:space="preserve">Een KEA kan tot een subgroep worden beperkt; voor de 'gelijke waarde'-subgroep geldt het chemotherapie-prijsanker (factor 9 lager). Dit dubbele prijsadvies binnen één indicatie maakt een gemengd arrangement noodzakelijk.</t>
  </si>
  <si>
    <t xml:space="preserve">brief p. 2-3 (kosteneffectiviteit, overige overwegingen, pakketadvies)</t>
  </si>
  <si>
    <t xml:space="preserve">KEA alleen niet-epitheloïd, ICER 69.047, epitheloïd prijs ≤ chemotherapie, €10.995 vs €95.446, ipilimumab €35.299</t>
  </si>
  <si>
    <t xml:space="preserve">Ook voor de kosteneffectieve niet-epitheloïde groep adviseren ZIN en ACP prijsonderhandeling, omdat ipilimumab + nivolumab al wordt vergoed voor melanoom en niercelcarcinoom (NSCLC in onderhandeling, colorectaal volgt) en de registratiehouder dus al grotendeels is gecompenseerd; de ACP kan geen percentage noemen maar wil 'in ieder geval fors onder de reeds onderhandelde prijs'.</t>
  </si>
  <si>
    <t xml:space="preserve">Indicatiestapeling van een I-O-combinatie leidt tot een eis 'fors onder de bestaande onderhandelde prijs', ook bij een ICER onder de referentiewaarde; elke volgende ipi/nivo-indicatie start onder het vorige niveau.</t>
  </si>
  <si>
    <t xml:space="preserve">grotendeels gecompenseerd, melanoom, niercelcarcinoom, NSCLC, colorectaal, fors onder onderhandelde prijs, indicatiestapeling</t>
  </si>
  <si>
    <t xml:space="preserve">ZIN raadt de beroepsgroep aan weloverwogen keuzes te maken met oog voor de patiëntbelasting: de combinatie wordt tot progressie, onaanvaardbare toxiciteit of maximaal 2 jaar gegeven, chemotherapie stopt na maximaal 6 cycli; volgens de NVALT-sectie SAGA moeten responders vaker en langer naar het (gecentraliseerde) ziekenhuis, wat door reistijd voor sommige patiënten een reden kan zijn af te zien van de behandeling.</t>
  </si>
  <si>
    <t xml:space="preserve">Behandelduur en centralisatie worden als belastingsargument voor gepast gebruik ingezet, met name in de subgroep zonder aangetoonde meerwaarde.</t>
  </si>
  <si>
    <t xml:space="preserve">brief p. 3 (overige overwegingen, gepast gebruik)</t>
  </si>
  <si>
    <t xml:space="preserve">behandelduur 2 jaar vs 6 cycli, patiëntbelasting, reistijd, centralisatie, weloverwogen keuze</t>
  </si>
  <si>
    <t xml:space="preserve">De Asbestslachtoffers Vereniging pleitte vanuit een 'maatschappelijke plicht' voor beschikbaarheid en riep de fabrikant op het patiëntbelang voorop te stellen omdat met deze middelen al veel geld wordt verdiend; een behandelaar meldde ongepubliceerde langetermijndata met een mogelijk plateau (kleine groep langdurig onder controle). De ACP bleef bij een positief advies alleen mits een aanzienlijk lagere prijs.</t>
  </si>
  <si>
    <t xml:space="preserve">Maatschappelijke urgentie (asbestslachtoffers) en een gesuggereerd plateau veranderen het prijsoordeel niet; ongepubliceerde data wegen bij de ACP niet mee in het percentage.</t>
  </si>
  <si>
    <t xml:space="preserve">ACP-advies (inspraak)</t>
  </si>
  <si>
    <t xml:space="preserve">asbestslachtoffers, maatschappelijke plicht, plateau ongepubliceerd, aanzienlijk lagere prijs</t>
  </si>
  <si>
    <t xml:space="preserve">De kosten worden geraamd op €16,8 mln in jaar 3 bij 393 patiënten; ZIN merkt op dat de verdeling van de twee histologische typen in Nederland kan afwijken van de studie, en zal het gebruik uitgesplitst naar histologie monitoren (rapportage 2025).</t>
  </si>
  <si>
    <t xml:space="preserve">Monitoring per subgroep (histologie) als voorwaarde bij een gesplitst waardeoordeel.</t>
  </si>
  <si>
    <t xml:space="preserve">brief p. 2, 3 (budgetimpact, evaluatie)</t>
  </si>
  <si>
    <t xml:space="preserve">budgetimpact 16,8 mln, 393 patiënten, histologie verdeling, monitoring uitgesplitst</t>
  </si>
  <si>
    <t xml:space="preserve">In HER2CLIMB gaf toevoeging van tucatinib aan trastuzumab + capecitabine een 34% lagere kans op overlijden (HR 0,66; 0,50–0,88) en 4,5 maanden langere mediane OS, plus PFS-winst van 2,2 maanden (HR 0,54), ook bij hersenmetastasen (HR 0,48). Beide voldoen aan PASKWIL; meer ernstige bijwerkingen maar weinig stakers (4% vs. 2,5%) en geen QoL-verslechtering → meerwaarde.</t>
  </si>
  <si>
    <t xml:space="preserve">Een placebogecontroleerde add-on-RCT met bescheiden absolute OS-winst (4,5 mnd) maar PASKWIL-conforme HR volstaat voor meerwaarde in late lijnen; effect bij hersenmetastasen als extra argument voor patiëntenorganisatie, niet voor ZIN's oordeel.</t>
  </si>
  <si>
    <t xml:space="preserve">HER2CLIMB, OS HR 0,66, 4,5 maanden, PFS 2,2 maanden, hersenmetastasen HR 0,48, PASKWIL, stakers 4%</t>
  </si>
  <si>
    <t xml:space="preserve">De KEA is van voldoende kwaliteit; de ICER van €208.439/QALY ligt ruim boven €80.000, zodat de prijs met minstens 65% moet dalen. ZIN en ACP adviseren opname mits die reductie wordt behaald, zonder verdere voorwaarden.</t>
  </si>
  <si>
    <t xml:space="preserve">'Ja, mits 65%': bij een ICER van 2,6× de referentiewaarde volstaat het rekenkundige percentage zonder opslag – het hoogste 'schone' kortingspercentage in de database voor een RCT-onderbouwd middel.</t>
  </si>
  <si>
    <t xml:space="preserve">brief p. 2-3 (kosteneffectiviteit, pakketadvies); ACP-advies</t>
  </si>
  <si>
    <t xml:space="preserve">ICER 208.439, referentiewaarde 80.000, prijsreductie 65%, ja mits</t>
  </si>
  <si>
    <t xml:space="preserve">De behandeling kost €84.983 per patiënt; met 218 patiënten in jaar 3 worden de meerkosten geraamd op €14 mln.</t>
  </si>
  <si>
    <t xml:space="preserve">Standaard BIA voor een add-on in een late lijn met beperkte populatie.</t>
  </si>
  <si>
    <t xml:space="preserve">budgetimpact 14 mln, 218 patiënten, €84.983</t>
  </si>
  <si>
    <t xml:space="preserve">Naast de directe vergelijking met sunitinib (OS HR 0,60; PFS +8,3 maanden; PASKWIL) is cabozantinib + nivolumab via een netwerkmeta-analyse indirect vergeleken met pembrolizumab + axitinib en – alleen bij intermediair/ongunstig risico, conform de registratie van die combinatie – met nivolumab + ipilimumab; er werden geen klinisch relevante verschillen in OS en PFS gevonden, zodat ZIN gelijke waarde concludeert t.o.v. beide vergoede combinaties.</t>
  </si>
  <si>
    <t xml:space="preserve">Een NMA die geen klinisch relevante verschillen toont volstaat voor gelijke waarde t.o.v. meerdere vergoede klassegenoten; ZIN beperkt de vergelijking per comparator tot de geregistreerde populatie (risicogroep).</t>
  </si>
  <si>
    <t xml:space="preserve">CheckMate-9ER, sunitinib, NMA, pembrolizumab axitinib, nivolumab ipilimumab, IMDC risicogroepen, gelijke waarde</t>
  </si>
  <si>
    <t xml:space="preserve">Claude (batch 32, 23-09-2026)</t>
  </si>
  <si>
    <t xml:space="preserve">Vergeleken met nivolumab + ipilimumab geeft cabozantinib + nivolumab meer ernstige interventiegerelateerde bijwerkingen; t.o.v. sunitinib en pembrolizumab + axitinib is er geen klinisch relevant verschil, en relatief weinig patiënten staken de behandeling. ZIN acht de ongunstige effecten in relatie tot de gunstige acceptabel; het effect op QoL is onbekend.</t>
  </si>
  <si>
    <t xml:space="preserve">Een ongunstiger veiligheidsprofiel t.o.v. één van meerdere comparators verhindert gelijke waarde niet als het staakpercentage laag is.</t>
  </si>
  <si>
    <t xml:space="preserve">ernstige bijwerkingen vs nivolumab ipilimumab, stakers laag, kwaliteit van leven onbekend</t>
  </si>
  <si>
    <t xml:space="preserve">Vanwege de gelijke therapeutische waarde is een KEA niet aan de orde. ZIN adviseert opname mits de nettoprijs niet hoger is dan de nettoprijs van pembrolizumab + axitinib dan wel nivolumab + ipilimumab, en herhaalt het algemene ACP-advies dat de prijs lager moet worden als er meer middelen voor dezelfde indicatie beschikbaar zijn.</t>
  </si>
  <si>
    <t xml:space="preserve">Prijsanker op de laagste van twee vergoede combinaties in 1L RCC; voor BMS betekent dit dat nivolumab in twee concurrerende regimes tegen elkaar wordt afgezet.</t>
  </si>
  <si>
    <t xml:space="preserve">geen KEA, nettoprijs pembrolizumab axitinib, nettoprijs nivolumab ipilimumab, ACP meer middelen lagere prijs</t>
  </si>
  <si>
    <t xml:space="preserve">ZIN verwacht 41 patiënten in jaar 3 bij €157.145 per patiënt (mediane behandelduur 14,3 maanden): kostenbeslag €3 mln, meerkosten €0,5 mln na gedeeltelijke substitutie van pembrolizumab + axitinib (lijstprijzen, zonder toedieningskosten). De werkelijke meerkosten zijn niet te bepalen omdat voor pembrolizumab, nivolumab en ipilimumab arrangementen gelden.</t>
  </si>
  <si>
    <t xml:space="preserve">Bij een combinatie waarvan één component (nivolumab) al onder arrangement staat en de comparators eveneens, is de nominale BI nagenoeg betekenisloos; ZIN zegt dat expliciet.</t>
  </si>
  <si>
    <t xml:space="preserve">41 patiënten, €157.145, behandelduur 14,3 maanden, budgetimpact 0,5 mln, arrangementen pembrolizumab nivolumab ipilimumab</t>
  </si>
  <si>
    <t xml:space="preserve">Bij SMA type 1 (FIREFISH) bereikte 29% van de kinderen na 12 maanden de mijlpaal 'zitten zonder ondersteuning', die onbehandelde type-1-patiënten nooit halen, met daarnaast betere (beademingsvrije) overleving en grote effecten op motoriek en kracht. Ondanks onzekerheden door de studieopzet en restconfounding concludeert ZIN vanwege de grote kortetermijneffecten tot SWP; voor type 2/3 (2–25 jaar) toont SUNFISH een gunstig, vooral motorisch effect.</t>
  </si>
  <si>
    <t xml:space="preserve">Bij een ziekte met een deterministisch natuurlijk beloop volstaat een single-arm studie als het effect een 'onmogelijke' mijlpaal aantoont; het argument 'dit komt bij onbehandelde patiënten nooit voor' vervangt de controlearm.</t>
  </si>
  <si>
    <t xml:space="preserve">brief p. 2-3 (stand van wetenschap en praktijk)</t>
  </si>
  <si>
    <t xml:space="preserve">FIREFISH, zitten zonder ondersteuning 29%, natuurlijk beloop, SUNFISH, restconfounding, grote kortetermijneffecten</t>
  </si>
  <si>
    <t xml:space="preserve">Claude (batch 33, 23-09-2026)</t>
  </si>
  <si>
    <t xml:space="preserve">Voor presymptomatische patiënten met 1–4 SMN2-kopieën ontbraken effectiviteitsdata, maar ZIN concludeert toch tot SWP op grond van het werkingsmechanisme (verhogen van functioneel SMN-eiwit), het mildere fenotype bij meer SMN2-kopieën, het grotere effect bij kortere ziekteduur, de opvatting van de beroepsgroep dat presymptomatische behandeling het meest effectief is en de opname van SMA in de hielprikscreening (1 juni 2022). Voor patiënten ouder dan 25 jaar (niet onderzocht; accumulatie van schade) geldt SWP 'nog niet' → VT-traject van nusinersen.</t>
  </si>
  <si>
    <t xml:space="preserve">Extrapolatie naar een niet-onderzochte (presymptomatische) subgroep kan worden geaccepteerd op mechanistische plausibiliteit + beroepsgroep + beleidscontext (screening); extrapolatie naar oudere patiënten met opgebouwde schade niet. De VT-route wordt actief aangeboden voor het ontbrekende deel.</t>
  </si>
  <si>
    <t xml:space="preserve">presymptomatisch, SMN2-kopieën, hielprikscreening, werkingsmechanisme, &gt;25 jaar onvoldoende bewijs, voorwaardelijke toelating nusinersen</t>
  </si>
  <si>
    <t xml:space="preserve">De KE-modellen zijn van voldoende kwaliteit (onzekerheid over langetermijneffecten, utiliteiten en kosten; geen KE na eerdere behandeling met OA of nusinersen). ICER's €362.300 (type 1) en €416.471 (type 2/3) bij €80.000 → prijsdaling 94% respectievelijk 78%, minimaal 86%. De ACP acht een extra korting van ongeveer de helft van het resterende verschil aangewezen (100% − 86% = 14%, daarvan de helft) → orde van grootte 93%, vanwege het onzekerheidsrisico en omdat risdiplam niet het eerste of enige SMA-middel is.</t>
  </si>
  <si>
    <t xml:space="preserve">Unieke expliciete ACP-rekenregel voor een opslag op het rekenkundige kortingspercentage: 'de helft van wat overblijft' bij onzekerheid en concurrentie. Verwacht bij derde/vierde toetreders in weesindicaties een korting die dichter bij 100% dan bij de ICER-berekening ligt.</t>
  </si>
  <si>
    <t xml:space="preserve">brief p. 1-2, 4 (kosteneffectiviteit, eindconclusie)</t>
  </si>
  <si>
    <t xml:space="preserve">ICER 362.300, ICER 416.471, korting 94% 78% 86%, ACP 93%, helft van het verschil, concurrentie, onzekerheidsrisico</t>
  </si>
  <si>
    <t xml:space="preserve">De netto-BI in jaar 3 is €5 mln op basis van de AIP van nusinersen, maar stijgt naar €28 mln als wordt aangenomen dat de nusinersenprijs 85% lager ligt (zoals ZIN eerder adviseerde); de BI is sterk afhankelijk van de gekozen populatie en de substitutieaannames.</t>
  </si>
  <si>
    <t xml:space="preserve">Nettobesparing door substitutie van een duur middel onder arrangement wordt door ZIN weggerekend met zijn eigen eerdere kortingsadvies (85% nusinersen): het nominale substitutievoordeel verdampt.</t>
  </si>
  <si>
    <t xml:space="preserve">brief p. 3-4 (budgetimpact)</t>
  </si>
  <si>
    <t xml:space="preserve">budgetimpact 5 mln, 28 mln bij 85% korting nusinersen, substitutie, AIP</t>
  </si>
  <si>
    <t xml:space="preserve">Volgens de afbakeningsbrief (2014) zou risdiplam als drankje voor thuisgebruik extramuraal moeten worden aangemerkt, maar ZIN vindt intramurale bekostiging logisch en wenselijk: hoogspecialistisch, voorgeschreven vanuit één expertisecentrum, en alle SMA-middelen worden intramuraal bekostigd; één bekostigingsroute geeft een gelijk speelveld en beter gepast gebruik. ZIN volgt de afbakeningsbrief maar adviseert VWS het afbakeningsbeleid te heroverwegen.</t>
  </si>
  <si>
    <t xml:space="preserve">ZIN pleit voor bekostiging per indicatiegebied (gelijk speelveld met concurrenten) boven de formele intra-/extramurale afbakening; zelfde signaal bij pegcetacoplan (INT-050) twee maanden later.</t>
  </si>
  <si>
    <t xml:space="preserve">afbakeningsbrief 2014, extramuraal vs intramuraal, gelijk speelveld, expertisecentrum, gepast gebruik</t>
  </si>
  <si>
    <t xml:space="preserve">Het bestaande weesgeneesmiddelenarrangement voor nusinersen en onasemnogene abeparvovec wordt uitgebreid met risdiplam (start-/stopcriteria, indicatiecommissie, dataverzameling via het SMA-register van het expertisecentrum, evaluatie; jaarlijkse publicatie in de Monitor); ZIN benadrukt dat expertisecentra voldoende middelen moeten hebben om de afspraken na te komen. Voor &gt;25 jaar wil ZIN risdiplam toevoegen aan het lopende VT-traject van nusinersen, zonder extra budget mits de prijs gelijk of lager is dan die van nusinersen.</t>
  </si>
  <si>
    <t xml:space="preserve">Indicatiebreed weesgeneesmiddelenarrangement over alle SMA-middelen; toevoeging aan een lopend VT-traject van een concurrent als budgetneutrale route (prijs ≤ concurrent).</t>
  </si>
  <si>
    <t xml:space="preserve">brief p. 2, 4 (weesgeneesmiddelenarrangement, eindconclusie)</t>
  </si>
  <si>
    <t xml:space="preserve">weesgeneesmiddelenarrangement SMA, indicatiecommissie, SMA-register, VT-traject nusinersen, prijs gelijk of lager</t>
  </si>
  <si>
    <t xml:space="preserve">In ASCENT gaf sacituzumab govitecan t.o.v. chemotherapie naar keuze van de behandelaar een OS-winst van 5,4 maanden (HR 0,48; 0,38–0,59) en PFS-winst van 3,9 maanden (HR 0,40); beide voldoen absoluut en relatief aan PASKWIL, zonder QoL-verslechtering (non-inferioriteitsanalyse). Meer ernstige bijwerkingen (64,0% vs. 46,4%), maar door lage bewijskwaliteit onzeker of klinisch relevant → acceptabel.</t>
  </si>
  <si>
    <t xml:space="preserve">Standaardroute naar meerwaarde: RCT vs. 'physician's choice' chemotherapie met PASKWIL-conforme OS en PFS; een QoL-non-inferioriteitsanalyse volstaat om toxiciteit te neutraliseren.</t>
  </si>
  <si>
    <t xml:space="preserve">ASCENT, OS 5,4 maanden HR 0,48, PFS 3,9 maanden HR 0,40, PASKWIL, kwaliteit van leven non-inferieur, ernstige bijwerkingen 64% vs 46%</t>
  </si>
  <si>
    <t xml:space="preserve">De registratiehouder rapporteert een ICER van €196.929/QALY; ZIN hanteert een range van €196.929–241.231 vanwege grote onzekerheid over de juiste distributie voor de survival-extrapolatie (levensjaren 1,26–1,53 vs. 0,77–0,87; QALY-winst 0,36–0,45) en vermoedt dat de werkelijke overleving tussen beide schattingen ligt. Kans op kosteneffectiviteit bij €80.000: 0%. Korting op de ondergrens 65%, op de bovengrens 75%; ZIN adviseert 'uitgaande van de conservatieve inschatting' ten minste 75%.</t>
  </si>
  <si>
    <t xml:space="preserve">ICER-range door alternatieve extrapolatiedistributies, met kortingsadvies op de conservatieve bovengrens (zoals osimertinib 2018); ook een 'hoge kwaliteit'-RCT ontkomt niet aan een range als de staart van de curve onzeker is.</t>
  </si>
  <si>
    <t xml:space="preserve">ICER range 196.929-241.231, extrapolatiedistributie, kans 0%, korting 65% ondergrens, 75% bovengrens, conservatief</t>
  </si>
  <si>
    <t xml:space="preserve">De ACP overwoog een negatief advies zonder onderhandeling ('niet opnemen tenzij de fabrikant in openbaarheid met een realistischer prijsvoorstel komt', zoals in eerdere adviezen) omdat de prijs zo ver af ligt van wat redelijk is, maar zag daarvan af om drie redenen: een relatief jonge groep uitbehandelde patiënten met zeer hoge ziektelast, overlevingswinst aangetoond met bewijs van hoge kwaliteit, en een nieuw middel waarmee de fabrikant nog geen kosten heeft kunnen terugverdienen via eerdere indicaties. Een prijs boven de referentiewaarde blijft wegens verdringing niet aangewezen.</t>
  </si>
  <si>
    <t xml:space="preserve">Het spiegelbeeld van het 'terugverdiend'-argument: een first-in-class nieuw middel zonder eerdere indicaties krijgt van de ACP het voordeel van de twijfel (onderhandelen i.p.v. 'openbaar prijsvoorstel eerst'). Hoge bewijskwaliteit en jonge, uitbehandelde populatie wegen mee.</t>
  </si>
  <si>
    <t xml:space="preserve">nieuw middel niets terugverdiend, openbaar prijsvoorstel overwogen, jonge uitbehandelde patiënten, hoge bewijskwaliteit, verdringing</t>
  </si>
  <si>
    <t xml:space="preserve">Gemiddelde behandelkosten €68.707 per patiënt; ca. 277 patiënten in jaar 3 → BI €8,7 mln incl. substitutie van chemotherapie. ZIN en ACP adviseren bij de onderhandeling zowel de verwachte indicatie-uitbreidingen als de mogelijke komst van nieuwe behandelingen voor deze groep mee te wegen, en hopen op snelle beschikbaarheid.</t>
  </si>
  <si>
    <t xml:space="preserve">Indicatie-uitbreiding (opwaartse druk op korting) en verwachte concurrentie (neerwaartse druk op de acceptabele prijs) worden beide als onderhandelingscontext genoemd; 'snelle beschikbaarheid' als appel aan alle partijen.</t>
  </si>
  <si>
    <t xml:space="preserve">brief p. 1, 2-3 (budgetimpact, eindconclusie)</t>
  </si>
  <si>
    <t xml:space="preserve">budgetimpact 8,7 mln, 277 patiënten, €68.707, indicatie-uitbreidingen, nieuwe behandelingen, snelle beschikbaarheid</t>
  </si>
  <si>
    <t xml:space="preserve">In de actief gecontroleerde RCT PEGASUS gaf pegcetacoplan bij PNH-patiënten die op eculizumab anemisch bleven een klinisch relevante verbetering van hemoglobine (normalisatie 34,1% vs. 0%), LDH-normalisatie (71% vs. 15%) en veel minder transfusies (15% vs. 85%) → meerwaarde t.o.v. eculizumab en ravulizumab, SWP.</t>
  </si>
  <si>
    <t xml:space="preserve">Meerwaarde op surrogaat-/laboratoriumeindpunten (Hb, LDH) plus transfusiebehoefte volstaat bij PNH in een head-to-head RCT tegen de standaard; ravulizumab wordt zonder eigen vergelijking gelijkgesteld aan eculizumab.</t>
  </si>
  <si>
    <t xml:space="preserve">PEGASUS, hemoglobine normalisatie 34%, LDH 71% vs 15%, transfusies 15% vs 85%, eculizumab, ravulizumab, meerwaarde</t>
  </si>
  <si>
    <t xml:space="preserve">Op de lijstprijs van eculizumab is pegcetacoplan dominant (ICER −€247.126). ZIN benadrukt echter dat het in 2017 een korting van 90% op eculizumab adviseerde en dat de onderhandelde prijs vertrouwelijk is; met 90% korting op eculizumab wordt de ICER €1.668.496/QALY en is bij een referentiewaarde van €20.000 een gemiddelde prijsreductie van 85% nodig; met 35% korting (gemiddelde korting van de arrangementen in 2018) is de ICER €497.828 en de benodigde reductie 25%. ZIN adviseert 85%.</t>
  </si>
  <si>
    <t xml:space="preserve">Extreemste toepassing van 'comparator gewaardeerd tegen ZIN's eigen kortingsadvies': van dominant naar €1,67 mln/QALY. Bij een comparator onder arrangement is een op lijstprijzen dominante ICER waardeloos; ZIN rekent scenario's met de eigen geadviseerde en de gemiddelde onderhandelde korting.</t>
  </si>
  <si>
    <t xml:space="preserve">dominant op lijstprijs, eculizumab korting 90%, ICER 1.668.496, ICER 497.828, referentiewaarde 20.000, prijsreductie 85% 25%</t>
  </si>
  <si>
    <t xml:space="preserve">Voor deze PNH-populatie hanteert ZIN de referentiewaarde van €20.000 per QALY, wat een lage ziektelast impliceert (patiënten al behandeld met een C5-remmer).</t>
  </si>
  <si>
    <t xml:space="preserve">Een 'add-on/switch'-indicatie bij goed behandelde patiënten kan in de laagste ziektelastcategorie (€20.000) vallen, ook bij een zeldzame ernstige ziekte; de restziektelast ná standaardbehandeling telt.</t>
  </si>
  <si>
    <t xml:space="preserve">referentiewaarde 20.000, ziektelast laag, restziektelast na C5-remmer</t>
  </si>
  <si>
    <t xml:space="preserve">ZIN adviseert opname mits 85% prijsreductie (uitgaande van 90% korting op eculizumab), rekening houdend met de komst van biosimilars voor eculizumab, mogelijke indicatie-uitbreiding en concurrerende middelen; het PNH-weesgeneesmiddelenarrangement (eculizumab, ravulizumab) wordt uitgebreid met pegcetacoplan en er geldt een vergoedingsvoorwaarde (alleen anemisch na ≥3 maanden C5-remmer).</t>
  </si>
  <si>
    <t xml:space="preserve">Kortingsadvies gekoppeld aan een expliciete vergoedingsvoorwaarde (bijlage-2-achtige tekst) en aan het bestaande klasse-arrangement; biosimilars van de comparator drukken het anker verder.</t>
  </si>
  <si>
    <t xml:space="preserve">brief p. 1-2, 4 (eindconclusie, voorwaarde)</t>
  </si>
  <si>
    <t xml:space="preserve">prijsreductie 85%, vergoedingsvoorwaarde, weesgeneesmiddelenarrangement PNH, biosimilars eculizumab, indicatie-uitbreiding</t>
  </si>
  <si>
    <t xml:space="preserve">Net als bij risdiplam zou pegcetacoplan (subcutane thuisinjectie) volgens de afbakeningsbrief extramuraal zijn; ZIN vindt intramurale bekostiging logisch en wenselijk omdat alle PNH-middelen intramuraal worden bekostigd (gelijk speelveld, gepast gebruik) en adviseert VWS het afbakeningsbeleid te heroverwegen.</t>
  </si>
  <si>
    <t xml:space="preserve">Tweede signaal (2022) dat ZIN bekostiging per indicatiegebied wil in plaats van per toedieningsvorm.</t>
  </si>
  <si>
    <t xml:space="preserve">afbakeningsbrief, intramuraal, gelijk speelveld PNH-middelen, VWS afbakeningsbeleid</t>
  </si>
  <si>
    <t xml:space="preserve">Op basis van twee enkelarmige studies (follow-up 3 en 1 jaar) en een compassionate-use-programma (in totaal 12 + 7 presymptomatische LI en 5 + 1 presymptomatische EJ patiënten) concludeert het Beneluxa-team dat behandelde presymptomatische kinderen zich motorisch (GMFM) en cognitief (IQ) ontwikkelen als gezonde kinderen, terwijl onbehandelde MLD-patiënten alleen achteruitgaan – grote kortetermijneffecten die bij onbehandelde patiënten niet of nauwelijks voorkomen → SWP voor presymptomatisch LI/EJ. Voor de 7 symptomatische EJ-patiënten (2 overleden) zijn de gegevens onvoldoende.</t>
  </si>
  <si>
    <t xml:space="preserve">Bij ultrazeldzame gentherapie accepteert ZIN (Beneluxa) SWP op ~25 patiënten met natuurlijk beloop als controle, maar strikt beperkt tot de subgroep waar het effect 'onmogelijk' is zonder behandeling; symptomatische patiënten vallen buiten SWP → VT-route verkennen.</t>
  </si>
  <si>
    <t xml:space="preserve">brief p. 3 (stand van wetenschap en praktijk)</t>
  </si>
  <si>
    <t xml:space="preserve">Libmeldy, twee single-arm studies, compassionate use, GMFM, IQ, presymptomatisch LI EJ, natuurlijk beloop, vroeg-symptomatisch onvoldoende</t>
  </si>
  <si>
    <t xml:space="preserve">De KEA is van voldoende kwaliteit, maar de reviewgroep verwierp de aannames van de registratiehouder en rekende een alternatieve base case waarin het effect na 10 jaar bij een deel van de patiënten afneemt (alle volledige en stabiele partiële responders krijgen dan verminderd motorisch functioneren, net als de onstabiele partiële responders): ICER €462.632/QALY (presymptomatisch LI) en €225.400 (EJ) → prijsdaling 85% respectievelijk 60% bij €80.000.</t>
  </si>
  <si>
    <t xml:space="preserve">Standaard 'terugval na 10 jaar'-aanname van ZIN/Beneluxa voor gentherapie (zie ook beti-cel): levenslange werkzaamheid wordt niet gemodelleerd zonder bewijs; het kortingspercentage volgt uit de alternatieve base case.</t>
  </si>
  <si>
    <t xml:space="preserve">alternatieve base case, effectverlies na 10 jaar, responders, ICER 462.632, ICER 225.400, korting 85% 60%</t>
  </si>
  <si>
    <t xml:space="preserve">De ACP acht in dit unieke geval een prijs boven de referentiewaarde maatschappelijk verantwoord omdat het jonge kinderen betreft met een zeer ernstige, veelal dodelijke aandoening, de aandoening ultrazeldzaam is (max. 2–3 patiënten per jaar) en de totale budgetimpact beperkt is – wel onder voorwaarde van prijsreductie én pay-for-performance, zodat het risico van betaling voor non-responders bij de fabrikant ligt en niet bij de maatschappij.</t>
  </si>
  <si>
    <t xml:space="preserve">Enige expliciete ACP-acceptatie van een ICER boven de referentiewaarde, met drie cumulatieve voorwaarden (kinderen/dodelijke ziekte, ultrazeldzaam, beperkte BI) plus prijsreductie én P4P. Benchmark voor 'ultra-orphan'-uitzonderingen.</t>
  </si>
  <si>
    <t xml:space="preserve">ACP-advies; brief p. 1, 4</t>
  </si>
  <si>
    <t xml:space="preserve">prijs boven referentiewaarde maatschappelijk verantwoord, jonge kinderen, ultrazeldzaam 2-3 per jaar, beperkte budgetimpact, pay for performance, risico non-responders bij fabrikant</t>
  </si>
  <si>
    <t xml:space="preserve">ZIN gaf de Universiteit Utrecht opdracht de mogelijkheden voor pay-for-performance bij AA uit te werken; die uitwerking is beschikbaar voor het Bureau Financiële Arrangementen van VWS. Daarnaast komt er een weesgeneesmiddelenarrangement met startcriteria, een internationale indicatiecommissie en internationale dataverzameling en -analyse (MLDi-register als basis).</t>
  </si>
  <si>
    <t xml:space="preserve">ZIN laat P4P-constructies extern (academisch) uitwerken en biedt die aan het Bureau Financiële Arrangementen aan; internationale indicatiecommissie en registratie bij ultrazeldzame ziekten.</t>
  </si>
  <si>
    <t xml:space="preserve">brief p. 1, 4 (eindconclusie, weesgeneesmiddelenarrangement)</t>
  </si>
  <si>
    <t xml:space="preserve">Universiteit Utrecht pay for performance, Bureau Financiële Arrangementen, internationale indicatiecommissie, MLDi-register, startcriteria</t>
  </si>
  <si>
    <t xml:space="preserve">AA kost €2.875.000 per patiënt; met 2, 1 en 2 patiënten in de eerste drie jaar is de cumulatieve BI €14,4 mln en de BI in jaar 3 €5,75 mln.</t>
  </si>
  <si>
    <t xml:space="preserve">Beperkte absolute BI door ultrazeldzaamheid is een van de drie ACP-voorwaarden om boven de referentiewaarde te gaan.</t>
  </si>
  <si>
    <t xml:space="preserve">€2.875.000 per patiënt, budgetimpact 5,75 mln, cumulatief 14,4 mln, 2-3 patiënten per jaar</t>
  </si>
  <si>
    <t xml:space="preserve">De indirecte vergelijkingen van de enkelarmige ARROW-studie met externe controlecohorten (1L: KEYNOTE-189-arm en Flatiron-RWD; 2L: docetaxel uit OAK) zien er veelbelovend uit maar zijn omgeven met grote onzekerheden: onduidelijk of een RET-fusie de prognose beïnvloedt, verschillen in baselinekenmerken (zeer ernstig bias-risico), zeer immature data. De relatieve effectiviteit t.o.v. KEYNOTE-189 is niet te berekenen, de Flatiron-vergelijking geeft een significante HR zonder absoluut effect, en de docetaxel-vergelijking laat geen relatief effect berekenen; QoL niet gepubliceerd → SWP niet voldaan wegens onvoldoende bewijs.</t>
  </si>
  <si>
    <t xml:space="preserve">Voor biomarker-gedefinieerde single-arm dossiers eist ZIN dat de prognostische waarde van de biomarker zelf bekend is voordat een externe controle valide kan zijn; 'veelbelovend' is expliciet geen SWP-criterium.</t>
  </si>
  <si>
    <t xml:space="preserve">ARROW, RET-fusie prognostische waarde onbekend, KEYNOTE-189, Flatiron, OAK docetaxel, zeer ernstig bias-risico, immature data, veelbelovend maar onvoldoende</t>
  </si>
  <si>
    <t xml:space="preserve">Er loopt een gerandomiseerde fase-3-studie (AcceleRET-Lung) waarin pralsetinib direct wordt vergeleken met de standaardzorg (platina-chemotherapie ± pembrolizumab) met OS, PFS en QoL als uitkomsten; op basis daarvan verwacht ZIN wél een uitspraak over de relatieve effectiviteit te kunnen doen.</t>
  </si>
  <si>
    <t xml:space="preserve">Een lopende eigen fase 3 is voor ZIN het bewijs dat beter onderzoek haalbaar is en ondergraaft single-arm bewijs (zelfde logica als glofitamab/loncastuximab 2024); tegelijk is die studie het aangekondigde herbeoordelingsmoment.</t>
  </si>
  <si>
    <t xml:space="preserve">AcceleRET-Lung fase 3, standard of care, herbeoordeling, RCT haalbaar</t>
  </si>
  <si>
    <t xml:space="preserve">DESTINY-Breast03 toonde bij de eerste interimanalyse een substantiële PFS-winst (15,5 vs. 6,8 maanden; HR 0,28; bij de tweede interim mediaan 28,8 maanden) t.o.v. T-DM1, PASKWIL-conform; het OS-effect kon nog niet betrouwbaar worden vastgesteld maar de richting is positief. ZIN concludeert meerwaarde 'wat betreft PFS' en weegt de OS-onzekerheid in de KE en in een herbeoordelingsclausule.</t>
  </si>
  <si>
    <t xml:space="preserve">Een zeer grote PFS-HR (0,28) in een head-to-head RCT tegen de standaard volstaat voor meerwaarde bij mBC; ZIN kwalificeert de meerwaarde expliciet als PFS-meerwaarde en koppelt OS aan een latere herbeoordeling.</t>
  </si>
  <si>
    <t xml:space="preserve">DESTINY-Breast03, PFS HR 0,28, 15,5 vs 6,8 maanden, 28,8 maanden tweede interim, OS niet vast te stellen, T-DM1, PASKWIL</t>
  </si>
  <si>
    <t xml:space="preserve">Claude (batch 34, 23-09-2026)</t>
  </si>
  <si>
    <t xml:space="preserve">De KEA is van voldoende kwaliteit voor besluitvorming maar onzeker door het ontbreken van OS- en QoL-data; ZIN acht de fabrikant-ICER van €146.296 optimistisch gezien de grote onzekerheid over het langetermijn-OS-effect en houdt op basis van een scenarioanalyse een ICER van ten minste €167.116 aannemelijker (2,25 LY, 1,70 QALY winst) → uitgaande van deze conservatieve inschatting minstens 45% korting bij €80.000.</t>
  </si>
  <si>
    <t xml:space="preserve">ZIN vervangt de fabrikant-basecase door een conservatiever scenario wanneer OS ontbreekt en berekent het kortingspercentage daarop; 'conservatieve inschatting' als standaardformule bij PFS-gedreven dossiers.</t>
  </si>
  <si>
    <t xml:space="preserve">ICER 146.296 optimistisch, ICER 167.116 scenario, conservatieve inschatting, korting 45%, OS en QoL ontbreken, 1,70 QALY</t>
  </si>
  <si>
    <t xml:space="preserve">ZIN geeft de minister in overweging om, wanneer mature OS-data beschikbaar zijn, vóór een heronderhandeling van de prijs een herbeoordeling door het Zorginstituut te vragen; bij de onderhandeling moet rekening worden gehouden met de verwachte indicatie-uitbreiding naar HER2-low borstkanker (en maagkanker; CHMP positief 15-12-2022).</t>
  </si>
  <si>
    <t xml:space="preserve">ZIN biedt proactief een herbeoordeling aan als scharnier tussen arrangement en heronderhandeling zodra OS rijpt; CHMP-adviezen voor nieuwe indicaties worden expliciet als onderhandelingscontext genoemd.</t>
  </si>
  <si>
    <t xml:space="preserve">herbeoordeling bij mature OS, heronderhandeling, indicatie-uitbreiding HER2-low, maagkanker, CHMP</t>
  </si>
  <si>
    <t xml:space="preserve">De behandelkosten zijn gemiddeld €312.857 per patiënt tegenover €71.499 voor T-DM1; de beroepsgroep verwacht snelle, grotendeels volledige substitutie van T-DM1; met 243–609 patiënten per jaar raamt ZIN de budgetimpact op ~€106 mln in jaar 3.</t>
  </si>
  <si>
    <t xml:space="preserve">Een BI van &gt;€100 mln door de combinatie van hoge prijs, lange behandelduur en volledige substitutie van de standaard; in deze orde van grootte is het kortingspercentage niet de enige inzet (indicatie-uitbreiding, herbeoordeling).</t>
  </si>
  <si>
    <t xml:space="preserve">budgetimpact 106 mln, 243-609 patiënten, €312.857 vs €71.499, substitutie T-DM1</t>
  </si>
  <si>
    <t xml:space="preserve">Tijdens de ACP-vergadering hield een patiënte een indringend betoog: gediagnosticeerd met gemetastaseerde borstkanker en een prognose van enkele maanden leefde zij door opeenvolgende nieuwe middelen 16 jaar later nog vitaal en kreeg via het named-patient-programma toegang tot T-DXd; de ACP volgde niettemin de conservatieve KE-inschatting.</t>
  </si>
  <si>
    <t xml:space="preserve">Persoonlijke inspraak en named-patient-toegang beïnvloeden de toon maar niet het percentage; de ACP blijft bij het conservatieve scenario.</t>
  </si>
  <si>
    <t xml:space="preserve">inspraak patiënte, named-patient-programma, 16 jaar overleving, conservatieve inschatting</t>
  </si>
  <si>
    <t xml:space="preserve">CLEAR toonde t.o.v. sunitinib PFS +14,7 maanden (HR 0,39) en OS-HR 0,66 (PASKWIL) → meerwaarde t.o.v. sunitinib, al is die bij gunstige prognose zeer onzeker (geen OS-effect). Via een NMA t.o.v. cabozantinib + nivolumab, axitinib + pembrolizumab en nivolumab + ipilimumab: geen significant OS-verschil, PFS significant beter dan twee van de drie, maar waarschijnlijk klinisch relevant méér ernstige bijwerkingen dan sunitinib en nivolumab + ipilimumab. ZIN concludeert gelijke waarde: 'mogelijk PFS-verbetering, maar met meer toxiciteit', mee te wegen in de individuele keuze.</t>
  </si>
  <si>
    <t xml:space="preserve">Een PFS-voordeel in een NMA t.o.v. klassegenoten wordt geneutraliseerd door meer toxiciteit → gelijke waarde; ZIN stuurt de onderlinge positionering naar de spreekkamer in plaats van naar het waardeoordeel. Vierde entrant in 1L RCC.</t>
  </si>
  <si>
    <t xml:space="preserve">CLEAR, PFS 14,7 maanden HR 0,39, OS HR 0,66, NMA, cabozantinib nivolumab, axitinib pembrolizumab, nivolumab ipilimumab, toxiciteit, gelijke waarde, gunstige prognose onzeker</t>
  </si>
  <si>
    <t xml:space="preserve">Omdat een van de I-O-combinaties de eerste keus is en sunitinib alleen nog bij contra-indicatie voor immunotherapie wordt gegeven, is een KEA t.o.v. sunitinib niet aan de orde; advies: opname mits de nettoprijs niet hoger is dan de laagste nettoprijs van cabozantinib + nivolumab, axitinib + pembrolizumab of nivolumab + ipilimumab, met het ACP-principe 'meer middelen → lagere prijs' en de kanttekening dat de bijdrage van de losse componenten onbekend is (geen vergelijking met monotherapie).</t>
  </si>
  <si>
    <t xml:space="preserve">Prijsanker verschuift bij elke toetreder naar 'de laagste nettoprijs van alle vergoede combinaties' (nu drie); de meerwaarde t.o.v. een verouderde RCT-comparator (sunitinib) levert geen KEA-route meer op.</t>
  </si>
  <si>
    <t xml:space="preserve">brief p. 1, 4 (kosteneffectiviteit, pakketadvies)</t>
  </si>
  <si>
    <t xml:space="preserve">geen KEA, sunitinib alleen bij contra-indicatie, laagste nettoprijs van drie combinaties, ACP meer middelen lagere prijs, synergie onbekend</t>
  </si>
  <si>
    <t xml:space="preserve">Met 591 behandelde patiënten in jaar 3 en €126.522 per patiënt per jaar (mediane behandelduur 11,8 maanden) is het kostenbeslag €2,1 mln en zijn de meerkosten na substitutie circa €135.000 op lijstprijzen; de werkelijke meerkosten zijn onbekend door de arrangementen voor pembrolizumab, nivolumab en ipilimumab. De brief is op 04-08-2023 gecorrigeerd (prijzen naar AIP).</t>
  </si>
  <si>
    <t xml:space="preserve">Bij een vierde combinatie in een volledig gearrangeerde klasse is de nominale BI nagenoeg nul; ZIN corrigeert zelfs kleine prijsfouten via een herziene brief.</t>
  </si>
  <si>
    <t xml:space="preserve">brief p. 1, 3 (budgetimpact)</t>
  </si>
  <si>
    <t xml:space="preserve">591 patiënten, €126.522, behandelduur 11,8 maanden, meerkosten 135.000, arrangementen, gecorrigeerde brief AIP</t>
  </si>
  <si>
    <t xml:space="preserve">In KEYNOTE-775 gaf lenvatinib + pembrolizumab t.o.v. chemotherapie naar keuze een klinisch relevante OS-winst van 6,9 maanden (HR 0,62; 0,51–0,75) en PFS-winst van 3,4 maanden (HR 0,56); waarschijnlijk geen relevant QoL-effect, maar waarschijnlijk klinisch relevant méér ernstige bijwerkingen en stakers, acceptabel gezien de levensbedreigende ziekte. Meerwaarde alleen aangetoond voor ECOG 0-1; de bijdrage van de afzonderlijke componenten (synergie) is onbekend.</t>
  </si>
  <si>
    <t xml:space="preserve">RCT vs. physician's choice met PASKWIL-conforme OS → meerwaarde ondanks meer toxiciteit; SWP beperkt tot de onderzochte performance status; 'synergie onbekend' als terugkerende kanttekening bij I-O/TKI-combinaties.</t>
  </si>
  <si>
    <t xml:space="preserve">KEYNOTE-775, OS 6,9 maanden HR 0,62, PFS 3,4 maanden HR 0,56, ECOG 0-1, toxiciteit, stakers, synergie onbekend</t>
  </si>
  <si>
    <t xml:space="preserve">De aanname van de registratiehouder dat het behandeleffect levenslang aanhoudt heeft grote impact; ZIN verwacht dat het effect na staken afneemt (treatment waning) en presenteert twee scenario's: A (levenslang effect, zonder L+P als vervolgbehandeling in de chemo-arm) ICER €124.700 → 40% korting; B (A plus waning vanaf jaar 5) ICER €197.645 → 65%. Omdat er slechts 2,5 jaar OS/PFS-data zijn en geen bewijs voor een levenslang effect, is B het hoofdscenario; A geldt alleen als dat bewijs er komt.</t>
  </si>
  <si>
    <t xml:space="preserve">Standaardaanname bij I-O(-combinaties) met vaste behandelduur: treatment waning vanaf jaar 5 als hoofdscenario zolang langetermijndata ontbreken; het verschil tussen de scenario's (40% vs. 65%) laat zien wat een waning-aanname kost.</t>
  </si>
  <si>
    <t xml:space="preserve">brief p. 2-3 (farmaco-economische analyse, pakketadvies)</t>
  </si>
  <si>
    <t xml:space="preserve">treatment waning vanaf jaar 5, scenario A 124.700 40%, scenario B 197.645 65%, levenslang behandeleffect geen bewijs, 2,5 jaar data</t>
  </si>
  <si>
    <t xml:space="preserve">Van ruim 2.000 nieuwe EC-diagnoses per jaar verwacht ZIN 105 behandelde patiënten in jaar 3 à ~€114.000 (gemiddeld ~10 maanden behandeling): meerkosten €11 mln, met onzekerheid over het aantal patiënten dat recidiveert of een hoog risico heeft na platinabehandeling.</t>
  </si>
  <si>
    <t xml:space="preserve">Standaard BIA; onzekerheid vooral over de omvang van de recidiefpopulatie.</t>
  </si>
  <si>
    <t xml:space="preserve">brief p. 2 (budgetimpactanalyse)</t>
  </si>
  <si>
    <t xml:space="preserve">budgetimpact 11 mln, 105 patiënten, €114.000, 10 maanden, 2.000 diagnoses</t>
  </si>
  <si>
    <t xml:space="preserve">Omdat er alleen enkelarmige studies zijn en geen historisch controlecohort bestaat, is een absoluut of relatief verschil in PFS/OS t.o.v. best ondersteunende zorg niet te bepalen. ZIN toetst daarom aan de door de Commissie BOM opgestelde relevantiegrenzen voor niet-gerandomiseerd onderzoek: ORR &gt;40% en duur van respons &gt;4 maanden. In gepoolde analyses voldoen entrectinib en larotrectinib daar 'ruimschoots' aan, en weinig patiënten staakten voortijdig → beide voldoen aan SWP.</t>
  </si>
  <si>
    <t xml:space="preserve">Eerste toepassing (2023) van de module SWP voor tumoragnostische/single-arm oncologica: ORR &gt;40% én DoR &gt;4 maanden als expliciete drempel wanneer geen controle mogelijk is. Cruciaal precedent voor elk tumoragnostisch of ultrazeldzaam single-arm dossier.</t>
  </si>
  <si>
    <t xml:space="preserve">brief p. 2 (therapeutische waarde)</t>
  </si>
  <si>
    <t xml:space="preserve">module SWP tumoragnostisch, single-arm, ORR &gt;40%, DoR &gt;4 maanden, CieBOM relevantiegrenzen, geen historisch cohort, NTRK-genfusie</t>
  </si>
  <si>
    <t xml:space="preserve">Larotrectinib (sluis 28-08-2019) en entrectinib konden in 2021 niet worden beoordeeld omdat het kader voor tumoragnostische middelen ontbrak; beide werden van 01-10-2021 tot 01-01-2025 voorwaardelijk toegelaten via een speciaal verruimd VT-kader met een 'fase 1' waarin ZIN de onderzoeksmethodiek en het beoordelingskader ontwikkelde en Nederlandse patiëntdata via het DRUG Access Platform werden verzameld; na actualisering van het SWP-kader (2023) en de nieuwe module volgt nu definitieve opname vanuit de VT.</t>
  </si>
  <si>
    <t xml:space="preserve">De VT-regeling kan worden ingezet om tijd te kopen voor methodiekontwikkeling ('fase 1') bij een nieuw type middel; de uitkomst is hier een positief advies zonder prijsvoorwaarde – uniek in de database.</t>
  </si>
  <si>
    <t xml:space="preserve">brief p. 1-2 (aanleiding)</t>
  </si>
  <si>
    <t xml:space="preserve">voorwaardelijke toelating 2021-2025, fase 1 methodiekontwikkeling, DRUG Access Platform, beoordelingskader 2023, definitieve opname</t>
  </si>
  <si>
    <t xml:space="preserve">ZIN zag af van een farmaco-economische analyse omdat een onderbouwde uitspraak niet mogelijk is: onduidelijkheid over het testlandschap, de plaatsbepaling in de behandellijnen en het ontbreken van data over het natuurlijke beloop van patiënten met een NTRK-genfusie. Daardoor is er ook geen prijsadvies.</t>
  </si>
  <si>
    <t xml:space="preserve">Bij tumoragnostische middelen zonder natuurlijk-beloop-data laat ZIN de KE-toets vallen; het 'geen KEA mogelijk' leidt hier niet tot onderhandelingsvoorwaarden (anders dan bij brexu-cel/cilta-cel), vermoedelijk door de kleine aantallen en de VT-context.</t>
  </si>
  <si>
    <t xml:space="preserve">brief p. 3 (farmaco-economische analyse)</t>
  </si>
  <si>
    <t xml:space="preserve">geen KEA mogelijk, testlandschap, plaatsbepaling, natuurlijk beloop onbekend, geen prijsadvies</t>
  </si>
  <si>
    <t xml:space="preserve">Potentieel 100–200 volwassenen en 3–6 kinderen per jaar (consensus 2020), maar in de VT werden tussen oktober 2021 en december 2022 slechts 8 patiënten behandeld; kosten €89.441 (entrectinib, 16,5 mnd) en €100.891 (larotrectinib, 18,6 mnd) per behandeling; meerkosten €5,9–19,6 mln in jaar 3. ZIN maakte de testkosten expliciet: bij 25.000 volwassenen en 600 kinderen getest per jaar €36–60 mln, deels niet toerekenbaar (brede RNA-paneltests met bredere baten); het Uitvoeringstraject Moleculaire Diagnostiek werkt aan organisatie en bekostiging.</t>
  </si>
  <si>
    <t xml:space="preserve">Eerste BIA die diagnostiek-/testkosten meeneemt en apart rapporteert; de kloof tussen potentiële (100–200) en werkelijke (8) aantallen illustreert de afhankelijkheid van het testlandschap.</t>
  </si>
  <si>
    <t xml:space="preserve">brief p. 2-3 (budgetimpactanalyse, diagnostiek en testkosten)</t>
  </si>
  <si>
    <t xml:space="preserve">100-200 patiënten potentieel, 8 behandeld in VT, testkosten 36-60 mln, RNA-paneltest, Uitvoeringstraject Moleculaire Diagnostiek, €89.441, €100.891</t>
  </si>
  <si>
    <t xml:space="preserve">ZIN vergeleek de gepoolde placebogecontroleerde eptinezumab-studies met de gepoolde studies van erenumab, fremanezumab en galcanezumab op dezelfde cruciale uitkomstmaten als in het GVS-advies CGRP-remmers (2021): migrainedagen per maand, dagen met acute medicatie, staken wegens bijwerkingen. De effecten komen overeen en eptinezumab geeft t.o.v. placebo niet meer ernstige bijwerkingen of stakers → gelijke waarde t.o.v. de drie GVS-CGRP-remmers, SWP.</t>
  </si>
  <si>
    <t xml:space="preserve">Gelijke waarde t.o.v. extramurale (GVS-)klassegenoten via gepoolde placebovergelijkingen, met hergebruik van de methode uit een eerder klassebreed GVS-advies; de sluis/GVS-grens is voor het waardeoordeel irrelevant.</t>
  </si>
  <si>
    <t xml:space="preserve">brief p. 2 (stand van de wetenschap &amp; praktijk)</t>
  </si>
  <si>
    <t xml:space="preserve">CGRP-remmers, erenumab fremanezumab galcanezumab, gepoolde studies, GVS-advies 2021, migrainedagen, gelijke waarde</t>
  </si>
  <si>
    <t xml:space="preserve">Omdat eptinezumab intraveneus in het ziekenhuis moet worden toegediend en dus extra ziekenhuiskosten meebrengt, adviseert ZIN opname mits de kosten van behandeling met eptinezumab (inclusief toediening) niet hoger zijn dan de gemiddelde kosten van behandeling met een van de drie extramurale CGRP-remmers; geen KEA (gelijke waarde).</t>
  </si>
  <si>
    <t xml:space="preserve">Het prijsanker wordt gecorrigeerd voor toedieningskosten: een intramuraal middel moet inclusief ziekenhuiskosten concurreren met de gemiddelde kosten van s.c. zelftoedieningsalternatieven. Toedieningsvorm-nadeel wordt verrekend, -voordeel niet beloond.</t>
  </si>
  <si>
    <t xml:space="preserve">kosten incl. toediening, gemiddelde kosten extramurale CGRP-remmers, intraveneus ziekenhuis, geen KEA</t>
  </si>
  <si>
    <t xml:space="preserve">WAR, beroepsgroep en zorgverzekeraars verwachten dat patiënten de zelf toegediende s.c. CGRP-remmers duurzaam zullen blijven verkiezen boven driemaandelijkse i.v.-toediening in het ziekenhuis; op grond van deze 'maatschappelijk breed gedragen observatie' verwacht ZIN bij gelijke voorwaarden en nettoprijs een zeer beperkte budgetimpact en werkte het geen BIA uit.</t>
  </si>
  <si>
    <t xml:space="preserve">Uniek: ZIN laat de BIA vervallen op basis van een gedeelde verwachting over patiëntvoorkeur; een gebruiksgemaknadeel kan de BI-toets overbodig maken.</t>
  </si>
  <si>
    <t xml:space="preserve">geen BIA, patiëntvoorkeur zelftoediening, kwartaaltoediening, zeer beperkte budgetimpact</t>
  </si>
  <si>
    <t xml:space="preserve">Eptinezumab wordt onder exact dezelfde voorwaarden vergoed als de extramurale CGRP-remmers: ≥18 jaar, chronische migraine, na uitsluiten/behandelen van medicatieovergebruikshoofdpijn en na falen van ≥2 maanden topiramaat/valproaat en twee pogingen botulinetoxine A; plus de gepast-gebruikafspraken NVN–verzekeraars: indicatiestelling door een hoofdpijnneuroloog, hoofdpijndagboek, evaluatie na 6 maanden (staken bij &lt;30% minder migrainedagen of onvoldoende baat) en daarna jaarlijks.</t>
  </si>
  <si>
    <t xml:space="preserve">Overname van bestaande bijlage-2-voorwaarden en start-/stopcriteria van de klasse bij een nieuwe (intramurale) klassegenoot; consistentie van voorwaarden over de sluis/GVS-grens heen.</t>
  </si>
  <si>
    <t xml:space="preserve">brief p. 3 (nadere voorwaarden en gepast gebruik afspraken)</t>
  </si>
  <si>
    <t xml:space="preserve">vergoedingsvoorwaarden CGRP, topiramaat valproaat, botulinetoxine, hoofdpijndagboek, stopcriterium 30%, hoofdpijnneuroloog</t>
  </si>
  <si>
    <t xml:space="preserve">ARASENS toonde t.o.v. docetaxel + ADT een klinisch relevante OS-winst (HR 0,68; 48-maandsoverleving 62,7% vs. 50,4%) met behouden QoL en vergelijkbare veiligheid. Maar sinds het patentverloop van abirateron (najaar 2022) verschuift de standaard naar abirateron + ADT; ZIN beschouwt beide als comparator en gebruikt voor abirateron een recente NMA (ARASENS, LATITUDE, STAMPEDE): HR 0,80 (0,64–1,00) – de puntschatter duidt niet op een klinisch relevant OS-verschil en de onzekerheid maakt onduidelijk of er een relevante verbetering is → gelijke waarde met abirateron + ADT.</t>
  </si>
  <si>
    <t xml:space="preserve">Een comparator die tijdens het traject generiek wordt en daardoor standaard, vervangt de RCT-comparator; meerwaarde t.o.v. de oude standaard (docetaxel) verdampt tot gelijke waarde t.o.v. de nieuwe. Een BI dat 1,00 raakt (HR 0,80) telt als 'niet klinisch relevant'.</t>
  </si>
  <si>
    <t xml:space="preserve">brief p. 2 (wetenschappelijke weging)</t>
  </si>
  <si>
    <t xml:space="preserve">ARASENS, OS HR 0,68, 48-maandsoverleving 62,7% vs 50,4%, abirateron patentverloop, NMA HR 0,80, LATITUDE STAMPEDE, gelijke waarde</t>
  </si>
  <si>
    <t xml:space="preserve">Gezien het recente CieBOM-advies (maart 2023) verwacht ZIN een verschuiving naar de triplet abirateron + docetaxel + ADT, die in de NMA (PEACE-1) waarschijnlijk gelijkwaardig is aan darolutamide + docetaxel + ADT; de beroepsgroep gaat uit kostenoverwegingen de abirateron-triplet gebruiken en ziet darolutamide vooral bij patiënten die abirateron of prednison niet verdragen. Die smallere plaatsbepaling verandert de insteek van de beoordeling niet.</t>
  </si>
  <si>
    <t xml:space="preserve">Een door de beroepsgroep zelf aangekondigde smallere positionering op kostengronden wordt door ZIN genoteerd maar leidt niet tot een andere beoordeling of een kleinere BI-populatie in het advies.</t>
  </si>
  <si>
    <t xml:space="preserve">brief p. 2-3 (overige overwegingen)</t>
  </si>
  <si>
    <t xml:space="preserve">triplet abirateron docetaxel ADT, PEACE-1, CieBOM maart 2023, positionering beroepsgroep kostenoverwegingen, contra-indicatie abirateron prednison</t>
  </si>
  <si>
    <t xml:space="preserve">Omdat meerwaarde t.o.v. het vergoede abirateron niet is aangetoond, is een KEA niet aan de orde; ZIN adviseert opname mits de nettoprijs van darolutamide niet hoger is dan de nettoprijs van abirateron, rekening houdend met het recente patentverloop van abirateron (inkoopkortingen van ziekenhuizen naar verwachting 70–90%), en herhaalt het ACP-principe dat meer middelen tot een lagere prijs moeten leiden.</t>
  </si>
  <si>
    <t xml:space="preserve">Prijsanker = generiek geworden comparator met 70–90% inkoopkorting: het meest ongunstige 'gelijke waarde'-anker in de database. Timing van een dossier rond het patentverloop van de standaard is bepalend.</t>
  </si>
  <si>
    <t xml:space="preserve">brief p. 1, 3-4 (kosteneffectiviteit, pakketadvies)</t>
  </si>
  <si>
    <t xml:space="preserve">nettoprijs abirateron, generiek, inkoopkorting 70-90%, patentverloop, geen KEA, ACP meer middelen lagere prijs</t>
  </si>
  <si>
    <t xml:space="preserve">ZIN raamt 3.250 behandelde patiënten in jaar 3 (€23.922 per half jaar, daarna €41.074 per jaar): kostenbeslag €93,1 mln op lijstprijzen na substitutie van docetaxel + ADT en abirateron + ADT. De BI stijgt als abirateron door inkoopafspraken 70–90% goedkoper wordt, maar de aantallen zullen door de triplet-verschuiving en de smallere positionering waarschijnlijk lager uitvallen.</t>
  </si>
  <si>
    <t xml:space="preserve">Grote nominale BI met twee tegengestelde correcties (generieke comparator ↑, smallere positionering ↓); ZIN rapporteert beide zonder te kwantificeren.</t>
  </si>
  <si>
    <t xml:space="preserve">brief p. 3 (budgetimpactanalyse)</t>
  </si>
  <si>
    <t xml:space="preserve">3.250 patiënten, €93,1 mln, €41.074 per jaar, abirateron 70-90% goedkoper, triplet verschuiving, aantallen lager</t>
  </si>
  <si>
    <t xml:space="preserve">In de exploratieve HAVEN 6-studie (n=37) was het mediane jaarlijkse bloedingsaantal 1,5 met emicizumab tegenover 2,2 onder de voorafgaande factor VIII-profylaxe; QoL bleef gelijk en er waren geen ernstige behandelgerelateerde bijwerkingen. ZIN woog daarnaast zijn conclusie uit 2020 bij ernstige hemofilie A (emicizumab ten minste even effectief als factor VIII) mee omdat ook daar een ernstig bloedingsfenotype en dezelfde startcriteria gelden → gelijke waarde, SWP.</t>
  </si>
  <si>
    <t xml:space="preserve">Een kleine exploratieve single-arm studie met intra-patiënt vergelijking volstaat voor gelijke waarde als een eerdere ZIN-conclusie in een aanpalende (ernstigere) populatie kan worden geëxtrapoleerd op basis van hetzelfde fenotype en dezelfde startcriteria.</t>
  </si>
  <si>
    <t xml:space="preserve">HAVEN 6, bloedingen 1,5 vs 2,2, exploratief n=37, extrapolatie 2020 ernstige hemofilie, ernstig fenotype, gelijke waarde factor VIII</t>
  </si>
  <si>
    <t xml:space="preserve">Claude (batch 35, 23-09-2026)</t>
  </si>
  <si>
    <t xml:space="preserve">Geen KEA (gelijke waarde). ZIN adviseert opname mits de nettoprijs van emicizumab-profylaxe niet hoger is dan die van factor VIII-profylaxe, en – omdat behandelcentra met de factor VIII-fabrikanten én met Roche grote kortingen hebben afgesproken en de factor VIII-prijs volgens signalen na de eerste onderhandeling verder is gedaald – niet aan te sluiten bij het huidige emicizumab-arrangement maar opnieuw decentraal te laten onderhandelen.</t>
  </si>
  <si>
    <t xml:space="preserve">ZIN weigert een bestaand arrangement van hetzelfde middel als anker te gebruiken wanneer de comparatorprijs sindsdien verder is gedaald; het eist een nieuwe (decentrale) onderhandeling. Een dalende comparatorprijs herijkt het anker bij elke indicatie-uitbreiding.</t>
  </si>
  <si>
    <t xml:space="preserve">nettoprijs factor VIII, decentrale onderhandeling, niet aansluiten bij arrangement, factor VIII prijs gedaald, geen KEA</t>
  </si>
  <si>
    <t xml:space="preserve">Op basis van de jaarlijkse geaggregeerde rapportages uit het weesgeneesmiddelenarrangement (2020) evalueerde ZIN het gepast gebruik na drie jaar: van 1.447 hemofilie A-patiënten in het HemoNED-register kregen 653 profylaxe, 337 met emicizumab (95% ernstige hemofilie; ~280 zonder remmers vs. 350 geraamd in 2020) → geleidelijke introductie conform verwachting; 23 stakers (1 wegens bijwerkingen); 49% doseert tweewekelijks, gemiddeld 1,46 mg/kg/week. GIP-cijfers: gezamenlijke uitgaven factor VIII + emicizumab stegen van €75,35 mln (2019) naar €102,39 mln (2021) ondanks sterke daling van factor VIII, mogelijk deels doordat kortingen nog niet verwerkt zijn.</t>
  </si>
  <si>
    <t xml:space="preserve">Voorbeeld van hoe ZIN registerdata (HemoNED) en GIP-uitgaven gebruikt om een arrangement te evalueren: aantallen vs. raming, stakers, dosering én totale klasse-uitgaven; een stijgende klasse-uitgave ondanks substitutie is aanleiding tot heronderhandeling.</t>
  </si>
  <si>
    <t xml:space="preserve">brief p. 3 (evaluatie gepast gebruik emicizumab drie jaar na marktintroductie)</t>
  </si>
  <si>
    <t xml:space="preserve">HemoNED register, 337 gebruikers, 280 vs 350 geraamd, GIP-databank, uitgaven 75 naar 102 mln, dosering 1,46 mg/kg/week, evaluatie arrangement</t>
  </si>
  <si>
    <t xml:space="preserve">ZIN vraagt de beroepsgroep de startcriteria voor profylaxe te beschrijven met een duidelijke definitie van 'ernstig fenotype voor bloedingen' bij matig-ernstige ziekte, omdat het Nederlandse beleid de profylaxebeslissing baseert op het optreden van gewrichts-/spierbloedingen en niet op de factor VIII-spiegel; BI €3,3 mln bij 63 patiënten.</t>
  </si>
  <si>
    <t xml:space="preserve">Bij indicaties die op fenotype i.p.v. laboratoriumwaarde zijn afgebakend, eist ZIN een operationele definitie in start-/stopcriteria vóór opname.</t>
  </si>
  <si>
    <t xml:space="preserve">brief p. 2, 3-4 (updaten gepast gebruik afspraken; budgetimpact)</t>
  </si>
  <si>
    <t xml:space="preserve">startcriteria, definitie ernstig fenotype, matig-ernstige hemofilie, budgetimpact 3,3 mln, 63 patiënten</t>
  </si>
  <si>
    <t xml:space="preserve">De nieuwe langetermijndata (mediane follow-up 9,5 jaar LI, 7,5 jaar EJ; ≥10 jaar bij n=5) tonen een gemengd beeld: van vier LI-patiënten met ≥10 jaar follow-up bleef één volledige responder stabiel, toonden twee volledige responders kleine achteruitgang in mobiliteit (GMFC-MLD 0→1) en cognitie en bleef één partieel stabiele responder mobiel stabiel met kleine cognitieve achteruitgang; bij 4–8 jaar bleven de meesten stabiel of verbeterden; bij EJ verslechterde één partiële responder sterk (GMFC 2→4). Sommige patiënten behouden dus het effect, bij anderen neemt het af; aantallen zijn klein en er is geen geactualiseerde gepoolde analyse aangeleverd (alleen grafische CSR-weergaven).</t>
  </si>
  <si>
    <t xml:space="preserve">Langetermijndata van gentherapie worden door ZIN op patiëntniveau gelezen (stabiel/verbeterd/verslechterd per responder-categorie); het ontbreken van een geüpdatete gepoolde statistische analyse wordt genoteerd maar blokkeert de herziening niet. Lever bij updates wél de gepoolde analyse.</t>
  </si>
  <si>
    <t xml:space="preserve">brief p. 3-4 (review van nieuwe lange termijn data)</t>
  </si>
  <si>
    <t xml:space="preserve">follow-up 9,5 jaar, n=5 ≥10 jaar, GMFC-MLD, volledige responder, partieel stabiele responder, achteruitgang, geen gepoolde analyse, CSR grafisch</t>
  </si>
  <si>
    <t xml:space="preserve">ZIN concludeert dat noch de fabrikantaanname (levenslang effect voor alle volledige en partiële responders) noch de 'maximale' reviewgroep-aanname uit 2022 (na 10 jaar achteruitgang van alle volledige/stabiele responders zoals onstabiele responders) reëel is. De kosteneffectiviteit ligt daarom tussen beide: LI €99.035–462.632/QALY, EJ €70.299–225.400/QALY; de onzekerheid blijft maar wordt kleiner, zodat de KE gunstiger uitvalt dan in 2022 en de benodigde prijsreductie lager zal zijn dan de eerder geadviseerde 60–85% – al is 0% (scenario fabrikant) niet reëel.</t>
  </si>
  <si>
    <t xml:space="preserve">ZIN kan een eerdere conservatieve base case expliciet terugnemen als nieuwe data die weerleggen, en hanteert dan een ICER-range tussen fabrikant en reviewgroep als onderhandelingsruimte; langetermijndata kunnen een kortingseis dus verlagen. Investeer in follow-up-data ná een negatief of streng advies.</t>
  </si>
  <si>
    <t xml:space="preserve">brief p. 4-5 (conclusie en advies)</t>
  </si>
  <si>
    <t xml:space="preserve">ICER range 99.035-462.632, 70.299-225.400, aanname reviewgroep niet reëel, aanname fabrikant niet reëel, korting lager dan 60-85%, 0% niet reëel</t>
  </si>
  <si>
    <t xml:space="preserve">Omdat de prijsonderhandelingen tussen registratiehouder en het Bureau Financiële Arrangementen niet tot een overeenkomst leidden en AA daardoor niet beschikbaar was, deelde de registratiehouder op verzoek van alle Beneluxa-partners nieuwe data met het verzoek de KE-conclusies te herzien; ZIN adviseert de minister op basis van de nieuwe inzichten opnieuw in onderhandeling te gaan (brief in cc aan RIZIV).</t>
  </si>
  <si>
    <t xml:space="preserve">Een vastgelopen onderhandeling kan via de HTA-route worden heropend door nieuwe data aan te leveren; binnen Beneluxa wordt zo'n update gedeeld beoordeeld en gecommuniceerd aan alle partners.</t>
  </si>
  <si>
    <t xml:space="preserve">onderhandeling mislukt, Bureau Financiële Arrangementen, Beneluxa update, RIZIV, heronderhandeling</t>
  </si>
  <si>
    <t xml:space="preserve">Zonder directe vergelijking vergeleek ZIN de placebogecontroleerde RCT's CHAMPION-MG (ravulizumab, n=175) en REGAIN (eculizumab) indirect: op gunstige en ongunstige effecten wordt de werkzaamheid gelijk geacht; ravulizumab is een aangepaste variant van eculizumab met langere halfwaardetijd en lagere toedieningsfrequentie, mogelijk gebruiksvriendelijker. Eculizumab wordt in Nederland alleen na goedkeuring door een indicatiecommissie met start-/stopcriteria ingezet; ravulizumab zal dezelfde route volgen → SWP, gelijke waarde.</t>
  </si>
  <si>
    <t xml:space="preserve">Voor een langwerkende variant van een vergoed middel volstaat een indirecte vergelijking via placebo; gebruiksgemak wordt erkend maar levert geen meerwaarde op. De bestaande indicatiecommissie-structuur van de voorganger wordt overgenomen.</t>
  </si>
  <si>
    <t xml:space="preserve">CHAMPION-MG, REGAIN, indirecte vergelijking via placebo, eculizumab, langere halfwaardetijd, indicatiecommissie, gelijke waarde</t>
  </si>
  <si>
    <t xml:space="preserve">Geen KEA (gelijke waarde); ook voor eculizumab is bij gMG nooit een KEA uitgevoerd, zodat onbekend is wat een kosteneffectieve prijs zou zijn. Advies: opname alleen als de nettoprijs per behandeling niet hoger is dan die van eculizumab én het eculizumab-arrangement wordt uitgebreid met ravulizumab; omdat de indicatie-uitbreiding tot een grotere afzetmarkt en meer volume leidt, moet de al onderhandelde ravulizumab-prijs voor eerdere indicaties het vertrekpunt zijn – 'indicatie-uitbreidingen zouden niet gepaard moeten gaan met prijsstijgingen'; heronderhandelen bij introductie van eculizumab-biosimilars; verdere uitbreidingen meewegen.</t>
  </si>
  <si>
    <t xml:space="preserve">Dubbel anker bij indicatie-uitbreiding van een me-too: (1) ≤ nettoprijs van de klassegenoot én (2) ≤ eigen eerder onderhandelde prijs, met een biosimilar-heronderhandelingsclausule. Het principe 'uitbreiding = meer volume = geen prijsstijging' wordt expliciet geformuleerd.</t>
  </si>
  <si>
    <t xml:space="preserve">brief p. 1-2, 3-4 (pakketadvies, eindconclusie)</t>
  </si>
  <si>
    <t xml:space="preserve">nettoprijs eculizumab, eigen eerdere prijs als vertrekpunt, indicatie-uitbreiding geen prijsstijging, meer volume, biosimilars eculizumab heronderhandeling, geen KEA</t>
  </si>
  <si>
    <t xml:space="preserve">ZIN verwacht 13 patiënten in jaar 3 à €316.181 per jaar (lijstprijs): macrokosten €4,7 mln en mogelijk €1 mln besparing door substitutie van eculizumab, met onzekerheid over de werkelijke eculizumab-korting, de groei van de aantallen en de besparing door de lagere frequentie/dosering van eculizumab onder het bestaande gMG-arrangement.</t>
  </si>
  <si>
    <t xml:space="preserve">Bij zeer kleine populaties onder een bestaand arrangement rapporteert ZIN de nominale besparing maar benoemt drie onzekerheidsbronnen; het arrangement zelf (dosisreductie) beïnvloedt de comparatorkosten.</t>
  </si>
  <si>
    <t xml:space="preserve">13 patiënten, €316.181, macrokosten 4,7 mln, besparing 1 mln, eculizumab korting onbekend, arrangement dosering</t>
  </si>
  <si>
    <t xml:space="preserve">Het behandeldoel bij HoFH is voorkomen van sterfte en cardiovasculaire morbiditeit; LDL-C-verlaging is daarvoor een surrogaat met een ook bij HoFH aangetoond verband. In ELIPSE-HoFH (RCT, n=65, bovenop optimale lipidenverlaging) daalde LDL-C met 47,1% vs. +1,9% bij placebo (placebo-gecorrigeerd −49,0%; −65,0 tot −33,1) → statistisch significant en klinisch relevant → SWP.</t>
  </si>
  <si>
    <t xml:space="preserve">LDL-C wordt door ZIN als gevalideerd surrogaat geaccepteerd bij HoFH; een placebogecontroleerde RCT op het surrogaat volstaat voor SWP bij deze ultrazeldzame indicatie.</t>
  </si>
  <si>
    <t xml:space="preserve">ELIPSE-HoFH, LDL-C -49%, surrogaat gevalideerd, RCT n=65, HoFH prevalentie 1:300.000</t>
  </si>
  <si>
    <t xml:space="preserve">Als comparator koos ZIN lomitapide (in 2015 meerwaarde t.o.v. LDL-aferese vastgesteld); een naïeve indirecte vergelijking met de single-arm UP1002-studie (lomitapide −40% LDL-C) suggereert een ongeveer gelijkwaardige reductie. Het effect op ernstige bijwerkingen en stakers is zeer onzeker (brede BI's), maar evinacumab heeft een gunstiger gastro-intestinaal en hepatisch profiel dan lomitapide; langetermijnveiligheid onbekend → gelijke waarde.</t>
  </si>
  <si>
    <t xml:space="preserve">Een duidelijk gunstiger bijwerkingenprofiel op de kenmerkende toxiciteit van de comparator levert bij een naïeve ITC geen meerwaarde op; 'zeer onzeker' bijwerkingenverschil = gelijke waarde.</t>
  </si>
  <si>
    <t xml:space="preserve">lomitapide comparator, UP1002 -40%, naïeve indirecte vergelijking, gastro-intestinaal hepatisch profiel, gelijke waarde, langetermijnveiligheid onbekend</t>
  </si>
  <si>
    <t xml:space="preserve">Geen KEA (gelijke waarde); advies: nettoprijs per behandeling ≤ nettoprijs lomitapide, met het ACP-principe 'meer middelen → lagere prijs'. ZIN merkt op dat lomitapide via het GVS wordt vergoed en evinacumab intramuraal is, dat VWS een vertrouwelijk arrangement met lomitapide heeft en dat de registratiehouder openstaat voor vertrouwelijke onderhandeling; ook bij gelijke prijs ontstaan meerkosten door de verwachte bredere toepassing (o.a. bij aferese-patiënten).</t>
  </si>
  <si>
    <t xml:space="preserve">Prijsanker over de intra-/extramurale grens (GVS-middel met vertrouwelijk arrangement als anker voor een sluismiddel); 'bredere toepassing bij gelijke prijs' wordt als structurele meerkost benoemd.</t>
  </si>
  <si>
    <t xml:space="preserve">brief p. 1-2, 4-5 (pakketadvies)</t>
  </si>
  <si>
    <t xml:space="preserve">nettoprijs lomitapide, GVS vs intramuraal, vertrouwelijk arrangement lomitapide, bredere toepassing meerkosten, geen KEA</t>
  </si>
  <si>
    <t xml:space="preserve">Van ca. 50 Nederlandse HoFH-patiënten ≥12 jaar (goed in beeld door landelijke opsporing en centralisatie in drie expertisecentra) verwacht ZIN 31 behandelde patiënten in jaar 3 à €364.000 per jaar (€7.000 per flacon): macrokosten €10–12 mln, meerkosten €4,4–4,6 mln na substitutie van lomitapide (€316.214 lijstprijs); gepast-gebruikafspraken met start-/stopcriteria en indicatiecommissie nodig.</t>
  </si>
  <si>
    <t xml:space="preserve">Bij gecentraliseerde zeldzame ziekten is de populatie exact bekend; de BI wordt dan vooral gedreven door de verbreding van de behandelde groep t.o.v. de comparator.</t>
  </si>
  <si>
    <t xml:space="preserve">brief p. 3-4 (budgetimpactanalyse, gepast gebruik)</t>
  </si>
  <si>
    <t xml:space="preserve">50 HoFH-patiënten, 31 behandeld, €364.000, meerkosten 4,4-4,6 mln, expertisecentra, indicatiecommissie, start-stopcriteria</t>
  </si>
  <si>
    <t xml:space="preserve">Op basis van de geplande interimanalyse van monarchE (mediane follow-up 42 maanden, 51% datamaturiteit, 330 events) concludeert ZIN dat abemaciclib + endocriene therapie niet tot een significant en klinisch relevant OS-effect leidt; door het grote aantal events en eigen aanvullende statistische analyses kan een klinisch relevant OS-effect over deze periode met 97,5% zekerheid worden uitgesloten (relatief en absoluut), getoetst aan de PASKWIL-criteria 2023 die voor adjuvante behandeling een OS-oordeel toestaan na ≥3 jaar. Omdat curatie/overleving het belangrijkste behandeldoel is en OS betrouwbaar beoordeelbaar was, had beoordeling van iDFS als surrogaat 'geen toegevoegde waarde'.</t>
  </si>
  <si>
    <t xml:space="preserve">Sleutelprecedent voor adjuvante oncologie: zodra OS volgens PASKWIL 2023 beoordeelbaar is (≥3 jaar follow-up, voldoende events) en negatief uitvalt, negeert ZIN de (i)DFS-winst volledig – zelfs een positieve BOM-beoordeling op iDFS helpt dan niet. Timing van indiening vóór OS-maturiteit is bij adjuvante middelen dus een strategische afweging.</t>
  </si>
  <si>
    <t xml:space="preserve">monarchE, iDFS, OS geen effect, 42 maanden, 51% maturiteit, 330 events, 97,5% zekerheid uitgesloten, PASKWIL 2023 adjuvant 3 jaar, curatie behandeldoel</t>
  </si>
  <si>
    <t xml:space="preserve">QoL was vergelijkbaar (behalve significant meer diarree in de eerste 12 maanden), maar behandeling met abemaciclib geeft waarschijnlijk klinisch relevant meer ernstige bijwerkingen en meer stakers, plus extra waarschuwingen (lever-/nierfunctie, neutropenie, infecties). ZIN stelt dat het met dit negatieve advies voorkomt dat patiënten langdurig een middel gebruiken dat geen uitzicht op genezing biedt maar hun QoL nadelig kan beïnvloeden – in hun persoonlijk én het maatschappelijk belang.</t>
  </si>
  <si>
    <t xml:space="preserve">Bij een negatief OS-oordeel wordt toxiciteit zonder overlevingswinst als patiëntbelang tegen het middel geframed; ZIN positioneert een afwijzing als bescherming van de patiënt.</t>
  </si>
  <si>
    <t xml:space="preserve">toxiciteit, diarree, stakers, geen uitzicht op genezing, patiëntbelang, kwaliteit van leven</t>
  </si>
  <si>
    <t xml:space="preserve">Omdat abemaciclib niet aan SWP voldoet, zijn integrale weging, ACP-advies, KEA en BIA niet aan de orde; ZIN is bereid de pakketwaardigheid te heroverwegen als nieuwe, niet eerder beoordeelde onderzoeksgegevens tot wetenschappelijke publicaties leiden die dat rechtvaardigen.</t>
  </si>
  <si>
    <t xml:space="preserve">Standaardclausule: herbeoordeling alleen op basis van nieuwe gepubliceerde data; interim-updates zonder publicatie tellen niet.</t>
  </si>
  <si>
    <t xml:space="preserve">SWP niet voldaan, geen ACP KEA BIA, heroverweging bij nieuwe publicaties</t>
  </si>
  <si>
    <t xml:space="preserve">De placebo-controlearm van OlympiA (adjuvant capecitabine niet toegestaan) komt niet overeen met de Nederlandse praktijk; ZIN bepaalde de comparator daarom per subgroep volgens de CieBOM-adviezen (capecitabine 2018, olaparib 2023) en de NABON/NIV-richtlijn: 'actief volgen' bij HR+/HER2- en capecitabine bij TNBC zonder pCR, en beoordeelde de effecten afzonderlijk per subgroep.</t>
  </si>
  <si>
    <t xml:space="preserve">ZIN vervangt een placebo-controlearm door de Nederlandse standaard per subgroep en splitst één registratie-indicatie in twee beoordelingen met verschillende uitkomsten; richtlijnen van de beroepsgroep zijn 'normerend én leidend' voor de comparatorkeuze.</t>
  </si>
  <si>
    <t xml:space="preserve">OlympiA placebo, capecitabine niet toegestaan, comparator per subgroep, CieBOM 2018 2023, NABON/NIV richtlijn, actief volgen, TNBC non-pCR</t>
  </si>
  <si>
    <t xml:space="preserve">Bij HR+/HER2- patiënten gaf olaparib t.o.v. placebo geen statistisch significante en klinisch relevante OS-verbetering (HR 0,90; 0,449–1,784), geen QoL-verschil en klinisch relevant meer ernstige bijwerkingen en stakers → geen adequaat bewijs voor meerwaarde t.o.v. actief volgen → SWP niet voldaan voor deze subgroep.</t>
  </si>
  <si>
    <t xml:space="preserve">Een niet-significante OS-HR met zeer breed BI in een (kleine, ~20%) subgroep leidt tot uitsluiting van die subgroep van SWP, ook al is de studie in de totale populatie positief; subgroepgewijze SWP-beoordeling bij gestratificeerde RCT's.</t>
  </si>
  <si>
    <t xml:space="preserve">brief p. 2-3 (directe vergelijking olaparib met actief volgen)</t>
  </si>
  <si>
    <t xml:space="preserve">HR+/HER2- subgroep, OS HR 0,90, breed BI, geen meerwaarde vs actief volgen, SWP niet voldaan subgroep</t>
  </si>
  <si>
    <t xml:space="preserve">Bij TNBC zonder pCR geven zowel olaparib (OS HR 0,64 vs. placebo, OlympiA) als capecitabine (HR 0,52 vs. afwachten, CREATE-X: Japans/Koreaans, open-label, zonder BRCA-onderscheid) klinisch relevante OS-winst; de naïeve indirecte vergelijking olaparib vs. capecitabine geeft HR 1,09 (0,82–1,45) – geen klinisch relevant of significant verschil, QoL niet vergelijkbaar, mogelijk meer toxiciteit maar minder stakers; vertrouwen zeer laag. ZIN concludeert gelijke waarde; recente publicaties over verminderde werking van capecitabine bij gBRCA-TNBC overtuigen niet van meerwaarde.</t>
  </si>
  <si>
    <t xml:space="preserve">Een naïeve ITC tegen een oude, geografisch en genetisch afwijkende comparatorstudie volstaat voor 'gelijke waarde' maar niet voor meerwaarde; mechanistische/observationele argumenten dat de comparator bij de biomarkerpopulatie slechter werkt, worden niet als bewijs geaccepteerd.</t>
  </si>
  <si>
    <t xml:space="preserve">brief p. 3 (indirecte vergelijking olaparib met capecitabine)</t>
  </si>
  <si>
    <t xml:space="preserve">TNBC non-pCR, CREATE-X, olaparib HR 0,64, capecitabine HR 0,52, ITC HR 1,09, gelijke waarde, capecitabine verminderde werking gBRCA niet overtuigend</t>
  </si>
  <si>
    <t xml:space="preserve">Omdat geen meerwaarde is aangetoond, beoordeelde ZIN de kosteneffectiviteit niet; advies: olaparib opnemen voor TNBC-patiënten zonder pCR mits de nettoprijs niet hoger is dan die van de huidige standaard capecitabine; BI €2,3 mln (47 patiënten bij 50% substitutie in jaar 3; range €1,1–3,6 mln).</t>
  </si>
  <si>
    <t xml:space="preserve">Prijsanker = generiek capecitabine (net als abirateron bij darolutamide): een PARP-remmer moet concurreren met een generiek chemotherapeuticum. Zonder aangetoonde meerwaarde t.o.v. een generieke standaard is er geen prijsruimte.</t>
  </si>
  <si>
    <t xml:space="preserve">brief p. 1-2, 3 (pakketadvies, budgetimpactanalyse)</t>
  </si>
  <si>
    <t xml:space="preserve">nettoprijs capecitabine generiek, geen KEA, budgetimpact 2,3 mln, 47 patiënten, marktpenetratie 50%</t>
  </si>
  <si>
    <t xml:space="preserve">ZIN erkent dat de rol en therapeutische waarde van olaparib in de huidige richtlijnen voor TNBC mogelijk onderbelicht zijn, maar volgt onverkort zijn SWP-document (2023): de geldende richtlijnen zijn normerend én leidend. Als de beroepsgroep de richtlijnen aanpast aan voortschrijdend inzicht over olaparib bij deze indicatie, is ZIN bereid het advies te heroverwegen.</t>
  </si>
  <si>
    <t xml:space="preserve">De weg naar een beter advies loopt via de richtlijn: ZIN legt de bal expliciet bij de beroepsgroep. Richtlijnwerk vóór indiening is bij gelijke-waarde-uitkomsten de belangrijkste hefboom.</t>
  </si>
  <si>
    <t xml:space="preserve">richtlijn normerend en leidend, beroepsgroep richtlijn aanpassen, heroverweging, SWP-document 2023</t>
  </si>
  <si>
    <t xml:space="preserve">Op basis van de placebogecontroleerde registratiestudies (U-EXCEED, U-EXCEL, U-ENDURE) en een gepubliceerde NMA op klinische remissie concludeert ZIN dat er geen klinisch relevante verschillen zijn tussen upadacitinib en ustekinumab of vedolizumab in het bereiken en behouden van remissie; het bijwerkingenprofiel is vergelijkbaar, met de JAK-klasse-waarschuwingen (maligniteiten, MACE, ernstige infecties; voorzichtigheid &gt;65 jaar). De registratiehouder vroeg zelf een smallere indicatie (na falen van een biological) dan de registratie.</t>
  </si>
  <si>
    <t xml:space="preserve">Een fabrikant kan de aangevraagde indicatie bewust versmallen tot de positie waar gelijke waarde aantoonbaar is (na TNF-alfa-remmer), waarmee de klassegenoten in die lijn het anker worden; klasse-effecten (JAK) worden als voorzorg genoemd, niet als minderwaarde.</t>
  </si>
  <si>
    <t xml:space="preserve">brief p. 1-3 (claim, stand van de wetenschap en praktijk)</t>
  </si>
  <si>
    <t xml:space="preserve">U-EXCEED U-EXCEL U-ENDURE, NMA klinische remissie, ustekinumab, vedolizumab, gelijke waarde, JAK-klasse MACE maligniteiten, smallere indicatie aangevraagd</t>
  </si>
  <si>
    <t xml:space="preserve">Claude (batch 36, 23-09-2026)</t>
  </si>
  <si>
    <t xml:space="preserve">Vanwege de gelijke waarde beoordeelde ZIN de KE niet en benadrukt het dat opname niet tot meerkosten mag leiden t.o.v. vedolizumab of ustekinumab; ZIN wijst erop dat ustekinumab in juli 2024 uit patent gaat, zodat biosimilars en een prijsdaling te verwachten zijn.</t>
  </si>
  <si>
    <t xml:space="preserve">'Geen meerkosten' als anker, met een aangekondigd patentverloop van een comparator (ustekinumab) als neerwaartse druk – dezelfde constructie als bij zanubrutinib/ibrutinib (2022).</t>
  </si>
  <si>
    <t xml:space="preserve">brief p. 1, 3-4 (kosteneffectiviteit)</t>
  </si>
  <si>
    <t xml:space="preserve">geen meerkosten, vedolizumab, ustekinumab patentverloop juli 2024, biosimilars, geen KEA</t>
  </si>
  <si>
    <t xml:space="preserve">ZIN raamt 1.391 behandelde patiënten in jaar 3 (marktpenetratie 22,5%) en rekent met twee doseringsscenario's (75% resp. 50% van de patiënten op de hogere onderhoudsdosis van 30 mg): jaarkosten €20.136–22.114 (startjaar) en €16.176–18.891 (onderhoud), macrokosten €24,1–27,6 mln en netto €2,8–6,3 mln na substitutie; mogelijk onderschat omdat ziekenhuizen de comparators onder de AIP inkopen.</t>
  </si>
  <si>
    <t xml:space="preserve">Bij middelen met twee onderhoudsdoseringen modelleert ZIN de BI in dosis-mixscenario's; verwacht dat de hoge dosis als opwaarts risico wordt meegenomen.</t>
  </si>
  <si>
    <t xml:space="preserve">1.391 patiënten, marktpenetratie 22,5%, 15 mg 30 mg scenario's, budgetimpact 2,8-6,3 mln, ziekenhuiskortingen comparators</t>
  </si>
  <si>
    <t xml:space="preserve">In twee RCT's (n=1.686) bereikten klinisch relevant meer patiënten PASI 90 en sPGA 0/1 met deucravacitinib dan met apremilast, aanhoudend tot 52 weken, en bijna tweemaal zoveel patiënten hadden een klinisch relevant QoL-effect; mogelijk minder ernstige bijwerkingen (n.s.) en minder stakers. ZIN concludeert meerwaarde t.o.v. apremilast; PASI 90 (CHMP: beste bewijs van effectiviteit) en sPGA 0/1 (behandelsucces in de Nederlandse praktijk) zijn de cruciale uitkomstmaten.</t>
  </si>
  <si>
    <t xml:space="preserve">Bij psoriasis hanteert ZIN PASI 90 en sPGA 0/1 als cruciale maten voor 'ernst van de ziekte'; head-to-head superioriteit op deze maten plus QoL levert meerwaarde. Een oraal middel kan in een biological-dominante indicatie meerwaarde krijgen tegenover de orale comparator.</t>
  </si>
  <si>
    <t xml:space="preserve">POETYK, PASI 90, sPGA 0/1, apremilast, 52 weken, kwaliteit van leven tweemaal zoveel, stakers lager</t>
  </si>
  <si>
    <t xml:space="preserve">Omdat head-to-head studies met biologicals ontbreken, heeft de NVDV in een voorlopig Standpunt de plaats van deucravacitinib gelijkgesteld aan die van apremilast: orale systemische therapie wanneer conventionele eerstelijnsmiddelen (acitretine, ciclosporine, dimethylfumaraat, methotrexaat) gecontra-indiceerd zijn – strikter dan het eerstelijnslabel van de EMA. ZIN ondersteunt die plaatsbepaling en beperkt het advies daartoe.</t>
  </si>
  <si>
    <t xml:space="preserve">De beroepsgroep kan (via een standpunt vooruitlopend op de richtlijn) de plaats smaller vaststellen dan het EMA-label, en ZIN volgt dat; zonder head-to-head data tegen biologicals krijgt een nieuw oraal middel de positie van de bestaande orale comparator. Investeer in richtlijnpositionering vóór de beoordeling.</t>
  </si>
  <si>
    <t xml:space="preserve">brief p. 3 (plaatsbepaling NVDV)</t>
  </si>
  <si>
    <t xml:space="preserve">NVDV standpunt, plaatsbepaling apremilast, eerstelijnslabel EMA strikter, conventionele middelen gecontra-indiceerd, biologicals geen head-to-head</t>
  </si>
  <si>
    <t xml:space="preserve">De KEA is van voldoende kwaliteit, maar ZIN acht de fabrikant-ICER van €31.665 te optimistisch: grote onzekerheid over betrouwbaarheid en consistentie van de QoL-uitkomsten en te hoog ingeschatte specifieke zorgkosten op basis van Britse in plaats van Nederlandse prijzen. Met BOZ-kosten −50% en zowel de basecase- als de originele studie-QoL-data komt ZIN op een range van €40.789–71.381/QALY bij een referentiewaarde van €20.000 (lage ziektelast) → korting 10–15%.</t>
  </si>
  <si>
    <t xml:space="preserve">Buitenlandse (VK-)kostenparameters en onbetrouwbare QoL-input leiden tot een conservatieve ZIN-range; bij lage ziektelast (€20.000) volstaat een bescheiden korting (10–15%) – het laagste percentage in de database.</t>
  </si>
  <si>
    <t xml:space="preserve">ICER 31.665, range 40.789-71.381, BOZ-kosten -50%, VK-prijzen, QoL onbetrouwbaar, referentiewaarde 20.000, korting 10-15%</t>
  </si>
  <si>
    <t xml:space="preserve">Bij 97% marktpenetratie t.o.v. de apremilast-plaats verwacht ZIN 652 patiënten in jaar 3 à €9.736 per jaar: totale kosten €6,2 mln, meerkosten €1,2 mln na substitutie van apremilast op AIP (nettoprijs lager door kortingen); mogelijk sneller dan 75% al in jaar 2 door betere effectiviteit en minder toxiciteit; patentverloop apremilast in 2028 meewegen.</t>
  </si>
  <si>
    <t xml:space="preserve">Een nieuw middel dat de oude comparator volledig vervangt krijgt een BI op de comparatorpopulatie; het toekomstige patentverloop van de comparator (2028) wordt nu al als onderhandelingscontext genoemd.</t>
  </si>
  <si>
    <t xml:space="preserve">brief p. 3, 4 (budgetimpact, eindconclusie)</t>
  </si>
  <si>
    <t xml:space="preserve">652 patiënten, 97% penetratie, €9.736, meerkosten 1,2 mln, apremilast AIP kortingen, patentverloop 2028</t>
  </si>
  <si>
    <t xml:space="preserve">Omdat PN-symptomen per patiënt verschillen en op groepsniveau moeilijk aantoonbaar zijn, gebruikte ZIN in dit specifieke dossier tumorgrootte als surrogaat voor symptoomvermindering: ≥20% krimp bij 40–66% van de patiënten (zelden bij natuurlijk beloop, bevestigd door experts), klinisch relevant betere PFS dan de historische controle, en de redenering dat symptomen zonder volumeafname niet verminderen → klinisch relevant effect bij een ernstige, zeldzame, heterogene ziekte zonder oorzakelijke behandeling; QoL ten minste gelijk, bij 38–53% relevant verbeterd. Effecten 'zeer onzeker' (single-arm, indirecte uitkomstmaten, moeilijk interpreteerbare PFS).</t>
  </si>
  <si>
    <t xml:space="preserve">ZIN kan een tumorgrootte-surrogaat accepteren als de heterogeniteit van symptomen groepsanalyse onmogelijk maakt en experts bevestigen dat het effect bij natuurlijk beloop niet voorkomt; SWP met het label 'zeer onzeker' en een zware rol voor gepast gebruik.</t>
  </si>
  <si>
    <t xml:space="preserve">SPRINT, tumorkrimp ≥20% bij 40-66%, natuurlijk beloop, PFS historische controle, surrogaat symptomen, heterogeniteit, zeer onzeker</t>
  </si>
  <si>
    <t xml:space="preserve">ZIN noemt de ongecontroleerde opzet begrijpelijk vanwege de veelbelovende SPRINT-fase-1-resultaten, patiënt- en klinische equipoise, het kleine indicatiegebied en de 'rug-tegen-de-muur'-situatie, maar het geeft ernstig bias-risico waardoor de effecten bij voorbaat onzeker zijn; bijwerkingen bij vrijwel iedereen (12% ernstig, 10% permanent gestaakt) zijn beheersbaar door dosisonderbreking/-reductie en niet levensbedreigend.</t>
  </si>
  <si>
    <t xml:space="preserve">De vier 'begrijpelijkheidscriteria' voor single-arm design (eerdere veelbelovende data, equipoise, klein indicatiegebied, rug-tegen-de-muur) verzachten het oordeel maar nemen het bias-risico niet weg; beheersbaarheid van toxiciteit via dosisaanpassing telt positief.</t>
  </si>
  <si>
    <t xml:space="preserve">ongecontroleerde opzet begrijpelijk, equipoise, klein indicatiegebied, rug-tegen-de-muur, bias-risico, bijwerkingen 12% ernstig, 10% gestaakt, dosisreductie</t>
  </si>
  <si>
    <t xml:space="preserve">ZIN vindt het niet realistisch alleen van de fabrikant-ICER (€170.774) uit te gaan: de QoL van deze patiënten is onduidelijk en er is geen bewijs dat 55% van de behandelde patiënten na de leeftijd van 24 jaar levenslang progressievrij blijft. Scenario A (levenslang progressievrij, meest realistisch bij voldoende bewijs) €170.774 en scenario B (conservatiever langetermijnbeloop) €332.319 per QALY bij €50.000 → korting 70–84%; niet alle onzekerheden (progressiepercentage, stabilisatie na 24 jaar, beloop onder BSC, QoL progressievrij) zijn ermee afgedekt.</t>
  </si>
  <si>
    <t xml:space="preserve">Bij pediatrische chronische aandoeningen wordt 'levenslang progressievrij na de groeifase' niet zonder bewijs geaccepteerd; scenario B (conservatief) bepaalt het advies. Lever natuurlijk-beloopdata over de volwassen fase mee.</t>
  </si>
  <si>
    <t xml:space="preserve">ICER 170.774, ICER 332.319, scenario A B, levenslang progressievrij na 24 jaar, korting 70-84%, referentiewaarde 50.000, QoL onduidelijk</t>
  </si>
  <si>
    <t xml:space="preserve">De ACP merkt op dat de ziektelastberekening (en de bijbehorende referentiewaarde van €50.000) voor kinderen wellicht een te rooskleurig beeld schetst: deze kinderen verliezen t.o.v. gezonde kinderen ruim 35 QALY's, vooral door slechtere kwaliteit van leven; het betreft een innovatieve behandeling voor een groep zonder oorzakelijke behandeling, terwijl EMA-registratie voorwaardelijk is (beperkte veiligheidsdata).</t>
  </si>
  <si>
    <t xml:space="preserve">De ACP signaleert dat proportional shortfall bij kinderen met chronische, niet-dodelijke ziekten de ziektelast onderschat (groot absoluut QALY-verlies); vooralsnog zonder gevolg voor de referentiewaarde, maar een aanknopingspunt voor pediatrische dossiers.</t>
  </si>
  <si>
    <t xml:space="preserve">ziektelast kinderen te rooskleurig, 35 QALY's verlies, referentiewaarde 50.000, voorwaardelijke EMA-registratie, innovatief</t>
  </si>
  <si>
    <t xml:space="preserve">Gezien de grote onzekerheid achten ZIN en ACP een weesgeneesmiddelenarrangement noodzakelijk met start- en stopcriteria (waarborg dat bij de juiste patiënten wordt gestart en wordt gestopt bij onvoldoende effect), de rol van expertisecentra, een indicatiecommissie, dataverzameling (ten minste tumorgrootte, complicaties door progressie, veiligheid en kwaliteit van leven) en evaluatiemomenten; de beroepsgroep is al begonnen. In het kader van cyclisch pakketbeheer worden toekomstige resultaten (arrangement, aanvullende EMA-data) opnieuw bekeken.</t>
  </si>
  <si>
    <t xml:space="preserve">Bij 'zeer onzeker' SWP verschuift de bewijslast naar het arrangement: verplichte QoL-dataverzameling en stopcriteria als voorwaarde, met expliciete herbeoordeling via cyclisch pakketbeheer.</t>
  </si>
  <si>
    <t xml:space="preserve">brief p. 1, 5 (pakketadvies, maatschappelijke weging)</t>
  </si>
  <si>
    <t xml:space="preserve">weesgeneesmiddelenarrangement, start- en stopcriteria, indicatiecommissie, dataverzameling QoL, cyclisch pakketbeheer, expertisecentra</t>
  </si>
  <si>
    <t xml:space="preserve">ZIN verwacht 39–114 behandelde patiënten in jaar 3; de kosten per patiënt hangen af van het lichaamsoppervlak (€89.129–297.125 per jaar) en de totale meerkosten zijn €6,8–19,9 mln.</t>
  </si>
  <si>
    <t xml:space="preserve">Bij BSA-gedoseerde pediatrische middelen rapporteert ZIN een brede kostenrange per patiënt; groei van het kind verhoogt de jaarkosten.</t>
  </si>
  <si>
    <t xml:space="preserve">39-114 patiënten, €89.129-297.125, lichaamsoppervlak, budgetimpact 6,8-19,9 mln</t>
  </si>
  <si>
    <t xml:space="preserve">In RELATIVITY-047 leefden patiënten met nivolumab-relatlimab niet klinisch relevant langer dan met nivolumab-monotherapie (subgroep PD-L1 &lt;1% én totale populatie), terwijl de PFS bij PD-L1 &lt;1% wél statistisch significant en volgens PASKWIL klinisch relevant beter was. Omdat ZIN op basis van GRADE voldoende vertrouwen heeft dat er geen klinisch relevant OS-effect is, ziet het geen noodzaak het surrogaat PFS te beoordelen: de PFS-winst vertaalt zich hier niet in OS.</t>
  </si>
  <si>
    <t xml:space="preserve">Als de OS-data volwassen genoeg zijn voor een GRADE-oordeel 'geen klinisch relevant effect', wordt PFS als surrogaat buiten beschouwing gelaten, hoe significant ook. Bij een add-on tegen een I-O-standaard is OS de enige valuta.</t>
  </si>
  <si>
    <t xml:space="preserve">RELATIVITY-047, OS niet klinisch relevant, PFS significant PASKWIL, surrogaat niet beoordeeld, GRADE voldoende vertrouwen, PD-L1 &lt;1%</t>
  </si>
  <si>
    <t xml:space="preserve">ZIN formuleert de combinatieregel: wanneer een nieuwe behandeling aan de standaardbehandeling wordt toegevoegd (nieuw + standaard), moet er aantoonbare meerwaarde zijn t.o.v. die standaard om aan SWP te voldoen; de conclusie 'gelijke waarde' is dan niet voldoende. Zonder klinisch relevante verbetering op de gunstige effecten is de klinisch relevante toename van ernstige bijwerkingen en stakers onacceptabel.</t>
  </si>
  <si>
    <t xml:space="preserve">De 'combinatieregel' (2024): voor add-on-combinaties met een vergoede standaard bestaat geen 'gelijke waarde'-route; alleen meerwaarde leidt tot SWP. Cruciaal voor elke I-O-combinatie die op een eigen monotherapie bouwt.</t>
  </si>
  <si>
    <t xml:space="preserve">brief p. 3-4 (combinatiebehandeling, conclusie)</t>
  </si>
  <si>
    <t xml:space="preserve">combinatieregel, nieuw plus standaard, gelijke waarde niet voldoende, meerwaarde vereist, toxiciteit onacceptabel, stakers</t>
  </si>
  <si>
    <t xml:space="preserve">De QoL verschilde niet klinisch relevant tussen de armen, maar ZIN merkt op dat de QoL van de studiepopulatie al zeer goed was, zodat verbetering waarschijnlijk niet mogelijk was; dat QoL gelijk bleef ondanks klinisch relevant meer toxiciteit is gunstig, maar onvoldoende om meerwaarde op te baseren.</t>
  </si>
  <si>
    <t xml:space="preserve">Een 'ceiling effect' in QoL wordt erkend, maar behouden QoL bij meer toxiciteit is geen meerwaarde-argument.</t>
  </si>
  <si>
    <t xml:space="preserve">brief p. 3 (kwaliteit van leven en ongunstige effecten)</t>
  </si>
  <si>
    <t xml:space="preserve">kwaliteit van leven ceiling effect, behouden QoL, toxiciteit, geen meerwaarde</t>
  </si>
  <si>
    <t xml:space="preserve">De CieBOM gaf in maart 2023 een positief advies op een eerdere datacut (mediane follow-up 13,2 maanden) en de oude PASKWIL-criteria; ZIN beoordeelde op latere data en wijst erop dat de PASKWIL-criteria in mei 2023 zijn aangescherpt. WIN-O zag een plaats bij PD-L1 &lt;1% zonder negatieve risicofactoren of bij patiënten die nivolumab-ipilimumab niet verdragen.</t>
  </si>
  <si>
    <t xml:space="preserve">Een positief CieBOM-advies op oudere data en oude criteria bindt ZIN niet; ZIN toetst aan de meest recente datacut en de actuele PASKWIL-criteria (2023).</t>
  </si>
  <si>
    <t xml:space="preserve">CieBOM positief maart 2023, datacut 13,2 maanden, PASKWIL aangescherpt mei 2023, WIN-O plaatsbepaling</t>
  </si>
  <si>
    <t xml:space="preserve">COMET (fase-3 RCT, LOPD) toont na 52 weken een vergelijkbaar positief effect van AVA en ALG op longfunctie en motorisch functioneren; voor IOPD zijn de MINI-COMET-data beperkt (dosisescalatie, zeer weinig patiënten) maar acceptabel gezien incidentie en leeftijd, en gezien de vergelijkbare pathofysiologie en het consistente ERT-werkingsmechanisme heeft ZIN voldoende vertrouwen in vergelijkbare effectiviteit bij IOPD; conform de EMA (geen bewijs voor significante verschillen) → ten minste gelijkwaardig, SWP.</t>
  </si>
  <si>
    <t xml:space="preserve">Extrapolatie van LOPD-RCT-resultaten naar IOPD op basis van mechanisme en pathofysiologie wordt geaccepteerd bij ultrazeldzame subpopulaties; de EMA-conclusie 'geen significante verschillen' wordt als steun voor gelijke waarde gebruikt.</t>
  </si>
  <si>
    <t xml:space="preserve">COMET, MINI-COMET, BABY-COMET, LOPD, IOPD, extrapolatie werkingsmechanisme, EMA geen verschillen, gelijke waarde ALG</t>
  </si>
  <si>
    <t xml:space="preserve">ZIN vroeg geen KEA (gelijke waarde), maar stelt vast dat de KE van ALG zeer ongunstig is (Nederlandse studies: ICER ~€1–3 mln/QALY vs. BSC) en dat dit ook voor AVA geldt. ZIN benoemt het dilemma expliciet: bij gelijke waarde mag de prijs maximaal gelijk zijn aan de standaard, maar als die standaard zelf niet kosteneffectief is, is de nieuwe behandeling bij gelijke prijs ook niet kosteneffectief – een 'onwenselijke situatie' waarover ZIN zich met WAR en ACP beraadt.</t>
  </si>
  <si>
    <t xml:space="preserve">Formele erkenning (mei 2024) van de weeffout in de gelijke-waarde-route bij niet-kosteneffectieve standaarden; verwacht dat ZIN hiervoor methodiek ontwikkelt (zie ook Fabry, INT-076, en de 'ondoelmatige comparator'-opslagen bij MM/ALL).</t>
  </si>
  <si>
    <t xml:space="preserve">brief p. 2-3, 5 (kosteneffectiviteit; niet-kosteneffectieve standaardbehandeling)</t>
  </si>
  <si>
    <t xml:space="preserve">ALG ICER 1-3 mln per QALY, niet-kosteneffectieve standaardbehandeling, gelijke waarde dilemma, onwenselijke situatie, WAR ACP beraad</t>
  </si>
  <si>
    <t xml:space="preserve">De ACP adviseert AVA niet op te nemen tenzij prijsonderhandeling tot een lagere prijs en gunstigere KE leidt (referentiewaarde €80.000), en AVA in de sluis te houden tot ook cipaglucosidase alfa (derde Pompe-middel, beoordeling gestart) is beoordeeld, om concurrentie en onderhandelingsmogelijkheden te benutten; de onderhandeling over AVA moet worden gecombineerd met cipaglucosidase alfa én een heronderhandeling van ALG. ZIN neemt dit over.</t>
  </si>
  <si>
    <t xml:space="preserve">Klassebrede, gelijktijdige (her)onderhandeling over alle middelen in een indicatie – inclusief de al vergoede standaard – als antwoord op een niet-kosteneffectieve klasse; de sluis wordt bewust langer gebruikt om concurrentie af te wachten.</t>
  </si>
  <si>
    <t xml:space="preserve">brief p. 1, 4-5 (maatschappelijke weging)</t>
  </si>
  <si>
    <t xml:space="preserve">cipaglucosidase alfa, sluis handhaven, gecombineerde onderhandeling, heronderhandeling ALG, concurrentie, referentiewaarde 80.000</t>
  </si>
  <si>
    <t xml:space="preserve">Kosten per patiënt €804.417 (IOPD, 40 mg/kg wekelijks) en €335.174 (LOPD, 20 mg/kg tweewekelijks), gewogen €397.521, gelijk aan ALG; 76 patiënten na 3 jaar → kostenneutraal maar een kostenbeslag van €27,3 mln. ZIN ziet AVA mogelijk als 'evergreening' die biosimilar-intrede van het uit patent zijnde ALG kan verstoren en rekende een scenario: meerkosten €5,5–21,9 mln als een ALG-biosimilar 20–80% goedkoper zou zijn. GIP: €59,7 mln aan ALG in 2022, ~€633 mln over 2012–2023; ALG-arrangement losgelaten.</t>
  </si>
  <si>
    <t xml:space="preserve">Eerste keer dat ZIN 'evergreening' expliciet benoemt (met verwijzing naar het SiRM-rapport 2024) en de gederfde biosimilarbesparing als hypothetische BI doorrekent; verwacht dit bij elke opvolger van een uit patent lopend biologisch weesgeneesmiddel.</t>
  </si>
  <si>
    <t xml:space="preserve">brief p. 3-4 (budgetimpactanalyse, maatschappelijke weging)</t>
  </si>
  <si>
    <t xml:space="preserve">evergreening, SiRM 2024, biosimilars ALG, meerkosten 5,5-21,9 mln, €397.521, 76 patiënten, kostenbeslag 27,3 mln, GIP 633 mln</t>
  </si>
  <si>
    <t xml:space="preserve">MAGNITUDE toonde een significante en volgens PASKWIL 2023 klinisch relevante rPFS-winst (16,6 vs. 10,9 maanden; HR 0,53) – basis voor het positieve CieBOM-advies van april 2024 – maar de correlatie tussen rPFS en OS is slechts 'redelijk' en de OS-data bevestigen geen voordeel: interim HR 0,88 (0,58–1,34), finale analyse (35,9 maanden) 30,4 vs. 28,6 maanden, HR 0,79 (0,55–1,12). ZIN concludeert dat patiënten niet klinisch relevant langer leven.</t>
  </si>
  <si>
    <t xml:space="preserve">Een PASKWIL-conform surrogaat (rPFS) wordt overruled door mature OS-data zonder relevant effect; ZIN gebruikt de finale OS-analyse zelfs als die na het CieBOM-advies beschikbaar kwam. Dien geen combinatiedossier in op rPFS als de OS-analyse nadert.</t>
  </si>
  <si>
    <t xml:space="preserve">MAGNITUDE, rPFS 16,6 vs 10,9 HR 0,53, OS HR 0,88 0,79, finale analyse 35,9 maanden, rPFS-OS correlatie redelijk, CieBOM positief april 2024</t>
  </si>
  <si>
    <t xml:space="preserve">Het effect op QoL is zeer onzeker en het veiligheidsprofiel evident slechter dan abirateron alleen (klinisch relevant meer ernstige bijwerkingen en stakers). Volgens de combinatieregel moet een toevoeging aan de standaardbehandeling aantoonbare meerwaarde hebben – gelijke waarde volstaat niet – en bij gebrek aan winst op de gunstige effecten is een klinisch relevante toename van ongunstige effecten onacceptabel → SWP niet voldaan, geen BIA.</t>
  </si>
  <si>
    <t xml:space="preserve">Tweede toepassing van de combinatieregel (na Opdualag): voor een vaste-dosiscombinatie 'nieuw + generieke standaard' is alleen meerwaarde een route; de generieke status van abirateron (voorkeur in NL wegens prijs) maakte de lat niet lager.</t>
  </si>
  <si>
    <t xml:space="preserve">combinatieregel, gelijke waarde niet voldoende, toxiciteit stakers onacceptabel, abirateron generiek, geen BIA</t>
  </si>
  <si>
    <t xml:space="preserve">In de dubbelblinde RCT BALANCE (n=77) waren na 24 maanden hart- en nierfunctie, pijn, QoL, bijwerkingen en stakers vergelijkbaar tussen pegunigalsidase alfa en agalsidase bèta; de populatie was niet geheel representatief voor Nederland (resultaten deels toepasbaar). De switch-studies BRIDGE (n=22) en BRIGHT (n=30) hebben beperkte betekenis (klein, geen comparator, agalsidase alfa i.p.v. de standaard bèta). Infusiegerelateerde reacties waren het laagst bij pegunigalsidase alfa (6,3%) en het hoogst bij agalsidase bèta (67%). De beroepsgroep acht vergelijkbare praktijkeffecten aannemelijk → gelijke waarde, SWP.</t>
  </si>
  <si>
    <t xml:space="preserve">Een kleine head-to-head RCT op klinische en QoL-maten volstaat voor gelijke waarde bij ERT; een fors verschil in infusiereacties (6% vs. 67%) telt niet als meerwaarde.</t>
  </si>
  <si>
    <t xml:space="preserve">BALANCE n=77, agalsidase bèta, hart- en nierfunctie, BRIDGE BRIGHT switch, infusiereacties 6,3% vs 67%, gelijke waarde</t>
  </si>
  <si>
    <t xml:space="preserve">ZIN vroeg geen KEA (gelijke waarde), maar herinnert aan het CVZ-advies uit 2012: ERT bij Fabry had een ICER van €3,3 mln/QALY, het CVZ zag 'onvoldoende reden om de ongunstige kosteneffectiviteit acceptabel te vinden' maar adviseerde onder voorwaarden toch positief omdat collectieve financiering de enige manier was om de middelen beschikbaar te houden. Dat dilemma herhaalt zich: prijs en effect van pegunigalsidase alfa en agalsidase bèta zijn vergelijkbaar, dus beide niet kosteneffectief → ZIN adviseert prijsonderhandelingen over béide middelen, bij voorkeur decentraal.</t>
  </si>
  <si>
    <t xml:space="preserve">Bij een niet-kosteneffectieve standaard adviseert ZIN de standaard mee te heronderhandelen (hier decentraal); een nieuw gelijkwaardig middel wordt de aanleiding om de hele klasse opnieuw te prijzen.</t>
  </si>
  <si>
    <t xml:space="preserve">CVZ 2012 ICER 3,3 mln per QALY, collectieve financiering, beide niet kosteneffectief, prijsonderhandeling beide middelen, decentraal</t>
  </si>
  <si>
    <t xml:space="preserve">Van ca. 230 Fabry-patiënten onder controle van het expertisecentrum worden 110 met agalsidase bèta behandeld; volgens de Commissie Wees komt slechts voor 0–3 patiënten per jaar (oncontroleerbare infusiereacties of veel antistoffen) een directe switch in aanmerking en wil zij eerst zorgvuldig praktijkdata verzamelen. ZIN gaat uit van maximaal 8, 12 en 15 patiënten in jaar 1–3; €153.485 vs. €159.719 per jaar → kostenbeslag maximaal €2,3 mln, besparing ~€93.506.</t>
  </si>
  <si>
    <t xml:space="preserve">De beroepsgroep (Commissie Wees) kan de BI drastisch beperken door zelf een restrictief switch-beleid en een data-eerst-benadering te formuleren; ZIN neemt die aantallen over.</t>
  </si>
  <si>
    <t xml:space="preserve">230 patiënten, 110 agalsidase bèta, Commissie Wees 0-3 switches per jaar, 8 12 15 patiënten, €153.485, besparing 93.506</t>
  </si>
  <si>
    <t xml:space="preserve">Na het negatieve besluit van de minister (maart 2023) verzocht de registratiehouder, met steun van NVMO en BVN, om herbeoordeling van het FE-dossier op basis van langere follow-up uit ASCENT. ZIN stelde vast dat de wijzigingen op nieuwe gegevens berusten en valide zijn en dat de essentiële vragen over de basecase volledig zijn beantwoord; de kritiekpunten uit 2022 blijven geldig. De analyse is van voldoende kwaliteit: ICER €154.502/QALY → korting ten minste 55% (2022: 75%).</t>
  </si>
  <si>
    <t xml:space="preserve">Een mislukte onderhandeling is niet het einde: met langere OS-follow-up kan het FE-dossier worden heropend en kan de kortingseis fors dalen (75% → 55%). De sluis blijft na een negatief besluit gewoon staan.</t>
  </si>
  <si>
    <t xml:space="preserve">brief p. 1-2 (kosteneffectiviteit, eindconclusie)</t>
  </si>
  <si>
    <t xml:space="preserve">herbeoordeling FE, langere follow-up ASCENT, ICER 154.502, korting 55% i.p.v. 75%, onderhandeling mislukt maart 2023, NVMO BVN steun</t>
  </si>
  <si>
    <t xml:space="preserve">Claude (batch 37, 23-09-2026)</t>
  </si>
  <si>
    <t xml:space="preserve">ZIN beperkte de herbeoordeling tot het farmaco-economisch dossier; het SWP-oordeel en de BIA uit 2022 bleven ongewijzigd, en het eerdere advies om indicatie-uitbreidingen mee te wegen werd herhaald.</t>
  </si>
  <si>
    <t xml:space="preserve">Herbeoordelingen zijn gericht: alleen het onderdeel met nieuwe data wordt opnieuw beoordeeld; eerdere onderhandelingsadviezen blijven van kracht.</t>
  </si>
  <si>
    <t xml:space="preserve">herbeoordeling alleen FE, SWP ongewijzigd, indicatie-uitbreidingen</t>
  </si>
  <si>
    <t xml:space="preserve">In RUBY gaf toevoeging van dostarlimab aan carboplatine/paclitaxel bij dMMR/MSI-H EC een klinisch relevant OS-effect (HR 0,30; 0,13–0,70) bij 24,8 maanden follow-up; de absolute winst is door immaturiteit niet te bepalen, maar de 2-jaarsoverleving was 83,3% vs. 58,7% en een CSR met langere follow-up onderschrijft het effect. QoL bleef behouden ondanks waarschijnlijk klinisch relevant meer ernstige (immuungerelateerde) bijwerkingen en stakers → meerwaarde.</t>
  </si>
  <si>
    <t xml:space="preserve">Een zeer lage OS-HR (0,30) in een biomarker-geselecteerde populatie volstaat ondanks immature data; ZIN accepteert een ongepubliceerd CSR met langere follow-up als ondersteuning.</t>
  </si>
  <si>
    <t xml:space="preserve">RUBY, OS HR 0,30, 2-jaarsoverleving 83% vs 59%, dMMR MSI-H, CSR langere follow-up, kwaliteit van leven behouden</t>
  </si>
  <si>
    <t xml:space="preserve">De KEA is van voldoende kwaliteit; de fabrikant-ICER is €32.928/QALY, maar ZIN acht een range van €46.278–70.867 realistischer wanneer rekening wordt gehouden met afname van het behandeleffect over de tijd (treatment waning). Ook dan is dostarlimab + chemotherapie kosteneffectief bij €80.000/QALY.</t>
  </si>
  <si>
    <t xml:space="preserve">Treatment waning is de standaardcorrectie van ZIN bij I-O-combinaties; hier blijft het middel ook na correctie kosteneffectief – de conclusie 'kosteneffectief' wordt op de conservatieve range gebaseerd.</t>
  </si>
  <si>
    <t xml:space="preserve">ICER 32.928, range 46.278-70.867, treatment waning, kosteneffectief, referentiewaarde 80.000</t>
  </si>
  <si>
    <t xml:space="preserve">Hoewel dostarlimab bij deze indicatie kosteneffectief is, adviseert ZIN toch een financieel arrangement af te sluiten, voortbordurend op zijn advies over PD-(L)1-remmers (30-01-2023): gezien de huidige uitgaven en de verwachte stijging van de macrokosten door uitbreiding naar eerdere lijnen en veel indicaties per product een centraal onderhandeld (vervolg)arrangement; ook voor dostarlimab worden meer indicatie-uitbreidingen verwacht.</t>
  </si>
  <si>
    <t xml:space="preserve">Klassebeleid overrulet dossieruitkomst: voor elke PD-(L)1-remmer geldt sinds 2023 een centraal arrangement, ook bij een gunstige ICER. Reken bij I-O-producten met een arrangement ongeacht de kosteneffectiviteit van de eerste indicatie.</t>
  </si>
  <si>
    <t xml:space="preserve">brief p. 2, 3-4 (prijsarrangementen PD(L)1-remmers)</t>
  </si>
  <si>
    <t xml:space="preserve">PD-(L)1-remmers advies 2023, centraal arrangement per product, kosteneffectief toch arrangement, indicatie-uitbreidingen, eerdere lijnen</t>
  </si>
  <si>
    <t xml:space="preserve">ZIN verwacht 140 behandelde patiënten in jaar 3 à €170.100 per jaar (gemiddeld ~87 weken behandeling): macrokosten €19,1 mln bij volledige substitutie van chemotherapie alleen.</t>
  </si>
  <si>
    <t xml:space="preserve">Lange behandelduur (tot 3 jaar onderhoud) drijft de kosten per patiënt bij I-O-onderhoud.</t>
  </si>
  <si>
    <t xml:space="preserve">140 patiënten, €170.100, 87 weken, macrokosten 19,1 mln</t>
  </si>
  <si>
    <t xml:space="preserve">ED is een eenmalige gentherapie, onderzocht in een enkelarmige studie (n=54) met intra-patiëntvergelijking: na 24 maanden klinisch relevant minder jaarlijkse bloedingen dan onder de voorafgaande factor IX-profylaxe; 2 patiënten moesten factor IX voortzetten; QoL-verbetering significant maar niet klinisch relevant; geen ernstige behandelgerelateerde bijwerkingen. Door de single-arm opzet en de korte follow-up voor een potentieel levenslange behandeling is de bewijskwaliteit zeer laag; ZIN concludeert 'minstens even effectief' → gelijke waarde, SWP, met voldoende vertrouwen in 4–5 jaar effectduur en te veel onzekerheid daarbuiten.</t>
  </si>
  <si>
    <t xml:space="preserve">Voor gentherapie bij hemofilie hanteert ZIN een expliciete 'bewezen effectduur' (4–5 jaar op basis van 2 jaar follow-up) als bouwsteen voor de prijs; meerwaarde t.o.v. profylaxe wordt niet toegekend ondanks minder bloedingen.</t>
  </si>
  <si>
    <t xml:space="preserve">single-arm n=54, intra-patiënt, bloedingen, factor IX profylaxe, gelijke waarde, effectduur 4-5 jaar, zeer lage bewijskwaliteit, Beneluxa</t>
  </si>
  <si>
    <t xml:space="preserve">Omdat de netto geneesmiddeluitgaven bij gelijke waarde niet mogen stijgen en de effectiviteit voor 4–5 jaar bewezen is, berekende ZIN de maximale prijs van ED als 4–5 jaar factor IX-profylaxe: €1,4–1,8 mln op lijstprijzen (scenario 1) en €604.574–757.302 op geschatte onderhandelde prijzen (scenario 2), tegenover een vraagprijs van €2,8 mln die de fabrikant baseert op 10 jaar profylaxe op lijstprijzen met een pay-for-performance-voorstel over 10 jaar.</t>
  </si>
  <si>
    <t xml:space="preserve">Nieuwe prijsmethodiek voor eenmalige therapieën met gelijke waarde: maximumprijs = bewezen effectduur × (netto)jaarkosten van de standaard; de fabrikantlogica 'prijs = 10 jaar besparing op lijstprijs' wordt afgewezen. Verwacht dit bij elke gentherapie die profylaxe vervangt.</t>
  </si>
  <si>
    <t xml:space="preserve">brief p. 3-4 (budgetimpactanalyse)</t>
  </si>
  <si>
    <t xml:space="preserve">maximale prijs 1,4-1,8 mln lijstprijs, 0,6-0,76 mln nettoprijs, vraagprijs 2,8 mln, 10 jaar profylaxe, pay for performance 10 jaar, netto-uitgaven niet stijgen</t>
  </si>
  <si>
    <t xml:space="preserve">ZIN herhaalt het dilemma van de niet-kosteneffectieve standaardbehandeling: bij gelijke waarde mag de prijs maximaal gelijk zijn aan de standaard en is een KEA niet aan de orde, maar als die standaard (factor IX-profylaxe, KE onbekend) zelf niet kosteneffectief is, is de nieuwe behandeling bij gelijke prijs dat ook niet; ZIN beraadt zich hierop met WAR en ACP.</t>
  </si>
  <si>
    <t xml:space="preserve">Derde dossier (na Pompe en Fabry) met de standaardpassage over de niet-kosteneffectieve standaard; ZIN kondigt beleidsontwikkeling aan.</t>
  </si>
  <si>
    <t xml:space="preserve">brief p. 4 (niet-kosteneffectieve standaardbehandeling)</t>
  </si>
  <si>
    <t xml:space="preserve">niet-kosteneffectieve standaard, gelijke waarde dilemma, WAR ACP beraad</t>
  </si>
  <si>
    <t xml:space="preserve">Met 26 behandelde patiënten in drie jaar (van ~180 hemofilie B-patiënten, 85 ernstig) en substitutie van profylaxe (€150.488–350.526 per patiënt per jaar) is de BI €36,5–39,6 mln in jaar 1 en −€1,2 tot +€4,3 mln in jaar 3; ZIN adviseert rekening te houden met komende middelen in dit indicatiegebied.</t>
  </si>
  <si>
    <t xml:space="preserve">Bij eenmalige therapie piekt de BI in jaar 1 en wordt daarna (bijna) budgetneutraal; concurrentie in aantocht als onderhandelingscontext.</t>
  </si>
  <si>
    <t xml:space="preserve">26 patiënten, budgetimpact jaar 1 36,5-39,6 mln, jaar 3 -1,2 tot 4,3 mln, profylaxe 150.488-350.526, komende middelen</t>
  </si>
  <si>
    <t xml:space="preserve">De beoordeling was een gezamenlijke Beneluxa-evaluatie met België (CRM); de rapporten zijn door beide landen gebruikt terwijl de procedures parallel volgens nationale wetgeving liepen. ZIN noemt deze samenwerking belangrijk met het oog op de EU-HTA-verordening (HTAr) per 11 januari 2025.</t>
  </si>
  <si>
    <t xml:space="preserve">Beneluxa-beoordelingen als opmaat naar de EU-HTAr: verwacht gedeelde assessments (JCA) met nationale appraisal.</t>
  </si>
  <si>
    <t xml:space="preserve">brief p. 1 (inleiding)</t>
  </si>
  <si>
    <t xml:space="preserve">Beneluxa, CRM België, HTAr 11 januari 2025, gezamenlijke evaluatie</t>
  </si>
  <si>
    <t xml:space="preserve">In de fase-3 RCT PROPEL (LOPD, ERT-naïef en -ervaren) hadden CIPA + miglustat en ALG na 52 weken een vergelijkbaar positief effect op motorisch functioneren en QoL; over longfunctie is geen uitspraak mogelijk (exploratief). Conform de EMA (onvoldoende bewijs voor significante verschillen) concludeert ZIN ten minste gelijkwaardigheid → SWP.</t>
  </si>
  <si>
    <t xml:space="preserve">Tweede Pompe-ERT binnen twee maanden met dezelfde uitkomst (gelijke waarde met ALG); een claim van gelijke waarde bij een gemengde ERT-naïeve/ervaren populatie wordt geaccepteerd.</t>
  </si>
  <si>
    <t xml:space="preserve">brief p. 3 (stand van de wetenschap en praktijk)</t>
  </si>
  <si>
    <t xml:space="preserve">PROPEL, ALG, motorisch functioneren, kwaliteit van leven, longfunctie exploratief, EMA, gelijke waarde</t>
  </si>
  <si>
    <t xml:space="preserve">Geen KEA (gelijke waarde), maar ALG is met een ICER van ~€1–3 mln/QALY zeer ongunstig en dat geldt naar verwachting ook voor CIPA + miglustat. ZIN adviseert opname mits de prijsonderhandeling tot een gunstigere KE leidt (referentiewaarde €80.000) en om, nu ook CIPA aan SWP voldoet, de onderhandelingen over CIPA + miglustat, AVA en ALG gelijktijdig te voeren – inclusief heronderhandeling van ALG.</t>
  </si>
  <si>
    <t xml:space="preserve">De in het AVA-advies aangekondigde klassebrede Pompe-onderhandeling wordt hier geactiveerd; de bestaande standaard (ALG, arrangement losgelaten) wordt opnieuw ter onderhandeling gesteld door de komst van twee gelijkwaardige nieuwkomers.</t>
  </si>
  <si>
    <t xml:space="preserve">brief p. 2, 4-5 (pakketadvies, kosteneffectiviteit, maatschappelijke weging)</t>
  </si>
  <si>
    <t xml:space="preserve">ALG ICER 1-3 mln, gecombineerde onderhandeling CIPA AVA ALG, heronderhandeling ALG, referentiewaarde 80.000, geen KEA</t>
  </si>
  <si>
    <t xml:space="preserve">Miglustat (Opfolda) is onderling vervangbaar met generiek miglustat en Zavesca (cluster 0A16AXDO V, standaarddosis 300 mg) en hoort op bijlage 1A, met een aangepaste bijlage-2-voorwaarde (Niemann-Pick type C én Pompe i.c.m. cipaglucosidase alfa), onder voorwaarde van een aanvaardbare prijs voor de combinatie. De brief is gecorrigeerd omdat de term 'evergreening' per abuis was gebruikt zonder ACP-uitspraak voor dit middel.</t>
  </si>
  <si>
    <t xml:space="preserve">Een combinatie van een sluismiddel (intramuraal) met een GVS-component wordt in één advies afgehandeld (GVS-clustering + bijlage-2-tekst); ZIN corrigeert kwalificaties die niet door de ACP zijn uitgesproken.</t>
  </si>
  <si>
    <t xml:space="preserve">brief p. 1-3 (pakketadvies, onderlinge vervangbaarheid)</t>
  </si>
  <si>
    <t xml:space="preserve">Opfolda bijlage 1A, cluster 0A16AXDO V, bijlage 2 voorwaarde, onderlinge vervangbaarheid, correctie evergreening</t>
  </si>
  <si>
    <t xml:space="preserve">Kosten €357.633 per LOPD-patiënt per jaar (CIPA €351.932 MSZ + miglustat €5.701 GVS), nagenoeg gelijk aan ALG/AVA (€357.519); 34 patiënten na 3 jaar (naast 34 op AVA) → BI €3.210, kostenbeslag ~€10 mln; in een scenario met ALG-biosimilars (20–80% goedkoper) €4–16 mln meerkosten.</t>
  </si>
  <si>
    <t xml:space="preserve">Bij drie gelijk geprijsde ERT's is de BI nihil, maar het biosimilar-verstoringsscenario blijft als waarschuwing staan.</t>
  </si>
  <si>
    <t xml:space="preserve">€357.633, 34 patiënten, budgetimpact 3.210, kostenbeslag 10 mln, biosimilarscenario 4-16 mln</t>
  </si>
  <si>
    <t xml:space="preserve">Mirikizumab zat niet in de gepubliceerde NMA's; ZIN concludeert gelijke waarde t.o.v. vedolizumab op basis van vergelijkbare gunstige en ongunstige effecten in placebogecontroleerde RCT's, en – omdat vedolizumab in NMA's vergelijkbaar is met ustekinumab – ook t.o.v. ustekinumab. De beroepsgroep heeft na TNF-alfa-remmers geen voorkeur tussen vedolizumab, ustekinumab, JAK-remmers en ozanimod; de prijs is bepalend.</t>
  </si>
  <si>
    <t xml:space="preserve">Gelijke waarde via een 'ketting': A ≈ B (placebo-RCT's) en B ≈ C (NMA) → A ≈ C; in IBD na TNF-alfa geldt volgens de beroepsgroep prijs als enig keuzecriterium, wat het gelijke-waarde-anker verstevigt.</t>
  </si>
  <si>
    <t xml:space="preserve">vedolizumab, ustekinumab, NMA, placebo RCT's, gelijke waarde ketting, prijs bepalend, geen voorkeur beroepsgroep</t>
  </si>
  <si>
    <t xml:space="preserve">Met 1.101 patiënten in jaar 3 (€14.746 responders; €6.806 non-responders die na inductie stoppen) is het macrokostenbeslag €15,6 mln en de BI €0 bij gelijke prijs. ZIN waarschuwt dat door de EMA goedgekeurde ustekinumab-biosimilars (20–80% goedkoper, nog niet in NL) het behandellandschap kunnen verschuiven: als hun lijstprijs onder die van mirikizumab ligt, is mirikizumab geen budgetneutraal alternatief meer maar een meerkost.</t>
  </si>
  <si>
    <t xml:space="preserve">Het 'geen meerkosten'-anker is dynamisch: ZIN kondigt aan dat biosimilars van de comparator het anker zullen verlagen; een budgetneutrale BI op lijstprijzen is dus tijdelijk.</t>
  </si>
  <si>
    <t xml:space="preserve">1.101 patiënten, €14.746, responders non-responders, budgetimpact 0, ustekinumab biosimilars 20-80%, meerkosten</t>
  </si>
  <si>
    <t xml:space="preserve">Vanwege gelijke waarde beoordeelde ZIN de KE niet, maar merkt op dat onbekend is of de comparators (vedolizumab, ustekinumab) zelf kosteneffectief zijn.</t>
  </si>
  <si>
    <t xml:space="preserve">Ook bij IBD-biologicals wordt het 'KE comparator onbekend'-voorbehoud genoteerd.</t>
  </si>
  <si>
    <t xml:space="preserve">geen KEA, KE comparators onbekend</t>
  </si>
  <si>
    <t xml:space="preserve">ZIN beoordeelde bimekizumab verkort omdat het de derde IL-17-remmer voor PsA is. BE COMPLETE (RCT vs. placebo bij TNF-alfa-ervaren patiënten) is opgenomen in een NMA met secukinumab en ixekizumab; ondanks de onzekerheid van een indirecte vergelijking heeft ZIN door de overeenkomende studieopzet en baselinekenmerken voldoende vertrouwen in gelijke waarde, en de beroepsgroep ziet dezelfde plaats → SWP.</t>
  </si>
  <si>
    <t xml:space="preserve">'Verkorte beoordeling' als formele route voor een derde klassegenoot: NMA met vergelijkbare studies volstaat; geen KEA, geen ACP. Een derde entrant kan snel door de sluis als hij zich beperkt tot de bewezen positie.</t>
  </si>
  <si>
    <t xml:space="preserve">brief p. 2 (algemeen, stand van de wetenschap en praktijk)</t>
  </si>
  <si>
    <t xml:space="preserve">verkorte beoordeling, derde IL-17-remmer, BE COMPLETE, NMA secukinumab ixekizumab, gelijke waarde</t>
  </si>
  <si>
    <t xml:space="preserve">Op basis van de AIP (€1.103) kost bimekizumab €14.339 per patiënt per jaar; van 4.669 IL-17-patiënten in jaar 3 verwacht ZIN bij 16% marktpenetratie 747 op bimekizumab; opname mag niet tot meerkosten leiden t.o.v. secukinumab/ixekizumab.</t>
  </si>
  <si>
    <t xml:space="preserve">Marktaandeel van een derde IL-17-remmer op 16% geschat; substitutie binnen de klasse als BI-basis.</t>
  </si>
  <si>
    <t xml:space="preserve">brief p. 2-3 (budgetimpactanalyse)</t>
  </si>
  <si>
    <t xml:space="preserve">747 patiënten, 16% penetratie, €14.339, AIP 1.103, geen meerkosten</t>
  </si>
  <si>
    <t xml:space="preserve">Voor nr-axSpA (BE MOBILE 1) en AS (BE MOBILE 2) toonde bimekizumab significante verbetering vs. placebo; in een NMA was er geen significant verschil met secukinumab en ixekizumab, maar in een populatie die grotendeels (&gt;50%) DMARD-voorbehandeld was in plaats van TNF-alfa-ervaren – bij gebrek aan betere data de best passende analyse, met beperkte relevantie voor de Nederlandse praktijk en onzekerheid. ZIN concludeert toch gelijke waarde → SWP (verkorte beoordeling, derde IL-17-remmer).</t>
  </si>
  <si>
    <t xml:space="preserve">Voor gelijke waarde accepteert ZIN een NMA in een niet-identieke populatie ('best passende analyse') als er geen betere data zijn; de onzekerheid wordt benoemd maar blokkeert niet. Bij meerwaardeclaims zou dit niet volstaan.</t>
  </si>
  <si>
    <t xml:space="preserve">BE MOBILE 1 2, nr-axSpA, AS, NMA, DMARD-voorbehandeld populatie, best passende analyse, beperkte relevantie NL, gelijke waarde</t>
  </si>
  <si>
    <t xml:space="preserve">ASCEND (RCT, volwassenen) en ASCEND-PEDS (single-arm, kinderen, vs. natuurlijk-beloopcohort SPHINGO-100) tonen na 52 weken klinisch relevante verlaging van milt- en levervolume en bij volwassenen betere longdiffusie; het effect bij kinderen is even groot, zodat ZIN ondanks zeer lage bewijskwaliteit bij kinderen voldoende vertrouwen heeft. Er zijn nog geen gegevens over ASMD-complicaties, levensverwachting of sterfte; na 2 jaar geen overlijdens en behouden effecten. Onduidelijk welke patiënten het meest baat hebben; geen effect op neurologische symptomen → SWP, meerwaarde, met een zware rol voor gepast gebruik.</t>
  </si>
  <si>
    <t xml:space="preserve">Orgaanvolumes als surrogaat volstaan voor SWP bij een ultrazeldzame ERT-indicatie zonder alternatief, maar de ontbrekende koppeling met complicaties/overleving en de heterogeniteit worden direct vertaald in strikte gepast-gebruikafspraken.</t>
  </si>
  <si>
    <t xml:space="preserve">ASCEND, ASCEND-PEDS, SPHINGO-100, miltvolume, levervolume, longdiffusie, surrogaat, geen complicatie- of overlevingsdata, bloed-hersenbarrière</t>
  </si>
  <si>
    <t xml:space="preserve">ZIN schreef geen volledig FE-rapport maar een KE-notitie: (1) het is overduidelijk dat de behandeling niet kosteneffectief is en (2) een uitgebreide beoordeling zou geen betrouwbaar prijsadvies opleveren. De fabrikant-ICER's (niet inhoudelijk beoordeeld) zijn ~€1,60 mln/QALY (volwassenen) en €1,07 mln/QALY (kinderen), minimaal factor 12–20 boven €80.000. ZIN acht ten minste een prijs nodig die 12 keer zo laag is als de vraagprijs.</t>
  </si>
  <si>
    <t xml:space="preserve">Nieuw instrument (2024): de KE-notitie – ZIN slaat de volledige FE-beoordeling over als het dossier 'overduidelijk' niet kosteneffectief is, en leidt de kortingseis rechtstreeks af van de factor tussen fabrikant-ICER en referentiewaarde (hier ~92%). Verwacht dit bij ultra-orphan ERT's met ICER's in de miljoenen.</t>
  </si>
  <si>
    <t xml:space="preserve">brief p. 2, 4 (pakketadvies, kosteneffectiviteit); KE-notitie</t>
  </si>
  <si>
    <t xml:space="preserve">KE-notitie i.p.v. FE-rapport, ICER 1,60 mln, 1,07 mln, factor 12-20, prijs 12x lager, overduidelijk niet kosteneffectief, geen betrouwbaar prijsadvies</t>
  </si>
  <si>
    <t xml:space="preserve">De ACP erkent dat olipudase alfa een eerste, veelbelovende behandeling is voor een ernstige ultrazeldzame ziekte met hoge ziektelast en veel absoluut QALY-verlies, en dat ontwikkelkosten bij ultrazeldzame ziekten moeilijker zijn terug te verdienen – maar de effecten moeten wél opwegen tegen de kosten; de vraagprijs (€527.000–820.000 per patiënt per jaar, levenslang) is extreem hoog.</t>
  </si>
  <si>
    <t xml:space="preserve">Ultrazeldzaamheid en ontwikkelkosten worden erkend maar rechtvaardigen geen prijs die een factor 12–20 boven de referentiewaarde ligt; contrast met Libmeldy (INT-051), waar de ACP wél boven de referentiewaarde wilde (eenmalig, beperkte BI).</t>
  </si>
  <si>
    <t xml:space="preserve">brief p. 5 (maatschappelijke weging)</t>
  </si>
  <si>
    <t xml:space="preserve">ultrazeldzaam, ontwikkelkosten, vraagprijs extreem hoog, levenslange behandeling, effecten moeten opwegen tegen kosten</t>
  </si>
  <si>
    <t xml:space="preserve">Omdat olipudase alfa de neurologische symptomen niet beïnvloedt, bestaat het risico dat patiënten langer leven met ernstige neurologische klachten; ZIN acht gepast-gebruikafspraken (indicatiecommissie, start-/stopcriteria, dataverzameling, monitoring) noodzakelijk – het expertisecentrum heeft al een 'steekhoudend concept' – en wil via cyclisch pakketbeheer volgen of nieuwe gegevens de conclusies wijzigen.</t>
  </si>
  <si>
    <t xml:space="preserve">Een expliciet benoemd ethisch risico (langer leven met neurologische achteruitgang) wordt vertaald in stopcriteria en monitoring; een vooraf door het expertisecentrum uitgewerkt gepast-gebruikconcept versnelt het traject.</t>
  </si>
  <si>
    <t xml:space="preserve">neurologische klachten, indicatiecommissie, start- en stopcriteria, dataverzameling, cyclisch pakketbeheer, expertisecentrum concept</t>
  </si>
  <si>
    <t xml:space="preserve">Op basis van schattingen van het expertisecentrum verwacht ZIN 20 behandelde patiënten in jaar 3 (28 bekende ASMD-patiënten in NL); de gewichtsafhankelijke kosten bedragen €526.991–819.764 per patiënt per jaar → BI €13,1 mln. De sluisplaatsing (juli 2022) was gebaseerd op 26 patiënten × €450.000.</t>
  </si>
  <si>
    <t xml:space="preserve">Bij gewichtsafhankelijke dosering stijgt de prijs met de leeftijd; de indicatieve sluisprijs (€450.000) lag onder de uiteindelijke kosten.</t>
  </si>
  <si>
    <t xml:space="preserve">brief p. 4; KE-notitie achtergrond</t>
  </si>
  <si>
    <t xml:space="preserve">20 patiënten, 28 bekend, €526.991-819.764, budgetimpact 13,1 mln, sluis 26 x 450.000</t>
  </si>
  <si>
    <t xml:space="preserve">In de fase-3 RCT (n=378) gaf tebentafusp bij 43,3 maanden follow-up een klinisch relevante OS-winst van 4,7 maanden (HR 0,68; 0,54–0,87) t.o.v. behandeling naar keuze van de arts; 13% van de controlearm kreeg na de initiële analyse (mediaan &gt;1 jaar na staken) alsnog tebentafusp, wat de controle-OS mogelijk overschat en het relatieve effect onderschat. Geen QoL-verschil; klinisch relevant meer graad 3-5 bijwerkingen (vooral in de escalatieweken), acceptabel bij deze overlevingswinst → meerwaarde, SWP.</t>
  </si>
  <si>
    <t xml:space="preserve">Crossover wordt hier in het voordeel van het middel geduid (onderschatting van het effect) – anders dan bij ide-cel, waar het een OS-nulresultaat niet redde; de richting van de duiding volgt de richting van het primaire resultaat.</t>
  </si>
  <si>
    <t xml:space="preserve">fase 3 n=378, OS 4,7 maanden HR 0,68, crossover 13%, onderschatting effect, physician's choice, graad 3-5 bijwerkingen, uveamelanoom HLA-A*02:01</t>
  </si>
  <si>
    <t xml:space="preserve">Omdat vóór het early access program (2021–01-01-2024) Nederlandse patiënten ook nivolumab + ipilimumab kregen, nam ZIN die vergelijking mee; na vaststelling van het FT-rapport oordeelde de CieBOM dat 'behandeling naar keuze' bij gebrek aan een standaard als de Nederlandse standaard geldt, waardoor de vergelijking met nivolumab + ipilimumab (bovendien niet vergoed voor deze indicatie) minder relevant is.</t>
  </si>
  <si>
    <t xml:space="preserve">Een CieBOM-uitspraak over wat de standaard is kan een concurrerende comparator (niet-vergoede off-label combinatie) buiten spel zetten; een beëindigd EAP creëert een toegangsgat dat ZIN benoemt.</t>
  </si>
  <si>
    <t xml:space="preserve">early access program beëindigd 2024, nivolumab ipilimumab off-label niet vergoed, CieBOM standaard physician's choice, comparatorkeuze</t>
  </si>
  <si>
    <t xml:space="preserve">De basecase van de registratiehouder is van onvoldoende kwaliteit; alleen een andere analyse is bruikbaar, met grote onzekerheid over modelbenadering, gekozen datacut en extrapolatiedistributie voor de OS van tebentafusp. De door ZIN meest realistisch geachte analyse (na WAR-advies: meest recente, maturere overlevingsdata) geeft 0,91 QALY winst, incrementele kosten €431.196 (€495.727 vs. €64.531) en een ICER van €474.822/QALY → vraagprijs moet ~80% dalen.</t>
  </si>
  <si>
    <t xml:space="preserve">ZIN vervangt een onbruikbare fabrikant-basecase door een eigen 'meest realistische' analyse op de recentste datacut en berekent daarop het kortingspercentage; drie modelkeuzes (benadering, datacut, distributie) worden als kritieke onzekerheden benoemd.</t>
  </si>
  <si>
    <t xml:space="preserve">basecase onvoldoende, modelbenadering, datacut, extrapolatiedistributie, ICER 474.822, 0,91 QALY, kosten 495.727 vs 64.531, korting 80%</t>
  </si>
  <si>
    <t xml:space="preserve">De ACP adviseert niet op te nemen tenzij ~80% prijsreductie, houdt vast aan de systematiek van ziektelast-gerelateerde referentiewaarden, en noemt tebentafusp een bijzondere innovatie voor een zeldzame kanker zonder goede behandeling; gezien mogelijke indicatie-uitbreiding in 2028 (melanoom) en cyclisch pakketbeheer kan een tijdelijk prijsarrangement worden afgesproken, met nieuwe afspraken (lagere prijs) als fors meer patiënten gaan gebruiken. Snelle overeenstemming is een gezamenlijke verantwoordelijkheid; de beroepsgroep moet het gepast-gebruikprotocol aanscherpen.</t>
  </si>
  <si>
    <t xml:space="preserve">Innovatie-erkenning verandert het percentage niet; 'tijdelijk arrangement tot indicatie-uitbreiding' is de standaardconstructie voor middelen met een verwachte grotere tweede indicatie.</t>
  </si>
  <si>
    <t xml:space="preserve">ACP-advies (advies); brief p. 4 (maatschappelijke weging)</t>
  </si>
  <si>
    <t xml:space="preserve">ACP 80%, referentiewaardensystematiek, bijzondere innovatie, tijdelijk prijsarrangement, indicatie-uitbreiding 2028 melanoom, gepast gebruik protocol</t>
  </si>
  <si>
    <t xml:space="preserve">Jaarlijks komen 28–46 patiënten in aanmerking; bij gemiddeld 31 weken behandeling kost tebentafusp €385.361 per patiënt, zodat de kosten in jaar 3 €10,6–17,7 mln bedragen; er is niet met substitutie gerekend omdat geen standaardbehandeling kon worden vastgesteld.</t>
  </si>
  <si>
    <t xml:space="preserve">Zonder vastgestelde standaard rekent ZIN de BI zonder substitutie – de volledige kosten tellen als meerkosten.</t>
  </si>
  <si>
    <t xml:space="preserve">28-46 patiënten, €385.361, 31 weken, budgetimpact 10,6-17,7 mln, geen substitutie</t>
  </si>
  <si>
    <t xml:space="preserve">Bij gebrek aan directe vergelijking voerde ZIN een naïeve indirecte vergelijking uit tussen drie placebogecontroleerde lebrikizumab-RCT's en vier dupilumab-studies met vergelijkbare opzet en eindpunten (ernst eczeem, jeuk, QoL na 16 weken): de resultaten waren vergelijkbaar, evenals de ongunstige effecten → voldoende vertrouwen in gelijke waarde met dupilumab, waarmee verreweg de meeste AD-patiënten worden behandeld.</t>
  </si>
  <si>
    <t xml:space="preserve">Een naïeve ITC volstaat voor gelijke waarde in AD als studieopzet en eindpunten (EASI/jeuk/QoL op week 16) overeenkomen; de dominante marktpositie van de comparator (dupilumab) bepaalt de comparatorkeuze, niet de richtlijn (die geen voorkeur heeft).</t>
  </si>
  <si>
    <t xml:space="preserve">naïeve indirecte vergelijking, dupilumab, drie placebo-RCT's, ernst eczeem jeuk QoL week 16, gelijke waarde, NVDV-richtlijn 2024 geen voorkeur</t>
  </si>
  <si>
    <t xml:space="preserve">Claude (batch 38, 23-09-2026)</t>
  </si>
  <si>
    <t xml:space="preserve">Met 1.199 patiënten in jaar 3 zijn de totale kosten €18,1 mln en de meerkosten €0,5 mln na substitutie; het verschil wordt gedreven door de duurdere inductiebehandeling, terwijl lebrikizumab in het onderhoud juist goedkoper is dan het gewogen gemiddelde van andere systemische behandelingen (€12.909 vs. €14.821). Uitgangspunt: geen meerkosten.</t>
  </si>
  <si>
    <t xml:space="preserve">ZIN splitst inductie- en onderhoudskosten; een duurdere inductie bij goedkoper onderhoud levert netto nog een kleine meerkost op die het 'geen meerkosten'-anker activeert.</t>
  </si>
  <si>
    <t xml:space="preserve">1.199 patiënten, totale kosten 18,1 mln, meerkosten 0,5 mln, inductie duurder, onderhoud 12.909 vs 14.821</t>
  </si>
  <si>
    <t xml:space="preserve">Omdat de finale OS-analyse van PROpel beschikbaar is, gaat ZIN primair uit van OS (secundair eindpunt) en niet van rPFS (surrogaat), waarop de CieBOM in april 2024 positief adviseerde. In de totale populatie was de OS 42,1 vs. 34,7 maanden, HR 0,81 (0,67–1,00): niet significant en niet klinisch relevant volgens PASKWIL 2023.</t>
  </si>
  <si>
    <t xml:space="preserve">Zodra een finale OS-analyse bestaat, is rPFS voor ZIN irrelevant, ook als de CieBOM op rPFS positief adviseerde; een HR waarvan het BI precies 1,00 raakt is 'niet significant'.</t>
  </si>
  <si>
    <t xml:space="preserve">PROpel, finale OS, HR 0,81 BI 0,67-1,00, rPFS surrogaat, PASKWIL 2023, CieBOM positief april 2024</t>
  </si>
  <si>
    <t xml:space="preserve">In de HRR-gemuteerde subgroep (~1/3 van de studie; de aangevraagde populatie) was de mediane OS niet bereikt vs. 28,5 maanden, HR 0,66 (0,45–0,95), maar ZIN beschouwt deze subgroepanalyse als exploratief zonder harde conclusies: de EMA had aanbevolen te stratificeren op HRR-status en de subgroepanalyse met voldoende power op te zetten, en de registratiehouder volgde dat niet op – 'een beter opgezet onderzoek was mogelijk geweest'.</t>
  </si>
  <si>
    <t xml:space="preserve">Een significante subgroep-HR redt een dossier niet als de subgroep niet gestratificeerd en gepowerd was; ZIN houdt de fabrikant expliciet het niet-opvolgen van EMA-adviezen over studieopzet tegen. Volg regulatoire designadviezen als je later een subgroepclaim wilt indienen.</t>
  </si>
  <si>
    <t xml:space="preserve">HRR-subgroep HR 0,66, exploratief, EMA aanbeveling stratificatie, power, beter onderzoek mogelijk, niet opgevolgd</t>
  </si>
  <si>
    <t xml:space="preserve">Toevoeging van olaparib aan abirateron geeft waarschijnlijk geen klinisch relevant QoL-effect maar wél klinisch relevant meer ernstige bijwerkingen en stakers. Volgens de combinatieregel moet een toevoeging aan de standaard aantoonbare meerwaarde hebben (gelijke waarde volstaat niet); bij gebrek aan winst op de gunstige effecten is meer toxiciteit onacceptabel → SWP niet voldaan, geen BIA.</t>
  </si>
  <si>
    <t xml:space="preserve">Derde toepassing van de combinatieregel (2024); tegen een generieke, goedkope standaard (abirateron) is de lat voor een add-on niet lager.</t>
  </si>
  <si>
    <t xml:space="preserve">combinatieregel, gelijke waarde niet voldoende, toxiciteit stakers, abirateron generiek, geen BIA</t>
  </si>
  <si>
    <t xml:space="preserve">Verkorte beoordeling (vierde biological, tweede IL-17-remmer voor HS): BE HEARD I/II (beter dan placebo) zijn via een NMA vergeleken met adalimumab en secukinumab; door overeenkomende studieopzet en baselinekenmerken voldoende vertrouwen in gelijke waarde. Voor infliximab bestaat alleen een korte, kleine studie van zeer lage kwaliteit, zodat geen uitspraak mogelijk is; de beroepsgroep plaatst alle middelen op dezelfde plek → SWP.</t>
  </si>
  <si>
    <t xml:space="preserve">Gelijke waarde kan worden vastgesteld t.o.v. een deel van de klassegenoten terwijl een andere comparator (infliximab) buiten de vergelijking valt; de prijsvoorwaarde omvat vervolgens wél alle drie.</t>
  </si>
  <si>
    <t xml:space="preserve">BE HEARD I II, NMA adalimumab secukinumab, infliximab geen uitspraak, verkorte beoordeling, gelijke waarde</t>
  </si>
  <si>
    <t xml:space="preserve">Op basis van de AIP (€2.206 per dosis van twee spuiten) kost bimekizumab bij HS €28.678 per patiënt per jaar – het dubbele van de PsA/axSpA-dosering; bij 25% marktpenetratie (356 van 1.423 biological-patiënten) zijn de meerkosten na substitutie €5,1 mln, met name door de hogere geregistreerde dosering en dus hogere prijs voor deze indicatie.</t>
  </si>
  <si>
    <t xml:space="preserve">Een hogere geregistreerde dosering voor een nieuwe indicatie verdubbelt de kosten per patiënt; het 'geen meerkosten'-anker dwingt dan tot een indicatiespecifieke prijs per spuit. Verwacht dat ZIN dosisverschillen tussen indicaties expliciet in de BIA meeneemt.</t>
  </si>
  <si>
    <t xml:space="preserve">AIP 2.206, twee spuiten, €28.678, 356 patiënten, 25% penetratie, meerkosten 5,1 mln, hogere dosering HS</t>
  </si>
  <si>
    <t xml:space="preserve">Met dezelfde ketting-redenering als bij mirikizumab (vergelijkbare gunstige en ongunstige effecten t.o.v. vedolizumab; vedolizumab ≈ ustekinumab in NMA's) concludeert ZIN gelijke waarde van risankizumab t.o.v. vedolizumab, ustekinumab en het recent opgenomen mirikizumab (vergelijkbaar werkingsmechanisme) na TNF-alfa-remmer; de beroepsgroep heeft geen voorkeur en de prijs is bepalend.</t>
  </si>
  <si>
    <t xml:space="preserve">Vierde IBD-dossier met identieke gelijke-waarde-route; een recent opgenomen klassegenoot (mirikizumab) wordt direct aan de comparatorlijst toegevoegd.</t>
  </si>
  <si>
    <t xml:space="preserve">vedolizumab, ustekinumab, mirikizumab, NMA, ketting, gelijke waarde, prijs bepalend</t>
  </si>
  <si>
    <t xml:space="preserve">Bij 550 patiënten in jaar 3 kost risankizumab €25.432 (startjaar) / €15.028 (onderhoud) per responder en €18.496 per non-responder, tegenover €14.746 / €6.806 voor de comparators: macrokosten €10,4 mln en €2,6 mln meerkosten door het prijsverschil → gelijke prijs als voorwaarde; ustekinumab-biosimilars kunnen prijzen verder verlagen.</t>
  </si>
  <si>
    <t xml:space="preserve">Wanneer de lijstprijs boven die van de comparators ligt, kwantificeert ZIN de meerkosten en maakt het 'gelijke prijs' tot harde voorwaarde; biosimilar-intrede van een comparator wordt als toekomstige verlaging van het anker genoemd.</t>
  </si>
  <si>
    <t xml:space="preserve">550 patiënten, €25.432, €15.028, meerkosten 2,6 mln, macrokosten 10,4 mln, gelijke prijs, ustekinumab biosimilars</t>
  </si>
  <si>
    <t xml:space="preserve">Uit de niet-gerandomiseerde open-label fase-3 XTEND-1 (ernstige hemofilie A) blijkt efanesoctocog alfa ten minste even effectief in het voorkomen van bloedingen als factor VIII-producten, ook inzetbaar on demand en perioperatief, met vergelijkbare bijwerkingen; XTEND-Kids bevestigt de inzet bij kinderen; matig-ernstige hemofilie A niet onderzocht maar op mechanistische gronden verwacht. Via de eerdere ZIN-conclusie 'emicizumab = factor VIII' is efanesoctocog alfa ook gelijkwaardig aan emicizumab-profylaxe → SWP voor de volledige indicatie.</t>
  </si>
  <si>
    <t xml:space="preserve">Transitiviteit over eerdere ZIN-oordelen (A = B en B = C → A = C) en mechanistische extrapolatie naar een niet-onderzochte ernstgraad worden geaccepteerd bij factor-VIII-vervangers; single-arm volstaat voor gelijke waarde in hemofilie.</t>
  </si>
  <si>
    <t xml:space="preserve">XTEND-1, XTEND-Kids, factor VIII, emicizumab transitiviteit, on demand, perioperatief, matig-ernstig extrapolatie, gelijke waarde</t>
  </si>
  <si>
    <t xml:space="preserve">Geen KEA (gelijke waarde); advies: opname voor de volledige indicatie mits de nettoprijs niet hoger is dan die van de factor VIII-producten, in lijn met de eerdere emicizumab-adviezen. Op lijstprijzen zou substitutie van factor VIII en emicizumab een besparing van €28,3 mln opleveren, maar ZIN benadrukt dat de onderhandelde comparatorprijzen aanzienlijk lager liggen, zodat de werkelijke BI hoger uitvalt.</t>
  </si>
  <si>
    <t xml:space="preserve">Factor VIII blijft het vaste anker voor alle hemofilie A-profylaxe (emicizumab 2020/2023, nu efanesoctocog); een nominale besparing op lijstprijzen wordt door ZIN standaard weggerelativeerd.</t>
  </si>
  <si>
    <t xml:space="preserve">brief p. 1-3 (pakketadvies, budgetimpactanalyse)</t>
  </si>
  <si>
    <t xml:space="preserve">nettoprijs factor VIII, emicizumab-adviezen, besparing 28,3 mln lijstprijzen, onderhandelde prijzen lager, geen KEA</t>
  </si>
  <si>
    <t xml:space="preserve">ZIN verwacht in jaar 3 139 profylactisch en 251 on demand behandelde patiënten (van ~1.400 hemofilie A-patiënten); kosten €67.170–214.865 (profylaxe) en €1.288–4.120 (on demand) per jaar, afhankelijk van leeftijd en gewicht → macrokosten €27,2 mln + €0,94 mln.</t>
  </si>
  <si>
    <t xml:space="preserve">BIA met aparte profylaxe- en on-demand-populaties en gewichtsafhankelijke kostenranges.</t>
  </si>
  <si>
    <t xml:space="preserve">139 profylaxe, 251 on demand, €67.170-214.865, macrokosten 27,2 mln, 1.400 patiënten</t>
  </si>
  <si>
    <t xml:space="preserve">INVICTUS (n=129, placebogecontroleerd) toonde een klinisch relevante OS-winst (15,1 vs. 6,6 maanden; follow-up 18,2 vs. 6,3), absoluut en relatief conform PASKWIL. Ruim 67% van de placebo-arm switchte na progressie naar ripretinib; ZIN redeneert dat het OS-effect ondanks die crossover klinisch relevant blijft en dat dit het vertrouwen juist vergroot. QoL mogelijk beter, toxiciteit mogelijk hoger (laag vertrouwen), maar goed behandelbaar → SWP, meerwaarde.</t>
  </si>
  <si>
    <t xml:space="preserve">Zeer hoge crossover (67%) wordt door ZIN gelezen als conservatieve vertekening: een OS-winst die crossover 'overleeft' is extra overtuigend. Bruikbaar bij placebogecontroleerde late-lijnsstudies met verplichte crossover.</t>
  </si>
  <si>
    <t xml:space="preserve">INVICTUS, OS 15,1 vs 6,6, follow-up 18,2 vs 6,3, crossover 67%, vertrouwen vergroot, PASKWIL palliatief, GIST vierde lijn</t>
  </si>
  <si>
    <t xml:space="preserve">De registratiehouder leverde essentiële informatie en beschikbare gegevens die nodig zijn voor een methodologisch betrouwbare KE-schatting niet aan – zelfs niet na een uitdrukkelijk schriftelijk verzoek – en voerde specifiek gevraagde aanvullende analyses niet uit, zodat de impact van bepaalde factoren niet in kaart kon worden gebracht: gebrek aan transparantie, kwaliteit en representativiteit. Zonder valide KE-uitspraak kan ZIN geen onderhandelingsadvies geven → niet opnemen; ZIN vraagt de ontbrekende scenarioanalyses en gegevens op korte termijn alsnog aan te leveren.</t>
  </si>
  <si>
    <t xml:space="preserve">Het niet-aanleveren van gevraagde data en scenario's is op zichzelf voldoende voor 'niet opnemen', ook bij een overtuigende RCT en een kleine populatie (25 patiënten, €4,5 mln); ZIN legt de verantwoordelijkheid expliciet bij de fabrikant. Zelfde patroon als brexu-cel ALL (INT-096) één dag eerder.</t>
  </si>
  <si>
    <t xml:space="preserve">brief p. 1-2, 3-4 (pakketadvies, kosteneffectiviteit)</t>
  </si>
  <si>
    <t xml:space="preserve">essentiële gegevens niet aangeleverd, uitdrukkelijk schriftelijk verzoek, scenarioanalyses ontbreken, transparantie, geen onderhandelingsadvies, niet opnemen, herindiening</t>
  </si>
  <si>
    <t xml:space="preserve">ZIN verwacht 25 starters in de vierde lijn (jaar 3) à €164.660 bij stoppen bij progressie. In INVICTUS werd 21% na progressie doorbehandeld, waarvan 54% met (off-label) dosisverhoging naar tweemaal daags; de beroepsgroep acht doorbehandelen bij ~20% reëel. Base case: 20% doorbehandeling eenmaal daags → BI €4,5 mln; scenario met dosisverhoging +€1,0 mln (per patiënt +€84.684 resp. +€212.329).</t>
  </si>
  <si>
    <t xml:space="preserve">Doorbehandelen na progressie en off-label dosisverhoging worden als BI-scenario's meegenomen op basis van studiegedrag én beroepsgroepschatting; verwacht dat ZIN dit gedrag ook in de KEA wil zien.</t>
  </si>
  <si>
    <t xml:space="preserve">25 patiënten, €164.660, doorbehandelen na progressie 20%, dosisverhoging off-label, budgetimpact 4,5 mln, +1,0 mln scenario</t>
  </si>
  <si>
    <t xml:space="preserve">In de vrijwel identieke RCT's BALATON en COMINO gaf faricimab een vergelijkbare klinisch relevante verbetering van zicht en QoL als aflibercept 2 mg. Hoewel de studies bij onbehandelde patiënten zijn uitgevoerd en de beroepsgroep faricimab ná bevacizumab positioneert, heeft ZIN door de consistentie van alle cruciale en belangrijke effecten voldoende vertrouwen in gelijke waarde in die latere positie; over het nut van sequentiële behandeling doet ZIN geen uitspraak.</t>
  </si>
  <si>
    <t xml:space="preserve">Head-to-head gelijkwaardigheid in een eerstelijnsstudie wordt geëxtrapoleerd naar een tweedelijnspositie als de effecten consistent zijn; ZIN houdt zich buiten de vraag of sequentieel switchen zinvol is.</t>
  </si>
  <si>
    <t xml:space="preserve">BALATON, COMINO, aflibercept 2 mg, bevacizumab eerste keus, extrapolatie naar tweede lijn, sequentiële behandeling, gelijke waarde</t>
  </si>
  <si>
    <t xml:space="preserve">Claude (batch 39, 23-09-2026)</t>
  </si>
  <si>
    <t xml:space="preserve">Geen KEA (gelijke waarde); opname alleen als er geen meerkosten zijn t.o.v. aflibercept 2 mg of ranibizumab. ZIN merkt op dat die comparators nooit door ZIN zijn beoordeeld (via zorgverzekeraars ingestroomd), dat faricimab voor nAMD en DME niet in de sluis zat, dat de anti-VEGF-markt concurrerend is met vertrouwelijke nettoprijzen tussen ziekenhuis en fabrikant, dat ranibizumab uit patent is en dat aflibercept in november 2025 uit patent gaat (biosimilars → prijsdaling).</t>
  </si>
  <si>
    <t xml:space="preserve">In een decentraal geprijsde, concurrerende klasse (anti-VEGF) verwijst ZIN naar de ziekenhuisnettoprijzen als anker en noemt een naderend patentverloop van de comparator als verlaging ervan.</t>
  </si>
  <si>
    <t xml:space="preserve">brief p. 3-4 (kosteneffectiviteit, budgetimpactanalyse)</t>
  </si>
  <si>
    <t xml:space="preserve">geen meerkosten aflibercept ranibizumab, comparators niet beoordeeld, concurrerende markt ziekenhuisprijzen, ranibizumab uit patent, aflibercept patent november 2025, biosimilars</t>
  </si>
  <si>
    <t xml:space="preserve">In het basisscenario (aflibercept eerst, dan ranibizumab/faricimab) worden 305 patiënten behandeld in jaar 3: macrokosten €3,2 mln, meerkosten €1,1 mln door de hogere lijstprijs dan ranibizumab; in een alternatief scenario (direct na bevacizumab keuze uit drie) stijgen de macrokosten naar €37,1 mln, maar blijft de BI vrijwel gelijk (€1,2 mln) omdat dan ook het duurdere aflibercept wordt gesubstitueerd. Kosten per patiënt €6.643 (jaar 1) / €4.380 daarna.</t>
  </si>
  <si>
    <t xml:space="preserve">ZIN toont dat de behandelvolgorde het kostenbeslag sterk beïnvloedt maar de netto-BI nauwelijks; lage jaarkosten per patiënt maken dit een klein dossier ondanks 116.000 potentiële patiënten.</t>
  </si>
  <si>
    <t xml:space="preserve">305 patiënten, meerkosten 1,1 mln, macrokosten 3,2 vs 37,1 mln, behandelvolgorde, €6.643, €4.380</t>
  </si>
  <si>
    <t xml:space="preserve">Uit de tweedelijns-DMD's koos ZIN ocrelizumab als comparator omdat ublituximab en ocrelizumab beide intramuraal worden bekostigd, beide intraveneus worden toegediend en ofatumumab in 2022 al gelijkwaardig aan ocrelizumab is bevonden; ocrelizumab zelf stroomde in 2018 zonder ZIN-beoordeling in en is nooit op kosteneffectiviteit getoetst.</t>
  </si>
  <si>
    <t xml:space="preserve">Comparatorselectie op bekostigingsroute (intramuraal) en toedieningsvorm (i.v.) binnen een klasse; een nooit beoordeelde, open ingestroomde standaard wordt zonder KE-toets het anker.</t>
  </si>
  <si>
    <t xml:space="preserve">brief p. 2 (stand van de wetenschap en praktijk, kosteneffectiviteit)</t>
  </si>
  <si>
    <t xml:space="preserve">ocrelizumab comparator, intramuraal, intraveneus, ofatumumab 2022 gelijkwaardig, open instroom 2018, KE nooit getoetst</t>
  </si>
  <si>
    <t xml:space="preserve">Zonder directe vergelijking stelde ZIN via een NMA en een naïeve indirecte vergelijking van ULTIMATE I+II (vs. teriflunomide) en OPERA I+II (ocrelizumab) vast dat beide middelen een klinisch relevante vermindering van relapsen en verlaging van de kans op invaliditeitsprogressie geven t.o.v. een eerstelijns-DMD/placebo, met vergelijkbare bijwerkingenprofielen en zonder klinisch relevant verschil in eigenschappen → gelijke waarde, SWP.</t>
  </si>
  <si>
    <t xml:space="preserve">Gelijke waarde tussen anti-CD20's op basis van gelijksoortige effecten t.o.v. verschillende controlearmen (teriflunomide vs. interferon) wordt geaccepteerd; RMS-uitkomsten (ARR, invaliditeitsprogressie) volstaan.</t>
  </si>
  <si>
    <t xml:space="preserve">ULTIMATE I II, OPERA I II, NMA, naïeve indirecte vergelijking, relapsen, invaliditeitsprogressie, CD20-remmers, gelijke waarde</t>
  </si>
  <si>
    <t xml:space="preserve">ZIN verwacht 1.435 patiënten in jaar 3 à €22.000 per jaar (€34.000 met oplaaddosis): macrokosten ~€40 mln, meerkosten €69.000 na substitutie van ocrelizumab op lijstprijzen – werkelijk hoger als zorgverzekeraars lagere prijzen voor ocrelizumab hebben afgesproken. Binnen 3 jaar worden marktverschuivingen verwacht door rituximab-studies, een subcutane ocrelizumab-vorm en patentverloop.</t>
  </si>
  <si>
    <t xml:space="preserve">Bij een grote populatie (1.435) en gelijke lijstprijs is de nominale BI bijna nul; ZIN benoemt off-label rituximab en s.c.-formuleringen als komende concurrentie.</t>
  </si>
  <si>
    <t xml:space="preserve">1.435 patiënten, €22.000, €34.000 oplaaddosis, macrokosten 40 mln, meerkosten 69.000, rituximab, subcutaan ocrelizumab, patentverloop</t>
  </si>
  <si>
    <t xml:space="preserve">In overleg met de beroepsgroepen definieerde ZIN drie groepen met verschillende comparators: groep 1 (na ARPI + één taxaan, geschikt voor cabazitaxel) vs. cabazitaxel, groepen 2 en 3 (niet geschikt voor cabazitaxel resp. na twee taxanen) vs. best ondersteunende zorg. TheraP (fase II, 35,7 maanden) toonde t.o.v. cabazitaxel geen klinisch relevant langere overleving, geen QoL-verschil en minder graad 3-4 toxiciteit zonder minder stakers → gelijke waarde; VISION (fase III) toonde t.o.v. BSC klinisch relevant langere OS (PASKWIL 2023) met meer toxiciteit die t.o.v. BSC te verwachten en acceptabel is → meerwaarde.</t>
  </si>
  <si>
    <t xml:space="preserve">Eén registratie-indicatie wordt gesplitst in lijn-/geschiktheidsgroepen met eigen comparator en eigen waardeoordeel; een fase-II head-to-head met een actieve standaard levert 'gelijke waarde', een fase-III tegen BSC 'meerwaarde' – het prijsadvies volgt de groep. Olaparib, radium-223 en de apotheekbereiding werden pragmatisch niet als comparator gebruikt.</t>
  </si>
  <si>
    <t xml:space="preserve">brief p. 3-4 (achtergrond, stand van de wetenschap en praktijk)</t>
  </si>
  <si>
    <t xml:space="preserve">drie patiëntengroepen, TheraP cabazitaxel gelijke waarde, VISION BSC meerwaarde, PASKWIL 2023, toxiciteit acceptabel vs BSC, pragmatische comparatorkeuze</t>
  </si>
  <si>
    <t xml:space="preserve">ZIN benoemt onzekerheid over de VISION-effecten door een hoge mate van uitval in de controlearm, een heterogene studiepopulatie en een matige aansluiting bij de Nederlandse praktijk; deze onzekerheden blokkeren het meerwaarde-oordeel niet maar werken door in de KEA-aanpassingen.</t>
  </si>
  <si>
    <t xml:space="preserve">Hoge drop-out in een BSC-controlearm en heterogeniteit worden als onzekerheid genoteerd, niet als reden voor afkeuring; verwacht dat ZIN ze via conservatievere extrapolaties in de KE verwerkt.</t>
  </si>
  <si>
    <t xml:space="preserve">VISION uitval controlearm, heterogene populatie, aansluiting Nederlandse praktijk, onzekerheid</t>
  </si>
  <si>
    <t xml:space="preserve">De KEA van de registratiehouder is te optimistisch; ZIN paste de extrapolaties, utiliteiten en kosten van vervolg- en gelijktijdige behandelingen aan om tot analyses van voldoende kwaliteit te komen: ICER €436.725/QALY (groep 2) en €506.684/QALY (groep 3) bij €80.000 → prijs moet met 90% dalen; voor groep 1 geen KEA (gelijke waarde).</t>
  </si>
  <si>
    <t xml:space="preserve">Drie standaardaanpassingen van ZIN (extrapolatie, utiliteiten, vervolgbehandelingskosten) leiden tot ICER's van 5–6× de referentiewaarde; een 90%-eis is bij radioligandtherapie tegen BSC de uitkomst van de rekensom.</t>
  </si>
  <si>
    <t xml:space="preserve">KEA te optimistisch, extrapolaties utiliteiten vervolgbehandeling, ICER 436.725, ICER 506.684, korting 90%, referentiewaarde 80.000</t>
  </si>
  <si>
    <t xml:space="preserve">ZIN adviseert bij de onderhandeling rekening te houden met de prijs van de vergoede apotheekbereiding 177Lu-PSMA-I&amp;T (€33.728 per behandeling van 4 cycli vs. €87.570 voor 177Lu-PSMA-617 over 4,5 cycli) en met mogelijke concurrentie van andere lutetium-behandelingen vanaf 2026. De bereiding is niet geregistreerd (andere kwaliteitseisen), heeft geen eigen studies op harde uitkomsten en is maar in enkele ziekenhuizen beschikbaar, maar wordt door verzekeraars vergoed op basis van vergelijkbare farmacokinetiek/dosimetrie en de TheraP-data van 177Lu-PSMA-617.</t>
  </si>
  <si>
    <t xml:space="preserve">Uniek precedent: een magistrale, niet-geregistreerde apotheekbereiding dient als prijsreferentie voor het geregistreerde product (~60% lager). Waar een ziekenhuisbereiding van een vergelijkbaar molecuul bestaat, wordt die het feitelijke anker.</t>
  </si>
  <si>
    <t xml:space="preserve">brief p. 4-5 (apotheekbereiding)</t>
  </si>
  <si>
    <t xml:space="preserve">apotheekbereiding 177Lu-PSMA-I&amp;T, €33.728 vs €87.570, niet geregistreerd, kwaliteitseisen, geen OS-studies, farmacokinetiek dosimetrie, lutetium concurrentie 2026</t>
  </si>
  <si>
    <t xml:space="preserve">De ACP ziet het belang voor patiënten zonder andere opties, maar weegt ook patiënten met andere aandoeningen en toekomstige patiënten mee: niet opnemen tenzij een forse daling van de vraagprijs; een jaarlijkse prijs op het niveau van de ziekenhuisbereiding is maatschappelijk aangewezen, ook al houdt dat ondoelmatige zorg in stand. Daarom een prijsarrangement van maximaal twee jaar, gezien komende indicatie-uitbreidingen en het continu veranderende behandellandschap.</t>
  </si>
  <si>
    <t xml:space="preserve">De ACP accepteert bewust een niet-kosteneffectief prijsniveau (dat van de bereiding) als 'maatschappelijk aangewezen', maar begrenst dit in tijd (max. 2 jaar) – een pragmatische variant op de KE-systematiek voor middelen met snel veranderende concurrentie.</t>
  </si>
  <si>
    <t xml:space="preserve">ACP-advies; brief p. 5-6 (maatschappelijke weging)</t>
  </si>
  <si>
    <t xml:space="preserve">ACP forse daling, prijs ziekenhuisbereiding maatschappelijk aangewezen, ondoelmatige zorg in stand, arrangement maximaal twee jaar, indicatie-uitbreidingen</t>
  </si>
  <si>
    <t xml:space="preserve">ZIN verwacht 1.033 behandelde patiënten in jaar 3 à €87.570: macrokosten €90 mln en €70 mln na substitutie van cabazitaxel (€19.446) en 177Lu-PSMA-I&amp;T (€33.728); door onzekerheid over aantallen lopen de scenario's van €61 tot €100 mln.</t>
  </si>
  <si>
    <t xml:space="preserve">Met €70 mln netto behoort dit tot de grootste BI's in de database; de omvang versterkt de druk naar het bereidingsanker.</t>
  </si>
  <si>
    <t xml:space="preserve">brief p. 5 (budgetimpactanalyse)</t>
  </si>
  <si>
    <t xml:space="preserve">1.033 patiënten, €87.570, macrokosten 90 mln, budgetimpact 70 mln, scenario 61-100 mln, substitutie cabazitaxel apotheekbereiding</t>
  </si>
  <si>
    <t xml:space="preserve">In TALAPRO-2 gaf talazoparib + enzalutamide t.o.v. enzalutamide een klinisch relevante verbetering van de overleving; geen klinisch relevant QoL-effect; duidelijk slechter veiligheidsprofiel (waarschijnlijk klinisch relevant meer ernstige bijwerkingen en stakers), acceptabel gezien de overlevingswinst. Omdat abirateron en enzalutamide volgens de richtlijn vergelijkbaar zijn, acht ZIN de resultaten ook toepasbaar op abirateron → meerwaarde t.o.v. beide, SWP. De fabrikant vroeg zelf de smallere HRR-populatie aan.</t>
  </si>
  <si>
    <t xml:space="preserve">Het contrast met Akeega en olaparib+abirateron (beide negatief): een klinisch relevante OS-winst in de RCT maakt het verschil voor de combinatieregel; een zelfgekozen smallere biomarkerpopulatie met grotere winst helpt.</t>
  </si>
  <si>
    <t xml:space="preserve">brief p. 2-3 (claim, stand van de wetenschap en praktijk)</t>
  </si>
  <si>
    <t xml:space="preserve">TALAPRO-2, overleving klinisch relevant, enzalutamide, abirateron toepasbaar, toxiciteit acceptabel, HRR-mutatie smallere indicatie, CieBOM rPFS april 2024</t>
  </si>
  <si>
    <t xml:space="preserve">De KEA is van voldoende kwaliteit: ICER €186.501/QALY. Zelfs bij 100% korting op talazoparib is de combinatie op lijstprijzen niet kosteneffectief t.o.v. abirateron bij €80.000, door de hogere prijs van enzalutamide t.o.v. het generieke abirateron. Omdat de enzalutamide-prijs in de praktijk lager ligt (decentrale onderhandelingen) en in 2028 (patentverloop) verder daalt, rekende ZIN scenario's met lagere enzalutamide-prijzen: talazoparib moet minimaal 40% dalen, afhankelijk van de al onderhandelde enzalutamide-prijs.</t>
  </si>
  <si>
    <t xml:space="preserve">Bij een combinatie met een duur backbone-middel kan de kosteneffectiviteit zelfs bij een gratis add-on onhaalbaar zijn tegenover een generieke standaard; ZIN koppelt de korting op de nieuwkomer expliciet aan de (netto)prijs van de partner. Combinaties met een off-patent partner worden dus gunstiger beoordeeld dan met een on-patent partner.</t>
  </si>
  <si>
    <t xml:space="preserve">ICER 186.501, 100% korting talazoparib niet kosteneffectief, enzalutamide prijs, abirateron generiek, scenario's lagere enzalutamide-prijs, korting minimaal 40%, patentverloop 2028</t>
  </si>
  <si>
    <t xml:space="preserve">De ACP adviseert niet op te nemen tenzij een forse prijsdaling, en omdat het een combinatie met enzalutamide is waarvan de marktexclusiviteit in 2028 afloopt, moeten de prijzen van beide middelen in samenhang worden gezien: een prijsarrangement tot het patentverloop van enzalutamide, met het scenario van 60% korting op enzalutamide en 40% op talazoparib als uitgangspunt; plus gepast-gebruikafspraken met nadruk op de HRR-test.</t>
  </si>
  <si>
    <t xml:space="preserve">De ACP formuleert een 'pakketprijs' voor een combinatie van twee fabrikanten (60%/40%) en begrenst het arrangement tot het patentverloop van de partner; verwacht bij combinaties dat ook de prijs van het partnermiddel op tafel komt.</t>
  </si>
  <si>
    <t xml:space="preserve">ACP-advies; brief p. 5 (maatschappelijke weging)</t>
  </si>
  <si>
    <t xml:space="preserve">ACP prijzen in samenhang, 60% enzalutamide 40% talazoparib, arrangement tot patentverloop 2028, gepast gebruik HRR-test</t>
  </si>
  <si>
    <t xml:space="preserve">Gepaste inzet vereist HRR-testen; nu wordt bij prostaatcarcinoom alleen op BRCA1/2 getest, maar bij opname moet ook op andere HRR-mutaties worden getest. ZIN roept partijen op zich daarop voor te bereiden; de BI hangt af van het testpercentage (623 vs. 708 patiënten; €19,9 vs. €22,5 mln).</t>
  </si>
  <si>
    <t xml:space="preserve">Diagnostische infrastructuur als expliciete gepast-gebruikvoorwaarde en als BI-onzekerheid; de biomarkerpopulatie is alleen bereikbaar als de test breder wordt uitgerold.</t>
  </si>
  <si>
    <t xml:space="preserve">brief p. 4-5 (budgetimpactanalyse, passende zorg)</t>
  </si>
  <si>
    <t xml:space="preserve">HRR-test, BRCA1/2 alleen, testpercentage, 623-708 patiënten, budgetimpact 19,9-22,5 mln, passende zorg</t>
  </si>
  <si>
    <t xml:space="preserve">Uit de niet-gerandomiseerde open-label fase-3 studie B7841005 (≥12 jaar, ernstige hemofilie A en B zonder remmers) blijkt marstacimab even effectief in het voorkomen van bloedingen als factor VIII- en IX-producten, zonder klinisch relevante verschillen in bijwerkingen; de wekelijkse subcutane toediening lijkt een gebruiksgemakvoordeel t.o.v. intraveneuze factorproducten. Via de eerdere conclusie emicizumab = factor VIII is marstacimab ook gelijkwaardig aan emicizumab bij hemofilie A → SWP, gelijke waarde.</t>
  </si>
  <si>
    <t xml:space="preserve">Eerste anti-TFPI: dezelfde route als efanesoctocog alfa twee maanden eerder (single-arm, factorproducten als anker, transitiviteit naar emicizumab); gebruiksgemak wordt genoemd maar levert geen meerwaarde op.</t>
  </si>
  <si>
    <t xml:space="preserve">B7841005, hemofilie A en B, factor VIII IX, emicizumab transitiviteit, subcutaan wekelijks gebruiksgemak, gelijke waarde</t>
  </si>
  <si>
    <t xml:space="preserve">Geen KEA (gelijke waarde); opname mits de nettoprijs niet hoger is dan die van de factor VIII- en IX-producten. Op lijstprijzen zou substitutie van factorproducten en emicizumab een besparing van €213.717 opleveren bij 55 patiënten (€477.340 / €468.333 per jaar; macrokosten €25,9 mln), maar ZIN benadrukt dat de onderhandelde comparatorprijzen aanzienlijk lager zijn, zodat de werkelijke BI hoger uitvalt.</t>
  </si>
  <si>
    <t xml:space="preserve">Consistent hemofilie-anker (factorproducten) voor de vierde non-factor/nieuwe profylaxe op rij; ZIN relativeert standaard elke nominale besparing op lijstprijzen.</t>
  </si>
  <si>
    <t xml:space="preserve">brief p. 2-3 (pakketadvies, budgetimpactanalyse)</t>
  </si>
  <si>
    <t xml:space="preserve">nettoprijs factor VIII IX, besparing 213.717 lijstprijzen, 55 patiënten, €477.340, macrokosten 25,9 mln, onderhandelde prijzen lager</t>
  </si>
  <si>
    <t xml:space="preserve">In de RCT VIVID-1 is mirikizumab direct vergeleken met ustekinumab: geen klinisch relevante verschillen in klinische respons en behoud van remissie, vergelijkbare QoL-verbetering en vergelijkbaar bijwerkingenprofiel, ook bij biological-ervaren patiënten. Omdat ZIN eerder via NMA gelijke waarde tussen ustekinumab en de andere post-TNF-middelen vaststelde, geldt mirikizumab ook als gelijkwaardig aan vedolizumab, upadacitinib en risankizumab.</t>
  </si>
  <si>
    <t xml:space="preserve">Een head-to-head RCT tegen ustekinumab is de kortste route naar gelijke waarde met de hele post-TNF-klasse bij Crohn; eerdere ZIN-conclusies worden als 'gelijkwaardigheidsketting' hergebruikt.</t>
  </si>
  <si>
    <t xml:space="preserve">VIVID-1, ustekinumab head-to-head, klinische respons remissie, NMA ketting, vedolizumab upadacitinib risankizumab, gelijke waarde</t>
  </si>
  <si>
    <t xml:space="preserve">Claude (batch 40, 23-09-2026)</t>
  </si>
  <si>
    <t xml:space="preserve">Omdat al vier middelen voor deze indicatie worden vergoed, stelde ZIN vanuit pragmatische overwegingen geen uitgebreide BIA op: van de 6.000–7.000 patiënten op de standaardbehandeling zullen volgens de beroepsgroep slechts enkele honderden mirikizumab krijgen; de lijstprijskosten liggen in dezelfde range als de comparators en ZIN gaat ervan uit dat het veld prijsafspraken heeft, zodat de BI bij vergelijkbare afspraken neutraal is. Het aandeel ustekinumab zal door biosimilars verder toenemen.</t>
  </si>
  <si>
    <t xml:space="preserve">Nieuw (2025): ZIN laat de uitgebreide BIA vervallen bij een vijfde gelijkwaardige klassegenoot in een markt met veldafspraken; biosimilars van de marktleider maken de nieuwkomer een nichespeler.</t>
  </si>
  <si>
    <t xml:space="preserve">geen uitgebreide BIA pragmatisch, 6.000-7.000 patiënten, enkele honderden, veldafspraken, budgetneutraal, ustekinumab biosimilars</t>
  </si>
  <si>
    <t xml:space="preserve">Op basis van vergelijkbare gunstige en ongunstige effecten t.o.v. vedolizumab en de S1P-klassegenoot ozanimod concludeert ZIN gelijke waarde bij CU na TNF-alfa-remmer; omdat vedolizumab in NMA's vergelijkbaar is met ustekinumab, geldt dat ook voor ustekinumab. De beroepsgroep heeft geen voorkeur na TNF-alfa; de prijs is bepalend.</t>
  </si>
  <si>
    <t xml:space="preserve">Voor een tweede S1P-modulator volstaat gelijkwaardigheid met de eerste (ozanimod) plus de vaste IBD-ketting via vedolizumab; identieke route als mirikizumab/risankizumab.</t>
  </si>
  <si>
    <t xml:space="preserve">etrasimod, ozanimod, vedolizumab, ustekinumab NMA, S1P-modulator, gelijke waarde, prijs bepalend</t>
  </si>
  <si>
    <t xml:space="preserve">Met 101 patiënten in jaar 3 à €10.128,75 is het macrokostenbeslag €789.663 en levert substitutie van ozanimod op lijstprijzen een besparing van €390.990 op; toch mag de introductie geen meerkosten geven t.o.v. ustekinumab en vedolizumab, waarvoor biosimilars (ustekinumab) tot concurrentie en lagere geheime prijzen leiden die moeten worden meegewogen.</t>
  </si>
  <si>
    <t xml:space="preserve">Een nominale besparing t.o.v. de directe klassegenoot (ozanimod) telt niet; het anker blijft de goedkoopste gelijkwaardige optie in de bredere post-TNF-klasse, incl. biosimilarkortingen.</t>
  </si>
  <si>
    <t xml:space="preserve">101 patiënten, €10.128, besparing 390.990 ozanimod, geen meerkosten ustekinumab vedolizumab, biosimilars geheime prijzen</t>
  </si>
  <si>
    <t xml:space="preserve">Na een kort geding van de registratiehouder voerde ZIN een volledige herbeoordeling uit met een nieuw beoordelingsteam: startbijeenkomst met beroepsgroep, richtlijncommissie, patiëntenverenigingen en Zorgverzekeraars Nederland; nieuwe studieresultaten van de fabrikant; de initiële beoordeling terzijde gelegd en alle argumenten opnieuw gewogen; consultatie van alle partijen met inhoudelijke verwerking van reacties; het rapport tweemaal in de WAR besproken, die beide keren adviseerde dat abemaciclib niet aan SWP voldoet.</t>
  </si>
  <si>
    <t xml:space="preserve">Een kort geding kan een volledige, procedureel verzwaarde herbeoordeling afdwingen (nieuw team, tabula rasa, dubbele WAR-toets), maar leidt niet vanzelf tot een andere uitkomst; de procedurele zorgvuldigheid wordt uitgebreid gedocumenteerd, kennelijk met het oog op rechterlijke toetsing.</t>
  </si>
  <si>
    <t xml:space="preserve">brief p. 2 (algemeen)</t>
  </si>
  <si>
    <t xml:space="preserve">kort geding, herbeoordeling, nieuw beoordelingsteam, startbijeenkomst, initiële beoordeling terzijde, WAR tweemaal, consultatie</t>
  </si>
  <si>
    <t xml:space="preserve">Bij ~54 maanden follow-up in monarchE overleed 7,7% (197/2.555) met abemaciclib vs. 8,7% (223/2.565) zonder; OS-HR 0,89 (0,74–1,08), niet significant en niet conform de relevantiegrenzen van de CieBOM voor adjuvante behandeling die ZIN hanteert: ≥5% absoluut verschil, of ≥3% én HR &lt;0,70 bij een mediane follow-up van minstens 3 jaar.</t>
  </si>
  <si>
    <t xml:space="preserve">De expliciete PASKWIL-adjuvantgrenzen (5%, of 3% + HR &lt;0,70, ≥3 jaar) worden hier voor het eerst in een adviesbrief uitgeschreven; een absoluut OS-verschil van 1% bij HR 0,89 komt daar niet bij in de buurt.</t>
  </si>
  <si>
    <t xml:space="preserve">monarchE 54 maanden, OS 7,7% vs 8,7%, HR 0,89, CieBOM adjuvant 5% of 3% en HR &lt;0,70, 3 jaar follow-up, niet klinisch relevant</t>
  </si>
  <si>
    <t xml:space="preserve">Anders dan in 2023 beoordeelde ZIN nu ook de invasief ziektevrije overleving als surrogaat, omdat de OS-data immatuur zijn (finale analyse na 650 events of 10 jaar) en mature overlevingsdata 'vanuit passend onderzoek redelijkerwijs nog niet te verwachten zijn'; ook het iDFS-effect voldoet echter niet aan de CieBOM-relevantiegrens voor een voorlopig positief advies bij adjuvante behandeling. Conclusie: noch op OS, noch op het surrogaat een aangetoond klinisch relevant effect.</t>
  </si>
  <si>
    <t xml:space="preserve">ZIN corrigeert zijn eigen methodiek (surrogaat wél beoordelen als OS nog niet matuur kán zijn) maar komt tot dezelfde conclusie; bij adjuvante dossiers moet dus óf OS óf iDFS de expliciete CieBOM-grens halen.</t>
  </si>
  <si>
    <t xml:space="preserve">invasief ziektevrije overleving surrogaat, OS immatuur 650 events 10 jaar, passend onderzoek, CieBOM grens voorlopig positief advies, geen klinisch relevant effect</t>
  </si>
  <si>
    <t xml:space="preserve">De QoL op lange termijn (12 maanden na afronding) lijkt behouden, maar tijdens de behandeling nemen toxiciteit, ernstige bijwerkingen en het aantal stakers klinisch relevant toe; bij gebrek aan een klinisch relevante verbetering op de gunstige effecten is dat onacceptabel.</t>
  </si>
  <si>
    <t xml:space="preserve">Standaardformule bij negatieve adjuvante/combinatiedossiers: behouden QoL na afloop compenseert toxiciteit tijdens de (hier tweejarige) behandeling niet.</t>
  </si>
  <si>
    <t xml:space="preserve">kwaliteit van leven behouden 12 maanden na behandeling, toxiciteit stakers klinisch relevant, onacceptabel zonder winst</t>
  </si>
  <si>
    <t xml:space="preserve">DESTINY-Breast04 (n=557, HER2-low bepaald met de Ventana/Ultraview-test, populatie representatief voor NL) toonde t.o.v. chemotherapie naar keuze een klinisch relevante OS-winst van 6,6 maanden, conform PASKWIL 2023; ernstige interventiegerelateerde bijwerkingen vergelijkbaar, maar klinisch relevant (2×) meer stakers → SWP, meerwaarde op OS.</t>
  </si>
  <si>
    <t xml:space="preserve">Een RCT met PASKWIL-conforme OS volstaat voor meerwaarde in een nieuw gedefinieerde biomarkerpopulatie; het gebruikte testplatform wordt onderdeel van de beoordeling.</t>
  </si>
  <si>
    <t xml:space="preserve">DESTINY-Breast04, OS 6,6 maanden, PASKWIL 2023, HER2-low, Ventana Ultraview, stakers 2x</t>
  </si>
  <si>
    <t xml:space="preserve">Hoewel &gt;92% van de met T-DXd behandelde patiënten QoL-vragenlijsten invulde, zijn geen resultaten over het QoL-effect gepubliceerd – net als bij de HER2+-indicatie die sinds april 2024 wordt vergoed. ZIN wil dat bij de onderhandeling nadrukkelijk rekening wordt gehouden met het feit dat QoL wel is gemeten maar niet gepubliceerd; de ACP noemt dit een belangrijke overweging omdat QoL in de laatste levensfase zwaar weegt bij de keuze voor nóg een behandeling met ernstige bijwerkingen.</t>
  </si>
  <si>
    <t xml:space="preserve">Nieuw (2025): het niet publiceren van gemeten QoL-data wordt expliciet als prijsargument ingezet ('nog veel meer dan 68%'); verwacht dat ZIN ongepubliceerde PRO-data als achtergehouden bewijs behandelt. Publiceer QoL vóór indiening.</t>
  </si>
  <si>
    <t xml:space="preserve">brief p. 3, 5 (effectiviteit, maatschappelijke weging); ACP-advies</t>
  </si>
  <si>
    <t xml:space="preserve">kwaliteit van leven gemeten niet gepubliceerd, &gt;92% vragenlijsten, laatste levensfase, prijsargument ACP, ernstige bijwerkingen</t>
  </si>
  <si>
    <t xml:space="preserve">De KEA is van voldoende kwaliteit maar onzeker door het ontbreken van QoL-data, onzekerheid over het langetermijn-OS-effect en over de landelijke standaardisatie en betrouwbaarheid van HER2-low-testen (andere testen dan Ventana kunnen andere patiënten als HER2-low classificeren, met gevolgen voor KE en aantallen). De fabrikant-ICER van €190.476 acht ZIN te optimistisch; ten minste €219.803/QALY is aannemelijker → prijs ten minste 68% omlaag bij €80.000 (op lijstprijzen).</t>
  </si>
  <si>
    <t xml:space="preserve">Diagnostische (test)variabiliteit wordt voor het eerst als KE-onzekerheid benoemd; ZIN publiceerde ernaast een eigen analyse van HER2-low-diagnostiek. Bij biomarker-indicaties telt de testketen mee in de KE.</t>
  </si>
  <si>
    <t xml:space="preserve">ICER 190.476, ICER 219.803, korting 68%, HER2-low test standaardisatie, Ventana, langetermijn OS onzeker, Verkennende analyse HER2-low diagnostiek</t>
  </si>
  <si>
    <t xml:space="preserve">De ACP adviseert opname alleen voor een maatschappelijk aanvaardbare prijs die met 'nog veel meer dan 68%' daalt, omdat het een indicatie-uitbreiding betreft, op afzienbare termijn nog meer uitbreidingen worden verwacht en de wereldwijde omzet van het middel nu al hoog is; gezien de hoge BI en het veranderende behandellandschap een financieel arrangement van maximaal twee jaar.</t>
  </si>
  <si>
    <t xml:space="preserve">'Wereldwijde omzet' als ACP-argument voor een opslag op het rekenkundige percentage is nieuw (2025); samen met indicatiestapeling en achtergehouden QoL-data levert dit 'fors meer dan X%' zonder getal. Arrangementen van maximaal twee jaar worden de norm bij snel bewegende oncologische middelen.</t>
  </si>
  <si>
    <t xml:space="preserve">ACP nog veel meer dan 68%, indicatie-uitbreiding, wereldwijde omzet hoog, arrangement maximaal twee jaar, maatschappelijk aanvaardbare prijs</t>
  </si>
  <si>
    <t xml:space="preserve">Behandelkosten €95.203 per patiënt tegenover €3.411 voor chemotherapie, met volgens de beroepsgroep snelle en volledige substitutie; 475 patiënten in jaar 3 → BI €40,6 mln, plus €240.200 aan extra kosten voor betrouwbare HER2-low-classificatie. Onzekerheid vooral over het aantal HER2-low-patiënten en het effect van andere testen op de populatiegrootte.</t>
  </si>
  <si>
    <t xml:space="preserve">Een 28-voudig kostenverschil met de gesubstitueerde standaard en een testafhankelijke populatie: ZIN rekent de diagnostiekkosten apart mee (zoals bij NTRK) en flagt classificatievariatie als BI-risico in beide richtingen.</t>
  </si>
  <si>
    <t xml:space="preserve">brief p. 4 (budgetimpact)</t>
  </si>
  <si>
    <t xml:space="preserve">475 patiënten, €95.203 vs €3.411, volledige substitutie, budgetimpact 40,6 mln, testkosten 240.200, HER2-low aantal onzeker</t>
  </si>
  <si>
    <t xml:space="preserve">Omdat guselkumab een IL-23-remmer is zoals risankizumab en mirikizumab (beide recent positief beoordeeld voor CU), vergeleek ZIN met risankizumab op basis van placebogecontroleerde RCT's: vergelijkbare gunstige en ongunstige effecten → gelijke waarde, SWP; en omdat mirikizumab, vedolizumab en ustekinumab eerder gelijkwaardig aan risankizumab zijn bevonden, zijn zij dat ook aan guselkumab.</t>
  </si>
  <si>
    <t xml:space="preserve">Klassegenoot-vergelijking (IL-23 vs. IL-23) via placebo-RCT's; de gelijkwaardigheidsketting wordt met elk dossier langer en het anker zwaarder.</t>
  </si>
  <si>
    <t xml:space="preserve">guselkumab, risankizumab IL-23, placebo RCT's, mirikizumab vedolizumab ustekinumab ketting, gelijke waarde</t>
  </si>
  <si>
    <t xml:space="preserve">Bij 466 patiënten in jaar 3 kost guselkumab €17.622 (startjaar) / €13.476 (vervolg) op de standaarddosering, maar tot €26.952 bij het hogere doseringsschema voor initiële non-responders – op lijstprijs bijna tweemaal zoveel als mirikizumab; macrokosten ruim €8 mln, meerkosten €576.930 na substitutie van risankizumab en mirikizumab (€20.089 / €14.887). Onzekerheid over marktaandeel, aandeel op hoge dosering en het effect van ustekinumab-biosimilars.</t>
  </si>
  <si>
    <t xml:space="preserve">Een geregistreerde dosisverhoging voor non-responders wordt door ZIN expliciet als kostenrisico benoemd (2× de comparator); 'gelijke prijs' moet dus ook het hoge-doseringsschema dekken.</t>
  </si>
  <si>
    <t xml:space="preserve">466 patiënten, €17.622, €13.476, hogere dosering €26.952, bijna twee keer mirikizumab, meerkosten 576.930, ustekinumab biosimilars</t>
  </si>
  <si>
    <t xml:space="preserve">In de enkelarmige CLIMB-THAL-111 werd 93% van de behandelde patiënten ten minste 12 maanden transfusieonafhankelijk; of dat levenslang aanhoudt is onbekend, maar er zijn vooralsnog geen signalen dat patiënten weer transfusies nodig hadden; QoL verbeterde en het intensieve, maandenlange behandeltraject is vergelijkbaar met een allogene SCT. ZIN concludeert met de WAR meerwaarde t.o.v. levenslange transfusies, ijzerchelatie en eventueel luspatercept → SWP.</t>
  </si>
  <si>
    <t xml:space="preserve">Transfusieonafhankelijkheid als objectieve 'onmogelijke' uitkomst bij natuurlijk beloop draagt SWP voor gentherapie bij TDT (zoals beti-cel 2021); duurzaamheid wordt naar KE en herbeoordeling verplaatst.</t>
  </si>
  <si>
    <t xml:space="preserve">CLIMB-THAL-111, 93% transfusieonafhankelijk 12 maanden, levenslang onbekend, geen terugval, kwaliteit van leven, allogene SCT, CRISPR/Cas9</t>
  </si>
  <si>
    <t xml:space="preserve">De modelstructuur van de registratiehouder is voldoende, maar de basecase is niet realistisch; ZIN nam andere aannames als uitgangspunt voor de leeftijd van de patiënt, het effect op normalisatie van ijzerconcentraties, de utiliteiten, productiviteitskosten en mantelzorgkosten. De gewogen ICER bedraagt dan €168.103/QALY bij een referentiewaarde van €50.000 → prijs 43% omlaag.</t>
  </si>
  <si>
    <t xml:space="preserve">ZIN verwerpt bij gentherapie standaard de fabrikantaannames over ijzernormalisatie en maatschappelijke kosten (productiviteit, mantelzorg); 'modelstructuur oké, basecase niet' is de gangbare formule.</t>
  </si>
  <si>
    <t xml:space="preserve">modelstructuur voldoende basecase niet realistisch, leeftijd, ijzernormalisatie, utiliteiten, productiviteitskosten, mantelzorgkosten, ICER 168.103, referentiewaarde 50.000, korting 43%</t>
  </si>
  <si>
    <t xml:space="preserve">Door beperkte capaciteit in de ziekenhuizen kunnen naar verwachting slechts 6 patiënten in het eerste jaar en 12 per jaar daarna met exa-cel worden behandeld, terwijl 69 patiënten in aanmerking komen; als exa-cel ook voor sikkelcelziekte beschikbaar komt (beoordeling loopt), moet die capaciteit worden verdeeld. ZIN adviseert daarom een landelijke multidisciplinaire indicatiecommissie die bepaalt welke patiënten mogen starten, en centralisatie in expertisecentra.</t>
  </si>
  <si>
    <t xml:space="preserve">Eerste dossier waarin behandelcapaciteit (niet prijs of criteria) de BI bepaalt en een indicatiecommissie als capaciteitsverdeler over twee indicaties wordt voorgesteld; verwacht wachtlijst-governance bij gentherapieën.</t>
  </si>
  <si>
    <t xml:space="preserve">brief p. 3-4 (uitvoerbaarheid, gepast gebruik)</t>
  </si>
  <si>
    <t xml:space="preserve">ziekenhuiscapaciteit 6 en 12 patiënten per jaar, 69 in aanmerking, sikkelcelziekte verdeling capaciteit, indicatiecommissie, expertisecentra</t>
  </si>
  <si>
    <t xml:space="preserve">Bij 12 patiënten per jaar à €1.909.500 is het macrokostenbeslag €23 mln en de BI €22,5 mln na substitutie van ijzerchelatie en luspatercept (transfusiekosten van €9.876–16.840 p.p./jaar niet meegenomen omdat het geen geneesmiddelkosten zijn); als alle 69 patiënten worden behandeld €131 mln. Daarom moet méér dan 43% korting worden bedongen, zeker met de komende sikkelcel-uitbreiding; ZIN suggereert een herbeoordeling vóór heronderhandeling zodra langetermijndata beschikbaar zijn.</t>
  </si>
  <si>
    <t xml:space="preserve">De BIA-conventie 'alleen geneesmiddelkosten substitueren' benadeelt eenmalige therapieën die niet-geneesmiddelzorg (transfusies) vervangen; het potentiële macrobeslag (€131 mln) wordt als opslagargument boven het ICER-percentage gebruikt, met herbeoordeling als ventiel.</t>
  </si>
  <si>
    <t xml:space="preserve">brief p. 1, 4 (pakketadvies, budgetimpactanalyse)</t>
  </si>
  <si>
    <t xml:space="preserve">12 patiënten, €1.909.500, budgetimpact 22,5 mln, 131 mln bij 69 patiënten, transfusiekosten niet meegenomen, meer dan 43%, herbeoordeling voor heronderhandeling, luspatercept substitutie</t>
  </si>
  <si>
    <t xml:space="preserve">In de identieke RCT's GALAXI-2 en -3 (guselkumab vs. ustekinumab en placebo) waren er in de i.v.-inductiefase (week 12) geen klinisch relevante verschillen in endoscopische respons en klinische remissie; in de s.c.-onderhoudsfase (week 48) waren de resultaten op endoscopische respons/remissie en klinische remissie vergelijkbaar tot numeriek beter dan ustekinumab, ook bij biological-ervaren patiënten; vergelijkbaar bijwerkingenprofiel → gelijke waarde met ustekinumab en, via de eerdere conclusies, met vedolizumab, upadacitinib, risankizumab en mirikizumab.</t>
  </si>
  <si>
    <t xml:space="preserve">'Numeriek beter' in de onderhoudsfase van een head-to-head RCT levert geen meerwaarde op zolang het verschil niet klinisch relevant is; bij IBD is de lat voor meerwaarde t.o.v. ustekinumab in de praktijk onbereikbaar.</t>
  </si>
  <si>
    <t xml:space="preserve">GALAXI-2 GALAXI-3, ustekinumab head-to-head, week 12 inductie, week 48 onderhoud numeriek beter, endoscopische respons, klinische remissie, gelijke waarde</t>
  </si>
  <si>
    <t xml:space="preserve">Geen uitgebreide BIA (al 5 vergoede middelen). Tussen 2020 en 2024 groeide het aantal behandelde Crohn-patiënten met 22% per jaar (bijna 7.500 op post-TNF-middelen, stabiliserend). Ustekinumab is uit patent en vedolizumab gaat uit patent (Q1/2 2026): ZIN merkt op dat biosimilars het aandeel van beide kunnen vergroten en de ruimte voor nieuwere middelen zoals guselkumab beperken; lijstprijzen €18.203/€16.171 vs. ustekinumab €16.441/€14.559, budgetneutraal bij vergelijkbare veldafspraken; non-responders op hogere dosering kosten bijna tweemaal mirikizumab.</t>
  </si>
  <si>
    <t xml:space="preserve">ZIN spreekt voor het eerst uit dat biosimilar-intrede van twee klasse-ankers (ustekinumab nu, vedolizumab 2026) de commerciële ruimte voor nieuwe IBD-middelen structureel verkleint; de beroepsgroep koppelt haar TNF-alfa-voorkeur expliciet aan prijs.</t>
  </si>
  <si>
    <t xml:space="preserve">brief p. 3-4 (budgetimpactanalyse, overige overwegingen)</t>
  </si>
  <si>
    <t xml:space="preserve">geen uitgebreide BIA, 7.500 patiënten, groei 22% per jaar, ustekinumab uit patent, vedolizumab patent 2026, biosimilars beperken ruimte nieuwe middelen, hogere dosering non-responders, prijsgemotiveerde keuze beroepsgroep</t>
  </si>
  <si>
    <t xml:space="preserve">In EV-302 gaf enfortumab vedotin + pembrolizumab t.o.v. platinumbevattende chemotherapie een aanzienlijk klinisch relevant overlevingsvoordeel van ruim 15 maanden; meer stakers wegens bijwerkingen (ander profiel: neuropathie, huiduitslag, diarree vs. hematologische toxiciteit), QoL vergelijkbaar, optimale behandelduur onduidelijk → SWP, meerwaarde.</t>
  </si>
  <si>
    <t xml:space="preserve">Een OS-winst van 15 maanden in 1L maakt toxiciteitsverschuiving en stakers ondergeschikt; de onbekende behandelduur wordt geen SWP-punt maar een gepast-gebruikvoorwaarde.</t>
  </si>
  <si>
    <t xml:space="preserve">EV-302, overleving ruim 15 maanden, platinumchemotherapie, stakers, neuropathie huiduitslag diarree, behandelduur onduidelijk, meerwaarde</t>
  </si>
  <si>
    <t xml:space="preserve">De KEA is van voldoende kwaliteit: ICER €111.120/QALY op lijstprijzen → 70% korting op enfortumab vedotin. Met aannames over de onderhandelde prijzen van pembrolizumab en avelumab daalt de ICER en dus de benodigde korting; de vereiste korting is 'sterk afhankelijk van de nettoprijzen van andere geneesmiddelen'. De ACP kan daarom geen exact percentage geven en adviseert te rekenen met de behaalde pembrolizumab-korting en met 30% op avelumab – de door ZIN in 2021 geadviseerde, kosteneffectieve avelumab-prijs voor deze indicatie.</t>
  </si>
  <si>
    <t xml:space="preserve">Bij combinaties en comparators onder arrangement wordt het kortingspercentage een functie van de nettoprijzen van derden; ZIN hergebruikt zijn eigen eerdere kortingsadvies (avelumab 30%) als vaste rekenwaarde, zoals eerder bij eculizumab en nusinersen.</t>
  </si>
  <si>
    <t xml:space="preserve">ICER 111.120, korting 70% lijstprijzen, nettoprijs pembrolizumab vertrouwelijk, avelumab 30% kosteneffectieve prijs, afhankelijk van nettoprijzen derden</t>
  </si>
  <si>
    <t xml:space="preserve">ZIN adviseert opname mits de prijs 'minimaal' kosteneffectief wordt, en gebruikt het woord minimaal uitdrukkelijk vanwege de hoge budgetimpact (€91 mln): een BI van deze omvang rechtvaardigt een korting die verder gaat dan de rekenkundige grens.</t>
  </si>
  <si>
    <t xml:space="preserve">'Minimaal kosteneffectief' als formule: bij een BI in de tientallen miljoenen wordt de referentiewaarde een bovengrens, geen doel. Sluit aan bij Casgevy en T-DXd HER2-low in hetzelfde jaar.</t>
  </si>
  <si>
    <t xml:space="preserve">brief p. 2 (pakketadvies)</t>
  </si>
  <si>
    <t xml:space="preserve">minimaal kosteneffectief, hoge budgetimpact 91 mln, korting verder dan referentiewaarde</t>
  </si>
  <si>
    <t xml:space="preserve">De ACP adviseert, indien mogelijk, bij de onderhandeling samen op te trekken met Zorgverzekeraars Nederland, die op dat moment onderhandelt over de prijs van enfortumab vedotin als monotherapie in de derde lijn (al vergoed via verzekeraarsafspraken), en – gezien het dynamische behandellandschap met verwachte indicatie-uitbreidingen en nieuwe middelen – een financieel arrangement met korte doorlooptijd.</t>
  </si>
  <si>
    <t xml:space="preserve">Coördinatie tussen het centrale sluisarrangement (VWS) en decentrale verzekeraarsonderhandelingen over hetzelfde middel in een andere lijn wordt door de ACP expliciet bepleit; verwacht gekoppelde onderhandelingen over alle indicaties van één product.</t>
  </si>
  <si>
    <t xml:space="preserve">samen optrekken met ZN, EV monotherapie derde lijn verzekeraarsafspraken, kort arrangement, dynamisch behandellandschap, indicatie-uitbreidingen</t>
  </si>
  <si>
    <t xml:space="preserve">Omdat de optimale behandelduur onbekend is en de behandeling duur en relatief zwaar voor de patiënt is, achten ZIN en ACP een studie naar de optimale behandelduur van belang; de ACP wil een internationale behandelduurstudie waaraan alle Nederlandse ziekenhuizen die deze patiënten behandelen zouden moeten deelnemen, plus gepast-gebruikafspraken over start- en stopcriteria; partijen worden opgeroepen hun verantwoordelijkheid te nemen.</t>
  </si>
  <si>
    <t xml:space="preserve">Behandelduurstudies worden bij dure I-O/ADC-combinaties een standaardvoorwaarde (vgl. avelumab 2021, MM-pilot); nieuw is de oproep tot verplichte deelname van alle behandelcentra aan een internationale studie.</t>
  </si>
  <si>
    <t xml:space="preserve">brief p. 3-4 (maatschappelijke weging); ACP-advies</t>
  </si>
  <si>
    <t xml:space="preserve">behandelduurstudie internationaal, alle ziekenhuizen deelnemen, start- en stopcriteria, patiëntbelasting, verantwoordelijkheid partijen</t>
  </si>
  <si>
    <t xml:space="preserve">ZIN verwacht 683 patiënten in jaar 3 à €168.860 per jaar, waarvan €80.873 enfortumab vedotin en €87.987 pembrolizumab: macrokosten €111 mln, BI €91 mln na substitutie van chemotherapie, avelumab en pembrolizumab (lijstprijzen, zonder onderhandelde prijzen).</t>
  </si>
  <si>
    <t xml:space="preserve">Grootste BI van 2025 in de database; meer dan de helft van de jaarkosten zit in de partner (pembrolizumab), wat de combinatie-onderhandeling bepaalt.</t>
  </si>
  <si>
    <t xml:space="preserve">683 patiënten, €168.860, enfortumab €80.873, pembrolizumab €87.987, macrokosten 111 mln, budgetimpact 91 mln</t>
  </si>
  <si>
    <t xml:space="preserve">Bij de vooraf gespecificeerde interimanalyse van ALINA (28 maanden, immatuur) is geen OS-uitspraak mogelijk; ZIN beoordeelde daarom het surrogaat DFS en concludeert, ondanks onduidelijkheid over de DFS–OS-correlatie, op grond van de grootte van het effect (recidief 11,5% vs. 39,4%) dat alectinib mogelijk een positief OS-effect heeft, waarbij een nul-effect op OS nog niet kan worden uitgesloten. CieBOM (nov. 2024): PASKWIL-conform, advies 'voorlopig'; mature data verwacht in 2027.</t>
  </si>
  <si>
    <t xml:space="preserve">In de adjuvante setting volstaat een zeer groot DFS-effect als OS 'redelijkerwijs nog niet te verwachten is'; ZIN benoemt de onzekerheid expliciet en koppelt er een heroverweging aan. Het spiegelbeeld van abemaciclib (klein iDFS-effect, OS wél beoordeelbaar en negatief).</t>
  </si>
  <si>
    <t xml:space="preserve">ALINA, DFS recidief 11,5% vs 39,4%, OS immatuur 28 maanden, surrogaat, correlatie onduidelijk, CieBOM voorlopig november 2024, mature data 2027</t>
  </si>
  <si>
    <t xml:space="preserve">Claude (batch 41, 23-09-2026)</t>
  </si>
  <si>
    <t xml:space="preserve">De KEA is van voldoende kwaliteit: ICER €16.639/QALY op basis van DFS-extrapolatie, ruim onder €50.000. Omdat de overlevingsdata zeer immatuur zijn en de correlatie onduidelijk, presenteerde ZIN ook een conservatief scenario zonder gemodelleerd OS-effect: ICER €52.916/QALY. Conclusie: gunstige kosteneffectiviteit → opnemen zonder prijsvoorwaarde.</t>
  </si>
  <si>
    <t xml:space="preserve">Een conservatief 'geen OS-effect'-scenario dat rond de referentiewaarde uitkomt, volstaat voor een positief advies zonder korting; bij lage jaarkosten en een vaste behandelduur (2 jaar) is de KE robuust tegen OS-onzekerheid.</t>
  </si>
  <si>
    <t xml:space="preserve">ICER 16.639, conservatief scenario 52.916 geen OS-effect, referentiewaarde 50.000, gunstige kosteneffectiviteit, geen korting</t>
  </si>
  <si>
    <t xml:space="preserve">ZIN adviseert de opname te heroverwegen als de finale overlevingsanalyse beschikbaar is (publicatie verwacht in de loop van 2027) en daar rekening mee te houden bij de duur van toelating tot het pakket; indien nodig volgt herbeoordeling.</t>
  </si>
  <si>
    <t xml:space="preserve">Positieve adviezen op surrogaatdata krijgen een expliciete 'houdbaarheidsdatum' gekoppeld aan de finale OS-analyse; verwacht tijdelijke toelating of heronderhandelingsclausules bij adjuvante middelen.</t>
  </si>
  <si>
    <t xml:space="preserve">heroverweging finale OS 2027, duur van toelating, herbeoordeling indien nodig</t>
  </si>
  <si>
    <t xml:space="preserve">Met 55 patiënten in jaar 3 à €65.700 per jaar (behandeling tot recidief, toxiciteit of 2 jaar) zijn de macrokosten €2,4 mln en de meerkosten €2,3 mln na substitutie van chemotherapie (€5.814); onzekerheid over marktpenetratie.</t>
  </si>
  <si>
    <t xml:space="preserve">ALK+ (~2% van NSCLC) in de adjuvante setting is een kleine populatie; BI ruim onder de sluisdrempel.</t>
  </si>
  <si>
    <t xml:space="preserve">55 patiënten, €65.700, 2 jaar behandeling, budgetimpact 2,3 mln, chemotherapie €5.814</t>
  </si>
  <si>
    <t xml:space="preserve">Na het negatieve advies van januari 2025 leverde de registratiehouder de ontbrekende informatie alsnog aan; de KEA is nu op de cruciale punten zodanig verbeterd dat de uitkomsten (met steun van de WAR) bruikbaar zijn: ICER €272.992/QALY → 75% korting bij €80.000. De berekening berust op INVICTUS (doorbehandelen na progressie) en niet op het waarschijnlijke klinische gebruik; onzeker is de ICER bij doorbehandelen met dezelfde i.p.v. dubbele dosering en het effect daarvan op behandelduur en overleving.</t>
  </si>
  <si>
    <t xml:space="preserve">Een 'niet opnemen wegens onbruikbare KEA' is binnen negen maanden te repareren door de gevraagde gegevens alsnog te leveren; de basecase blijft de onderzochte (SWP-getoetste) behandelstrategie, niet de goedkopere praktijkvariant.</t>
  </si>
  <si>
    <t xml:space="preserve">brief p. 2, 3 (pakketadvies, kosteneffectiviteit)</t>
  </si>
  <si>
    <t xml:space="preserve">herbeoordeling FE, informatie alsnog aangeleverd, ICER 272.992, korting 75%, doorbehandelen na progressie basecase, dosering onzekerheid</t>
  </si>
  <si>
    <t xml:space="preserve">De ACP was unaniem over snelle beschikbaarheid tegen een maatschappelijk aanvaardbare prijs, maar verdeeld over het percentage: de meerderheid eist ≥75% (basecase met doorbehandelen na progressie, de onderzochte behandeling waarop SWP is geconcludeerd); een minderheid vindt ≥48% passender omdat de beroepsgroep na het negatieve advies aangaf ripretinib uit kostenoverwegingen alleen tot progressie te willen inzetten, wat lagere kosten geeft – met de kanttekening dat maar twee scenario's voorlagen. ZIN volgt de meerderheid en merkt op dat effect en SWP-status van 'stoppen bij progressie' niet zijn vastgesteld.</t>
  </si>
  <si>
    <t xml:space="preserve">Eerste ACP-advies met een geformaliseerd minderheidsstandpunt over het kortingspercentage; een door de beroepsgroep aangekondigde zuinigere inzet kan het percentage drukken, maar alleen als die strategie zelf als SWP-conform is beoordeeld. Lever scenario's voor de verwachte Nederlandse inzet mee.</t>
  </si>
  <si>
    <t xml:space="preserve">ACP meerderheid 75%, minderheid 48%, stoppen bij progressie beroepsgroep, SWP-status behandelstrategie, twee scenario's</t>
  </si>
  <si>
    <t xml:space="preserve">ZIN stelt vast dat de BI (€4,5–5,5 mln in jaar 3; ACP-scenario's €4,5–7,2 mln) lager is gebleken dan de drempelwaarde voor sluisplaatsing (art. 2.4a Bzv; sluis 07-12-2021), en vindt het maatschappelijk belangrijk dat het middel snel beschikbaar komt omdat uitbehandelde GIST-patiënten gemiddeld 8,5 maanden langer leven; toch blijft de vraagprijs per patiënt 'uitzonderlijk hoog' (maatschappelijke kosten levenslang €382.017 vs. €9.326 BSC).</t>
  </si>
  <si>
    <t xml:space="preserve">Een BI onder de sluisdrempel leidt niet tot opheffing van de sluis of een milder prijsoordeel: de prijs per patiënt en de KE blijven bepalend; wel wordt de urgentie van beschikbaarheid uitgesproken.</t>
  </si>
  <si>
    <t xml:space="preserve">brief p. 4 (maatschappelijke weging)</t>
  </si>
  <si>
    <t xml:space="preserve">budgetimpact onder sluisdrempel, art. 2.4a Bzv, 8,5 maanden langer leven, vraagprijs uitzonderlijk hoog, €382.017 vs €9.326</t>
  </si>
  <si>
    <t xml:space="preserve">Zonder directe vergelijkingen stelde ZIN met naïeve vergelijkingen en een NMA vast dat ravulizumab, eculizumab, inebilizumab en satralizumab alle klinisch relevante effecten op terugval geven (risico, ARR, tijd tot eerste terugval vs. placebo), met een klein positief effect op QoL en invaliditeit en zonder duidelijke verschillen in ernstige bijwerkingen; rituximab-voorbehandelde patiënten halen vergelijkbare uitkomsten → gelijke waarde t.o.v. de drie vergoede middelen.</t>
  </si>
  <si>
    <t xml:space="preserve">Bij ultrazeldzame auto-immuunziekten volstaat 'allen relevant beter dan placebo, geen onderlinge verschillen' voor gelijke waarde met een hele klasse; de langwerkende variant krijgt geen meerwaarde voor gebruiksgemak.</t>
  </si>
  <si>
    <t xml:space="preserve">NMOSD AQP4, NMA naïeve vergelijking, eculizumab inebilizumab satralizumab, terugval ARR, rituximab voorbehandeld, gelijke waarde, langere halfwaardetijd</t>
  </si>
  <si>
    <t xml:space="preserve">Geen KEA (gelijke waarde); ook voor eculizumab, satralizumab en inebilizumab is bij NMOSD nooit een KEA gedaan, zodat een kosteneffectieve prijs onbekend is. Ravulizumab mag geen meerkosten geven t.o.v. de werkelijke kosten van die middelen (ZIN herinnert aan zijn 90%-kortingsadvies voor eculizumab bij PNH, 2017); komende eculizumab-biosimilars moeten ook in de ravulizumab-prijs doorwerken; en omdat indicatie-uitbreidingen meer volume geven, is de eerder onderhandelde ravulizumab-prijs het vertrekpunt.</t>
  </si>
  <si>
    <t xml:space="preserve">De gestandaardiseerde ravulizumab-prijsformule (2023–2025): drievoudig anker – werkelijke comparatorkosten, biosimilar-doorwerking, eigen eerdere prijs. Zelfde tekst in gMG, NMOSD en aHUS.</t>
  </si>
  <si>
    <t xml:space="preserve">geen KEA, KE comparators onbekend, geen meerkosten werkelijke kosten, eculizumab 90% 2017, biosimilars doorwerking, eerdere ravulizumab-prijs vertrekpunt, indicatie-uitbreiding volume</t>
  </si>
  <si>
    <t xml:space="preserve">De gezamenlijke zorgverzekeraars hebben in 2020 voor NMOSD een weesgeneesmiddelenarrangement opgesteld voor eculizumab, satralizumab, tocilizumab en inebilizumab; ZIN vindt het belangrijk dat ravulizumab daaraan wordt toegevoegd. BI: 12 patiënten à €267.768 → €2,9 mln macro, €0,52 mln meerkosten op lijstprijzen.</t>
  </si>
  <si>
    <t xml:space="preserve">Bestaande verzekeraarsarrangementen per indicatie worden door ZIN als aansluitpunt voor nieuwe klassegenoten genoemd.</t>
  </si>
  <si>
    <t xml:space="preserve">brief p. 3-4 (budgetimpactanalyse, passende zorg)</t>
  </si>
  <si>
    <t xml:space="preserve">weesgeneesmiddelenarrangement NMOSD 2020 zorgverzekeraars, 12 patiënten, €267.768, meerkosten 520.713</t>
  </si>
  <si>
    <t xml:space="preserve">Na het negatieve oordeel van 2021 (studiedesign; NL-praktijk behandelt alleen hoog-risicopatiënten langdurig) is ravulizumab nu beoordeeld voor een smallere 'chronische behandelindicatie' op basis van drie enkelarmige cross-over RWD-studies (≥12 maanden eculizumab → switch; intra-patiënt): nierfunctie stabiel, geen nieuwe dialyse of niertransplantaties, geen relevante verschillen in mortaliteit of ernstige bijwerkingen, bij volwassenen en kinderen; QoL niet onderzocht. ZIN acht enkelarmig onderzoek hier acceptabel vanuit het kader passend onderzoek (lage prevalentie, ernst, nieuw gerandomiseerd bewijs lastig) → gelijke waarde, SWP.</t>
  </si>
  <si>
    <t xml:space="preserve">Route voor herindiening na een negatief SWP-oordeel: versmal de indicatie tot de Nederlandse praktijk en lever intra-patiënt switch-RWD; ZIN beroept zich op het kader 'passend onderzoek' om single-arm bij weesindicaties te accepteren.</t>
  </si>
  <si>
    <t xml:space="preserve">aHUS chronische behandelindicatie, 2021 negatief, cross-over RWD intra-patiënt, nierfunctie stabiel, dialyse transplantatie, passend onderzoek, single-arm acceptabel weesindicatie</t>
  </si>
  <si>
    <t xml:space="preserve">Geen KEA (gelijke waarde), maar ZIN wijst erop dat het eculizumab bij aHUS in 2016 wél op KE beoordeelde en toen concludeerde dat die zeer ongunstig is bij €80.000/QALY. Ravulizumab mag per patiënt per jaar niet meer kosten dan de goedkoopste eculizumab-formulering zoals in de dagelijkse praktijk gebruikt; eculizumab-biosimilars moeten doorwerken en de eerder onderhandelde ravulizumab-prijs is het vertrekpunt.</t>
  </si>
  <si>
    <t xml:space="preserve">'Goedkoopste formulering in praktijkgebruik' als verfijning van het klasse-anker; het dilemma van de niet-kosteneffectieve standaard (eculizumab 2016) wordt genoemd zonder oplossing.</t>
  </si>
  <si>
    <t xml:space="preserve">eculizumab aHUS 2016 zeer ongunstig, goedkoopste eculizumab-formulering praktijk, biosimilars, eerdere ravulizumab-prijs, geen KEA</t>
  </si>
  <si>
    <t xml:space="preserve">ZIN rekende de eculizumab-kosten op het in de praktijk toegepaste interval (elke 4 weken) in plaats van de SmPC (elke 2 weken): met 24 patiënten à €289.214/€265.966 zijn de macrokosten €6,2 mln en de meerkosten €1,9 mln; als het ravulizumab-interval via therapeutic drug monitoring naar 12 weken kan (aangetoond bij PNH, nog niet bij aHUS), ontstaat een lichte besparing (−€0,1 mln).</t>
  </si>
  <si>
    <t xml:space="preserve">ZIN gebruikt praktijkdosering (off-label intervalverlenging) van de comparator in de BIA – gunstig voor de comparator, ongunstig voor de nieuwkomer; verlenging van het eigen interval telt pas als het voor de indicatie is aangetoond.</t>
  </si>
  <si>
    <t xml:space="preserve">eculizumab interval 4 weken praktijk vs SmPC 2 weken, 24 patiënten, meerkosten 1,9 mln, TDM 12 weken, besparing 0,1 mln, PNH aangetoond</t>
  </si>
  <si>
    <t xml:space="preserve">Upadacitinib en tocilizumab zijn alleen in afzonderlijke placebogecontroleerde RCT's onderzocht die te veel verschillen in opzet en patiënten om betrouwbaar indirect te vergelijken; de resultaten kunnen alleen per middel de meerwaarde t.o.v. placebo toetsen. Ook op de afzonderlijke resultaten voor behoud van remissie (klinisch en voor de eindbeoordeling het meest relevant), cumulatieve glucocorticoïddosis, QoL en bijwerkingen kan gelijkwaardigheid met tocilizumab niet worden vastgesteld → SWP niet voldaan (WAR eens).</t>
  </si>
  <si>
    <t xml:space="preserve">Een gelijke-waarde-claim vereist een valide indirecte vergelijking; als de placebo-RCT's te heterogeen zijn, is 'beide beter dan placebo' onvoldoende – anders dan bij NMOSD of IL-17-remmers, waar vergelijkbare opzet en baseline het vertrouwen gaven. Vergelijkbaarheid van studies is het scharnier van de gelijke-waarde-route.</t>
  </si>
  <si>
    <t xml:space="preserve">reuscelarteriitis, tocilizumab, placebo RCT's heterogeen, indirecte vergelijking niet betrouwbaar, behoud van remissie, glucocorticoïd dosis, gelijke waarde niet vastgesteld</t>
  </si>
  <si>
    <t xml:space="preserve">De registratiehouder verzocht om opname in het GVS (extramuraal), maar VWS liet op 13-10-2025 weten dat upadacitinib als medisch-specialistische zorg intramuraal wordt bekostigd; de beoordeling liep daarom via de sluis.</t>
  </si>
  <si>
    <t xml:space="preserve">De bekostigingsroute (GVS vs. sluis) wordt door VWS bepaald, ook voor orale middelen met bestaande GVS-indicaties; een GVS-aanvraag kan worden omgezet in een sluistraject.</t>
  </si>
  <si>
    <t xml:space="preserve">GVS-verzoek afgewezen, medisch-specialistische zorg, intramurale bekostiging, VWS 13 oktober 2025</t>
  </si>
  <si>
    <t xml:space="preserve">Voor AD vergeleek ZIN nemolizumab (ARCADIA 1/2 vs. placebo) via naïeve indirecte vergelijking met de andere AD-biologicals, gekozen op werkingsmechanisme en toedieningsweg: geen klinisch relevante verschillen op jeuk (PP-NRS), ernst (EASI, IGA) en QoL (DLQI); de bijwerkingenprofielen verschillen zonder eenduidig relevant voordeel → gelijke waarde met dupilumab, lebrikizumab en tralokinumab. Voor PN (OLYMPIA 1/2) idem t.o.v. dupilumab.</t>
  </si>
  <si>
    <t xml:space="preserve">Standaardset dermatologische uitkomstmaten (PP-NRS, EASI, IGA, DLQI) voor gelijke waarde via naïeve ITC; comparatorselectie op mechanisme + toedieningsweg sluit JAK-remmers uit als anker.</t>
  </si>
  <si>
    <t xml:space="preserve">ARCADIA, OLYMPIA, naïeve indirecte vergelijking, dupilumab lebrikizumab tralokinumab, PP-NRS EASI IGA DLQI, prurigo nodularis, gelijke waarde</t>
  </si>
  <si>
    <t xml:space="preserve">AD: 1.216 patiënten in jaar 3 (€18.508 / €12.030) → €17,5 mln macro en een nominale besparing van €1 mln, maar marktaandeelverschuivingen tussen biologicals kunnen die in meerkosten doen omslaan; PN: 171 patiënten (€33.055 / €29.353) → €5,3 mln macro en €2,7 mln meerkosten t.o.v. dupilumab, met grote onzekerheid over de PN-populatie (prevalentie 5.886–29.980; scenario met lagere groei). Voor beide geldt: geen meerkosten.</t>
  </si>
  <si>
    <t xml:space="preserve">Bij één middel met twee indicaties en verschillende doseringen rekent ZIN de BI per indicatie en eist het per indicatie 'geen meerkosten'; een hogere PN-dosering maakt het middel daar duurder dan het anker.</t>
  </si>
  <si>
    <t xml:space="preserve">AD 1.216 patiënten besparing 1 mln, PN 171 patiënten meerkosten 2,7 mln, €33.055, prevalentie PN onzeker, geen meerkosten per indicatie</t>
  </si>
  <si>
    <t xml:space="preserve">LAURA (osimertinib vs. placebo na chemoradiotherapie) toont een aanzienlijk PFS-effect en analyses wijzen op een mogelijk klinisch relevant OS-effect, nog onzeker door immature data; meer bijwerkingen en stakers zonder aangetoonde negatieve impact op QoL. ZIN heeft voldoende vertrouwen in een overlevingsvoordeel, waardoor het mogelijk negatievere bijwerkingenprofiel acceptabel is → SWP, meerwaarde t.o.v. actief volgen.</t>
  </si>
  <si>
    <t xml:space="preserve">Een zeer groot PFS-effect plus een 'mogelijk relevante' immature OS-trend volstaat voor meerwaarde in de consolidatiesetting (vgl. durvalumab 2019, osimertinib adjuvant 2021); de toxiciteit wordt via behouden QoL geneutraliseerd.</t>
  </si>
  <si>
    <t xml:space="preserve">LAURA, PFS aanzienlijk, OS mogelijk klinisch relevant immatuur, actief volgen, chemoradiotherapie, bijwerkingen stakers, QoL behouden, EGFR ex19del L858R</t>
  </si>
  <si>
    <t xml:space="preserve">De KEA is ook na een herstelmogelijkheid van onvoldoende kwaliteit: door de immaturiteit moeten aannames over langetermijn-OS worden gedaan, en de registratiehouder deed te optimistische, klinisch niet plausibele aannames die niet worden gesteund door de meest recente studiedata (die niet in het model zijn verwerkt); ook zijn kosten en duur van vervolgbehandelingen niet goed meegenomen. ZIN heeft geen vertrouwen in de uitkomsten, kan geen onderhandelingsadvies geven en adviseert niet op te nemen; het verzoekt de fabrikant de analyse spoedig aan te passen (gemodelleerde effecten in lijn met de studie) en opnieuw in te dienen.</t>
  </si>
  <si>
    <t xml:space="preserve">De drie klassieke KEA-doodzonden (te optimistische OS-extrapolatie, recentste datacut niet verwerkt, vervolgbehandeling niet gemodelleerd) leiden ook na een herstelronde tot 'niet opnemen'; ZIN wijst de vertraging expliciet aan de fabrikant toe. Verwerk altijd de laatste datacut.</t>
  </si>
  <si>
    <t xml:space="preserve">KEA onvoldoende kwaliteit na herstel, te optimistische OS-aannames, meest recente data niet verwerkt, vervolgbehandeling kosten duur, geen onderhandelingsadvies, herindiening, vertraging fabrikant</t>
  </si>
  <si>
    <t xml:space="preserve">ZIN verwacht 153 patiënten in jaar 3 à €68.650 per jaar → €8,4 mln macrokosten, in werkelijkheid lager doordat osimertinib bij een deel van de patiënten naar voren schuift (van de gemetastaseerde naar de lokaal gevorderde setting). Tegen de huidige vraagprijs zou vergoeding volgens ZIN een hoge, 'maatschappelijk niet te verantwoorden' budgetimpact en verdringing van passende zorg geven.</t>
  </si>
  <si>
    <t xml:space="preserve">'Naar voren schuiven' in het algoritme wordt als BI-verlagend erkend (netto verschuiving, geen extra patiënten), maar de vraagprijs zelf wordt als maatschappelijk onaanvaardbaar gekwalificeerd.</t>
  </si>
  <si>
    <t xml:space="preserve">brief p. 2, 3-4 (pakketadvies, budgetimpactanalyse)</t>
  </si>
  <si>
    <t xml:space="preserve">153 patiënten, €68.650, macrokosten 8,4 mln, naar voren schuiven behandelalgoritme, maatschappelijk niet te verantwoorden, verdringing</t>
  </si>
  <si>
    <t xml:space="preserve">In Clarity AD (18 maanden, subgroep ApoE ε4-niet-dragers/heterozygoten, 84,7%) was er op cognitief functioneren en functioneren in het dagelijks leven een klein, statistisch significant effect ten gunste van lecanemab dat volgens de klinische relevantiegrenzen (literatuur, Nederlandse richtlijnen, beroepsgroep) niet klinisch relevant is; de eenarmige extensie vs. een historisch cohort toonde ook na 36 maanden geen relevant effect; over QoL is onvoldoende bewijs (subgroepdata niet gepubliceerd).</t>
  </si>
  <si>
    <t xml:space="preserve">Voor Alzheimer hanteert ZIN vooraf vastgestelde MCID's op cognitieve/functionele schalen; statistische significantie op grote n is expliciet niet genoeg. Eerste anti-amyloïd-oordeel in Nederland.</t>
  </si>
  <si>
    <t xml:space="preserve">Clarity AD, ApoE ε4 subgroep 84,7%, cognitief functioneren, dagelijks functioneren, statistisch significant niet klinisch relevant, MCID, extensie 36 maanden historisch cohort, QoL niet gepubliceerd</t>
  </si>
  <si>
    <t xml:space="preserve">Klaring van amyloïde plaques bleek in de studie slecht gecorreleerd met verbetering op klinische uitkomsten zoals cognitief functioneren; het blijft onduidelijk in hoeverre amyloïdklaring gerelateerd is aan beter dagelijks functioneren.</t>
  </si>
  <si>
    <t xml:space="preserve">Een biomarker-surrogaat (amyloïd-PET) zonder aangetoonde correlatie met klinische uitkomsten draagt niets bij aan SWP; het mechanistische 'target engagement'-argument wordt verworpen.</t>
  </si>
  <si>
    <t xml:space="preserve">amyloïde plaques klaring, slecht gecorreleerd, cognitief functioneren, surrogaat verworpen</t>
  </si>
  <si>
    <t xml:space="preserve">Behandeling leidt mogelijk tot meer ernstige bijwerkingen (alleen voor de totale populatie gepubliceerd, dus onzeker voor de subgroep) en tot meer ARIA dan placebo – meestal asymptomatisch, maar symptomatische ARIA (hoofdpijn, verwardheid, visusstoornissen, insulten) kan zelden ernstig of dodelijk zijn. Zonder klinisch relevant voordeel weegt dit grotere risico zwaar → SWP niet voldaan.</t>
  </si>
  <si>
    <t xml:space="preserve">Veiligheidsdata die niet voor de geclaimde subgroep zijn gepubliceerd, tellen als onzekerheid tegen het middel; potentieel dodelijke bijwerkingen bij een niet-relevant effect zijn onaanvaardbaar.</t>
  </si>
  <si>
    <t xml:space="preserve">ARIA symptomatisch dodelijk, ernstige bijwerkingen subgroep niet gepubliceerd, risico zonder voordeel</t>
  </si>
  <si>
    <t xml:space="preserve">CLIMB-SCD-121 (single-arm, ≥2 VOC's/jaar, geen donor): 71% van alle gestarte patiënten was ≥12 maanden vrij van ernstige VOC's en 73% zonder VOC-opname; van de daadwerkelijk behandelde patiënten 96% resp. 100%; QoL verbeterd; duurzaamheid onbekend. De claim omvatte ook patiënten mét donor bij wie het SCT-risico te hoog is, maar die groep zat niet in de studie, valt buiten de registratie en de beroepsgroep ziet alleen een plek zonder geschikte donor → meerwaarde, beperkt tot de registratie.</t>
  </si>
  <si>
    <t xml:space="preserve">ZIN rapporteert zowel ITT ('gestart met het traject') als 'daadwerkelijk behandeld' en accepteert SWP op single-arm bij SCZ; een claim breder dan registratie én studie wordt afgewezen als de beroepsgroep de bredere plaats niet steunt.</t>
  </si>
  <si>
    <t xml:space="preserve">CLIMB-SCD-121, 71% VOC-vrij gestart, 96% behandeld, claim breder dan registratie afgewezen, donor beschikbaar SCT-risico, beroepsgroep, meerwaarde</t>
  </si>
  <si>
    <t xml:space="preserve">De KEA is van voldoende kwaliteit: ICER €112.068/QALY bij €80.000 → ten minste 24% korting; scenarioanalyses tonen dat afname van het effect over de tijd grote impact op de ICER heeft. Omdat behandeling van alle 85 patiënten €164 mln zou kosten, moet meer dan 24% worden bedongen; bij langetermijndata kan vóór een heronderhandeling een herbeoordeling worden gevraagd.</t>
  </si>
  <si>
    <t xml:space="preserve">Bij SCZ (referentiewaarde €80.000) valt de korting veel lager uit dan bij TDT (€50.000: 43%) voor hetzelfde product; het potentiële macrobeslag wordt opnieuw als opslag boven het ICER-percentage gebruikt, met herbeoordeling als ventiel.</t>
  </si>
  <si>
    <t xml:space="preserve">brief p. 2, 4 (pakketadvies, kosteneffectiviteit)</t>
  </si>
  <si>
    <t xml:space="preserve">ICER 112.068, referentiewaarde 80.000, korting 24%, meer dan 24% macrokosten 164 mln, effectafname scenario's, herbeoordeling voor heronderhandeling</t>
  </si>
  <si>
    <t xml:space="preserve">Door beperkte ziekenhuiscapaciteit kunnen slechts enkele SCZ-patiënten per jaar worden behandeld (7 in jaar 3) en moet de capaciteit met TDT worden gedeeld. ZIN adviseert de SCZ-onderhandeling af te stemmen met de lopende TDT-onderhandeling zodat beide indicaties gelijktijdig beschikbaar komen en op medisch-inhoudelijke gronden kan worden gekozen wie eerst wordt behandeld; gepast-gebruiktraject (expertisecentra, landelijke indicatiecommissie) loopt al sinds het TDT-advies.</t>
  </si>
  <si>
    <t xml:space="preserve">Uniek: gelijktijdige beschikbaarheid van twee indicaties als voorwaarde om medisch (niet commercieel) te prioriteren bij schaarse behandelcapaciteit; verwacht bij toekomstige gentherapieën met meerdere indicaties.</t>
  </si>
  <si>
    <t xml:space="preserve">brief p. 2, 4-5 (pakketadvies, uitvoerbaarheid, maatschappelijke weging)</t>
  </si>
  <si>
    <t xml:space="preserve">capaciteit enkele patiënten per jaar, 7 patiënten jaar 3, gelijktijdig beschikbaar SCZ en TDT, medisch-inhoudelijke prioritering, indicatiecommissie, expertisecentra</t>
  </si>
  <si>
    <t xml:space="preserve">Met 7 patiënten à €1,9 mln is de BI €13,5 mln in jaar 3 (geen substitutie van betekenis; transfusiekosten ~€10.000 p.p./jaar niet meegenomen als niet-geneesmiddelkosten); bij behandeling van alle 85 patiënten €164 mln.</t>
  </si>
  <si>
    <t xml:space="preserve">Bij SCZ is de standaardbehandeling zo goedkoop dat de volledige exa-cel-prijs als meerkost telt; de €164 mln-bovengrens drijft de 'meer dan 24%'-eis.</t>
  </si>
  <si>
    <t xml:space="preserve">7 patiënten, €1,9 mln, budgetimpact 13,5 mln, 85 patiënten 164 mln, transfusiekosten niet meegenomen</t>
  </si>
  <si>
    <t xml:space="preserve">CheckMate 8HW (ipilimumab + nivolumab vs. nivolumab) toont in gepubliceerde data een PFS-verlenging; uit recentere, nog ongepubliceerde data blijkt dat dit effect zich lijkt door te vertalen in langere OS – de OS-HR lijkt aan de klinische relevantiegrens te voldoen, met onzekerheid door immature data. Nivolumab-monotherapie geldt als proxy voor de NL-standaard pembrolizumab, omdat een indirecte vergelijking vergelijkbare effecten van beide PD-1-remmers toont.</t>
  </si>
  <si>
    <t xml:space="preserve">ZIN baseert een meerwaarde-oordeel mede op ongepubliceerde OS-data en accepteert de eigen monotherapie-arm als proxy voor de vergoede klassegenoot (nivolumab ≈ pembrolizumab). Voor combinaties bovenop een eigen backbone opent dit de weg naar meerwaarde t.o.v. een concurrent zonder head-to-head.</t>
  </si>
  <si>
    <t xml:space="preserve">CheckMate 8HW, PFS, OS ongepubliceerd immatuur, klinische relevantiegrens, nivolumab proxy pembrolizumab, indirecte vergelijking PD-1-remmers, dMMR MSI-H</t>
  </si>
  <si>
    <t xml:space="preserve">De combinatie geeft meer bijwerkingen en meer stakers, maar er zijn geen aanwijzingen voor relevante verschillen in gemiddelde QoL t.o.v. de standaard; ZIN weegt mee dat slechts 4 cycli ipilimumab worden toegevoegd aan een PD-1-remmer die tot 2 jaar wordt gegeven. Zo komt de combinatie – anders dan Opdualag (2024) – door de combinatieregel: meerwaarde t.o.v. de standaard is aangetoond.</t>
  </si>
  <si>
    <t xml:space="preserve">Een kortdurende add-on (4 cycli) op een langdurige backbone verkleint het toxiciteitsgewicht in de afweging; met een relevant OS-effect is de combinatieregel geen obstakel. Vergelijk Opdualag (geen OS-effect → negatief).</t>
  </si>
  <si>
    <t xml:space="preserve">4 cycli ipilimumab, PD-1-remmer 2 jaar, meer bijwerkingen stakers, QoL geen verschil, combinatieregel voldaan, meerwaarde</t>
  </si>
  <si>
    <t xml:space="preserve">Op lijstprijzen is de combinatie dominant (pembrolizumab-behandeling €135.068 vs. nivolumab €82.625 + ipilimumab €23.533) en ligt de KE onder de referentiewaarde van €20.000/QALY, maar ZIN noemt dit 'geen realistische benadering': de effectiviteit is vergelijkbaar en voor beide middelen geldt een arrangement, dus de werkelijke kosten liggen lager en dichter bij elkaar. Omdat de onderhandelde prijzen onbekend zijn, rekende ZIN scenario's: 32% korting op beide (VWS-gemiddelde intramuraal 2023) → ICER €13.795, nog kosteneffectief; nivolumab-kosten i.p.v. pembrolizumab-kosten → ~€35.000/QALY, ~60% korting op ipilimumab nodig; nivolumab −32% én gelijke kosten → €36.255, ~75% korting nodig.</t>
  </si>
  <si>
    <t xml:space="preserve">Als zowel de eigen backbone als de comparator een vertrouwelijk arrangement heeft, kan ZIN geen percentage noemen en levert het een scenario-range (0–75%) aan VWS; de lijstprijsdominantie van een combinatie met een goedkopere eigen PD-1-remmer wordt expliciet weggerelativeerd. Voor BMS: de nettoprijs van nivolumab bepaalt de ruimte voor ipilimumab.</t>
  </si>
  <si>
    <t xml:space="preserve">brief p. 2, 3-4 (pakketadvies, kosteneffectiviteit); FE-rapport</t>
  </si>
  <si>
    <t xml:space="preserve">dominant op lijstprijzen niet realistisch, referentiewaarde 20.000, arrangement nivolumab pembrolizumab vertrouwelijk, scenario 32% korting ICER 13.795, scenario nivolumab-kosten 60%, scenario 36.255 75%, geen percentage</t>
  </si>
  <si>
    <t xml:space="preserve">Voor deze indicatie hanteert ZIN de laagste referentiewaarde (€20.000/QALY), wat een lage ziektelast impliceert – bij een gemetastaseerde tumor een uitzonderlijke uitkomst, verklaarbaar doordat de dMMR/MSI-H-populatie al effectief met pembrolizumab wordt behandeld en de restziektelast t.o.v. die standaard wordt berekend.</t>
  </si>
  <si>
    <t xml:space="preserve">Proportional shortfall t.o.v. een al goed behandelde populatie kan ook bij mCRC in de €20.000-categorie uitkomen (vgl. pegcetacoplan PNH); een goede standaard verlaagt de referentiewaarde voor de opvolger. Dit maakt add-ons op succesvolle I-O-standaarden structureel moeilijk kosteneffectief.</t>
  </si>
  <si>
    <t xml:space="preserve">referentiewaarde 20.000, ziektelast laag gemetastaseerd colorectaal, restziektelast na pembrolizumab, proportional shortfall</t>
  </si>
  <si>
    <t xml:space="preserve">ZIN verwacht 120 patiënten in jaar 3 à €106.158 per behandeling (€23.533 ipilimumab + €82.625 nivolumab): macrokosten €12,9 mln en op lijstprijzen een besparing van €3,4 mln door substitutie van het duurdere pembrolizumab (€135.068). Met een aangenomen korting van 32% op nivolumab en gelijke nettokosten van nivolumab en pembrolizumab resteert een BI van ~€2,4 mln die volledig aan ipilimumab is toe te schrijven.</t>
  </si>
  <si>
    <t xml:space="preserve">ZIN isoleert de netto-BI van de add-on-component (ipilimumab) door de backbone en de comparator op gelijke nettokosten te zetten; de add-on wordt dus als zelfstandige meerkost beoordeeld.</t>
  </si>
  <si>
    <t xml:space="preserve">120 patiënten, €106.158, ipilimumab €23.533, nivolumab €82.625, pembrolizumab €135.068, besparing 3,4 mln lijstprijzen, 2,4 mln ipilimumab, korting 32%</t>
  </si>
  <si>
    <t xml:space="preserve">dMMR/MSI-H-testen is al ingebed in de praktijk (pembrolizumab) met kwaliteitsnormen en onafhankelijke toetsing van laboratoria, zodat ZIN geen uitvoerbaarheidsrisico ziet; wel signaleert het een drempel om bij twijfel over de initiële immunohistochemie een bevestigende moleculaire test aan te vragen, met het risico dat de combinatie bij patiënten zonder dMMR/MSI-H wordt ingezet.</t>
  </si>
  <si>
    <t xml:space="preserve">Bestaande diagnostiek voor een klassegenoot neutraliseert het testrisico; ZIN benoemt confirmatietesten als gepast-gebruikpunt zonder er een voorwaarde van te maken.</t>
  </si>
  <si>
    <t xml:space="preserve">dMMR MSI-H test, kwaliteitsnormen laboratoria, bevestigende moleculaire test, immunohistochemie twijfel, gepast gebruik</t>
  </si>
  <si>
    <t xml:space="preserve">In FLAURA2 ligt de OS-HR van 0,77 boven de gehanteerde relevantiegrens van 0,70, maar de mediane OS-winst van 9,9 maanden ligt ruimschoots boven de grens van 16 weken en het verschil in langdurige overleving is aanzienlijk (12% na 24 en 36 maanden, 8% na 48 maanden); ZIN concludeert daarom tot een klinisch relevant OS-effect en meerwaarde t.o.v. osimertinib-monotherapie.</t>
  </si>
  <si>
    <t xml:space="preserve">PASKWIL 2023 werkt als 'óf-óf': een HR boven 0,70 wordt gecompenseerd door een ruime absolute winst en verschillen in landmark-overleving. Bij een goede standaard (mediane OS &gt;3 jaar) is de absolute maat de haalbare route.</t>
  </si>
  <si>
    <t xml:space="preserve">FLAURA2, OS HR 0,77 boven grens 0,70, mediane winst 9,9 maanden, grens 16 weken, landmark overleving 12% 8%, osimertinib monotherapie, meerwaarde</t>
  </si>
  <si>
    <t xml:space="preserve">Claude (batch 42, 24-09-2026)</t>
  </si>
  <si>
    <t xml:space="preserve">Toevoeging van chemotherapie geeft meer bijwerkingen en meer stakers, maar zonder klinisch relevante impact op de gemiddelde QoL, mede omdat de platinumbevattende chemotherapie slechts 4 cycli duurt; daarmee voldoet de combinatie aan de combinatieregel (meerwaarde t.o.v. de standaard).</t>
  </si>
  <si>
    <t xml:space="preserve">Zelfde redenering als ipi + nivo bij CRC (4 cycli add-on): een kortdurende toevoeging weegt licht in de toxiciteitsafweging.</t>
  </si>
  <si>
    <t xml:space="preserve">4 cycli chemotherapie, toxiciteit stakers, QoL geen relevante impact, combinatieregel</t>
  </si>
  <si>
    <t xml:space="preserve">De KEA is van voldoende kwaliteit: op lijstprijzen is de ICER €110.108/QALY en zou osimertinib 9% moeten dalen; uitgaande van de 35% korting op osimertinib-monotherapie die ZIN destijds (2018) adviseerde, stijgt de ICER naar €204.526/QALY en moet de prijs van osimertinib met 39% dalen om de combinatie kosteneffectief in te zetten.</t>
  </si>
  <si>
    <t xml:space="preserve">Herwaardering van de comparator met ZIN's eigen historische kortingsadvies verviervoudigt het benodigde percentage (9% → 39%); bij een 'shift' binnen hetzelfde product (mono → combinatie) is het bestaande arrangement de rekenbasis, niet de lijstprijs.</t>
  </si>
  <si>
    <t xml:space="preserve">ICER 110.108 lijstprijzen 9%, korting 35% osimertinib 2018, ICER 204.526, korting 39%, comparator herwaardering</t>
  </si>
  <si>
    <t xml:space="preserve">Bij 187 patiënten in jaar 3 kost de combinatie €239.924 per patiënt (€212.815 osimertinib + €27.109 chemotherapie) tegenover €173.148 voor osimertinib-monotherapie: macrokosten €28,8 mln en meerkosten €4,6 mln na substitutie; de hogere osimertinib-kosten komen door de langere behandelduur in combinatie, en de werkelijke BI hangt af van het osimertinib-arrangement.</t>
  </si>
  <si>
    <t xml:space="preserve">De meerkost van een combinatie kan grotendeels in het eigen backbone-middel zitten (langere behandelduur door beter effect), niet in de toegevoegde component.</t>
  </si>
  <si>
    <t xml:space="preserve">187 patiënten, €239.924, osimertinib €212.815, chemo €27.109, monotherapie €173.148, meerkosten 4,6 mln, langere behandelduur</t>
  </si>
  <si>
    <t xml:space="preserve">In ASTRUM-005 gaf toevoeging van serplulimab aan carboplatine + etoposide een klinisch relevante mediane OS-winst van 4,7 maanden bij ES-SCLC (ECOG 0-1), zonder klinisch relevante toename van ernstige bijwerkingen of stakers en zonder aanwijzingen voor QoL-verlies; de immuungerelateerde bijwerkingen acht de beroepsgroep acceptabel → meerwaarde t.o.v. chemotherapie.</t>
  </si>
  <si>
    <t xml:space="preserve">Standaardroute voor I-O + chemo bij SCLC: RCT met PASKWIL-conforme OS en neutrale toxiciteit; de claim voor ECOG 0-1 (smaller dan registratie) wordt gevolgd.</t>
  </si>
  <si>
    <t xml:space="preserve">ASTRUM-005, OS 4,7 maanden, ES-SCLC, ECOG 0-1, geen extra toxiciteit, QoL behouden, meerwaarde chemotherapie</t>
  </si>
  <si>
    <t xml:space="preserve">De ACP acht tijdelijke betaling van de maximale referentiewaarde (€80.000/QALY) verdedigbaar omdat het een goed onderzocht nieuw geneesmiddel is met aangetoonde klinisch relevante overlevingswinst voor een ernstig zieke groep zonder recente vooruitgang, en omdat de comparator (goedkope chemotherapie) hoogstwaarschijnlijk kosteneffectief is; advies ≥33% korting, met de kanttekening dat er dan nog 50% kans is dat de behandeling niet kosteneffectief is; arrangementsduur afstemmen op concurrentie en indicatie-uitbreidingen.</t>
  </si>
  <si>
    <t xml:space="preserve">De ACP expliciteert wanneer géén opslag boven het rekenkundige percentage nodig is: nieuw product (niets terugverdiend), hoge bewijskwaliteit, kosteneffectieve comparator. Het spiegelbeeld van het 'terugverdiend'-argument bij indicatie-uitbreidingen; de 50%-kans-opmerking laat zien dat het percentage op de puntschatting rust.</t>
  </si>
  <si>
    <t xml:space="preserve">ACP referentiewaarde tijdelijk verdedigbaar, nieuw goed onderzocht middel, comparator kosteneffectief, 33%, 50% kans niet kosteneffectief, arrangementsduur concurrentie</t>
  </si>
  <si>
    <t xml:space="preserve">De KEA is van voldoende kwaliteit: ICER €102.213/QALY → prijs ten minste 33% omlaag bij €80.000. ZIN adviseert het PD-(L)1-arrangementsbeleid (2023) toe te passen en rekening te houden met de komst van durvalumab, dat gelijktijdig voor dezelfde indicatie werd beoordeeld.</t>
  </si>
  <si>
    <t xml:space="preserve">Klassebeleid PD-(L)1 (centraal arrangement per product) geldt ook voor een nieuwe toetreder (serplulimab); gelijktijdige beoordeling van concurrenten wordt als onderhandelingscontext benoemd.</t>
  </si>
  <si>
    <t xml:space="preserve">brief p. 2, 3-4 (pakketadvies, kosteneffectiviteit, prijsarrangementen)</t>
  </si>
  <si>
    <t xml:space="preserve">ICER 102.213, korting 33%, PD-(L)1 arrangement 2023, concurrentie durvalumab, indicatie-uitbreidingen serplulimab</t>
  </si>
  <si>
    <t xml:space="preserve">ZIN verwacht 394 patiënten in jaar 3 à €64.803 (8,6 maanden): macrokosten €25,5 mln zonder substitutie (add-on op chemotherapie); de BI daalt als ook durvalumab beschikbaar komt.</t>
  </si>
  <si>
    <t xml:space="preserve">Bij add-on-I-O op chemo is BI = macrokosten; concurrentie verdeelt maar verlaagt de klasse-BI niet.</t>
  </si>
  <si>
    <t xml:space="preserve">394 patiënten, €64.803, 8,6 maanden, macrokosten 25,5 mln, add-on geen substitutie</t>
  </si>
  <si>
    <t xml:space="preserve">In CASPIAN was 27 maanden na start nog 20,7% van de patiënten met durvalumab + chemotherapie in leven tegenover 9,3% met chemotherapie alleen → klinisch relevant OS-effect; geen klinisch relevante toename van ernstige bijwerkingen of stakers, geen QoL-invloed, immuungerelateerde bijwerkingen acceptabel → meerwaarde t.o.v. chemotherapie bij ES-SCLC (ECOG 0-1).</t>
  </si>
  <si>
    <t xml:space="preserve">Landmark-overleving (27 maanden: 20,7% vs. 9,3%) als presentatie van klinische relevantie bij een ziekte met mediane OS &lt;1 jaar.</t>
  </si>
  <si>
    <t xml:space="preserve">CASPIAN, 27 maanden overleving 20,7% vs 9,3%, ES-SCLC, ECOG 0-1, geen extra toxiciteit, meerwaarde</t>
  </si>
  <si>
    <t xml:space="preserve">Omdat de beoordelingen van durvalumab en serplulimab vrijwel gelijktijdig liepen en beide studies alleen chemotherapie als comparator hadden, bepaalde ZIN de KE van beide t.o.v. de huidige standaard (chemo): ICER €144.603 → ≥60% korting. ZIN verwacht dat beide middelen in de praktijk zullen concurreren; de beroepsgroep verwacht geen klinisch relevante verschillen; het PD-(L)1-arrangementsbeleid geldt.</t>
  </si>
  <si>
    <t xml:space="preserve">Twee concurrenten die gelijktijdig binnenkomen krijgen elk een eigen ICER t.o.v. de oude standaard (60% vs. 33%) in plaats van een onderlinge gelijke-waarde-toets; de latere toetreder zal in de praktijk tegen de eerste worden afgezet. Timing bepaalt of je 'meerwaarde vs. chemo' of 'gelijke waarde vs. concurrent' krijgt.</t>
  </si>
  <si>
    <t xml:space="preserve">ICER 144.603, korting 60%, gelijktijdige beoordeling serplulimab, concurrentie praktijk, geen klinisch relevante verschillen, PD-(L)1 arrangement</t>
  </si>
  <si>
    <t xml:space="preserve">Met 394 patiënten in jaar 3 à €50.644 (7,5 maanden) zijn de macrokosten €20 mln zonder substitutie; de BI valt lager uit bij marktverdeling met serplulimab, waarvan de omvang onzeker is.</t>
  </si>
  <si>
    <t xml:space="preserve">Identieke populatie-aanname (394) voor twee concurrenten; ZIN telt de klasse-BI niet dubbel maar benoemt de verdeling als onzeker.</t>
  </si>
  <si>
    <t xml:space="preserve">394 patiënten, €50.644, 7,5 maanden, macrokosten 20 mln, marktverdeling serplulimab</t>
  </si>
  <si>
    <t xml:space="preserve">De claim betreft de derde lijn en later, smaller dan de registratie (vanaf de tweede lijn), in lijn met de CieBOM die tweedelijnsinzet negatief en inzet vanaf de derde lijn positief beoordeelde. DESTINY-Gastric01 (vs. irinotecan/paclitaxel) toont een klinisch relevante OS-winst van ruim 17 weken (12,5 vs. 8,4 maanden), ondanks onzekerheden voldoende representatief voor NL; meer ernstige bijwerkingen en stakers, QoL-data te beperkt → meerwaarde t.o.v. chemotherapie (TAS-102/irinotecan).</t>
  </si>
  <si>
    <t xml:space="preserve">Een fabrikant die zijn claim afstemt op het CieBOM-advies (alleen de positief beoordeelde lijn) voorkomt een SWP-discussie over de bredere registratie; de Nederlandse 3L-praktijk (TAS-102/irinotecan) wordt geaccepteerd als proxy voor de studiecomparator.</t>
  </si>
  <si>
    <t xml:space="preserve">DESTINY-Gastric01, OS 12,5 vs 8,4 maanden, 17 weken, derde lijn, CieBOM negatief tweede lijn, TAS-102 irinotecan, QoL beperkt, meerwaarde</t>
  </si>
  <si>
    <t xml:space="preserve">Na aanpassing door ZIN is de KEA van voldoende kwaliteit: ICER €239.946/QALY → 62% korting bij €80.000. ZIN adviseert méér dan 62% te bedingen vanwege de al hoge uitgaven aan trastuzumab-deruxtecan in Nederland en de verwachting dat nog meer indicatie-uitbreidingen komen – terwijl de BI van deze indicatie zelf slechts €0,77 mln is (12 patiënten).</t>
  </si>
  <si>
    <t xml:space="preserve">Product-brede opslag: de bestaande landelijke uitgaven aan het product rechtvaardigen 'meer dan X%' óók voor een indicatie met een verwaarloosbare eigen BI. Bij platformproducten wordt elke nieuwe indicatie een hefboom voor de totale productprijs.</t>
  </si>
  <si>
    <t xml:space="preserve">brief p. 2, 3-4 (pakketadvies, kosteneffectiviteit, budgetimpactanalyse)</t>
  </si>
  <si>
    <t xml:space="preserve">ICER 239.946, korting 62%, meer dan 62% hoge uitgaven T-DXd Nederland, indicatie-uitbreidingen, 12 patiënten, budgetimpact 0,77 mln</t>
  </si>
  <si>
    <t xml:space="preserve">Omdat T-DXd gepaard kan gaan met ernstige bijwerkingen en staken, vraagt ZIN aandacht hiervoor in de spreekkamer, zodat patiënt en arts samen beslissen of de mogelijke levensverlenging opweegt tegen de ongunstige effecten (passende zorg).</t>
  </si>
  <si>
    <t xml:space="preserve">'Samen beslissen' als expliciete passende-zorgvoorwaarde bij late-lijns oncologica met beperkte OS-winst en onbekende QoL.</t>
  </si>
  <si>
    <t xml:space="preserve">samen beslissen, spreekkamer, ernstige bijwerkingen, levensverlenging afwegen, passende zorg</t>
  </si>
  <si>
    <t xml:space="preserve">Zonder directe vergelijking vergeleek ZIN HIMALAYA (durva + treme vs. sorafenib) en IMbrave150 (atezo + bev vs. sorafenib) in een NMA: geen klinisch relevante verschillen in overleving; beide combinaties klinisch relevant beter dan sorafenib (HIMALAYA: 4-jaars OS 21,1% vs. 11,6%); naïeve ITC toont geen relevante verschillen in QoL of bijwerkingen; de beroepsgroep verwacht vergelijkbare effectiviteit → gelijke waarde met atezolizumab + bevacizumab. Alleen de gelijke-waarde-claim werd getoetst omdat atezo + bev de eerste keus is; de meerwaarde t.o.v. sorafenib deed niet ter zake.</t>
  </si>
  <si>
    <t xml:space="preserve">Een gemeenschappelijke (verouderde) comparator-arm (sorafenib) volstaat als brug voor een NMA tussen twee I-O-combinaties; de meerwaarde t.o.v. de oude standaard levert niets op als die geen eerste keus meer is – alleen de vergelijking met de actuele standaard telt.</t>
  </si>
  <si>
    <t xml:space="preserve">HIMALAYA, IMbrave150, NMA sorafenib-arm, atezolizumab bevacizumab, 4-jaars OS 21,1% vs 11,6%, gelijke waarde, meerwaarde sorafenib niet getoetst</t>
  </si>
  <si>
    <t xml:space="preserve">Atezolizumab + bevacizumab is gecontra-indiceerd bij verhoogd bloedingsrisico of cardiovasculaire comorbiditeit; juist voor die patiënten kan durvalumab + tremelimumab een relevante toevoeging zijn, en het is aan de behandelaar om per patiënt de geschiktste combinatie te kiezen.</t>
  </si>
  <si>
    <t xml:space="preserve">Verschillen in contra-indicaties geven een nieuwkomer klinische bestaansreden, maar geen meerwaarde of prijsruimte; positionering verloopt via de spreekkamer.</t>
  </si>
  <si>
    <t xml:space="preserve">contra-indicaties bevacizumab bloedingsrisico cardiovasculair, relevante toevoeging, keuze behandelaar</t>
  </si>
  <si>
    <t xml:space="preserve">Geen KEA (gelijke waarde); opname mits de netto behandelkosten van durvalumab + tremelimumab niet hoger zijn dan die van atezolizumab + bevacizumab. ZIN wijst erop dat voor bevacizumab en sorafenib generieken beschikbaar zijn, zodat de nettoprijzen aanzienlijk lager liggen en de werkelijke BI hoger is dan de €291.242 op lijstprijzen (47 patiënten, €77.226 per behandeling; macro €1,9 mln).</t>
  </si>
  <si>
    <t xml:space="preserve">Het anker is een combinatie waarvan één component (bevacizumab) generiek is: een nieuwe I-O-combinatie moet als geheel concurreren met een half-generieke standaard. Zelfde logica als darolutamide/abirateron en olaparib/capecitabine, nu voor een combinatie.</t>
  </si>
  <si>
    <t xml:space="preserve">brief p. 1-2, 3-4 (pakketadvies, budgetimpactanalyse)</t>
  </si>
  <si>
    <t xml:space="preserve">netto behandelkosten atezolizumab bevacizumab, bevacizumab generiek, sorafenib generiek, 47 patiënten, €77.226, budgetimpact 291.242, geen KEA</t>
  </si>
  <si>
    <t xml:space="preserve">Kort voor dit advies oordeelde ZIN dat osimertinib + chemotherapie meerwaarde heeft t.o.v. osimertinib-monotherapie, waardoor die combinatie de nieuwe eerste keus is (al wordt zij nog niet vergoed; onderhandeling loopt). De claim van amivantamab + lazertinib (meerwaarde t.o.v. osimertinib-mono) is daardoor achterhaald; ZIN vergeleek met osimertinib + chemotherapie omdat de beroepsgroep beide combinaties dezelfde plek geeft.</t>
  </si>
  <si>
    <t xml:space="preserve">Een ZIN-advies over een concurrent kan de comparator van een lopend dossier verschuiven, ook als die concurrent nog niet vergoed wordt; een meerwaarde-claim t.o.v. de oude standaard verdampt tot gelijke waarde t.o.v. de nieuwe. Volg parallelle sluistrajecten in dezelfde indicatie nauwlettend.</t>
  </si>
  <si>
    <t xml:space="preserve">brief p. 1-3 (achtergrond, claim, stand van de wetenschap en praktijk)</t>
  </si>
  <si>
    <t xml:space="preserve">osimertinib chemotherapie nieuwe eerste keus april 2026, nog niet vergoed onderhandeling loopt, claim achterhaald, comparatorverschuiving, dezelfde plek beroepsgroep</t>
  </si>
  <si>
    <t xml:space="preserve">MARIPOSA (ami + laz vs. osimertinib) en FLAURA2 (osi + chemo vs. osimertinib) hebben dezelfde controlearm; er is geen directe vergelijking, maar uit beide studies blijkt dat er geen klinisch relevante verschillen zijn tussen de combinaties in overleving en QoL; beide geven meer bijwerkingen dan osimertinib-mono, van verschillend type; amivantamab kan s.c. of i.v., chemotherapie alleen i.v.; de keuze wordt in de praktijk op individuele kenmerken en voorkeuren gemaakt → gelijke waarde.</t>
  </si>
  <si>
    <t xml:space="preserve">Twee RCT's met identieke controlearm volstaan voor gelijke waarde tussen twee combinaties; verschillen in toedieningsroute en bijwerkingentype worden naar de spreekkamer verwezen, niet naar het waardeoordeel.</t>
  </si>
  <si>
    <t xml:space="preserve">MARIPOSA, FLAURA2, gemeenschappelijke controlearm osimertinib, geen klinisch relevante verschillen overleving QoL, toxiciteit type, subcutaan amivantamab, gelijke waarde</t>
  </si>
  <si>
    <t xml:space="preserve">Geen KEA (gelijke waarde); opname mits de netto behandelkosten van amivantamab + lazertinib niet hoger zijn dan die van osimertinib + chemotherapie – een combinatie waarvoor de prijsonderhandeling nog loopt, zodat het anker zelf nog niet vaststaat.</t>
  </si>
  <si>
    <t xml:space="preserve">Uniek: het prijsanker is een nog-niet-vergoede behandeling in onderhandeling; de uitkomst van de osimertinib-onderhandeling (≥39%) bepaalt direct de ruimte voor ami + laz. Verwacht gekoppelde onderhandelingen bij gelijktijdige nieuwe standaarden.</t>
  </si>
  <si>
    <t xml:space="preserve">brief p. 1-2, 3 (pakketadvies, kosteneffectiviteit)</t>
  </si>
  <si>
    <t xml:space="preserve">netto behandelkosten osimertinib chemotherapie, onderhandeling loopt, anker nog niet vergoed, geen KEA</t>
  </si>
  <si>
    <t xml:space="preserve">Omdat osimertinib + chemotherapie nog niet is opgenomen, werkte ZIN twee scenario's uit: alleen ami + laz beschikbaar (743 patiënten; macro €74,4 mln; €38,9 mln meerkosten t.o.v. osimertinib-mono) of beide combinaties beschikbaar (371 patiënten; €37,2 mln macro; €16,0 mln meerkosten t.o.v. osi + chemo); per patiënt €283.133 over 3 jaar (€145.067 amivantamab + €138.066 lazertinib). Onzekerheid over behandelduur, marktverdeling en bestaande/komende prijsafspraken.</t>
  </si>
  <si>
    <t xml:space="preserve">Scenario-BIA afhankelijk van de vergoedingsstatus van de concurrent; de kosten per patiënt (€283k over 3 jaar) liggen boven osi + chemo (€240k) – het 'geen meerkosten'-anker vereist dus een echte korting.</t>
  </si>
  <si>
    <t xml:space="preserve">scenario 1 743 patiënten 38,9 mln, scenario 2 371 patiënten 16,0 mln, €283.133, amivantamab €145.067, lazertinib €138.066, behandelduur onzeker</t>
  </si>
  <si>
    <t xml:space="preserve">In de geplande interimanalyse van ADRIATIC (durvalumab vs. placebo na concurrente CRT) was 8,9% meer patiënten na 36 maanden in leven; dat voldoet aan de PASKWIL-criteria voor curatieve behandelingen (&gt;5%) en wordt als 'mogelijk klinisch relevant' gezien, met onzekerheid omdat de BI's van de overlevingspercentages overlappen en het een interimanalyse is; meer stakers en bijwerkingen, geen QoL-verschil → meerwaarde t.o.v. actief volgen.</t>
  </si>
  <si>
    <t xml:space="preserve">In de curatieve setting hanteert ZIN de PASKWIL-grens van &gt;5% absoluut verschil in landmark-overleving; 'mogelijk klinisch relevant' op een interimanalyse volstaat voor SWP maar voedt de onderhandelings- en herbeoordelingsvoorwaarden.</t>
  </si>
  <si>
    <t xml:space="preserve">ADRIATIC, interimanalyse, 36 maanden 8,9% meer in leven, PASKWIL curatief &gt;5%, mogelijk klinisch relevant, BI overlappen, QoL geen verschil</t>
  </si>
  <si>
    <t xml:space="preserve">De studie includeerde alleen fitte patiënten (WHO 0-1) na concurrente chemoradiotherapie; niet-fitte patiënten krijgen in Nederland sequentiële CRT en zaten niet in de studie, zodat niet is vast te stellen of zij baat hebben → SWP beperkt tot WHO 0-1 na concurrente CRT (± PCI). De BIA gaat uit van 100% concurrente CRT, zodat de werkelijke aantallen (en BI) lager kunnen zijn.</t>
  </si>
  <si>
    <t xml:space="preserve">Behandelvoorgeschiedenis (concurrent vs. sequentieel CRT) wordt een SWP-afbakening; de Nederlandse praktijkverdeling bepaalt de BI-onzekerheid.</t>
  </si>
  <si>
    <t xml:space="preserve">brief p. 3, 4 (stand van de wetenschap en praktijk, budgetimpactanalyse)</t>
  </si>
  <si>
    <t xml:space="preserve">WHO performance status 0-1, concurrente chemoradiotherapie, sequentieel niet onderzocht, PCI, afbakening, BIA 100% concurrent</t>
  </si>
  <si>
    <t xml:space="preserve">De KEA is van voldoende kwaliteit: ICER €79.994/QALY, net onder – 'min of meer op de grens van' – de referentiewaarde van €80.000, dus kosteneffectief maar onzeker omdat de finale OS-data ontbreken en de ICER beïnvloeden. ZIN adviseert toch te onderhandelen: het is een indicatie-uitbreiding (ontwikkelkosten vaak al terugverdiend → volgens het ACP-advies PD-(L)1 2023 is een forse extra prijsverlaging maatschappelijk noodzakelijk), er is onzekerheid over de duurzaamheid van het effect, en publicatie van de finale OS-data zou voorwaardelijk moeten zijn voor vergoeding, met een tijdelijk arrangement voor eventuele herbeoordeling.</t>
  </si>
  <si>
    <t xml:space="preserve">Een ICER exact op de referentiewaarde levert géén 'vergoeden zonder voorwaarde': indicatie-uitbreiding + PD-(L)1-klassebeleid + immature OS → onderhandelen, publicatie van finale OS als vergoedingsvoorwaarde en een tijdelijk arrangement. Eerste keer dat datapublicatie een expliciete voorwaarde is.</t>
  </si>
  <si>
    <t xml:space="preserve">brief p. 2, 3-4 (pakketadvies, kosteneffectiviteit, uitvoerbaarheid, prijsarrangementen)</t>
  </si>
  <si>
    <t xml:space="preserve">ICER 79.994 op de grens, kosteneffectief onzeker, finale OS ontbreekt, indicatie-uitbreiding terugverdiend, ACP PD-(L)1 2023 forse extra prijsverlaging, publicatie finale OS voorwaardelijk, tijdelijk arrangement</t>
  </si>
  <si>
    <t xml:space="preserve">Er is geen bewijs dat patiënten die na immunotherapie voor LS-SCLC progressie naar ES-SCLC krijgen baat hebben bij herbehandeling met immunotherapie; ZIN wil met de beroepsgroep bespreken onder welke omstandigheden herbehandeling moet worden overwogen. BI: 243 patiënten à €72.150 → €17,5 mln zonder substitutie.</t>
  </si>
  <si>
    <t xml:space="preserve">I-O-rechallenge na I-O-consolidatie wordt als gepast-gebruikvraag geagendeerd zodra een PD-(L)1-remmer in een eerder stadium wordt toegelaten; relevant voor alle sequentiële I-O-indicaties.</t>
  </si>
  <si>
    <t xml:space="preserve">brief p. 4-5 (budgetimpactanalyse, prijsarrangementen)</t>
  </si>
  <si>
    <t xml:space="preserve">herbehandeling immunotherapie ES-SCLC geen bewijs, beroepsgroep, 243 patiënten, €72.150, budgetimpact 17,5 mln</t>
  </si>
  <si>
    <t xml:space="preserve">Abirateron, enzalutamide en apalutamide (+ ADT) tonen in klinische studies een klinisch relevant OS-effect t.o.v. placebo; de registratiehouder deed – tegen het advies van de EMA in – geen vergelijkende studie met een ARPI met OS als primair eindpunt. Een gepubliceerde NMA suggereert dat darolutamide + ADT mogelijk slechter werkt; de registratiestudies bevestigen dat: ARANOTE toont geen significant of klinisch relevant OS-effect vs. placebo, TITAN (apalutamide) wél, niet te verklaren door de kortere studieduur; PFS als surrogaat leidt tot dezelfde conclusie → geen gelijke waarde → SWP niet voldaan.</t>
  </si>
  <si>
    <t xml:space="preserve">Een gelijke-waarde-claim vereist dat het eigen middel in zijn placebo-RCT minstens hetzelfde type effect (OS) toont als de klassegenoten in de hunne; een negatieve eigen OS-uitkomst is dodelijk, ongeacht klasse. Het niet-opvolgen van een EMA-designadvies wordt opnieuw expliciet tegengeworpen (vgl. olaparib mCRPC).</t>
  </si>
  <si>
    <t xml:space="preserve">ARANOTE geen OS-effect, TITAN apalutamide OS-effect, NMA mogelijk slechter, EMA-advies vergelijkende studie niet opgevolgd, PFS surrogaat, gelijke waarde niet aangetoond</t>
  </si>
  <si>
    <t xml:space="preserve">ZIN erkent dat de ARPI's op werkingsmechanisme tot dezelfde klasse behoren en dat in de literatuur een klasse-effect wordt gesuggereerd, maar stelt dat binnen een geneesmiddelklasse klinisch relevante verschillen in effectiviteit en/of veiligheid kunnen bestaan; darolutamide is daarom op de beschikbare data beoordeeld en niet op een verondersteld klasse-effect. Minder ernstige bijwerkingen/stakers dan apalutamide (naïeve ITC) leverden geen klinisch relevant QoL-voordeel op.</t>
  </si>
  <si>
    <t xml:space="preserve">Expliciete afwijzing van het klasse-effect-argument als basis voor gelijke waarde: mechanistische verwantschap vervangt geen uitkomstdata. Een gunstiger veiligheidsprofiel zonder QoL-winst compenseert een ontbrekend effectiviteitsbewijs niet.</t>
  </si>
  <si>
    <t xml:space="preserve">klasse-effect niet aangenomen, klinisch relevante verschillen binnen klasse, beoordeling op data, veiligheidsprofiel apalutamide, QoL geen voordeel</t>
  </si>
  <si>
    <t xml:space="preserve">De veldpartijen waren verdeeld: de NVU (urologen) wil een extra behandeloptie gezien verschillen in toepasbaarheid (geneesmiddeleninteracties) en de heterogene mHSPC-populatie; de NVMO, NFK en Prostaatkankerstichting achten de huidige opties over het algemeen toereikend. De eerdere triplet-indicatie (met docetaxel) was positief beoordeeld maar wordt niet vergoed wegens mislukte onderhandelingen.</t>
  </si>
  <si>
    <t xml:space="preserve">Verdeeldheid tussen beroepsverenigingen (en patiëntenorganisaties die de status quo toereikend noemen) verzwakt het unmet-need-argument; ZIN noteert het zonder er het oordeel op te baseren.</t>
  </si>
  <si>
    <t xml:space="preserve">brief p. 2, 3</t>
  </si>
  <si>
    <t xml:space="preserve">NVU extra optie interacties, NVMO NFK Prostaatkankerstichting toereikend, triplet niet vergoed mislukte onderhandeling</t>
  </si>
  <si>
    <t xml:space="preserve">Omdat ipilimumab 'breed is uitgesloten' in de sluis (alle toekomstige indicaties en uitbreidingen vallen automatisch in de sluis), moest ook deze off-label indicatie via ZIN; de NVMO verzocht om beoordeling en VWS gaf op 25-06-2026 een formeel verzoek. Omdat de behandeling al in de richtlijn staat, het gebruikelijk is dezelfde behandeling voor alle mesothelioomtypen toe te passen en een studie/registratie wegens zeldzaamheid niet te verwachten is, koos ZIN voor een verkorte beoordeling.</t>
  </si>
  <si>
    <t xml:space="preserve">Eerste 'verkorte beoordeling' van een off-label indicatie van een breed uitgesloten sluismiddel, op initiatief van de beroepsgroep en met formeel VWS-verzoek; de route bestaat dus voor zeldzame, richtlijngedragen off-label toepassingen. Voor BMS: brede sluisuitsluiting werkt beide kanten op – ook off-label uitbreidingen kunnen formeel worden toegelaten.</t>
  </si>
  <si>
    <t xml:space="preserve">brief p. 1 (inleiding, achtergrond)</t>
  </si>
  <si>
    <t xml:space="preserve">breed uitgesloten sluis, off-label indicatie, NVMO verzoek, VWS verzoek 25 juni 2026, verkorte beoordeling, zeldzaam 30 patiënten per jaar</t>
  </si>
  <si>
    <t xml:space="preserve">Peritoneaal mesothelioom was uitgesloten van de registratiestudie en zal wegens zeldzaamheid niet in een RCT worden onderzocht. ZIN steunt op de richtlijn Mesothelioom (2022), die ipi + nivo als eerste keus adviseert onafhankelijk van histologie en PD-L1 en het gezien de overeenkomsten 'logisch' vindt ook peritoneale patiënten zo te behandelen, op de praktijk om chemotherapie voor peritoneaal te baseren op pleurale studies (met kleine ongecontroleerde studies die een vergelijkbaar effect suggereren) en op de SmPC die voorzichtig individueel gebruik noemt → SWP voor de gehele populatie, met dezelfde tweedeling als bij pleuraal (meerwaarde niet-epitheloïd, gelijke waarde epitheloïd).</t>
  </si>
  <si>
    <t xml:space="preserve">SWP kan worden geëxtrapoleerd van een geregistreerde naar een off-label, verwante indicatie op grond van richtlijn + gedeelde praktijkextrapolatie (ook de comparator is geëxtrapoleerd) + SmPC-vermelding, zonder eigen effectiviteitsdata; het eerdere waardeoordeel (incl. subgroepsplitsing) wordt integraal overgenomen.</t>
  </si>
  <si>
    <t xml:space="preserve">brief p. 2-3 (effectiviteit, conclusie SWP)</t>
  </si>
  <si>
    <t xml:space="preserve">richtlijn Mesothelioom 2022, extrapolatie pleuraal naar peritoneaal, chemotherapie ook geëxtrapoleerd, SmPC voorzichtig gebruik, RCT niet haalbaar, meerwaarde niet-epitheloïd, gelijke waarde epitheloïd</t>
  </si>
  <si>
    <t xml:space="preserve">Voor pleuraal mesothelioom is destijds een KEA uitgevoerd; gezien het lage kostenbeslag én de overlap in indicaties (beide asbestkanker) ziet ZIN geen reden voor een nieuwe analyse en acht het passend voor de prijsstelling de bestaande financiële afspraken voor ipi + nivo bij pleuraal mesothelioom te gebruiken.</t>
  </si>
  <si>
    <t xml:space="preserve">Een bestaand arrangement kan één-op-één worden uitgebreid naar een verwante off-label indicatie zonder nieuwe KEA of onderhandeling; snelste route naar vergoeding in de database. Voorwaarde: klein kostenbeslag en inhoudelijke overlap.</t>
  </si>
  <si>
    <t xml:space="preserve">geen nieuwe KEA, bestaande financiële afspraken pleuraal mesothelioom, laag kostenbeslag, overlap indicaties asbestkanker, prijsstelling</t>
  </si>
  <si>
    <t xml:space="preserve">Met dezelfde aanpak en aannames als de BIA van 2021 (marktpenetratie 100%) raamt ZIN 13 patiënten per jaar (10 epitheloïd, 3 niet-epitheloïd) à €95.446 (€60.146 nivolumab + €35.300 ipilimumab, ~1 jaar behandeling): macrokosten €1,24 mln, BI €1,15 mln na substitutie van pemetrexed/platina (€7.101); in een hoog scenario (niet-epitheloïde patiënten vaker systemisch behandeld: 41% → 62%) 15 patiënten en €1,33 mln. Werkelijk lager door de bestaande afspraken.</t>
  </si>
  <si>
    <t xml:space="preserve">BIA per histologische subgroep hergebruikt uit het moederdossier; het 'meer patiënten systemisch behandeld door een betere optie'-scenario (2021) wordt opnieuw meegenomen.</t>
  </si>
  <si>
    <t xml:space="preserve">13 patiënten, 10 epitheloïd 3 niet-epitheloïd, €95.446, nivolumab €60.146, ipilimumab €35.300, budgetimpact 1,15 mln, hoog scenario 15 patiënten 1,33 mln, pemetrexed platina €7.101</t>
  </si>
  <si>
    <t xml:space="preserve">In de enkelarmige LS-004 (n=61, ~4 jaar follow-up) krompen de RCC-tumoren bij twee derde van de patiënten ≥30% of verdwenen ze, bij bijna de helft van de CZS-Hb en 90% van de pNET; slechts 6% CZS-Hb-progressie; het effect houdt lang aan. Omdat spontane regressie zeer zelden voorkomt, schrijft ZIN de krimp aan belzutifan toe; de frequentie van lokale procedures lijkt rigoureus af te nemen (experts: zonder belzutifan onverminderd), maar de omvang van het relatieve effect is door het single-arm design zeer onzeker; een ongepubliceerde MAIC werd niet meegenomen → SWP, meerwaarde t.o.v. BSC.</t>
  </si>
  <si>
    <t xml:space="preserve">Tumorkrimp bij een aandoening zonder spontane regressie volstaat voor SWP (vgl. selumetinib NF1); het klinische doel (uitstel van lokale procedures) wordt geaccepteerd als patiëntrelevant. Ongepubliceerde indirecte vergelijkingen tellen niet – publiceer de MAIC vóór indiening.</t>
  </si>
  <si>
    <t xml:space="preserve">LS-004 n=61, tumorkrimp RCC twee derde, pNET 90%, CZS-Hb 6% progressie, spontane regressie zeldzaam, lokale procedures afname, MAIC ongepubliceerd niet meegenomen, meerwaarde BSC</t>
  </si>
  <si>
    <t xml:space="preserve">Retinaal Hb is niet bij de EMA aangevraagd (ZIN noemt dat in het algemeen onwenselijk), maar beroepsgroep en patiëntenvereniging zien er een plek; de kleine retinaal-Hb-subgroep in LS-004 toonde eveneens een hoge respons, pathofysiologisch verklaarbaar door het tumortype-onafhankelijke mechanisme. ZIN vindt dat VHL-patiënten met retinaal Hb als primaire tumor, niet meer geschikt voor een lokale procedure en met unmet need, niet per definitie van vergoeding moeten worden uitgesloten – mits een indicatiecommissie de indicatiestelling bewaakt (WAR-CG eens). Ook de definitie 'niet geschikt voor lokale procedure' is subjectief en was geen inclusiecriterium.</t>
  </si>
  <si>
    <t xml:space="preserve">ZIN kan een niet-geregistreerde subgroep toelaten op mechanistische plausibiliteit + kleine studiesignalen + veldsteun, maar hangt daar een indicatiecommissie aan; subjectieve indicatiecriteria worden niet als reden voor uitsluiting gebruikt maar als reden voor governance.</t>
  </si>
  <si>
    <t xml:space="preserve">retinaal hemangioblastoom niet geregistreerd, EMA niet aangevraagd onwenselijk, tumortype-onafhankelijk mechanisme, unmet need, indicatiecommissie, niet geschikt lokale procedure subjectief, WAR-CG</t>
  </si>
  <si>
    <t xml:space="preserve">Directe QoL-data – een cruciale uitkomstmaat bij VHL – ontbreken; ZIN vindt het 'betreurenswaardig' dat dit niet is onderzocht, maar is voldoende overtuigd dat belzutifan lokale procedures kan uitstellen, wat een belangrijk doel is om QoL in stand te houden. De ACP weegt het gebrek aan QoL-data zwaar mee als reden om richting 82% korting te gaan.</t>
  </si>
  <si>
    <t xml:space="preserve">Ontbrekende QoL-data blokkeren SWP niet bij een objectieve proxy (vermeden procedures), maar worden bij de prijs alsnog zwaar afgerekend (bovenkant van de range). Derde dossier in 2025–2026 waarin QoL-data expliciet als prijsargument dienen (vgl. T-DXd HER2-low, lecanemab).</t>
  </si>
  <si>
    <t xml:space="preserve">brief p. 2, 4 (pakketadvies, stand van de wetenschap en praktijk); ACP-advies</t>
  </si>
  <si>
    <t xml:space="preserve">kwaliteit van leven niet onderzocht betreurenswaardig, proxy vermeden lokale procedures, ACP QoL zwaar meewegen 82%</t>
  </si>
  <si>
    <t xml:space="preserve">De modelstructuur is adequaat, maar er is onvoldoende bewijs om de parameters te schatten en het model is weinig transparant, zodat geen betrouwbare ICER kan worden berekend; ZIN acht de fabrikant-ICER (€305.903, met ~5 jaar gemodelleerde overlevingswinst) te optimistisch en gebruikt als bovengrens het scenario met korte tijdshorizon (~6 jaar, vrijwel geen overlevingswinst, RCC-subgroep): €1.001.747/QALY – 'niet realistisch maar wel een bovengrens'. ZIN stelt bovendien dat ook aanvullende data of een simpeler model de onzekerheid in deze kleine, heterogene populatie nauwelijks zullen wegnemen (WAR bevestigt) → korting 73–82%, advies ≥78%.</t>
  </si>
  <si>
    <t xml:space="preserve">Nieuwe adviesvorm: een expliciete kortingsrange met onder- en bovengrens (fabrikant-basecase vs. conservatief kortetermijnscenario) en het midden als advies, met de erkenning dat meer onderzoek de onzekerheid niet oplost. Voor ultrazeldzame heterogene indicaties is een transparant kortetermijnscenario op studiedata belangrijker dan een levenslang model.</t>
  </si>
  <si>
    <t xml:space="preserve">brief p. 2, 4-5 (pakketadvies, kosteneffectiviteit)</t>
  </si>
  <si>
    <t xml:space="preserve">ICER range 305.903 tot 1.001.747, ondergrens bovengrens, model niet transparant, parameters onvoldoende bewijs, kortere tijdshorizon 6 jaar, RCC-subgroep, aanvullende data lossen onzekerheid niet op, korting 73-82% advies 78%</t>
  </si>
  <si>
    <t xml:space="preserve">De ACP adviseert niet op te nemen tenzij 73–82% korting: dichter bij 73% omdat er nog geen effectieve behandeling is en het een kleine groep met beperkte BI betreft; dichter bij 82% wegens belangrijke onzekerheden, met het QoL-datagebrek als zwaarwegend punt. Zij is verheugd dat de beroepsgroep kritische start-/stopcriteria, gepast gebruik, dosisreductie en drug holidays oppakt en verwacht een landelijke multidisciplinaire indicatiecommissie (behandeling in enkele expertisecentra).</t>
  </si>
  <si>
    <t xml:space="preserve">De ACP benoemt de wegingsfactoren binnen een range expliciet: unmet need, kleine populatie en beperkte BI trekken omlaag; onzekerheid en ontbrekende QoL trekken omhoog. Bruikbaar als checklist voor onderhandelingspositionering bij weesoncologica.</t>
  </si>
  <si>
    <t xml:space="preserve">ACP-advies (advies); brief p. 2 (pakketadvies)</t>
  </si>
  <si>
    <t xml:space="preserve">ACP 73-82%, geen effectieve behandeling, kleine groep beperkte budgetimpact, onzekerheden QoL, start- en stopcriteria, dosisreductie drug holidays, indicatiecommissie expertisecentra</t>
  </si>
  <si>
    <t xml:space="preserve">ZIN roept de beroepsgroep op te onderzoeken of met een lagere dosering dezelfde effectiviteit met minder bijwerkingen haalbaar is (bijwerkingen bij bijna elke patiënt, goed behandelbaar), adviseert de inzet de eerste jaren te monitoren omdat positieve ervaring de inzet kan verbreden, en voert een gesprek met beroepsgroep en verzekeraars over gepast gebruik. BI: 41 patiënten à €160.892 → €6,1 mln; hoog scenario 58 patiënten, €9,0 mln – de indicatie laat ruimte voor interpretatie en een strikt startcriterium is lastig.</t>
  </si>
  <si>
    <t xml:space="preserve">Dosisoptimalisatie-onderzoek als expliciete oproep aan de beroepsgroep (vgl. avelumab 2021, EV 2025); indicatiegroei door 'positieve ervaring' wordt als BI-risico gemonitord.</t>
  </si>
  <si>
    <t xml:space="preserve">brief p. 2, 5-6 (pakketadvies, budgetimpactanalyse, passende zorg)</t>
  </si>
  <si>
    <t xml:space="preserve">lagere dosering onderzoek, drug holidays, monitoring eerste jaren, 41 patiënten, €160.892, budgetimpact 6,1 mln, hoog scenario 58 patiënten 9,0 mln, startcriterium lastig</t>
  </si>
  <si>
    <t xml:space="preserve">Atezolizumab, nivolumab en pembrolizumab zijn niet direct vergeleken en ZIN verwacht dat ook niet (parallel ontwikkeld); de studies verschillen in (sub)populaties en PD-L1-afkapwaarden, zodat een indirecte vergelijking 'niet goed mogelijk' is – toch zijn er over het geheel geen aanwijzingen voor klinisch relevante verschillen en tonen alle drie een relevant OS-effect vs. chemotherapie (atezolizumab: +4 maanden, 27% lagere kans op overlijden, 282/1.000 minder graad 3/4 toxiciteit). Conclusie: SWP, onderdeel van het PD-(L)1-arsenaal.</t>
  </si>
  <si>
    <t xml:space="preserve">Oervorm (2018) van de klasse-gelijkwaardigheid van PD-(L)1-remmers: bij parallel ontwikkelde middelen accepteert ZIN 'geen aanwijzingen voor verschil' zonder formele ITC; subgroepkeuzes worden aan de beroepsgroep gelaten.</t>
  </si>
  <si>
    <t xml:space="preserve">brief p. 3-4 (effectiviteit)</t>
  </si>
  <si>
    <t xml:space="preserve">OAK POPLAR, docetaxel, OS +4 maanden, 27% lagere kans overlijden, nivolumab pembrolizumab niet direct vergeleken, PD-L1 afkapwaarden, geen klinisch relevante verschillen, PD-(L)1-arsenaal</t>
  </si>
  <si>
    <t xml:space="preserve">Claude (batch 43, 24-09-2026)</t>
  </si>
  <si>
    <t xml:space="preserve">Wegens de overeenkomsten in effectiviteit en kosten met nivolumab en pembrolizumab voerde ZIN geen KEA uit ('onwaarschijnlijk dat de KE wezenlijk verschilt' – die was bij beide ongunstig met verdringingsrisico). Introductie van een derde vergelijkbaar middel zou prijsdempend moeten werken, maar dat is in de lijstprijs niet zichtbaar; door de geheime arrangementen op de twee voorgangers is 'concurrerende inzet' nu niet mogelijk → niet opnemen tenzij onderhandeling die mogelijk maakt, met een grotere prijsdaling dan bij nivolumab/pembrolizumab; op termijn een veiling of preferentie (marktexclusiviteit voor de laagste prijs) onderzoeken.</t>
  </si>
  <si>
    <t xml:space="preserve">Eerste 'derde middel'-advies: geen KEA, anker op de (geheime) nettoprijzen van klassegenoten, eis van een grotere korting dan de voorgangers, en de veiling als nieuw instrument. Basis voor het latere ACP-principe 'meer middelen → lagere prijs'.</t>
  </si>
  <si>
    <t xml:space="preserve">brief p. 1-2 (integrale weging en pakketadvies)</t>
  </si>
  <si>
    <t xml:space="preserve">geen KEA, prijsdempend effect derde middel, concurrerende inzet, grotere prijsdaling dan nivolumab pembrolizumab, veiling marktexclusiviteit preferentie, geheime arrangementen</t>
  </si>
  <si>
    <t xml:space="preserve">De ACP overwoog atezolizumab niet op te nemen omdat er al twee middelen zijn, maar liet 'bevordering van concurrentie' (versterkt op termijn ook de onderhandelingspositie van ziekenhuizen) en 'vergroting van het behandelarsenaal' zwaarder wegen; opname alleen tegen een aanzienlijk lagere prijs dan bij de eerste twee middelen. De geheimhouding van de prijsafspraken over nivolumab en pembrolizumab ervaart de commissie als belemmerend voor haar advies.</t>
  </si>
  <si>
    <t xml:space="preserve">De ACP accepteert een derde klassegenoot omwille van concurrentie, niet omwille van patiëntwaarde; vertrouwelijke arrangementen worden al in 2018 als hindernis voor appraisal benoemd.</t>
  </si>
  <si>
    <t xml:space="preserve">ACP-advies 26-01-2018</t>
  </si>
  <si>
    <t xml:space="preserve">ACP concurrentie bevorderen, behandelarsenaal, aanzienlijk lagere prijs dan eerste twee, geheimhouding belemmerend, veiling</t>
  </si>
  <si>
    <t xml:space="preserve">Bij lijstprijs en 30% marktpenetratie in 2L NSCLC bedragen de geneesmiddelkosten €10,6 mln (€11,6 mln incl. toediening); meerkosten of besparingen t.o.v. nivolumab/pembrolizumab zijn door de geheime arrangementen niet inzichtelijk; met indicatie-uitbreidingen kunnen de totale kosten sterk toenemen en ZIN wijst 'wederom nadrukkelijk' op de snel groeiende inzet van PD-(L)1-remmers.</t>
  </si>
  <si>
    <t xml:space="preserve">Vroegste waarschuwing (2018) voor de klasse-uitgaven aan PD-(L)1-remmers door indicatiestapeling, die in 2023 uitmondt in het klassebrede arrangementsadvies.</t>
  </si>
  <si>
    <t xml:space="preserve">budgetimpact 10,6 mln, 30% marktpenetratie, toedieningskosten 11,6 mln, indicatie-uitbreidingen PD-(L)1-uitgaven, geheime prijsafspraken</t>
  </si>
  <si>
    <t xml:space="preserve">SWP geldt alleen voor drie groepen: eerste symptomen &lt;6 maanden met ziekteduur &lt;26 weken bij start (ENDEAR: mortaliteit −63%, overlijden/beademing −47%, 51% haalt een mijlpaal vs. 0%), eerste symptomen 6–20 maanden met ziekteduur &lt;94 maanden (CHERISH: HFMSE +4 vs. −1; ≥3 punten 57% vs. 26%) en presymptomatische zuigelingen met 2–3 SMN2-kopieën (kleine open studies). Hoe vroeger de behandeling, hoe groter het effect; reeds opgetreden schade wordt niet hersteld. Voor de overige SMA-patiënten geen SWP; ZIN adviseert onderzoek op kosten van de fabrikant.</t>
  </si>
  <si>
    <t xml:space="preserve">Ziekteduur bij start als SWP-afbakening (uit de inclusiecriteria van de RCT's) – de latere basis voor de VT-route (&gt;9,5 jaar) en het SMA-arrangement; ZIN legt de bewijslast voor niet-onderzochte groepen bij de fabrikant.</t>
  </si>
  <si>
    <t xml:space="preserve">brief p. 1, 3-4 (effectiviteit)</t>
  </si>
  <si>
    <t xml:space="preserve">ENDEAR, CHERISH, ziekteduur 26 weken 94 maanden, presymptomatisch 2-3 SMN2-kopieën, mortaliteit -63%, HFMSE, subgroepen SWP, onderzoek op kosten fabrikant</t>
  </si>
  <si>
    <t xml:space="preserve">De KEA is methodologisch voldoende maar zeer onzeker (langetermijneffecten, utiliteiten, kosten); de fabrikant rapporteert €502.289 (type 1) en €1.059.269/QALY (type 2/3a) voor subgroepen met korte ziekteduur. ZIN maakte een eigen schatting voor de volledige SWP-groepen: ~€600.000 (type 1) en ~€1.700.000/QALY (type 2/3a); kans op kosteneffectiviteit 0%. Voor type 2/3a is ≥85% prijsdaling nodig; bij type 1 is nusinersen zelfs gratis niet kosteneffectief (ICER ~€90.000) doordat langer levende kinderen dure standaardzorg (beademing, opnames) blijven nodig hebben.</t>
  </si>
  <si>
    <t xml:space="preserve">Het paradoxale 'zelfs gratis niet kosteneffectief'-argument: levensverlenging bij een zorgintensieve ziekte verhoogt de vervolgkosten; ZIN vervangt fabrikant-ICER's door eigen schattingen voor de bredere SWP-populatie. Het 85%-percentage wordt ZIN's vaste rekenanker voor nusinersen in latere SMA-dossiers.</t>
  </si>
  <si>
    <t xml:space="preserve">brief p. 2, 5 (kosteneffectiviteit)</t>
  </si>
  <si>
    <t xml:space="preserve">ICER 502.289, 1.059.269, eigen schatting 600.000 en 1,7 mln, kans 0%, korting 85%, gratis niet kosteneffectief ICER 90.000, vervolgzorgkosten beademing</t>
  </si>
  <si>
    <t xml:space="preserve">De berekende ziektelast is 0,96 voor type 1 (hoogste categorie) en 0,64 voor type 2/3a – relatief laag door de hoge, onzekere QoL-waarden in de modellen; ZIN plaatste type 2/3a desondanks in de hoogste ziektelastcategorie (referentiewaarde €80.000).</t>
  </si>
  <si>
    <t xml:space="preserve">ZIN kan afwijken van de berekende ziektelast wanneer de onderliggende QoL-input onbetrouwbaar is; een uitzondering ten gunste van de aanvrager (hogere referentiewaarde).</t>
  </si>
  <si>
    <t xml:space="preserve">brief p. 4 (noodzakelijkheid)</t>
  </si>
  <si>
    <t xml:space="preserve">ziektelast 0,96 type 1, 0,64 type 2/3a, hoogste categorie ondanks berekening, referentiewaarde 80.000, QoL-waarden onzeker</t>
  </si>
  <si>
    <t xml:space="preserve">Weesgeneesmiddel / kleine populatie</t>
  </si>
  <si>
    <t xml:space="preserve">Onder de kop 'wederkerige solidariteit voor weesgeneesmiddelen' stelt ZIN dat nusinersen als eerste SMA-middel in beginsel snel beschikbaar moet komen, maar dat de fabrikant een extreme prijs vraagt zonder te willen onderbouwen waarom die redelijk is – het dilemma van vrijwel elke weesgeneesmiddelbeoordeling ('een gering effect tegen een onverklaarbaar hoge prijs'); fabrikanten laten hun morele verantwoordelijkheid na en voeren het debat 'over de rug van de patiënt'. In ruil voor patentbescherming (een publiek belang) moet de fabrikant onderzoek bij niet-SWP-groepen en het middel tot die tijd zelf betalen.</t>
  </si>
  <si>
    <t xml:space="preserve">Scherpste morele stellingname in de database: ZIN koppelt patentbescherming aan een tegenprestatie (onderzoek en gratis levering voor niet-bewezen groepen) en eist prijsonderbouwing. Toon die in 2020 (emicizumab-ACP) en 2026 (belzutifan, T-DXd) terugkeert als 'prijs onderbouwen' en 'terugverdiend'.</t>
  </si>
  <si>
    <t xml:space="preserve">brief p. 2-3, 6 (pakketadvies, wederkerige solidariteit)</t>
  </si>
  <si>
    <t xml:space="preserve">wederkerige solidariteit, extreme prijs niet onderbouwd, morele verantwoordelijkheid fabrikant, over de rug van de patiënt, patentbescherming tegenprestatie, onderzoek op kosten fabrikant</t>
  </si>
  <si>
    <t xml:space="preserve">Vanwege de onzekerheid over langetermijneffectiviteit adviseert ZIN een pay-for-performance-regeling te onderzoeken (vergoeding alleen bij daadwerkelijk effect), zonder dat de uitwerking de besluitvorming vertraagt; bij opname sluit ZIN een weesgeneesmiddelenarrangement (start-/stopcriteria, zo mogelijk een Europees register voor QoL-effecten; SMA-expertisecentrum UMC Utrecht als aanknopingspunt) en volgt het gebruik in de Monitor weesgeneesmiddelen. BI: 104 patiënten in 2020, €499.800 (jaar 1) / €249.900 daarna → €30,1 mln incl. lumbaalpuncties; hoge BI + ongunstige KE = grote kans op verdringing.</t>
  </si>
  <si>
    <t xml:space="preserve">Geboorte van het SMA-weesgeneesmiddelenarrangement en van 'P4P zonder vertraging'; het arrangement wordt in 2021 (Zolgensma) en 2022 (risdiplam) uitgebreid.</t>
  </si>
  <si>
    <t xml:space="preserve">brief p. 2, 5-6 (pakketadvies, uitvoerbaarheid)</t>
  </si>
  <si>
    <t xml:space="preserve">pay for performance zonder vertraging, weesgeneesmiddelenarrangement, start- en stopcriteria, Europees register, Monitor weesgeneesmiddelen, 104 patiënten, €499.800, budgetimpact 30,1 mln, verdringing</t>
  </si>
  <si>
    <t xml:space="preserve">Abemaciclib + endocriene therapie voldoet aan SWP in eerste en tweede lijn; op basis van indirecte vergelijkingen zijn er waarschijnlijk geen klinisch relevante verschillen in gunstige en ongunstige effecten met ribociclib en palbociclib, die na hun sluisprocedures per 01-08-2017 en 01-05-2018 zijn ingestroomd; specifieke keuzes bij subpopulaties laat ZIN aan de beroepsgroep.</t>
  </si>
  <si>
    <t xml:space="preserve">Klasse-gelijkwaardigheid van CDK4/6-remmers (2019), later hergebruikt bij inavolisib (2026: 'één CDK4/6-comparator volstaat').</t>
  </si>
  <si>
    <t xml:space="preserve">brief p. 2 (integrale weging)</t>
  </si>
  <si>
    <t xml:space="preserve">CDK4/6-remmers, ribociclib palbociclib, indirecte vergelijkingen, geen klinisch relevante verschillen, eerste en tweede lijn, gelijke waarde</t>
  </si>
  <si>
    <t xml:space="preserve">Als derde selectieve reversibele CDK4/6-remmer zonder relevante verschillen werd geen KEA uitgevoerd. De dagprijs van abemaciclib (€96,43) ligt boven die van ribociclib (€94,82) en palbociclib (€80,32), waarvan de nettoprijzen vertrouwelijk zijn; bij gelijke marktverdeling €3,26 mln meerkosten. ZIN vindt de prijs 'niet acceptabel' en adviseert, gehoord de ACP, abemaciclib onder te brengen in hetzelfde financiële arrangement als ribociclib en palbociclib, en de drie middelen na afloop daarvan (31-12-2020) zo snel mogelijk te laten concurreren.</t>
  </si>
  <si>
    <t xml:space="preserve">Eerste 'voeg toe aan het bestaande klasse-arrangement'-advies met een expliciete einddatum waarna marktconcurrentie het werk moet doen; voorloper van de BTK-, I-O- en IBD-klasseankers.</t>
  </si>
  <si>
    <t xml:space="preserve">brief p. 2 (integrale weging en pakketadvies)</t>
  </si>
  <si>
    <t xml:space="preserve">geen KEA derde CDK4/6-remmer, dagprijs 96,43 vs 94,82 en 80,32, meerkosten 3,26 mln, zelfde financieel arrangement, arrangement afloop 31-12-2020, concurrentie</t>
  </si>
  <si>
    <t xml:space="preserve">De behandelaren zetten abemaciclib bij opname ook in binnen de lopende SONIA-studie, die onderzoekt of CDK4/6-remmers het beste als start- of als vervolgbehandeling worden ingezet; hoewel niet opgezet voor onderlinge vergelijking, ondervangt die studie volgens ZIN de belangrijkste vragen over gepast gebruik en (kosten)effectiviteit; ZIN volgt en monitort het onderzoek en evalueert in 2021 (aantallen, kosten/prijsniveau, behandelduur).</t>
  </si>
  <si>
    <t xml:space="preserve">Een door de beroepsgroep geïnitieerde doelmatigheidsstudie (SONIA) fungeert als gepast-gebruikborg voor een hele klasse – hetzelfde mechanisme als later FABULOUS (MM) en de avelumab-behandelduurstudie.</t>
  </si>
  <si>
    <t xml:space="preserve">brief p. 2-3 (gepast gebruik, evaluatie)</t>
  </si>
  <si>
    <t xml:space="preserve">SONIA-studie, start- of vervolgbehandeling, doelmatigheidsonderzoek beroepsgroep, gepast gebruik, evaluatie 2021</t>
  </si>
  <si>
    <t xml:space="preserve">Als routineprofylaxe bij ernstige hemofilie A zonder remmers is emicizumab ten minste even effectief als factor VIII zonder toename van bijwerkingen; de subcutane toediening (1×/1, 2 of 4 weken) geeft groter gebruiksgemak, van voordeel voor patiënten die slecht perifeer te prikken zijn of niet zelf i.v. kunnen toedienen. Omdat geen voorkeur boven factor VIII is uitgesproken, is een KEA zonder toegevoegde waarde; een BIA volstaat.</t>
  </si>
  <si>
    <t xml:space="preserve">Gebruiksgemak wordt erkend maar levert geen meerwaarde en geen KEA-route op; 'bij gelijk effect volstaat een BIA' wordt de standaard voor alle latere hemofilie-profylaxedossiers.</t>
  </si>
  <si>
    <t xml:space="preserve">brief p. 1-2 (integrale weging)</t>
  </si>
  <si>
    <t xml:space="preserve">ten minste even effectief factor VIII, geen toename bijwerkingen, subcutaan gebruiksgemak, geen KEA, BIA volstaat</t>
  </si>
  <si>
    <t xml:space="preserve">Omdat er al een goedwerkende behandeling is, rechtvaardigt het gebruiksgemak geen meerprijs en geen stijging van de totale budgetimpact; ZIN adviseert opname alleen als de behandelkosten maximaal gelijk zijn aan die van factor VIII-profylaxe, waarbij de behandelcentra met de fabrikanten al kortingen tot 60% hebben afgesproken; een komende gentherapie (valoctocogene roxaparvovec) is een extra drukargument.</t>
  </si>
  <si>
    <t xml:space="preserve">Grondslag van het factor VIII-anker (herhaald in 2023 en 2025): nettoprijs inclusief decentrale kortingen tot 60%; verwachte concurrentie (gentherapie) als extra argument – al in 2020.</t>
  </si>
  <si>
    <t xml:space="preserve">behandelkosten maximaal gelijk factor VIII, decentrale kortingen tot 60%, gebruiksgemak geen meerprijs, valoctocogene roxaparvovec gentherapie</t>
  </si>
  <si>
    <t xml:space="preserve">De meerkosten in jaar 3 liggen tussen €26,9 mln (geleidelijke introductie bij ~49% van de patiënten volgens het NVHB-statement) en €55,2 mln (100% overgestapt); ZIN benoemt de bovenkant nadrukkelijk omdat bredere inzet dan de genoemde subgroepen in de lijn der verwachting ligt, juist omdat de beroepsgroep het gebruiksgemak als voordeel ziet.</t>
  </si>
  <si>
    <t xml:space="preserve">ZIN rekent bij gebruiksgemakproducten bewust met volledige substitutie als bovengrens, omdat indicatiecriteria van de beroepsgroep in de praktijk niet standhouden; de driejaarsevaluatie (INT-063: ~280 vs. 350 geraamd) bevestigde later de onderkant.</t>
  </si>
  <si>
    <t xml:space="preserve">budgetimpact 26,9-55,2 mln, geleidelijke introductie 49% NVHB, 100% overgestapt bovengrens, bredere inzet gebruiksgemak</t>
  </si>
  <si>
    <t xml:space="preserve">De ACP vindt het 'ongelukkig' dat geen KEA is gedaan – begrijpelijk door de regel dat een gelijkwaardig middel geen FE-plicht krijgt als de standaard die ook nooit had, maar zo ontbreekt een referentiekader – en is verbaasd dat geen QoL-onderzoek is gedaan, terwijl juist dat het gebruiksgemak zou onderbouwen. Een lijstprijs 20% boven de standaard is 'onbegrijpelijk' bij kortingen tot 60%; de totale hemofilie-BI mag niet stijgen omdat in deze populatie al fors wordt geïnvesteerd in een waarschijnlijk niet-kosteneffectieve standaard. Extra safety-monitoring op trombose, jaarlijkse evaluatie en startcriteria; producenten zouden hun prijs standaard moeten onderbouwen.</t>
  </si>
  <si>
    <t xml:space="preserve">De ACP legt in 2020 al de vinger op de weeffout 'gelijke waarde met een niet-kosteneffectieve standaard zonder KEA' (die ZIN in 2024 bij Pompe/Fabry formeel erkent) en vraagt om QoL-bewijs voor gebruiksgemakclaims en om prijsonderbouwing als standaard-dossieronderdeel.</t>
  </si>
  <si>
    <t xml:space="preserve">ACP-advies 06-12-2019</t>
  </si>
  <si>
    <t xml:space="preserve">ACP geen KEA ongelukkig, FE-plicht regel, geen QoL-onderzoek, lijstprijs 20% hoger onbegrijpelijk, totale budgetimpact niet stijgen, niet-kosteneffectieve standaard, trombose monitoring, prijs onderbouwen</t>
  </si>
  <si>
    <t xml:space="preserve">SOLO1 toonde na 41 maanden een 3-jaars PFS van 60% vs. 27% bij actief volgen (HR 0,30; 0,23–0,41), conform PASKWIL; de OS-data zijn te prematuur voor een uitspraak, wat voor de CieBOM reden was haar positieve advies 'voorlopig' te noemen, en de EMA verplichtte een heranalyse bij ~60% maturiteit (uiterlijk 2023) → SWP, meerwaarde t.o.v. actief volgen.</t>
  </si>
  <si>
    <t xml:space="preserve">Een zeer grote PFS-HR (0,30) volstaat voor SWP in de onderhoudssetting ondanks immature OS; regulatoire heranalyseverplichtingen (EMA) worden door ZIN als herbeoordelingsmoment overgenomen.</t>
  </si>
  <si>
    <t xml:space="preserve">SOLO1, PFS 60% vs 27%, HR 0,30, PASKWIL, OS prematuur, BOM voorlopig, EMA heranalyse 60% maturiteit 2023, actief volgen</t>
  </si>
  <si>
    <t xml:space="preserve">De KEA is van voldoende kwaliteit: ICER €10.688/QALY bij een referentiewaarde van €50.000 (ziektelast 0,65), kans op kosteneffectiviteit 89%, met OS-immaturiteit en het percentage patiënten dat later opnieuw een PARP-remmer krijgt als belangrijkste onzekerheden. Gelet op de aanzienlijke PFS-winst, het geringe financiële risico en de grote kans op kosteneffectiviteit is snelle toegang gewenst → opnemen zonder prijsvoorwaarde.</t>
  </si>
  <si>
    <t xml:space="preserve">Een van de weinige onvoorwaardelijk positieve adviezen: 'gering financieel risico' + ICER ver onder de referentiewaarde. Het latere niraparib-advies (2021) toont dat de ACP dan alsnog om onderhandeling vraagt.</t>
  </si>
  <si>
    <t xml:space="preserve">brief p. 2-3 (kosteneffectiviteit, pakketadvies)</t>
  </si>
  <si>
    <t xml:space="preserve">ICER 10.688, referentiewaarde 50.000, ziektelast 0,65, kans kosteneffectief 89%, gering financieel risico, snelle toegang, geen prijsvoorwaarde</t>
  </si>
  <si>
    <t xml:space="preserve">ZIN noemt de toelating expliciet 'voorlopig' en zal herbeoordelen zodra er meer inzicht is in de onzekerheden (overlevingswinst, behandelduur van 2 jaar in de praktijk, PARP-hergebruik als vervolgbehandeling), bij indicatie-uitbreidingen of bij markttoelating van andere PARP-remmers; met de beroepsgroep wordt gepast gebruik (2-jaarsduur, PARP-vervolgbeleid) besproken en de BRCA-diagnostiek landelijk geüniformeerd.</t>
  </si>
  <si>
    <t xml:space="preserve">Vroeg voorbeeld (2020) van een positief advies met concrete herbeoordelingstriggers, incl. 'concurrentie' als trigger; vgl. alectinib 2025 ('houdbaarheidsdatum').</t>
  </si>
  <si>
    <t xml:space="preserve">brief p. 3 (pakketadvies, gepast gebruik)</t>
  </si>
  <si>
    <t xml:space="preserve">voorlopige toelating, herbeoordeling bij OS behandelduur PARP-hergebruik indicatie-uitbreiding concurrentie, BRCA-diagnostiek uniform, gepast gebruik 2 jaar</t>
  </si>
  <si>
    <t xml:space="preserve">De meerkosten worden geraamd op €8,9 mln in jaar 3; omdat olaparib en niraparib al in latere lijnen worden ingezet, verschuift een deel van de kosten naar voren in plaats van erbij te komen; over de behandelduur (stop na 2 jaar, langer bij partiële respons) bestaat onzekerheid.</t>
  </si>
  <si>
    <t xml:space="preserve">'Kostenverschuiving' door eerdere inzet van een al vergoede klasse wordt als BI-dempend argument erkend.</t>
  </si>
  <si>
    <t xml:space="preserve">budgetimpact 8,9 mln, kostenverschuiving eerdere lijn, behandelduur 2 jaar, niraparib latere lijn</t>
  </si>
  <si>
    <t xml:space="preserve">De nieuwe FE-analyse is voldoende voor een realistische schatting: bij een referentiewaarde van €50.000 is de adjuvante combinatie kosteneffectief t.o.v. afwachten (ICER €13.127–23.967). Toch adviseert ZIN over de prijs te onderhandelen omdat de referentiewaarde 'in dit geval te hoog' is: onzekere overlevingswinst, beschikbaarheid van adjuvant nivolumab/pembrolizumab voor 90–95% van de patiënten zonder vergelijking daarmee, een competitief landschap met nieuwe middelen op komst, en investeringen die grotendeels al zijn terugverdiend omdat beide middelen al voor andere indicaties op de markt zijn.</t>
  </si>
  <si>
    <t xml:space="preserve">Vroegste (2020) volledige formulering van 'kosteneffectief maar toch onderhandelen' met de vier klassieke argumenten (OS-onzekerheid, alternatieven, concurrentie, terugverdiend) – de latere standaard bij indicatie-uitbreidingen (osimertinib, venetoclax AML, durvalumab LS-SCLC).</t>
  </si>
  <si>
    <t xml:space="preserve">brief p. 1-2 (herbeoordeling, pakketadvies)</t>
  </si>
  <si>
    <t xml:space="preserve">ICER 13.127-23.967, referentiewaarde 50.000 te hoog, kosteneffectief toch onderhandelen, onzekere overlevingswinst, nivolumab pembrolizumab 90-95%, competitief landschap, investeringen terugverdiend</t>
  </si>
  <si>
    <t xml:space="preserve">Gezien de onzekerheid over de overlevingswinst en het ontbreken van een vergelijking met de twee adjuvante I-O-alternatieven adviseren ZIN en ACP in de onderhandeling pay-for-performance of pay-for-proof te overwegen; de beroepsgroep beschikt al over het melanoomregister (DMTR) waarin alle gegevens worden verzameld en langetermijnuitkomsten aan ZIN worden gerapporteerd.</t>
  </si>
  <si>
    <t xml:space="preserve">Pay-for-proof (betalen naarmate bewijs komt) als instrument bij kosteneffectieve maar onzekere adjuvante therapie; een bestaand kwaliteitsregister (DMTR) als infrastructuur.</t>
  </si>
  <si>
    <t xml:space="preserve">brief p. 2 (pakketadvies, gepast gebruik); ACP-advies</t>
  </si>
  <si>
    <t xml:space="preserve">pay for performance, pay for proof, DMTR melanoomregister, langetermijnuitkomsten, contra-indicatie immunotherapie 5-10%</t>
  </si>
  <si>
    <t xml:space="preserve">De behandelkosten zijn bijna €97.000 per patiënt (vraagprijs); de meerkosten in jaar 3 worden geraamd op €6 mln (schatting beroepsgroep: vooral de 5–10% met contra-indicatie voor immunotherapie) tot €28 mln, wat de onzekerheid over de marktpenetratie t.o.v. immunotherapie weerspiegelt.</t>
  </si>
  <si>
    <t xml:space="preserve">Een BI-range van factor 4–5 door onzekere positionering t.o.v. een I-O-standaard; ZIN kiest de beroepsgroepschatting als ondergrens.</t>
  </si>
  <si>
    <t xml:space="preserve">brief p. 1-2 (herbeoordeling)</t>
  </si>
  <si>
    <t xml:space="preserve">€97.000 per patiënt, budgetimpact 6-28 mln, marktpenetratie immunotherapie, contra-indicatie 5-10%</t>
  </si>
  <si>
    <t xml:space="preserve">JAVELIN Renal 101 toonde t.o.v. sunitinib een PFS-winst van 5,3 maanden (13,3 vs. 8,0; HR 0,69), PASKWIL-conform → SWP. Maar OS is niet aangetoond, sunitinib is in de praktijk naar de achtergrond verdwenen nu pembrolizumab + axitinib en nivolumab + ipilimumab de voorkeur hebben, en een directe of indirecte vergelijking met die combinaties bleek niet mogelijk → de toegevoegde waarde t.o.v. de bestaande alternatieven is onzeker; de NVMO stelt dat geen patiëntengroep wordt benadeeld als de combinatie ontbreekt en prefereert pembrolizumab + axitinib; het optimale algoritme is onbekend.</t>
  </si>
  <si>
    <t xml:space="preserve">Uniek: SWP voldaan én toch 'niet vergoeden' zonder prijsadvies, omdat de winst alleen t.o.v. een verouderde comparator is aangetoond en de beroepsgroep geen plaats ziet. Zonder brug (ITC) naar de actuele standaard en zonder klinische niche is een positieve RCT niet genoeg.</t>
  </si>
  <si>
    <t xml:space="preserve">brief p. 1-3 (integrale weging, pakketadvies)</t>
  </si>
  <si>
    <t xml:space="preserve">JAVELIN Renal 101, sunitinib verouderd, PFS 5,3 maanden HR 0,69, OS niet aangetoond, geen vergelijking pembrolizumab axitinib nivolumab ipilimumab, NVMO geen groep benadeeld, optimaal algoritme onbekend, niet opnemen</t>
  </si>
  <si>
    <t xml:space="preserve">ZIN houdt herbeoordeling open zodra er zekerheid is over het OS-effect en de plaats in het behandelalgoritme, en vraagt de beroepsgroep binnen een jaar na nieuwe OS-gegevens een standpunt in te nemen over de plaats van de combinatie én over het optimale behandelalgoritme voor gevorderd niercelcarcinoom; de CieBOM gaf een 'voorlopig positief, maar terughoudend' advies.</t>
  </si>
  <si>
    <t xml:space="preserve">ZIN legt de herbeoordelingsvraag bij de beroepsgroep (standpunt over algoritme) in plaats van bij de fabrikant; een 'terughoudend' BOM-advies signaleert dat positionering, niet effectiviteit, het knelpunt is.</t>
  </si>
  <si>
    <t xml:space="preserve">herbeoordeling bij OS-data, standpunt beroepsgroep binnen een jaar, behandelalgoritme, CieBOM voorlopig positief terughoudend</t>
  </si>
  <si>
    <t xml:space="preserve">De ACP komt tot een negatief advies maar vraagt ZIN met de beroepsgroep na te gaan of de combinatie voor een (kleine) groep toch noodzakelijk is; zo ja, dan alleen positief voor die groep en onder voorwaarden: aanzienlijke prijsreductie (bestaande middelen, onzekere meerwaarde t.o.v. alternatieven, kosten waarschijnlijk al terugverdiend) en aanlevering van langetermijndata, zo nodig via een nieuw register.</t>
  </si>
  <si>
    <t xml:space="preserve">De ACP koppelt een eventuele niche-opname aan 'terugverdiend'-korting en registerdata; zonder aangewezen niche blijft het negatief.</t>
  </si>
  <si>
    <t xml:space="preserve">ACP negatief, kleine groep noodzakelijk, aanzienlijke prijsreductie bestaande middelen terugverdiend, langetermijndata register</t>
  </si>
  <si>
    <t xml:space="preserve">In STR1VE-US (n=22) leefde 90% na 14 maanden zonder permanente beademing (natuurlijk beloop ~25%; nusinersen in SHINE 37% na 18 maanden) en zat 14/22 na 18 maanden zonder hulp – een mijlpaal die onbehandelde baby's nooit halen. Op alle uitkomsten lijkt OA beter dan nusinersen, maar doordat de nusinersen-patiënten bij start zieker waren, kan geen klinisch relevant verschil worden vastgesteld; een vergelijkende studie komt er waarschijnlijk niet. Beneluxa (NL, BE, IE) concludeert SWP voor symptomatische type 1 en – op mechanisme, brede consensus en het feit dat &gt;50% met 3 SMN2-kopieën ernstige ziekte ontwikkelt – ook voor presymptomatische patiënten met 2–3 kopieën (SPR1NT: allen in leven, 11/14 zit, 6/15 loopt).</t>
  </si>
  <si>
    <t xml:space="preserve">'Onmogelijke mijlpaal' (zitten bij type 1) als SWP-drager voor gentherapie; superioriteit t.o.v. de vergoede alternatieve therapie (nusinersen) wordt door onvergelijkbare baselines expliciet níet toegekend – een claim van meerwaarde t.o.v. nusinersen zou een gecontroleerde vergelijking vergen die nooit komt.</t>
  </si>
  <si>
    <t xml:space="preserve">brief p. 3-4 (integrale weging, SWP)</t>
  </si>
  <si>
    <t xml:space="preserve">STR1VE-US 90% beademingsvrij, 14/22 zitten, natuurlijk beloop 25%, SHINE nusinersen 37%, onvergelijkbare baseline, SPR1NT presymptomatisch, 3 SMN2-kopieën &gt;50% ernstig, Beneluxa, geen vergelijkende studie</t>
  </si>
  <si>
    <t xml:space="preserve">De behandeleffecten zijn in het fabrikantmodel waarschijnlijk overschat (single-arm data, voordelige langetermijnkeuzes); de Beneluxa-landen rekenden een alternatieve basecase met o.a. nusinersen-gebruik ná OA: ICER €263.389/QALY vs. nusinersen, niet kosteneffectief t.o.v. nusinersen of BSC. Omdat de onderhandelde nusinersen-prijs geheim is, rekende ZIN met zijn eigen kortingsadvies van 85% (2018): dan moet OA 91% dalen om binnen €80.000/QALY te blijven.</t>
  </si>
  <si>
    <t xml:space="preserve">Standaardpatroon: fabrikant-langetermijnaannames verworpen, alternatieve basecase met 'terugval' (vervolgtherapie na gentherapie) en comparator gewaardeerd tegen ZIN's eigen historische kortingsadvies (nusinersen −85%); de 91% is dus een geconstrueerd percentage, geen lijstprijsvergelijking.</t>
  </si>
  <si>
    <t xml:space="preserve">brief p. 4-5 (kosteneffectiviteit)</t>
  </si>
  <si>
    <t xml:space="preserve">ICER 263.389 vs nusinersen, alternatieve basecase Beneluxa, nusinersen-gebruik na OA, langetermijnaannames overschat, nusinersen korting 85% 2018, korting 91%, referentiewaarde 80.000</t>
  </si>
  <si>
    <t xml:space="preserve">Omdat het risico van een te hoge prijs niet uitsluitend bij de premiebetaler mag liggen, formuleert ZIN een risicodelingsformule: 91% korting als de fabrikantclaim niet uitkomt, geen korting als die volledig uitkomt, en ~50% bij gedeeld risico – gecombineerd met een pay-for-performance-afspraak op gebruik van aanvullende ziektemodulerende behandeling (nusinersen), beademingsvrije overleving en motorische mijlpalen; onderhandelen binnen Beneluxa; herbeoordeling van de KE over 5 jaar.</t>
  </si>
  <si>
    <t xml:space="preserve">Eerste expliciete risicodelingsformule (0–50–91%) in een ZIN-advies: de korting wordt een functie van de mate waarin de claim uitkomt, met P4P als meetinstrument. Sjabloon voor gentherapie-onderhandelingen (beti-cel later hetzelfde jaar).</t>
  </si>
  <si>
    <t xml:space="preserve">brief p. 1-2, 6 (pakketadvies, eindconclusie)</t>
  </si>
  <si>
    <t xml:space="preserve">risicodeling 91% 50% 0%, claim fabrikant uitkomen, pay for performance, nusinersen-gebruik, beademingsvrije overleving, motorische mijlpalen, Beneluxa onderhandeling, herbeoordeling 5 jaar</t>
  </si>
  <si>
    <t xml:space="preserve">De ACP adviseert niet te vergoeden tenzij een pay-for-performance-afspraak én een zeer forse prijsreductie, waarvan de omvang mede afhangt van de P4P-afspraken; door de langetermijnonzekerheid is een exact percentage lastig; op basis van de Beneluxa-reviewgroep en de Nederlandse KE-publicatie van Broekhoff et al. (terugvalscenario's) en gelet op het innovatieve karakter acht zij minimaal 50% korting noodzakelijk.</t>
  </si>
  <si>
    <t xml:space="preserve">De ACP kiest het 'gedeeld risico'-midden (50%) en verwijst naar onafhankelijke academische KE-literatuur naast het HTA-rapport; innovatie levert hier wél een lagere kortingseis op dan de rekenkundige 91%.</t>
  </si>
  <si>
    <t xml:space="preserve">ACP minimaal 50%, pay for performance vereist, Broekhoff Value in Health 2021, terugvalscenario's, innovatief karakter, Beneluxa reviewgroep</t>
  </si>
  <si>
    <t xml:space="preserve">Het bestaande weesgeneesmiddelenarrangement voor nusinersen wordt uitgebreid met OA (start-/stopcriteria, indicatiecommissie, dataverzameling, evaluatie; SMA-register van het expertisecentrum als basis); ZIN benadrukt dat expertisecentra voldoende middelen moeten hebben om de afspraken na te komen – alleen zo komen de data voor de P4P-voorwaarde beschikbaar; jaarlijkse publicatie in de Monitor weesgeneesmiddelen; netto-BI ~€11 mln in jaar 3.</t>
  </si>
  <si>
    <t xml:space="preserve">P4P staat of valt met gefinancierde registratie-infrastructuur; ZIN koppelt de financiering van expertisecentra expliciet aan de uitvoerbaarheid van uitkomstafspraken.</t>
  </si>
  <si>
    <t xml:space="preserve">brief p. 5 (weesgeneesmiddelenarrangement, budgetimpact)</t>
  </si>
  <si>
    <t xml:space="preserve">weesgeneesmiddelenarrangement uitgebreid, SMA-register, indicatiecommissie, middelen expertisecentra, Monitor weesgeneesmiddelen, budgetimpact 11 mln</t>
  </si>
  <si>
    <t xml:space="preserve">PRIMA (vs. placebo) toont bij patiënten zonder bewezen BRCA1/2-mutatie een klinisch relevante PFS-winst ongeacht biomarkerstatus (HR 0,62; BOM-grens &lt;0,7), OS immatuur (BOM voorlopig), QoL niet wezenlijk anders, meer graad 3-4 toxiciteit (RR 9,96) maar reversibel/behandelbaar → meerwaarde t.o.v. actief volgen. Voor patiënten mét BRCA-mutatie is olaparib inmiddels de standaard (INT-020); via een indirecte vergelijking toont niraparib daar een kleiner PFS-effect, slechtere effectiviteit en meer toxiciteit zijn niet uit te sluiten en de beroepsgroep prefereert olaparib → gelijke waarde niet vast te stellen → SWP niet voldaan voor de BRCA-groep.</t>
  </si>
  <si>
    <t xml:space="preserve">Een RCT die positief is 'ongeacht biomarker' wordt door ZIN opgesplitst naar de Nederlandse standaard per subgroep: waar een klassegenoot al is vergoed, moet gelijke waarde daarmee worden aangetoond, anders valt de subgroep af. Timing t.o.v. de klassegenoot (olaparib 15 maanden eerder) was hier beslissend.</t>
  </si>
  <si>
    <t xml:space="preserve">PRIMA, PFS HR 0,62, BOM grens 0,7, non-BRCA actief volgen meerwaarde, BRCA olaparib indirecte vergelijking kleiner effect, toxiciteit RR 9,96, voorkeur beroepsgroep olaparib, SWP niet voldaan BRCA</t>
  </si>
  <si>
    <t xml:space="preserve">De KEA vs. actief volgen is van voldoende kwaliteit: ICER €18.927/QALY bij €80.000, kosteneffectief in alle scenario's, ook bij een zeer lage OS-kans → ZIN adviseert opname voor de non-BRCA-groep zonder prijsvoorwaarde ('effectief middel met gunstige kosteneffectiviteit, snelle toegang gewenst'), met herziening als het voorlopige BOM-advies bij OS-data omslaat.</t>
  </si>
  <si>
    <t xml:space="preserve">Robuuste kosteneffectiviteit over alle OS-scenario's leidt tot een onvoorwaardelijk positief ZIN-advies (zoals olaparib 2020) – maar de ACP wil desondanks onderhandelen (zie volgende argument).</t>
  </si>
  <si>
    <t xml:space="preserve">ICER 18.927, referentiewaarde 80.000, kosteneffectief alle scenario's, snelle toegang, geen prijsvoorwaarde, herziening bij BOM-omslag</t>
  </si>
  <si>
    <t xml:space="preserve">Hoewel de KE acceptabel is, discussieerde de ACP over prijsonderhandeling: het risico van tegenvallende OS hoort niet bij de samenleving – de fabrikant zou moeten terugbetalen als de OS-resultaten tegenvallen; het is een indicatie-uitbreiding (minder investering dan een eerste product) en de fabrikant verwacht nog meer indicaties. Conclusie: snel beschikbaar, maar ná prijsonderhandeling, en patiënten volgen voor OS-data.</t>
  </si>
  <si>
    <t xml:space="preserve">De ACP introduceert (2021) 'terugbetaling bij tegenvallende OS' als P4P-variant voor een kosteneffectief middel en past het terugverdiend-/indicatiestapelingsargument toe ondanks een ICER ver onder de referentiewaarde – een verschuiving t.o.v. olaparib een jaar eerder.</t>
  </si>
  <si>
    <t xml:space="preserve">ACP-advies 14-05-2021 (OCR)</t>
  </si>
  <si>
    <t xml:space="preserve">ACP prijsonderhandeling ondanks KE, terugbetaling bij tegenvallende OS, indicatie-uitbreiding minder investering, toekomstige indicaties, patiënten volgen OS-data</t>
  </si>
  <si>
    <t xml:space="preserve">De meerkosten voor patiënten zonder bewezen BRCA1/2-mutatie worden geraamd op €15,4 mln in jaar 3; BRCA-diagnostiek op tumormateriaal vindt al plaats maar de organisatie verschilt per centrum; evaluatie uiterlijk 2025.</t>
  </si>
  <si>
    <t xml:space="preserve">Diagnostiek-organisatie als gepast-gebruikpunt bij biomarker-gestuurde indicaties (vgl. olaparib 2020, HRR 2025).</t>
  </si>
  <si>
    <t xml:space="preserve">budgetimpact 15,4 mln, BRCA-diagnostiek tumormateriaal, organisatie per centrum, evaluatie 2025</t>
  </si>
  <si>
    <t xml:space="preserve">Omdat de traditionele beoordeling per middel per lijn geen goed beeld geeft van de (kosten)effectiviteit van opeenvolgende MM-behandelingen, liet ZIN de Erasmus School of Health Policy &amp; Management een ziektemodel ontwikkelen voor niet-SCT-patiënten: 59 door behandelaren relevant geachte volgorden van drie lijnen, gevoed met studiedata, IKNL-praktijkdata en Vektis-declaraties (incl. een scenario met de gemiddelde BFAG-korting), technisch gevalideerd door een onafhankelijke partij en besproken in WAR en ACP. Uitkomst: slechts 2 van de 59 volgorden hebben een acceptabele kosten-batenverhouding; alle volgorden met de meeste gezondheidswinst overschrijden de grenswaarden; de totale MM-zorg voor niet-SCT-patiënten (~€200 mln/jaar) is 'tweemaal te hoog'.</t>
  </si>
  <si>
    <t xml:space="preserve">Eerste indicatiebrede, sequentie-gebaseerde HTA in Nederland: de eenheid van beoordeling wordt de behandelvolgorde, niet het middel. ZIN kondigt een meerjarig traject aan voor ziektemodellen in cyclisch pakketbeheer – verwacht deze aanpak bij andere indicaties met snel opeenvolgende dure combinaties.</t>
  </si>
  <si>
    <t xml:space="preserve">brief p. 2-3 (pilotperiode, ziektemodel); rapport p. 5-6</t>
  </si>
  <si>
    <t xml:space="preserve">ziektemodel ESHPM, 59 behandelvolgorden, niet-SCT, IKNL Vektis, BFAG-korting scenario, 2 van 59 kosteneffectief, MM-zorg 200 mln tweemaal te hoog, cyclisch pakketbeheer ziektemodellen</t>
  </si>
  <si>
    <t xml:space="preserve">Met een QALY-based approach berekende ESHPM per middel de korting die nodig is voor kosteneffectieve zorg, in twee varianten met gelijk gewicht (basecase en alternatief effectiviteitsscenario): daratumumab + VMP (NDMM) 56,3/58,5%, daratumumab + Rd (NDMM) 54,0/41,9%, daratumumab + Rd (RRMM) 38,9%, daratumumab + Vd (RRMM) 47,7/55,2%, carfilzomib (DKd, 3L) 45,9%, isatuximab (Isa-Kd) 58,6/67,4%, pomalidomide (PVd) 80,9/77,4% – samengevat 38–81%. Zelfs 80% korting op daratumumab maakt DaraRd-first-sequenties niet kosteneffectief; met Dara-VMP 1L à −80% (plus 60% op pomalidomide) wél bijna alle sequenties. ZIN acht deze kortingen 'betrouwbaar en bruikbaar voor de onderhandelingen'.</t>
  </si>
  <si>
    <t xml:space="preserve">Sequentie-gebaseerde kortingspercentages per component (methode in bijlage 2 van het rapport) vervangen de klassieke ICER-korting per indicatie; het 'DaraRd 48%'-anker dat ZIN in 2026 bij IsaVRd/DaraVRd gebruikt komt uit dit rapport. Voor elke MM-fabrikant is dit de rekenbasis van VWS.</t>
  </si>
  <si>
    <t xml:space="preserve">rapport ESHPM/ZIN tabel 4.7 (p. 53-55), par. 5.2</t>
  </si>
  <si>
    <t xml:space="preserve">QALY-based approach, prijskorting 1 en 2, daratumumab 38,9-58,5%, carfilzomib 45,9%, isatuximab 58,6-67,4%, pomalidomide 80,9%, 80% korting daratumumab DaraRd niet kosteneffectief, Dara-VMP, korting 38-81%</t>
  </si>
  <si>
    <t xml:space="preserve">Het ziektemodel toont dat volgorden die starten met daratumumab in de eerste lijn de meeste gezonde levensjaren opleveren, in lijn met de voorkeur van behandelaren voor DaraRd 1L – maar juist die sequenties zijn het duurst en bij de huidige vraagprijs niet kosteneffectief; ZIN roept de beroepsgroep op zich bewust te zijn van de verschillen in effectiviteit én kosteneffectiviteit tussen volgorden en die mee te nemen in samen beslissen.</t>
  </si>
  <si>
    <t xml:space="preserve">Klinische superioriteit van een sequentie (dara-first) wordt erkend en tegelijk als onbetaalbaar bestempeld; ZIN maakt kosteneffectiviteit tot onderdeel van passende zorg in de spreekkamer.</t>
  </si>
  <si>
    <t xml:space="preserve">brief p. 3, 6 (bevindingen, advies aan beroepsgroep)</t>
  </si>
  <si>
    <t xml:space="preserve">daratumumab eerste lijn meeste QALY's, DaraRd voorkeur behandelaren, duurste sequenties niet kosteneffectief, samen beslissen, passende zorg kosteneffectiviteit</t>
  </si>
  <si>
    <t xml:space="preserve">De klassebrede BIA 2025–2027 raamt de totale uitgaven aan daratumumab in 2027 op €338,2 mln (stijging door 1L-gebruik bij niet-SCT-patiënten terwijl nog patiënten in 2L+ worden behandeld; daarna daling omdat 1L-patiënten niet opnieuw daratumumab krijgen), carfilzomib €28,1 mln en isatuximab €10,0 mln; lenalidomide en pomalidomide zijn uit de sluis (generiek, 2022/2024) en vallen buiten het advies.</t>
  </si>
  <si>
    <t xml:space="preserve">Product-brede BIA over alle indicaties als onderhandelingscontext: daratumumab wordt met €338 mln het grootste sluisproduct; generiek geworden middelen verlaten de sluis.</t>
  </si>
  <si>
    <t xml:space="preserve">brief p. 3-4 (budgetimpactanalyse, aandachtspunten)</t>
  </si>
  <si>
    <t xml:space="preserve">daratumumab 338,2 mln 2027, carfilzomib 28,1 mln, isatuximab 10,0 mln, lenalidomide pomalidomide uit de sluis generiek, klassebrede BIA</t>
  </si>
  <si>
    <t xml:space="preserve">ZIN adviseert bij de prijsonderhandelingen nog géén rekening te houden met verwachte resultaten van lopende doelmatigheidsstudies zoals FABULOUS (tijdelijk staken van DaraRd na ziektecontrole), omdat de besparingen onzeker zijn; wel waardeert het deze initiatieven, noemt financiering ervan noodzakelijk en dringt aan op snelle inclusie en landelijke implementatie; het blijft pleiten voor een landelijk MM-register omdat betrouwbare praktijkdata ontbreken.</t>
  </si>
  <si>
    <t xml:space="preserve">Doelmatigheidsstudies mogen de onderhandeling niet verzachten vóór resultaten er zijn (anders dan bij avelumab 2021, waar een aangekondigde studie wél vertrouwen gaf); registerdata als structureel gemis in de hematologie.</t>
  </si>
  <si>
    <t xml:space="preserve">brief p. 4, 6 (gepast gebruik, advies)</t>
  </si>
  <si>
    <t xml:space="preserve">FABULOUS-studie, doelmatigheidsstudie niet meewegen in onderhandeling, financiering onderzoek, snelle inclusie implementatie, landelijk MM-register ontbreekt</t>
  </si>
  <si>
    <t xml:space="preserve">RATIONALE-303 (tislelizumab vs. docetaxel na platinumchemotherapie) is indirect vergeleken met de docetaxel-gecontroleerde RCT's van nivolumab en atezolizumab: vergelijkbaar OS-effect, geen relevante verschillen in QoL of bijwerkingen → gelijke waarde, SWP.</t>
  </si>
  <si>
    <t xml:space="preserve">Voor een vierde PD-(L)1-remmer in een uitgekristalliseerde positie volstaat een korte indirecte vergelijking via de gedeelde docetaxel-arm; de beoordeling is inmiddels routine (brief van 3 pagina's).</t>
  </si>
  <si>
    <t xml:space="preserve">RATIONALE-303, docetaxel, indirecte vergelijking nivolumab atezolizumab, vergelijkbaar OS-effect, gelijke waarde</t>
  </si>
  <si>
    <t xml:space="preserve">Geen KEA (gelijke waarde); opname mits de nettoprijs niet hoger is dan die van de andere PD-(L)1-remmers voor deze indicatie. Op lijstprijzen zou substitutie een besparing van €304.189 geven (31 patiënten à €66.305; macro €1,7 mln), maar omdat voor alle PD-(L)1-remmers financiële afspraken gelden, valt de werkelijke BI hoger uit.</t>
  </si>
  <si>
    <t xml:space="preserve">Klasse-anker op de nettoprijs van alle PD-(L)1-remmers; de 2L-monotherapie-niche is door 1L-I-O nog maar 31 patiënten groot.</t>
  </si>
  <si>
    <t xml:space="preserve">brief p. 2-3 (kosteneffectiviteit, budgetimpactanalyse)</t>
  </si>
  <si>
    <t xml:space="preserve">nettoprijs PD-(L)1-remmers, geen KEA, 31 patiënten, €66.305, besparing 304.189 lijstprijzen, arrangementen alle PD-(L)1</t>
  </si>
  <si>
    <t xml:space="preserve">Na het 'KEA onbruikbaar'-oordeel van juli 2025 is de aangepaste analyse van voldoende kwaliteit, maar de ingediende versie is te optimistisch; ZIN acht haar bruikbaar na twee noodzakelijke aanpassingen – de tweedelijnsbehandelingen niet meenemen en de duur van de overlevingswinst van venetoclax-obinutuzumab aanpassen – waarmee de ICER €108.975/QALY bedraagt bij een referentiewaarde van €50.000 → venetoclax ten minste 51% omlaag (prijs obinutuzumab constant).</t>
  </si>
  <si>
    <t xml:space="preserve">Twee terugkerende ZIN-correcties in één dossier: vervolgbehandelingen uit het model (te onzeker) en een kortere duur van het behandeleffect (waning). Bij een goedkope chemo-comparator (FCR/BR ~€15k) en referentiewaarde €50.000 leidt dit tot een hoge korting ondanks een positieve RCT.</t>
  </si>
  <si>
    <t xml:space="preserve">herbeoordeling KEA, te optimistisch, tweedelijnsbehandelingen niet meenemen, duur overlevingswinst, ICER 108.975, referentiewaarde 50.000, korting 51% venetoclax, obinutuzumab constant</t>
  </si>
  <si>
    <t xml:space="preserve">De herbeoordeling betreft uitsluitend de subgroep fitte, therapienaïeve CLL-patiënten met ongemuteerd IGHV zonder del(17p)/TP53, waarvoor in juli 2025 op basis van een vooraf gespecificeerde subgroepanalyse van GAIA-CLL13 (vs. FCR/BR) een mogelijk klinisch relevante PFS-winst en meerwaarde werd vastgesteld; QoL-data ontbraken, bijwerkingen en staken verschilden niet relevant.</t>
  </si>
  <si>
    <t xml:space="preserve">CLL wordt door ZIN per prognostische subgroep (IGHV, del17p/TP53, fitheid) beoordeeld met eigen comparator en eigen KE-uitkomst; een subgroep kan op de KEA afvallen terwijl de andere positief zijn.</t>
  </si>
  <si>
    <t xml:space="preserve">GAIA-CLL13, subgroep IGHV ongemuteerd zonder del17p TP53, fit therapienaïef, chemo-immunotherapie FCR BR, PFS surrogaat, meerwaarde, drie subgroepen juli 2025</t>
  </si>
  <si>
    <t xml:space="preserve">ZIN vergeleek IMROZ (IsaVRd vs. VRd) en MAIA (DaraRd vs. Rd) naïef indirect en accepteert – gezien de lange overleving bij NDMM – PFS als basis voor de gelijke-waarde-claim: mediane PFS IsaVRd niet bereikt bij ~60 maanden vs. 61,9 maanden voor DaraRd (64,5 maanden follow-up) → vergelijkbaar. Meer OS-zekerheid is wenselijk maar zal er niet komen omdat controle-armen alsnog anti-CD38 krijgen. ZIN is 'nog niet overtuigd' van klinisch relevante meerwaarde van de bortezomib-toevoeging, maar gelijke waarde is voldoende aannemelijk; neuropathie beheersbaar (bortezomib 4 cycli, blijft beschikbaar in latere lijnen) → SWP.</t>
  </si>
  <si>
    <t xml:space="preserve">Bij NDMM accepteert ZIN PFS als eindpunt voor gelijke waarde en verklaart het OS-bewijs expliciet als onhaalbaar door crossover naar anti-CD38 – een structureel argument dat elke toekomstige NDMM-combinatie raakt. Eén extra component (bortezomib) levert geen meerwaarde op zonder relevant PFS-verschil.</t>
  </si>
  <si>
    <t xml:space="preserve">IMROZ, MAIA, naïeve indirecte vergelijking, PFS geaccepteerd NDMM, mediane PFS niet bereikt vs 61,9 maanden, OS onhaalbaar crossover anti-CD38, bortezomib 4 cycli neuropathie, gelijke waarde DaraRd</t>
  </si>
  <si>
    <t xml:space="preserve">Geen KEA (gelijke waarde); IsaVRd mag niet duurder zijn dan DaraRd. Op lijstprijzen levert IsaVRd €1,7 mln besparing op, maar ZIN rekent met de 48% korting op DaraRd die het in januari 2025 (MM-pilot) adviseerde: dan kost DaraRd €50.011/€55.940/€56.099 per jaar en geeft IsaVRd €1,9 mln meerkosten. Omdat de jaarkosten van beide regimes per jaar verschillen (IsaVRd €63.328/€90.437/€58.615), adviseert ZIN de prijzen gelijk te stellen op de gemiddelde prijs per patiënt per jaar over de eerste drie jaar.</t>
  </si>
  <si>
    <t xml:space="preserve">Nieuwe prijsstellingsmethodiek voor combinaties met ongelijke kostenprofielen: gelijkstellen op het 3-jaarsgemiddelde; en opnieuw waardering van de comparator tegen ZIN's eigen eerdere kortingsadvies (DaraRd −48%). Een nominale besparing keert zo om in meerkosten.</t>
  </si>
  <si>
    <t xml:space="preserve">nettoprijs DaraRd, korting 48% MM-pilot 2025, besparing 1,7 mln wordt meerkosten 1,9 mln, gemiddelde prijs eerste 3 jaar, €63.328 €90.437 €58.615, 38 patiënten</t>
  </si>
  <si>
    <t xml:space="preserve">De beroepsgroep wil IsaVRd inzetten bij niet-transplantabele patiënten die fit genoeg zijn voor de intensievere behandeling; onzekerheden voor de BI: de lopende HOVON HO174-doelmatigheidsstudie, een mogelijk lagere marktpenetratie door de i.v.-toediening en behandelintensiteit (minder patiëntvriendelijk), hogere niet-geneesmiddelkosten (dagbehandeling) en patiënten die bij goede respons alsnog een autologe SCT krijgen (kosteneffect onduidelijk: eenmalige SCT vs. behandeling tot progressie).</t>
  </si>
  <si>
    <t xml:space="preserve">Behandelintensiteit en toedieningsroute worden als marktpenetratie-dempers genoemd (niet als waarde); 'alsnog SCT na respons' als open kostenvraag bij intensievere inductie.</t>
  </si>
  <si>
    <t xml:space="preserve">HOVON HO174, marktpenetratie intraveneus behandelintensiteit, dagbehandeling kosten, autologe SCT na respons, fit voor bortezomib</t>
  </si>
  <si>
    <t xml:space="preserve">Sinds februari 2025 kwamen data met bijna tweemaal zo lange follow-up beschikbaar (61,3 vs. 34,5 maanden), verwerkt in de FE-analyse; ZIN kan zich na klinische validatie vinden in de langetermijnschattingen voor (progressievrije) overleving. Onzeker blijft het effect op post-progressie-overleving (klinisch aannemelijk maar de grootte onbekend, sterk afhankelijk van vervolgbehandelingen) en de kosten/effecten van vervolgbehandeling in een veranderend landschap. De geüpdatete en aangepaste analyse geeft een ICER van €71.267/QALY op lijstprijzen – kosteneffectief bij €80.000; scenario's blijven onder de referentiewaarde.</t>
  </si>
  <si>
    <t xml:space="preserve">Verdubbeling van de follow-up bij CAR-T verandert het kortingsadvies van ≥35% naar ~5%: ZIN accepteert extrapolaties zodra de staart van de curve klinisch gevalideerd is. Investeren in lange follow-up van de registratiestudie is bij eenmalige therapieën de krachtigste hefboom.</t>
  </si>
  <si>
    <t xml:space="preserve">brief p. 2-3 (herbeoordeling kosteneffectiviteit)</t>
  </si>
  <si>
    <t xml:space="preserve">follow-up 61,3 vs 34,5 maanden, klinische validatie langetermijnschattingen, post-progressie overleving onzeker, vervolgbehandelingen, ICER 71.267, kosteneffectief 80.000, scenario's onder referentiewaarde</t>
  </si>
  <si>
    <t xml:space="preserve">Afhankelijk van de onderhandelde nettoprijzen van de middelen die als standaard- en/of vervolgbehandeling gelden, zou ~5% korting nodig zijn voor kosteneffectieve inzet; ZIN adviseert méér dan 5% te bedingen vanwege de resterende onzekerheid over de (kosten)effectiviteit en de zeer hoge budgetimpact (€37,9–46,2 mln in jaar 3 op vraagprijs), die verder stijgt zodra cilta-cel vanaf de tweede lijn beschikbaar komt (beoordeling start in 2026).</t>
  </si>
  <si>
    <t xml:space="preserve">'Meer dan X%' met de BI en een aankomende indicatie-uitbreiding als opslag boven een bijna-kosteneffectieve ICER; het nettoprijs-voorbehoud (comparators onder arrangement) blijft ook bij een positief KE-oordeel staan.</t>
  </si>
  <si>
    <t xml:space="preserve">korting meer dan 5%, nettoprijzen standaard- en vervolgbehandeling, budgetimpact 37,9-46,2 mln, tweede lijn indicatie 2026, onzekerheid kosteneffectiviteit</t>
  </si>
  <si>
    <t xml:space="preserve">Na het mislukken van de onderhandeling en het besluit (november 2025) om cilta-cel niet op te nemen, verzocht de registratiehouder in december 2025 – met steun van de HOVON-myeloomwerkgroep, de NVvH en Hematon – om herbeoordeling van de kosteneffectiviteit op basis van nieuwe, langere follow-up; ZIN rondde die herbeoordeling met de WAR binnen vijf maanden af.</t>
  </si>
  <si>
    <t xml:space="preserve">Derde geslaagde heropening via nieuwe data na een negatief ministerieel besluit (Libmeldy 2023, sacituzumab 2024, cilta-cel 2026); steun van beroepsgroep en patiëntenvereniging bij het verzoek is een terugkerend element.</t>
  </si>
  <si>
    <t xml:space="preserve">onderhandeling mislukt november 2025, herbeoordelingsverzoek december 2025, HOVON NVvH Hematon steun, nieuwe follow-up data, herbeoordeling vijf maanden</t>
  </si>
  <si>
    <t xml:space="preserve">INAVO120 toont bij PIK3CA-gemuteerde HR+/HER2- borstkanker met vroege endocriene resistentie een klinisch relevante mediane OS-winst van 7 maanden door toevoeging van inavolisib aan palbociclib + fulvestrant; meer ernstige bijwerkingen en stakers; QoL ongepubliceerd maar volgens CSR-data niet negatief beïnvloed en achteruitgang mogelijk 11 maanden uitgesteld. Eén CDK4/6-comparator volstaat (klasse-gelijkwaardigheid) en zowel ctDNA (studie) als weefselbiopt (NL) zijn acceptabel voor de mutatiestatus → SWP, meerwaarde.</t>
  </si>
  <si>
    <t xml:space="preserve">Ongepubliceerde QoL-data uit een CSR worden hier wél meegewogen (anders dan bij T-DXd HER2-low, waar niet-publicatie als prijsargument gold); klasse-gelijkwaardigheid van CDK4/6-remmers (2019) wordt hergebruikt om één comparator te accepteren.</t>
  </si>
  <si>
    <t xml:space="preserve">INAVO120, OS 7 maanden, PIK3CA, palbociclib fulvestrant, CDK4/6 gelijkwaardig één comparator, ctDNA weefselbiopt, QoL CSR 11 maanden uitgesteld, meerwaarde</t>
  </si>
  <si>
    <t xml:space="preserve">De KEA is van voldoende kwaliteit; de ZIN-basecase (vervolgbehandelingen conform INAVO120, methodologisch 'het meest zuiver' omdat effecten van vervolgbehandelingen lastig te corrigeren zijn) geeft €613.940/QALY → 92% korting; een scenario met vervolgbehandelingen naar Nederlandse praktijk geeft €575.638 → ~86%. Omdat na inspraak 'voor beide methoden wat te zeggen valt', adviseert ZIN het midden: 89%. De utiliteit van één gezondheidstoestand is erg onzeker (kleine, geselecteerde groep); kortingen op de andere middelen veranderen de ICER nauwelijks.</t>
  </si>
  <si>
    <t xml:space="preserve">ZIN middelt expliciet tussen twee methodologische keuzes na inspraak (89%), terwijl de ACP de basecase (92%) handhaaft – zeldzaam zichtbaar verschil tussen ZIN en ACP. Bij zeer hoge ICER's is het percentage ongevoelig voor kortingen op comparators.</t>
  </si>
  <si>
    <t xml:space="preserve">ICER 613.940 basecase 92%, scenario NL-praktijk 575.638 86%, midden 89%, utiliteit gezondheidstoestand onzeker, vervolgbehandelingen INAVO120 vs NL, kortingen andere middelen geen effect</t>
  </si>
  <si>
    <t xml:space="preserve">De ACP concludeert dat de basecase de beste onderbouwing biedt en adviseert niet op te nemen tenzij ≥92% korting; zij weegt mee: aanzienlijke budgetimpact, dynamisch behandellandschap, verwachte indicatie-uitbreidingen en grote onzekerheid over de uptake → naast de prijsdaling een kort financieel arrangement; geheime prijsafspraken voor (vervolg)behandelingen waar mogelijk meenemen; duidelijke gepast-gebruikafspraken met de beroepsgroep en bevordering van doelmatige inzet.</t>
  </si>
  <si>
    <t xml:space="preserve">De ACP kiest bij methodologische twijfel de conservatieve basecase; 'kort arrangement' is inmiddels de standaardreactie op onzekere uptake en komende indicaties.</t>
  </si>
  <si>
    <t xml:space="preserve">ACP 92% basecase, kort financieel arrangement, budgetimpact, dynamisch landschap, indicatie-uitbreidingen, uptake onzeker, geheime prijsafspraken vervolgbehandelingen, gepast gebruik</t>
  </si>
  <si>
    <t xml:space="preserve">ZIN verwacht 163 patiënten in jaar 3 à €330.035 per behandeling (€289.248 inavolisib): macrokosten €42,3 mln, €39,2 mln na substitutie van CDK4/6 + fulvestrant en €37,8 mln incl. substitutie van alpelisib in 2L; bij 89% korting resteert ~€6,2 mln. Onzekerheid over het PIK3CA-percentage (~40% van HR+/HER2-) en marktpenetratie; de CieBOD bepaalt de diagnostische test, wat opname uitvoerbaar maakt.</t>
  </si>
  <si>
    <t xml:space="preserve">ZIN rapporteert de BI ook ná de geadviseerde korting (€39 → €6 mln) – een presentatie die de omvang van de eis zichtbaar maakt; diagnostiek via de CieBOD als uitvoerbaarheidsvoorwaarde.</t>
  </si>
  <si>
    <t xml:space="preserve">brief p. 4-5 (uitvoerbaarheid, budgetimpactanalyse)</t>
  </si>
  <si>
    <t xml:space="preserve">163 patiënten, €330.035, inavolisib €289.248, budgetimpact 39,2 mln, 37,8 mln incl alpelisib, 6,2 mln na 89% korting, PIK3CA 40%, CieBOD diagnostische test</t>
  </si>
  <si>
    <t xml:space="preserve">ZIN hergebruikt het FT-rapport van IsaVRd: naïeve indirecte vergelijking van CEPHEUS (DaraVRd vs. VRd), IMROZ (IsaVRd vs. VRd) en MAIA (DaraRd vs. Rd) op PFS – mediane PFS DaraVRd niet bereikt bij 58,7 maanden, IsaVRd niet bereikt bij ~60 maanden, DaraRd 61,9 maanden → vergelijkbaar; OS-zekerheid komt er niet (anti-CD38 in de controle-armen). De meerwaarde-claim t.o.v. DaraRd wordt niet gevolgd: ZIN is 'nog niet overtuigd' van klinisch relevante meerwaarde van de bortezomib-toevoeging; gelijke waarde met DaraRd en IsaVRd → SWP.</t>
  </si>
  <si>
    <t xml:space="preserve">Een combinatie bovenop de eigen vergoede backbone (Dara + VRd vs. DaraRd) krijgt gelijke waarde, geen meerwaarde: zonder relevant PFS-verschil in indirecte vergelijking levert een extra (generieke) component niets op. Voor BMS: 'eigen add-on op eigen standaard' vraagt een head-to-head met relevant verschil.</t>
  </si>
  <si>
    <t xml:space="preserve">CEPHEUS, IMROZ, MAIA, naïeve indirecte vergelijking, PFS niet bereikt 58,7 maanden, DaraRd 61,9, bortezomib toevoeging geen meerwaarde, gelijke waarde IsaVRd DaraRd, FT-rapport hergebruikt</t>
  </si>
  <si>
    <t xml:space="preserve">Geen KEA (gelijke waarde); DaraVRd mag per behandeling netto niet duurder zijn dan DaraRd en opname mag niet tot meerkosten leiden; ZIN adviseert de prijzen te vergelijken op het gemiddelde over de eerste drie jaar (zoals bij IsaVRd). Marktpenetratie naar verwachting hoger dan bij IsaVRd; onzeker bij komst van s.c.-isatuximab; DaraVRd substitueert DaraRd gedeeltelijk; maximaal 769 patiënten komen in aanmerking en het macrokostenbeslag blijft ≤ ~€10 mln (= DaraRd-raming, lijstprijs).</t>
  </si>
  <si>
    <t xml:space="preserve">Het anker is de eigen DaraRd-nettoprijs (met het 48%-advies uit de MM-pilot in de achtergrond); een regimeprijs-plafond op 3-jaarsgemiddelde. Verkorte procedure: alleen de registratiehouder geconsulteerd.</t>
  </si>
  <si>
    <t xml:space="preserve">brief p. 2, 4 (pakketadvies, budgetimpactanalyse)</t>
  </si>
  <si>
    <t xml:space="preserve">nettoprijs DaraRd, geen meerkosten, gemiddelde eerste drie jaar, 769 patiënten, macrokosten 10 mln, marktpenetratie hoger dan IsaVRd, subcutaan isatuximab, alleen registratiehouder geconsulteerd</t>
  </si>
  <si>
    <t xml:space="preserve">ANDROMEDA toont met DaraCyBorD een complete hematologische respons bij 53,3% vs. 18,1% en meer cardiale en renale respons – voorspellend voor overlijden; de in 2026 gepubliceerde finale OS-analyse (RR 0,68), nog immatuur, ondersteunt de eerdere conclusie; waarschijnlijk meer ernstige bijwerkingen maar geen relevant meer staken en geen QoL-verandering in 24 weken → SWP bevestigd, meerwaarde t.o.v. CyBorD.</t>
  </si>
  <si>
    <t xml:space="preserve">Hematologische respons als geaccepteerd surrogaat bij AL-amyloïdose (vgl. INT-097), nu geflankeerd door een (immature) finale OS-analyse; de SWP-basis van 2025 wordt integraal hergebruikt.</t>
  </si>
  <si>
    <t xml:space="preserve">ANDROMEDA, complete hematologische respons 53,3% vs 18,1%, cardiale renale respons, finale OS RR 0,68 immatuur, CyBorD, meerwaarde bevestigd</t>
  </si>
  <si>
    <t xml:space="preserve">De aangepaste KEA is na door ZIN voorgestelde wijzigingen van voldoende kwaliteit: eindstadium-orgaanfalen (belangrijke driver) werd te 'opportuun' gemodelleerd en is gecorrigeerd naar de 12% orgaanfalen uit de studie; tweedelijnsbehandeling is naar Nederlandse praktijk gemodelleerd (incl. off-label daratumumab; schattingen van de beroepsgroep) met ANDROMEDA-overleving als basis, derdelijnskosten niet meegenomen → ICER €86.668/QALY bij €50.000 → 44% korting op daratumumab.</t>
  </si>
  <si>
    <t xml:space="preserve">Herstelroute na 'KEA onbruikbaar': de fabrikant verwerkt ZIN's voorgestelde correcties (drivers naar studiedata; vervolgbehandeling naar NL-praktijk) en krijgt een bruikbaar oordeel binnen 1,5 jaar. Het percentage orgaanfalen wordt als tijdsafhankelijke onzekerheid benoemd.</t>
  </si>
  <si>
    <t xml:space="preserve">eindstadium orgaanfalen 12% gecorrigeerd, te opportuun, tweedelijnsbehandeling NL-praktijk off-label daratumumab, derdelijnskosten niet meegenomen, ICER 86.668, referentiewaarde 50.000, korting 44%</t>
  </si>
  <si>
    <t xml:space="preserve">De registratiehouder bestreed de berekende ziektelast van 0,52 (referentiewaarde €50.000) met de 0,71 (→ €80.000) uit de eerdere KE-beoordeling, maar ZIN stelt dat het eerdere model als onbruikbaar is beoordeeld – ook voor de ziektelast – en dat het nu bruikbare model 0,52 oplevert, wat volgens ZIN en WAR de huidige praktijk reflecteert; die referentiewaarde blijft staan.</t>
  </si>
  <si>
    <t xml:space="preserve">Ziektelast (en dus referentiewaarde) volgt uit het geaccepteerde model; uitkomsten uit een afgekeurd model kunnen niet selectief worden hergebruikt. Zeldzaam voorbeeld van een expliciete ziektelast-dispuut in een adviesbrief.</t>
  </si>
  <si>
    <t xml:space="preserve">ziektelast 0,52 vs 0,71, referentiewaarde 50.000 vs 80.000, afgekeurd model niet hergebruiken, WAR steunt 0,52</t>
  </si>
  <si>
    <t xml:space="preserve">ZIN en ACP voegen aan de 44% toe dat daratumumab geen nieuw middel is (vergoed voor MM, al off-label in 2L bij AL-amyloïdose; ontwikkelkosten grotendeels terugverdiend) en dat de uitgaven door deze en komende indicatie-uitbreidingen verder stijgen – 'geld dat niet elders in de zorg kan worden besteed'; dit zijn redenen om níet de maximale referentiewaarde toe te kennen, die slechts tijdelijk wordt toegekend ter compensatie van onderzoeks- en ontwikkelkosten. De ACP (inspraak SAN, NVvH/HOVON, J&amp;J) weegt daartegenover: geen veilige effectieve behandeling beschikbaar, kleine groep, beperkte BI; QoL-datagebrek weegt zwaar; herbehandeling meewegen.</t>
  </si>
  <si>
    <t xml:space="preserve">Nieuwe principiële formulering (2026): de referentiewaarde is een tijdelijke compensatie voor R&amp;D-kosten; bij een 'terugverdiend' product hoort dus structureel een lagere grens. Samen met belzutifan en T-DXd HER2-low: 'ten minste X%' wordt de norm bij indicatiestapeling.</t>
  </si>
  <si>
    <t xml:space="preserve">brief p. 4 (kosteneffectiviteit); ACP-advies 08-05-2026</t>
  </si>
  <si>
    <t xml:space="preserve">referentiewaarde tijdelijke compensatie R&amp;D, terugverdiend MM off-label 2L, indicatie-uitbreidingen uitgaven, geld niet elders besteed, ACP ten minste 44%, QoL-gebrek, kleine groep beperkte BI, herbehandeling</t>
  </si>
  <si>
    <t xml:space="preserve">Met 199 patiënten in jaar 3 à €131.847 (CyBorD €7.804) zijn de macrokosten €13,3 mln en de meerkosten €12,5 mln; als ~36 patiënten met een bortezomib-contra-indicatie (hartschade) DaraCyD krijgen, stijgt het beslag naar €15,5 mln; verschuiving van off-label 2L-gebruik naar 1L kan de BI dempen, maar herhaalde inzet in 2L kan die weer opheffen → onzeker. Gepast-gebruikafspraken over sequentieel gebruik en aanpassingen bij comorbiditeit volgen met de beroepsgroep.</t>
  </si>
  <si>
    <t xml:space="preserve">Off-label gebruik in een latere lijn en herbehandeling worden als BI-onzekerheden gemodelleerd; de bortezomib-contra-indicatiegroep als kostenrisico buiten de registratie.</t>
  </si>
  <si>
    <t xml:space="preserve">brief p. 5 (budgetimpactanalyse, passende zorg)</t>
  </si>
  <si>
    <t xml:space="preserve">199 patiënten, €131.847, CyBorD €7.804, budgetimpact 12,5 mln, 15,5 mln DaraCyD contra-indicatie bortezomib, off-label 2L verschuiving, herbehandeling, gepast gebruik sequentieel</t>
  </si>
  <si>
    <t xml:space="preserve">ZIN beoordeelde drie prognostische CLL-subgroepen afzonderlijk met elk een eigen comparator en uitkomst: fit/IGHV-gemuteerd → gelijke waarde met chemo-immunotherapie (GAIA-CLL13: geen relevante verschillen in PFS, toxiciteit of staken); fit/IGHV-ongemuteerd → meerwaarde t.o.v. CIT (vooraf gespecificeerde subgroepanalyse, mogelijk klinisch relevante PFS-winst); del(17p)/TP53 → SWP niet voldaan omdat venetoclax-obinutuzumab in een indirecte vergelijking (CLL14 vs. ELEVATE-TN, gemeenschappelijke arm chloorambucil-obinutuzumab) een kleiner PFS-effect lijkt te hebben dan acalabrutinib; de directe CLL17-studie loopt tot 2027.</t>
  </si>
  <si>
    <t xml:space="preserve">Bij CLL splitst ZIN de registratie-indicatie langs IGHV en del(17p)/TP53 en kan een middel per subgroep gelijke waarde, meerwaarde óf geen SWP krijgen; een indirecte vergelijking waarin het middel 'minder groot' scoort dan de vergoede klassegenoot volstaat voor afwijzing.</t>
  </si>
  <si>
    <t xml:space="preserve">brief p. 2-4 (pakketadvies, stand van de wetenschap en praktijk)</t>
  </si>
  <si>
    <t xml:space="preserve">GAIA-CLL13, IGHV gemuteerd ongemuteerd, del(17p) TP53, CLL14 ELEVATE-TN indirecte vergelijking acalabrutinib, chloorambucil-obinutuzumab, CLL17 2027, subgroepen</t>
  </si>
  <si>
    <t xml:space="preserve">Claude (batch 44, 24-09-2026)</t>
  </si>
  <si>
    <t xml:space="preserve">Voor de subgroep met meerwaarde was de KEA ook na een herstelmogelijkheid van onvoldoende kwaliteit: de registratiehouder voerde specifiek gevraagde aanvullende analyses niet uit, zodat de impact van relevante factoren niet in kaart kon worden gebracht (gebrek aan transparantie, kwaliteit en representativiteit) → geen valide KE-uitspraak, geen onderhandelingsadvies → niet opnemen; ZIN nodigt uit tot herindiening en waarschuwt dat ongevraagde extra modelaanpassingen dan niet worden geaccepteerd.</t>
  </si>
  <si>
    <t xml:space="preserve">Zelfde formule als ripretinib (INT-098) en brexu-cel ALL (INT-096): niet-geleverde gevraagde analyses = niet opnemen, ongeacht meerwaarde; nieuw is de expliciete regel dat een herindiening alleen de gevraagde wijzigingen mag bevatten. De herbeoordeling volgde binnen negen maanden (INT-131: 51%).</t>
  </si>
  <si>
    <t xml:space="preserve">KEA onvoldoende na herstel, gevraagde analyses niet uitgevoerd, transparantie kwaliteit representativiteit, geen onderhandelingsadvies, herindiening ongevraagde aanpassingen niet geaccepteerd</t>
  </si>
  <si>
    <t xml:space="preserve">Van 342 in aanmerking komende patiënten (154 in groepen 1+2, 34 in groep 3) verwacht ZIN in jaar 3 14 behandelde patiënten in groep 1 (€72.455 p.p. vs. FCR €14.911 / BR €15.131: macro €0,52 mln, netto €0,40 mln) en 46 in groep 2 (alleen in bijlage, want geen positief advies); voor groep 1 mag de nettoprijs niet hoger zijn dan die van chemo-immunotherapie.</t>
  </si>
  <si>
    <t xml:space="preserve">Bij gelijke waarde met goedkope chemo-immunotherapie (~€15k) is het anker zeer laag; de BIA wordt alleen uitgewerkt voor subgroepen met een positief advies.</t>
  </si>
  <si>
    <t xml:space="preserve">brief p. 4-5 (budgetimpactanalyse)</t>
  </si>
  <si>
    <t xml:space="preserve">342 patiënten, 14 groep 1, 46 groep 2, €72.455, FCR €14.911, BR €15.131, budgetimpact 0,40 mln, nettoprijs chemo-immunotherapie</t>
  </si>
  <si>
    <t xml:space="preserve">De iNNOVATE-studie vergeleek ibrutinib + rituximab met rituximab-monotherapie, een behandeling die in Nederland weinig of geen plaats heeft bij WM; de meerwaarde van de toevoeging van rituximab aan ibrutinib (de relevante vraag) is niet onderzocht, de combinatie staat niet in de (herziene) richtlijn en de NVvH ziet slechts een niet-onderbouwde niche (respons verdiepen bij dosisreductie/onvoldoende respons, enkele patiënten per jaar) met onbekende extra toxiciteit → SWP niet voldaan.</t>
  </si>
  <si>
    <t xml:space="preserve">Een RCT tegen een in Nederland irrelevante comparator bewijst niets over de toegevoegde component; ZIN start de beoordeling bij de beroepsgroep (richtlijnplaats) en beoordeelt de 'niche' streng: zonder klinisch onderzoek geen SWP, ook niet voor enkele patiënten.</t>
  </si>
  <si>
    <t xml:space="preserve">brief p. 1-2 (beoordeling, advies)</t>
  </si>
  <si>
    <t xml:space="preserve">iNNOVATE, rituximab monotherapie geen plaats NL, richtlijn WM geen standaardplaats, toevoeging rituximab niet onderzocht, niche niet onderbouwd, infectiegevoeligheid, SWP niet voldaan</t>
  </si>
  <si>
    <t xml:space="preserve">In 2018 presenteerde ZIN wegens onzekere OS een ICER-range (€70.847–324.006/QALY) en adviseerde het te onderhandelen op de bovengrens (ruim 55% korting). Na de finale OS-analyse van FLAURA (58% maturiteit) en aanvullende data in het model is de onzekerheid zo afgenomen dat de puntschatting kan worden gebruikt: ICER €134.757/QALY, kans op kosteneffectiviteit 2,8% → ca. 35% korting; ZIN adviseert continuering van de opname na succesvolle onderhandeling.</t>
  </si>
  <si>
    <t xml:space="preserve">Prototype van de 'herbeoordeling bij mature OS vóór heronderhandeling': een range wordt een puntschatting en de kortingseis daalt van 55% naar 35%. VWS vroeg de herbeoordeling zelf aan (15-05-2020). Het 35%-anker keert in 2026 terug bij osimertinib + chemo (INT-132).</t>
  </si>
  <si>
    <t xml:space="preserve">brief p. 1-2 (herbeoordeling); FE-memo 02-09-2020</t>
  </si>
  <si>
    <t xml:space="preserve">FLAURA finale OS 58% maturiteit, ICER range 70.847-324.006 naar puntschatting 134.757, kans 2,8%, korting 35% i.p.v. 55%, continuering opname, verzoek VWS</t>
  </si>
  <si>
    <t xml:space="preserve">De drie kritiekpunten van 2018 (immature OS, effect van overbruggingstherapie, grote uitval vóór toediening) zijn weerlegd door JULIET-data met 40 maanden follow-up: overleving 48/40/36% na 12/24/36 maanden met genezing voor een aanzienlijk deel; 34–44% lagere kans op overlijden dan historische cohorten (HR 0,66 en 0,56), mediane OS +5,8 maanden; bridging wordt zo veelvuldig gebruikt dat het het langdurige effect niet alleen kan verklaren; in de praktijk kreeg tot 87% het product toegediend (JULIET 67%).</t>
  </si>
  <si>
    <t xml:space="preserve">Een negatief CAR-T-oordeel op immature data is te herstellen met een OS-plateau bij ≥3 jaar follow-up en Nederlandse praktijkdata over haalbaarheid; ZIN accepteert historische cohorten als controle zodra het plateau zichtbaar is.</t>
  </si>
  <si>
    <t xml:space="preserve">JULIET 40 maanden, overleving 48 40 36%, HR 0,66 0,56, mediane OS +5,8 maanden, overbruggingstherapie weerlegd, uitval 87% vs 67%, plateau genezing</t>
  </si>
  <si>
    <t xml:space="preserve">Omdat axi-cel inmiddels de standaard is en beide anti-CD19 CAR-T's een OS-plateau tonen (axi-cel 59/51% na 12/24 maanden) met vergelijkbare ernstige bijwerkingen – een nauwkeurige indirecte vergelijking is door studieverschillen niet mogelijk, al lijkt de JULIET-populatie representatiever – concludeert ZIN gelijke waarde: geen KEA, opname mits de nettoprijs niet hoger is dan die van axi-cel (arrangement), met het ACP-principe 'meer middelen → lagere prijs'; een tweede CAR-T biedt flexibiliteit en de keuze voor de snelst beschikbare therapie.</t>
  </si>
  <si>
    <t xml:space="preserve">Klasse-anker binnen CAR-T: de tweede toetreder wordt tegen de nettoprijs van de eerste gezet; snelheid van levering (aferesemoment) is een klinisch, niet een prijsargument. Dezelfde constructie gold later voor liso-cel (INT-071).</t>
  </si>
  <si>
    <t xml:space="preserve">brief p. 1, 3 (pakketadvies, kosteneffectiviteit)</t>
  </si>
  <si>
    <t xml:space="preserve">axi-cel standaard, indirecte vergelijking lastig, OS-plateau 59% 51%, gelijke waarde, nettoprijs axi-cel arrangement, ACP meer middelen lagere prijs, snelst beschikbare CAR-T, 64 patiënten</t>
  </si>
  <si>
    <t xml:space="preserve">De fabrikant claimde meerwaarde t.o.v. herhaalde IVIg/plasmaferese, maar ZIN vergeleek met eculizumab (en via transitiviteit ravulizumab) omdat de beroepsgroep bij refractaire AChR+ gMG de complementremmers en FcRn-remmers als de relevante nieuwe behandelstap ziet, toegewezen via een indicatiecommissie. Zonder directe vergelijking, op basis van de placebogecontroleerde fase-III RCT's van beide middelen, acht ZIN effectiviteit en ongunstige effecten waarschijnlijk vergelijkbaar → gelijke waarde.</t>
  </si>
  <si>
    <t xml:space="preserve">ZIN vervangt de door de fabrikant gekozen comparator (oude standaard) door het nieuwste vergoede middel in dezelfde positie; een nieuwe werkingsklasse (FcRn) krijgt tegen een complementremmer gelijke waarde via placebo-RCT's. Ravulizumab wordt, hoewel nog niet vergoed, via transitiviteit meteen het goedkopere anker.</t>
  </si>
  <si>
    <t xml:space="preserve">brief p. 1-3 (claim, pakketadvies, effectiviteit)</t>
  </si>
  <si>
    <t xml:space="preserve">claim IVIg plasmaferese niet gevolgd, eculizumab comparator, ravulizumab transitiviteit, placebogecontroleerde fase III, indicatiecommissie, gelijke waarde, FcRn-remmer</t>
  </si>
  <si>
    <t xml:space="preserve">Bij 19 patiënten in jaar 3 à €345.510 per jaar is het macrokostenbeslag €6,2 mln en de BI na substitutie van eculizumab €0,6 mln; overstappers uit het compassionate-use-programma naar eculizumab, mogelijke prijsafspraken voor eculizumab en toekomstige eculizumab-biosimilars maken de werkelijke besparing onzeker; efgartigimod mag door de gelijke waarde niet duurder zijn dan ravulizumab, dat op AIP goedkoper is dan eculizumab en efgartigimod.</t>
  </si>
  <si>
    <t xml:space="preserve">Het goedkoopste gelijkwaardige middel in de klasse (hier ravulizumab) bepaalt het plafond, ook als het formeel nog niet vergoed is; compassionate-use-populaties worden buiten de BIA gehouden maar wel benoemd.</t>
  </si>
  <si>
    <t xml:space="preserve">19 patiënten, €345.510, macrokosten 6,2 mln, budgetimpact 0,6 mln, compassionate use, ravulizumab goedkoper plafond, eculizumab biosimilars</t>
  </si>
  <si>
    <t xml:space="preserve">In NADINA (fase 3, n=423) gaf het schema (2 kuren neoadjuvant ipilimumab + nivolumab, adjuvante behandeling alleen bij partiële/geen respons) een 12-maands EFS van 83,7% vs. 57,2% (HR 0,32) t.o.v. 12 kuren adjuvant nivolumab – ruimschoots binnen de PASKWIL-grens voor (neo)adjuvante behandeling (HR &lt;0,6); 59% van de patiënten had geen adjuvante behandeling meer nodig. OS ontbreekt door het lange beloop; op basis van passend onderzoek accepteert ZIN EFS als surrogaat en oordeelt het dat het schema óók zonder aantoonbaar OS-effect meerwaarde heeft (minder belasting, minder overbehandeling); wachten op OS zou patiënten een effectieve behandeling onthouden.</t>
  </si>
  <si>
    <t xml:space="preserve">Uniek: ZIN verklaart meerwaarde 'ook als uiteindelijk geen klinisch relevant OS-effect wordt aangetoond' omdat de strategie zelf de belasting verlaagt (de-escalatie). Contrast met abemaciclib (INT-067/109), waar iDFS zonder OS niet volstond: daar ging het om méér behandeling, hier om minder.</t>
  </si>
  <si>
    <t xml:space="preserve">brief p. 3-4 (beoordeling NADINA studie, overige overwegingen)</t>
  </si>
  <si>
    <t xml:space="preserve">NADINA, EFS 83,7% vs 57,2%, HR 0,32, PASKWIL neoadjuvant HR &lt;0,6, 59% geen adjuvante behandeling, pCR 47,2%, OS ontbreekt, EFS surrogaat passend onderzoek, meerwaarde ook zonder OS, de-escalatie</t>
  </si>
  <si>
    <t xml:space="preserve">De praktijk was al overgestapt op het off-label SWOG-schema (3 van 18 kuren pembrolizumab neoadjuvant; 2-jaars EFS 72% vs. 49%, HR 0,58); het NADINA-schema lijkt effectiever, maar de studies zijn niet direct vergelijkbaar (stadia, in-transit metastasen) en niet head-to-head onderzocht. Meer graad ≥3 systemische toxiciteit (29,7% vs. 14,7%) en langer persisterende endocrinopathieën (30,7% vs. 9,9%) worden afgewogen tegen minder staken (9% vs. 14,4%) en 59% zonder adjuvante behandeling.</t>
  </si>
  <si>
    <t xml:space="preserve">ZIN beoordeelt een off-label strategie tegen de RCT-comparator én benoemt de (ook off-label) praktijkstandaard; ipilimumab-toxiciteit wordt geaccepteerd omdat het schema als geheel de totale behandellast verlaagt.</t>
  </si>
  <si>
    <t xml:space="preserve">SWOG S1801 pembrolizumab neoadjuvant, HR 0,58, niet direct vergeleken, graad 3 toxiciteit 29,7% vs 14,7%, endocrinopathie 30,7%, minder staken 9%</t>
  </si>
  <si>
    <t xml:space="preserve">ZIN voerde geen KEA uit: het is een off-label toepassing zonder betrokkenheid van de fabrikant, de introductie gaat gepaard met een ruime kostenbesparing t.o.v. de standaard, en het kostenbeslag van ipilimumab (€5,2 mln/jaar) geeft geen aanleiding – 'het NADINA-schema verbetert de effectiviteit en verlaagt de kosten'. Advies: opnemen; de implementatie is gewaarborgd door brede steun van de 14 melanoomcentra.</t>
  </si>
  <si>
    <t xml:space="preserve">Voor een kostenbesparende, effectievere behandelstrategie vervalt de KEA en komt er geen prijsvoorwaarde, ook al bevat de strategie een sluismiddel; de beroepsgroep is initiatiefnemer en implementatiegarantie. Model voor academische doelmatigheidsstudies met BMS-producten.</t>
  </si>
  <si>
    <t xml:space="preserve">brief p. 6-7 (kosteneffectiviteit, advies)</t>
  </si>
  <si>
    <t xml:space="preserve">geen KEA, off-label zonder fabrikant, kostenbesparing, kostenbeslag ipilimumab 5,2 mln, effectiever en goedkoper, implementatie 14 melanoomcentra, passende zorg</t>
  </si>
  <si>
    <t xml:space="preserve">In plaats van een standaard-BIA vergeleek ZIN de geneesmiddelkosten van de huidige situatie (400 patiënten × 8 kuren pembrolizumab SWOG à €10.497 = €33,6 mln) met het NADINA-schema (400 × €17.934 neoadjuvant, waarvan €5,2 mln ipilimumab en €1,9 mln nivolumab, plus 41% × €53.463 adjuvant nivolumab = €15,9 mln): een besparing van €17,7 mln per jaar op AIP, waarschijnlijk lager door de geheime prijzen van nivolumab en pembrolizumab; vervolgbehandelingskosten bij langer levende patiënten niet meegenomen; minder dagbehandelingen, procedures en personeel, en betere OK-planning (neoadjuvante kuren in de wachttijd voor lymfklierdissectie).</t>
  </si>
  <si>
    <t xml:space="preserve">Bij doelmatigheidsvraagstukken over behandelvolgorde laat ZIN de standaard-BIA los voor een vergelijking van behandelsituaties over lijnen heen; niet-geneesmiddelbaten (capaciteit, planning) worden kwalitatief meegewogen.</t>
  </si>
  <si>
    <t xml:space="preserve">brief p. 5-6 (budgetimpactanalyse)</t>
  </si>
  <si>
    <t xml:space="preserve">besparing 17,7 mln, 400 patiënten, pembrolizumab 8 kuren €83.980, NADINA €17.934 neoadjuvant, ipilimumab 5,2 mln, adjuvant nivolumab 41% €53.463, geheime prijzen, dagbehandeling personeel, OK-planning wachttijd</t>
  </si>
  <si>
    <t xml:space="preserve">Pertuzumab voldoet aan SWP (OS +15,7 maanden, QoL behouden), maar de ICER is ~€150.000/QALY (kans kosteneffectief 2% bij €80.000) en de kosten €39,5 mln per jaar; gegeven de beperkte groei van het zorgbudget acht ZIN de kans op impliciete verdringing van kosteneffectievere zorg hoog – 'gezondheidsverlies op populatieniveau' – en concludeert het dat pertuzumab onder de huidige prijs geen plaats heeft; bij 55% prijsreductie per flacon zakt de ICER onder €80.000.</t>
  </si>
  <si>
    <t xml:space="preserve">Het oer-model (2016) van het sluisadvies: SWP + ICER + BI → verdringingsargument → rekenkundig kortingspercentage (55%). Later hergebruikt als nettoprijsanker in het Phesgo-advies (INT-030).</t>
  </si>
  <si>
    <t xml:space="preserve">brief p. 2-3 (integrale weging, pakketadvies)</t>
  </si>
  <si>
    <t xml:space="preserve">ICER 150.000, kans 2%, referentiewaarde 80.000, budgetimpact 39,5 mln, impliciete verdringing, gezondheidsverlies populatie, prijsreductie 55% per flacon</t>
  </si>
  <si>
    <t xml:space="preserve">ZIN verkende met patiëntenvereniging, NVMO, verzekeraars en fabrikant of gepast-gebruikafspraken de kosteneffectiviteit kunnen verbeteren: de NVMO zegde toe pertuzumab te beperken tot de studie-indicatie (smaller dan de registratie) en gebruik/effectiviteit in een register te volgen; de patiëntenvereniging levert voorlichting; ZIN monitort halfjaarlijks aantallen, kosten en behandelduur.</t>
  </si>
  <si>
    <t xml:space="preserve">Vroegste 'gepast gebruik-afspraken' als onderdeel van een prijsadvies: indicatieversmalling tot de studiepopulatie + register + halfjaarlijkse monitoring – de kiem van het latere arrangementen- en registratiebeleid.</t>
  </si>
  <si>
    <t xml:space="preserve">brief p. 3-4 (gepast gebruik en evaluatie)</t>
  </si>
  <si>
    <t xml:space="preserve">NVMO studie-indicatie smaller dan registratie, register, patiëntenvereniging voorlichting, halfjaarlijkse monitoring, gepast gebruik afspraken</t>
  </si>
  <si>
    <t xml:space="preserve">Eculizumab is effectief (QoL, waarschijnlijk aanzienlijke levensverlenging) en de enige behandeling voor PNH, maar kost €360.000 per patiënt per jaar (~€15 mln levenslang; €25 mln macro in 2017) en de fabrikant-ICER van ~€400.000/QALY berust op een FE-analyse van onvoldoende kwaliteit die ZIN als minimumvariant beschouwt – factor 5 boven de referentiewaarde. Omdat de fabrikant geen deugdelijke KE-schatting geeft en niet transparant is over de prijsopbouw, adviseert ZIN eculizumab niet langer te vergoeden tenzij inzicht in KE en prijsopbouw tot een andere conclusie leidt; een hogere referentiewaarde kan bij weesgeneesmiddelen alleen 'bij uitzondering' als de noodzaak én de kostenopbouw zijn aangetoond.</t>
  </si>
  <si>
    <t xml:space="preserve">Historisch keerpunt (2016): ZIN koppelt de acceptatie van een ICER boven €80.000 bij weesgeneesmiddelen aan prijstransparantie van de fabrikant en adviseert uitstroom van een al vergoed middel. Deze eis tot inzicht in de prijsopbouw keert terug bij nusinersen (2018) en in het 'prijs onderbouwen'-pleidooi van de ACP (2020–2026).</t>
  </si>
  <si>
    <t xml:space="preserve">brief 13-05-2016 p. 1; rapport samenvatting p. 5-6</t>
  </si>
  <si>
    <t xml:space="preserve">€360.000 per jaar, 15 mln levenslang, ICER 400.000 minimumvariant factor 5, prijsopbouw niet transparant, niet langer vergoeden tenzij, hogere referentiewaarde bij uitzondering, Pakketbeheer weesgeneesmiddelen</t>
  </si>
  <si>
    <t xml:space="preserve">ZIN wijst erop dat eculizumab al jaren off-label en experimenteel werd vergoed bij transfusie-onafhankelijke PNH-patiënten (kosten ~€11 mln voor de premiebetaler), dat de fabrikant de indicatie-uitbreiding van 2015 waarschijnlijk mede op die ~20 Nederlandse patiënten baseerde (bewijs: 45 patiënten), en dat SWP bij hemolyse met klinische symptomen ongeacht transfusies 'wellicht' ook geldt; de KE is daar mogelijk nog ongunstiger. Bij onderhandeling moet rekening worden gehouden met de komende aHUS-beoordeling en vijf mogelijke verdere weesindicaties.</t>
  </si>
  <si>
    <t xml:space="preserve">ZIN benoemt dat Nederlandse off-label praktijkdata een registratie-uitbreiding hebben gevoed zonder dat de premiebetaler daar iets voor terugkreeg; indicatiestapeling wordt al in 2016 als onderhandelingsargument ingebracht.</t>
  </si>
  <si>
    <t xml:space="preserve">brief 13-05-2016 p. 1-2</t>
  </si>
  <si>
    <t xml:space="preserve">off-label experimenteel vergoed 11 mln, indicatie-uitbreiding 2015 45 patiënten, Nederlandse patiënten registratie, aHUS beoordeling komend, vijf weesindicaties, onderhandeling</t>
  </si>
  <si>
    <t xml:space="preserve">Bij aHUS adviseert ZIN eculizumab 'vooralsnog alleen onder strikte voorwaarden' te blijven vergoeden: het is de enige behandeling en effectief (mortaliteit, QoL), en de beroepsgroep heeft met de patiëntenverenigingen een richtlijn waarmee een groot deel van de patiënten kan staken of de intensiteit kan verminderen. Voorwaarden: behandeling conform de Nederlandse richtlijn (afwijken alleen bij unanieme indicatiecommissie) en volledige medewerking van arts én patiënt aan dataverzameling voor het CUREiHUS-onderzoek; vastgelegd in een weesgeneesmiddelenarrangement met start-/stopcriteria, indicatiecommissie en register.</t>
  </si>
  <si>
    <t xml:space="preserve">Eerste dossier waarin deelname aan een doelmatigheidsonderzoek een expliciete vergoedingsvoorwaarde is; een afbouw-/stoprichtlijn van de beroepsgroep verandert 'uitstroom' (PNH, mei 2016) in 'behouden onder voorwaarden' (aHUS, november 2016) voor hetzelfde middel.</t>
  </si>
  <si>
    <t xml:space="preserve">brief 22-11-2016 p. 1-2</t>
  </si>
  <si>
    <t xml:space="preserve">aHUS, enige behandeling, richtlijn staken afbouwen, indicatiecommissie unaniem, CUREiHUS dataverzameling voorwaarde, weesgeneesmiddelenarrangement, start- en stopcriteria</t>
  </si>
  <si>
    <t xml:space="preserve">ZIN waarschuwt dat aHUS de tweede weesindicatie is (PNH €25 mln, aHUS €8 mln in 2017), dat meer zeldzame indicaties in onderzoek zijn en dat de fabrikant daarvoor naar verwachting dezelfde hoge prijs zal hanteren; bij levenslange behandeling kan dan 'vooraf al' worden gesteld dat de kosteneffectiviteit bij €80.000/QALY zeer ongunstig is.</t>
  </si>
  <si>
    <t xml:space="preserve">Anticiperend KE-oordeel over toekomstige indicaties op basis van de prijs alleen; ZIN verwijst hier in 2025 (INT-122) naar terug als 'zeer ongunstig beoordeeld in 2016'.</t>
  </si>
  <si>
    <t xml:space="preserve">brief 22-11-2016 p. 2</t>
  </si>
  <si>
    <t xml:space="preserve">PNH 25 mln, aHUS 8 mln, komende weesindicaties dezelfde prijs, kosteneffectiviteit vooraf zeer ongunstig, levenslange behandeling</t>
  </si>
  <si>
    <t xml:space="preserve">Van de vier pakketcriteria bestond alleen onduidelijkheid over de kosteneffectiviteit, maar ZIN zag ervan af bij de initiële beoordeling verdere onderbouwing te vragen: gezien de vaak bescheiden winst van nieuwe oncologische middelen geldt een OS-winst van 5,6 maanden (panitumumab + FOLFOX, 1L RAS-wildtype) als substantieel; de ACP (30-01-2015) zag voldoende waarborgen om de behandeling 'vooralsnog' als pakketonderdeel te beschouwen; kosten ~€30.000 per behandeling, €14,2 mln in 2016 zonder substitutie.</t>
  </si>
  <si>
    <t xml:space="preserve">Pre-sluis norm (2015): een substantiële OS-winst maakte een KEA overbodig – een lat die de sluis vanaf 2015/2016 (nivolumab, pertuzumab) definitief verlegde.</t>
  </si>
  <si>
    <t xml:space="preserve">brief 23-03-2015 p. 2-3 (bevindingen, afwegingen)</t>
  </si>
  <si>
    <t xml:space="preserve">OS +5,6 maanden substantieel, geen KEA gevraagd, ACP 30-01-2015 waarborgen vooralsnog, €30.000 per behandeling, 14,2 mln 2016, RAS wildtype FOLFOX</t>
  </si>
  <si>
    <t xml:space="preserve">Cetuximab heeft bij EGFR-expressie en RAS-wildtype meerwaarde in combinatie met FOLFIRI (mediane OS +8 maanden) → SWP; kosten ~€26.000 per behandeling en €2,5–12,5 mln in 2016, afhankelijk van de marktverdeling met panitumumab; geen substitutie omdat het een toevoeging aan bestaande chemotherapie is.</t>
  </si>
  <si>
    <t xml:space="preserve">Biomarker-afbakening (RAS-wildtype) als voorwaarde in 2015; de BI-range weerspiegelt dat twee gelijkwaardige EGFR-antilichamen tegelijk instromen.</t>
  </si>
  <si>
    <t xml:space="preserve">brief 23-03-2015 p. 2 (bevindingen)</t>
  </si>
  <si>
    <t xml:space="preserve">cetuximab FOLFIRI, OS +8 maanden, RAS wildtype EGFR, €26.000, 2,5-12,5 mln, add-on geen substitutie, panitumumab marktverdeling</t>
  </si>
  <si>
    <t xml:space="preserve">Lomitapide heeft bij HoFH meerwaarde t.o.v. de gebruikelijke behandeling alleen, maar de meerkosten (€24–36 mln op lijstprijzen) zijn hoog; ZIN adviseert opname op bijlage 1B onder de voorwaarde van een financieel arrangement waarbij de budgetimpact niet boven €2,5 mln uitkomt – de fabrikant zegde toe de inzet tot de strikte doelgroep te beperken.</t>
  </si>
  <si>
    <t xml:space="preserve">Eerste GVS-opname met een budgetimpactplafond als arrangementsvoorwaarde (2015); lomitapide is later het nettoprijsanker voor evinacumab (INT-066).</t>
  </si>
  <si>
    <t xml:space="preserve">brief 23-03-2015 (advies)</t>
  </si>
  <si>
    <t xml:space="preserve">lomitapide HoFH, bijlage 1B, financieel arrangement, budgetimpact plafond 2,5 mln, meerkosten 24-36 mln</t>
  </si>
  <si>
    <t xml:space="preserve">Brimonidine heeft therapeutische meerwaarde t.o.v. placebo bij erytheem door rosacea, maar de kosteneffectiviteit is onvoldoende onderbouwd (enorme spreiding rond de ICER) en bij een referentiewaarde van €20.000/QALY niet aannemelijk; met €9,4 mln meerkosten adviseert ZIN het middel niet in het GVS op te nemen.</t>
  </si>
  <si>
    <t xml:space="preserve">GVS-variant van 'KEA onbruikbaar → niet opnemen' bij een lage-ziektelastindicatie: meerwaarde t.o.v. placebo volstaat niet als de KE bij €20.000 niet aannemelijk is.</t>
  </si>
  <si>
    <t xml:space="preserve">brief 16-09-2015 (advies)</t>
  </si>
  <si>
    <t xml:space="preserve">brimonidine rosacea, meerwaarde vs placebo, KEA onvoldoende onderbouwd, referentiewaarde 20.000, budgetimpact 9,4 mln, niet opnemen</t>
  </si>
  <si>
    <t xml:space="preserve">Evolocumab, de eerste PCSK9-remmer, komt op basis van meerwaarde (LDL-C) en een voldoende onderbouwde KE in principe in aanmerking voor bijlage 1B, maar de meerkosten van €42–62 mln (verdubbelend bij bredere inzet) en de ongunstige KE bij de bredere risicogroep leidden tot opname (01-04-2016) pas na prijsonderhandeling door de minister en met strikte bijlage 2-voorwaarden (onvoldoende LDL-daling op maximale statine ± ezetimib; statine-intolerantie); bij patiënten die zonder intolerantie geen statine gebruiken geldt minderwaarde.</t>
  </si>
  <si>
    <t xml:space="preserve">Eerste GVS-1B-middel dat via een centraal prijsarrangement is opgenomen (2016), met bijlage 2 als volumebeheersing; alirocumab (GVS-113) werd er meteen mee geclusterd zonder meerkosten.</t>
  </si>
  <si>
    <t xml:space="preserve">GVS-rapport 14-12-2015 (advies, BIA); brief alirocumab 30-03-2016</t>
  </si>
  <si>
    <t xml:space="preserve">evolocumab PCSK9, bijlage 1B, meerkosten 42-62 mln, prijsonderhandeling minister, bijlage 2 voorwaarden statine-intolerantie, minderwaarde zonder statine</t>
  </si>
  <si>
    <t xml:space="preserve">Lumacaftor/ivacaftor heeft meerwaarde bij CF (F508del-homozygoot) maar een ICER van ~€360.000/QALY (waarschijnlijk hoger) en meerkosten van €84–125 mln; de ACP en ZIN achten de kans op impliciete verdringing van kosteneffectieve zorg hoog, met gezondheidsverlies op populatieniveau, en adviseren niet op te nemen; ZIN kan de minister niet meegeven welke prijsreductie nodig is; de meerderheid van de patiënten reageert niet en zou vooraf moeten worden geïdentificeerd.</t>
  </si>
  <si>
    <t xml:space="preserve">Het GVS-dossier dat de 'sluislogica' introduceerde vóór de sluis (2016): meerwaarde + onbetaalbare BI → niet opnemen → onderhandeling → herbeoordeling (GVS-128) → arrangement 2017. Non-responders vooraf identificeren als gepast-gebruikeis.</t>
  </si>
  <si>
    <t xml:space="preserve">brief 13-05-2016 + ACP-advies</t>
  </si>
  <si>
    <t xml:space="preserve">Orkambi, ICER 360.000, meerkosten 84-125 mln, impliciete verdringing, niet opnemen, prijsreductie niet te bepalen, non-responders identificeren</t>
  </si>
  <si>
    <t xml:space="preserve">Na de afwijzing van 2015 (meerwaarde, KE niet te schatten) levert het aangepaste model een ICER van €32.860/QALY vs. lactulose, maar nog steeds geen betrouwbare schatting t.o.v. €50.000; ZIN adviseert desondanks opname op bijlage 1B, mede omdat op basis van ervaring geen beter model te verwachten is, en beperkt de vergoeding via bijlage 2 tot de groep met bewezen meerwaarde (≥3e episode hepatische encefalopathie, toegevoegd aan lactulose).</t>
  </si>
  <si>
    <t xml:space="preserve">Pragmatische uitweg bij blijvend onzekere KE: opnemen met een strikte bijlage 2-afbakening in plaats van eindeloos herindienen; ook toegepast bij tolvaptan (GVS-127) met een ICER boven de referentiewaarde.</t>
  </si>
  <si>
    <t xml:space="preserve">herbeoordelingsrapport 14-04-2016 (advies)</t>
  </si>
  <si>
    <t xml:space="preserve">rifaximine herbeoordeling, ICER 32.860, referentiewaarde 50.000, geen beter model te verwachten, bijlage 1B met bijlage 2 beperking, hepatische encefalopathie</t>
  </si>
  <si>
    <t xml:space="preserve">Eliglustat heeft gelijke therapeutische waarde t.o.v. enzymvervangingstherapie bij Gaucher type 1 en geeft €2,5 mln meerkosten; ZIN adviseert het niet op te nemen onder deze prijsstelling – opname alleen als de fabrikant de prijs zo verlaagt dat er geen meerkosten zijn t.o.v. de gemiddelde ERT-dosering in Nederland, onder dezelfde bijlage 2-voorwaarde als ERT.</t>
  </si>
  <si>
    <t xml:space="preserve">GVS-equivalent van het intramurale 'nettoprijs ≤ standaard'-anker (2016), met de Nederlandse praktijkdosering van de comparator als rekenbasis (vgl. INT-122 ravulizumab).</t>
  </si>
  <si>
    <t xml:space="preserve">GVS-rapport 29-09-2016 (advies)</t>
  </si>
  <si>
    <t xml:space="preserve">eliglustat Gaucher, gelijke waarde ERT, meerkosten 2,5 mln, geen meerkosten gemiddelde ERT-dosering, bijlage 2 ERT, prijsverlaging voorwaarde</t>
  </si>
  <si>
    <t xml:space="preserve">Cysteamine met vertraagde afgifte (2×/dag) is volgens de clustercriteria onderling vervangbaar met cysteamine met directe afgifte (4×/dag, bijlage 1B) en wordt daarom niet op 1B maar samen met de oude vorm in een nieuw 1A-cluster geplaatst; de fabrikant had 1B gevraagd. Hetzelfde gold voor hydrocortison met gereguleerde afgifte (GVS-138).</t>
  </si>
  <si>
    <t xml:space="preserve">Gebruiksgemak van een nieuwe formulering levert in het GVS geen unieke status (1B) op: clustering met de oude vorm bepaalt de vergoedingslimiet – de extramurale tegenhanger van 'gebruiksgemak is geen meerwaarde' (emicizumab, Phesgo).</t>
  </si>
  <si>
    <t xml:space="preserve">GVS-rapport 23-03-2017 (advies)</t>
  </si>
  <si>
    <t xml:space="preserve">Procysbi vertraagde afgifte, cysteamine cluster 1A, fabrikant vroeg 1B, gebruiksgemak geen meerwaarde, Plenadren</t>
  </si>
  <si>
    <t xml:space="preserve">Hoewel de vaste DAA-combinaties volgens de clustercriteria in principe onderling vervangbaar zijn (1A), plaatst het ministerie ze beleidsmatig op bijlage 1B met een prijsarrangement; ZIN acht een gebruikelijke 1A-toets daarom 'minder opportuun' en handelt de aanvraag via 1B af, met de conclusie 'overall gelijke therapeutische waarde' volgens het HCV-richtsnoer.</t>
  </si>
  <si>
    <t xml:space="preserve">Beleidsmatige arrangementen kunnen de GVS-clustersystematiek buitenspel zetten: een hele klasse (HCV-DAA's 2015–2017) op 1B met centrale prijsafspraken in plaats van een vergoedingslimiet.</t>
  </si>
  <si>
    <t xml:space="preserve">brief 07-11-2016 (Epclusa/Zepatier); brief 17-10-2017 (Maviret)</t>
  </si>
  <si>
    <t xml:space="preserve">DAA hepatitis C, clustercriteria 1A, beleidsmatig 1B, prijsarrangement, HCV-richtsnoer gelijke waarde, Epclusa Zepatier Maviret</t>
  </si>
  <si>
    <t xml:space="preserve">Cystadrops (viskeuze cysteamine-oogdruppels, 4×daags) heeft meerwaarde t.o.v. de Nederlandse apotheekbereiding (waterige cysteamine 0,5%, frequenter druppelen) en wordt op bijlage 1B geadviseerd, maar ZIN legt de kosten naast elkaar: €53.300 per patiënt per jaar tegenover ~€1.840 voor de apotheekbereiding (factor 29), met €2,2 mln meerkosten.</t>
  </si>
  <si>
    <t xml:space="preserve">GVS-voorloper van het 'bereidingsanker': ZIN zet de prijs van een geregistreerd weesproduct expliciet tegen die van de bestaande magistrale bereiding; formeel positief, materieel een onderhandelingssignaal.</t>
  </si>
  <si>
    <t xml:space="preserve">brief 04-01-2018 (advies, BIA)</t>
  </si>
  <si>
    <t xml:space="preserve">Cystadrops, apotheekbereiding cysteamine oogdruppels, €53.300 vs €1.840, factor 29, meerkosten 2,2 mln, bijlage 1B</t>
  </si>
  <si>
    <t xml:space="preserve">Claude (batch 45, 24-09-2026)</t>
  </si>
  <si>
    <t xml:space="preserve">Na vijf jaar voorwaardelijke toelating (2012–2017, uitgaven €7–20 mln) toont de ENHANCE-RCT dat fampridine te weinig effect heeft op het loopvermogen bij MS – therapeutische minderwaarde t.o.v. gebruikelijke zorg – zodat ZIN adviseert het middel niet in het basispakket op te nemen; het onderzoeksprotocol lag al vast toen de VT inging.</t>
  </si>
  <si>
    <t xml:space="preserve">Eerste definitieve afwijzing na een VT-traject: de VT-periode leverde het bewijs dat het effect te gering is. VT is geen voorportaal voor opname; de uitkomst kan negatief zijn.</t>
  </si>
  <si>
    <t xml:space="preserve">brief 01-03-2018 (herbeoordeling na VT)</t>
  </si>
  <si>
    <t xml:space="preserve">fampridine Fampyra, voorwaardelijke toelating 2012-2017, ENHANCE, minderwaarde loopvermogen, niet opnemen, uitgaven 7-20 mln</t>
  </si>
  <si>
    <t xml:space="preserve">Voor de uitbreiding van lumacaftor/ivacaftor naar 6–11 jaar (nieuwe sterkte 100/125 mg) stelt ZIN meerwaarde en SWP vast, maar omdat de kosten van deze groep niet in de prijsafspraak van 2017 zijn meegenomen, adviseert het de minister dat alsnog te doen vóór opname; de bijlage 2-voorwaarde (nr. 114) moet dan worden aangepast. In 2019 volgde dezelfde constructie voor 2–5 jaar (€11 mln meerkosten, GVS-182).</t>
  </si>
  <si>
    <t xml:space="preserve">Bij arrangementsmiddelen in het GVS wordt elke indicatie-/leeftijdsuitbreiding eerst in het arrangement ondergebracht en pas dan op bijlage 1B/2 opgenomen – het extramurale equivalent van 'aansluiten bij het bestaande arrangement'.</t>
  </si>
  <si>
    <t xml:space="preserve">brief 05-04-2018 (advies); brief 30-04-2019</t>
  </si>
  <si>
    <t xml:space="preserve">Orkambi 6-11 jaar, nieuwe sterkte, prijsafspraak 2017 uitbreiden, bijlage 2 nr. 114, 2-5 jaar 11 mln, arrangement indicatie-uitbreiding</t>
  </si>
  <si>
    <t xml:space="preserve">Bij de clustering van Skilarence (psoriasis) met Tecfidera (MS, zelfde stof) adviseert ZIN tegelijk de bijlage 2-voorwaarden van Tecfidera én Aubagio bij RRMS te laten vervallen, omdat er in de praktijk geen tot nauwelijks aanwijzingen zijn voor oneigenlijk gebruik van deze middelen bij MS.</t>
  </si>
  <si>
    <t xml:space="preserve">Bijlage 2-voorwaarden zijn geen doel op zich: als misbruik uitblijft, schrapt ZIN ze proactief (later structureel in de actualisatie bijlage 2, 2023). Stofnaam-clustering kan over indicaties heen lopen (MS ↔ psoriasis).</t>
  </si>
  <si>
    <t xml:space="preserve">GVS-rapport 09-05-2018 (advies)</t>
  </si>
  <si>
    <t xml:space="preserve">Skilarence Tecfidera cluster stofnaam, Aubagio, bijlage 2 voorwaarden laten vervallen, geen oneigenlijk gebruik, psoriasis MS</t>
  </si>
  <si>
    <t xml:space="preserve">Obeticholzuur bij PBC heeft volgens ZIN geen aangetoonde meerwaarde: het bewijs (ALP-daling met door de fabrikant gekozen afkappunten) is toereikend voor een voorwaardelijke marktregistratie maar niet voor een positief pakketoordeel – ZIN vindt dat er betere afkappunten bestaan dan de gebruikte – en concludeert minderwaarde op basis van ontoereikend bewijs; over VT-kandidatuur doet het pas een uitspraak als aan twee randvoorwaarden is voldaan.</t>
  </si>
  <si>
    <t xml:space="preserve">Een voorwaardelijke EMA-registratie op een surrogaat is voor ZIN geen SWP; ZIN beoordeelt de gekozen afkappunten van het surrogaat zelf kritisch. Zelfde lijn als lecanemab/amyloïd (2026) en ataluren (2017).</t>
  </si>
  <si>
    <t xml:space="preserve">brief 18-07-2018 (advies)</t>
  </si>
  <si>
    <t xml:space="preserve">obeticholzuur PBC, ALP surrogaat afkappunten, voorwaardelijke registratie, minderwaarde ontoereikend bewijs, niet opnemen, VT randvoorwaarden</t>
  </si>
  <si>
    <t xml:space="preserve">Na de GLP-1-verruiming (2016) beoordeelde ZIN op verzoek van behandelaren en verzekeraars klassebreed of ook de SGLT-2-remmers bij basaal-bolus insuline mogen worden vergoed: toegevoegd aan een optimaal geïntensiveerd insulineregime hebben zij therapeutische minderwaarde t.o.v. placebo → de bijlage 2-voorwaarde wordt niet verruimd.</t>
  </si>
  <si>
    <t xml:space="preserve">Klassebrede bijlage 2-beoordelingen kunnen twee kanten op vallen: GLP-1 wél (meerwaarde), SGLT-2 niet (minderwaarde); de vergelijking is tegen 'optimaal geïntensiveerde' standaardzorg, niet tegen de praktijk.</t>
  </si>
  <si>
    <t xml:space="preserve">brief 31-07-2018 + FT SGLT2-remmers (WAR 23-07-2018)</t>
  </si>
  <si>
    <t xml:space="preserve">SGLT-2-remmers basaal-bolus insuline, minderwaarde vs placebo, bijlage 2 niet verruimd, klassebrede beoordeling, GLP-1 2016</t>
  </si>
  <si>
    <t xml:space="preserve">CDCA Leadiant (geregistreerd voor CTX, oud molecuul) komt op beperkte data 'in principe' in aanmerking voor 1B, maar de meerkosten zijn €7,8 mln in jaar 1 tegenover ~€2 mln met het voormalige Xenbilox en €1,1–1,4 mln als alle patiënten met de apotheekbereiding worden behandeld; ZIN acht de aanbeveling om de apotheekbereiding te handhaven 'van bredere maatschappelijke waarde'.</t>
  </si>
  <si>
    <t xml:space="preserve">De Leadiant-casus: ZIN steunt openlijk het voortzetten van een magistrale bereiding tegenover een geregistreerd product met een prijs die een factor 6–7 hoger ligt; het scherpste GVS-precedent voor het bereidingsanker (Pluvicto 2025) en voor de latere ACM-boete-discussie.</t>
  </si>
  <si>
    <t xml:space="preserve">brief 22-11-2018 (advies, BIA)</t>
  </si>
  <si>
    <t xml:space="preserve">CDCA Leadiant, cerebrotendineuze xanthomatose, apotheekbereiding handhaven maatschappelijke waarde, meerkosten 7,8 mln vs 1,1-1,4 mln, Xenbilox, prijsverhoging oud molecuul</t>
  </si>
  <si>
    <t xml:space="preserve">De fabrikant vroeg (2018, hervat 2019 na de CVRM-richtlijnupdate) de bijlage 2-voorwaarde voor evolocumab te verruimen op basis van FOURIER; ZIN adviseert tweemaal de voorwaarde niet aan te passen: vergoeding blijft beperkt tot patiënten met voldoende hoog risico bij wie een maximaal verdraagbare statine + ezetimib onvoldoende LDL-daling geeft (nr. 106), mede op grond van de kosteneffectiviteit.</t>
  </si>
  <si>
    <t xml:space="preserve">Bijlage 2-voorwaarden voor dure klassen (PCSK9) worden op richtlijn én KE bewaakt; positieve outcome-RCT's (FOURIER) leiden niet automatisch tot verruiming. Wacht op de richtlijn vóór een verruimingsaanvraag.</t>
  </si>
  <si>
    <t xml:space="preserve">brief 18-01-2018; brief 23-01-2019 + FE</t>
  </si>
  <si>
    <t xml:space="preserve">evolocumab bijlage 2 nr. 106, FOURIER, CVRM-richtlijn, verruiming afgewezen, kosteneffectiviteit, maximaal verdraagbare statine ezetimib</t>
  </si>
  <si>
    <t xml:space="preserve">Patiromeer heeft gelijke therapeutische waarde t.o.v. de oude kaliumbinders CPS en SPS bij hyperkaliëmie en wordt daarom niet op 1B maar in een nieuw 1A-cluster met calciumpolystyreensulfonaat (1B → 1A) geplaatst, met een bijlage 2-voorwaarde; de vergoedingslimiet volgt uit de standaarddoses (8,4 g vs. 45 g CPS).</t>
  </si>
  <si>
    <t xml:space="preserve">Clustering met een goedkoop oud middel als prijsplafond voor een nieuw middel met gelijke waarde – de GVS-manier om 'nettoprijs ≤ standaard' af te dwingen zonder onderhandeling.</t>
  </si>
  <si>
    <t xml:space="preserve">GVS-rapport 25-02-2019 (advies)</t>
  </si>
  <si>
    <t xml:space="preserve">patiromeer, calciumpolystyreensulfonaat CPS, kaliumbinders cluster 1A, standaarddosis 8,4 g vs 45 g, vergoedingslimiet, bijlage 2 hyperkaliëmie</t>
  </si>
  <si>
    <t xml:space="preserve">Tezacaftor/ivacaftor + ivacaftor heeft bij F508del-homozygote CF-patiënten ≥12 jaar gelijke therapeutische waarde t.o.v. lumacaftor/ivacaftor, maar een lijstprijs die €15.740,60 per patiënt per jaar hoger ligt (meerkosten tot €3,9 mln); opname is daarom alleen aan de orde zonder meerkosten t.o.v. het Orkambi-arrangement.</t>
  </si>
  <si>
    <t xml:space="preserve">Klasse-anker binnen de CFTR-modulatoren: elke volgende modulator wordt aan het (vertrouwelijke) arrangement van de vorige gekoppeld – de basis voor de latere gezamenlijke Vertex-onderhandelingen (Kaftrio).</t>
  </si>
  <si>
    <t xml:space="preserve">brief 24-04-2019 (advies, BIA)</t>
  </si>
  <si>
    <t xml:space="preserve">Symkevi Kalydeco, gelijke waarde Orkambi, lijstprijs €15.741 hoger, meerkosten 3,9 mln, geen meerkosten arrangement, CFTR-modulatoren klasse</t>
  </si>
  <si>
    <t xml:space="preserve">Erenumab heeft volgens ZIN (na advies van de NVN) gelijke therapeutische waarde t.o.v. topiramaat bij migraineprofylaxe, is niet onderling vervangbaar (geen 1A) en komt ook niet in aanmerking voor 1B: bij gelijke waarde mogen er geen aanzienlijke meerkosten zijn, terwijl de meerkosten €73,5 mln bedragen tegenover minder dan €1 mln voor topiramaat → niet opnemen.</t>
  </si>
  <si>
    <t xml:space="preserve">GVS-regel expliciet: gelijke waarde + aanzienlijke meerkosten = geen 1B-plaats. De eerste CGRP-remmer werd zo in 2019 geweigerd; pas het klassebrede CGRP-advies (2021, bijlage 2 + arrangement) opende de deur – het anker dat eptinezumab (INT-060) in 2023 kreeg.</t>
  </si>
  <si>
    <t xml:space="preserve">GVS-rapport 27-05-2019 (advies plaatsing in GVS)</t>
  </si>
  <si>
    <t xml:space="preserve">erenumab CGRP, gelijke waarde topiramaat, meerkosten 73,5 mln, geen 1A geen 1B, niet opnemen, klassebreed CGRP-advies 2021</t>
  </si>
  <si>
    <t xml:space="preserve">Claude (batch 46, 24-09-2026)</t>
  </si>
  <si>
    <t xml:space="preserve">Na de definitieve afwijzing van 2018 adviseert ZIN fampridine in 2019 alsnog op te nemen voor een afgebakende subgroep (MS met loopstoornis, T25FWT ≥6 sec) op basis van een proefbehandeling met responscriterium, waarbij de fabrikant een aanzienlijk deel van de lijstprijs terugbetaalt voor non-responders; meerkosten €3,7 mln.</t>
  </si>
  <si>
    <t xml:space="preserve">Individuele pay-for-performance (proefbehandeling + terugbetaling bij non-respons) als sleutel voor opname van een middel met beperkt gemiddeld effect: het GVS-equivalent van de sluis-P4P.</t>
  </si>
  <si>
    <t xml:space="preserve">brief 07-08-2019 (advies)</t>
  </si>
  <si>
    <t xml:space="preserve">fampridine subgroep, proefbehandeling responscriterium, terugbetaling non-responders, T25FWT, bijlage 2, meerkosten 3,7 mln</t>
  </si>
  <si>
    <t xml:space="preserve">Op verzoek van VWS toetste ZIN uitbreiding van de bijlage 2-voorwaarde van tezacaftor/ivacaftor + ivacaftor naar patiënten met residual-function-mutaties: er is meerwaarde, maar de kosteneffectiviteit is 'zeer ongunstig' en de meerkosten €24,2–28,3 mln; ZIN adviseert géén uitbreiding en beveelt aan voor de onderhandeling een Europese samenwerking aan te gaan.</t>
  </si>
  <si>
    <t xml:space="preserve">Een bijlage 2-uitbreiding met bewezen meerwaarde wordt op KE geweigerd én ZIN stuurt de minister richting Beneluxa-onderhandeling – de opmaat naar de gezamenlijke Vertex/CF-onderhandelingen (Kaftrio 2021).</t>
  </si>
  <si>
    <t xml:space="preserve">brief 11-08-2020 (advies)</t>
  </si>
  <si>
    <t xml:space="preserve">Symkevi residual function, meerwaarde, kosteneffectiviteit zeer ongunstig, geen uitbreiding bijlage 2, Europese samenwerking Beneluxa, meerkosten 24-28 mln</t>
  </si>
  <si>
    <t xml:space="preserve">Tafamidis 61 mg heeft bij ATTR-cardiomyopathie meerwaarde t.o.v. placebo bij NYHA I–II (minderwaarde bij NYHA III), maar de KEA laat geen betrouwbare uitspraak toe, ZIN kan geen prijsreductie meegeven en de vraagprijs leidt tot meerkosten van €172–421 mln → niet opnemen in het GVS.</t>
  </si>
  <si>
    <t xml:space="preserve">De grootste GVS-budgetimpact in de database: 'niet opnemen' bij bewezen meerwaarde omdat prijs en KEA geen onderhandelingsbasis geven – functioneel identiek aan de sluis-adviezen 'KEA onbruikbaar'. Tafamidis kwam later via een arrangement in het pakket.</t>
  </si>
  <si>
    <t xml:space="preserve">GVS-rapport 03-12-2020 (advies, BIA)</t>
  </si>
  <si>
    <t xml:space="preserve">tafamidis Vyndaqel ATTR-CM, meerwaarde NYHA I-II, minderwaarde NYHA III, geen prijsreductie te bepalen, meerkosten 172-421 mln, niet opnemen</t>
  </si>
  <si>
    <t xml:space="preserve">ZIN wees mexiletine (Namuscla) af omdat de prijs van het geregistreerde product niet in verhouding staat tot de al jaren gebruikte apotheekbereiding, en adviseerde – om de beschikbaarheid voor patiënten te waarborgen – de apotheekbereidingen op bijlage 3 van de Regeling zorgverzekering op te nemen.</t>
  </si>
  <si>
    <t xml:space="preserve">Na Leadiant (2018) formaliseert ZIN het bereidingsalternatief: de magistrale bereiding wordt via bijlage 3 geborgd zodat het geregistreerde product kan worden geweigerd. Sterkste GVS-precedent voor het bereidingsanker.</t>
  </si>
  <si>
    <t xml:space="preserve">technische toelichting 14-01-2021 (advies 12-01-2021)</t>
  </si>
  <si>
    <t xml:space="preserve">mexiletine Namuscla, apotheekbereiding bijlage 3 Rzv, niet opnemen, prijs geregistreerd product, beschikbaarheid waarborgen</t>
  </si>
  <si>
    <t xml:space="preserve">Ozanimod (Zeposia, BMS/Celgene) is bij actieve RRMS onderling vervangbaar met de orale eerstelijns-DMD's dimethylfumaraat en teriflunomide (cluster 0N07XXCO V) en wordt in dat 1A-cluster geplaatst met een standaarddosis van 0,92 mg/dag; clustering met fingolimod/cladribine (tweede lijn) is uitdrukkelijk afgewezen omdat ozanimod voor de eerste lijn is geregistreerd. Gelijke waarde t.o.v. interferon bèta-1a, dimethylfumaraat en teriflunomide op basis van SUNBEAM/RADIANCE III en een indirecte vergelijking; geen klinisch relevante verschillen in eigenschappen, dus geen FE/BIA. [Tekst gecorrigeerd in batch 57: eerdere versie noemde ten onrechte het cluster fingolimod/cladribine.]</t>
  </si>
  <si>
    <t xml:space="preserve">Voor BMS' eigen GVS-product: clustering met fingolimod (generiek sinds 2022) bepaalt de vergoedingslimiet; een S1P-modulator krijgt in het GVS geen eigen prijsruimte.</t>
  </si>
  <si>
    <t xml:space="preserve">brief 28-10-2020 p. 1-2 (toets onderlinge vervangbaarheid, advies); GVS-rapport 22-10-2020 §2</t>
  </si>
  <si>
    <t xml:space="preserve">ozanimod BMS, cluster 0N07XXCO V dimethylfumaraat teriflunomide, bijlage 1A, standaarddosis 0,92 mg, gelijke waarde, eerste lijn RRMS, niet fingolimod cladribine</t>
  </si>
  <si>
    <t xml:space="preserve">Voor siponimod (actieve SPMS) gebruikte ZIN een EUnetHTA-assessment: de indirecte vergelijkingen met fingolimod hebben zoveel kanttekeningen dat geen uitspraak over meer-, gelijke of minderwaarde mogelijk is; omdat gelijke waarde niet kan worden aangetoond zou minderwaarde gelden, maar op basis van de EUnetHTA-conclusies voor actieve SPMS trekt ZIN toch de conclusie 'gelijke waarde' zodat clustering met fingolimod mogelijk is.</t>
  </si>
  <si>
    <t xml:space="preserve">Eerste hergebruik van een Europees (EUnetHTA) assessment in een GVS-advies; bij clusteraanvragen kiest ZIN bij niet-interpreteerbare ITC's pragmatisch voor 'gelijke waarde' (clustering) i.p.v. minderwaarde (afwijzing).</t>
  </si>
  <si>
    <t xml:space="preserve">GVS-rapport 16-11-2020</t>
  </si>
  <si>
    <t xml:space="preserve">siponimod Mayzent SPMS, EUnetHTA, indirecte vergelijking kanttekeningen, gelijke waarde fingolimod pragmatisch, cluster S1P</t>
  </si>
  <si>
    <t xml:space="preserve">Givosiran heeft meerwaarde t.o.v. best ondersteunende zorg bij acute hepatische porfyrie (minder aanvallen); ZIN adviseert opname op bijlage 1B alleen als aan de voorwaarden van een forse prijsreductie én afspraken over gepast gebruik en evaluatie van effectiviteit en veiligheid op langere termijn wordt voldaan, en adviseert de optimale dosering te onderzoeken.</t>
  </si>
  <si>
    <t xml:space="preserve">Een GVS-advies met de volledige sluis-toolkit (forse korting, gepast gebruik, langetermijnregistratie, dosisoptimalisatie) voor een siRNA-weesgeneesmiddel – de grens tussen GVS en sluis vervaagt bij dure extramurale middelen.</t>
  </si>
  <si>
    <t xml:space="preserve">brief 02-02-2021 (advies)</t>
  </si>
  <si>
    <t xml:space="preserve">givosiran Givlaari AHP, meerwaarde BSC, forse prijsreductie, gepast gebruik, langetermijnevaluatie, optimale dosering, bijlage 1B mits</t>
  </si>
  <si>
    <t xml:space="preserve">Kaftrio + Kalydeco heeft bij CF ≥12 jaar met F508del therapeutische meerwaarde, maar de budgetimpact is hoog (€69,4 mln) en de kosteneffectiviteit zeer ongunstig; ZIN adviseert niet op te nemen tenzij aan vier voorwaarden is voldaan: een prijsreductie van ten minste 75% van de tripeltherapie, een nieuwe prijsafspraak voor álle CFTR-modulatoren, afspraken over toekomstige indicatie-uitbreidingen, en een Europese samenwerking bij de onderhandeling.</t>
  </si>
  <si>
    <t xml:space="preserve">Het GVS-advies dat de sluispraktijk vooruitliep (2021): klassebrede heronderhandeling, anticiperend inprijzen van toekomstige indicaties en internationale onderhandeling als expliciete voorwaarden – drie jaar vóór Pompe (INT-074) en de ACP-lijn 'toekomstige indicaties inprijzen'.</t>
  </si>
  <si>
    <t xml:space="preserve">brief 29-04-2021 (advies)</t>
  </si>
  <si>
    <t xml:space="preserve">Kaftrio Kalydeco, meerwaarde, budgetimpact 69,4 mln, kosteneffectiviteit zeer ongunstig, prijsreductie 75%, prijsafspraak alle CFTR-modulatoren, toekomstige indicatie-uitbreidingen, Europese samenwerking</t>
  </si>
  <si>
    <t xml:space="preserve">Claude (batch 47, 24-09-2026)</t>
  </si>
  <si>
    <t xml:space="preserve">Inclisiran heeft gelijke waarde t.o.v. alirocumab en evolocumab en wordt in hun 1A-cluster geplaatst, maar omdat voor beide PCSK9-antilichamen een financieel arrangement is afgesloten, adviseert ZIN de minister ook voor inclisiran te onderhandelen zodat er geen meerkosten zijn t.o.v. de onderhandelde prijzen – de clusterlimiet op lijstprijs volstaat niet.</t>
  </si>
  <si>
    <t xml:space="preserve">Clustering (1A) en arrangement gecombineerd: wanneer clustergenoten geheime kortingen hebben, wordt ook een nieuwkomer met gelijke waarde tot onderhandeling verplicht; het 1A-cluster beschermt de premiebetaler niet tegen lijstprijs-parity.</t>
  </si>
  <si>
    <t xml:space="preserve">brief 04-05-2021 (advies)</t>
  </si>
  <si>
    <t xml:space="preserve">inclisiran Leqvio, cluster PCSK9 alirocumab evolocumab, financieel arrangement clustergenoten, geen meerkosten nettoprijs, onderhandelen ondanks 1A</t>
  </si>
  <si>
    <t xml:space="preserve">Bij de klassebrede beoordeling van SGLT-2-remmers bij DM2 met zeer hoog cardiovasculair risico accepteerde ZIN een KEA die 'op een aantal punten niet voldoende transparant' was als toch van voldoende kwaliteit: de registratiehouders rapporteren €3.304/QALY, ruim onder €50.000, zodat de bijlage 2-voorwaarde voor de hoogrisicogroep werd uitgebreid (meerkosten €3–11,9 mln); bij lager risico gelijke waarde t.o.v. placebo en geen uitbreiding.</t>
  </si>
  <si>
    <t xml:space="preserve">Bij een ICER die een factor 15 onder de referentiewaarde ligt, tolereert ZIN transparantiegebreken in de KEA; subgroepdifferentiatie (hoog vs. laag CV-risico) binnen één klassebesluit.</t>
  </si>
  <si>
    <t xml:space="preserve">brief 22-06-2021 (kosteneffectiviteit, advies)</t>
  </si>
  <si>
    <t xml:space="preserve">SGLT-2 klasse, zeer hoog cardiovasculair risico, ICER 3.304, referentiewaarde 50.000, KEA niet volledig transparant toch voldoende, bijlage 2 uitgebreid, meerkosten 3-11,9 mln</t>
  </si>
  <si>
    <t xml:space="preserve">Acht maanden na de afwijzing (december 2020: KEA van onvoldoende kwaliteit, geen prijsreductie te bepalen) herbeoordeelde ZIN tafamidis op een verbeterde KEA en adviseert het middel niet op te nemen tenzij een prijsreductie van minstens 50% wordt onderhandeld en gepast-gebruikafspraken (NYHA I–II, start-/stopcriteria) worden gemaakt.</t>
  </si>
  <si>
    <t xml:space="preserve">Het GVS-patroon 'KEA onbruikbaar → herindiening → percentage' (hier 50%) is identiek aan de sluis (cilta-cel, ripretinib, dara-amyloïdose); de tijd tussen afwijzing en bruikbare KEA was acht maanden.</t>
  </si>
  <si>
    <t xml:space="preserve">brief 11-08-2021 (advies)</t>
  </si>
  <si>
    <t xml:space="preserve">tafamidis herbeoordeling, KEA verbeterd, prijsreductie minstens 50%, gepast gebruik NYHA I-II, start- en stopcriteria, niet opnemen tenzij</t>
  </si>
  <si>
    <t xml:space="preserve">Na de afwijzing van erenumab (2019: gelijke waarde met topiramaat, €73,5 mln) beoordeelde ZIN de CGRP-remmers klassebreed: meerwaarde alleen bij chronische migraine na falen van topiramaat/valproaat én twee pogingen botulinetoxine A; de drie antilichamen werden als onderling vervangbaar in een nieuw 1A-cluster opgenomen met een strikte bijlage 2-voorwaarde en gepast-gebruikafspraken tussen NVN en verzekeraars (hoofdpijnneuroloog, hoofdpijndagboek, stopcriterium na 6 maanden); meerkosten tot €15,7 mln.</t>
  </si>
  <si>
    <t xml:space="preserve">Klassebrede herbeoordeling kan een eerdere afwijzing omzetten in een cluster met bijlage 2 en start-/stopafspraken; deze voorwaarden werden integraal overgenomen voor eptinezumab in de sluis (INT-060, 2023).</t>
  </si>
  <si>
    <t xml:space="preserve">brief 17-09-2021 (advies, voorwaarden)</t>
  </si>
  <si>
    <t xml:space="preserve">CGRP-remmers erenumab fremanezumab galcanezumab, cluster 1A, bijlage 2 chronische migraine, topiramaat valproaat botulinetoxine, hoofdpijnneuroloog, stopcriterium 6 maanden, meerkosten 15,7 mln</t>
  </si>
  <si>
    <t xml:space="preserve">Lecigon (levodopa/carbidopa/entacapon intestinale gel) heeft gelijke waarde t.o.v. Duodopa maar zou €6,2–14,7 mln meerkosten geven; ZIN adviseert opname alleen als door aanpassing van de cassetteprijs (maximaal €54,61–67,21, een daling van ruim 17%) kostenneutrale inzet wordt bereikt – de fabrikant bood 17% korting.</t>
  </si>
  <si>
    <t xml:space="preserve">Een expliciet prijsplafond per eenheid als opnamevoorwaarde: 'kostenneutraal t.o.v. de comparator' wordt in euro's per cassette uitgedrukt.</t>
  </si>
  <si>
    <t xml:space="preserve">brief 02-11-2021 (advies)</t>
  </si>
  <si>
    <t xml:space="preserve">Lecigon Duodopa gelijke waarde, cassetteprijs maximaal €54,61-67,21, kostenneutraal, prijsdaling 17%, meerkosten 6,2-14,7 mln</t>
  </si>
  <si>
    <t xml:space="preserve">Liraglutide 3 mg (Saxenda) heeft bij obesitas alleen meerwaarde t.o.v. een gecombineerde leefstijlinterventie voor een afgebakende groep (BMI ≥35 met comorbiditeit of ≥40, na onvoldoende effect van GLI); ZIN adviseert de bijlage 2-voorwaarde van liraglutide met deze groep uit te breiden (meerkosten €1,2 mln); Mysimba volgde drie maanden later met dezelfde voorwaarde.</t>
  </si>
  <si>
    <t xml:space="preserve">De eerste vergoede obesitasmedicatie (2022) kwam binnen via een smalle bijlage 2-afbakening gekoppeld aan GLI – het sjabloon dat de latere semaglutide/tirzepatide-discussie bepaalt.</t>
  </si>
  <si>
    <t xml:space="preserve">brief 24-02-2022 (advies)</t>
  </si>
  <si>
    <t xml:space="preserve">liraglutide Saxenda obesitas, meerwaarde vs GLI, BMI 35 comorbiditeit 40, bijlage 2 obesitas GLI, meerkosten 1,2 mln, Mysimba</t>
  </si>
  <si>
    <t xml:space="preserve">Avacopan heeft bij ANCA-geassocieerde vasculitis meerwaarde t.o.v. glucocorticoïden, maar de aangeleverde KEA is ondanks de herstelmogelijkheid van onvoldoende kwaliteit, zodat ZIN geen methodologisch betrouwbare schatting kan geven en niet kan meegeven welke prijsreductie nodig is; bij €33,1 mln meerkosten adviseert ZIN niet op te nemen.</t>
  </si>
  <si>
    <t xml:space="preserve">GVS-voorbeeld (2022) van 'meerwaarde maar KEA onbruikbaar → niet opnemen' met exact de sluisformulering; de kwaliteit van de KEA is ook extramuraal doorslaggevend.</t>
  </si>
  <si>
    <t xml:space="preserve">brief 20-04-2022 (advies, kosteneffectiviteit)</t>
  </si>
  <si>
    <t xml:space="preserve">avacopan Tavneos ANCA-vasculitis, meerwaarde glucocorticoïden, KEA onvoldoende na herstel, geen prijsreductie te bepalen, meerkosten 33,1 mln, niet opnemen</t>
  </si>
  <si>
    <t xml:space="preserve">Bij de klassebrede verruiming van de GLP-1-receptoragonisten voor DM2 met zeer hoog cardiovasculair risico breidde ZIN de nadere voorwaarden uit voor dulaglutide, exenatide, liraglutide en semaglutide, maar niet voor lixisenatide, omdat voor dat klasselid geen cardiovasculair-uitkomstenbewijs bestaat.</t>
  </si>
  <si>
    <t xml:space="preserve">Binnen één 1A-cluster differentieert ZIN de bijlage 2-voorwaarde per stof op bewijs: klasse-lidmaatschap geeft geen automatisch recht op de klasse-uitbreiding (vgl. darolutamide-klasse-effect, INT-144).</t>
  </si>
  <si>
    <t xml:space="preserve">brief 16-05-2022 (advies)</t>
  </si>
  <si>
    <t xml:space="preserve">GLP-1ra klasse, zeer hoog CV-risico, dulaglutide exenatide liraglutide semaglutide uitgebreid, lixisenatide niet, geen CV-uitkomstenbewijs, differentiatie binnen cluster</t>
  </si>
  <si>
    <t xml:space="preserve">Cannabidiol heeft als add-on bij LGS en Dravet meerwaarde, maar er is onzekerheid over het langetermijneffect en de kosteneffectiviteit (ICER LGS €70.561/QALY bij €80.000); ZIN adviseert daarom een prijsreductie van minimaal 20% en wil dat in de onderhandeling wordt meegenomen dat op korte termijn indicatie-uitbreidingen komen: prijsafslagen bij toename van het volume.</t>
  </si>
  <si>
    <t xml:space="preserve">GVS-advies (2022) met volumegebonden prijsafslagen vooraf ingebouwd voor verwachte indicatie-uitbreidingen – hetzelfde principe dat de ACP in de sluis bepleit ('toekomstige indicaties inprijzen').</t>
  </si>
  <si>
    <t xml:space="preserve">brief 04-07-2022 (advies)</t>
  </si>
  <si>
    <t xml:space="preserve">cannabidiol Epidyolex LGS Dravet, ICER 70.561, prijsreductie 20%, indicatie-uitbreidingen, prijsafslagen bij volumetoename</t>
  </si>
  <si>
    <t xml:space="preserve">Claude (batch 48, 24-09-2026)</t>
  </si>
  <si>
    <t xml:space="preserve">Bempedoïnezuur heeft meerwaarde t.o.v. de standaardbehandeling, maar die berust op het surrogaat LDL-C zonder harde uitkomsten; hoewel de ICER (€12.437/QALY, 73% kans) onder de gehanteerde referentiewaarde van €20.000 ligt, adviseert ZIN een prijsreductie van 50% en biedt het de mogelijkheid opnieuw te onderhandelen zodra langetermijn-uitkomstdata beschikbaar zijn.</t>
  </si>
  <si>
    <t xml:space="preserve">'Pay less until proven': een korting van 50% bij een gunstige ICER, puur vanwege surrogaat-onzekerheid, met een heronderhandelingsclausule bij outcome-data (CLEAR Outcomes) – een GVS-vorm van risicodeling.</t>
  </si>
  <si>
    <t xml:space="preserve">brief 05-07-2022 (advies, kosteneffectiviteit)</t>
  </si>
  <si>
    <t xml:space="preserve">bempedoïnezuur Nilemdo, meerwaarde surrogaat LDL-C, ICER 12.437 referentiewaarde 20.000, prijsreductie 50%, heronderhandelen bij langetermijndata</t>
  </si>
  <si>
    <t xml:space="preserve">Bij de afwijzing van doxylamine/pyridoxine (Xonvea) bij zwangerschapsmisselijkheid (geen meerwaarde) adviseert ZIN tegelijk om het bestaande meclozine/pyridoxine voor deze indicatie niet langer te vergoeden (geen te verzekeren prestatie) via een vergoedingsvoorwaarde; bij dexamethason/levofloxacine-oogdruppels na cataractchirurgie (GVS-286) gebeurde in 2023 hetzelfde met de bestaande antibiotische oogdruppels.</t>
  </si>
  <si>
    <t xml:space="preserve">Een GVS-aanvraag kan leiden tot uitstroom van de comparator: ZIN gebruikt de beoordeling van een nieuwkomer om de aanspraak op bestaande middelen voor dezelfde indicatie te schrappen.</t>
  </si>
  <si>
    <t xml:space="preserve">brief 29-11-2022; brief 25-01-2023</t>
  </si>
  <si>
    <t xml:space="preserve">Xonvea niet opnemen, meclozine pyridoxine niet langer vergoeden, Ducressa, antibiotische oogdruppels cataract uitstroom, geen te verzekeren prestatie</t>
  </si>
  <si>
    <t xml:space="preserve">Bij de derde aanvraag tot verruiming van de PCSK9-bijlage 2 (na weigeringen in 2018 en 2019) erkent ZIN meerwaarde voor een bredere groep en acht het de ICER van €69.026/QALY (range €48.653–150.257) 'op dit moment acceptabel', maar met €42,4–60,4 mln meerkosten adviseert het de voorwaarde alleen aan te passen onder de voorwaarde van een prijsreductie.</t>
  </si>
  <si>
    <t xml:space="preserve">Verruiming van een bijlage 2-voorwaarde wordt gekoppeld aan een nieuwe korting: 'meer patiënten = lagere prijs', ook in het GVS.</t>
  </si>
  <si>
    <t xml:space="preserve">brief 17-04-2023 (advies, kosteneffectiviteit)</t>
  </si>
  <si>
    <t xml:space="preserve">PCSK9 evolocumab alirocumab bijlage 2 verruiming, ICER 69.026 range 48.653-150.257, meerkosten 42-60 mln, prijsreductie voorwaarde</t>
  </si>
  <si>
    <t xml:space="preserve">Na de afwijzing van april 2022 (KEA van onvoldoende kwaliteit) leverde de registratiehouder een aangepaste analyse; op basis van een conservatieve kosteneffectiviteitsanalyse acht ZIN een korting van ten minste 80% op avacopan aangewezen en adviseert het opname mits die korting, in combinatie met een rituximab- of cyclofosfamideregime bij ernstige actieve GPA/MPA.</t>
  </si>
  <si>
    <t xml:space="preserve">Een van de hoogste GVS-kortingseisen (≥80%), bereikt via herindiening na 'KEA onbruikbaar'; ZIN rekent op de conservatieve analyse.</t>
  </si>
  <si>
    <t xml:space="preserve">brief 15-06-2023 (advies)</t>
  </si>
  <si>
    <t xml:space="preserve">avacopan herbeoordeling, KEA aangepast, conservatieve analyse, korting ten minste 80%, GPA MPA rituximab cyclofosfamide</t>
  </si>
  <si>
    <t xml:space="preserve">Bij opname van nirmatrelvir/ritonavir (2022) was in alle BIA-scenario's de budgetimpact hoger dan €10 mln, waardoor een FE-rapport verplicht was; op basis van recente declaratiegegevens stelt ZIN vast dat de werkelijke budgetimpact de komende jaren ver onder €10 mln blijft en adviseert het Paxlovid zonder FE-beoordeling opgenomen te houden onder de huidige voorwaarden.</t>
  </si>
  <si>
    <t xml:space="preserve">De GVS-FE-drempel (€10 mln) wordt getoetst aan gerealiseerde declaraties: als de praktijk lager uitvalt dan de BIA, vervalt de FE-plicht achteraf.</t>
  </si>
  <si>
    <t xml:space="preserve">brief 13-07-2023</t>
  </si>
  <si>
    <t xml:space="preserve">Paxlovid, FE-plicht budgetimpact 10 mln, declaratiegegevens, opgenomen houden zonder FE, herbeoordeling</t>
  </si>
  <si>
    <t xml:space="preserve">Fenfluramine heeft bij Dravet gelijke waarde t.o.v. cannabidiol en wordt met cannabidiol in een nieuw 1A-cluster geplaatst, maar omdat voor cannabidiol een financieel arrangement geldt, wijst ZIN erop dat bij gelijke waarde de nettoprijs van de nieuwkomer niet hoger mag zijn dan die van de clustergenoot – het cluster op lijstprijs volstaat niet.</t>
  </si>
  <si>
    <t xml:space="preserve">Tweede voorbeeld (na inclisiran) van 'cluster + arrangement': GVS-clustering met een middel onder geheime prijs impliceert onderhandeling voor de nieuwkomer.</t>
  </si>
  <si>
    <t xml:space="preserve">brief 31-08-2023 (advies)</t>
  </si>
  <si>
    <t xml:space="preserve">fenfluramine Fintepla Dravet, cluster cannabidiol, financieel arrangement clustergenoot, nettoprijs niet hoger, gelijke waarde</t>
  </si>
  <si>
    <t xml:space="preserve">Mavacamten voldoet aan de stand van de wetenschap en praktijk bij symptomatische (NYHA II–III) obstructieve HCM als toevoeging aan de standaardbehandeling (bètablokker of non-dihydropyridine calciumantagonist), op basis van placebogecontroleerde RCT's; ZIN concludeert dat aanvullend onderzoek naar de cardiovasculaire veiligheid noodzakelijk is en dat het risico op bredere (off-label) inzet een bijlage 2-afbakening vergt; de beroepsgroep is in een ver stadium met een behandelprotocol.</t>
  </si>
  <si>
    <t xml:space="preserve">BMS' eerste GVS-cardiologiemiddel: positief SWP met veiligheidsvoorbehoud en off-label-risico als reden voor strikte bijlage 2-voorwaarden en een protocol van de beroepsgroep.</t>
  </si>
  <si>
    <t xml:space="preserve">brief 01-05-2024 (effectiviteit, advies)</t>
  </si>
  <si>
    <t xml:space="preserve">mavacamten Camzyos oHCM, NYHA II-III, EXPLORER-HCM, cardiovasculaire veiligheid aanvullend onderzoek, off-label risico, bijlage 2, behandelprotocol</t>
  </si>
  <si>
    <t xml:space="preserve">Claude (batch 49, 24-09-2026)</t>
  </si>
  <si>
    <t xml:space="preserve">De KEA van mavacamten is van voldoende kwaliteit en bruikbaar voor besluitvorming (ICER €15.019/QALY bij een referentiewaarde van €50.000), maar door de korte follow-up zijn de resultaten onzeker en is de berekende ICER mogelijk te optimistisch, zodat de uitkomsten 'zeer voorzichtig' moeten worden geïnterpreteerd; de kosten lopen tot €7,2–24,8 mln in jaar 3. ZIN adviseert opname op bijlage 1B zonder prijsvoorwaarde, maar is voornemens mavacamten te monitoren in het kader van cyclisch pakketbeheer, met herbeoordeling als de (kosten)effectiviteit op lange termijn minder gunstig blijkt.</t>
  </si>
  <si>
    <t xml:space="preserve">Voor BMS: een gunstige ICER voorkomt een korting, maar niet een monitoringsclausule – 'cyclisch pakketbeheer' betekent dat de opname bij tegenvallende langetermijndata kan worden herbeoordeeld. Vergelijkbaar met alectinib (INT-119): positief met houdbaarheidsdatum.</t>
  </si>
  <si>
    <t xml:space="preserve">brief 01-05-2024 (kosteneffectiviteit, advies)</t>
  </si>
  <si>
    <t xml:space="preserve">ICER 15.019, referentiewaarde 50.000, korte follow-up te optimistisch, kosten 7,2-24,8 mln, geen prijsvoorwaarde, monitoring cyclisch pakketbeheer, herbeoordeling</t>
  </si>
  <si>
    <t xml:space="preserve">ZIN herbeoordeelde de aanspraak op codeïne (ruim €20 mln in 2022 incl. apotheekkosten en btw) aan de pakketcriteria en adviseert de vergoeding te beperken tot ernstige, langdurige diarree via nadere voorwaarden; voor de overige toepassingen (hoest, pijn) is codeïne geen te verzekeren prestatie; de besparing (bijna €11 mln) is onzeker door onbekende leverancierskortingen.</t>
  </si>
  <si>
    <t xml:space="preserve">Actieve uitstroom van een goedkoop generiek middel op de criteria noodzakelijkheid/zelfzorg – de 'zelfzorglijn' (paracetamol, vitamine D, codeïne) laat zien dat ZIN ook bestaande aanspraken op eigen initiatief inperkt.</t>
  </si>
  <si>
    <t xml:space="preserve">brief 14-05-2024 (advies)</t>
  </si>
  <si>
    <t xml:space="preserve">codeïne aanspraak beperken, ernstige langdurige diarree, hoest pijn geen te verzekeren prestatie, kosten 20 mln, besparing 11 mln, zelfzorg</t>
  </si>
  <si>
    <t xml:space="preserve">Semaglutide 2,4 mg (Wegovy) voldoet aan SWP en heeft klinisch relevante meerwaarde t.o.v. liraglutide bij obesitas, maar de kosteneffectiviteit is nog onvoldoende onderbouwd en de budgetimpact kan oplopen tot €59,3 mln bij een populatie van ~4,2 mln mensen met obesitas, ver boven de €10 mln-drempel; ZIN adviseert Wegovy 'op dit moment nog niet' op te nemen.</t>
  </si>
  <si>
    <t xml:space="preserve">Meerwaarde zonder opname: bij een potentieel massale populatie weegt een onvoldoende onderbouwde KEA zwaarder dan de klinische winst – het obesitasdossier als GVS-parallel van de sluis-'KEA onvoldoende'-adviezen, met 'nog niet' als deur op een kier.</t>
  </si>
  <si>
    <t xml:space="preserve">brief 12-07-2024 (advies, kosteneffectiviteit, BIA)</t>
  </si>
  <si>
    <t xml:space="preserve">semaglutide Wegovy obesitas, meerwaarde liraglutide, kosteneffectiviteit onvoldoende onderbouwd, budgetimpact 59,3 mln, 4,2 miljoen obesitas, nog niet opnemen</t>
  </si>
  <si>
    <t xml:space="preserve">Zilucoplan (s.c.) bij refractaire AChR+ gMG heeft gelijke waarde t.o.v. de intramurale complementremmers eculizumab en ravulizumab; opname op 1B mag geen meerkosten geven en leidt door substitutie van ~€3,5 mln aan MSZ-uitgaven netto tot een besparing van ~€0,5 mln (op lijstprijzen). Vutrisiran (GVS-331) kreeg dezelfde dag dezelfde constructie t.o.v. het intramurale patisiran.</t>
  </si>
  <si>
    <t xml:space="preserve">Extramurale opvolgers van intramurale sluismiddelen worden op gelijke waarde beoordeeld met een nettoprijsplafond op het intramurale anker, over het budgettaire schot heen; relevant voor elke s.c.-opvolger van een i.v.-sluismiddel.</t>
  </si>
  <si>
    <t xml:space="preserve">brief 29-08-2024 (advies, BIA)</t>
  </si>
  <si>
    <t xml:space="preserve">zilucoplan gMG, gelijke waarde eculizumab ravulizumab, geen meerkosten, substitutie MSZ 3,5 mln, besparing 0,5 mln, vutrisiran patisiran</t>
  </si>
  <si>
    <t xml:space="preserve">Rimegepant heeft voor de acute behandeling van migraine meerwaarde t.o.v. placebo, maar de registratiehouder heeft niet conform zijn claim data overgelegd over de vergelijking met de Nederlandse standaard (triptanen); ZIN adviseert het middel voor deze indicatie niet op te nemen.</t>
  </si>
  <si>
    <t xml:space="preserve">Een placebo-RCT volstaat niet als de claim een vergelijking met de standaard veronderstelt: het dossier moet de eigen claim onderbouwen (vgl. ibrutinib WM, upadacitinib GCA).</t>
  </si>
  <si>
    <t xml:space="preserve">brief 28-02-2025 (inhoudelijke beoordeling, advies)</t>
  </si>
  <si>
    <t xml:space="preserve">rimegepant Vydura acute migraine, meerwaarde placebo, geen data conform claim, triptanen standaard, niet opnemen</t>
  </si>
  <si>
    <t xml:space="preserve">Iptacopan (oraal) bij PNH heeft ten minste gelijke waarde t.o.v. pegcetacoplan en meerwaarde t.o.v. doorbehandelen met eculizumab/ravulizumab bij residuele anemie; alleen de gelijke-waarde-claim is relevant, en omdat voor pegcetacoplan eerder een prijsreductie is geadviseerd om kosteneffectief te zijn, mag opname van iptacopan niet tot meerkosten leiden t.o.v. die (verlaagde) prijs.</t>
  </si>
  <si>
    <t xml:space="preserve">Een GVS-middel wordt geankerd op de nettoprijs van een intramuraal sluismiddel inclusief het door ZIN geadviseerde kortingspercentage (pegcetacoplan, INT-050); sluis- en GVS-ankers zijn onderling gekoppeld.</t>
  </si>
  <si>
    <t xml:space="preserve">brief 18-03-2025 (advies)</t>
  </si>
  <si>
    <t xml:space="preserve">iptacopan Fabhalta PNH, gelijke waarde pegcetacoplan, meerwaarde eculizumab ravulizumab, geen meerkosten na geadviseerde prijsreductie pegcetacoplan</t>
  </si>
  <si>
    <t xml:space="preserve">Claude (batch 50, 24-09-2026)</t>
  </si>
  <si>
    <t xml:space="preserve">Na een reeks verruimingen (2018: geweigerd; 2021–2023: CV-risico, hartfalen, CKD, HFpEF) adviseert ZIN in 2025 de bijlage 2-voorwaarden van alle SGLT-2-remmers bij DM2 te laten vervallen: de voorwaarden zijn zo ver verruimd dat controle erop geen doelmatig instrument meer is.</t>
  </si>
  <si>
    <t xml:space="preserve">Levensloop van een bijlage 2-klasse: van 'minderwaarde' (2018) via zes verruimingen naar vrije aanspraak (2025); bijlage 2 wordt geschrapt zodra de voorwaarde het merendeel van de gebruikers dekt.</t>
  </si>
  <si>
    <t xml:space="preserve">brief 01-07-2025</t>
  </si>
  <si>
    <t xml:space="preserve">SGLT2-remmers bijlage 2 vervallen, verruimingen 2021-2023, controle niet doelmatig, vrije aanspraak DM2</t>
  </si>
  <si>
    <t xml:space="preserve">Acoramidis bij ATTR-CM heeft gelijke waarde t.o.v. tafamidis en wordt met tafamidis in een nieuw 1A-cluster geplaatst met dezelfde nadere voorwaarde, waarbij de nettoprijs van acoramidis op basis van de gelijke waarde niet hoger mag zijn dan die van tafamidis (arrangement ≥50%); vutrisiran kreeg in december 2025 voor ATTR-CM dezelfde koppeling.</t>
  </si>
  <si>
    <t xml:space="preserve">De ATTR-CM-klasse wordt volledig op het tafamidis-arrangement geankerd (acoramidis, vutrisiran): een GVS-klasseanker op een onderhandelde nettoprijs.</t>
  </si>
  <si>
    <t xml:space="preserve">brief 08-07-2025 (advies); brief 08-12-2025</t>
  </si>
  <si>
    <t xml:space="preserve">acoramidis Beyonttra ATTR-CM, cluster tafamidis, nettoprijs niet hoger dan tafamidis arrangement, vutrisiran ATTR-CM</t>
  </si>
  <si>
    <t xml:space="preserve">Omaveloxolon bij Friedreich-ataxie voldoet aan SWP, maar de ICER ligt ver boven de referentiewaarde en de budgetimpact is €26 mln zonder substitutie; ZIN adviseert niet op te nemen tenzij de nettoprijs sterk wordt verlaagd én een weesgeneesmiddelenarrangement wordt opgesteld, en noemt een prijskorting, pay-for-performance-afspraken of een budgetplafond als instrumenten; hoge kosten per QALY gaan gepaard met meer verdringing.</t>
  </si>
  <si>
    <t xml:space="preserve">GVS-weesgeneesmiddel met het volledige sluisinstrumentarium (P4P, budget cap, arrangement) als voorwaarde; verdringing expliciet als argument in een GVS-advies.</t>
  </si>
  <si>
    <t xml:space="preserve">brief 31-07-2025 (advies, kosteneffectiviteit)</t>
  </si>
  <si>
    <t xml:space="preserve">omaveloxolon Skyclarys Friedreich, ICER boven referentiewaarde, budgetimpact 26 mln, weesgeneesmiddelenarrangement, pay for performance, budget cap, verdringing</t>
  </si>
  <si>
    <t xml:space="preserve">Voor de uitbreiding van Kaftrio + Kalydeco naar CF-patiënten met twee niet-F508del-mutaties adviseert ZIN de vergoedingsvoorwaarden op dit moment niet uit te breiden en de indicatie niet op te nemen, omdat de aangeleverde kosteneffectiviteitsanalyse onvoldoende is – ondanks het bestaande CFTR-arrangement en de meerwaarde.</t>
  </si>
  <si>
    <t xml:space="preserve">Ook binnen een klasse-arrangement vereist elke nieuwe subgroep een bruikbare KEA; de eerste geweigerde Kaftrio-uitbreiding na vijf toegekende.</t>
  </si>
  <si>
    <t xml:space="preserve">brief 31-10-2025 (advies)</t>
  </si>
  <si>
    <t xml:space="preserve">Kaftrio twee niet-F508del mutaties, kosteneffectiviteitsanalyse onvoldoende, niet uitbreiden, nog geen vergoeding, CFTR-arrangement</t>
  </si>
  <si>
    <t xml:space="preserve">In het pakketadvies vitamine D (2022) adviseert ZIN alle colecalciferolbevattende geneesmiddelen uit het GVS te laten stromen (uitgaven gestegen tot €27,8 mln in 2019; besparing over de jaren €129 mln die 'effectiever kan worden besteed'), met eventueel nadere voorwaarden voor specifieke risicogroepen – in het verlengde van het zelfzorgadvies van 2016 (paracetamol, vitaminen, mineralen) en gevolgd door codeïne (2024) en allergiemiddelen (2026, €54,8 mln).</t>
  </si>
  <si>
    <t xml:space="preserve">De 'zelfzorglijn' 2016–2026: ZIN gebruikt de criteria noodzakelijkheid en eigen rekening om goedkope, breed gebruikte middelen uit het pakket te halen; voor de sluis is dit de tegenhanger van 'verdringing' – geld dat vrijkomt voor dure zorg.</t>
  </si>
  <si>
    <t xml:space="preserve">pakketadvies 09-05-2022; pakketadvies 13-12-2016; adviezen 14-05-2024 en 12-03-2026</t>
  </si>
  <si>
    <t xml:space="preserve">vitamine D uitstroom, 27,8 mln 2019, besparing 129 mln, zelfzorg paracetamol vitaminen 2016, codeïne 2024, allergiemedicijnen 2026 54,8 mln, eigen rekening</t>
  </si>
  <si>
    <t xml:space="preserve">Op verzoek van zorgverzekeraars, die hun controles op vergoedingsvoorwaarden herzien, adviseert ZIN in 2023 een reeks bijlage 2-voorwaarden te laten vervallen (o.a. mercaptopurine-suspensie, pirfenidon, mogelijk nintedanib): een wettelijke vergoedingsvoorwaarde is een gepast-gebruikinstrument dat kan worden losgelaten wanneer de controle geen doelmatigheidswinst meer oplevert.</t>
  </si>
  <si>
    <t xml:space="preserve">Bijlage 2 is geen permanente status: voorwaarden worden periodiek geschrapt (2018, 2019, 2023, SGLT-2 2025) als de handhavingskosten de baten overtreffen – relevant voor de levensduur van gepast-gebruikafspraken in arrangementen.</t>
  </si>
  <si>
    <t xml:space="preserve">advies 28-02-2023</t>
  </si>
  <si>
    <t xml:space="preserve">actualisatie bijlage 2 2023, zorgverzekeraars controle, mercaptopurine pirfenidon nintedanib, voorwaarden laten vervallen, gepast gebruik instrument</t>
  </si>
  <si>
    <t xml:space="preserve">ZIN accepteert één kleine, ongecontroleerde open-label studie (29 HoFH-patiënten, 23 voltooiers; LDL-C-daling 40% ITT / 50% voltooiers, behouden tot 78 weken) als voldoende bewijs voor therapeutische meerwaarde als toevoeging aan maximale therapie incl. LDL-aferese, ondanks de 'zeer beperkte dataset en suboptimale studie-opzet', omdat HoFH zeer zeldzaam is, de medische noodzaak hoog en er geen alternatief is; de WAR merkte op dat bij dit bewijsniveau ook ongecontroleerde studies in de literatuurselectie thuishoren.</t>
  </si>
  <si>
    <t xml:space="preserve">Bewijslat bij ultrazeldzame monogenetische aandoening zonder alternatief: single-arm met surrogaat volstaat voor 1B-waardigheid ('passend bewijs'); herbruikbaar bij HoFH-opvolgers (evolocumab GVS-109, evinacumab INT-066) en andere weesindicaties in het GVS.</t>
  </si>
  <si>
    <t xml:space="preserve">brief 22-04-2015 p. 1 (uitkomst therapeutische waarde); GVS-rapport 15/07 §3.1 en §3.4; WAR 16-02-2015 r. 30-35</t>
  </si>
  <si>
    <t xml:space="preserve">lomitapide HoFH, single-arm open-label, 29 patiënten, LDL-C -40%, zeldzaamheid medische noodzaak, passend bewijs, exceptional circumstances</t>
  </si>
  <si>
    <t xml:space="preserve">Claude (batch 51, 24-09-2026)</t>
  </si>
  <si>
    <t xml:space="preserve">De meerwaarde rust volledig op LDL-C-verlaging; gegevens over cardiovasculaire morbiditeit/mortaliteit ontbreken en de registratie is daarom 'onder exceptional circumstances' met farmacovigilantie-eisen en verplichte langetermijnstudies (lever, GI, cardiovasculair). ZIN neemt die onzekerheid en de leverrisico's (enzymstijging, steatose met onbekende langetermijngevolgen) uitdrukkelijk op in het oordeel, maar laat ze het positieve oordeel niet blokkeren; wel: initiëren en controleren door lipidenspecialisten, bij voorkeur in academische centra.</t>
  </si>
  <si>
    <t xml:space="preserve">Surrogaat LDL-C geaccepteerd bij HoFH mét expliciete registratie van de veiligheids- en eindpuntonzekerheid en centralisatie van de behandeling; zelfde afweging keert terug bij de PCSK9-remmers (GVS-109: bij brede populatie juist níet geaccepteerd t.o.v. ezetimibe).</t>
  </si>
  <si>
    <t xml:space="preserve">GVS-rapport §3.1 (ongunstige effecten, toepasbaarheid, conclusie); FT-rapport conclusie</t>
  </si>
  <si>
    <t xml:space="preserve">LDL-C surrogaat, harde eindpunten ontbreken, exceptional circumstances, hepatische steatose, leverenzymen, farmacovigilantie, gespecialiseerde centra</t>
  </si>
  <si>
    <t xml:space="preserve">De FE-vrijstelling is uitdrukkelijk voorwaardelijk: zij geldt alleen als de fabrikant zijn toezegging nakomt om met VWS een financieel arrangement (prijsreductie + volumeafspraak) te sluiten waardoor de budgetimpact onder de FE-drempel van €2,5 mln blijft; komt de afspraak niet tot stand of lopen de kosten hoger, dan wordt alsnog een FE-evaluatie gevraagd, en bij indicatie-uitbreiding vervalt de ontheffing en is een volledige FE over de hele populatie vereist. De KCR rekent bewust met de lijstprijs omdat de korting vertrouwelijk is en pas na de beoordeling kan worden vastgelegd.</t>
  </si>
  <si>
    <t xml:space="preserve">Constructie 'FE-vrijstelling tegen arrangement onder de FE-drempel' (pilot 2015); ZIN koppelt vrijstellingen aan herroepbare voorwaarden en aan indicatie-uitbreiding – bruikbaar bij elke aanvraag waarin een fabrikant met een prijsafspraak onder de BI-drempel wil blijven.</t>
  </si>
  <si>
    <t xml:space="preserve">brief 22-04-2015 p. 2 (farmaco-economische analyse, advies); WAR 16-02-2015 r. 15-25</t>
  </si>
  <si>
    <t xml:space="preserve">FE-vrijstelling voorwaardelijk, financieel arrangement, drempel 2,5 mln, volumeafspraak, indicatie-uitbreiding vervalt ontheffing, lijstprijs KCR, vertrouwelijke korting</t>
  </si>
  <si>
    <t xml:space="preserve">De WAR adviseerde de vergoeding te beperken tot de subgroep zonder LDL-receptoractiviteit (nul-mutaties/dubbel-nul), voor wie andere middelen in het geheel niet werken en lomitapide de enige behandeling is (drie behandelklinieken in NL); ZIN nam dat niet als bijlage 2-voorwaarde over maar rekende het door als scenario (8 van 74 patiënten; €4 mln i.p.v. €24–36 mln) en signaleert dat de inzet 'hoogstwaarschijnlijk' tot die subgroep beperkt zal blijven door de komst van nieuwe middelen (PCSK9-remmers).</t>
  </si>
  <si>
    <t xml:space="preserve">Genetisch gedefinieerde subgroep als budgetscenario in plaats van formele bijlage 2-voorwaarde; ZIN anticipeert op klassegenoten die de plaats van een weesgeneesmiddel verkleinen.</t>
  </si>
  <si>
    <t xml:space="preserve">KCR §1.1 tabel 1 (74/49/8 patiënten), §1.2 indicatieverbreding; WAR 16-02-2015 r. 28-33</t>
  </si>
  <si>
    <t xml:space="preserve">LDL-receptornegatief, nul-mutatie, subgroep 8 patiënten, 74 HoFH, drie klinieken, scenario 4 mln, PCSK9-remmers komst</t>
  </si>
  <si>
    <t xml:space="preserve">ZIN beoordeelt per genotype tegen twee comparatorgroepen: t.o.v. interferonbevattende regimes (SOF+PR, simeprevir+PR) heeft SOF/LDV meerwaarde omdat de interferon-bijwerkingen groter zijn; t.o.v. de al vergoede interferonvrije combinaties (sofosbuvir+daclatasvir, sofosbuvir+simeprevir ± RBV) gelijke waarde bij GT1 en GT4, en bij GT3 alleen SOF/LDV+RBV gelijke waarde (SOF/LDV zonder RBV en SOF+RBV minder effectief; interferon bij GT3 niet aanbevolen).</t>
  </si>
  <si>
    <t xml:space="preserve">Bij snel evoluerende klassen (DAA's) kiest ZIN een dubbele comparator: de oude standaard (meerwaarde) én de nieuwste vergoede klassegenoot (gelijke waarde); alleen de laatste bepaalt de prijs. Herbruikbaar voor elke 'me-too' in een klasse die de standaard net heeft verdrongen.</t>
  </si>
  <si>
    <t xml:space="preserve">brief 22-06-2015 p. 1-2 (beoordeling therapeutische waarde); FT-rapport conclusie</t>
  </si>
  <si>
    <t xml:space="preserve">hepatitis C DAA, genotype 1 3 4, interferonvrij, sofosbuvir daclatasvir simeprevir, meerwaarde vs interferon, gelijke waarde, SVR12</t>
  </si>
  <si>
    <t xml:space="preserve">Het aanvankelijk negatieve oordeel voor GT3 en GT4 ('onvoldoende gegevens') werd bijgesteld op basis van zeven ongepubliceerde klinische studierapporten die de fabrikant in de consultatieronde aanleverde; de WAR accepteerde ze omdat de opzet gelijk is aan de gepubliceerde studies, SVR12 een objectieve maat is en het effect groot en geloofwaardig is – maar tekende aan dat 'duizenden pagina's zonder inleiding of toelichting' de toetsing onaanvaardbaar belasten en dat aanleveren van kale CSR's in de toekomst niet meer wordt geaccepteerd (de fabrikant had een klokstop kunnen vragen).</t>
  </si>
  <si>
    <t xml:space="preserve">Ongepubliceerde CSR's kunnen een oordeel kantelen als opzet en uitkomstmaat gelijkwaardig zijn, maar ZIN stelt eisen aan de vorm van aanlevering; precedent voor extrapolatie GT1→GT4 (eerder door de WAR geaccepteerd).</t>
  </si>
  <si>
    <t xml:space="preserve">WAR-verslag 18-05-2015, agendapunt 4 (FT-rapport, discussie en concept-brieven)</t>
  </si>
  <si>
    <t xml:space="preserve">ongepubliceerde studierapporten, consultatieronde, WAR acceptatie, SVR12 objectief, extrapolatie genotype 4, aanleverwijze fabrikant, klokstop</t>
  </si>
  <si>
    <t xml:space="preserve">Bij 1.000–1.500 F2–F4-patiënten per jaar, 35% marktpenetratie en gemiddelde kosten van €63.766 voor de huidige interferonvrije mix zijn de totale kosten €18–27 mln (F3/F4), maar netto bespaart opname €1–2 mln omdat duurdere regimes worden vervangen; het risico zit in verbreding: €28–43 mln bij F0–F2, €631 mln bij alle 25.200 GT1/3/4-dragers en theoretisch €1,78 miljard bij alle 28.000 HCV-patiënten – een klassebreed en tijdelijk risico, omdat genezing de populatie uiteindelijk laat krimpen (behoudens instroom uit het buitenland).</t>
  </si>
  <si>
    <t xml:space="preserve">ZIN rekent bij curatieve middelen expliciet met 'stuwmeer'-scenario's (alle gediagnosticeerde dragers) en met de tijdelijkheid van de piek; de budgetimpact wordt op klasseniveau en niet per product beoordeeld – argument voor klassebrede arrangementen.</t>
  </si>
  <si>
    <t xml:space="preserve">KCR 18-05-2015 §1.1 scenario's A-C, §1.3 indicatieverbreding, §3 conclusie</t>
  </si>
  <si>
    <t xml:space="preserve">budgetimpact 18-27 mln, besparing 1-2 mln, substitutie, F0-F2 verbreding 28-43 mln, 631 mln scenario, 28.000 HCV patiënten, 1,78 miljard, marktpenetratie 35%</t>
  </si>
  <si>
    <t xml:space="preserve">Zonder FE-dossier (gelijke waarde binnen de klasse) adviseert ZIN tóch, 'gezien de hoge budgetimpact', een prijsarrangement 'zoals bij de eerder beoordeelde hepatitis C-producten' om toegankelijkheid en betaalbaarheid te borgen; daarmee wordt de arrangementsvoorwaarde van sofosbuvir (vergoeding beperkt tot F3/F4) de facto naar de hele klasse doorgetrokken.</t>
  </si>
  <si>
    <t xml:space="preserve">Klassebreed prijsarrangement als standaardvoorwaarde voor elke nieuwe DAA-combinatie (GVS-104, GVS-123, GVS-124, GVS-140, GVS-147); ZIN adviseert prijsonderhandeling ook zonder KE-berekening wanneer de macrokosten hoog zijn.</t>
  </si>
  <si>
    <t xml:space="preserve">brief 22-06-2015 p. 2 (beoordeling kostenconsequentie, advies)</t>
  </si>
  <si>
    <t xml:space="preserve">prijsarrangement hepatitis C, klassebreed, F3/F4 beperking sofosbuvir, toegankelijkheid betaalbaarheid, geen FE bij gelijke waarde</t>
  </si>
  <si>
    <t xml:space="preserve">Zonder head-to-head studies concludeert ZIN op basis van de afzonderlijke registratiestudies dat er geen klinisch relevante verschillen zijn in SVR-kans, bijwerkingen of staken tussen 3DAA (Viekirax+Exviera ± RBV), ledipasvir/sofosbuvir, sofosbuvir+daclatasvir en sofosbuvir+simeprevir bij GT1; voor GT4 wordt het 2DAA+RBV-bewijs aangevuld met extrapolatie van het GT1-bewijs van de comparators ('met inachtneming van de beperkte mogelijkheid tot interpretatie van de data'). Drie DAA's plus ritonavir-booster versus twee DAA's zonder booster maakt voor het oordeel geen verschil.</t>
  </si>
  <si>
    <t xml:space="preserve">Gelijke waarde binnen een klasse kan worden vastgesteld op naast-elkaar gelegde single-arm/RCT-data met een objectieve uitkomst (SVR12), zonder formele NMA; verschillen in aantal componenten of tabletlast tellen niet als klinisch relevant zonder effect op uitkomsten.</t>
  </si>
  <si>
    <t xml:space="preserve">FT-rapport conclusie (gunstige/ongunstige effecten, toepasbaarheid, gebruiksgemak); brief 22-06-2015 p. 1</t>
  </si>
  <si>
    <t xml:space="preserve">3DAA 2DAA, ombitasvir paritaprevir ritonavir dasabuvir, gelijke waarde Harvoni, geen head-to-head, extrapolatie genotype 4, SVR, ritonavir booster</t>
  </si>
  <si>
    <t xml:space="preserve">3DAA is op lijstprijs (€39.400 per 12 weken; 2DAA €36.248) goedkoper dan SOF/LDV en SOF+DCV (€66.501) en SOF+SMV (€65.126), zodat opname bij gelijke waarde en substitutie netto €5–8 mln bespaart op €8–12 mln totale kosten; toch signaleert ZIN het volumerisico (F0–F2: €6–9 mln; alle 16.800 GT1/4-dragers bij 35% penetratie: €275 mln; alle HCV-patiënten: &gt;€1 miljard) en adviseert een prijsarrangement.</t>
  </si>
  <si>
    <t xml:space="preserve">Een goedkopere klassegenoot krijgt hetzelfde arrangementsadvies als de duurdere voorgangers: ZIN weegt de macrokosten van de klasse, niet het prijsvoordeel van het product; bruikbaar wanneer een fabrikant met een lagere lijstprijs onder een arrangement uit wil.</t>
  </si>
  <si>
    <t xml:space="preserve">KCR 12-05-2015 tabel 3a/3b (kosten per regime), §3 conclusie; brief p. 2</t>
  </si>
  <si>
    <t xml:space="preserve">budgetimpact 8-12 mln, besparing 5-8 mln, 39.400 per kuur, 66.501 SOF+DCV, 16.800 patiënten, 275 mln, prijsarrangement ondanks besparing</t>
  </si>
  <si>
    <t xml:space="preserve">Bij gelijke therapeutische waarde wordt geen FE-dossier gevraagd; de kostenconsequentieraming volstaat en de prijs wordt geankerd op de gelijkwaardige, al vergoede DAA-regimes via een prijsarrangement 'zoals bij de eerder beoordeelde hepatitis C-producten'.</t>
  </si>
  <si>
    <t xml:space="preserve">Standaardformule 2015–2018 in de HCV-klasse: gelijke waarde → KCR i.p.v. FE → klassearrangement; later geformaliseerd als 'geen meerkosten t.o.v. …' (vergelijk GVS-351 iptacopan).</t>
  </si>
  <si>
    <t xml:space="preserve">brief 22-06-2015 p. 2 (advies)</t>
  </si>
  <si>
    <t xml:space="preserve">gelijke waarde geen FE, KCR, prijsanker klassegenoot, arrangement hepatitis C</t>
  </si>
  <si>
    <t xml:space="preserve">Twee placebogecontroleerde fase III-RCT's tonen na één maand een reductie van ≥2 punten op de PSA- en CEA-schalen (subjectief maar gevalideerd; 2 punten geldt als klinisch relevant) bij ~20% extra patiënten (30% vs. 10%); het effect is het sterkst 3–6 uur na aanbrengen, een effect op kwaliteit van leven is niet aangetoond en bijwerkingen (erytheem, flushing) zijn lastig te onderscheiden van de aandoening. ZIN/WAR: meerwaarde t.o.v. placebo voor een déél van de patiënten met subtype 1 als niet-medicamenteuze maatregelen falen; een proefbehandeling is zinvol.</t>
  </si>
  <si>
    <t xml:space="preserve">Meerwaarde t.o.v. placebo op een subjectieve symptoomschaal bij een cosmetisch-symptomatische indicatie wordt erkend, maar draagt weinig gewicht als het QoL-effect ontbreekt; de formulering 'meerwaarde bij een deel van de patiënten' opent de weg naar een KE-afwijzing.</t>
  </si>
  <si>
    <t xml:space="preserve">GVS-rapport 15/13 §3.1-3.2; WAR 22-06-2015 (FT-discussie en advies)</t>
  </si>
  <si>
    <t xml:space="preserve">brimonidine rosacea erytheem, PSA CEA 2 punten, 30% vs 10% placebo, kwaliteit van leven niet aangetoond, subtype 1, proefbehandeling</t>
  </si>
  <si>
    <t xml:space="preserve">De ziektelast van huidaandoeningen is 'gering' (&lt;0,1); rosacea valt onder 'andere huidaandoeningen' met een ziektelast van 0,006, zodat de laagste referentiewaarde van €20.000/QALY geldt – bij die drempel is de door de fabrikant berekende ICER van €16.958 met ~50% kans op kosteneffectiviteit onvoldoende.</t>
  </si>
  <si>
    <t xml:space="preserve">Bij lage-ziektelastindicaties (huid, cosmetisch-symptomatisch) hanteert ZIN €20.000/QALY, waardoor zelfs bescheiden ICER's met veel onzekerheid niet acceptabel zijn; herbruikbaar voor dermatologische en lifestyle-achtige indicaties (vgl. GVS-223 crisaborole, GVS-326 semaglutide obesitas).</t>
  </si>
  <si>
    <t xml:space="preserve">FE-rapport §ziektelast (0,006) en conclusie; GVS-rapport §4.1</t>
  </si>
  <si>
    <t xml:space="preserve">ziektelast 0,006, huidaandoeningen gering, referentiewaarde 20.000, ICER 16.958, kans 50%</t>
  </si>
  <si>
    <t xml:space="preserve">Het FE-model is van onvoldoende methodologische kwaliteit: overgangskansen vanaf week 5 zijn onvoldoende onderbouwd, het QoL-effect is zeer gering en de vertaling naar EQ-5D niet inzichtelijk (onduidelijk of de utiliteiten voor Nederland zijn aangepast), en de probabilistische analyse gebruikte ±10% in plaats van betrouwbaarheidsintervallen; alle drie de inputbronnen (overgangskansen, utiliteiten, kosten) zijn zwak onderbouwd en de berekeningswijze pakt gunstig uit voor het middel, waardoor geen goede puntschatting mogelijk is en de 'enorme spreiding' rond de ICER onacceptabel is.</t>
  </si>
  <si>
    <t xml:space="preserve">Checklist van FE-afwijzingsgronden in het GVS: zwakke overgangskansen, onnavolgbare utiliteitsmapping, PSA zonder BI's; 'geen puntschatting mogelijk' volstaat voor 'niet opnemen' zonder kortingsadvies.</t>
  </si>
  <si>
    <t xml:space="preserve">FE-rapport conclusie (kritiekpunten); GVS-rapport §4.1-4.2; WAR 24-08-2015 FE-discussie</t>
  </si>
  <si>
    <t xml:space="preserve">FE onvoldoende methodologische kwaliteit, overgangskansen week 5, EQ-5D mapping, utiliteiten Nederland, PSA 10%, geen puntschatting, spreiding ICER</t>
  </si>
  <si>
    <t xml:space="preserve">ZIN raamt de doelgroep op 47.325 patiënten (13,35 mln volwassenen × 2,3% rosacea × 76% matig/ernstig erytheem × 78% subtype 1 × 26% zoekt behandeling) en volgt de fabrikant niet in de aanname dat &gt;75-jarigen niet behandeld worden; bij 100% marktpenetratie in jaar 3 en 0,532 g/dag zijn de meerkosten €9,4 mln, hoger bij meer gebruik; de WAR wees erop dat het FT-rapport een prevalentie van 10% noemt (i.p.v. 2,3%) en dat stakers uit eerdere jaren de penetratie beïnvloeden, waarna de raming is herzien.</t>
  </si>
  <si>
    <t xml:space="preserve">Bij veelvoorkomende, mild-symptomatische aandoeningen bouwt ZIN de doelgroep trechtergewijs op uit prevalentie- en zorggebruikspercentages en corrigeert fabrikantaannames die de populatie kunstmatig verkleinen (leeftijdsgrens).</t>
  </si>
  <si>
    <t xml:space="preserve">KCR 24-08-2015 §1 (patiëntenaantallen, tabel 1), §2 aannames; WAR 22-06-2015 en 24-08-2015 KCR-discussie</t>
  </si>
  <si>
    <t xml:space="preserve">47.325 patiënten, prevalentie 2,3% vs 10%, 76% 78% 26% trechter, 100% marktpenetratie, 0,532 gram, 9,4 mln, 75-plussers</t>
  </si>
  <si>
    <t xml:space="preserve">De claim van meerwaarde bij laxans-refractaire OIC rust op een gepoolde open-label post-hoc analyse van 75 patiënten uit de oxycodon/naloxon-armen van drie fabrikantgesponsorde RCT's (BFI-daling 21,2 punten; 17% maligne / 26% niet-maligne obstipatievrij) en een Belgische observationele switch-studie (n=68, 95% responders bij een brede definitie); ZIN/WAR beoordelen dit als 'dun' bewijs met laag vertrouwen (niet-onafhankelijke analisten, geen blindering, geen controlegroep) dat een effect 'suggereert' maar de vergelijkende vraag niet beantwoordt.</t>
  </si>
  <si>
    <t xml:space="preserve">Post-hoc subgroepselectie uit RCT-armen plus een ongecontroleerde real-life studie volstaat niet voor meerwaarde in een nieuw afgebakende subgroep; ZIN eist een (in)directe vergelijking met de Nederlandse standaard in díe subgroep.</t>
  </si>
  <si>
    <t xml:space="preserve">herbeoordelingsrapport 15/17 §5.2.1-5.2.2 (Koopmans 2014, Poelaert 2015), §5.4 overwegingen; WAR 18-05-2015</t>
  </si>
  <si>
    <t xml:space="preserve">post-hoc analyse 75 patiënten, BFI, open-label, real-life Poelaert 68 patiënten, fabrikantgesponsord, laag vertrouwen, laxans-refractaire OIC</t>
  </si>
  <si>
    <t xml:space="preserve">De Nederlandse standaard bij OIC is oxycodon (mga) met een optimaal laxansregime (≥1 laxans in adequate dosering, zo nodig een tweede klasse; NHG, CBO, landelijke richtlijn Obstipatie), bij refractaire klachten aangevuld met o.a. methylnaltrexon; er is géén studie waarin oxycodon/naloxon met deze standaard of met placebo wordt vergeleken bij laxans-refractaire patiënten en het contrast met oxycodon-monotherapie is uit de studies niet af te leiden – reden voor het oordeel 'minderwaarde vanwege het ontbreken van voldoende gegevens', in lijn met CFH 09/12 en 10/03.</t>
  </si>
  <si>
    <t xml:space="preserve">'Minderwaarde wegens onvoldoende gegevens' is de vaste GVS-formule wanneer vergelijkende data t.o.v. de richtlijnstandaard ontbreken (WAR-leden hadden er moeite mee, ZIN houdt eraan vast); een herbeoordeling zonder nieuwe vergelijkende studie herhaalt het eerdere oordeel.</t>
  </si>
  <si>
    <t xml:space="preserve">brief 17-11-2015 p. 1-2 (voorgeschiedenis, uitkomsten herbeoordeling); rapport §3.4, §5.5</t>
  </si>
  <si>
    <t xml:space="preserve">oxycodon optimaal laxansregime, richtlijnen NHG CBO, methylnaltrexon, geen vergelijkende studie, minderwaarde onvoldoende gegevens, CFH 2009 2010</t>
  </si>
  <si>
    <t xml:space="preserve">Registratie / off-label / EMA-status</t>
  </si>
  <si>
    <t xml:space="preserve">Toets aan de criteria voor voorwaardelijke toelating (uitvoeringstoets 2014): het middel is geen kandidaat omdat onvoldoende gegevens aantonen dat het een veelbelovende toevoeging is voor de OIC-groep én er alternatieven bestaan (voortzetten van de gebruikelijke behandeling; methylnaltrexon, inmiddels ook geregistreerd voor OIC buiten de palliatieve fase); dat Targinact in Duitsland, Italië, het VK e.a. (deels met restricties) wordt vergoed, verandert het oordeel niet.</t>
  </si>
  <si>
    <t xml:space="preserve">Vroege toepassing van de VT-toets in een GVS-brief: 'veelbelovend' vereist meer dan suggestieve open data en de aanwezigheid van een geregistreerd alternatief sluit VT uit; buitenlandse vergoedingsstatus is geen pakketargument.</t>
  </si>
  <si>
    <t xml:space="preserve">brief 17-11-2015 p. 2 (toetsing voorwaardelijke toelating); rapport §5.3 standpunten buitenland</t>
  </si>
  <si>
    <t xml:space="preserve">voorwaardelijke toelating criteria, geen kandidaat, alternatieven methylnaltrexon, buitenland vergoeding, uitvoeringstoets 2014</t>
  </si>
  <si>
    <t xml:space="preserve">ZIN liet een derde beoordeling toe omdat een fabrikant bij nieuwe gepubliceerde studies een herbeoordeling mag vragen, maar had vooraf aangegeven alleen een 'beperkte, afgebakende plaats' met een nauw omschreven populatie te zien; de WAR uitte verbazing dat het dossier op basis van deze studies is voorgelegd, vroeg de fabrikant om het contrast oxycodon/naloxon vs. oxycodon en oordeelde dat de fabrikant sinds 2009 'voldoende tijd heeft gehad om goede studies uit te voeren'.</t>
  </si>
  <si>
    <t xml:space="preserve">Herbeoordelingsrecht bij nieuwe publicaties is geen recht op een lagere bewijslat; het versmallen van de indicatie tot een subgroep zonder subgroepspecifieke vergelijkende studie leidt tot herhaling van de afwijzing.</t>
  </si>
  <si>
    <t xml:space="preserve">WAR-verslag 18-05-2015 agendapunt 8 (discussie, advies)</t>
  </si>
  <si>
    <t xml:space="preserve">herbeoordeling nieuwe studies, afgebakende plaats, WAR verbazing, voldoende tijd goede studies, subgroep zonder vergelijkende studie</t>
  </si>
  <si>
    <t xml:space="preserve">Evolocumab verlaagt LDL-C 37–38% méér dan ezetimibe (55–60% vs. placebo), maar had eind 2015 geen data op cardiovasculaire morbiditeit/mortaliteit, terwijl statines en ezetimibe (IMPROVE-IT) die wél hebben; ZIN geeft daarom voor de brede populatie (na falen van statine alleen) de voorkeur aan ezetimibe en kwalificeert evolocumab als 'therapeutische minderwaarde t.o.v. ezetimibe op grond van harde eindpunten'. Zodra statine + ezetimibe onvoldoende is, bestaat er geen comparator met harde data meer en wordt LDL-C-daling t.o.v. placebo wél als meerwaarde geaccepteerd bij voldoende hoog risico. De WAR discussieerde uitgebreid over deze asymmetrie (OSLER-signaal, FOURIER verwacht ~2017).</t>
  </si>
  <si>
    <t xml:space="preserve">Surrogaatacceptatie hangt af van de comparator: tegenover een middel met harde eindpunten telt LDL-C niet, tegenover placebo in de restgroep wel – zo ontstaat een 'laatste-stap'-plaats. Herbruikbaar voor nieuwe klassen met surrogaatbewijs (inclisiran GVS-226, bempedoïnezuur GVS-269).</t>
  </si>
  <si>
    <t xml:space="preserve">FT-rapport conclusie en toelichting; GVS-rapport 16/01 §3.1; WAR-discussie 14-12-2015 (in BIA-sectie)</t>
  </si>
  <si>
    <t xml:space="preserve">PCSK9 evolocumab, LDL-C 37-38% vs ezetimibe, harde eindpunten ontbreken, IMPROVE-IT, minderwaarde vs ezetimibe, meerwaarde vs placebo, FOURIER, OSLER</t>
  </si>
  <si>
    <t xml:space="preserve">De meerwaarde geldt alleen voor 'voldoende hoog risico': familiaire hypercholesterolemie (hetero- en homozygoot) en secundaire preventie bij recidief-CVE, DM2 + CVE of CVE + echte statine-intolerantie (≤2% van de patiënten; vermeend tot 30%; vast te stellen volgens de EAS/ESC-criteria met drie statines); ZIN noemt de onderbouwing van de door de fabrikant geclaimde VHR-subgroepen 'mager' (geen subgroepstudies behalve FH, geen gepubliceerde subgroepanalyses) maar accepteert ze op consistente LDL-verlaging als surrogaat, en adviseert bijlage 2-voorwaarden precies voor deze groepen, bovenop max. verdraagbare statine + ezetimibe.</t>
  </si>
  <si>
    <t xml:space="preserve">Definitie van 'echte statine-intolerantie' (EAS/ESC, drie statines, gedocumenteerd) als gepast-gebruikscriterium; ZIN vertaalt risicogroepen uit de FT-conclusie één op één in bijlage 2-tekst – de mal voor alle latere lipidendossiers (alirocumab GVS-113, GVS-171/292 uitbreiding, inclisiran GVS-226).</t>
  </si>
  <si>
    <t xml:space="preserve">brief 19-01-2016 p. 2 (therapeutische waarde, voetnoot 1) en p. 4 (bijlage 2, evaluatie)</t>
  </si>
  <si>
    <t xml:space="preserve">hoog risico subgroepen, FH, recidief CVE, DM2 CVE, echte statine-intolerantie 2%, EAS/ESC criteria, bijlage 2 voorwaarden, magere onderbouwing VHR</t>
  </si>
  <si>
    <t xml:space="preserve">De FE-analyse is van voldoende methodologische kwaliteit, maar ZIN corrigeert de basecase: een disutiliteit voor tweewekelijkse/maandelijkse injecties had in de basecase gehoord (ICER's stijgen naar €33.811 HeFH, €73.552 SI, €108.419 VHR), de Britse calibratiefactoren van het CVE-predictiemodel zijn mogelijk niet valide voor lagere-risicogroepen in NL, de SI-groep in het model bevat ook DM2-patiënten zonder CVE (voor wie geen meerwaarde is vastgesteld), subgroep-inputs uit vergelijkende studies zijn summier toegelicht en Engelse CVE-utiliteiten uit een zeer kleine studie zijn met een correctiefactor opgehoogd.</t>
  </si>
  <si>
    <t xml:space="preserve">Injectie-disutiliteit als verplicht basecase-element bij s.c. middelen versus orale comparator; ZIN hanteert eigen ICER's naast die van de fabrikant en toetst of de FE-populatie samenvalt met de FT-subgroepen.</t>
  </si>
  <si>
    <t xml:space="preserve">FE-rapport conclusie (kritiekpunten); brief 19-01-2016 p. 2-3 (farmaco-economische analyse)</t>
  </si>
  <si>
    <t xml:space="preserve">disutiliteit injectie, ICER 33.811 73.552 108.419, Britse calibratie, subgroep SI DM2, utiliteiten kleine studie, FE voldoende kwaliteit</t>
  </si>
  <si>
    <t xml:space="preserve">Met drie ziektelasten (0,49 HeFH; 0,40 VHR; 0,25 SI) horen twee referentiewaarden (€50.000 resp. €20.000): alleen HeFH is kosteneffectief (95% kans; HoFH aangenomen vergelijkbaar), SI heeft 27% kans bij €20.000 en VHR 0% bij €50.000, met ICER's 'ruim €40.000 boven de referentiewaarde'; een prijsdaling van 30% brengt alleen SI onder de drempel, pas bij ≥60% zijn alle drie de groepen kosteneffectief – ZIN adviseert daarom alleen FH op te nemen en de overige groepen niet, tenzij prijsonderhandeling de KE verbetert en de budgetimpact reduceert.</t>
  </si>
  <si>
    <t xml:space="preserve">Per-subgroep-KE met verschillende referentiewaarden binnen één dossier en een kortingspercentage dat op de grootste (ongunstigste) groep is gedimensioneerd; 'opnemen voor subgroep A, niet voor B tenzij prijsonderhandeling' als adviesvorm (vgl. INT-163).</t>
  </si>
  <si>
    <t xml:space="preserve">brief 19-01-2016 p. 3 (conclusies kosteneffectiviteit, advies); FE-rapport §ziektelast</t>
  </si>
  <si>
    <t xml:space="preserve">ziektelast 0,49 0,40 0,25, referentiewaarde 50.000 20.000, kans 95% 27% 0%, prijsdaling 60%, alleen FH opnemen, tenzij prijsonderhandeling</t>
  </si>
  <si>
    <t xml:space="preserve">Zonder ACP formuleert ZIN zelf het verdringingsargument: bij €42–62 mln meerkosten in 2018 (14.000–20.400 patiënten, 50% penetratie; verdubbeling bij alle in aanmerking komenden), de beperkte toegestane groei van het zorgbudget en de zeer ongunstige KE bij SI en VHR zal opname 'leiden tot verdringing van andere kosteneffectievere zorg' en 'gezondheidsverlies op populatieniveau' – een zwaarwegend argument tegen opname bij de huidige prijs; daarnaast zet ZIN halfjaarlijkse monitoring van aantallen, gepast gebruik en kosten in met herbeoordeling bij afwijkingen (rapportage 2018).</t>
  </si>
  <si>
    <t xml:space="preserve">Verdringingsargument als zelfstandige ZIN-grond (later standaard via de ACP) en monitoring-met-herbeoordelingsclausule als voorwaarde bij opname van een volumerisicovolle klasse; voorloper van de sluislogica in het GVS.</t>
  </si>
  <si>
    <t xml:space="preserve">BIA 14-12-2015 conclusie; brief 19-01-2016 p. 3-4 (advies, evaluatie)</t>
  </si>
  <si>
    <t xml:space="preserve">verdringing kosteneffectievere zorg, gezondheidsverlies populatieniveau, 42-62 mln, 14.000-20.400 patiënten, monitoring halfjaarlijks, herbeoordeling 2018</t>
  </si>
  <si>
    <t xml:space="preserve">De utiliteitsafleiding bepaalt de ICER: met de door de fabrikant gemapte SF-36→EQ-5D komt de ICER op €32.860, met de ziektespecifieke CLDQ op €20.129 en met de door ZIN gevraagde SF-36→SF-6D-omzetting (door ZIN 'het meest accuraat' geacht) op €49.787/QALY – precies op de referentiewaarde; daarbovenop gebruikte de fabrikant Standard Gamble i.p.v. de beoogde TTO-resultaten (ICER 'enkele duizenden euro's' hoger), rekende de controle-arm ten onrechte de baseline-utiliteit toe en berekende mantelzorgkosten te laag (+€2.162). Twee WAR-referenten: '€50.000 is de laagste ICER die de fabrikant heeft kunnen berekenen'.</t>
  </si>
  <si>
    <t xml:space="preserve">Mapping-keuze (EQ-5D vs. SF-6D vs. ziektespecifiek) kan de ICER met een factor 2,5 laten verschillen; ZIN eist de gevraagde omzetting in de basecase, niet in een scenario, en kiest bij twijfel de conservatieve variant.</t>
  </si>
  <si>
    <t xml:space="preserve">FE-herbeoordelingsrapport 23-11-2015 eindconclusie en discussiepunten; WAR 14-12-2015 en 22-02-2016</t>
  </si>
  <si>
    <t xml:space="preserve">SF-36 SF-6D mapping, CLDQ 20.129, ICER 49.787, Standard Gamble TTO, utiliteit controle-arm, mantelzorgkosten, referentiewaarde 50.000</t>
  </si>
  <si>
    <t xml:space="preserve">Claude (batch 52, 24-09-2026)</t>
  </si>
  <si>
    <t xml:space="preserve">Het Markov-model extrapoleert 6 maanden studiedata naar 25 jaar (levenslang) zonder tijdsafhankelijkheid per gezondheidstoestand (alleen 'de zoveelste cyclus'), waardoor het klinisch beloop van HE niet goed wordt weerspiegeld; de WAR-referent noemde de tijdshorizon 'wel erg lang' met een te lage ICER als gevolg en vroeg een met clinici afgesproken realistische horizon; de fabrikant kon binnen de termijn geen patient-level model bouwen en had die keuze volgens de WAR eerder moeten maken.</t>
  </si>
  <si>
    <t xml:space="preserve">Modelstructuur (cohort-Markov zonder verblijfsduurafhankelijkheid) kan op zichzelf grond zijn voor 'onvoldoende kwaliteit' bij een recidiverende aandoening; herbeoordelingen volgen de normale procedure (fabrikant mag reageren en aanpassen).</t>
  </si>
  <si>
    <t xml:space="preserve">WAR-verslag 14-12-2015 agendapunt 10 en 22-02-2016 agendapunt 6 (FE-discussie)</t>
  </si>
  <si>
    <t xml:space="preserve">Markov 25 jaar, tijdsafhankelijkheid cyclus, klinisch beloop, patient-level model, tijdshorizon te lang, herbeoordelingsprocedure</t>
  </si>
  <si>
    <t xml:space="preserve">Hoewel de regelgeving bij een onvoldoende onderbouwde FE tot 'niet opnemen' leidt, adviseert ZIN op grond van een 'combinatie van overwegingen' toch opname op 1B: het model is duidelijk verbeterd en de kans op kosteneffectiviteit substantieel toegenomen, een beter model is op korte termijn niet te verwachten (NICE keurde het vergelijkbare laatste model uiteindelijk goed na eerdere afwijzingen), de behandelkosten (€4.226 p.p./jaar) en meerkosten (€3,8–6,3 mln) zijn beperkt en beroepsgroepen en patiënten (NVH, NVMDL, NLV) zien het als belangrijk middel bij een ernstige aandoening met weinig alternatieven.</t>
  </si>
  <si>
    <t xml:space="preserve">Proportionaliteitsregel: bij lage budgetimpact, hoge ziekte-ernst en een 'best haalbaar' model mag KE-onzekerheid worden geaccepteerd; buitenlandse HTA-uitkomst (NICE) telt als ondersteunend argument. Herbruikbaar voor kleine dossiers met FE-tekortkomingen.</t>
  </si>
  <si>
    <t xml:space="preserve">brief 14-04-2016 p. 2 (overige overwegingen, advies)</t>
  </si>
  <si>
    <t xml:space="preserve">combinatie van overwegingen, NICE geaccepteerd model, geen beter model haalbaar, meerkosten 3,8-6,3 mln, 4.226 per patiënt, NVH NVMDL leverpatiënten, opname ondanks FE onvoldoende</t>
  </si>
  <si>
    <t xml:space="preserve">Bijlage 2-voorwaarden (GVS)</t>
  </si>
  <si>
    <t xml:space="preserve">De vergoeding wordt via bijlage 2 beperkt tot de populatie waarvoor meerwaarde is vastgesteld: 'toegevoegd aan lactulose, voor de preventie van de derde en volgende episodes van manifeste hepatische encefalopathie bij patiënten ≥18 jaar' – conform de pivotal studie (patiënten met ≥2 doorgemaakte episodes) en de FE-vraagstelling die de WAR liet aanscherpen tot 'bij patiënten met minimaal 2 HE-episodes'.</t>
  </si>
  <si>
    <t xml:space="preserve">Bijlage 2-tekst als vertaling van de inclusiecriteria van de pivotal studie (episode-telling); combinatievoorwaarde 'toegevoegd aan' de standaard.</t>
  </si>
  <si>
    <t xml:space="preserve">brief 14-04-2016 p. 2 (bijlage 2 voorwaarde); WAR 14-12-2015 (vraagstelling)</t>
  </si>
  <si>
    <t xml:space="preserve">bijlage 2 derde episode, toegevoegd aan lactulose, minimaal 2 episodes, hepatische encefalopathie 18 jaar</t>
  </si>
  <si>
    <t xml:space="preserve">De longfunctiewinst van ~3% ppFEV1 in TRAFFIC/TRANSPORT is 'relatief beperkt' (WAR-referent: 'weinig'; ACP: 2–3% terugwinnen bij 30% verloren capaciteit) en het oordeel 'meerwaarde' rust vooral op de gepoolde 48-weekse exacerbatiereductie (-39% totaal, -61% met opname, -56% met i.v. antibiotica) die 'mogelijk klinisch relevant' is; langetermijndata ontbreken (PROGRESS-extensie ongecontroleerd, interim) en de meerderheid van de patiënten reageert niet.</t>
  </si>
  <si>
    <t xml:space="preserve">Bij CFTR-modulatoren weegt ZIN exacerbaties zwaarder dan het (kleine) ppFEV1-effect; 'meerwaarde met beperkte klinische relevantie' is de opmaat naar een streng KE-oordeel. Herbruikbaar voor Symkevi (GVS-181), Kaftrio (GVS-225) en andere CF-dossiers.</t>
  </si>
  <si>
    <t xml:space="preserve">GVS-rapport 16/08 §3.1; FT-rapport conclusie; ACP-advies 22-04-2016; WAR FT-discussie</t>
  </si>
  <si>
    <t xml:space="preserve">ppFEV1 3%, exacerbaties -39% -61% -56%, klinische relevantie beperkt, PROGRESS extensie, non-responders meerderheid, TRAFFIC TRANSPORT</t>
  </si>
  <si>
    <t xml:space="preserve">De KEA (ICER €359.981/QALY, maatschappelijk perspectief) is van onvoldoende kwaliteit én gaat uit van het 'beste scenario': sterfte via een 15 jaar oud Liou-model terwijl een nieuwere versie beschikbaar is, extrapolatie van het ppFEV1-effect op een niet-significante PROGRESS-schatter met grote standaardfout (follow-up ≤1,5 jaar), en mogelijke dubbeltelling doordat het middel zowel op ppFEV1 als rechtstreeks op exacerbaties werkt; de werkelijke ICER is 'hoogstwaarschijnlijk' hoger en de kans op kosteneffectiviteit bij €80.000 is 0% (ook volgens de fabrikant).</t>
  </si>
  <si>
    <t xml:space="preserve">Als de fabrikant zelf 0% kans rapporteert én het model onvoldoende is, kan ZIN geen kortingspercentage berekenen – de 'prijsreductie niet te bepalen'-formule die later bij meerdere dure GVS-middelen terugkeert.</t>
  </si>
  <si>
    <t xml:space="preserve">FE-rapport 18-01-2016 conclusie (kritiekpunten); GVS-rapport §3.2; WAR FE-discussie</t>
  </si>
  <si>
    <t xml:space="preserve">ICER 359.981, Liou model 15 jaar oud, PROGRESS extrapolatie niet significant, dubbeltelling ppFEV1 exacerbaties, kans 0% bij 80.000, beste scenario</t>
  </si>
  <si>
    <t xml:space="preserve">ZIN maakt de bereidheid om bij uitzondering een hogere referentiewaarde dan €80.000/QALY te accepteren afhankelijk van een realistischer KE-schatting én van transparantie van de fabrikant over de prijsopbouw: 'naarmate de kosteneffectiviteit in belangrijker mate wordt gedreven door de prijsstelling en de ICER een groter veelvoud van de referentiewaarde is, mogen hogere eisen worden gesteld aan het motiveren van deze prijsstelling'; ook de ACP noemt het gebrek aan transparantie (incl. prijzen in andere landen) een belemmering voor rechtvaardige verdeling van publiek geld.</t>
  </si>
  <si>
    <t xml:space="preserve">Transparantie over prijsopbouw als voorwaarde voor afwijken van de referentiewaarde; ZIN legt de bewijslast voor een extreme ICER bij de fabrikant. Vroegste formulering van het 'prijsopbouw'-argument, later ACP-vast onderdeel.</t>
  </si>
  <si>
    <t xml:space="preserve">brief 13-05-2016 p. 3 (advies, conclusies); ACP-advies</t>
  </si>
  <si>
    <t xml:space="preserve">transparantie prijsopbouw, hogere referentiewaarde bij uitzondering, veelvoud referentiewaarde, motiveren prijsstelling, publiek geld rechtvaardig verdelen</t>
  </si>
  <si>
    <t xml:space="preserve">Omdat de meerderheid van de patiënten niet op lumacaftor/ivacaftor reageert, willen ZIN en ACP non-responders vooraf van behandeling en vergoeding kunnen uitsluiten; de daarvoor benodigde diagnostische test is nog niet gevalideerd, zodat responderselectie 'met te veel onzekerheden omgeven' is en (nog) geen grond biedt om de ongunstige KE te accepteren; de ACP adviseert bij eventuele onderhandeling heldere start- en stopcriteria en onderzoek naar responderselectie.</t>
  </si>
  <si>
    <t xml:space="preserve">Gevalideerde responderselectie als voorwaarde voor gepast gebruik én als hefboom voor de KE (effectiviteit verbeteren door selectie); voorloper van de start-/stopcriteria in het Orkambi-arrangement (GVS-128).</t>
  </si>
  <si>
    <t xml:space="preserve">ACP-advies 22-04-2016; brief 13-05-2016 p. 3 (conclusies)</t>
  </si>
  <si>
    <t xml:space="preserve">non-responders uitsluiten, diagnostische test niet gevalideerd, responderselectie, start- en stopcriteria, gepast gebruik CF</t>
  </si>
  <si>
    <t xml:space="preserve">498 patiënten (≥12 jaar, F508del-homozygoot) × ~€170.000 per jaar, levenslang, geeft €84,4 mln meerkosten in 2018 bij 100% penetratie; als alle F508del-homozygoten worden behandeld €125,5 mln (België: €60,4/79,8 mln, gezamenlijke BeNeLuxA-KCR); ZIN adviseert daarom bij eventuele opname bijlage 2-voorwaarden voor alleen de groep met meerwaarde en wijst op verdere kostenstijging bij indicatie-uitbreiding (jongere kinderen).</t>
  </si>
  <si>
    <t xml:space="preserve">Weesgeneesmiddel met blockbuster-budgetimpact: BI per patiënt × levenslange behandeling; eerste gezamenlijke BeNeLuxA-raming. Bijlage 2 als volumebegrenzing binnen de registratie.</t>
  </si>
  <si>
    <t xml:space="preserve">KCR 18-01-2016 conclusie; brief 13-05-2016 p. 2 (budget impact/uitvoerbaarheid)</t>
  </si>
  <si>
    <t xml:space="preserve">498 patiënten, 170.000 per jaar levenslang, 84,4 mln, 125,5 mln, BeNeLuxA België RIZIV, bijlage 2 volumebegrenzing, indicatie-uitbreiding</t>
  </si>
  <si>
    <t xml:space="preserve">Als comparator kiest ZIN intensivering van het insulineregime met bolus insuline (basaal-bolus), de stap die patiënten volgens de NHG-richtlijn zetten wanneer basaal insuline + metformine onvoldoende is; vier open-label RCT's en één indirecte vergelijking tonen dat toevoeging van een GLP-1-agonist een gelijk HbA1c-effect geeft met gewichtsafname (verschil 1,5–6,9 kg), 2–10x minder niet-ernstige hypoglykemieën en minder injecties/zelfcontrole, tegen voorbijgaande GI-bijwerkingen (misselijkheid 11–32% vs. 1%); vergelijking met mix-insuline en data bij &gt;75 jaar ontbreken.</t>
  </si>
  <si>
    <t xml:space="preserve">Meerwaarde kan berusten op gelijk primair effect (HbA1c) plus voordelen op gewicht, hypo's en gebruiksgemak; de comparator wordt gekozen als 'volgende richtlijnstap', niet als het goedkoopste alternatief.</t>
  </si>
  <si>
    <t xml:space="preserve">FT-rapport conclusie (gunstige/ongunstige effecten, gebruiksgemak, eindconclusie); brief 22-09-2016 p. 2</t>
  </si>
  <si>
    <t xml:space="preserve">GLP-1 agonist basaal insuline, bolus insuline comparator, HbA1c gelijk, gewicht -1,5 tot -6,9 kg, hypoglykemieën 2-10x minder, misselijkheid, BMI 30, geen data 75 jaar</t>
  </si>
  <si>
    <t xml:space="preserve">Het FE-dossier (IMS CORE-model v8.5, door de fabrikanten gezamenlijk ingediend) is van voldoende methodologische kwaliteit en toont dominantie t.o.v. bolus insuline (meer QALY's, lagere kosten) met 62% kans op kosteneffectiviteit bij de voor diabetes geldende referentiewaarde van €20.000/QALY (ziektelast 0,198); de WAR vroeg wel om scenario's met UKPDS 82-risicovergelijkingen, CORE v9.0 (afnemende hypo-disutiliteit), multiplicatieve utiliteiten (Beaudet 2014), Nederlandse cohortdata (DCS, GIANTT, Zwolle) en een onderbouwing van de aanname dat alle patiënten na 5 jaar naar bolus insuline switchen.</t>
  </si>
  <si>
    <t xml:space="preserve">Klassebrede FE via een gezamenlijk fabrikantendossier en een gevalideerd commercieel diabetesmodel (CORE); bij dominantie volstaat een bescheiden kans (62%) bij €20.000 – lage ziektelast, lage drempel, maar besparingen elders (hulpmiddelen) tellen mee.</t>
  </si>
  <si>
    <t xml:space="preserve">FE-rapport 22-08-2016 conclusie; WAR-notulen 22-08-2016 agendapunt 4</t>
  </si>
  <si>
    <t xml:space="preserve">CORE-model IMS, dominant, kans 62% bij 20.000, ziektelast 0,198, UKPDS 68 82, hypo-disutiliteit, Beaudet utiliteiten, Nederlandse cohorten</t>
  </si>
  <si>
    <t xml:space="preserve">Jaarlijks komen 4.326 nieuwe patiënten (BMI ≥30; 34% van de 8.319 die met eenmaal daags basaal insuline niet uitkomen) in aanmerking – cumulatief 12.978 in jaar 3 bij 100% penetratie en 10% stoppers – met €8,7 mln meerkosten op het farmaciebudget, dalend naar €5,2 mln als de besparing op hulpmiddelen (minder teststrips/naalden bij minder injecties) wordt meegeteld; bij BMI ≥35 €5,7/€3,4 mln; de raming kan zowel een over- (niemand start nog mix-insuline) als onderschatting (overstappers vanuit basaal-bolus/mix) zijn.</t>
  </si>
  <si>
    <t xml:space="preserve">BIA van een bijlage 2-verruiming rekent met substitutie van de vervangen therapiestap én met besparingen buiten het farmaciebudget (hulpmiddelen); BMI-grens als budgetknop (30 vs. 35).</t>
  </si>
  <si>
    <t xml:space="preserve">BIA conclusie en §1 (tabel 1 en 4); brief 22-09-2016 p. 2</t>
  </si>
  <si>
    <t xml:space="preserve">4.326 nieuwe patiënten, 12.978 jaar 3, 8,7 mln, 5,2 mln hulpmiddelen, BMI 30 vs 35, substitutie basaal-bolus mix-insuline, stoppers 10%</t>
  </si>
  <si>
    <t xml:space="preserve">Voor het eerst doet ZIN uitspraak over een hele klasse tegelijk, binnen de Ronde Tafel Diabeteszorg (NDF + ZIN, met zorgverleners, patiënten, verzekeraars, industrie en overheid); de nieuwe bijlage 2-tekst neemt de FT-conclusie letterlijk over (BMI ≥30, ≥3 maanden optimaal getitreerd basaal insuline + metformine ± SU, als toevoeging) en wordt ook aan Xultophy (insuline degludec/liraglutide, componenten al in het GVS) gekoppeld, terwijl veldpartijen aanvullend afspraken maakten over instellen in de tweede lijn, start-/stopcriteria en monitoring – buiten de regelgeving om.</t>
  </si>
  <si>
    <t xml:space="preserve">Model 'Ronde Tafel': klassebrede bijlage 2-aanpassing met veldafspraken over gepast gebruik naast de formele voorwaarde; sjabloon voor SGLT2 (GVS-160/233), latere GLP-1-verruimingen (GVS-189/264) en de CGRP-klasse (GVS-241).</t>
  </si>
  <si>
    <t xml:space="preserve">brief 22-09-2016 p. 1 (kader) en p. 3 (voorwaarde, aanvullende afspraken)</t>
  </si>
  <si>
    <t xml:space="preserve">Ronde Tafel Diabeteszorg, klassebreed advies, bijlage 2 BMI 30 basaal insuline metformine, Xultophy, tweede lijn instellen, start- en stopcriteria, monitoring</t>
  </si>
  <si>
    <t xml:space="preserve">Voor overstappers levert ENCORE (RCT vs. imiglucerase) bewijs van hoge (miltvolume) tot middelmatige kwaliteit (QoL, botcomplicaties) voor vergelijkbare effectiviteit – 'redelijk vertrouwen' ondanks één studie, milde patiënten en ontbrekende mortaliteitsdata; voor therapienaïeve patiënten is al het bewijs indirect (ENGAGE vs. placebo tegenover historische ERT-data) en van lage kwaliteit, maar omdat alle indirecte gegevens dezelfde kant op wijzen, volgt ZIN de EMA en spreekt van gelijke waarde, met het advies bij onvoldoende effect over te stappen op ERT; de WAR liet de GRADE-terminologie (hoog/matig/laag; veel/matig/beperkt/weinig vertrouwen) consequent doorvoeren.</t>
  </si>
  <si>
    <t xml:space="preserve">Gelijke waarde bij een zeldzame ziekte kan op één non-inferioriteits-RCT plus consistent indirect bewijs rusten, met een 'switch-back'-clausule als vangnet; GRADE-taal (vertrouwen) wordt expliciet in het oordeel verwerkt.</t>
  </si>
  <si>
    <t xml:space="preserve">FT-rapport conclusie; WAR-verslagen (FT-discussie en advies)</t>
  </si>
  <si>
    <t xml:space="preserve">ENCORE imiglucerase RCT, ENGAGE placebo indirect, bewijs hoge middelmatige lage kwaliteit, redelijk vertrouwen, EMA vergelijkbare effectiviteit, overstappen bij onvoldoende effect, GRADE</t>
  </si>
  <si>
    <t xml:space="preserve">De KE- en BI-uitkomst hangt af van de ERT-dosering: de fabrikant rekende met 42,4 U/kg (ENCORE) en vond eliglustat kostenbesparend (-€187.000 tot -€209.000 per patiënt), maar ZIN legt de gemiddelde Nederlandse dosering van 25 U/kg (range 15–60; NL-behandelprotocol, AMC-expertisecentrum) ten grondslag, waarmee ERT €179.504 per jaar kost tegenover €293.773 voor eliglustat en de besparing omslaat in meerkosten; de FE is 'van voldoende kwaliteit' mits met die NL-dosering, overige kritiekpunten (cohort van één gemiddelde patiënt, perspectief) zijn ondergeschikt.</t>
  </si>
  <si>
    <t xml:space="preserve">Comparatorkosten moeten op de Nederlandse praktijkdosering rusten, niet op de studiedosering – één parameter kan een 'dominant' resultaat omkeren; herbruikbaar bij elke orale opvolger van een gewichtsgedoseerd infuusmiddel.</t>
  </si>
  <si>
    <t xml:space="preserve">FE-rapport 22-08-2016 conclusie (kritiekpunten), §kosten (tabel 6a); brief 12-09-2016 p. 2</t>
  </si>
  <si>
    <t xml:space="preserve">ERT dosering 25 U/kg vs 42,4 U/kg, 179.504 vs 293.773 per jaar, kostenbesparend naar meerkosten, AMC expertisecentrum, NL behandelprotocol</t>
  </si>
  <si>
    <t xml:space="preserve">Uitgangspunt bij gelijke waarde is 'geen meerkosten t.o.v. ERT'; omdat er meerkosten zijn zowel op het farmaciebudget (BIA) als vanuit het maatschappelijk perspectief (KUA), adviseert ZIN niet op te nemen onder deze prijsstelling en opname pas mogelijk te maken als de fabrikant de prijs verlaagt tot het niveau van de gemiddelde Nederlandse ERT-dosering – dan onder dezelfde bijlage 2-voorwaarde als ERT; weesgeneesmiddelstatus en hoge ziektelast (0,77) veranderen daar niets aan.</t>
  </si>
  <si>
    <t xml:space="preserve">Standaard GVS-1B-formule bij gelijke waarde: prijsanker = comparator op NL-dosering, ongeacht ziektelast of weesstatus; 'niet opnemen tenzij prijsverlaging' als variant van 'opnemen na prijsonderhandeling'.</t>
  </si>
  <si>
    <t xml:space="preserve">brief 12-09-2016 p. 2 (advies); GVS-rapport 16/15 conclusie</t>
  </si>
  <si>
    <t xml:space="preserve">geen meerkosten t.o.v. ERT, niet opnemen onder deze prijsstelling, prijsverlaging, bijlage 2 gelijk aan ERT, weesgeneesmiddel geen rol, ziektelast 0,77</t>
  </si>
  <si>
    <t xml:space="preserve">Van ~150 GD1-patiënten in NL (0,9/100.000) worden 61 behandeld (GIP 2014); nieuwe symptomatische patiënten zijn zeldzaam volgens het AMC, zodat de budgetimpact vooral van overstappers afhangt (penetratie 10/20/25%; 5 EDGE-studiepatiënten stromen direct in): €2,5 mln meerkosten (ZIN, ERT 25 U/kg; door het expertisecentrum 'meest reëel' geacht) tot €3 mln besparing (fabrikant, 42,4 U/kg), met grote onzekerheid over het aantal overstappers.</t>
  </si>
  <si>
    <t xml:space="preserve">Bij een stabiele prevalente populatie draait de BIA om overstapgedrag; het nationale expertisecentrum fungeert als scheidsrechter tussen ZIN- en fabrikantscenario's.</t>
  </si>
  <si>
    <t xml:space="preserve">BIA conclusie en §1 (epidemiologie, marktpenetratie, aannames)</t>
  </si>
  <si>
    <t xml:space="preserve">150 GD1 patiënten, 61 behandeld GIP, overstappers, marktpenetratie 10 20 25%, EDGE studiepatiënten, 2,5 mln meerkosten vs 3 mln besparing, expertisecentrum</t>
  </si>
  <si>
    <t xml:space="preserve">ZIN bouwt het oordeel op eerder vastgestelde klasse-uitgangspunten – interferon heeft minderwaarde, SVR12 is een geaccepteerd surrogaat voor genezing, geen enkele interferonvrije combinatie heeft bij GT1 een klinisch voordeel (SVR12 95–100%) – en toetst Epclusa daaraan met ASTRAL-1 (99% SVR12 vs. 0% placebo), ASTRAL-2/3 (99%/95% vs. 94%/80% met SOF+RBV bij GT2/3) en ASTRAL-4 (gedecompenseerde cirrose: 83% zonder / 94% met ribavirine); conclusie: gelijke waarde t.o.v. de standaardbehandeling met andere DAA-combinaties, zonder FT-rapport of WAR.</t>
  </si>
  <si>
    <t xml:space="preserve">Klasse-uitgangspunten uit eerdere beoordelingen functioneren als 'jurisprudentie' waaraan een nieuw klassegenoot in een briefrapport wordt getoetst; pangenotypische registratie en superioriteit t.o.v. SOF+RBV bij GT3 leveren toch slechts 'gelijke waarde' op omdat de klasse als geheel de comparator is.</t>
  </si>
  <si>
    <t xml:space="preserve">briefrapport 07-11-2016 p. 1-3 (uitkomsten eerdere beoordelingen, beoordeling therapeutische waarde)</t>
  </si>
  <si>
    <t xml:space="preserve">ASTRAL-1 99%, ASTRAL-3 GT3 95% vs 80%, ASTRAL-4 gedecompenseerde cirrose ribavirine, SVR12 surrogaat, klasse-uitgangspunten, gelijke waarde DAA, pangenotypisch</t>
  </si>
  <si>
    <t xml:space="preserve">Epclusa kost €45.999 per 12-wekenkuur, exact de Harvoni-prijs, goedkoper dan de losse combinaties SOF+DCV/SOF+SMV (&gt;€60.000) maar duurder dan Viekirax/Exviera (&lt;€40.000); de fabrikant raamt 630 patiënten en €29 mln per jaar, ZIN acht een goede patiëntenschatting niet mogelijk en doet bewust geen eigen BIA of kostenvergelijking; omdat Epclusa bestaande combinaties deels vervangt, geeft ZIN in overweging het HCV-prijsarrangement ook op Epclusa toe te passen.</t>
  </si>
  <si>
    <t xml:space="preserve">In een briefrapport volstaat een lijstprijsvergelijking met de klassegenoten; het arrangementsadvies volgt uit substitutie, niet uit een BIA. Prijspariteit met de eigen voorganger (Harvoni) wordt genoteerd maar niet beloond.</t>
  </si>
  <si>
    <t xml:space="preserve">briefrapport 07-11-2016 p. 3-4 (budget impact analyse, advies)</t>
  </si>
  <si>
    <t xml:space="preserve">45.999 per kuur, Harvoni prijspariteit, 630 patiënten 29 mln, geen eigen BIA, prijsarrangement substitutie, lijstprijsvergelijking</t>
  </si>
  <si>
    <t xml:space="preserve">Clusterindeling / vergoedingslimiet (GVS)</t>
  </si>
  <si>
    <t xml:space="preserve">De registratiehouder vroeg plaatsing op bijlage 1A (onderling vervangbaar met de vaste DAA-combinaties); ZIN erkent dat de clustercriteria dat 'in principe' toelaten, maar omdat het ministerie DAA-(combinatie)producten beleidsmatig op 1B met prijsarrangement plaatst, is een 1A-toets 'minder opportuun' en wordt de aanvraag via een briefrapport afgehandeld – met het voorbehoud dat vanuit risicogericht pakketbeheer een volledige beoordeling mogelijk blijft bij een meerwaardeclaim of andere indicatie.</t>
  </si>
  <si>
    <t xml:space="preserve">Beleidskeuze van VWS (arrangement op 1B) kan de GVS-systematiek (1A-clustering) overrulen; ZIN reserveert het recht op volledige toetsing – precedent voor het loslaten van 1A-clustering bij klassen onder centraal arrangement.</t>
  </si>
  <si>
    <t xml:space="preserve">briefrapport 07-11-2016 p. 2 (briefrapport)</t>
  </si>
  <si>
    <t xml:space="preserve">1A aanvraag, onderling vervangbaar DAA, beleid VWS 1B prijsarrangement, briefrapport, risicogericht pakketbeheer, volledige beoordeling mogelijk</t>
  </si>
  <si>
    <t xml:space="preserve">Gelijke waarde geldt alleen voor GT1a, GT1b en GT4: C-EDGE TN toont SVR12 92%/99%/100% voor die genotypen maar 80% (8/10) bij GT6 en in CO-STAR slechts 20–50% bij GT6, waarop de EMA werkzaamheid bij GT2, 3, 5 en 6 niet aangetoond acht; de studies in speciale populaties (hiv-co-infectie 96%, CKD 4–5/hemodialyse 99%, opioïdsubstitutie 90–92%) onderbouwen de toepasbaarheid; 16 weken + ribavirine bij GT1a/GT4 met hoog viraal load of NS5A-polymorfismen.</t>
  </si>
  <si>
    <t xml:space="preserve">Genotype-specifieke waardebepaling volgt de registratie; bewijs in lastige subpopulaties (dialyse, hiv, verslavingszorg) wordt genoteerd als toepasbaarheidsvoordeel maar levert geen meerwaarde op binnen de klasse.</t>
  </si>
  <si>
    <t xml:space="preserve">briefrapport 07-11-2016 p. 3 (gunstige effecten, conclusie)</t>
  </si>
  <si>
    <t xml:space="preserve">C-EDGE TN, GT1a 92% GT1b 99% GT4 100%, GT6 niet aangetoond, C-SURFER dialyse, CO-INFECTION hiv, CO-STAR opioïd, ribavirine 16 weken NS5A</t>
  </si>
  <si>
    <t xml:space="preserve">Zepatier is met €41.397 per 12-wekenkuur (€13.799 per 28 tabletten) goedkoper dan Epclusa/Harvoni (€45.999) en de losse combinaties (&gt;€60.000) maar duurder dan Viekirax/Exviera (&lt;€40.000); de fabrikant raamt 525 patiënten en €24 mln per jaar, ZIN doet geen eigen schatting en adviseert ook hier een prijsarrangement omdat het middel bestaande interferonvrije combinaties deels vervangt.</t>
  </si>
  <si>
    <t xml:space="preserve">Zelfde arrangementsadvies ongeacht positie in de prijsrangorde binnen de klasse (vgl. GVS-104 en GVS-123): substitutie is het criterium, niet de relatieve prijs.</t>
  </si>
  <si>
    <t xml:space="preserve">briefrapport 07-11-2016 p. 4 (budget impact analyse, advies)</t>
  </si>
  <si>
    <t xml:space="preserve">41.397 per kuur, 525 patiënten 24 mln, prijsrangorde DAA, prijsarrangement substitutie, geen eigen schatting</t>
  </si>
  <si>
    <t xml:space="preserve">De KEA is na herindiening van voldoende kwaliteit maar levert bij €80.000/QALY slechts 21% kans op kosteneffectiviteit (ICER €97.497); het resultaat kantelt op de keuze van de effectpopulatie: met alleen de 68 Nederlandse TEMPO 3:4-patiënten (van 1.445) daalt de ICER naar €67.705 met ~50% kans – een analyse die ZIN zelf liet uitvoeren maar wegens het kleine aantal patiënten als beperkt betrouwbaar bestempelt; ook de duur van het effect (levenslang vs. 5 jaar), de eGFR-methode en het startstadium (CKD 1/2 vs. 3) sturen de uitkomst.</t>
  </si>
  <si>
    <t xml:space="preserve">Nationale subgroepanalyse als gevoeligheidsscenario dat de KE 'aanzienlijk gunstiger' maakt maar te klein is om als basecase te dienen; ZIN benoemt de gevoeligheden expliciet in plaats van één puntschatting te kiezen.</t>
  </si>
  <si>
    <t xml:space="preserve">FE-herbeoordelingsrapport 01-12-2016 eindconclusie; brief 05-12-2016 p. 1-2; WAR 31-10-2016</t>
  </si>
  <si>
    <t xml:space="preserve">ICER 97.497, kans 21% bij 80.000, Nederlandse subgroep 68 patiënten 67.705, TEMPO 3:4, duur behandeleffect 5 jaar levenslang, CKD-EPI, startstadium</t>
  </si>
  <si>
    <t xml:space="preserve">Claude (batch 53, 24-09-2026)</t>
  </si>
  <si>
    <t xml:space="preserve">Tijdens de consultatie beperkte de beroepsgroep de doelgroep: CKD 3b (eGFR 30–44) wordt niet behandeld wegens te weinig bewijs (TEMPO bevatte er nauwelijks), en conform de Europese ERA-EDTA-richtlijn (Gansevoort 2016) wordt alleen tot 50 jaar behandeld, niet gestart bij CKD 1 (30–50 jaar) of CKD 2 (40–50 jaar) en gestopt bij (vlak voor) dialyse; ZIN verwerkt dit in de bijlage 2-tekst ('CKD 1 t/m 3a … tekenen van snelle progressie … overeenkomstig de richtlijnen van de beroepsgroepen') en constateert dat BI en ICER daardoor gunstiger worden.</t>
  </si>
  <si>
    <t xml:space="preserve">Verwijzing naar veldrichtlijnen als dynamisch onderdeel van de bijlage 2-voorwaarde; richtlijnselectie van 'snelle progressie' functioneert als gepast-gebruikinstrument dat de KE verbetert.</t>
  </si>
  <si>
    <t xml:space="preserve">brief 05-12-2016 p. 2-3 (Europese richtlijn, bijlage 2 voorwaarde); BIA §1.1</t>
  </si>
  <si>
    <t xml:space="preserve">CKD 3b uitgesloten, Europese richtlijn Gansevoort 2016, leeftijd 50 jaar, snelle progressie, bijlage 2 richtlijnen beroepsgroep, stoppen bij dialyse</t>
  </si>
  <si>
    <t xml:space="preserve">Op basis van de consultatiereactie van de nefrologen (55% CKD 3a vs. 45% 3b; 15/20/40% snelle progressie per stadium) komen 320–400 patiënten in aanmerking; met €22.265 per patiënt per jaar (flat pricing €30,50 per tablet), 100% therapietrouw maar hoge uitval door aquaretische bijwerkingen (≥15%) en twee penetratiescenario's (15→45% of 25→75%) daalt de BIA van €8–13 mln naar €3,2–6,7 mln in 2018, en na de zelf aangeboden lijstprijsverlaging van 14% (referentielanden B/F) naar €2,8–5,7 mln; de beroepsgroep waarschuwt wel voor meer vroegdetectie van CKD 1-patiënten na registratie.</t>
  </si>
  <si>
    <t xml:space="preserve">BIA halveert door consultatie-input van de beroepsgroep over niet-behandelde stadia; een vrijwillige lijstprijsverlaging op basis van Europese referentieprijzen wordt door ZIN meegewogen in het advies.</t>
  </si>
  <si>
    <t xml:space="preserve">BIA 01-12-2016 §1.1-1.5; brief 05-12-2016 p. 2 (budget impact analyse, prijsverlaging)</t>
  </si>
  <si>
    <t xml:space="preserve">320-400 patiënten, 22.265 per jaar flat pricing, marktpenetratie 15-45% 25-75%, BIA 8-13 naar 3,2-6,7 mln, prijsverlaging 14%, 2,8-5,7 mln, vroegdetectie</t>
  </si>
  <si>
    <t xml:space="preserve">Net als bij rifaximine (GVS-114) adviseert ZIN opname op 1B 'op basis van de combinatie van geschetste overwegingen' hoewel de kans op kosteneffectiviteit bij €80.000 slechts 21% is: kleine populatie met een ernstige aandoening waarvoor progressieremmers ontbreken (NfN, Nierpatiënten Vereniging), gunstiger NL-scenario, richtlijnbeperking van de doelgroep, vrijwillige prijsverlaging en beperkte budgetimpact – de referentiewaarde van €80.000 zelf werd door een WAR-lid zwak onderbouwd gevonden.</t>
  </si>
  <si>
    <t xml:space="preserve">Herbeoordelingsformule 2016: 'ICER boven de drempel + lage BI + veldsteun + verbeterende trend = toch opnemen met bijlage 2' – ZIN accepteert restonzekerheid wanneer de verwachte richting gunstig is.</t>
  </si>
  <si>
    <t xml:space="preserve">brief 05-12-2016 p. 2-3 (overige overwegingen, samenvatting, advies); WAR 31-10-2016 (referentiewaarde)</t>
  </si>
  <si>
    <t xml:space="preserve">combinatie van overwegingen, kans 21%, opname ondanks ICER boven drempel, NfN nierpatiënten, referentiewaarde 80.000 zwak onderbouwd, rifaximine precedent</t>
  </si>
  <si>
    <t xml:space="preserve">De geactualiseerde KEA is nu van voldoende kwaliteit, maar de ICER van ~€400.000/QALY berust op een 40% geremde langetermijndaling van de ppFEV1 (bron: congresposter, PROGRESS), levenslang constant gehouden, naast het exacerbatie-effect; ZIN noemt dit 'de gunstigst mogelijke schatting' en de WAR-referent achtte, consistent met het FT-oordeel dat 3% longfunctiewinst 'gering' is, het scenario zonder ppFEV1-effect (ICER ~€850.000, scenario 2c) de meest relevante schatting; er lijkt geen dubbeltelling, maar de longfunctiewinst domineert de gezondheidswinst.</t>
  </si>
  <si>
    <t xml:space="preserve">Bij ziektemodificerende middelen met klein kortetermijneffect is de extrapolatie van het effect op de achteruitgang de sleutelparameter; ZIN rapporteert een bandbreedte (gunstigst–consistent) in plaats van één basecase. Herbruikbaar voor Kaftrio (GVS-225) en andere CFTR-modulatoren.</t>
  </si>
  <si>
    <t xml:space="preserve">FE-herbeoordelingsrapport conclusie; WAR-verslag 31-10-2016 agendapunt 6; brief 15-12-2016 p. 1-2</t>
  </si>
  <si>
    <t xml:space="preserve">ICER 400.000 gunstigst, 850.000 scenario 2c, ppFEV1 daling 40% congresposter, levenslang constant, exacerbaties, dubbeltelling, WAR consistent met FT</t>
  </si>
  <si>
    <t xml:space="preserve">Voor het eerst kwantificeert ZIN de benodigde korting: de prijs moet met 82% dalen voordat de ICER rond €80.000 uitkomt (kans op KE bij de huidige prijs 0%); in plaats van 'niet opnemen' adviseert ZIN de minister nu te onderhandelen met als doel een afrekenprijs waarbij 'de referentiewaarde voor de ICER in zicht komt', zodat plaatsing in het GVS alsnog mogelijk wordt – de hoge ICER 'reflecteert zowel de betrekkelijk bescheiden effecten als de zeer hoge prijs'.</t>
  </si>
  <si>
    <t xml:space="preserve">Overgang van een binair GVS-advies naar een onderhandelingsadvies met kortingspercentage (82%) – de GVS-pendant van de sluis; het percentage is gedimensioneerd op de gunstigste ICER, dus een ondergrens.</t>
  </si>
  <si>
    <t xml:space="preserve">brief 15-12-2016 p. 2 (advies van het Zorginstituut)</t>
  </si>
  <si>
    <t xml:space="preserve">prijsdaling 82%, kans 0% bij 80.000, onderhandelen afrekenprijs, referentiewaarde in zicht, bescheiden effecten zeer hoge prijs</t>
  </si>
  <si>
    <t xml:space="preserve">ZIN formuleert als beleidslijn dat onder voorwaarden een hogere ICER dan de referentiewaarde acceptabel kan zijn, bijvoorbeeld als er mogelijkheden zijn de kosteneffectiviteit positief te beïnvloeden, maar constateert dat dit vooruitzicht ontbreekt: non-responders zijn nog niet vooraf te identificeren (test niet gevalideerd) en de fabrikant heeft ondanks een uitdrukkelijk verzoek geen transparantie geboden over de prijsopbouw; daarmee blijft ook het verdringingsargument (gezondheidsverlies op populatieniveau) staan.</t>
  </si>
  <si>
    <t xml:space="preserve">Expliciete voorwaarden om boven de referentiewaarde te gaan: verbeterbare KE (responderselectie) én prijstransparantie; weigering van transparantie wordt tegen de fabrikant gebruikt. Bouwsteen voor de latere ACP-weging bij weesgeneesmiddelen.</t>
  </si>
  <si>
    <t xml:space="preserve">brief 15-12-2016 p. 2 (gehandhaafde conclusies)</t>
  </si>
  <si>
    <t xml:space="preserve">hogere ICER acceptabel onder voorwaarden, KE positief beïnvloeden, non-responders test niet gevalideerd, transparantie prijsopbouw geweigerd, verdringing</t>
  </si>
  <si>
    <t xml:space="preserve">Voor de cruciale uitkomstmaten hartmassa (LVMI), pijn en cerebrovasculaire events biedt de directe RCT tegen ERT (ATTRACT, 18 maanden) slechts bewijs van zeer lage kwaliteit dat migalastat vergelijkbaar is (hoog risico op bias, zeer ernstige imprecisie), FACETS (6 maanden vs. placebo) toonde geen significant LVMI-verschil, kwaliteit van leven en nierfunctie zijn van lage kwaliteit en lyso-Gb3 daalt statistisch minder dan met ERT; er is geen bewijs voorbij 18 maanden en veel onzekerheid per genotype – 'er kan niet met enige maat van vertrouwen geconcludeerd worden' dat de gunstige effecten vergelijkbaar zijn → minderwaarde wegens onvoldoende gegevens.</t>
  </si>
  <si>
    <t xml:space="preserve">Een kleine, korte non-inferioriteits-RCT met zeer lage GRADE-kwaliteit op de cruciale uitkomsten volstaat niet voor gelijke waarde t.o.v. een gevestigde ERT, ook niet bij een zeldzame ziekte; 'minderwaarde wegens onvoldoende gegevens' als standaardlabel.</t>
  </si>
  <si>
    <t xml:space="preserve">FT-rapport 25-04-2017 §discussie en conclusie (cruciale/belangrijke uitkomstmaten); brief p. 1</t>
  </si>
  <si>
    <t xml:space="preserve">ATTRACT 18 maanden, FACETS placebo, LVMI, lyso-Gb3, GRADE zeer laag, hoog risico op bias, minderwaarde onvoldoende gegevens, Fabry ERT</t>
  </si>
  <si>
    <t xml:space="preserve">De indicatie is beperkt tot patiënten met een 'behandelbare' (GLP-HEK-ontvankelijke) GLA-mutatie, maar ZIN heeft veel onzekerheid over de gunstige effecten per genotype en over het klinisch nut van de ontvankelijkheidstest, met name bij vrouwen (bijlage 6 FT-rapport); ook de bijwerkingen verschillen (migalastat: depressie, proteïnurie – mogelijk zelfs een effectiviteitseindpunt; ERT: infusiereacties, antistoffen 55–83%, anafylaxie) zonder dat dit het oordeel kantelt.</t>
  </si>
  <si>
    <t xml:space="preserve">Een in-vitro-selectietest die de indicatie definieert moet zelf klinisch gevalideerd zijn; ZIN toetst de mutatie-amenability-test als onderdeel van de effectiviteitsvraag (vgl. responderselectie bij Orkambi).</t>
  </si>
  <si>
    <t xml:space="preserve">FT-rapport 25-04-2017 §discussie, ongunstige effecten, bijlage 6</t>
  </si>
  <si>
    <t xml:space="preserve">GLP-HEK ontvankelijkheidstest, genotype onzekerheid, vrouwen, proteïnurie depressie, infusiereacties antistoffen, behandelbare mutatie</t>
  </si>
  <si>
    <t xml:space="preserve">De VT-toets valt negatief uit: op basis van de effectiviteitsdata is migalastat t.o.v. de standaard 'geen veelbelovend product' en formeel kan geen niet-academisch behandelcentrum aan het onderzoek deelnemen (Fabry-zorg is gecentraliseerd); ZIN blijft bereid tot herbeoordeling zodra niet eerder beoordeelde onderzoeksgegevens tot wetenschappelijke publicaties leiden.</t>
  </si>
  <si>
    <t xml:space="preserve">VT-criteria omvatten ook een uitvoerbaarheidseis (deelname van niet-academische centra) die bij ultrazeldzame, gecentraliseerde zorg per definitie faalt; herbeoordeling vereist gepubliceerde nieuwe data.</t>
  </si>
  <si>
    <t xml:space="preserve">brief 25-04-2017 p. 2 (voorwaardelijke toelating, toekomstige ontwikkelingen)</t>
  </si>
  <si>
    <t xml:space="preserve">voorwaardelijke toelating geen kandidaat, niet veelbelovend, niet-academisch behandelcentrum, herbeoordeling bij publicaties</t>
  </si>
  <si>
    <t xml:space="preserve">De 120-weken data van de ongecontroleerde open-label extensiestudie MOR-005 (samengevoegde doseringsgroepen) tegen het historische MorCAP-cohort tonen weliswaar statistisch betere 6MWT (ruim 30 m behouden), 3MSCT (~5 treden/min) en longfunctie dan het natuurlijk beloop, maar het vertrouwen in de effectgrootte is 'zeer beperkt' (GRADE zeer laag): geen placebo-arm, hoge uitval in MorCAP (353 → 78; 123 naar ERT-trials, kans op confounding) en geen correctie voor het aanzienlijke placebo-effect uit MOR-004 – de aanvullende data geven 'geen wezenlijk ander beeld' dan in 2016, dus blijft het oordeel: voldoet niet aan de stand van de wetenschap en praktijk.</t>
  </si>
  <si>
    <t xml:space="preserve">Langere follow-up van een single-arm extensie tegen een historisch cohort verandert een negatief SWP-oordeel niet; ZIN eist correctie voor een aangetoond placebo-effect en acht een externe controle met hoge, selectieve uitval ongeschikt.</t>
  </si>
  <si>
    <t xml:space="preserve">herbeoordelingsrapport 24-04-2017 §4.4.1 discussie gunstige effecten, samenvatting; brief 29-05-2017 p. 1-2</t>
  </si>
  <si>
    <t xml:space="preserve">MOR-005 120 weken, MorCAP historisch cohort, 6MWT 30 meter, 3MSCT, uitval 353 naar 78, geen placebo-arm, GRADE zeer laag, geen wezenlijk ander beeld</t>
  </si>
  <si>
    <t xml:space="preserve">In de fase III-RCT MOR-004 steeg de 6MWT met 36,5 m in de wekelijkse arm, boven de door een expertpanel vastgestelde MCID van 31 m, maar het placebo-effect bedroeg 13,5 m zodat het aan elosulfase toe te schrijven effect (23,5 m) onder de relevantiegrens viel; omdat het effect na 24 weken zeer beperkt was en het placebo-effect niet verwaarloosbaar, was er volgens ZIN 'geen ethische rechtvaardiging' om in de extensie de placebo-arm weg te laten, en de fabrikant leverde ondanks nadrukkelijk verzoek geen stratificatie op om responders te identificeren.</t>
  </si>
  <si>
    <t xml:space="preserve">MCID wordt toegepast op het placebo-gecorrigeerde effect, niet op de verandering t.o.v. baseline; het ontbreken van gevraagde responderstratificatie wordt de fabrikant aangerekend.</t>
  </si>
  <si>
    <t xml:space="preserve">herbeoordelingsrapport 24-04-2017 §4.4.1 (MOR-004 placebo-effect, MCID 31 m)</t>
  </si>
  <si>
    <t xml:space="preserve">MCID 31 meter, 36,5 m vs placebo 13,5 m, netto 23,5 m, placebo-arm weggelaten ethisch, stratificatie responders niet geleverd</t>
  </si>
  <si>
    <t xml:space="preserve">ZIN staat achter 'niet uit het pakket betalen' maar signaleert 'een vorm van systeemfalen': de EMA verwacht bewijsontwikkeling door praktijkgebruik en internationale registerdata, de firma beheert het register maar geeft geen opening van zaken, terwijl de beroepsgroep een voorstel heeft ingediend en op Europees niveau kan verbinden; ZIN geeft de minister in overweging alternatieve financiering in een experimentele setting te onderzoeken onder regie van de beroepsgroep (budget voor behandeling → druk op de fabrikant voor een 'zeer sterk gereduceerde prijs die recht doet aan de vooralsnog beperkte prestaties'), mogelijk via het vernieuwde VT-instrument of een ander instrument.</t>
  </si>
  <si>
    <t xml:space="preserve">Vroege schets (2017) van onderzoeksfinanciering buiten het pakket met beroepsgroep-regie, real-world register en prijs gekoppeld aan bewezen prestatie – voorloper van het vernieuwde VT-traject en pay-for-performance bij weesgeneesmiddelen.</t>
  </si>
  <si>
    <t xml:space="preserve">brief 29-05-2017 p. 2-3 (ervaring opdoen met het product buiten het pakket om)</t>
  </si>
  <si>
    <t xml:space="preserve">systeemfalen, financiering buiten het pakket, experimentele setting, beroepsgroep regie, Europees register, EMA verwachting, sterk gereduceerde prijs, voorwaardelijke toelating nieuw instrument</t>
  </si>
  <si>
    <t xml:space="preserve">VT blijft afgewezen omdat de effecten op lange termijn naar verwachting niet veel groter worden en de kans op kosteneffectiviteit gering is; vergoeding in omringende landen (al dan niet met toegangsbeperkingen) verandert het oordeel niet omdat de zorgstelsels wezenlijk anders zijn ingericht en het oordeel over de prestaties van het product 'niet zo veel verschilt' – alleen de toegang pakt daar anders uit.</t>
  </si>
  <si>
    <t xml:space="preserve">Buitenlandse vergoedingsbeslissingen worden ontleed in 'oordeel over prestaties' (vergelijkbaar) en 'stelselkeuze over toegang' (niet overdraagbaar); herbruikbaar tegenover elk 'in Duitsland wordt het wel vergoed'-argument.</t>
  </si>
  <si>
    <t xml:space="preserve">brief 29-05-2017 p. 2 (voorwaardelijke toelating, situatie in andere landen)</t>
  </si>
  <si>
    <t xml:space="preserve">voorwaardelijke toelating afgewezen, kans kosteneffectiviteit gering, buitenland vergoeding, zorgstelsels anders ingericht, toegang vs prestaties</t>
  </si>
  <si>
    <t xml:space="preserve">Hiv-remmers hebben sinds 30-03-2000 een bijzondere positie: alle antiretrovirale middelen komen in principe in aanmerking voor 1B zonder FE-evaluatie, zodat ZIN beide verzoeken (leeftijdsuitbreiding 6–12 jaar en switch-claim) via een 'beperkte toets' in één briefrapport afhandelt en adviseert de productspecifieke bijlage 2-voorwaarde nr. 96 te laten vervallen ten gunste van de generieke voorwaarde nr. 8 (geregistreerde indicatie; geen PrEP) – wat automatisch ook voor Triumeq geldt.</t>
  </si>
  <si>
    <t xml:space="preserve">Klasse-uitzondering hiv (1B zonder FE, generieke bijlage 2-voorwaarde) en de praktijk om productspecifieke voorwaarden op te schonen zodra de registratie de klasse volgt; herbruikbaar voor alle hiv-dossiers (GVS-134, 185 e.a.).</t>
  </si>
  <si>
    <t xml:space="preserve">briefrapport 26-06-2017 p. 1-2 (verzoeken, opmerking vooraf) en p. 5 (advies)</t>
  </si>
  <si>
    <t xml:space="preserve">hiv-remmers bijlage 1B sinds 2000, geen FE, beperkte toets, voorwaarde 96 vervalt, generieke voorwaarde 8, PrEP uitgesloten, Triumeq</t>
  </si>
  <si>
    <t xml:space="preserve">De switch-claim wordt getoetst tegen het voortzetten van een werkzame cART: STRIIVING (RCT, n=553) toont non-inferioriteit (85% vs. 88% &lt;50 kopieën/ml na 24 weken; -3,4%, 95% BI -9,1 tot 2,4) maar meer bijwerkingen (66% vs. 47%) en 4% stakers vs. 0% (andere INSTI's 0,3–3%), bevestigd door een Nederlands OLVG/LUMC-cohort (n=556) met 15,3% stakers (14% door insomnia, GI- en neuropsychiatrische klachten, vooral met abacavir); ZIN concludeert dat er voor virologisch stabiele patiënten geen therapeutische reden is om te switchen, maar dat individuele medische redenen bestaan en de afweging (single-tablet-gemak vs. bijwerkingen, therapietrouw, resistentierisico) in de spreekkamer thuishoort.</t>
  </si>
  <si>
    <t xml:space="preserve">Non-inferieure switch met meer bijwerkingen levert 'gelijke waarde zonder indicatie om te switchen'; ZIN gebruikt Nederlandse real-world data (bicenter-cohort) om trialbevindingen te wegen en laat de vergoedingsvoorwaarde het spreekkamerbesluit niet blokkeren.</t>
  </si>
  <si>
    <t xml:space="preserve">briefrapport 26-06-2017 p. 3-4 (switchen, samenvatting en discussie)</t>
  </si>
  <si>
    <t xml:space="preserve">STRIIVING non-inferioriteit, 85% vs 88%, bijwerkingen 66% vs 47%, staken 4%, Nederlands cohort OLVG LUMC 15%, abacavir, single-tablet regime, spreekkamer</t>
  </si>
  <si>
    <t xml:space="preserve">Voor de uitbreiding naar kinderen van 6–12 jaar (≥15 kg, gewichtsgebaseerde dosering 20–50 mg) volgt ZIN het positieve CHMP-oordeel op basis van de beperkte, alleen in het EPAR gerapporteerde data (P1093 cohort IIA: 23 kinderen, 61% &lt;50 kopieën/ml na 24 weken, 13% non-respons, geen nieuwe bijwerkingen) en breidt de vergoedingsvoorwaarde dienovereenkomstig uit; meerkosten zijn gering omdat deze kinderen al met andere vergoede hiv-remmers worden behandeld (209 kinderen met hiv in NL, SHM 2016).</t>
  </si>
  <si>
    <t xml:space="preserve">Bij de hiv-klasse volstaat de EMA-registratie-uitbreiding (ook op kleine pediatrische cohorten) voor verruiming van de vergoeding; substitutie binnen de klasse maakt een BIA overbodig.</t>
  </si>
  <si>
    <t xml:space="preserve">briefrapport 26-06-2017 p. 2-3 (uitbreiding leeftijdsgroep) en p. 5 (kosten)</t>
  </si>
  <si>
    <t xml:space="preserve">kinderen 6-12 jaar, P1093 23 kinderen 61%, CHMP positief, gewichtsdosering, 209 kinderen hiv SHM, geringe meerkosten, Triumeq 31,76 per dag</t>
  </si>
  <si>
    <t xml:space="preserve">Maviret wordt in het briefrapport getoetst aan de inmiddels zes als gelijkwaardig beschouwde interferonvrije DAA-combinaties (SVR12 95–100% bij GT1); volgens het EPAR (registratiestudies ENDURANCE-1/2/3, ENDURANCE-4, EXPEDITION-1, SURVEYOR nog niet gepubliceerd) volstaat 8 weken bij naïeve patiënten zonder cirrose (SVR12 ≥95%), 12 weken bij cirrose en 16 weken bij voorbehandelde GT3 (niet-inferieur aan SOF+DCV maar absoluut meer relapse); ZIN volgt de claim van gelijke waarde en noteert dat het middel bij falen op andere DAA's een alternatief kan zijn.</t>
  </si>
  <si>
    <t xml:space="preserve">In de verkorte DAA-procedure accepteert ZIN EPAR-data zonder peer-reviewed publicatie; kortere behandelduur (8 weken) geldt als praktisch voordeel, niet als meerwaarde.</t>
  </si>
  <si>
    <t xml:space="preserve">briefrapport 17-10-2017 p. 2-3 (uitkomsten eerdere beoordelingen, beoordeling therapeutische waarde)</t>
  </si>
  <si>
    <t xml:space="preserve">ENDURANCE EXPEDITION SURVEYOR, EPAR niet gepubliceerd, 8 weken SVR12 95%, GT3 voorbehandeld 16 weken relapse, gelijke waarde zes DAA-combinaties, alternatief bij falen</t>
  </si>
  <si>
    <t xml:space="preserve">De gerichte meerwaardeclaim voor patiënten met nierinsufficiëntie (EXPEDITION-4: 98% SVR12 bij CKD 4–5, ook bij GT2/3/5/6 waar elbasvir/grazoprevir alleen GT1/4 dekt en Viekirax/Exviera slechts 20 GT1-dialysepatiënten) honoreert ZIN niet als therapeutische meerwaarde maar als 'kan uitkomst bieden' voor een lacune – het eindoordeel blijft gelijke waarde binnen de klasse.</t>
  </si>
  <si>
    <t xml:space="preserve">Een subgroepclaim die een bewezen zorglacune vult (dialysepatiënten met zeldzame genotypen) krijgt erkenning in de tekst maar geen aparte waardering of prijsruimte in een briefrapport; meerwaardeclaims kunnen wel een volledige beoordeling triggeren.</t>
  </si>
  <si>
    <t xml:space="preserve">briefrapport 17-10-2017 p. 3 (nierfalen; voetnoot I) en p. 1 (claim registratiehouder)</t>
  </si>
  <si>
    <t xml:space="preserve">EXPEDITION-4 98% CKD 4-5, nierinsufficiëntie meerwaardeclaim, GT2 3 5 6 dialyse, elbasvir grazoprevir GT1 4, kan uitkomst bieden, gelijke waarde</t>
  </si>
  <si>
    <t xml:space="preserve">AbbVie prijst Maviret op €15.333 per 4 weken (€547,60 per dag), exact gelijk aan Epclusa en Harvoni, zodat de 8-wekenkuur €30.666 en de 12-wekenkuur €45.999 kost; ZIN doet geen BIA maar adviseert – omdat Maviret bestaande interferonvrije combinaties deels vervangt – hetzelfde prijsarrangement als voor de eerder beoordeelde hepatitis C-producten.</t>
  </si>
  <si>
    <t xml:space="preserve">Dagprijs-pariteit binnen de klasse als impliciete prijsnorm; kortere kuurduur verlaagt de kosten per patiënt zonder dat ZIN dit in het advies verzilvert. Vierde identieke arrangementsadvies (GVS-104/123/124/140).</t>
  </si>
  <si>
    <t xml:space="preserve">briefrapport 17-10-2017 p. 4 (budget impact analyse, advies)</t>
  </si>
  <si>
    <t xml:space="preserve">15.333 per 4 weken, 547,60 per dag pariteit Epclusa Harvoni, 8 weken 30.666, 12 weken 45.999, prijsarrangement substitutie, geen BIA</t>
  </si>
  <si>
    <t xml:space="preserve">In beide RCT's (007 en 020/ACT DMD) was het primaire eindpunt – verandering in 6MWD na 48 weken – niet statistisch significant en lag de gepoolde puntschatter onder de MID van 30 m, zodat ataluren de achteruitgang van het loopvermogen 'mogelijk niet of nauwelijks' vertraagt; secundaire uitkomsten (10 m rennen, traptreden, rolstoeldagen, valincidenten) waren meestal numeriek maar niet significant gunstig en onder de MID → minderwaarde t.o.v. placebo wegens onvoldoende bewijs, ondanks goede verdraagbaarheid.</t>
  </si>
  <si>
    <t xml:space="preserve">Een consistent numeriek voordeel dat noch significant noch boven de MID is, telt niet; ZIN toetst de puntschatter aan de MID en niet alleen aan significantie. Herbruikbaar voor progressieve spierziekten met functionele eindpunten (6MWD).</t>
  </si>
  <si>
    <t xml:space="preserve">FT-rapport §discussie en conclusie; brief 23-11-2017 p. 1 (therapeutische waarde)</t>
  </si>
  <si>
    <t xml:space="preserve">ataluren nmDMD, 6MWD MID 30 m, studie 007 studie 020 ACT DMD, niet significant, numeriek voordeel, minderwaarde onvoldoende bewijs</t>
  </si>
  <si>
    <t xml:space="preserve">Claude (batch 54, 24-09-2026)</t>
  </si>
  <si>
    <t xml:space="preserve">De post-hoc subgroep uit studie 007 (&gt;7 jaar, 6MWD ≤80% voorspeld en ≥150 m) toonde wel een klinisch relevant verschil (+49,9 m, p=0,0096), maar de daarop ontworpen studie 020 kon dit niet repliceren (+13 m, p=0,213); alleen niet-vooraf gespecificeerde strata (6MWD 300–400 m: +42,9 m) waren significant, wat de auteurs toeschrijven aan de eigenschappen van de 6MWD-schaal; ZIN concludeert dat alleen een nieuwe studie in een nieuw geselecteerde subgroep duidelijkheid kan geven.</t>
  </si>
  <si>
    <t xml:space="preserve">Een subgroepbevinding die in de confirmatiestudie niet standhoudt, wordt niet gered door nieuwe post-hoc strata; ZIN eist prospectieve replicatie in de geselecteerde subgroep.</t>
  </si>
  <si>
    <t xml:space="preserve">FT-rapport §discussie (subgroepanalyses 007 en 020)</t>
  </si>
  <si>
    <t xml:space="preserve">post-hoc subgroep 49,9 m, replicatie mislukt 13 m, strata 300-400 m 42,9 m, prospectieve subgroepstudie nodig</t>
  </si>
  <si>
    <t xml:space="preserve">Bij DMD-patiënten ontbreekt farmacodynamische bevestiging van het veronderstelde werkingsmechanisme (ribosomale read-through van het nonsense-stopcodon); de EMA verleende in 2017 opnieuw slechts een conditionele registratie – niet unaniem – nadat de confirmatiestudie de werkzaamheid niet bevestigde, en de FDA weigerde registratie: ZIN gebruikt deze registratiegeschiedenis als steun voor het negatieve oordeel en voor 'niet veelbelovend' in de VT-toets.</t>
  </si>
  <si>
    <t xml:space="preserve">Conditionele EMA-registratie is geen bewijs van effectiviteit; verdeelde CHMP-stemming en FDA-weigering worden expliciet meegewogen, evenals het ontbreken van mechanistische onderbouwing.</t>
  </si>
  <si>
    <t xml:space="preserve">brief 23-11-2017 p. 1 (registratiegeschiedenis) en p. 2 (VT-toets); FT-rapport conclusie</t>
  </si>
  <si>
    <t xml:space="preserve">conditionele registratie EMA 2014 2017 niet unaniem, FDA niet geregistreerd, read-through mechanisme niet bevestigd, farmacodynamisch</t>
  </si>
  <si>
    <t xml:space="preserve">Toets aan de VT-criteria (top-down procedure) valt negatief uit: hoewel DMD een hoge ziektelast heeft en geen behandelalternatief kent, scoort de zeer kleine Nederlandse populatie laag op 'maatschappelijke relevantie', aan knock-outcriteria (deelname niet-academisch centrum, landelijke beschikbaarheid) wordt niet voldaan, de mechanistische onderbouwing ontbreekt, de behandeling lijkt niet veelbelovend en de door de EMA gevraagde studie 041 (opzet, subgroepen, relevantiegrenzen, follow-up) kan de pakketvraag mogelijk niet beantwoorden.</t>
  </si>
  <si>
    <t xml:space="preserve">VT-toets 2017-formaat (knock-out- en prioriteringscriteria): een zeer kleine populatie verlaagt de maatschappelijke relevantie en gecentraliseerde zorg struikelt over de niet-academisch-centrum-eis – structureel nadeel voor weesgeneesmiddelen in de oude VT-regeling.</t>
  </si>
  <si>
    <t xml:space="preserve">brief 23-11-2017 p. 2 (voorwaardelijke toelating)</t>
  </si>
  <si>
    <t xml:space="preserve">voorwaardelijke toelating top-down, knock-outcriteria, prioriteringscriteria maatschappelijke relevantie, niet-academisch centrum, studie 041, zeer beperkt aantal patiënten</t>
  </si>
  <si>
    <t xml:space="preserve">De meerwaardeclaim voor DAA-gefaalde patiënten wordt niet gehonoreerd: in POLARIS-4 haalde Vosevi 98% SVR12 tegen 90% voor SOF/VEL, maar het verschil is niet op significantie getoetst en de controle-arm had volgens ZIN SOF/VEL + ribavirine moeten zijn, zoals ASTRAL-4 en het HCV-richtsnoer bij DAA-falen aanbevelen; ZIN erkent slechts het praktische voordeel dat na falen op NS5A/NS3-regimes geen ribavirine nodig is, voor een kleine groep (~36 per jaar) en na resistentiebepaling via een HCV-expertisecentrum.</t>
  </si>
  <si>
    <t xml:space="preserve">Een verkeerde (suboptimale) controle-arm neutraliseert een meerwaardeclaim; 'ribavirinevrij' geldt als toepasbaarheidsvoordeel, niet als meerwaarde. Herbehandeling na DAA-falen blijft maatwerk buiten de prijsbepaling.</t>
  </si>
  <si>
    <t xml:space="preserve">briefrapport 16-01-2018 bijlage 1 (therapie-ervaren patiënten, conclusie)</t>
  </si>
  <si>
    <t xml:space="preserve">POLARIS-1 POLARIS-4, SVR12 98% vs 90%, SOF/VEL ribavirine controle-arm, ASTRAL-4, meerwaardeclaim afgewezen, ribavirinevrij voordeel, 36 herbehandelingen, expertisecentrum resistentie</t>
  </si>
  <si>
    <t xml:space="preserve">Voor therapienaïeve patiënten (POLARIS-2/-3, GT1–6, met/zonder cirrose) geeft 8 weken Vosevi ≥95% SVR12, niet-inferieur aan de standaard; ZIN plaatst het middel daarmee in de rij van inmiddels zeven als gelijkwaardig beschouwde interferonvrije combinaties (SVR12 95–100% bij GT1) en handelt de aanvraag – conform VWS-beleid voor DAA's (1B + arrangement) – af in een briefrapport met behoud van het recht op volledige beoordeling bij een meerwaardeclaim.</t>
  </si>
  <si>
    <t xml:space="preserve">Klasse-jurisprudentie: elke nieuwe pangenotypische DAA met ≥95% SVR12 krijgt gelijke waarde zonder FT-rapport of WAR; de lijst gelijkwaardige combinaties groeit per briefrapport (5 → 7).</t>
  </si>
  <si>
    <t xml:space="preserve">briefrapport 16-01-2018 p. 2-3 (uitkomsten eerdere beoordelingen, behandeling aanvraag); bijlage 1 (therapie-naïeve patiënten)</t>
  </si>
  <si>
    <t xml:space="preserve">POLARIS-2 POLARIS-3, 8 weken SVR12 95%, zeven gelijkwaardige DAA-combinaties, briefrapport, VWS-beleid 1B arrangement</t>
  </si>
  <si>
    <t xml:space="preserve">Vosevi is met €17.000 per 4 weken (€607 per dag; 8 weken €34.000, 12 weken €51.000) het eerste DAA-combinatiepreparaat dat op lijstprijs duurder is dan de klassegenoten (Maviret/Harvoni €547,60, Epclusa €516,60 per dag); ZIN doet geen BIA (kleine herbehandelingsgroep) en adviseert hetzelfde prijsarrangement als voor de eerdere HCV-producten omdat het middel bestaande combinaties deels vervangt.</t>
  </si>
  <si>
    <t xml:space="preserve">Een lijstprijs boven het klasseniveau leidt in de DAA-procedure niet tot een korting- of 'geen meerkosten'-eis; het arrangement wordt geacht de nettoprijs te normaliseren. Vergelijk het strengere 'geen meerkosten'-anker buiten de HCV-klasse (GVS-122).</t>
  </si>
  <si>
    <t xml:space="preserve">briefrapport 16-01-2018 p. 3-4 (budget impact analyse, advies)</t>
  </si>
  <si>
    <t xml:space="preserve">17.000 per 4 weken, 607 per dag, duurder dan Maviret Harvoni Epclusa, geen BIA, prijsarrangement substitutie</t>
  </si>
  <si>
    <t xml:space="preserve">Het convenant bij de voorwaardelijke toelating legde vooraf vast dat het responderpercentage (MSWS-12-daling ≥8 punten) met fampridine ≥14,5% hoger moest zijn dan met de gebruikelijke behandeling; ENHANCE toont 11% ('van tien gebruikers hebben er vier respons, drie ook op placebo'; gemiddeld netto ruim 3 punten), en ook de alternatieve toetsen – RR 1,35 (95% BI 1,12–1,62) met een BI dat de ZIN-grens van 1,25 overschrijdt (GRADE: afwaardering voor imprecisie en indirectheid) en een verwaarloosbaar QoL-effect – leiden tot hetzelfde oordeel: geen meerwaarde, dus minderwaarde t.o.v. de gebruikelijke behandeling.</t>
  </si>
  <si>
    <t xml:space="preserve">Vooraf in een convenant vastgelegd succescriterium als bindende drempel bij herbeoordeling na VT; ZIN toetst het resultaat met drie methoden (convenantcriterium, RR ≥1,25 met BI, QoL) om robuustheid te tonen. Precedent voor alle VT-exitbeoordelingen.</t>
  </si>
  <si>
    <t xml:space="preserve">herbeoordelingsrapport 01-03-2018 (gunstige effecten, responders, GRADE); brief 01-03-2018 p. 2-3</t>
  </si>
  <si>
    <t xml:space="preserve">convenant 14,5% responders, ENHANCE 11%, MSWS-12 8 punten, RR 1,35 BI 1,12-1,62, grens 1,25, GRADE imprecisie indirectheid, kwaliteit van leven verwaarloosbaar</t>
  </si>
  <si>
    <t xml:space="preserve">Het Treatment Monitoring Program bevestigde dat fysio-/oefentherapie in Nederland onderdeel is van de gebruikelijke behandeling bij MS-patiënten met loopbeperking, terwijl in ENHANCE veel minder fysiotherapie werd toegepast; daardoor is onzeker of het studie-effect in de Nederlandse praktijk wordt bereikt, en de fabrikant leverde de in het convenant (overweging 6) afgesproken post-hoc analyse naar effect met/zonder fysiotherapie niet aan, zodat die onduidelijkheid niet is weggenomen.</t>
  </si>
  <si>
    <t xml:space="preserve">Generaliseerbaarheid naar de NL-standaard (co-interventies) is een zelfstandige toets; een niet-nagekomen data-afspraak uit het convenant wordt de fabrikant aangerekend.</t>
  </si>
  <si>
    <t xml:space="preserve">brief 01-03-2018 p. 1-2 (afspraken convenant; resultaten responders)</t>
  </si>
  <si>
    <t xml:space="preserve">fysiotherapie oefentherapie gebruikelijke behandeling, TMP register, ENHANCE generaliseerbaarheid, post-hoc analyse niet geleverd, convenant overweging 6</t>
  </si>
  <si>
    <t xml:space="preserve">Het VT-traject (2016–2018, top-down, bijlage 1B met tijdgebonden bijlage 2-voorwaarde 'voor zover de verzekerde deelneemt aan onderzoek') rustte op drie onderzoeken – ENHANCE (RCT, inclusie al voltooid: slechts 22 NL-patiënten), LIBERATE (observationeel, &gt;1.500 NL-starters) en het TMP-register – en op een convenant met exit-strategie: bij een negatief oordeel informeren beroepsgroep en patiëntenverenigingen de patiënten, afbouw is niet nodig, en na 01-04-2018 vervalt de aanspraak; ZIN verzoekt partijen die rol 'zo spoedig mogelijk' in te vullen.</t>
  </si>
  <si>
    <t xml:space="preserve">Blauwdruk van het oude VT-instrument: tijdgebonden bijlage 2-tekst gekoppeld aan onderzoeksdeelname, convenant met vooraf afgesproken exit; leert dat een al lopende RCT met weinig NL-inclusie de pakketvraag nauwelijks kan beantwoorden.</t>
  </si>
  <si>
    <t xml:space="preserve">brief 01-03-2018 p. 1 (voorwaardelijke toelating, convenant) en p. 3 (exit-strategie, conclusie)</t>
  </si>
  <si>
    <t xml:space="preserve">voorwaardelijke toelating 2016-2018, bijlage 2 tijdgebonden onderzoeksdeelname, ENHANCE 22 NL-patiënten, LIBERATE 1500, TMP register, convenant exit-strategie, geen afbouw, aanspraak vervalt 1 april 2018</t>
  </si>
  <si>
    <t xml:space="preserve">Bij blijvende opname zou fampridine €7,4 mln (scenario 1: 1.965 gebruikers uit VT en NPP) tot €19,4–22,4 mln per jaar kosten (scenario 2: 17.000 MS-patiënten × 42,2% EDSS 4–7 × 68% niet-stoppers = 4.878–5.912), bij €3.775 per patiënt per jaar; het TMP leert dat 32% binnen 14 maanden stopt, meestal in maand 2 – ZIN gebruikt dit stakerspercentage als correctie in de BIA.</t>
  </si>
  <si>
    <t xml:space="preserve">Registerdata uit het VT-traject (TMP) voeden de BIA (stakers, werkelijk gebruik); bandbreedte via bottom-up (VT-deelnemers) en top-down (epidemiologie) scenario's.</t>
  </si>
  <si>
    <t xml:space="preserve">BIA 01-03-2018 §2 (aantal patiënten, tabel 1), §2.5 kosten, §3 conclusie</t>
  </si>
  <si>
    <t xml:space="preserve">budgetimpact 7,4 mln 19,4-22,4 mln, 1.965 gebruikers, 17.000 MS-patiënten 42,2% EDSS 4-7, stakers 32% TMP, 3.775 per jaar</t>
  </si>
  <si>
    <t xml:space="preserve">Bij kinderen van 6–11 jaar met relatief goede longfunctie (baseline ppFEV1 89,8%) accepteert ZIN de longklaringsindex LCI2,5 als primair eindpunt (verbetering -1,0 vs. placebo, klinische relevantie onduidelijk) omdat het ziekteproces vóór spirometrische afwijkingen begint en effecten op ppFEV1 (+2,4% vs. placebo), BMI, CFQ-R en exacerbaties (19,5% vs. 14,9%) in deze fase moeilijk aantoonbaar zijn; samen met het mechanistische zweetchloride-effect (-20,8 mmol/l) volstaat dit voor meerwaarde en SWP, met de kanttekening dat langere follow-up nodig is om progressieremming te valideren.</t>
  </si>
  <si>
    <t xml:space="preserve">Bij leeftijdsuitbreiding naar een vroeger ziektestadium mag de bewijslat verschuiven van klinische naar fysiologische surrogaten (LCI, zweetchloride) als de meerwaarde bij de oudere groep al vaststaat; herbruikbaar voor latere CFTR-modulator-uitbreidingen (2–5 jaar, Kaftrio-kinderen).</t>
  </si>
  <si>
    <t xml:space="preserve">GVS-rapport marginale toets §gunstige effecten (studie 011) en conclusie; brief 05-04-2018 p. 1-2</t>
  </si>
  <si>
    <t xml:space="preserve">LCI2,5 -1,0, ppFEV1 2,4%, baseline 89,8%, zweetchloride -20,8, exacerbaties 19,5% vs 14,9%, studie 011 204 kinderen, klinische relevantie onduidelijk, langere follow-up</t>
  </si>
  <si>
    <t xml:space="preserve">Zonder nieuwe FE neemt ZIN de volwassen-ICER (~€400.000/QALY, 0% kans bij €80.000, 82% korting nodig) over – mogelijk iets gunstiger bij kinderen door vroege behandeling – en herhaalt dat de kinderdosering bij deze ICER 'zonder nadere prijsafspraken' niet op 1B kan; omdat de €21 mln meerkosten van deze uitbreiding al in de BIA zaten die de vertrouwelijke prijsafspraak van 2017 onderbouwde, adviseert ZIN de nieuwe sterkte op te nemen als die kosten in het arrangement zijn meegenomen en anders alsnog te onderhandelen.</t>
  </si>
  <si>
    <t xml:space="preserve">Bij een lopend vertrouwelijk arrangement adviseert ZIN conditioneel ('als de kosten van de voorziene uitbreiding zijn meegenomen'): het kent de nettoprijs niet en toetst op lijstprijs; overname van de ICER van de moederindicatie zonder nieuwe FE bij marginale toets.</t>
  </si>
  <si>
    <t xml:space="preserve">brief 05-04-2018 p. 2-4 (kosteneffectiviteit, budget-impact, advies)</t>
  </si>
  <si>
    <t xml:space="preserve">ICER 400.000 overgenomen, 82% korting, meerkosten 21 mln, totaal 105,4 mln, vertrouwelijke prijsafspraak 2017, conditioneel advies, lijstprijs overschatting</t>
  </si>
  <si>
    <t xml:space="preserve">ZIN adviseert bij opname bijlage 2-voorwaarde 114 aan te passen van '12 jaar en ouder' naar 'uitsluitend voor cystische fibrose patiënten van 6 jaar en ouder die homozygoot zijn voor de F508del-mutatie', om de vergoeding te beperken tot de groepen met vastgestelde meerwaarde (totaal €105,4 vs. €125,5 mln bij alle homozygoten), en herhaalt dat non-responders (de meerderheid) idealiter vooraf worden uitgesloten – ook voor de kinderdosering – zodra een gevalideerde test bestaat.</t>
  </si>
  <si>
    <t xml:space="preserve">Leeftijdsgrens in bijlage 2 volgt de registratie-uitbreiding stap voor stap; responderselectie blijft als 'gepast gebruik'-wens staan zolang de test niet gevalideerd is.</t>
  </si>
  <si>
    <t xml:space="preserve">brief 05-04-2018 p. 2-3 (budget-impact/uitvoerbaarheid, conclusies)</t>
  </si>
  <si>
    <t xml:space="preserve">bijlage 2 voorwaarde 114 aanpassen 6 jaar en ouder, F508del homozygoot, non-responders uitsluiten, test niet gevalideerd, 105,4 vs 125,5 mln</t>
  </si>
  <si>
    <t xml:space="preserve">POISE includeerde vooral patiënten met een goede prognose (gemiddelde Mayo-risicoscore 4,3; slechts ~10% verhoogd bilirubine) en had een korte placebogecontroleerde follow-up van 12 maanden, terwijl PBC een decennialang beloop kent en UDCA alleen in observationeel onderzoek transplantatievrije overleving verlengt; daardoor is het effect van obeticholzuur op mortaliteit en morbiditeit in de relevante (UDCA-refractaire) praktijkpopulatie onzeker – bewijs dat volstaat voor een voorwaardelijke registratie maar niet voor pakketopname.</t>
  </si>
  <si>
    <t xml:space="preserve">Scheiding tussen registratiedrempel ('conditional approval') en pakketdrempel: een gunstige studiepopulatie plus korte follow-up bij een chronische ziekte levert onvoldoende bewijs voor de praktijk. Herbruikbaar voor surrogaatgebaseerde weesgeneesmiddelen in de hepatologie.</t>
  </si>
  <si>
    <t xml:space="preserve">evaluatierapport dag 60 §2.1.1 (POISE); brief 18-07-2018 p. 2 (advies)</t>
  </si>
  <si>
    <t xml:space="preserve">POISE Mayo-score 4,3, bilirubine 10%, follow-up 12 maanden, goede prognose, voorwaardelijke registratie vs pakket, UDCA GLOBAL PBC</t>
  </si>
  <si>
    <t xml:space="preserve">De twee nieuwe, ad-hoc surrogaatuitkomstmaten (risicoscores) die de fabrikant in tweede instantie – na een door ZIN tot voorbij de normale termijn verlengde klokstop, in afwachting van een 'belangrijke publicatie' die pas 17-04-2018 kwam – presenteerde, zijn van onvoldoende kwaliteit en missen statistische vergelijking tussen de armen, zodat onbekend blijft of obeticholzuur na 12 maanden significant lagere risicoscores geeft dan placebo.</t>
  </si>
  <si>
    <t xml:space="preserve">Post-hoc geconstrueerde surrogaatscores zonder formele armvergelijking worden niet geaccepteerd; ZIN documenteert de procesgeschiedenis (klokstop, late publicatie) als context voor het oordeel.</t>
  </si>
  <si>
    <t xml:space="preserve">brief 18-07-2018 p. 1-2 (tijdslijn, advies)</t>
  </si>
  <si>
    <t xml:space="preserve">ad-hoc surrogaat uitkomstmaten, risicoscores geen statistische analyse, klokstop verlengd, publicatie 17-04-2018, onvoldoende kwaliteit</t>
  </si>
  <si>
    <t xml:space="preserve">Hoewel obeticholzuur 'in principe' voor voorwaardelijke toelating in aanmerking komt, onthoudt ZIN zich van een aanbeveling omdat een recente studie (bezafibraat, BEZURSO) vergelijkbare surrogaateffecten toont bij dezelfde UDCA-refractaire populatie tegen aanzienlijk lagere kosten; VT wordt pas bespreekbaar als fabrikant, beroepsgroepen en patiëntenvereniging objectiveerbaar aangeven welke (kosten)effectiviteitswinst t.o.v. bezafibraat verwacht wordt, met drempelwaarden, en zich aan een convenant willen binden.</t>
  </si>
  <si>
    <t xml:space="preserve">Een goedkoop off-label alternatief met vergelijkbaar surrogaateffect kan een VT-kandidatuur blokkeren; ZIN eist vooraf gedefinieerde prestatiedrempels t.o.v. het alternatief én een convenant – de lessen van fampridine (GVS-151) toegepast.</t>
  </si>
  <si>
    <t xml:space="preserve">brief 18-07-2018 p. 2-3 (mogelijke kandidatuur voorwaardelijke toelating)</t>
  </si>
  <si>
    <t xml:space="preserve">bezafibraat alternatief goedkoper, voorwaardelijke toelating randvoorwaarden, drempelwaarde prestaties, convenant, objectiveerbare data</t>
  </si>
  <si>
    <t xml:space="preserve">Van 2.256–2.632 PBC-patiënten in NL (incidentie 1,1/prevalentie 13,2 per 100.000) heeft 31,6% onvoldoende UDCA-respons (Dutch PBC Study, POISE-definitie); 898–1.106 komen in 2020 potentieel in aanmerking en bij 100% marktpenetratie zijn de meerkosten €20,1–24,7 mln (België €13,0–16,1 mln), terwijl de fabrikant max. 60% penetratie na 5 jaar verwacht en de beroepsgroep veel stakers door jeuk (56–70% pruritus) voorziet; €101,70 per tablet ongeacht sterkte.</t>
  </si>
  <si>
    <t xml:space="preserve">BeNeLuxA-BIA met parallelle NL/BE-cijfers; ZIN rekent conservatief met 100% penetratie en laat het stakersargument van de beroepsgroep buiten de basecase.</t>
  </si>
  <si>
    <t xml:space="preserve">BIA 25-06-2018 §aantal patiënten, kosten per patiënt, conclusie</t>
  </si>
  <si>
    <t xml:space="preserve">2.256-2.632 PBC-patiënten, 31,6% UDCA non-respons, 898-1.106 in aanmerking, 20,1-24,7 mln, België 13-16 mln, pruritus stakers, 101,70 per tablet</t>
  </si>
  <si>
    <t xml:space="preserve">STEPS haalt het primaire eindpunt (≥20% minder parenteraal volume: 63% vs. 30%), maar ZIN weegt patiëntrelevantie: de meeste patiënten blijven afhankelijk van parenterale voeding, de SBS-specifieke kwaliteit van leven verbetert niet (mediaan -5,9 vs. -1,7 punten bij een MCID van -18,4; noch significant noch relevant) en in de eenarmige 2-jaarsextensie komt slechts 12% (16/134) van de parenterale ondersteuning af zonder dat natuurlijke adaptatie kan worden uitgesloten → minderwaarde t.o.v. placebo.</t>
  </si>
  <si>
    <t xml:space="preserve">Een gehaald surrogaat-eindpunt (volumereductie) zonder QoL-winst of bevrijding van de belastende behandeling telt niet als patiëntrelevante meerwaarde; ongecontroleerde extensies kunnen attributie (adaptatie) niet oplossen.</t>
  </si>
  <si>
    <t xml:space="preserve">FT-rapport 23-07-2018 conclusie (gunstige effecten, kwaliteit van leven); brief 31-07-2018 p. 1</t>
  </si>
  <si>
    <t xml:space="preserve">STEPS 63% vs 30% volumereductie 20%, SBS-QoL MCID -18,4, 12% van parenterale voeding af, natuurlijke adaptatie, extensie eenarmig, minderwaarde</t>
  </si>
  <si>
    <t xml:space="preserve">De VT-toets is negatief om drie redenen: fabrikant, beroepsgroep en patiëntenvereniging hebben de 'veelbelovendheid' niet onderbouwd, de haalbaarheid van onderzoek in Nederland is twijfelachtig (zeldzame aandoening) en lopende buitenlandse studies beantwoorden mogelijk de pakketvraag niet; ZIN sluit een andere afweging op basis van voortschrijdend inzicht niet uit.</t>
  </si>
  <si>
    <t xml:space="preserve">VT vereist een actieve, onderbouwde aanvraag van veldpartijen; passiviteit van fabrikant en beroepsgroep is zelf een afwijzingsgrond. Vergelijk GVS-157 (randvoorwaarden voor VT).</t>
  </si>
  <si>
    <t xml:space="preserve">brief 31-07-2018 p. 2 (mogelijke kandidatuur voorwaardelijke toelating)</t>
  </si>
  <si>
    <t xml:space="preserve">voorwaardelijke toelating geen kandidaat, veelbelovendheid niet onderbouwd, haalbaarheid onderzoek Nederland, buitenlandse studies, voortschrijdend inzicht</t>
  </si>
  <si>
    <t xml:space="preserve">Gezien de ernst van type III darmfalen acht ZIN de bijwerkingen (GI-klachten, luchtweginfecties, injectieplaatsreacties, hoofdpijn) acceptabel en erkent het de hoge ziektelast, maar de weesgeneesmiddelstatus en zeldzaamheid verlagen de bewijslat niet: zonder aangetoond patiëntrelevant effect volgt geen opname en ook geen KE- of BI-beoordeling.</t>
  </si>
  <si>
    <t xml:space="preserve">Zeldzaamheid weegt mee bij de acceptatie van bijwerkingen, niet bij de effectiviteitsdrempel (consistent met GVS-131, GVS-133, GVS-144).</t>
  </si>
  <si>
    <t xml:space="preserve">FT-rapport 23-07-2018 conclusie (ongunstige effecten)</t>
  </si>
  <si>
    <t xml:space="preserve">weesgeneesmiddel, bijwerkingen acceptabel gezien ernst, zeldzaam darmfalen, bewijslat niet verlaagd, geen FE BIA</t>
  </si>
  <si>
    <t xml:space="preserve">Na de afwijzing van 2010 voor de geregistreerde indicatie vraagt de fabrikant vergoeding voor een zelf versmalde subindicatie – ernstig COPD (FEV1 &lt;50%) met chronische bronchitis en frequente exacerbaties (≥2 matig-ernstig of ≥1 opname) ondanks optimale LABA/LAMA/ICS – die samenvalt met de REACT-subpopulatie (70% van de studie op triple-therapie) en de GOLD-aanbeveling; ZIN accepteert die afbakening omdat de beroepsgroep en landelijke COPD-experts het 'de enige juiste indicatie' noemen en geen ruimer gebruik verwachten.</t>
  </si>
  <si>
    <t xml:space="preserve">Een herbeoordeling kan slagen door de indicatie te versmallen tot de richtlijn- en studiesubgroep waarin het effect zit; steun van de beroepsgroep voor gepast gebruik maakt een BIA over de subgroep acceptabel.</t>
  </si>
  <si>
    <t xml:space="preserve">brief 31-07-2018 p. 1-2 (herbeoordeling, gepast gebruik); GVS-rapport 18/07 §1</t>
  </si>
  <si>
    <t xml:space="preserve">roflumilast subindicatie, REACT triple therapie 70%, GOLD richtlijn, beroepsgroep enige juiste indicatie, herbeoordeling na 2010 afwijzing, FEV1 &lt;50% chronische bronchitis</t>
  </si>
  <si>
    <t xml:space="preserve">Claude (batch 55, 24-09-2026)</t>
  </si>
  <si>
    <t xml:space="preserve">In de REACT-triple-therapie-subpopulatie verlaagt roflumilast het aantal ernstige exacerbaties met 23,3% (RR 0,799 [0,670–0,952]) – waarschijnlijk klinisch relevant – maar heeft het waarschijnlijk geen klinisch relevant effect op matig-tot-ernstige exacerbaties (RR 0,881 [0,749–1,036]); bij patiënten met ≥1 ziekenhuisopname in het voorafgaande jaar is de winst groter (ernstig -35%, RR 0,65 [0,48–0,89]; matig-ernstig -22%), consistent met de volledige REACT-populatie en de gepoolde REACT/RE2SPOND-data; bewijs wordt met één niveau afgewaardeerd waar het BI de relevantiegrens (0,85 voor ernstige bijwerkingen) overlapt.</t>
  </si>
  <si>
    <t xml:space="preserve">Meerwaarde kan berusten op één klinisch relevante uitkomstmaat (ernstige exacerbaties) terwijl de bredere maat niet relevant is; ZIN toetst RR-BI's tegen vaste relevantiegrenzen (GRADE-afwaardering bij overlap).</t>
  </si>
  <si>
    <t xml:space="preserve">FT-rapport conclusie en tabel 1-2 (REACT subpopulatie, gepoolde data)</t>
  </si>
  <si>
    <t xml:space="preserve">ernstige exacerbaties -23,3% RR 0,799, matig-ernstig RR 0,881 niet relevant, ziekenhuisopname subgroep -35% RR 0,65, REACT RE2SPOND gepoold, GRADE afwaardering</t>
  </si>
  <si>
    <t xml:space="preserve">De BIA voor de FE-vrijstelling raamt 10.200 patiënten in aanmerking (4,56% van de COPD-populatie in GOLD C3/D3, 50% chronische bronchitis, triple-therapie, frequente exacerbaties) met een door ZIN naar beneden bijgestelde marktpenetratie van 20/30/40% (Duitse uptake) i.p.v. de 20/40/50% van de fabrikant, wat bij €584,80 per patiënt per jaar (€1,60 per dag) tot circa €2,4 mln meerkosten in 2021 leidt – maximale aannames voor de subgroep, en hoger als het middel toch voor de hele registratie wordt gebruikt.</t>
  </si>
  <si>
    <t xml:space="preserve">Goedkoop middel met grote potentiële populatie: BIA blijft onder de FE-drempel door de subgroepafbakening; ZIN corrigeert uptake-aannames van de fabrikant met buitenlandse praktijkdata.</t>
  </si>
  <si>
    <t xml:space="preserve">BIA voor FE-vrijstellingsaanvraag 26-03-2018 §2.1-2.4, §3; brief 31-07-2018 p. 2</t>
  </si>
  <si>
    <t xml:space="preserve">10.200 patiënten, GOLD C3/D3 4,56%, marktpenetratie 20 30 40% Duitse uptake, 584,80 per jaar, 1,60 per dag, 2,4 mln 2021, FE-vrijstelling</t>
  </si>
  <si>
    <t xml:space="preserve">De bijlage 2-tekst neemt de inclusiecriteria van de REACT-subpopulatie letterlijk over – ≥18 jaar, FEV1 &lt;50% van voorspeld, chronische bronchitis, als toevoeging aan maximaal gedoseerde ICS + LABA + LAMA, en ≥2 matig-ernstige exacerbaties of ≥1 ziekenhuisopname in het jaar vóór start – en fungeert zo als borg tegen gebruik in de bredere geregistreerde indicatie die in 2010 werd afgewezen.</t>
  </si>
  <si>
    <t xml:space="preserve">Studie-inclusiecriteria als bijlage 2-tekst (exacerbatietelling, spirometriegrens, voorbehandelingseis): sjabloon voor add-on-middelen bij COPD/astma.</t>
  </si>
  <si>
    <t xml:space="preserve">brief 31-07-2018 p. 2-3 (advies, voorwaarde)</t>
  </si>
  <si>
    <t xml:space="preserve">bijlage 2 roflumilast, FEV1 &lt;50%, ICS LABA LAMA maximaal gedoseerd, 2 exacerbaties of 1 opname, 18 jaar, inclusiecriteria REACT</t>
  </si>
  <si>
    <t xml:space="preserve">Toevoeging van een SGLT-2-remmer aan een geoptimaliseerd basaal-bolus insulineregime verlaagt het HbA1c significant maar gering (-0,46%; 95% BI -0,67 tot -0,25) met onzekere klinische relevantie, en geeft geen klinisch relevante afname van gewicht (-2,4 tot -3,5 kg) of insulinedosering (placebo +4 E), terwijl genitale infecties frequent zijn zonder relevante toename van staken; ZIN concludeert tot minderwaarde t.o.v. placebo.</t>
  </si>
  <si>
    <t xml:space="preserve">Voor een add-on in de laatste behandelstap eist ZIN klinisch relevante winst op HbA1c of harde uitkomsten; -0,46% HbA1c en 2–3 kg gewicht volstaan niet – anders dan bij de GLP-1-verruiming (GVS-121), waar hypo- en gewichtsvoordeel de doorslag gaven.</t>
  </si>
  <si>
    <t xml:space="preserve">FT-rapport 23-07-2018 conclusie (gunstige/ongunstige effecten)</t>
  </si>
  <si>
    <t xml:space="preserve">SGLT-2 basaal-bolus, HbA1c -0,46%, gewicht -2,4 tot -3,5 kg, insulinedosis, genitale infecties, klinische relevantie onzeker, minderwaarde</t>
  </si>
  <si>
    <t xml:space="preserve">De cardiovasculaire-uitkomstenstudies met canagliflozine en empagliflozine tonen een statistisch significante maar klinisch niet relevante afname van MACE, primair bij patiënten met een doorgemaakt cardiovasculair event op standaardbehandeling; dit effect is niet te extrapoleren naar de gevraagde populatie (DM2 niet gereguleerd na optimalisatie van basaal-bolus insuline) en door het ontbreken van dapagliflozinedata is een uitspraak op klasseniveau onmogelijk – ook de hypoglykemiegegevens missen voor 2 van de 3 middelen (lage bewijskwaliteit voor de klasse).</t>
  </si>
  <si>
    <t xml:space="preserve">Bij een groepsbeoordeling moet het bewijs voor elk lid van de klasse beschikbaar zijn; CVOT-winst in een andere populatie draagt niet over naar een specifieke bijlage 2-stap.</t>
  </si>
  <si>
    <t xml:space="preserve">FT-rapport 23-07-2018 conclusie (cardiovasculaire eindpunten, hypoglykemieën); brief 31-07-2018 p. 1-2</t>
  </si>
  <si>
    <t xml:space="preserve">EMPA-REG CANVAS, MACE klinisch niet relevant, extrapolatie niet mogelijk, dapagliflozine geen data, klasseniveau uitspraak, hypoglykemieën lage bewijskwaliteit</t>
  </si>
  <si>
    <t xml:space="preserve">ZIN past het beginsel uit het rapport 'Stand van de wetenschap en praktijk' toe: bestaat een nieuwe interventie uit de standaardbehandeling plús een toevoeging, dan moet die toevoeging qua effectiviteit meerwaarde hebben t.o.v. de standaardbehandeling om als zorg conform de stand van de wetenschap en praktijk te gelden – aan dat vereiste is niet voldaan, zodat de bestaande bijlage 2-voorwaarden ongewijzigd blijven, ook al kwam het verzoek van behandelaren en verzekeraars via de Ronde Tafel.</t>
  </si>
  <si>
    <t xml:space="preserve">Add-on-regel: 'gelijke waarde' bestaat niet voor een toevoeging – zonder bewezen meerwaarde is een add-on per definitie geen SWP-zorg; een klassebrede groepsaanvraag met veldsteun garandeert geen positief resultaat (contrast met GVS-121).</t>
  </si>
  <si>
    <t xml:space="preserve">brief 31-07-2018 p. 2 (rapport Stand van de wetenschap en praktijk, advies)</t>
  </si>
  <si>
    <t xml:space="preserve">add-on toevoeging meerwaarde vereist, rapport stand van de wetenschap en praktijk, bijlage 2 ongewijzigd, groepsbeoordeling negatief, Ronde Tafel</t>
  </si>
  <si>
    <t xml:space="preserve">De registratie 'onder uitzonderlijke omstandigheden' rust op twee retrospectieve eenarmige cohorten (NL n=35 met Xenbilox; Italië n=28 met apotheekbereiding) en CDCA Leadiant zelf is nooit klinisch onderzocht; ZIN onderschrijft de CHMP dat een vergelijkende studie bij deze zeldzame, progressieve en bij late behandeling onomkeerbaar invaliderende ziekte niet haalbaar en ethisch niet acceptabel is, en voegt de Nederlandse praktijk toe – CDCA-producten sinds 1975 in gebruik, alle CTX-patiënten via expertisecentra langdurig gemonitord, geen reden om productverschillen aan te nemen – waardoor toepassing van de stof als 'well established use' geldt en alle partijen de effecten 'onomstotelijk bewezen' achten.</t>
  </si>
  <si>
    <t xml:space="preserve">Well established use als effectiviteitsgrond: decennialange praktijk in expertisecentra plus EMA-ethische redenering vervangen formeel bewijs bij een oud molecuul; de beoordeling wordt daarmee volledig een prijsvraag.</t>
  </si>
  <si>
    <t xml:space="preserve">brief 22-11-2018 p. 2 (GVS beoordeling); GVS-rapport 18/09 §2-3</t>
  </si>
  <si>
    <t xml:space="preserve">CTX chenodeoxycholzuur, well established use sinds 1975, retrospectieve cohorten 35 28 patiënten, uitzonderlijke omstandigheden EMA, expertisecentra monitoring, vergelijkende studie ethisch niet acceptabel</t>
  </si>
  <si>
    <t xml:space="preserve">Een FE is 'niet informatief noch relevant' omdat het middel alleen de apotheekbereiding (of het geïmporteerde Xenbilox) vervangt en het enige verschil de prijs is: €153.500 per volwassen patiënt per jaar tegenover €20.000–25.000 (bereiding) en ~€40.000 (Xenbilox); ZIN noemt dat verschil 'onacceptabel' omdat het niet door registratie- of ontwikkelkosten kan worden verklaard (registratie op oude data, geen nieuw onderzoek) en vraagt de minister te onderhandelen tot het verschil met de apotheekbereiding aanzienlijk is gereduceerd.</t>
  </si>
  <si>
    <t xml:space="preserve">Prijsanker = apotheekbereiding/off-label voorganger; ZIN weegt expliciet of een prijs door R&amp;D- of registratie-inspanning wordt gerechtvaardigd en gebruikt 'onacceptabel' als kwalificatie – opmaat naar de latere ACM-zaak tegen Leadiant.</t>
  </si>
  <si>
    <t xml:space="preserve">brief 22-11-2018 p. 3-4 (farmaco-economische analyse, advies)</t>
  </si>
  <si>
    <t xml:space="preserve">153.500 vs 20.000-25.000 vs 40.000 per jaar, FE niet relevant, prijsverschil onacceptabel, registratie oude data, onderhandelen, apotheekbereiding anker</t>
  </si>
  <si>
    <t xml:space="preserve">Voor ~65 bekende CTX-patiënten (55 behandeld, 9 kinderen met gewichtsgebaseerde dosering) bedragen de meerkosten €7,8 mln in jaar 1 met CDCA Leadiant, ~€2 mln als alle patiënten Xenbilox zouden krijgen en €1,1–1,4 mln met de apotheekbereiding van het Amsterdam UMC – een BIA die uitsluitend het prijsverschil tussen drie producten met dezelfde stof zichtbaar maakt.</t>
  </si>
  <si>
    <t xml:space="preserve">Mini-populatie, maxi-budgetimpact door herregistratieprijs: de BIA als prijsvergelijkingsinstrument (drie scenario's voor dezelfde stof).</t>
  </si>
  <si>
    <t xml:space="preserve">GVS-rapport 18/09 §3.2 beoordeling budgetimpact; brief 22-11-2018 p. 2-3</t>
  </si>
  <si>
    <t xml:space="preserve">65 CTX-patiënten 55 behandeld 9 kinderen, 7,8 mln vs 2 mln vs 1,1-1,4 mln, drie producten zelfde stof, BIA prijsvergelijking</t>
  </si>
  <si>
    <t xml:space="preserve">ZIN signaleert – met alle geconsulteerde partijen – dat een fabrikant een bestaand geneesmiddel alsnog registreert en vanuit de monopoliepositie een prijsverhoging doorvoert 'die op geen enkele wijze in verhouding staat tot de inspanningen'; de ACP heeft dit geagendeerd en een eerste openbare discussie gevoerd. Veldpartijen (ZN, VAV, Amsterdam UMC, CWZ, VKS) vragen bovendien het middel als medisch-specialistische zorg te bekostigen (versnippering via openbare apotheek, WLZ-instellingen, toezicht) en de magistrale bereiding te behouden, hoewel na registratie een bereiding alleen voor eigen patiënten is toegestaan; het Amsterdam UMC werkt aan een IGJ-dossier om de bereiding te hervatten.</t>
  </si>
  <si>
    <t xml:space="preserve">Systeemsignaal 'herregistratie oude stof met prijsexplosie' (Leadiant-casus als model): ACP-agendering, MSZ-bekostiging als alternatief en behoud van apotheekbereidingen als tegenwicht – herbruikbaar bij vergelijkbare casussen (mexiletine GVS-216, dexamfetamine e.a.).</t>
  </si>
  <si>
    <t xml:space="preserve">brief 22-11-2018 p. 3-5 (consultatie van partijen, apotheekbereiding, tot slot)</t>
  </si>
  <si>
    <t xml:space="preserve">herregistratie bestaand geneesmiddel monopolie prijsverhoging, ACP agendering, medisch specialistische zorg bekostiging, apotheekbereiding IGJ, ZN VKS Amsterdam UMC, systeemsignaal</t>
  </si>
  <si>
    <t xml:space="preserve">In CLEAR 1/2 (+ allopurinol) waren &gt;90% en in CRYSTAL (+ febuxostat) 100% van de patiënten vooraf niet conform de Nederlandse richtlijnen behandeld – te lage allopurinoldosis (≤300 mg/dag) of febuxostat-monotherapie zonder de richtlijnstap benzbromaron (NHG, NVR, FK) – zodat de studies de vraag 'add-on na adequate xanthine-oxidaseremmer' niet beantwoorden; de niet-vooraf gedefinieerde subgroep met allopurinol &gt;300 mg was te klein voor harde uitspraken → minderwaarde wegens onvoldoende gegevens.</t>
  </si>
  <si>
    <t xml:space="preserve">Registratiestudies met een suboptimaal gedoseerde of onvolledig doorlopen standaardbehandeling als controle leveren geen bewijs voor de Nederlandse behandelstap; dosisadequaatheid van de comparator is een zelfstandige toets (vgl. eliglustat-ERT-dosering GVS-122).</t>
  </si>
  <si>
    <t xml:space="preserve">FT-rapport 01-11-2018 conclusie (plaats in behandeling, CLEAR/CRYSTAL); brief 04-12-2018 p. 1</t>
  </si>
  <si>
    <t xml:space="preserve">lesinurad jicht, CLEAR 1 2 CRYSTAL, allopurinol te lage dosis 300 mg, febuxostat monotherapie, benzbromaron richtlijnstap, subgroep te klein, minderwaarde onvoldoende gegevens</t>
  </si>
  <si>
    <t xml:space="preserve">VT wordt afgewezen omdat voor jicht al behandelopties bestaan (febuxostat, benzbromaron, eventueel geïmporteerd probenecide) en de beschikbare studies geen duidelijke aanwijzingen geven dat lesinurad effectief is bij patiënten die volgens de Nederlandse richtlijnen adequaat zijn behandeld; herbeoordeling blijft mogelijk bij nieuwe gepubliceerde gegevens.</t>
  </si>
  <si>
    <t xml:space="preserve">Bestaan van (goedkope) richtlijnalternatieven sluit VT uit, ongeacht het ontbreken van formele registratie van die alternatieven (benzbromaron, probenecide-import).</t>
  </si>
  <si>
    <t xml:space="preserve">brief 04-12-2018 p. 2 (voorwaardelijke toelating, toekomstige ontwikkelingen)</t>
  </si>
  <si>
    <t xml:space="preserve">voorwaardelijke toelating geen kandidaat, behandelopties beschikbaar, benzbromaron probenecide import, herbeoordeling bij publicaties</t>
  </si>
  <si>
    <t xml:space="preserve">De toepasbaarheid van lesinurad is beperkt door nierfunctiegerelateerde contra-indicaties en monitoring (creatinine; ernstige bijwerkingen nierfalen/-insufficiëntie), interacties en het niet-aanbevolen gebruik bij instabiele cardiovasculaire aandoeningen, terwijl het gebruiksgemak door gelijktijdige inname met de xanthine-oxidaseremmer niet verandert – factoren die het oordeel niet dragen maar de klinische plaats verder verkleinen.</t>
  </si>
  <si>
    <t xml:space="preserve">Veiligheids- en monitoringlast weegt mee in toepasbaarheid, niet in het SWP-oordeel; bij een negatief effectiviteitsoordeel blijft dit zijdelings.</t>
  </si>
  <si>
    <t xml:space="preserve">FT-rapport 01-11-2018 conclusie (toepasbaarheid, gebruiksgemak)</t>
  </si>
  <si>
    <t xml:space="preserve">nierfunctie contra-indicatie, creatinine monitoring, interacties, instabiele cardiovasculaire aandoening, toepasbaarheid beperkt</t>
  </si>
  <si>
    <t xml:space="preserve">FOURIER (n=27.564) onderzocht evolocumab bovenop een statine bij slechts 5% ezetimibgebruik, terwijl de Nederlandse behandelstap (concept-CVRM-richtlijn én de claim van de fabrikant zelf) evolocumab pas na falen op maximaal verdraagbare statine + ezetimib positioneert; bij een niet-optimale voorbehandeling komt evolocumab niet in aanmerking, zodat de studiepopulatie niet aansluit en de resultaten de verbreding van bijlage 2 niet kunnen dragen.</t>
  </si>
  <si>
    <t xml:space="preserve">Een grote CVOT met harde eindpunten telt niet voor de bijlage 2-stap als de voorbehandeling in de studie niet overeenkomt met de Nederlandse vergoedingsvolgorde (ezetimib-eis); consistent met GVS-109 (2015) en herbruikbaar voor alle lipidenverlagers (inclisiran GVS-226, bempedoïnezuur GVS-269).</t>
  </si>
  <si>
    <t xml:space="preserve">brief 23-01-2019 p. 3 (overwegingen, eerste bullet); GVS-rapport §2.3.1 FOURIER</t>
  </si>
  <si>
    <t xml:space="preserve">FOURIER 27.564, ezetimib 5%, CVRM conceptrichtlijn, voorbehandeling statine ezetimib, populatie sluit niet aan, bijlage 2 niet verbreden</t>
  </si>
  <si>
    <t xml:space="preserve">FOURIER toont 15% relatieve en 1,5% absolute reductie van het primaire eindpunt (HR 0,85; NNT 67) en 20% van het secundaire eindpunt (HR 0,80), maar geen effect op cardiovasculaire (HR 1,05) of totale sterfte (HR 1,04) bij een mediane follow-up van slechts 2,2 jaar (gepland 4); omdat de risicoreductie pas in en na jaar 2 toeneemt (19–25%) en de CV-sterfte in de eerste twee jaar oploopt, is een klinisch relevant effect op morbiditeit en mortaliteit 'niet gehaald' en blijft de verwachting onzeker.</t>
  </si>
  <si>
    <t xml:space="preserve">ZIN beoordeelt harde-eindpuntstudies op klinische relevantie van de absolute winst én op follow-upduur; een vroegtijdig gestopte CVOT zonder sterftewinst is onvoldoende voor uitbreiding, ook al bevestigt zij de LDL-hypothese.</t>
  </si>
  <si>
    <t xml:space="preserve">GVS-rapport december 2018 §2.3.1 (resultaten FOURIER, tabel 1-2); brief 23-01-2019 p. 3</t>
  </si>
  <si>
    <t xml:space="preserve">HR 0,85 primair, HR 0,80 secundair, ARR 1,5% NNT 67, CV-sterfte HR 1,05, follow-up 2,2 jaar, risicoreductie toenemend jaar 2, klinisch relevant effect niet gehaald</t>
  </si>
  <si>
    <t xml:space="preserve">De door de fabrikant voorgestelde uitbreiding naar 'CVE + ≥1 ernstige risicofactor' (statine-intolerantie, DM2, recidief-CVE, recent MI/beroerte &lt;6 maanden, roken, ≥65 jaar, meervatslijden) en een aparte clausule voor ezetimib-ongeschiktheid worden afgewezen: publicaties tonen een trend naar groter effect bij MI &lt;2 jaar, ≥2 MI's en meervatslijden, maar dit is 'onvoldoende uitgekristalliseerd en onderbouwd' voor vergoedingsvoorwaarden, en contra-indicaties/bijwerkingen op ezetimib vallen onder goed medisch handelen, niet onder de vergoedingstekst.</t>
  </si>
  <si>
    <t xml:space="preserve">Risicofactoren komen pas in bijlage 2 als het subgroepeffect is uitgekristalliseerd; individuele ongeschiktheid voor een verplichte voorbehandeling wordt aan de arts gelaten en niet in de voorwaarde gecodificeerd (anders dan statine-intolerantie, die wél is gedefinieerd).</t>
  </si>
  <si>
    <t xml:space="preserve">brief 23-01-2019 p. 2-3 (claim registratiehouder, overwegingen bullets 3-4)</t>
  </si>
  <si>
    <t xml:space="preserve">risicofactoren recent MI meervatslijden roken 65 jaar, trend groter effect onvoldoende uitgekristalliseerd, ezetimib ongeschiktheid goed medisch handelen, bijlage 2 nr 106 ongewijzigd</t>
  </si>
  <si>
    <t xml:space="preserve">ZIN stelde de beoordeling op eigen initiatief uit (18-01-2018) tot de concept-CVRM-richtlijn beschikbaar was, hervatte op verzoek van VWS (12-03-2018) met de meest recente conceptrichtlijnen en deskundigenraadpleging, en wees het verzoek van Amgen (21-12-2018) om het definitieve oordeel uit te stellen voor overleg met belanghebbenden af omdat partijen tijdens de procedure al inbreng hadden en de WAR hun wetenschappelijke argumenten heeft gewogen.</t>
  </si>
  <si>
    <t xml:space="preserve">Procedurele lijn: ZIN synchroniseert bijlage 2-herbeoordelingen met richtlijnherzieningen maar laat zich niet vertragen door last-minute uitstelverzoeken van de fabrikant na afronding van de WAR-behandeling.</t>
  </si>
  <si>
    <t xml:space="preserve">brief 23-01-2019 p. 1 (inleiding)</t>
  </si>
  <si>
    <t xml:space="preserve">uitstel CVRM richtlijn, hervatting op verzoek VWS, uitstelverzoek Amgen afgewezen, WAR inbreng partijen gewogen</t>
  </si>
  <si>
    <t xml:space="preserve">Zonder head-to-head studie vergelijkt ZIN TEZ/IVA (EVOLVE vs. placebo: ppFEV1 +4,0 procentpunten, ondergrens 3,1, boven de CHMP-relevantiegrens van 2,5%; minder exacerbaties) indirect met LUM/IVA (TRAFFIC/TRANSPORT: +2,8) en concludeert tot gelijkwaardige effecten op ppFEV1 en exacerbaties (bewijs van redelijke kwaliteit), met onzekerheid over CFQ-R; verschillen in exclusiecriteria maakten een indirecte vergelijking van levertoxiciteit onmogelijk, maar TEZ/IVA toonde geen ernstige lever- of respiratoire bijwerkingen en heeft mogelijk een iets gunstiger veiligheidsprofiel en bredere toepasbaarheid (geen sterk CYP3A-effect) – niet gehonoreerd als meerwaarde.</t>
  </si>
  <si>
    <t xml:space="preserve">Gelijke waarde binnen een klasse op indirecte placebo-gestuurde vergelijking; een mogelijk beter veiligheids-/interactieprofiel zonder harde bewijskracht levert geen meerwaarde en dus geen prijsruimte op.</t>
  </si>
  <si>
    <t xml:space="preserve">FT-rapport 12-04-2019 conclusie (gunstige/ongunstige effecten, toepasbaarheid)</t>
  </si>
  <si>
    <t xml:space="preserve">tezacaftor ivacaftor EVOLVE ppFEV1 4,0, LUM/IVA 2,8, indirecte vergelijking, redelijke kwaliteit, CFQ-R onzeker, veiligheid lever CYP3A, gelijke waarde</t>
  </si>
  <si>
    <t xml:space="preserve">Omdat Symkevi + Kalydeco gelijke waarde heeft t.o.v. Orkambi (1B met vertrouwelijke prijsafspraak) komt de combinatie alleen voor opname in aanmerking 'indien Symkevi in combinatie met Kalydeco niet duurder is dan Orkambi'; op lijstprijs ligt de combinatie €15.740,60 per patiënt per jaar hoger, wat bij gelijke marktverdeling (2 × ~250 patiënten) tot ~€3,9 mln meerkosten zou leiden; FE-vrijstelling.</t>
  </si>
  <si>
    <t xml:space="preserve">'Niet duurder dan' een klassegenoot met arrangement als opnamevoorwaarde: het nettoprijsanker van een eerder onderhandeld middel wordt doorgegeven aan opvolgers met gelijke waarde (vgl. iptacopan GVS-351, eliglustat GVS-122).</t>
  </si>
  <si>
    <t xml:space="preserve">brief 24-04-2019 p. 2 (budget impact analyse, advies)</t>
  </si>
  <si>
    <t xml:space="preserve">niet duurder dan Orkambi, lijstprijs 15.740,60 hoger, 3,9 mln meerkosten, 250 patiënten, FE-vrijstelling gelijke waarde, prijsanker arrangement</t>
  </si>
  <si>
    <t xml:space="preserve">ZIN adviseert Symkevi 'op technische redenen' op 1B te plaatsen met wederzijds gekoppelde bijlage 2-voorwaarden – Symkevi 'uitsluitend in combinatie met Kalydeco' en Kalydeco 'uitsluitend in combinatie met Symkevi' voor F508del-homozygote CF-patiënten ≥12 jaar – zodat het combinatieschema als één behandeling wordt vergoed en Kalydeco-monogebruik buiten zijn eigen (gating-)indicatie wordt uitgesloten; de fabrikant vroeg geen vergoeding voor de heterozygote residual-function-mutaties uit de registratie.</t>
  </si>
  <si>
    <t xml:space="preserve">Constructie voor combinatieschema's met een los monopreparaat: spiegelende bijlage 2-teksten borgen dat beide componenten alleen samen worden vergoed; de indicatie wordt bewust smaller gehouden dan de registratie.</t>
  </si>
  <si>
    <t xml:space="preserve">brief 24-04-2019 p. 2 (advies, voorwaarde Symkevi, voorwaarde Kalydeco)</t>
  </si>
  <si>
    <t xml:space="preserve">gekoppelde bijlage 2 voorwaarden, uitsluitend in combinatie met, Kalydeco monopreparaat, technische redenen 1B, heterozygote mutaties niet aangevraagd</t>
  </si>
  <si>
    <t xml:space="preserve">Op wetenschappelijk advies van de NVN kiest ZIN topiramaat als comparator – de beroepsgroep wil erenumab bij episodische én chronische migraine ín plaats van topiramaat inzetten wegens het gunstiger bijwerkingenprofiel – en niet placebo of 'na falen van alle profylactica'; omdat de fabrikant geen directe studie tegen topiramaat uitvoerde ('een gemiste kans') moest ZIN oudere topiramaatstudies indirect vergelijken met de erenumabstudies, met verschillen in studieopzet en populaties die de vergelijking bemoeilijken.</t>
  </si>
  <si>
    <t xml:space="preserve">De beoogde plaats in het behandelalgoritme (volgens de beroepsgroep) bepaalt de comparator, ook als dat de fabrikant benadeelt; ontbreken van een head-to-head tegen de te vervangen standaard wordt als tekortkoming benoemd. Herbruikbaar voor de hele CGRP-klasse (GVS-199/241) en andere 'better tolerated me-too' claims.</t>
  </si>
  <si>
    <t xml:space="preserve">brief 27-06-2019 p. 2 (GVS beoordeling); GVS-rapport 27-05-2019 §plaats in behandeling</t>
  </si>
  <si>
    <t xml:space="preserve">erenumab CGRP, topiramaat comparator NVN, in plaats van topiramaat, bijwerkingenprofiel, geen directe studie gemiste kans, indirecte vergelijking</t>
  </si>
  <si>
    <t xml:space="preserve">Claude (batch 56, 25-09-2026)</t>
  </si>
  <si>
    <t xml:space="preserve">In de indirecte vergelijking (studies van 12–26 weken) geven erenumab 70 mg/4 weken en topiramaat 100 mg/dag beide een beperkt effect van 1,2–2,4 minder migrainedagen per maand t.o.v. placebo – voor geen van beide klinisch relevant t.o.v. baseline – zonder onderling verschil in migrainedagen, dagen met acute medicatie of ≥50%-respons (lage bewijskwaliteit), en na correctie voor studieverschillen geen aangetoond verschil in staken door bijwerkingen (laag) of ernstige bijwerkingen (zeer laag); langetermijnveiligheid van erenumab onbekend → gelijke therapeutische waarde.</t>
  </si>
  <si>
    <t xml:space="preserve">Een claim op beter verdragen (minder staken) moet in een gecorrigeerde indirecte vergelijking overeind blijven; bij lage GRADE-kwaliteit zonder aangetoond verschil volgt 'gelijke waarde', niet 'meerwaarde op verdraagbaarheid'.</t>
  </si>
  <si>
    <t xml:space="preserve">FT-rapport conclusie (cruciale gunstige en ongunstige uitkomstmaten)</t>
  </si>
  <si>
    <t xml:space="preserve">1,2-2,4 migrainedagen minder, niet klinisch relevant baseline, geen verschil 50% respons, staken bijwerkingen laag, ernstige bijwerkingen zeer laag, lange termijn onbekend, gelijke waarde</t>
  </si>
  <si>
    <t xml:space="preserve">ZIN raamt 21.116 patiënten in aanmerking (343.655 migrainepatiënten bij de huisarts × 38% met ≥4 migrainedagen × 77% profylaxe × 21% start een derde profylacticum; binnen de Horizonscan-range 8.000–24.000), met een marktpenetratie oplopend van 50% naar 90% (10.558 starters in jaar 1; 60%/55% continueert) en €450 per injectie → ~€73,5 mln meerkosten in jaar 3 (lichte overschatting: niet gecorrigeerd voor &lt;18 jaar); substitutie van topiramaat (&lt;€1 mln vergoeding in 2017, ook bij epilepsie) is verwaarloosbaar.</t>
  </si>
  <si>
    <t xml:space="preserve">Hoogvolume-indicatie met lage comparatorkosten: substitutiewinst ontbreekt vrijwel, zodat de BIA volledig door prijs × volume wordt bepaald; IQVIA-stapelpercentages en Horizonscan als kruisvalidatie van patiëntaantallen.</t>
  </si>
  <si>
    <t xml:space="preserve">BIA 05-06-2019 §aantal patiënten (tabel 1-2), marktpenetratie, conclusie</t>
  </si>
  <si>
    <t xml:space="preserve">21.116 patiënten, 343.655 x 38% x 77% x 21%, marktpenetratie 50 70 90%, 10.558 starters, 450 per injectie, 73,5 mln, substitutie topiramaat verwaarloosbaar</t>
  </si>
  <si>
    <t xml:space="preserve">Ondanks het negatieve advies erkent ZIN de argumenten vóór erenumab – migraine staat in de GBD wereldwijd op de tweede plaats van ziektelast (RIVM: 48e van 52), 60% heeft onvoldoende baat bij de huidige profylactica, het mechanisme is migrainespecifiek, het effect is ~2x placebo, ook bij therapieresistente en chronische migraine, en het middel wordt goed verdragen – en neemt zelf het initiatief om met de NVN een subgroep te definiëren waarvoor wél meerwaarde kan worden aangetoond, waarbij ook de andere CGRP-remmers worden betrokken, met een plaatsingsvoorstel als vervolg.</t>
  </si>
  <si>
    <t xml:space="preserve">ZIN als actieve partij: een negatief advies wordt gecombineerd met een eigen traject naar een vergoedbare subgroep op klasseniveau (vgl. fampridine GVS-186); de opsomming van pro-argumenten legitimeert dat vervolg.</t>
  </si>
  <si>
    <t xml:space="preserve">brief 27-06-2019 p. 2-3 (overige overwegingen)</t>
  </si>
  <si>
    <t xml:space="preserve">initiatief ZIN subgroep NVN, CGRP klasse betrekken, ziektelast GBD 2e plaats, 60% onvoldoende baat, plaatsingsvoorstel vervolg, therapieresistente migraine</t>
  </si>
  <si>
    <t xml:space="preserve">Op verzoek van VWS definieerde ZIN begin 2019 met de MS-werkgroep van de NVN en Biogen een subgroep waarin fampridine mogelijk wél effectief is – EDSS 4–7 én ernstig beperkt loopvermogen, geobjectiveerd als T25FWT ≥6 seconden – en in de gepoolde subgroepanalyse van vier RCT's geeft fampridine daar een verhoogde kans op klinisch relevante verbetering van de loopsnelheid (RR 1,90; 95% BI 1,47–2,24) t.o.v. placebo; bewijs van middelmatige kwaliteit, afgewaardeerd voor indirectheid (ondersteunende fysiotherapie niet gerapporteerd; geen proefbehandeling in de studies).</t>
  </si>
  <si>
    <t xml:space="preserve">Na afwijzing van de brede indicatie kan een met de beroepsgroep gedefinieerde, objectief meetbare subgroep uit gepoolde RCT-data alsnog meerwaarde opleveren; de RR-grens van 1,25 (vgl. GVS-151) wordt hier ruim gehaald.</t>
  </si>
  <si>
    <t xml:space="preserve">FT-rapport 23-07-2019 samenvatting en conclusie (gunstige effecten, subgroep, GRADE)</t>
  </si>
  <si>
    <t xml:space="preserve">T25FWT 6 seconden, EDSS 4-7, RR 1,90 BI 1,47-2,24, gepoolde subgroepanalyse 4 RCT's, middelmatige kwaliteit, indirectheid fysiotherapie, MS-werkgroep NVN</t>
  </si>
  <si>
    <t xml:space="preserve">De proefbehandelstrategie van de NVN wordt integraal onderdeel van het oordeel én van de bijlage 2-tekst: twee weken proefbehandeling, voortzetting alleen bij ≥20% verbetering op de T25FWT, en jaarlijkse herevaluatie waarbij het middel ≥48 uur wordt gestaakt, opnieuw ≥6 s moet worden gescoord en na een nieuwe proefperiode weer ≥20% verbetering moet blijken; ZIN acht het effect mede daardoor klinisch relevant ('verrijkt waarschijnlijk voor responders', ~50%) en evalueert de herhaaleis na twee jaar met partijen; bestaande gebruikers krijgen binnen een jaar een proefbehandeling.</t>
  </si>
  <si>
    <t xml:space="preserve">Responderselectie via proefbehandeling als effectiviteitsargument én gecodificeerde start-/stopregel in bijlage 2 (incl. wash-out en herhaling) – sjabloon voor symptomatische middelen met heterogene respons (CGRP-remmers GVS-199/241, Orkambi-wens GVS-115).</t>
  </si>
  <si>
    <t xml:space="preserve">brief 06-08-2019 p. 1-3 (huidige vergoedingsaanvraag, voorwaarde fampridine, overgangsregeling)</t>
  </si>
  <si>
    <t xml:space="preserve">proefbehandeling 2 weken, 20% verbetering T25FWT, jaarlijkse herevaluatie 48 uur staken, responderverrijking 50%, bijlage 2 start-stopcriteria, evaluatie na 2 jaar, overgangsregeling bestaande gebruikers</t>
  </si>
  <si>
    <t xml:space="preserve">Van 17.240 MS-patiënten heeft 45% EDSS 4–7, 75% daarvan doet ≥6 s over de T25FWT (NL-observationeel cohort, 71/260 &lt;6 s) en ~50% respondeert na proefbehandeling (42,7% bij 6–8 s, 61,4% bij &gt;8 s; 15% stoppers), zodat uiteindelijk ruim 2.100 patiënten fampridine gebruiken; met de inmiddels verlaagde prijs (€127,90 per 4 weken) zijn de meerkosten ~€3,7 mln in jaar 3, ook inclusief het extra neurologenconsult voor de proefbehandeling.</t>
  </si>
  <si>
    <t xml:space="preserve">BIA bouwt de responderselectie en de gerelateerde consultkosten in; een prijsverlaging t.o.v. 2018 en een kleinere populatie brengen een eerder afgewezen middel onder de FE-drempel.</t>
  </si>
  <si>
    <t xml:space="preserve">BIA 23-07-2019 §aantal patiënten (tabel 1), kosten per patiënt, conclusie; brief p. 2</t>
  </si>
  <si>
    <t xml:space="preserve">17.240 MS-patiënten, 45% EDSS 4-7, 75% T25FWT 6 s, responders 42,7% 61,4%, 2.100 patiënten, 127,90 per 4 weken, 3,7 mln, neurologenconsult</t>
  </si>
  <si>
    <t xml:space="preserve">De procedure werd versneld omdat de fabrikant een terugbetalingsregeling had opgezet – een aanzienlijk deel van de lijstprijs wordt terugbetaald aan patiënten die op 20 maart 2018 aan het eerdere onderzoek deelnamen, met vergoeding van de eigen bijdrage met terugwerkende kracht bij een positief besluit, geldig tot uiterlijk 31 augustus 2019 – en 'alle partijen, waaronder Zorginstituut Nederland' zich inspanden om vóór die datum te adviseren; vergoeding per 1 september 2019.</t>
  </si>
  <si>
    <t xml:space="preserve">Een tijdelijke compassionate/terugbetalingsregeling van de fabrikant kan het tempo van een herbeoordeling bepalen; ZIN noemt dit expliciet als reden voor versnelling.</t>
  </si>
  <si>
    <t xml:space="preserve">brief 06-08-2019 p. 2 (terugbetalingsregeling) en p. 3 (ingangsdatum)</t>
  </si>
  <si>
    <t xml:space="preserve">terugbetalingsregeling Biogen, 20 maart 2018 deelnemers, 31 augustus 2019, versnelde procedure, vergoeding 1 september 2019</t>
  </si>
  <si>
    <t xml:space="preserve">De herziene NHG-standaard en NIV-richtlijn (2018) geven GLP-1ra een plaats als alternatief voor basaal insuline (stap 3) bij HbA1c &lt;15 mmol/mol boven de streefwaarde wanneer hypoglykemievermijding belangrijk is en/of bij BMI ≥30; ZIN toetst die richtlijnplaats aan het bewijs – meta-analyse: na ~26 weken gelijk HbA1c-effect als basaal insuline, gewichtsafname 0,5–5,5 kg, minder niet-ernstige hypoglykemieën; CVOT's met minder CV-events/sterfte voor een deel van de klasse – en concludeert dat verlaging van de BMI-grens voldoet aan de stand van de wetenschap en praktijk, met de richtlijnstopregel (≥5 mmol/mol HbA1c-daling zonder gewichtstoename na 6 maanden).</t>
  </si>
  <si>
    <t xml:space="preserve">Richtlijnherziening als aanleiding en wetenschappelijke toets als voorwaarde: ZIN volgt NHG/NIV niet blind maar verifieert de onderbouwing; klasse-uitspraak op gepoold bewijs zonder per-middel-eis (contrast met SGLT-2, GVS-160).</t>
  </si>
  <si>
    <t xml:space="preserve">briefrapport 26-09-2019 p. 2 (conclusie therapeutische beoordeling) en bijlage 1 (behandelrichtlijn, gunstige/ongunstige effecten)</t>
  </si>
  <si>
    <t xml:space="preserve">NHG NIV richtlijn 2018, GLP-1ra alternatief basaal insuline stap 3, HbA1c gelijk, gewicht 0,5-5,5 kg, hypoglykemieën, CVOT, stopregel 6 maanden 5 mmol/mol</t>
  </si>
  <si>
    <t xml:space="preserve">De BMI-grens van 35 uit 2009 (exenatide) berustte op gebrek aan bewijs voor harde uitkomsten en hoge kosten, niet op een effectverschil: er zijn geen aanwijzingen dat de uitgangs-BMI (&lt;30, 30–35, &gt;35) de HbA1c- of gewichtsreductie beïnvloedt (al geconcludeerd in 2009, bevestigd door liraglutide-analyses), het merendeel van de studies is bij BMI ≥30 uitgevoerd, de tweede voorwaarde (2016) hanteert al ≥30 en mensen met BMI ≥30 hebben obesitas met hoge BMI-gerelateerde ziektelast waarbij 5% gewichtsverlies de insulinegevoeligheid en het CV-risicoprofiel verbetert.</t>
  </si>
  <si>
    <t xml:space="preserve">Historische afkapwaarden in bijlage 2 worden getoetst op hun oorspronkelijke ratio; een BMI-grens die als budgetknop diende, wordt losgelaten zodra het effect BMI-onafhankelijk blijkt en de richtlijn volgt. Consistentie tussen voorwaarden binnen één klasse (30 vs. 35) telt.</t>
  </si>
  <si>
    <t xml:space="preserve">briefrapport 26-09-2019 bijlage 1 (overwegingen voor uitbreiding)</t>
  </si>
  <si>
    <t xml:space="preserve">BMI 35 2009 exenatide, BMI-onafhankelijk effect, liraglutide &lt;30 30-35 &gt;35, tweede voorwaarde 2016 BMI 30, obesitas ziektelast, 5% gewichtsverlies, consistentie voorwaarden</t>
  </si>
  <si>
    <t xml:space="preserve">Jaarlijks komen 5.102 nieuwe patiënten in aanmerking (13.320 die met metformine/SU niet uitkomen × 32,4% met BMI 30–35 × 118,2% correctie) plus max. 1.500 prevalente overstappers in jaar 1 (expertschatting), met marktpenetratie 30/60/100% en 10% stoppers; de meerkosten zijn €13,5 mln in jaar 3 op GLP-1ra-kosten alleen, €8,2 mln na substitutie van basaal insuline en €7,5 mln vanuit het bredere zorgperspectief (lancetten, naalden) – alleen geneesmiddel- en hulpmiddelkosten, geen FE.</t>
  </si>
  <si>
    <t xml:space="preserve">Drie-perspectieven-BIA (bruto, netto na substitutie, breder zorgperspectief) als standaard bij bijlage 2-verruimingen binnen een 1A-cluster; een BMI-bandbreedte (30–35) wordt uit cohortdata gekwantificeerd.</t>
  </si>
  <si>
    <t xml:space="preserve">BIA GLP-1ra 2019 §aantal patiënten (tabel 3), marktpenetratie, conclusie; briefrapport p. 2</t>
  </si>
  <si>
    <t xml:space="preserve">5.102 nieuwe patiënten per jaar, 32,4% BMI 30-35, 1.500 overstappers, marktpenetratie 30 60 100%, 13,5 mln 8,2 mln 7,5 mln, substitutie basaal insuline, lancetten naalden</t>
  </si>
  <si>
    <t xml:space="preserve">Bijlage 2-voorwaarden dienen de doelmatige inzet van een nieuw middel, maar de reden kan na jaren wegvallen: als de therapeutische plaats is uitgekristalliseerd, generieke concurrentie is ontstaan, het middel obsoleet of uit de handel is; ZIN ontwikkelt daarvoor een risicotoets (jaren op de markt en generieken via CBG/EMA/G-standaard, kostenontwikkeling per ATC via GIP 2013–2017, betrokkenheid van expertisecentra) en adviseert op die basis de onderdelen 11, 13, 23, 26, 31, 50, 59 en 84 te laten vervallen en onderdeel 27 tot levodopa/carbidopa-gel te beperken – waarmee verzekeraars en apothekers hun controles kunnen schrappen.</t>
  </si>
  <si>
    <t xml:space="preserve">Toetsingskader voor het opschonen van bijlage 2 (marktduur/generieken, kostentrend, uitgekristalliseerde plaats): bruikbaar om te voorspellen wanneer een voorwaarde bij een nieuw middel weer zal verdwijnen en als argument voor lastenreductie.</t>
  </si>
  <si>
    <t xml:space="preserve">rapport 01-10-2019 §1.1-1.3 (benadering, tabel 1, conclusie); brief 03-10-2019 p. 1-2</t>
  </si>
  <si>
    <t xml:space="preserve">actualisering bijlage 2, risicotoets generieken kostenontwikkeling GIP, onderdelen 11 13 23 26 31 50 59 84 vervallen, onderdeel 27 levodopa intestinale gel, administratieve lasten ZN KNMP</t>
  </si>
  <si>
    <t xml:space="preserve">Voor zelfzorggeneesmiddelen bij chronisch gebruik (nr. 35: laxantia, antihistaminica, antidiarrhoica, maagledigingsmiddelen, kunsttranen) en maagzuurremmers (nr. 71) vervangt ZIN de bestaande controle-eisen door één eenvoudige regel: vergoeding uitsluitend bij een chronische aandoening, 'tenzij het voor de verzekerde een nieuwe medicatie betreft' – de eerste uitgifte inclusief aflevertarief blijft voor rekening van de gebruiker, in lijn met het bestaande beleid voor buiten-Wmg-middelen.</t>
  </si>
  <si>
    <t xml:space="preserve">'Eerste uitgifte voor eigen rekening' als uitvoerbare vorm van een eigen bijdrage binnen bijlage 2; herbruikbaar bij goedkope hoogvolume-middelen waar controle op chronisch gebruik onevenredig belastend is.</t>
  </si>
  <si>
    <t xml:space="preserve">brief 03-10-2019 p. 2 (nummers 35 en 71); rapport §2</t>
  </si>
  <si>
    <t xml:space="preserve">zelfzorggeneesmiddelen nr 35, maagzuurremmers nr 71, chronische aandoening, nieuwe medicatie eerste uitgifte eigen rekening, aflevertarief, buiten-Wmg</t>
  </si>
  <si>
    <t xml:space="preserve">ZN's voorstel om in de PCSK9-voorwaarden (106/110) 'ezetimib in de maximaal verdraagbare dosering' op te nemen met de uitleg dat die dosering ook nul kan zijn, wijst ZIN af: het strookt niet met de herbeoordeling van evolocumab (23-01-2019), ezetimib is een belangrijke stap bij hypercholesterolemie en het weglaten ervan is 'geen goede zorg en bovendien ondoelmatig'; het ZN-voorstel om kortwerkende fentanylpreparaten via bijlage 2 te beperken wordt doorverwezen naar de taakgroep Gepast gebruik van opioïden voor een integrale aanpak.</t>
  </si>
  <si>
    <t xml:space="preserve">Verzekeraarsvoorstellen die de verplichte voorbehandelingsstap uithollen worden afgewezen op doelmatigheid én goede zorg; nieuwe beperkende voorwaarden voor een klasse (opioïden) horen in een integraal gepast-gebruiktraject, niet in een losse bijlage 2-wijziging.</t>
  </si>
  <si>
    <t xml:space="preserve">brief 03-10-2019 p. 2-3 (evolocumab en alirocumab; fentanyl); rapport §3-4</t>
  </si>
  <si>
    <t xml:space="preserve">ezetimib maximaal verdraagbare dosering nul afgewezen, PCSK9 voorwaarde 106 110 ongewijzigd, goede zorg ondoelmatig, fentanyl kortwerkend taakgroep opioïden</t>
  </si>
  <si>
    <t xml:space="preserve">De registratie rust op twee eenarmige open-label studies (148 patiënten: 75 GL, 73 PL) zonder controlegroep – 'zelfs data van gematchte historische controles ontbreekt' – met een inclusieperiode tot 14 jaar, empirische dosering en niet-geoptimaliseerd dieet/comedicatie vooraf, en zonder gegevens over mortaliteit of kwaliteit van leven (alleen metabole surrogaten HbA1c en triglyceriden); bij GL normaliseren HbA1c en TG bijna, bij PL alleen in een post-hoc subgroep (n=39) en langetermijndata na 36 maanden betreffen n=17 (GL) en n=6 (PL): bewijskwaliteit zeer laag → minderwaarde wegens onvoldoende gegevens (ZIN én Belgisch CRM).</t>
  </si>
  <si>
    <t xml:space="preserve">Ook bij ultrazeldzame ziekten verlangt ZIN minimaal een externe of historische controle en geoptimaliseerde standaardbehandeling in de studie; single-arm registratiedata met post-hoc subgroepen leveren 'onvoldoende gegevens'. Gedeelde BeNeLuxA-norm.</t>
  </si>
  <si>
    <t xml:space="preserve">relative effectiveness report 09-10-2019 (Nederlandse samenvatting, GRADE); GVS-rapport §therapeutische waarde</t>
  </si>
  <si>
    <t xml:space="preserve">metreleptine lipodystrofie, eenarmige studies 148 patiënten, geen historische controles, inclusie 14 jaar, HbA1c triglyceriden surrogaat, post-hoc PL subgroep 39, 36 maanden n=17 n=6, zeer lage bewijskwaliteit</t>
  </si>
  <si>
    <t xml:space="preserve">De geregistreerde PL-indicatie ('zonder adequate metabole controle onder standaardbehandeling', ≥12 jaar) is breder dan de post-hoc gedefinieerde PL-subgroep uit de EPAR (leptine &lt;12 ng/ml en HbA1c ≥6,5% en/of TG ≥5,65 mmol/l) waarin het effect werd gezien; de beperkte dataset liet de CHMP niet toe drempels vast te stellen om een doel-PL-populatie af te bakenen, zodat de effectiviteit in de vergoedingspopulatie niet is aangetoond.</t>
  </si>
  <si>
    <t xml:space="preserve">Discrepantie tussen registratie-indicatie en bewezen subgroep is een zelfstandige afwijzingsgrond; als de registratieautoriteit zelf geen afbakeningsdrempel kan geven, kan ZIN geen bijlage 2-subgroep construeren.</t>
  </si>
  <si>
    <t xml:space="preserve">GVS-rapport 09-10-2019 §geregistreerde indicatie vs. studiepopulatie (Nederlandse samenvatting)</t>
  </si>
  <si>
    <t xml:space="preserve">PL-indicatie breder dan subgroep, leptine &lt;12 ng/ml HbA1c 6,5% TG 5,65, CHMP geen drempel, doelpopulatie niet afgebakend, effectiviteit vergoedingspopulatie niet aangetoond</t>
  </si>
  <si>
    <t xml:space="preserve">Het veiligheidsprofiel is aanvaardbaar maar ZIN en RIZIV zijn bezorgd over neutraliserende antilichamen die niet alleen metreleptine maar ook endogeen leptine kunnen binden – vooral relevant bij PL-patiënten met resterende leptineproductie – en over lymfoomsignalen; deze zorg weegt mee in de weigering om meerwaarde toe te kennen en versterkt het oordeel 'onvoldoende gegevens'.</t>
  </si>
  <si>
    <t xml:space="preserve">Immunogeniciteit tegen een endogeen hormoon als specifiek veiligheidsargument bij vervangingstherapie; onzekerheid over schade telt mee wanneer het bewijs voor baat al zwak is.</t>
  </si>
  <si>
    <t xml:space="preserve">brief 21-10-2019 p. 2 (conclusie therapeutische waarde); relative effectiveness report (safety)</t>
  </si>
  <si>
    <t xml:space="preserve">neutraliserende antilichamen endogeen leptine, PL resterende leptine, lymfoom, veiligheid aanvaardbaar maar zorg, BeNeLuxA RIZIV</t>
  </si>
  <si>
    <t xml:space="preserve">Voor 4–15 GL- en 20–43 PL-patiënten in NL (waarvan 10–20% van PL in aanmerking komt; extrapolatie van het Britse expanded-accessprogramma met 26 patiënten geeft 6–8 NL-patiënten) zouden de meerkosten €6,44 mln (huidig gebruik) tot €9,21 mln (maximum) per jaar bedragen bij levenslange dagelijkse injecties en flaconprijzen van €673–2.655 – een BIA die parallel voor België werd opgesteld maar door het negatieve effectiviteitsoordeel niet tot een prijsadvies leidt.</t>
  </si>
  <si>
    <t xml:space="preserve">Bij &lt;20 patiënten toch een budgetimpact van €6–9 mln: ultra-orphan prijsniveau (&gt;€400.000 p.p.) vastgelegd zonder prijsadvies omdat de effectiviteitsdrempel niet is gehaald; expanded-accessdata uit het buitenland als schatter voor NL-aantallen.</t>
  </si>
  <si>
    <t xml:space="preserve">BIA metreleptin 2019 §number of patients, costs per patient (table 3), conclusie (NL samenvatting)</t>
  </si>
  <si>
    <t xml:space="preserve">4-15 GL 20-43 PL patiënten, UK expanded access 26, 6-8 patiënten NL, 6,44-9,21 mln, flacon 2.655 1.340 673, levenslang dagelijks</t>
  </si>
  <si>
    <t xml:space="preserve">In placebogecontroleerde studies is geen klinisch relevante verbetering aangetoond op de belangrijkste uitkomstmaten (aantal nachtelijke spierkrampen, aantal dagen met kramp) bij de geregistreerde kortdurende toepassing (max. 14 dagen); de NHG-standaard noemt hydrokinine 'weinig effectief' en raadt het niet aan → geen toegevoegde waarde, minderwaarde t.o.v. placebo; NHG, NVN en Patiëntenfederatie stemden in.</t>
  </si>
  <si>
    <t xml:space="preserve">Een decennia oud, alleen in NL geregistreerd middel wordt bij een vergoedingsaanvraag als nieuw getoetst; richtlijnafwijzing door de eigen beroepsgroep en instemming van veldpartijen dragen het oordeel.</t>
  </si>
  <si>
    <t xml:space="preserve">FT-rapport 24-02-2020 samenvatting en conclusie; brief 04-03-2020 p. 1</t>
  </si>
  <si>
    <t xml:space="preserve">hydrokinine nachtelijke spierkrampen, placebo geen klinisch relevant effect, NHG weinig effectief niet aanbevolen, minderwaarde, NVN Patiëntenfederatie akkoord</t>
  </si>
  <si>
    <t xml:space="preserve">Er is een reëel risico dat patiënten hydrokinine langer gebruiken dan de aanbevolen twee weken, wat extra gezondheidsrisico's meebrengt (kinine-achtige toxiciteit; aanleiding voor de PRAC-waarschuwingen en de omzetting van UA naar UR in juni 2018); vanwege die mogelijke toxiciteit bij langdurig gebruik vindt ZIN de inzet 'niet aan te raden' – het veiligheidsrisico versterkt het effectiviteitsoordeel tot minderwaarde.</t>
  </si>
  <si>
    <t xml:space="preserve">Verwacht off-label langdurig gebruik en toxiciteit worden meegewogen als zelfstandig argument tegen vergoeding, ook bij een kortdurend geregistreerde toepassing.</t>
  </si>
  <si>
    <t xml:space="preserve">FT-rapport 24-02-2020 samenvatting (afleverstatus, PRAC) en conclusie; brief p. 1</t>
  </si>
  <si>
    <t xml:space="preserve">langdurig gebruik voorbij 2 weken, toxiciteit kinine, PRAC waarschuwingen, UA naar UR 2018, inzet niet aan te raden</t>
  </si>
  <si>
    <t xml:space="preserve">ZIN benadrukt dat een negatief advies de beschikbaarheid niet raakt: hydrokinine blijft op recept verkrijgbaar maar voor eigen rekening, zoals het sinds 1990 al door de patiënt werd betaald (tot 2018 zonder recept); de UR-status maakt het middel per recept duurder (terhandstellingskosten) – 'toereikend voor marktregistratie, geen positief oordeel over opname in het verzekerde pakket'.</t>
  </si>
  <si>
    <t xml:space="preserve">Scheiding registratie/beschikbaarheid/vergoeding expliciet benoemd; een statuswijziging (OTC → UR) is geen grond voor pakketopname. Herbruikbaar bij vergelijkbare 'oude zelfzorgmiddelen' die vergoeding zoeken.</t>
  </si>
  <si>
    <t xml:space="preserve">brief 04-03-2020 p. 2 (context van de beoordeling, advies)</t>
  </si>
  <si>
    <t xml:space="preserve">beschikbaar op recept eigen rekening, sinds 1990 zelf betaald, terhandstellingskosten, marktregistratie toereikend pakket niet, zelfzorgmiddel</t>
  </si>
  <si>
    <t xml:space="preserve">De meerwaarde t.o.v. symptomatische behandeling – klinisch relevante ppFEV1-winst (108/EXPAND), mogelijk minder exacerbaties, relevante vermindering van respiratoire klachten (CFQ-R), gunstig veiligheidsprofiel – is alleen aangetoond over een behandelduur tot 104 weken (110/EXTEND, open-label rollover); over effectiviteit en veiligheid daarna is niets bekend, terwijl het model levenslang 5,6 QALY winst per patiënt veronderstelt; ZIN adviseert de behandeling regelmatig te evalueren en eist langetermijndataverzameling door de beroepsgroep als opnamevoorwaarde.</t>
  </si>
  <si>
    <t xml:space="preserve">Meerwaarde kan worden vastgesteld op ≤2 jaar data, maar de kloof met de levenslange modelhorizon wordt als voorwaarde (monitoring, evaluatie) teruggelegd bij de beroepsgroep; standaard bij CFTR-modulatoren (GVS-181/225).</t>
  </si>
  <si>
    <t xml:space="preserve">FT-rapport 24-06-2020 conclusie; brief 11-08-2020 p. 2-3 (integrale weging)</t>
  </si>
  <si>
    <t xml:space="preserve">104 weken, EXPAND EXTEND, ppFEV1 CFQ-R, 5,6 QALY levenslang, langetermijndata beroepsgroep, regelmatig evalueren</t>
  </si>
  <si>
    <t xml:space="preserve">Claude (batch 57, 25-09-2026)</t>
  </si>
  <si>
    <t xml:space="preserve">Hoewel ZIN 'onvoldoende vertrouwen' heeft in de KEA, zijn de uitkomsten 'voldoende voor besluitvorming': met een ICER van minimaal €376.060/QALY (incrementele kosten €2.108.151 per patiënt, gedreven door de geneesmiddelprijs) is de kans op kosteneffectiviteit bij €80.000 met grote zekerheid 0%, en zou de prijs met minstens 80% moeten dalen; de ACP gaat verder: omdat de componenten al voor andere indicaties worden vergoed en de fabrikant R&amp;D deels heeft terugverdiend zonder grote extra investering, past een lagere referentiewaarde, en de grote, asymmetrische onzekerheid rechtvaardigt een prijs daar nog onder – het percentage is dus 'nog hoger dan 80%'.</t>
  </si>
  <si>
    <t xml:space="preserve">Nieuwe redeneerlijn ACP: referentiewaarde als maximale compensatie voor ontwikkelrisico → bij herbenutte componenten een lagere drempel; 'asymmetrische onzekerheid' als reden voor korting onder de referentiewaarde. 'KEA onvoldoende maar bruikbaar voor besluit' wanneer het antwoord evident negatief is.</t>
  </si>
  <si>
    <t xml:space="preserve">ACP-advies 03-07-2020; brief 11-08-2020 p. 3 (kosteneffectiviteit); FE-rapport conclusie</t>
  </si>
  <si>
    <t xml:space="preserve">ICER 376.060, 2.108.151 incrementele kosten, kans 0% bij 80.000, prijsdaling 80%, lagere referentiewaarde componenten al vergoed, R&amp;D terugverdiend, asymmetrische onzekerheid, KEA onvoldoende maar voldoende voor besluit</t>
  </si>
  <si>
    <t xml:space="preserve">De ACP verwerpt het in andere dossiers gebruikte argument dat er 'geen alternatief' is: er is weliswaar geen causale farmacotherapie, maar deze patiënten krijgen wél een behandeling – symptomatische zorg waarmee overleving en kwaliteit van leven over de jaren sterk zijn verbeterd – zodat dit argument niet sterk genoeg is om een prijs boven de referentiewaarde te accepteren.</t>
  </si>
  <si>
    <t xml:space="preserve">'Geen alternatief' geldt alleen als er werkelijk geen behandeling is; goede symptomatische standaardzorg neutraliseert het unmet-need-argument. Herbruikbaar tegen unmet-need-claims bij chronische ziekten met effectieve ondersteunende zorg.</t>
  </si>
  <si>
    <t xml:space="preserve">ACP-advies 03-07-2020 (weging referentiewaarde)</t>
  </si>
  <si>
    <t xml:space="preserve">geen alternatief argument afgewezen, symptomatische behandeling overleving verbeterd, unmet need, referentiewaarde niet overschrijden</t>
  </si>
  <si>
    <t xml:space="preserve">De ACP signaleert twee systeemproblemen: (a) de geheimhouding van prijsonderhandelingen tussen minister en fabrikant laat de commissie 'in het duister' over prijsopbouw en onderhandelingsresultaat en ondermijnt haar werkwijze naarmate vaker het idee ontstaat dat niet-kosteneffectieve zorg 'via de omweg van prijsonderhandelingen standaard' wordt toegelaten; (b) incrementele KE-bepaling vertekent wanneer de comparator zelf duur is. ZIN en ACP adviseren daarom Europese samenwerking voor prijsonderhandeling, gepast gebruik en evaluatie van alle CFTR-modulatoren, mede omdat Vertex al een volgende combinatie 'in de steigers' heeft.</t>
  </si>
  <si>
    <t xml:space="preserve">Institutionele kritiek op vertrouwelijke arrangementen en oproep tot Europese (BeNeLuxA-)onderhandeling op klasseniveau – terugkerend ACP-thema (GVS-225 Kaftrio, GVS-391); portfolio-denken over opeenvolgende combinaties van één fabrikant.</t>
  </si>
  <si>
    <t xml:space="preserve">ACP-advies 03-07-2020 (slotopmerkingen); brief 11-08-2020 p. 1 en 3 (Europese samenwerking)</t>
  </si>
  <si>
    <t xml:space="preserve">geheime prijsonderhandelingen ondermijnen commissie, omweg niet-kosteneffectieve zorg, incrementele KE dure comparator, Europese samenwerking CFTR-modulatoren, volgende combinatie Vertex</t>
  </si>
  <si>
    <t xml:space="preserve">Voor de clustertoets zijn niet alle orale MS-middelen relevant: omdat ozanimod – anders dan fingolimod – voor de eerstelijnsbehandeling van actieve RRMS is geregistreerd en de beroepsgroep het daar wil inzetten, komt het cluster fingolimod/cladribine (0L01BBCO V, tweede lijn) niet in aanmerking, en het cluster interferon bèta/glatirameer (0L03ABBP V) evenmin wegens de toedieningsweg; getoetst wordt daarom tegen de orale eerstelijnsmiddelen dimethylfumaraat en teriflunomide (0N07XXCO V), precies zoals de registratiehouder had voorgesteld.</t>
  </si>
  <si>
    <t xml:space="preserve">Behandellijn (registratie + beroepsgroeppositie) is een selectiecriterium vóór de vier clustercriteria; een S1P-modulator kan buiten het cluster van zijn farmacologische klassegenoot vallen. Herbruikbaar voor ponesimod en andere orale DMD's.</t>
  </si>
  <si>
    <t xml:space="preserve">GVS-rapport 22-10-2020 §2 (inleiding clusterkeuze); brief 28-10-2020 p. 1-2</t>
  </si>
  <si>
    <t xml:space="preserve">ozanimod eerste lijn RRMS, cluster 0N07XXCO V dimethylfumaraat teriflunomide, niet fingolimod cladribine tweede lijn, niet interferon toedieningsweg, S1P-modulator, BMS Celgene</t>
  </si>
  <si>
    <t xml:space="preserve">Direct versus interferon bèta-1a (SUNBEAM, RADIANCE III) verlaagt ozanimod de ARR (0,18 vs. 0,35; 0,17 vs. 0,28) en het aantal T2- en T1Gd+-laesies significant zonder verschil in bevestigde progressie; in de indirecte vergelijking via IFN/glatirameer-armen met CONFIRM (dimethylfumaraat) en TENERE (teriflunomide) lijkt ozanimod de ARR sterker te verlagen (38–48% afname vs. 18% toename voor teriflunomide) en was het het enige middel met een significante ARR-daling, maar wegens verschillende controle-armen en studieopzet kunnen 'geen harde conclusies' worden getrokken – 'met enige zekerheid' geen relevante verschillen in ARR en 3-maands progressie; kwaliteit van leven niet vergelijkbaar; bijwerkingen en stakers vergelijkbaar → gelijke waarde, geen klinisch relevante verschillen in eigenschappen.</t>
  </si>
  <si>
    <t xml:space="preserve">Een numeriek gunstiger resultaat in een heterogene indirecte vergelijking wordt niet als meerwaarde erkend; bij twijfel geldt 'gelijke waarde' en dus clustering met vergoedingslimiet. Herbruikbaar voor alle orale DMD-toetreders.</t>
  </si>
  <si>
    <t xml:space="preserve">FT-rapport 22-10-2020 §gunstige effecten (indirecte vergelijking, figuur 3), conclusie; GVS-rapport §2.1.4</t>
  </si>
  <si>
    <t xml:space="preserve">SUNBEAM RADIANCE ARR 0,18 vs 0,35, T2 laesies RR 0,52, indirecte vergelijking CONFIRM TENERE, 38-48% afname vs 18% toename, geen harde conclusies, gelijke waarde, geen klinisch relevante verschillen</t>
  </si>
  <si>
    <t xml:space="preserve">Voor de vergoedingslimiet stelt ZIN de standaarddosis vast op 0,92 mg per dag (geen DDD beschikbaar; SmPC-onderhoudsdosis), waarbij het titratieschema (0,23 mg dag 1–4, 0,46 mg dag 5–7) via de startersverpakking loopt; de hele 1A-procedure – WAR 21-09-2020, GVS-rapport 22-10, brief 28-10 – verliep zonder FE of BIA omdat clustering met vergoedingslimiet meerkosten uitsluit.</t>
  </si>
  <si>
    <t xml:space="preserve">Standaarddosisbepaling bij ontbrekende DDD volgt de SmPC-onderhoudsdosis; titratieverpakkingen tellen niet mee. Voorbeeld van de lichte 1A-procedure (geen FE/BIA).</t>
  </si>
  <si>
    <t xml:space="preserve">GVS-rapport 22-10-2020 §2.3 standaarddosis, §2.4; brief 28-10-2020 p. 2 (advies)</t>
  </si>
  <si>
    <t xml:space="preserve">standaarddosis 0,92 mg, geen DDD, startersverpakking titratie, 1A procedure zonder FE BIA, WAR 21-09-2020</t>
  </si>
  <si>
    <t xml:space="preserve">ATTR-ACT (30 maanden) toont bij ATTR-CM een lagere totale sterfte (29,5% vs. 42,9%; HR 0,70 [0,51–0,96]) en betere kwaliteit van leven, maar ZIN splitst het oordeel naar NYHA-klasse: meerwaarde bij klasse I–II, minderwaarde bij klasse III ondanks optimale standaardtherapie, waar de cardiovasculaire sterfte vrijwel gelijk is (47,3% vs. 47,6%) en tafamidis met méér cardiovasculaire ziekenhuisopnames samengaat; klasse IV is niet onderzocht.</t>
  </si>
  <si>
    <t xml:space="preserve">Een positieve totaalstudie kan per ernstsubgroep in meer- én minderwaarde uiteenvallen; ZIN gebruikt het CSR (ITT-tabellen) om de subgroep te toetsen en beperkt FE/BIA tot de groep met meerwaarde. Herbruikbaar bij hartfalen- en amyloïdosemiddelen (patisiran/vutrisiran).</t>
  </si>
  <si>
    <t xml:space="preserve">FT-rapport §gunstige effecten (ATTR-ACT, CSR-tabellen), GRADE-conclusie en eindconclusie; brief 03-12-2020 p. 1-2</t>
  </si>
  <si>
    <t xml:space="preserve">ATTR-ACT, sterfte 29,5% vs 42,9% HR 0,70, NYHA I-II meerwaarde, NYHA III minderwaarde, CV-sterfte 47,3% vs 47,6%, ziekenhuisopnames, CSR ITT</t>
  </si>
  <si>
    <t xml:space="preserve">De KEA (ICER €126.476/QALY, 2% kans bij €80.000) is ook na een herkansing van onvoldoende kwaliteit: de modelstructuur is onnodig complex en ondoorzichtig terwijl een 'levend-dood'-scenario vrijwel dezelfde ICER geeft (de NYHA-toestanden doen weinig), de algehele overleving in de tafamidis-arm is onrealistisch hoog gemodelleerd zodat de meeste winst aan het 'einde' van het model valt, het behandeleffect wordt te optimistisch levenslang doorgetrokken en scenario's met belangrijke aannames hebben opvallend weinig impact – behalve een kortere horizon (15 jaar), die de ICER sterk laat stijgen.</t>
  </si>
  <si>
    <t xml:space="preserve">Rode vlaggen voor OS-extrapolatie: winst geconcentreerd in de staart, ongevoeligheid voor scenario's, sterke horizongevoeligheid; ZIN toetst modelvaliditeit en transparantie als aparte criteria naast de ICER-hoogte.</t>
  </si>
  <si>
    <t xml:space="preserve">FE-rapport 23-11-2020 samenvatting (kosteneffectiviteit, discussie) en conclusie</t>
  </si>
  <si>
    <t xml:space="preserve">ICER 126.476, kans 2%, levend-dood scenario, OS onrealistisch hoog, winst einde model, behandeleffect levenslang, tijdshorizon 15 jaar, onvoldoende kwaliteit transparantie</t>
  </si>
  <si>
    <t xml:space="preserve">Omdat ZIN geen realistische schatting van de kosteneffectiviteit kan geven, kan het de minister niet meegeven welke prijsreductie nodig is – 'hiermee kan het Zorginstituut helaas geen advies geven ten behoeve van een eventuele prijsonderhandeling', wat het essentieel noemt gezien de zeer hoge budgetimpact; het advies luidt daarom niet opnemen, met de erkenning dat dit voor patiënten en behandelaren teleurstellend is en een uitnodiging aan de fabrikant om de KE beter te onderbouwen.</t>
  </si>
  <si>
    <t xml:space="preserve">Bij een onbruikbare KEA weigert ZIN een 'blind' onderhandelingsadvies (anders dan bij GVS-204, waar de uitkomst evident was): geen kortingspercentage → geen 'opnemen na prijsonderhandeling' maar 'niet opnemen' met open deur. Beleidsregel: de fabrikant draagt het risico van een slecht FE-dossier.</t>
  </si>
  <si>
    <t xml:space="preserve">brief 03-12-2020 p. 2-3 (farmaco-economische analyse, advies)</t>
  </si>
  <si>
    <t xml:space="preserve">geen prijsreductie te bepalen, geen advies voor prijsonderhandeling, niet opnemen teleurstellend, fabrikant uitgenodigd KE onderbouwen, essentieel bij hoge budgetimpact</t>
  </si>
  <si>
    <t xml:space="preserve">Met €122.552 per patiënt per jaar, een gemiddelde behandelduur &gt;3 jaar en 1.979 (scenario 1) tot 4.672 (scenario 2) behandelde NYHA I–II-patiënten in jaar 3 – afhankelijk van hoe de ATTR-CM-diagnostiek zich ontwikkelt – raamt ZIN €172–421 mln meerkosten zonder substitutie, met de verwachting dat de populatie verder groeit door langere overleving en betere herkenning; ziektelast 0,78 (proportional shortfall: 2,13 resterende QALY's vs. 10,00) → €80.000.</t>
  </si>
  <si>
    <t xml:space="preserve">Diagnostische ontwikkeling als dominante BIA-onzekerheid bij ondergediagnosticeerde ziekten (factor 2,4 tussen scenario's); hoogste GVS-BIA tot 2020 – argument voor sluis-achtige aanpak van extramurale middelen.</t>
  </si>
  <si>
    <t xml:space="preserve">BIA conclusie (scenario 1-2); FE-rapport tabel 21 (ziektelast); brief p. 2</t>
  </si>
  <si>
    <t xml:space="preserve">122.552 per patiënt per jaar, 1.979 vs 4.672 patiënten, 172-421 mln, diagnostiek ATTR-CM onzeker, geen substitutie, ziektelast 0,78 proportional shortfall</t>
  </si>
  <si>
    <t xml:space="preserve">Namuscla heeft meerwaarde t.o.v. placebo, maar ZIN toetst de kosteneffectiviteit tegen de bestaande mexiletinepreparaten – apotheekbereiding (gemiddeld €6,95 per capsule) en geïmporteerde mexiletine (€2,85) – waarmee geen verschil in klinisch effect bestaat: bij een effectverschil van nul en een kostenverschil van minstens €16,44 per capsule (€23,30) is Namuscla per definitie niet kosteneffectief en leidt opname tot minstens €6,1 mln meerkosten 'bij een even groot effect'.</t>
  </si>
  <si>
    <t xml:space="preserve">Bij herregistratie van een bestaande stof is de comparator de apotheekbereiding/import, niet placebo; KE volgt dan rekenkundig uit het prijsverschil (kostenminimalisatie). Zelfde lijn als CDCA (GVS-166).</t>
  </si>
  <si>
    <t xml:space="preserve">technische toelichting 29-03-2021 p. 1-2 (kosteneffectiviteit)</t>
  </si>
  <si>
    <t xml:space="preserve">mexiletine Namuscla 23,30 per capsule, apotheekbereiding 6,95, import 2,85, effectverschil nul, kostenverschil 16,44, 6,1 mln meerkosten, kostenminimalisatie</t>
  </si>
  <si>
    <t xml:space="preserve">ZIN maakt expliciet dat een FE-vrijstelling op grond van een lage BIA niet betekent dat kosteneffectiviteit geen rol meer speelt (Procedure beoordeling extramurale geneesmiddelen, november 2018): ook zonder FE-dossier kan een middel op KE worden afgewezen, hier omdat de prijsstelling 'naar onze overtuiging onnodig hoog' is en niet opnemen nodig is 'uit het oogpunt van behoud van solidariteit' en tegen een 'onnodig hoog macrokostenbeslag'.</t>
  </si>
  <si>
    <t xml:space="preserve">FE-vrijstelling ≠ KE-vrijstelling; 'solidariteit' en 'onnodig hoge prijs' als zelfstandige, niet-cijfermatige afwijzingsgronden – precedent voor prijsopportunisme bij oude moleculen.</t>
  </si>
  <si>
    <t xml:space="preserve">technische toelichting 29-03-2021 p. 1 (advies, kosteneffectiviteit) en p. 2 (conclusie)</t>
  </si>
  <si>
    <t xml:space="preserve">FE-vrijstelling betekent niet dat KE geen rol speelt, procedure extramurale geneesmiddelen 2018, onnodig hoge prijsstelling, solidariteit, macrokostenbeslag</t>
  </si>
  <si>
    <t xml:space="preserve">Om de toegang voor patiënten te blijven waarborgen adviseert ZIN de apotheekbereidingen van mexiletine op bijlage 3 van de Regeling zorgverzekering op te nemen – een route waardoor de goedkopere magistrale bereiding vergoed blijft ondanks het bestaan van een geregistreerd (afgewezen) alternatief.</t>
  </si>
  <si>
    <t xml:space="preserve">Bijlage 3-route voor apotheekbereidingen als vangnet bij afwijzing van een dure geregistreerde variant; oplossing voor het knelpunt dat ZN bij CDCA (GVS-166) signaleerde (bereiding niet toegestaan naast geregistreerd product).</t>
  </si>
  <si>
    <t xml:space="preserve">technische toelichting 29-03-2021 p. 1 en 2 (advies bijlage 3)</t>
  </si>
  <si>
    <t xml:space="preserve">apotheekbereiding bijlage 3 Regeling zorgverzekering, toegang waarborgen, geregistreerd alternatief afgewezen, magistrale bereiding vergoed</t>
  </si>
  <si>
    <t xml:space="preserve">ENVISION (dubbelblind 6 maanden + open-label extensie; mediane behandelduur 17 maanden) toont bij AHP-patiënten met frequente aanvallen een klinisch relevante daling van het aantal acute aanvallen met urgente medische hulp – gemiddeld 3 vs. 13 per jaar – waarbij de beroepsgroep een halvering al relevant noemt, met minder pijn en betere kwaliteit van leven; niet aangetoond zijn minder pijn tussen aanvallen, effecten op vermoeidheid/misselijkheid of op langetermijncomplicaties (nier-/leverziekte), en er zijn signalen van transaminasestijging en nierfunctieverslechtering → meerwaarde t.o.v. best ondersteunende zorg.</t>
  </si>
  <si>
    <t xml:space="preserve">Relevantiedrempel vooraf door de beroepsgroep gedefinieerd (halvering aanvallen) en ruim gehaald; veiligheidssignalen leiden tot monitoringeisen, niet tot afwijzing. Herbruikbaar voor siRNA-/weesgeneesmiddelen met aanvalsfrequentie als eindpunt.</t>
  </si>
  <si>
    <t xml:space="preserve">brief 02-02-2021 p. 2-3 (therapeutische waarde); GVS-rapport 26-01-2021 §3.1</t>
  </si>
  <si>
    <t xml:space="preserve">ENVISION, aanvallen 3 vs 13 per jaar, halvering klinisch relevant beroepsgroep, pijn kwaliteit van leven, transaminasen, nierfunctie, langetermijncomplicaties niet aangetoond</t>
  </si>
  <si>
    <t xml:space="preserve">De ACP wijst erop dat de ICER van ~€200.000/QALY 'wellicht nog meevalt' bij een prijs van &gt;€500.000 per patiënt per jaar, maar dat dit komt doordat de standaardbehandeling met hemine zelf zeer duur en waarschijnlijk niet kosteneffectief is: een vergelijking met een ongunstige comparator flatteert de KE van het nieuwe middel, zodat de werkelijke KE waarschijnlijk ongunstiger is – 'het laten instromen van niet-kosteneffectieve behandelingen in het verleden' beïnvloedt nieuwe beoordelingen, een onwenselijk mechanisme; reden om de korting eerder hoger dan lager te stellen.</t>
  </si>
  <si>
    <t xml:space="preserve">Comparator-flattering: bij een dure, zelf niet-kosteneffectieve standaard moet de ICER van het nieuwe middel conservatief worden gelezen en het kortingsadvies naar boven worden afgerond. Nieuw ACP-argument (2021), herbruikbaar bij opvolgers van dure weesgeneesmiddelen.</t>
  </si>
  <si>
    <t xml:space="preserve">ACP-advies 15-01-2021 (kosteneffectiviteit t.o.v. hemine)</t>
  </si>
  <si>
    <t xml:space="preserve">hemine duur niet kosteneffectief, ICER geflatteerd, 200.000 per QALY valt mee, instroom niet-kosteneffectieve behandelingen, korting minimaal 40% zeker gezien</t>
  </si>
  <si>
    <t xml:space="preserve">De KEA is van voldoende kwaliteit (kritiek: onvolledige gevoeligheidsanalyses; chronische symptomen en langetermijncomplicaties per gezondheidstoestand i.p.v. per patiënt): ICER €199.836/QALY, kans op kosteneffectiviteit bij €50.000 (ziektelast 0,6) ~0%; de prijs (€552.322 per patiënt per jaar) moet met minimaal 40% dalen om onder de referentiewaarde te komen – ZIN adviseert opname 1B onder die voorwaarde plus gepast gebruik en langetermijnmonitoring, en de ACP sluit zich daarbij aan omdat het om een ernstige aandoening met grote impact en aangetoonde meerwaarde gaat, anders dan bij dure middelen met alternatieven.</t>
  </si>
  <si>
    <t xml:space="preserve">Standaardformule 2020–2021: 'opnemen mits forse prijsreductie (x%) + gepast gebruik + monitoring'; ACP maakt onderscheid tussen dure middelen mét en zónder alternatief bij de vraag of een positief advies met korting past.</t>
  </si>
  <si>
    <t xml:space="preserve">brief 02-02-2021 p. 3 (farmaco-economische analyse, eindconclusie); FE-rapport conclusie; ACP-advies</t>
  </si>
  <si>
    <t xml:space="preserve">ICER 199.836, referentiewaarde 50.000 ziektelast 0,6, kans 0%, prijsdaling 40%, 552.322 per patiënt per jaar, opnemen mits, ACP positief ernst meerwaarde</t>
  </si>
  <si>
    <t xml:space="preserve">Bij opname sluit ZIN met partijen een weesgeneesmiddelen-arrangement met start- en stopcriteria, een indicatiecommissie, dataverzameling en evaluatie via een (internationaal) register ('Regie op Registers'), met jaarlijkse publicatie in de Monitor weesgeneesmiddelen in de praktijk (aantallen vs. raming, kostenontwikkeling, totstandkoming en naleving); ZIN vraagt de minister expertisecentra voldoende middelen te geven en adviseert onderzoek naar de optimale (lagere) dosering om de KE verder te verbeteren – de ACP eist daarvoor onafhankelijk onderzoek.</t>
  </si>
  <si>
    <t xml:space="preserve">Blauwdruk van het weesgeneesmiddelen-arrangement (2021): indicatiecommissie + register + start/stop + dosisoptimalisatie + jaarlijkse monitor; herbruikbaar voor alle latere GVS-weesgeneesmiddelen (GVS-236, 260, 280 e.a.).</t>
  </si>
  <si>
    <t xml:space="preserve">brief 02-02-2021 p. 3-4 (eindconclusie, weesgeneesmiddelen-arrangement); ACP-advies (behandelprotocol, startdosering)</t>
  </si>
  <si>
    <t xml:space="preserve">weesgeneesmiddelen-arrangement, start- en stopcriteria, indicatiecommissie, Regie op Registers, Monitor weesgeneesmiddelen, dosisoptimalisatie 1,25 mg/kg, expertisecentra middelen, onafhankelijk onderzoek</t>
  </si>
  <si>
    <t xml:space="preserve">AD-301/AD-302 (28 dagen, vs. vehikel) tonen statistisch significante maar kleine verschillen in ISGA-succes (absoluut 7,4%; ISGA 0/1 11,1% in AD-301) bij een substantieel vehikel-effect – de vaseline-basis werkt zelf therapeutisch, zoals ook de CHMP benadrukt – en de ISGA is een door de FDA geadviseerde maat die de uitgebreidheid (BSA) niet meeneemt, terwijl Europa EASI/SCORAD gebruikt; een post-hoc ADSI-omzetting op verzoek van de CHMP toont significantie, maar of de ISGA-verbetering klinisch relevant is blijft onduidelijk.</t>
  </si>
  <si>
    <t xml:space="preserve">Vehikelgecontroleerde dermatologiestudies met kleine absolute winst en niet-Europese uitkomstmaten geven onvoldoende houvast voor klinische relevantie; ZIN weegt het therapeutische effect van het vehikel expliciet mee (vgl. brimonidine GVS-106).</t>
  </si>
  <si>
    <t xml:space="preserve">FT-rapport 30-03-2021 §discussie (AD-301/302, ISGA vs. EASI/SCORAD, ADSI post-hoc)</t>
  </si>
  <si>
    <t xml:space="preserve">crisaborole AD-301 AD-302, ISGA succes 7,4% 11,1%, vehikel vaseline effect, ISGA FDA vs EASI SCORAD, ADSI post-hoc, klinische relevantie onduidelijk</t>
  </si>
  <si>
    <t xml:space="preserve">De indirecte vergelijking met pimecrolimus en tacrolimus is te onzeker: die studies rapporteren IGA/IGADA (met een extra categorie 'zeer ernstig'), therapiesucces is anders gedefinieerd (ISGA 0/1 zonder 2-puntsverbetering, een secundaire uitkomstmaat van crisaborole), IGA(DA) was niet altijd primair en de populaties verschillen, zodat de waarde van crisaborole t.o.v. de calcineurineremmers niet kan worden bepaald → voldoet niet aan de stand van de wetenschap en praktijk; daarmee komt de aangevraagde 1A-clustering niet aan de orde.</t>
  </si>
  <si>
    <t xml:space="preserve">'Waarde niet te bepalen' wegens onvergelijkbare uitkomstmaten leidt tot een negatief SWP-oordeel, niet tot 'gelijke waarde bij twijfel'; een 1A-aanvraag vereist dus wél vergelijkbaar bewijs met de clustergenoten.</t>
  </si>
  <si>
    <t xml:space="preserve">FT-rapport 30-03-2021 §indirecte vergelijking en conclusie; brief 20-04-2021 p. 1</t>
  </si>
  <si>
    <t xml:space="preserve">indirecte vergelijking pimecrolimus tacrolimus, IGA IGADA vs ISGA, therapiesucces definitie, secundaire uitkomstmaat, waarde niet te bepalen, 1A-aanvraag afgewezen</t>
  </si>
  <si>
    <t xml:space="preserve">Het ontbreken van direct vergelijkende studies met de Nederlandse tweedelijnsstandaard (topicale calcineurineremmers na corticosteroïden) maakt dat de EMA-registratie voor milde tot matige AD niet in een vergoedingsplaats vertaald kan worden; ZIN is bereid tot herbeoordeling bij nieuwe wetenschappelijke publicaties.</t>
  </si>
  <si>
    <t xml:space="preserve">Bij veelvoorkomende, mild-symptomatische aandoeningen met goedkope standaardopties eist ZIN vergelijkend bewijs tegen die standaard; registratie op vehikelstudies volstaat niet.</t>
  </si>
  <si>
    <t xml:space="preserve">brief 20-04-2021 p. 1-2 (uitkomst beoordeling, toekomstige ontwikkelingen)</t>
  </si>
  <si>
    <t xml:space="preserve">geen directe vergelijking calcineurineremmers, tweede lijn na corticosteroïden, registratie vehikelstudies, herbeoordeling bij publicaties</t>
  </si>
  <si>
    <t xml:space="preserve">Omdat de comparator voor de F/F-groep (Symkevi/Kalydeco, en eerder Orkambi) zelf onder een geheim arrangement wordt vergoed en op lijstprijs niet kosteneffectief is, zou rekenen met die lijstprijs de ICER van de triple-therapie flatteren; ZIN stelde daarom een eigen scenario op waarin de comparator de destijds geadviseerde Orkambi-prijs krijgt (80% korting – 'de prijs die wij als maatschappij maximaal bereid zijn te betalen'), waarmee de ICER stijgt van €210.695 (lijstprijs; ~30% korting) naar €414.484/QALY en de vereiste korting op 75% uitkomt; voor F/MF (vs. symptomatische zorg) is de ICER €283.991 → ~70%.</t>
  </si>
  <si>
    <t xml:space="preserve">Methodologische innovatie: de comparator wordt op zijn eigen maatschappelijk aanvaardbare prijs gezet om comparator-flattering te vermijden; ZIN gebruikt eerder geadviseerde kortingen als proxy voor onbekende nettoprijzen. Herbruikbaar bij elke opvolger binnen een klasse onder arrangement.</t>
  </si>
  <si>
    <t xml:space="preserve">brief 29-04-2021 p. 3 (kosteneffectiviteit); FE-rapport conclusie; ACP-advies 26-03-2021</t>
  </si>
  <si>
    <t xml:space="preserve">Kaftrio F/F ICER 210.695 lijstprijs, scenario Orkambi 80% korting, ICER 414.484, korting 75%, F/MF 283.991 70%, comparator flattering geheime prijs</t>
  </si>
  <si>
    <t xml:space="preserve">Claude (batch 58, 25-09-2026)</t>
  </si>
  <si>
    <t xml:space="preserve">ZIN noemt drie argumenten voor een 'fors lagere prijs' dan de referentiewaarde suggereert: de fabrikant verwacht in 2021 twee indicatie-uitbreidingen (+300 patiënten; ACP: ≥450) en daarna meer, ook voor Kalydeco en Symkevi; alle CFTR-modulatoren komen van dezelfde fabrikant en Kaftrio borduurt voort op een bestaande combinatie (elexacaftor als monopreparaat is niet onderzocht), zodat investeringen en risico's kleiner waren en de fabrikant via de eerdere middelen al deels is gecompenseerd; en de follow-up is zeer beperkt. Daarom adviseert ZIN opnieuw te onderhandelen over het hele portfolio inclusief toekomstige indicatie-uitbreidingen.</t>
  </si>
  <si>
    <t xml:space="preserve">Portfolio-onderhandeling als nieuw instrument: prijsafspraak over alle huidige én toekomstige middelen van één fabrikant bij één ziektebeeld; 'voortbouwen op bestaande kennis' en 'uitbreidingen op komst' als kortingsverhogende factoren (vgl. GVS-204, GVS-238).</t>
  </si>
  <si>
    <t xml:space="preserve">brief 29-04-2021 p. 3-4 (argumenten fors lagere prijs, eindconclusie); ACP-advies</t>
  </si>
  <si>
    <t xml:space="preserve">portfolio onderhandeling alle CFTR-modulatoren, toekomstige indicatie-uitbreidingen 300 450 patiënten, voortbouwen op bestaande combinatie, elexacaftor mono niet onderzocht, fabrikant al gecompenseerd, follow-up beperkt</t>
  </si>
  <si>
    <t xml:space="preserve">De ACP concludeert dat de triple-therapie bij de huidige prijs niet vergoed zou moeten worden (≥75% korting nodig, en 'er zijn overtuigende argumenten dat de referentiewaarden te hoog zijn'), maar wijkt af van haar gebruikelijke lijn – in vergelijkbare gevallen adviseerde zij niet opnemen en de fabrikant een nieuwe prijs laten bieden omdat zulke kortingen in onderhandelingen niet worden gehaald – omdat het hier om een groot aantal middelen van dezelfde fabrikant bij één ziektebeeld gaat: reden om te onderzoeken of over het geheel van huidige en toekomstige behandelingen kan worden onderhandeld, zo mogelijk met andere Europese landen; de beroepsgroep wijst op toekomstige vroege inzet na hielprikscreening.</t>
  </si>
  <si>
    <t xml:space="preserve">ACP-uitzondering op 'niet opnemen bij onrealistische korting': portfolio-omvang en Europese samenwerking maken een onderhandelingsadvies verdedigbaar; ACP maakt onderscheid tussen realistisch en onrealistisch onderhandelbare kortingen.</t>
  </si>
  <si>
    <t xml:space="preserve">ACP-advies 26-03-2021 (samenvattende conclusie)</t>
  </si>
  <si>
    <t xml:space="preserve">ACP niet voor deze prijs, korting 75% onrealistisch normaal niet opnemen, portfolio zelfde fabrikant uitzondering, Europese landen krachten bundelen, hielprik vroege inzet, life changer NCFS</t>
  </si>
  <si>
    <t xml:space="preserve">De ziektelast verschilt per subgroep: F/F 0,69 (95% BI 0,64–0,74) → referentiewaarde €50.000, F/MF 0,81 (0,75–0,85) → €80.000; de ACP merkt op dat voor F/F discussie mogelijk is over €80.000 omdat 0,69 dicht bij de grens van 0,70 ligt, maar ook dan is de triple-therapie niet kosteneffectief – de KEA's zijn van voldoende kwaliteit en de referentiewaarden blijven het uitgangspunt.</t>
  </si>
  <si>
    <t xml:space="preserve">Grensgevallen van de ziektelastdrempel (0,69 vs. 0,70) worden benoemd maar niet naar boven afgerond; twee referentiewaarden binnen één dossier voor twee genotypen (vgl. GVS-109).</t>
  </si>
  <si>
    <t xml:space="preserve">FE-rapport §ziektelast (tabel 22); ACP-advies 26-03-2021 (vertrekpunten)</t>
  </si>
  <si>
    <t xml:space="preserve">ziektelast F/F 0,69 referentiewaarde 50.000, F/MF 0,81 80.000, grens 0,70 discussie, proportional shortfall, twee referentiewaarden</t>
  </si>
  <si>
    <t xml:space="preserve">ORION-9/10/11 tonen een placebogecorrigeerde LDL-C-daling van ~50% (tot dag 510) en 84% van de ASCVD-patiënten onder 1,8 mmol/l, vergelijkbaar met evolocumab (FOURIER: -59%, 87%) en alirocumab; of inclisiran ook morbiditeit en mortaliteit verlaagt is onbekend (ORION-4 loopt) terwijl evolocumab een kleine reductie van niet-fatale CV-events zonder sterfte-effect heeft – ZIN accepteert LDL-C hier als klasse-surrogaat en concludeert tot gelijke waarde t.o.v. alirocumab en evolocumab.</t>
  </si>
  <si>
    <t xml:space="preserve">Bij een nieuw werkingsmechanisme (siRNA) binnen een klasse waarvan de harde eindpunten via één lid (FOURIER) zijn aangetoond, volstaat gelijk surrogaateffect voor gelijke waarde en 1A-clustering – anders dan de eerste PCSK9-remmer in 2015 (GVS-109), die t.o.v. ezetimibe minderwaarde kreeg.</t>
  </si>
  <si>
    <t xml:space="preserve">FT-rapport 01-04-2021 conclusie (LDL-C-verlaging, morbiditeit/mortaliteit); GVS-rapport §2.1.4</t>
  </si>
  <si>
    <t xml:space="preserve">inclisiran siRNA, ORION-9 10 11, LDL-C -50,7% -51,0%, 84% onder 1,8 mmol/l, ORION-4 harde eindpunten onbekend, evolocumab FOURIER -59%, klasse-surrogaat, gelijke waarde</t>
  </si>
  <si>
    <t xml:space="preserve">Inclisiran vervult alle clustercriteria met alirocumab en evolocumab (indicatie hypercholesterolemie, s.c. toediening, volwassenen, geen klinisch relevante verschillen in eigenschappen: vergelijkbare bijwerkingen – alleen injectieplaatsreacties – en het gemak van twee toedieningen per jaar door een zorgverlener telt niet als relevant verschil) en wordt op 1A in cluster 0C10AXAP V geplaatst met standaarddosis 1,56 mg/dag en de identieke bijlage 2-voorwaarde (zeer-hoog-risicogroepen na max. statine + ezetimibe; statine-intolerantie EAS/ESC); nadeel korte ervaring/nieuw mechanisme wordt genoteerd.</t>
  </si>
  <si>
    <t xml:space="preserve">Toedieningsfrequentie (halfjaarlijks vs. 2-wekelijks) is geen clusterbrekend kenmerk; standaarddosis wordt afgeleid uit de onderhoudsfrequentie (284 mg/6 mnd ≈ 1,56 mg/dag). Bijlage 2-tekst van de clustergenoten wordt 1:1 overgenomen.</t>
  </si>
  <si>
    <t xml:space="preserve">brief 04-05-2021 p. 1-2 (toets onderlinge vervangbaarheid, advies, voorwaarde); GVS-rapport §2.1-2.3</t>
  </si>
  <si>
    <t xml:space="preserve">cluster 0C10AXAP V alirocumab evolocumab, standaarddosis 1,56 mg per dag, twee injecties per jaar geen relevant verschil, injectieplaatsreacties, bijlage 2 identiek, korte ervaring</t>
  </si>
  <si>
    <t xml:space="preserve">Omdat voor alirocumab en evolocumab een financieel arrangement bestaat waarin ZIN geen inzicht heeft, borgt de vergoedingslimiet van het cluster niet dat inclisiran netto niet duurder wordt; ZIN stelt daarom als uitgangspunt 'geen meerkosten t.o.v. alirocumab en evolocumab' en adviseert de minister 'wederom tot onderhandeling over te gaan' vóór opname – een 1A-advies met onderhandelingsvoorwaarde.</t>
  </si>
  <si>
    <t xml:space="preserve">Wanneer clustergenoten onder een vertrouwelijk arrangement vallen, verliest 1A-clustering zijn prijsdrukkende werking en voegt ZIN een 'geen meerkosten'-onderhandelingsclausule toe; precedent voor toetreders tot klassen met centrale arrangementen (vgl. GVS-113 alirocumab, GVS-351).</t>
  </si>
  <si>
    <t xml:space="preserve">brief 04-05-2021 p. 2 (advies)</t>
  </si>
  <si>
    <t xml:space="preserve">financieel arrangement alirocumab evolocumab geen inzicht, geen meerkosten uitgangspunt, wederom onderhandelen, 1A met onderhandelingsclausule, vergoedingslimiet</t>
  </si>
  <si>
    <t xml:space="preserve">De NMA van Palmer et al. (2021) bij DM2 met bewezen HVZ en/of chronische nierschade toont dat SGLT-2-remmers als groep na 5 jaar de kans op sterfte door alle oorzaken, CV-sterfte, niet-fataal MI, hartfalenopname en nierfalen verlagen (hoge bewijskwaliteit; geen effect op beroerte), waarmee – anders dan in 2018 (GVS-160) – harde uitkomsten de toevoeging aan de standaardbehandeling rechtvaardigen; NHG-NIV waardeert CV-sterfte en MI contextafhankelijk af naar middelmatig en beroerte naar laag.</t>
  </si>
  <si>
    <t xml:space="preserve">Een klassebrede NMA op harde eindpunten kan een eerder negatief add-on-oordeel omkeren; ZIN neemt de GRADE-weging van de richtlijnmakers (NHG-NIV) over als context. Model voor richtlijngestuurde bijlage 2-verruimingen.</t>
  </si>
  <si>
    <t xml:space="preserve">FT-rapport 04-06-2021 conclusie (gunstige effecten, NMA Palmer 2021)</t>
  </si>
  <si>
    <t xml:space="preserve">SGLT-2 remmers NMA Palmer 2021, sterfte CV-sterfte MI hartfalen nierfalen, hoge bewijskwaliteit, geen effect beroerte, NHG-NIV afwaardering, zeer hoog risico hart- en vaatziekten</t>
  </si>
  <si>
    <t xml:space="preserve">Omdat de NMA de vier middelen alleen als groep analyseert, legt ZIN de afzonderlijke CVOT's naast elkaar en ziet verschillen op harde uitkomsten: canagliflozine (CANVAS: 3p-MACE HR 0,82, NNT 34), empagliflozine (EMPA-REG: HR 0,86, NNT 38; ook totale sterfte) en dapagliflozine (DECLARE: HR 0,90, NNT 58; hartfalen, nierfalen) halen de relevantiegrenzen (NICE ≥10% RRR; NHG-NIV NNT 100/5 jaar voor individuele uitkomsten), ertugliflozine niet (VERTIS-CV: HR 0,99, NNT 815; alleen hartfalenopname HR 0,70) → meerwaarde voor drie middelen, gelijke waarde t.o.v. placebo en dus geen SWP voor ertugliflozine; de bijlage 2-uitbreiding geldt alleen voor cana-, dapa- en empagliflozine.</t>
  </si>
  <si>
    <t xml:space="preserve">Klasse-uitspraak met uitsluiting van één lid op basis van zijn eigen CVOT: ZIN toetst per middel aan expliciete relevantiegrenzen (RRR ≥10%, NNT) ook wanneer een NMA de klasse als geheel positief beoordeelt. Herbruikbaar voor GLP-1ra en andere klassen met heterogene CVOT's.</t>
  </si>
  <si>
    <t xml:space="preserve">FT-rapport 04-06-2021 §gunstige effecten (CVOT's per middel, tabel 2, figuur 2-3) en conclusie; brief 22-06-2021 p. 2</t>
  </si>
  <si>
    <t xml:space="preserve">ertugliflozine VERTIS-CV HR 0,99 NNT 815 uitgesloten, canagliflozine HR 0,82 NNT 34, empagliflozine HR 0,86 NNT 38, dapagliflozine HR 0,90 NNT 58, NICE 10% RRR, NNT 100 per 5 jaar, per middel bewijs</t>
  </si>
  <si>
    <t xml:space="preserve">De BIA loopt van 7.148 patiënten en €3 mln (conservatief) tot 28.593 patiënten en €11,9 mln (progressief) in jaar 3, afhankelijk van de marktpenetratie, en €4,6–8,3 mln bij variatie van het aandeel DM2-patiënten met bewezen HVZ; met een ICER van €3.304/QALY (dominant-achtig door vermeden events) bij €50.000 is de KE gunstig, en de KEA werd na een eerste 'onvoldoende'-oordeel alsnog geaccepteerd nadat de registratiehouders de kritiek (transparantie, scenarioanalyses) adresseerden.</t>
  </si>
  <si>
    <t xml:space="preserve">Goedkope klassen met harde-eindpuntwinst: BIA-bandbreedte factor 4 door penetratie-onzekerheid is acceptabel bij een ICER ver onder de drempel; gezamenlijk klassedossier kan een aanvankelijk onvoldoende FE repareren via de consultatiereactie.</t>
  </si>
  <si>
    <t xml:space="preserve">BIA conclusie; FE-rapport conclusie; brief 22-06-2021 p. 2</t>
  </si>
  <si>
    <t xml:space="preserve">7.148 tot 28.593 patiënten, 3 tot 11,9 mln, 4,6-8,3 mln HVZ-percentage, ICER 3.304 per QALY, referentiewaarde 50.000, KEA eerder onvoldoende nu voldoende</t>
  </si>
  <si>
    <t xml:space="preserve">De nieuwe voorwaarde definieert 'zeer hoog risico op hart- en vaatziekten' operationeel volgens de NHG-NIV-conceptrichtlijn: eerder bewezen HVZ en/of chronische nierschade met eGFR 30–59 én ACR &gt;3 mg/mmol of eGFR ≥60 én ACR &gt;30 mg/mmol – meetbare laboratoriumdrempels als vergoedingscriterium, naast de gehandhaafde oude voorwaarden (na metformine + SU, zonder insuline); het hele traject liep via de Ronde tafel Diabeteszorg met een gezamenlijk dossier van de vier fabrikanten.</t>
  </si>
  <si>
    <t xml:space="preserve">Richtlijndefinities met eGFR/ACR-afkapwaarden als bijlage 2-tekst; Ronde-tafelmodel (NDF + ZIN + fabrikanten gezamenlijk) als standaardroute voor klassebrede verruimingen in de diabeteszorg (GVS-121, 189, 233, 264, 362).</t>
  </si>
  <si>
    <t xml:space="preserve">brief 22-06-2021 p. 1 (achtergrond) en p. 3 (advies, voorwaarde)</t>
  </si>
  <si>
    <t xml:space="preserve">bijlage 2 zeer hoog risico, eerder bewezen hart- en vaatziekten, eGFR 30-59 ACR &gt;3, eGFR ≥60 ACR &gt;30, Ronde tafel Diabeteszorg NDF, NHG-NIV conceptrichtlijn 2021, gezamenlijk dossier</t>
  </si>
  <si>
    <t xml:space="preserve">In een dubbelblinde double-dummy RCT (Lofwall 2018, 24 weken) is s.c. depotbuprenorfine non-inferieur aan sublinguaal buprenorfine/naloxon op het percentage opioïdnegatieve urinemonsters (EMA-marge -11%; per-protocolanalyse bevestigt, een subgroepanalyse doorkruist de marge) zonder verschil in kwaliteit van leven en zonder superioriteit; praktische voordelen van de depotvorm (geen dagelijkse verstrekking, minder diversie) leiden niet tot een aangetoond klinisch relevant verschil → gelijke waarde, SWP voldaan.</t>
  </si>
  <si>
    <t xml:space="preserve">Een nieuwe toedieningsvorm van een bestaande stof krijgt op non-inferioriteit 'gelijke waarde'; maatschappelijke/uitvoeringsvoordelen (diversie, therapietrouw) tellen alleen als ze in klinische uitkomsten zichtbaar zijn.</t>
  </si>
  <si>
    <t xml:space="preserve">FT-rapport 01-06-2021 conclusie; GVS-rapport §2.1.4; brief 21-07-2021 p. 2</t>
  </si>
  <si>
    <t xml:space="preserve">Buvidal depot buprenorfine, Lofwall 2018 non-inferioriteit, urinemonsters marge 11%, sublinguaal buprenorfine naloxon, kwaliteit van leven geen verschil, diversie, gelijke waarde</t>
  </si>
  <si>
    <t xml:space="preserve">Hoewel indicatie en werkzame stof overeenkomen met sublinguaal buprenorfine/naloxon (cluster 0N07BCBO V) en methadon (0N07BCAO V), is s.c. buprenorfine niet onderling vervangbaar omdat het GVS bij de clusterindeling geneesmiddelen per injectie scheidt van niet-injectiemiddelen; daardoor is geen vergoedingslimiet van toepassing en moet de prijs via een 1B-voorwaarde ('geen meerkosten') worden beheerst.</t>
  </si>
  <si>
    <t xml:space="preserve">De injectie/niet-injectie-scheiding in het GVS kan een prijsdrukkende clustering blokkeren; ZIN compenseert dat met een 'geen meerkosten'-voorwaarde op 1B – functioneel equivalent aan een vergoedingslimiet.</t>
  </si>
  <si>
    <t xml:space="preserve">brief 21-07-2021 p. 2 (toets onderlinge vervangbaarheid); GVS-rapport §2</t>
  </si>
  <si>
    <t xml:space="preserve">injectie vs niet-injectie clusterindeling, cluster 0N07BCBO V 0N07BCAO V, niet onderling vervangbaar, 1B geen meerkosten, vergoedingslimiet equivalent</t>
  </si>
  <si>
    <t xml:space="preserve">Met €4.510,56 per cliënt per jaar tegenover €1.866 voor sublinguaal buprenorfine/naloxon is s.c. buprenorfine bij nul effectverschil niet kosteneffectief (kostenverschil ~€2.644 per jaar) – FE-vrijstelling op grond van de BIA (€0,9–2,0 mln na substitutie; €1,2–2,6 zonder) betekent niet dat KE geen rol speelt – en ZIN adviseert opname op 1B uitsluitend 'op voorwaarde dat er geen meerkosten zijn voor het farmaciebudget'.</t>
  </si>
  <si>
    <t xml:space="preserve">Kostenminimalisatielogica bij gelijke waarde: het prijsanker is de goedkoopste gelijkwaardige comparator (~59% lager); 'geen meerkosten' als opnamevoorwaarde op 1B (vgl. GVS-216, GVS-181).</t>
  </si>
  <si>
    <t xml:space="preserve">brief 21-07-2021 p. 2-3 (budgetimpact, farmaco-economische analyse, advies)</t>
  </si>
  <si>
    <t xml:space="preserve">4.510,56 vs 1.866 per jaar, kostenverschil 2.644, effectverschil nul, FE-vrijstelling KE speelt rol, BIA 0,9-2,0 mln, geen meerkosten voorwaarde 1B</t>
  </si>
  <si>
    <t xml:space="preserve">Door de herformulering van de claim tot 'na falen op/intolerantie voor oraal Fe2+' is intraveneus ijzer de comparator, maar de enige head-to-head studie (AEGIS-H2H, open-label, 12 weken, IBD met lage ziekteactiviteit) liet het inclusiecriterium 'eerder falen op een oraal ferropreparaat' tijdens de inclusie los en kon non-inferioriteit voor Hb-normalisatie of ≥2 g/dl stijging niet aantonen; de placebogecontroleerde AEGIS-1/2 zeggen niets over de vergelijking met i.v. ijzer en de OFP-dosering bij falen is onbekend, zodat over gunstige en ongunstige effecten in de subpopulatie 'geen conclusies' mogelijk zijn → voldoet niet aan SWP wegens gebrek aan bewijs.</t>
  </si>
  <si>
    <t xml:space="preserve">Een versmalde claim verplicht tot bewijs in precies die subpopulatie tegen de dan geldende standaard; een non-inferioriteitsstudie die de doelpopulatie niet dekt en de marge mist, is geen bewijs. Vergelijk lesinurad (GVS-169) en Targinact (GVS-108).</t>
  </si>
  <si>
    <t xml:space="preserve">FT-rapport 28-06-2021 samenvatting en conclusie (AEGIS-H2H, AEGIS-1/2)</t>
  </si>
  <si>
    <t xml:space="preserve">ferrimaltol Feraccru, AEGIS-H2H non-inferioriteit niet aangetoond, inclusiecriterium losgelaten, AEGIS-1/2 placebo, OFP dosering onbekend, intraveneus ijzer comparator, gebrek aan bewijs</t>
  </si>
  <si>
    <t xml:space="preserve">Het praktische voordeel van ferrimaltol – orale inname zonder de ziekenhuistoediening en het (zeer zeldzame) risico op overgevoeligheids-/anafylactische reacties van i.v. ijzer – wordt genoteerd, maar het GI-bijwerkingsprofiel van ferrimaltol en het ontbrekende effectiviteitsbewijs maken dat dit gemak geen zelfstandige grond voor opname is.</t>
  </si>
  <si>
    <t xml:space="preserve">Toedieningsgemak en vermijding van zeldzame infuusrisico's tellen niet zonder aangetoonde (non-inferieure) effectiviteit; herbruikbaar voor orale alternatieven van i.v. standaarden (vgl. migalastat GVS-131, eliglustat GVS-122).</t>
  </si>
  <si>
    <t xml:space="preserve">FT-rapport 28-06-2021 samenvatting (ongunstige effecten, toepasbaarheid)</t>
  </si>
  <si>
    <t xml:space="preserve">oraal versus intraveneus ijzer, anafylactische reacties ziekenhuistoediening, GI-bijwerkingen, gebruiksgemak geen grond zonder bewijs</t>
  </si>
  <si>
    <t xml:space="preserve">De fabrikant vroeg 1B voor een subpopulatie van de registratie (milde tot matig ernstige ijzergebreksanemie na falen op oraal Fe2+) en ZIN beoordeelde nog smaller – IBD-patiënten onder specialistische behandeling – omdat alle studies daar werden uitgevoerd; ook binnen die groep ontbreekt bewijs, en ZIN houdt de deur open voor herbeoordeling bij nieuwe publicaties.</t>
  </si>
  <si>
    <t xml:space="preserve">Studiepopulatie begrenst de beoordeelbare indicatie (IBD), niet de registratie; herbeoordelingsclausule standaard bij 'gebrek aan bewijs'.</t>
  </si>
  <si>
    <t xml:space="preserve">brief 26-07-2021 p. 1-2 (uitkomst beoordeling, toekomstige ontwikkelingen)</t>
  </si>
  <si>
    <t xml:space="preserve">subpopulatie na falen oraal Fe2+, IBD specialistische behandeling, studiepopulatie begrenst indicatie, herbeoordeling bij publicaties</t>
  </si>
  <si>
    <t xml:space="preserve">De nieuwe KEA is van voldoende kwaliteit maar de algehele overleving blijft de dominante onzekerheid: afhankelijk van de parametrische distributies voor de extrapolatie van beide armen varieert de ICER van €144.598 (gunstigste OS-verdeling voor tafamidis) tot €225.400/QALY rond de basecase van €151.050 – alle scenario's liggen boven de referentiewaarde van €80.000 (ziektelast 0,77), zodat de conclusie 'niet kosteneffectief, minstens 50% korting' robuust is.</t>
  </si>
  <si>
    <t xml:space="preserve">Robuustheidstoets: als alle OS-scenario's boven de drempel blijven, mag de korting op de basecase worden gedimensioneerd; de brede scenariorange (€145.000–225.000) rechtvaardigt een opslag op het percentage. Herbeoordeling na een 'onvoldoende' FE is haalbaar binnen 8 maanden.</t>
  </si>
  <si>
    <t xml:space="preserve">FE-rapport conclusie (gebrek aan bewijs: algehele overleving, scenarioanalyses); brief 11-08-2021 p. 2-3</t>
  </si>
  <si>
    <t xml:space="preserve">ICER 151.050, scenario 144.598-225.400, parametrische extrapolatie OS, referentiewaarde 80.000 ziektelast 0,77, korting 50%, KEA voldoende kwaliteit</t>
  </si>
  <si>
    <t xml:space="preserve">ZIN en ACP vinden een 'fors hogere korting dan 50%' op zijn plaats: het gaat om een indicatie-uitbreiding van een bestaand geneesmiddel (tafamidis 20 mg is al jaren op de markt) zonder aanwijzingen voor extreem hoge investeringen, de budgetimpact is zeer hoog (€172–421 mln; de fabrikant verdient de kosten snel terug) en er komen nieuwe middelen voor ATTR-CM, wat bij de duur van de prijsafspraak moet worden meegewogen; de ACP kan echter geen extra percentage noemen omdat informatie over een 'maatschappelijk verantwoorde prijs' ontbreekt.</t>
  </si>
  <si>
    <t xml:space="preserve">Kortingsopslag-argumenten die ZIN/ACP sinds 2020–2021 standaard hanteren: indicatie-uitbreiding/lage R&amp;D, extreme BI met snelle terugverdientijd, aankomende concurrentie (→ kortere arrangementsduur); tegelijk erkent de ACP dat zij zonder kosteninzicht geen percentage kan bepalen (vgl. GVS-204).</t>
  </si>
  <si>
    <t xml:space="preserve">ACP-advies 15-07-2021; brief 11-08-2021 p. 3 (kosteneffectiviteit, aanvulling)</t>
  </si>
  <si>
    <t xml:space="preserve">fors hogere korting dan 50%, indicatie-uitbreiding bestaand middel, geen extreem hoge investeringen, budgetimpact 172-421 mln snel terugverdienen, nieuwe middelen ATTR-CM duur afspraak, maatschappelijk verantwoorde prijs onbekend</t>
  </si>
  <si>
    <t xml:space="preserve">Bij opname sluit ZIN een weesgeneesmiddelenarrangement met start- en stopcriteria, een indicatiecommissie en dataverzameling/evaluatie via een register (jaarlijkse Monitor Weesgeneesmiddelen: aantallen vs. raming, kostenontwikkeling, naleving); het expertisecentrum (UMCG/UMCU/Erasmus) is dat al aan het opzetten, wil met een eigen register onderzoeken of de inzet via een biomarker tot echte responders kan worden beperkt en werkt aan betere diagnostiek – de ACP complimenteert de behandelaren daarvoor; ZIN vraagt de minister expertisecentra voldoende middelen te geven.</t>
  </si>
  <si>
    <t xml:space="preserve">Weesgeneesmiddelenarrangement als vaste opnamevoorwaarde (vgl. givosiran GVS-218), hier met een expliciete onderzoeksagenda (biomarker-gestuurde selectie, diagnostiek) door de expertisecentra zelf; financiering van expertisecentra als randvoorwaarde.</t>
  </si>
  <si>
    <t xml:space="preserve">brief 11-08-2021 p. 3-4 (weesgeneesmiddelen-arrangement, voorwaarde); ACP-advies (insprekers expertisecentrum)</t>
  </si>
  <si>
    <t xml:space="preserve">weesgeneesmiddelenarrangement, start- en stopcriteria, indicatiecommissie, register biomarker responders, Monitor weesgeneesmiddelen, expertisecentra UMCG UMCU Erasmus, diagnostiek verbeteren</t>
  </si>
  <si>
    <t xml:space="preserve">De patiëntenraming is bijgesteld naar 4.905–7.296 (in 2020: 1.979–4.672), met dezelfde meerkosten van €172–421 mln in jaar 3; de spreiding komt door het onbekende aantal nog niet gediagnosticeerde patiënten en het deel daarvan dat voor tafamidis in aanmerking komt – patiëntenorganisatie SAN en het expertisecentrum bepleiten juist betere diagnostiek, wat de BI verder kan verhogen.</t>
  </si>
  <si>
    <t xml:space="preserve">Onderdiagnostiek als BI-drijver: betere zorg vergroot de populatie; ZIN neemt dit op als monitoringpunt (feitelijk vs. geraamd aantal) in het arrangement in plaats van het als afwijzingsgrond te gebruiken.</t>
  </si>
  <si>
    <t xml:space="preserve">BIA conclusie; brief 11-08-2021 p. 2 (budgetimpact); ACP-advies (insprekers)</t>
  </si>
  <si>
    <t xml:space="preserve">4.905-7.296 patiënten, 172-421 mln, onderdiagnostiek ATTR-CM, SAN patiëntenorganisatie, monitoring feitelijk vs geraamd, etniciteit Afro-Amerikaans</t>
  </si>
  <si>
    <t xml:space="preserve">Na de afwijzing van erenumab (2019: gelijke waarde t.o.v. topiramaat) definieerde ZIN in samenspraak met de neurologen een subgroep – chronische migraine na falen van topiramaat/valproaat én botulinetoxine A – waarin de drie CGRP-remmers wél meerwaarde t.o.v. placebo hebben: ~20% van deze therapieresistente patiënten bereikt een klinisch relevant effect (halvering van het aantal migrainedagen per maand) meer dan met placebo, met een hoge ziektelast en duidelijke medische noodzaak als context; voor deze subgroep behoren de CGRP-remmers tot de stand van de wetenschap en praktijk.</t>
  </si>
  <si>
    <t xml:space="preserve">Subgroepconstructie 'na falen van alle richtlijnprofylactica incl. botulinetoxine' als route van afwijzing naar vergoeding; ZIN als initiator (niet de fabrikant) van de subgroepdefinitie, gevolgd door een gezamenlijke klasseaanvraag. Model voor therapieresistente subgroepen bij hoogprevalente aandoeningen.</t>
  </si>
  <si>
    <t xml:space="preserve">brief 17-09-2021 p. 1-2 (achtergrond, beoordeling therapeutische waarde); GVS-rapport 26-04-2021 §3.1</t>
  </si>
  <si>
    <t xml:space="preserve">CGRP-remmers therapieresistente chronische migraine, na topiramaat valproaat en botulinetoxine A, 20% responders halvering migrainedagen, subgroep gedefinieerd met neurologen, gezamenlijke fabrikanten, medische noodzaak</t>
  </si>
  <si>
    <t xml:space="preserve">Claude (batch 59, 25-09-2026)</t>
  </si>
  <si>
    <t xml:space="preserve">Omdat slechts een deel van de therapieresistente patiënten reageert en de langetermijneffecten onzeker zijn, koppelt ZIN de vergoeding aan een bijlage 2-voorwaarde (≥18 jaar, medicatieovergebruikshoofdpijn uitgesloten/behandeld, ≥2 maanden topiramaat of valproaat adequaat gedoseerd, ≥2 pogingen botulinetoxine A over 6 maanden volgens PREEMPT) én aan gepast-gebruikafspraken met start- en stopcriteria uit het NVN-behandelprotocol, waarvoor neurologen en zorgverzekeraars verantwoordelijk zijn en die 'binnen een maand' gefinaliseerd moeten worden; NHV/NVN signaleren uitvoeringsproblemen (ontoereikend botox-budget, registratielast), die ZIN bij partijen legt.</t>
  </si>
  <si>
    <t xml:space="preserve">Tweelagenmodel: harde toegangscriteria in bijlage 2 + operationele start/stopcriteria in veldafspraken (buiten de regelgeving), met een expliciete oproep in het kader van passende zorg; uitvoeringsknelpunten worden erkend maar niet door ZIN opgelost.</t>
  </si>
  <si>
    <t xml:space="preserve">brief 17-09-2021 p. 2-4 (therapeutische waarde, signaal NHV/NVN, advies, voorwaarde, slot)</t>
  </si>
  <si>
    <t xml:space="preserve">bijlage 2 CGRP, PREEMPT botulinetoxine 2 pogingen, topiramaat valproaat 2 maanden, medicatieovergebruikshoofdpijn, start- en stopcriteria NVN protocol, gepast gebruik afspraken verzekeraars, botox budget registratie uitvoeringsproblemen, passende zorg</t>
  </si>
  <si>
    <t xml:space="preserve">De KEA (fremanezumab-model als klassevoorbeeld) is dominant (-€6.090; +1,37 QALY met MSQoL-utiliteiten, +0,77 met EQ-5D) bij een ziektelast van 0,41–0,70 en referentiewaarde €50.000; ZIN volgt de registratiehouder dat de migrainespecifieke MSQoL de meest realistische utiliteitsbron is en acht de uitkomsten 'voldoende voor besluitvorming' ondanks veel onzekerheden over langetermijneffectiviteit en kwaliteit van leven die de registratiehouder met zijn gevoeligheidsanalyses niet inzichtelijk heeft gemaakt; beroepsgroep en fabrikant moeten door monitoring uitsluiten dat op lange termijn gezondheidsverlies optreedt.</t>
  </si>
  <si>
    <t xml:space="preserve">Ziektespecifieke utiliteiten (MSQoL) geaccepteerd boven EQ-5D wanneer ze de aandoening beter vangen; 'onzeker maar dominant' volstaat voor besluitvorming mits monitoring. Contrast met 2015-lijn (brimonidine GVS-106: mapping-onzekerheid → afwijzing).</t>
  </si>
  <si>
    <t xml:space="preserve">FE-rapport §3.1 ziektelast (tabel 14), §3.3 resultaten (tabel 18), conclusie</t>
  </si>
  <si>
    <t xml:space="preserve">dominant -6.090 euro, 1,37 QALY MSQoL, 0,77 QALY EQ-5D, ziektelast 0,41-0,70 referentiewaarde 50.000, onzekerheid lange termijn, monitoring gezondheidsverlies, gevoeligheidsanalyses</t>
  </si>
  <si>
    <t xml:space="preserve">Ongeveer 1.500 migrainepatiënten kregen vóór de pakketopname al een CGRP-remmer via Managed Access Programs van de drie fabrikanten, waarvan naar schatting 400–500 zonder voorafgaande botulinetoxine; omdat de MAP-inclusiecriteria afwijken van de vergoedingsvoorwaarde en de neurologen uitvoeringsproblemen voorzien, adviseert ZIN deze patiënten (in behandeling op 17-09-2021) vrij te stellen van de voorwaarde – een overgangsclausule in de bijlage 2-tekst zelf.</t>
  </si>
  <si>
    <t xml:space="preserve">MAP-populaties worden bij pakketopname via een datumgebonden uitzondering in bijlage 2 'gelegaliseerd'; ZIN erkent dat kosteloze fabrikantenprogramma's feitelijke toegang creëren die de voorwaarde moet accommoderen (vgl. overgangsregeling fampridine GVS-186).</t>
  </si>
  <si>
    <t xml:space="preserve">brief 17-09-2021 p. 3 (Managed Access Program, advies, voorwaarde 'tenzij…')</t>
  </si>
  <si>
    <t xml:space="preserve">Managed Access Program 1500 patiënten, 400-500 zonder botulinetoxine, vrijstelling voorwaarde 17 september 2021, overgangsclausule bijlage 2, uitvoeringsproblemen neurologen</t>
  </si>
  <si>
    <t xml:space="preserve">Met vertrouwelijke inkoopprijzen rekent ZIN met gemiddelde jaarkosten van de drie middelen (€5.974,51 in jaar 1, €5.824,51 daarna) en twee patiëntscenario's – 8.599 (methodiek BIA erenumab 2019) of 6.500 (NHV-schatting) behandelde patiënten na 3 jaar – wat €15,7 resp. €11,9 mln meerkosten geeft; van ~50.000 chronische-migrainepatiënten in NL zijn er maximaal 11.000 in behandeling en komen volgens de fabrikanten 2.450–5.850 in aanmerking.</t>
  </si>
  <si>
    <t xml:space="preserve">BIA op klasseniveau met gemiddelde kosten bij vertrouwelijke prijzen; beroepsgroepschatting als tweede scenario naast de eigen ZIN-methodiek.</t>
  </si>
  <si>
    <t xml:space="preserve">BIA conclusie; GVS-rapport §3.3 beoordeling budgetimpact</t>
  </si>
  <si>
    <t xml:space="preserve">8.599 vs 6.500 patiënten, 15,7 vs 11,9 mln, gemiddelde kosten 5.824 per jaar, vertrouwelijke inkoopprijzen, 50.000 chronische migraine, 11.000 in behandeling NHV</t>
  </si>
  <si>
    <t xml:space="preserve">Voor Lecigon zijn geen uitgebreide registratiestudies uitgevoerd omdat het een nieuwe toedieningsvorm (intestinale gel) van een bestaande orale combinatie is naast het al geregistreerde Duodopa; ZIN volstaat met een marginale toets op een kleine open-label cross-over PK-studie (Senek 2017: vergelijkbare plasmaspiegels en TRS-scores bij ~35% lagere levodopadosis) en een observationele studie (Öthman 2021, n=24; 4 stakers) en concludeert tot gelijke waarde t.o.v. Duodopa en SWP.</t>
  </si>
  <si>
    <t xml:space="preserve">Marginale toets voor herformuleringen van bekende stoffen: PK-equivalentie plus real-world data volstaan voor 'gelijke waarde' zonder RCT; het beoordelingskader wordt dan volledig een prijsvraag.</t>
  </si>
  <si>
    <t xml:space="preserve">brief 02-11-2021 p. 1 (beoordeling therapeutische waarde); GVS-rapport 08-10-2021 §3.1 (beperkte toetsing, studies Senek/Öthman)</t>
  </si>
  <si>
    <t xml:space="preserve">Lecigon marginale toets, nieuwe toedieningsvorm, Senek 2017 PK cross-over, Öthman 2021 real world 24 patiënten, gelijke waarde Duodopa, geen registratiestudies</t>
  </si>
  <si>
    <t xml:space="preserve">Op levodopa-basis is Lecigon ongeveer tweemaal zo duur als Duodopa (een cassette Duodopa bevat &gt;2× zoveel levodopa/DDC-remmer; €30,63 vs. €28,16 per DDD na correctie), maar entacapon maakt volgens de SmPC een 20–35% lagere levodopadosis mogelijk; ZIN rekent daarom twee scenario's: bij 35% dosisreductie moet de prijs ruim 17% dalen, bij 20% dosisreductie 33% – overeenkomend met een maximale cassetteprijs van €54,61–67,21 voor kostenneutraliteit t.o.v. Duodopa (€43.113 vs. €35.806 per patiënt per jaar op lijstprijs).</t>
  </si>
  <si>
    <t xml:space="preserve">Prijsplafond afgeleid uit dosisequivalentie met de comparator (COMT-remmer-effect als dosisreductiefactor); ZIN geeft in de brief een concreet maximaal bedrag per verpakking – een expliciete vorm van 'geen meerkosten'.</t>
  </si>
  <si>
    <t xml:space="preserve">GVS-rapport 08-10-2021 §3.2 kostenconsequentieraming (scenario's dosisreductie); brief p. 2</t>
  </si>
  <si>
    <t xml:space="preserve">dosisreductie 20-35% entacapon, prijs 17% of 33% dalen, cassette max 54,61-67,21, 43.113 vs 35.806 per jaar, kostenneutraal Duodopa, per DDD 30,63 vs 28,16</t>
  </si>
  <si>
    <t xml:space="preserve">Bij ~853 Duodopa-gebruikers (GIP 2020: €33,5 mln, €39.320 per gebruiker, 1.284 DDD per jaar), een stabiele populatie en 100% substitutie van Duodopa door Lecigon zouden de meerkosten €6,2 mln (35% dosisreductie) tot €14,7 mln (20%) in jaar 3 bedragen; de fabrikant liet op 26-10-2021, tijdens de procedure, weten bereid te zijn tot 17% korting (lijstprijs €67,00 per cassette) – precies de bovengrens van het door ZIN berekende plafond.</t>
  </si>
  <si>
    <t xml:space="preserve">Fabrikant past de lijstprijs al tijdens de beoordeling aan op het door ZIN gecommuniceerde plafond; GIP-declaratiedata (gebruikers, DDD, vergoeding) als basis voor de BIA van een substitutieproduct.</t>
  </si>
  <si>
    <t xml:space="preserve">GVS-rapport §3.2 (GIP 2020, tabellen scenario 1-2); brief 02-11-2021 p. 2 (budgetimpactanalyse)</t>
  </si>
  <si>
    <t xml:space="preserve">853 Duodopa-gebruikers GIP 2020, 33,5 mln, 6,2-14,7 mln meerkosten, 100% substitutie, fabrikant 17% korting 67,00 euro 26-10-2021</t>
  </si>
  <si>
    <t xml:space="preserve">In de Nederlandse situatie hoort vericiguat pas ná tripeltherapie én een SGLT2-remmer, maar in VICTORIA gebruikten slechts enkele patiënten een SGLT2-remmer, zodat het aanvullende effect van vericiguat bovenop de huidige Nederlandse standaard niet is vast te stellen; daarmee is geen meerwaarde als toevoeging aangetoond en voldoet het middel niet aan de stand van de wetenschap en praktijk.</t>
  </si>
  <si>
    <t xml:space="preserve">Richtlijnverschuiving tijdens/na de registratiestudie (SGLT2-remmers als nieuwe standaard bij HFrEF) maakt een positieve RCT ongeschikt voor de add-on-vraag; ZIN toetst tegen de actuele Nederlandse behandelstap, niet tegen de studiecomparator (vgl. FOURIER/ezetimibe GVS-171).</t>
  </si>
  <si>
    <t xml:space="preserve">brief 24-02-2022 p. 1 (uitkomst inhoudelijke beoordeling); FT-rapport conclusie</t>
  </si>
  <si>
    <t xml:space="preserve">vericiguat VICTORIA, SGLT2-remmer nauwelijks gebruikt, tripeltherapie standaard, aanvullend effect niet vast te stellen, add-on geen meerwaarde, SWP niet voldaan</t>
  </si>
  <si>
    <t xml:space="preserve">VICTORIA toont een statistisch en klinisch relevant effect op de samengestelde uitkomst CV-sterfte of eerste hartfalenopname (HR 0,90 [0,82–0,98]; ARR 4,2%; NNT 24), maar dat wordt vooral gedreven door minder hartfalenopnames (HR 0,90 [0,81–1,00]; ARR 3,2%; NNT 32) en niet door CV-sterfte (HR 0,93 [0,81–1,06]); er is geen significant effect op totale sterfte (HR 0,95 [0,84–1,07]) of kwaliteit van leven – ZIN weegt de componenten van het samengestelde eindpunt afzonderlijk.</t>
  </si>
  <si>
    <t xml:space="preserve">Samengestelde eindpunten worden gedecomponeerd: opname-gedreven winst zonder sterfte- of QoL-effect weegt lichter; NNT per component als transparantiemiddel. Herbruikbaar voor hartfalen- en CV-middelen.</t>
  </si>
  <si>
    <t xml:space="preserve">FT-rapport februari 2022 §gunstige effecten (VICTORIA, HR/ARR/NNT per uitkomstmaat)</t>
  </si>
  <si>
    <t xml:space="preserve">HR 0,90 NNT 24 samengesteld, hartfalenopname HR 0,90 NNT 32, CV-sterfte HR 0,93 niet significant, totale sterfte HR 0,95, kwaliteit van leven geen effect, decompositie samengesteld eindpunt</t>
  </si>
  <si>
    <t xml:space="preserve">De registratie-indicatie (HFrEF gestabiliseerd na recente decompensatie met i.v. behandeling) wordt door ZIN vertaald in een Nederlandse behandelplaats 'na tripeltherapie en SGLT2-remmer'; omdat het bewijs die plaats niet dekt, volgt niet opnemen, met de gebruikelijke bereidheid tot herbeoordeling bij nieuwe publicaties (bijv. data bij SGLT2-gebruikers).</t>
  </si>
  <si>
    <t xml:space="preserve">Vertaling van registratie-indicatie naar richtlijnplaats is een zelfstandige ZIN-stap die de bewijsvraag bepaalt; herbeoordelingsclausule als vangnet voor snel evoluerende standaarden.</t>
  </si>
  <si>
    <t xml:space="preserve">brief 24-02-2022 p. 1-2 (advies, toekomstige ontwikkelingen)</t>
  </si>
  <si>
    <t xml:space="preserve">registratie-indicatie HFrEF na decompensatie, plaats na tripeltherapie SGLT2, herbeoordeling bij publicaties, richtlijnplaats bepaalt bewijsvraag</t>
  </si>
  <si>
    <t xml:space="preserve">ADVOCATE (RCT, 52 weken, n=331) toont dat avacopan non-inferieur is aan het prednison-afbouwschema voor remissie op week 26 (RR 1,03; waarschijnlijk geen relevant verschil) en superieur voor aanhoudende remissie op week 52 (RR 1,20 [1,00–1,43]), met minder relapses (10,1% vs. 21,0%; HR 0,46 [0,25–0,84]) en lager cumulatief glucocorticoïdgebruik – 'waarschijnlijk klinisch relevant beter' – maar de glucocorticoïdsparing vertaalt zich in de studie nog niet in minder glucocorticoïdtoxiciteit en het effect op stakers door bijwerkingen is zeer onzeker; toch meerwaarde t.o.v. glucocorticoïden en SWP.</t>
  </si>
  <si>
    <t xml:space="preserve">Relapsereductie en steroïdsparing als dragers van meerwaarde ook zonder aangetoonde vermindering van steroïdtoxiciteit; 'ten minste non-inferieur + superieur op een secundair hard eindpunt' volstaat voor SWP. Herbruikbaar voor steroïdsparende middelen bij auto-immuunziekten.</t>
  </si>
  <si>
    <t xml:space="preserve">FT-rapport 28-03-2022 samenvatting (ADVOCATE) en conclusie; brief 20-04-2022 p. 2 (therapeutische waarde)</t>
  </si>
  <si>
    <t xml:space="preserve">avacopan ADVOCATE, remissie week 26 RR 1,03, aanhoudende remissie week 52 RR 1,20, relapse 10,1% vs 21,0% HR 0,46, glucocorticoïdsparend, toxiciteit niet aangetoond, meerwaarde t.o.v. glucocorticoïden</t>
  </si>
  <si>
    <t xml:space="preserve">De KEA is ook na herkansing van onvoldoende kwaliteit door bias en gebrek aan bewijs: de gemodelleerde populatie wijkt af van de Nederlandse zonder correctie van de transitiekansen (de ICER hangt sterk af van de ANCA-status MPO/PR3), alleen algemene en ESRD-sterfte zijn gemodelleerd waardoor AAV-sterfte wordt onderschat, en de ICER wordt gedreven door de modellering van eindstadium nierfalen; bij ziektelast 0,1–0,4 (referentiewaarde €20.000) rapporteert de fabrikant een PSA-ICER van €49.988/QALY met ~9% kans – uitkomsten 'niet bruikbaar voor besluitvorming'.</t>
  </si>
  <si>
    <t xml:space="preserve">Populatie-mismatch en selectieve sterftemodellering als diskwalificerende FE-fouten; lage ziektelast (0,1–0,4) legt de lat op €20.000, wat bij een ICER van ~€50.000 zelfs met een goed model tot afwijzing zou leiden.</t>
  </si>
  <si>
    <t xml:space="preserve">FE-rapport conclusie en discussie (bias, gebrek aan bewijs; ziektelast tabel 34; PSA)</t>
  </si>
  <si>
    <t xml:space="preserve">KEA onvoldoende kwaliteit bias, transitiekansen niet gecorrigeerd, ANCA MPO PR3, AAV-sterfte onderschat, eindstadium nierfalen modellering, ICER 49.988, kans 9% bij 20.000, ziektelast 0,1-0,4</t>
  </si>
  <si>
    <t xml:space="preserve">Omdat ZIN geen methodologisch betrouwbare KE-schatting kan geven, kan het de minister niet meegeven welke prijsreductie nodig is en 'helaas geen advies geven ten behoeve van een eventuele prijsonderhandeling' – essentieel omdat vergoeding tegen de vraagprijs tot een 'zeer hoge, maatschappelijk niet te verantwoorden budgetimpact' (€33,1 mln in jaar 3; €60.549 per inductiejaar; 1.022 + 40 patiënten) zou leiden; daarom niet opnemen, met de erkenning dat dit voor patiënten en behandelaren teleurstellend is en een uitnodiging aan de fabrikant om de FE aan te passen.</t>
  </si>
  <si>
    <t xml:space="preserve">Herhaling van de tafamidis-2020-formule (GVS-211): onbruikbare KEA → geen kortingspercentage → niet opnemen i.p.v. 'opnemen na onderhandeling'; de fabrikant draagt de last van een herindiening. Weesgeneesmiddelstatus verandert daar niets aan.</t>
  </si>
  <si>
    <t xml:space="preserve">brief 20-04-2022 p. 2-3 (budgetimpactanalyse, farmaco-economische analyse, advies)</t>
  </si>
  <si>
    <t xml:space="preserve">geen prijsreductie te bepalen, geen advies prijsonderhandeling, budgetimpact 33,1 mln maatschappelijk niet te verantwoorden, 60.549 per inductiebehandeling, 1.022 patiënten, fabrikant uitgenodigd FE aanpassen, teleurstellend</t>
  </si>
  <si>
    <t xml:space="preserve">HAROSA I (RCT, 12 weken) toont dat pitolisant bij OSA-patiënten met residuele EDS waarschijnlijk een klinisch relevant effect heeft op de subjectieve Epworth Sleepiness Scale, maar geen klinisch relevant effect op de objectieve OSLER-wakkerblijftest en geen relevant effect op kwaliteit van leven; omdat ZIN voor slaapstoornissen effectiviteit op zowel een subjectieve als een objectieve maat vereist, voldoet pitolisant voor deze indicatie niet aan de stand van de wetenschap en praktijk – toereikend voor registratie, niet voor het pakket.</t>
  </si>
  <si>
    <t xml:space="preserve">Methodologische norm voor slaap-/waakmiddelen: subjectieve én objectieve uitkomstmaat vereist (ESS + OSLER/MWT); alleen PRO-winst zonder QoL-effect is onvoldoende. Herbruikbaar voor solriamfetol en andere EDS-middelen.</t>
  </si>
  <si>
    <t xml:space="preserve">FT-rapport 22-04-2022 samenvatting en conclusie (HAROSA I, ESS, OSLER, kwaliteit van leven); brief 10-05-2022 p. 1-2</t>
  </si>
  <si>
    <t xml:space="preserve">pitolisant Ozawade OSA EDS, HAROSA I, Epworth Sleepiness Scale relevant, OSLER-test niet relevant, subjectief en objectief vereist, kwaliteit van leven geen effect, registratie toereikend pakket niet</t>
  </si>
  <si>
    <t xml:space="preserve">Omdat dezelfde stof onder de merknaam Wakix al in het GVS is opgenomen voor narcolepsie, adviseert ZIN bij de afwijzing van Ozawade tegelijk een nieuwe bijlage 2-voorwaarde voor pitolisant – 'uitsluitend voor een verzekerde met narcolepsie' – zodat de afgewezen OSA-indicatie niet via het al vergoede product alsnog ten laste van het pakket komt.</t>
  </si>
  <si>
    <t xml:space="preserve">Anti-lekkageclausule: een negatief advies voor een tweede merknaam van een al vergoede stof wordt geborgd met een indicatiebeperkende bijlage 2-voorwaarde op het bestaande product; precedent tegen indicatie-arbitrage via dubbele registraties.</t>
  </si>
  <si>
    <t xml:space="preserve">brief 10-05-2022 p. 2 (advies, bijlage 2 voorwaarde pitolisant)</t>
  </si>
  <si>
    <t xml:space="preserve">Wakix narcolepsie vergoed, Ozawade zelfde stof, bijlage 2 uitsluitend narcolepsie, lekkage voorkomen, dubbele merknaam indicatie-arbitrage</t>
  </si>
  <si>
    <t xml:space="preserve">Pitolisant is beoordeeld als toevoeging aan (of alternatief voor) de primaire OSA-therapie CPAP bij patiënten met onvoldoende behandelde of niet-getolereerde EDS; ZIN benadrukt dat één RCT met een subjectief eindpunt de plaats naast de primaire therapie niet onderbouwt en houdt herbeoordeling bij nieuwe publicaties open.</t>
  </si>
  <si>
    <t xml:space="preserve">Bij symptomatische add-ons op een effectieve niet-medicamenteuze standaard (CPAP) eist ZIN objectieve winst; één positieve RCT op een PRO is geen SWP-bewijs.</t>
  </si>
  <si>
    <t xml:space="preserve">brief 10-05-2022 p. 1 (weging therapeutische waarde) en p. 2 (toekomstige ontwikkelingen)</t>
  </si>
  <si>
    <t xml:space="preserve">CPAP primaire therapie, residuele EDS, één RCT subjectief eindpunt, herbeoordeling bij publicaties</t>
  </si>
  <si>
    <t xml:space="preserve">CVOT's (REWIND, LEADER, EXSCEL, SUSTAIN-6/PIONEER-6) en drie meta-analyses tonen bij DM2 met zeer hoog CV-risico een consistente reductie van 3p-MACE (per middel HR ~0,86–0,88; gepoold HR 0,87 [0,81–0,94]) en gunstige renale uitkomsten voor dulaglutide, liraglutide, exenatide en semaglutide (s.c. en oraal), zodat deze middelen meerwaarde hebben t.o.v. de standaardbehandeling – 'evident' bij een contra-indicatie voor SGLT2-remmers en met 'meer beperkt bewijs' als toevoeging aan SGLT2-remmer + metformine, omdat gecombineerd gebruik in de CVOT's zeldzaam was.</t>
  </si>
  <si>
    <t xml:space="preserve">Klassebrede meerwaarde op CVOT-meta-analyses met expliciete bewijsgradatie per positie (alternatief vs. add-on); ZIN accepteert extrapolatie naar de add-on-positie ondanks beperkt gecombineerd gebruik – een soepelere lijn dan bij vericiguat (GVS-256), gerechtvaardigd door de omvang en consistentie van het klassebewijs.</t>
  </si>
  <si>
    <t xml:space="preserve">FT-rapport §gunstige effecten (CVOT's, meta-analyses tabel), conclusie; brief 16-05-2022 p. 2</t>
  </si>
  <si>
    <t xml:space="preserve">GLP-1ra CVOT REWIND LEADER SUSTAIN-6 EXSCEL, 3p-MACE HR 0,87, renale uitkomsten, evidente meerwaarde bij SGLT2 contra-indicatie, beperkt bewijs add-on SGLT2 metformine, meta-analyse</t>
  </si>
  <si>
    <t xml:space="preserve">Lixisenatide wordt van de verruiming uitgesloten: de ELIXA-CVOT toonde geen effect op harde cardiovasculaire uitkomsten, zodat lixisenatide 'geen toegevoegde waarde' heeft en voor deze indicatie niet aan de stand van de wetenschap en praktijk voldoet – de nadere voorwaarde van lixisenatide wordt niet uitgebreid, die van de andere vier wel.</t>
  </si>
  <si>
    <t xml:space="preserve">Consistent met ertugliflozine (GVS-233): binnen een klasse beslist het eigen CVOT-resultaat per middel over deelname aan een bijlage 2-verruiming; klasse-effect wordt niet automatisch toegekend.</t>
  </si>
  <si>
    <t xml:space="preserve">FT-rapport conclusie (lixisenatide, ELIXA); brief 16-05-2022 p. 2-3 (advies)</t>
  </si>
  <si>
    <t xml:space="preserve">lixisenatide ELIXA geen effect harde uitkomsten, geen toegevoegde waarde, niet uitgebreid, per middel CVOT bewijs, ertugliflozine parallel</t>
  </si>
  <si>
    <t xml:space="preserve">De nieuwe voorwaarde positioneert GLP-1ra bij DM2 met zeer hoog CV-risico (NHG-definitie: bewezen HVZ en/of chronische nierschade) als toevoeging aan SGLT2-remmer + metformine óf bij contra-indicatie voor een SGLT2-remmer toegevoegd aan de standaardbehandeling – een volgordelijke koppeling aan de SGLT-2-verruiming van 2021 – naast de bestaande voorwaarden (BMI ≥35 na metformine/SU; BMI ≥30 bij basaal insuline; liraglutide bij obesitas met GLI en 5%-stopregel); BIA €5,2–5,7 mln (5.648–6.140 patiënten; €1.124 p.p./jaar) → FE-vrijstelling.</t>
  </si>
  <si>
    <t xml:space="preserve">Sequentiële klassevoorwaarden (eerst SGLT-2, dan GLP-1ra) als richtlijnconforme vergoedingsvolgorde; goedkope klasse-uitbreidingen krijgen FE-vrijstelling op de BIA. Vierde stap in het Ronde-Tafeltraject GLP-1.</t>
  </si>
  <si>
    <t xml:space="preserve">brief 16-05-2022 p. 1-3 (achtergrond, BIA, advies, uitbreiding nadere voorwaarde); BIA conclusie</t>
  </si>
  <si>
    <t xml:space="preserve">bijlage 2 GLP-1ra zeer hoog risico, toevoeging aan SGLT2-remmer en metformine, contra-indicatie SGLT2, NHG-richtlijn HVZ chronische nierschade, 5,2-5,7 mln, 5.648-6.140 patiënten, 1.124 per jaar, FE-vrijstelling, Ronde Tafel</t>
  </si>
  <si>
    <t xml:space="preserve">Subgroepanalyses van tweemaal twee RCT's tonen dat cannabidiol + clobazam bij therapieresistent LGS waarschijnlijk een klinisch relevant effect heeft op het aandeel patiënten met ≥50% minder valaanvallen (gemiddeld 43% minder dan placebo) en bij DS significant meer patiënten met ≥50% minder convulsies (37% minder), telkens met een waarschijnlijk relevante verbetering van de S/CGIC – de cruciale patiënt/verzorger-gerapporteerde uitkomstmaat; de effecten op langere termijn blijven onzeker → meerwaarde t.o.v. de standaardbehandeling alleen.</t>
  </si>
  <si>
    <t xml:space="preserve">50%-responderanalyse plus een globale patiënt/verzorger-impressie als tweevoudig bewijs voor meerwaarde bij epilepsiesyndromen; subgroepen 'in combinatie met clobazam' (registratiebeperking) worden als bewijsbasis geaccepteerd.</t>
  </si>
  <si>
    <t xml:space="preserve">brief 04-07-2022 p. 2 (stand van wetenschap en praktijk); FT-rapport conclusie (GWPCARE-studies)</t>
  </si>
  <si>
    <t xml:space="preserve">cannabidiol Epidyolex LGS Dravet, 50% responders valaanvallen 43%, convulsies 37%, S/CGIC, clobazam combinatie, GWPCARE, therapieresistent 2 anti-epileptica, lange termijn onzeker</t>
  </si>
  <si>
    <t xml:space="preserve">Claude (batch 60, 25-09-2026)</t>
  </si>
  <si>
    <t xml:space="preserve">De basecase-ICER's (LGS €70.561, DS €37.584/QALY; kans 59% resp. 77% bij €80.000) berusten op een 'niet-realistische en langdurige extrapolatie van het behandeleffect'; in ZIN's realistischer scenario stijgen zij naar €108.877 en €109.769/QALY, waaruit een prijsdaling van 20% volgt; daarbovenop zijn de utiliteiten uit een subjectieve vignetstudie onzeker, wat extra weegt omdat de QALY-winst vrijwel geheel uit kwaliteit van leven en niet uit overleving komt.</t>
  </si>
  <si>
    <t xml:space="preserve">ZIN vervangt de fabrikantenbasecase door een eigen 'realistisch scenario' als grondslag voor het kortingsadvies; vignet-utiliteiten gelden als zwak wanneer QoL de QALY-winst draagt. Herbruikbaar voor symptomatische middelen met lange extrapolatie.</t>
  </si>
  <si>
    <t xml:space="preserve">FE-rapport conclusie (extrapolatie behandeleffect, scenario's, utiliteiten); brief 04-07-2022 p. 2-3 (kosteneffectiviteit)</t>
  </si>
  <si>
    <t xml:space="preserve">ICER 70.561 LGS 37.584 DS, realistisch scenario 108.877 109.769, extrapolatie behandeleffect niet realistisch, vignetstudie utiliteiten, QoL-gedreven QALY, prijsdaling 20%</t>
  </si>
  <si>
    <t xml:space="preserve">De ACP acht 20% onvoldoende voor een 'maatschappelijk verantwoorde prijs' en adviseert minimaal 25%: de utiliteitsonzekerheid rechtvaardigt een bedrag onder de referentiewaarde van €80.000, het is 'erg optimistisch' dat behandelde patiënten de kwaliteit van leven van gezonden bereiken, en betalen van de maximale willingness-to-pay zou het volledige surplus aan de fabrikant laten – 'niet verdedigbaar'; de commissie steunt de conservatieve 20 mg/kg-aanname en dringt aan op stopcriteria (evt. NHS).</t>
  </si>
  <si>
    <t xml:space="preserve">Principe-uitspraak ACP: de referentiewaarde is een maximum, niet een prijsdoel – onzekerheid vertaalt zich in een korting die het surplus tussen samenleving en fabrikant deelt. Herbruikbaar in elk dossier waar de ICER 'net onder' de drempel ligt.</t>
  </si>
  <si>
    <t xml:space="preserve">ACP-advies cannabidiol 2022 (overwegingen en advies); brief 04-07-2022 p. 1 en 3</t>
  </si>
  <si>
    <t xml:space="preserve">ACP 25% korting, maatschappelijk verantwoorde prijs, onder referentiewaarde 80.000, surplus fabrikant niet verdedigbaar, willingness to pay maximum, 20 mg/kg conservatief, stopcriteria NHS</t>
  </si>
  <si>
    <t xml:space="preserve">Voor 1.135 patiënten in jaar 3 bedragen de macrokosten €33,4 mln bij 12 mg/kg/dag en €55,6 mln bij 20 mg/kg/dag; ZIN en ACP wijzen op komende indicatie-uitbreidingen (o.a. tubereuze sclerose) en op de veel grotere groep therapieresistente epilepsiepatiënten (off-label risico) en adviseren daarom 'prijsafslagen bij toename in volume' in de onderhandeling – een volumegebonden prijsafspraak.</t>
  </si>
  <si>
    <t xml:space="preserve">Volumegebonden prijsafslag als expliciet onderhandelingsinstrument bij verwachte indicatie-uitbreidingen en off-label risico; BIA-bandbreedte gekoppeld aan doseringsaanname.</t>
  </si>
  <si>
    <t xml:space="preserve">BIA conclusie; brief 04-07-2022 p. 2-3 (budgetimpactanalyse, eindconclusie); ACP-advies (off-label, indicatie-uitbreidingen)</t>
  </si>
  <si>
    <t xml:space="preserve">1.135 patiënten, 33,4-55,6 mln, 12 vs 20 mg/kg, indicatie-uitbreidingen tubereuze sclerose, off-label therapieresistente epilepsie, prijsafslag bij volumetoename</t>
  </si>
  <si>
    <t xml:space="preserve">Vier placebogecontroleerde RCT's (CLEAR-programma, &gt;3.500 patiënten) tonen een LDL-C-daling van 12,7% (statine-tolerant, op max. statine, 52 weken) en 22,2% (statine-intolerant, 24 weken) t.o.v. placebo; omdat LDL-C een surrogaat is voor sterfte en HVZ, patiënten niet optimaal met statines/ezetimib waren gedoseerd en 'bewezen' statine-intolerantie onzeker is, kwalificeert ZIN het effect op harde uitkomsten als 'mogelijk klinisch relevant' – voldoende voor SWP en meerwaarde, maar de onzekerheid wordt doorgeschoven naar de prijs (heronderhandeling zodra harde-eindpuntdata beschikbaar komen).</t>
  </si>
  <si>
    <t xml:space="preserve">Surrogaatbewijs (LDL-C) volstaat voor SWP als de klasse-relatie met harde uitkomsten plausibel is, maar de resterende onzekerheid wordt in het kortingsadvies verwerkt en gekoppeld aan een toekomstige uitkomstenstudie – koppeling van bewijsniveau aan prijsmechanisme.</t>
  </si>
  <si>
    <t xml:space="preserve">brief 05-07-2022 p. 2 (stand van wetenschap en praktijk) en p. 3 (eindconclusie); FT-rapport conclusie</t>
  </si>
  <si>
    <t xml:space="preserve">bempedoïnezuur CLEAR Harmony Wisdom Serenity Tranquility, LDL-C 12,7% 22,2%, surrogaat harde eindpunten, niet optimaal gedoseerd statine ezetimib, statine-intolerantie onzeker, mogelijk klinisch relevant, heronderhandeling CLEAR Outcomes</t>
  </si>
  <si>
    <t xml:space="preserve">Met twee ziektelasten (0,31 statine-intolerant → €20.000; 0,42 statine-tolerant → €50.000; beroepsgroep vindt beide gelijk) liggen de ICER's (€12.437 resp. €46.342/QALY) onder de drempels, maar met slechts 73% resp. ~50% kans en zonder modellering van therapietrouw (ACP: 100% compliance onrealistisch); ZIN adviseert daarom 50% korting, waarmee de kansen naar 95% en 78% stijgen, en de ACP steunt dat ondanks het uitdrukkelijke verzoek van de fabrikant het percentage niet over te nemen.</t>
  </si>
  <si>
    <t xml:space="preserve">Een ICER onder de referentiewaarde is niet genoeg: ZIN dimensioneert de korting op de kans op kosteneffectiviteit (naar ≥78–95%) en op niet-gemodelleerde onzekerheid (therapietrouw); 'kansverhoging' als kortingsdoel is nieuw ten opzichte van 'onder de drempel komen'.</t>
  </si>
  <si>
    <t xml:space="preserve">brief 05-07-2022 p. 3 (kosteneffectiviteit); ACP-advies (vertrekpunten, advies)</t>
  </si>
  <si>
    <t xml:space="preserve">ziektelast 0,31 0,42, referentiewaarde 20.000 50.000, ICER 12.437 46.342, kans 73% 50%, korting 50% kans 95% 78%, therapietrouw niet gemodelleerd, fabrikant verzoek percentage niet overnemen</t>
  </si>
  <si>
    <t xml:space="preserve">De ACP geeft het onderhandelingsbureau een alternatief mee: nu een lagere prijs afspreken en een (te zijner tijd opnieuw te bepalen) kosteneffectieve prijs alsnog betalen wanneer langetermijngegevens effecten op harde eindpunten bevestigen en modelonzekerheden (therapietrouw) zijn weggenomen; ZIN noemt in de brief dezelfde mogelijkheid van heronderhandeling bij harde-eindpuntdata.</t>
  </si>
  <si>
    <t xml:space="preserve">Uitkomstgebonden prijsherziening naar boven ('betaal meer als het werkt') als spiegelbeeld van pay-for-performance-kortingen; instrument voor middelen met alleen surrogaatbewijs en lopende CVOT.</t>
  </si>
  <si>
    <t xml:space="preserve">ACP-advies bempedoïnezuur 2022 (advies); brief 05-07-2022 p. 1 en 3</t>
  </si>
  <si>
    <t xml:space="preserve">lagere prijs nu, kosteneffectieve prijs later bij harde eindpunten, onderhandelingsbureau alternatief, uitkomstgebonden heronderhandeling, CLEAR Outcomes</t>
  </si>
  <si>
    <t xml:space="preserve">Hoewel de indicatie op verzoek van de beroepsgroep is versmald (na max. statine + ezetimib, niet PCSK9-gerechtigd), komen 114.285–139.579 patiënten in aanmerking (61% haalt het LDL-doel niet; minus 20.185 PCSK9-gebruikers) en raamt ZIN bij 20/35/50% marktpenetratie en €657 per patiënt per jaar €46 mln meerkosten in jaar 3 – de ACP heeft vertrouwen in beperkte inzet door de beroepsgroep maar blijft bezorgd over het volume.</t>
  </si>
  <si>
    <t xml:space="preserve">Lage prijs × grote populatie: bij lipidenverlagers wordt de BIA door volume en niet door de ICER gedreven; versmalling via bijlage 2 en beroepsgroepstatement zijn de volumeknoppen.</t>
  </si>
  <si>
    <t xml:space="preserve">BIA §2.1 aantal patiënten, §2.3 kosten, conclusie; ACP-advies (volume)</t>
  </si>
  <si>
    <t xml:space="preserve">114.285-139.579 patiënten, 61% LDL-doel niet gehaald, 20.185 PCSK9-gebruikers, marktpenetratie 20 35 50%, 657 per jaar, 46 mln, volume zorg ACP</t>
  </si>
  <si>
    <t xml:space="preserve">Waar ZIN in 2019 het eenarmige bewijs zonder enige controle afwees, accepteert het in 2022 voor GL de combinatie van de registratiestudies (66 GL-patiënten) met een nieuwe indirecte vergelijking tegen historische controles – significant lager sterfterisico in de totale lipodystrofiepopulatie, in de GL-subgroep niet significant (HR 0,455 [0,150–1,387]) – en een retrospectieve QoL-studie (0,313 QALY-winst na 12 maanden); de HbA1c-daling van 2,2% geldt 'bij deze patiënten als een groot effect' → SWP en meerwaarde voor GL.</t>
  </si>
  <si>
    <t xml:space="preserve">Een historisch-gecontroleerde ITC kan single-arm registratiedata bij een ultrazeldzame ziekte alsnog pakketwaardig maken; ZIN accepteert een niet-significant subgroepresultaat als de totale populatie en het metabole effect consistent zijn. Contrast met GVS-191 (2019).</t>
  </si>
  <si>
    <t xml:space="preserve">FT-rapport 16-05-2022 §nieuwe data (ITC, QoL), conclusie; brief 08-07-2022 p. 2 (therapeutische waarde)</t>
  </si>
  <si>
    <t xml:space="preserve">metreleptine GL herbeoordeling, ITC historische controles sterfte, HR 0,455 niet significant GL, QALY 0,313, HbA1c -2,2% groot effect, triglyceriden, leververvetting, meerwaarde</t>
  </si>
  <si>
    <t xml:space="preserve">De fabrikant vroeg nu alleen vergoeding voor gegeneraliseerde lipodystrofie (Berardinelli-Seip, Lawrence; ≥2 jaar) en liet de partiële lipodystrofie – de groep met de zwakste, post-hoc gedefinieerde data uit 2019 – buiten de aanvraag; ZIN beoordeelt daardoor de subgroep met het grootste en meest consistente metabole effect en komt tot een positief oordeel.</t>
  </si>
  <si>
    <t xml:space="preserve">Versmalling van de aanvraag tot de best onderbouwde subgroep als succesvolle herbeoordelingsstrategie (vgl. roflumilast GVS-159, fampridine GVS-186).</t>
  </si>
  <si>
    <t xml:space="preserve">brief 08-07-2022 p. 1 (aanvraag deel van de indicatie) en p. 2 (achtergrond eerste beoordeling)</t>
  </si>
  <si>
    <t xml:space="preserve">alleen gegeneraliseerde lipodystrofie aangevraagd, partiële lipodystrofie buiten aanvraag, versmalling herbeoordeling, Berardinelli-Seip Lawrence</t>
  </si>
  <si>
    <t xml:space="preserve">De bijlage 2-voorwaarde codificeert gepast gebruik: start alleen als met de bestaande behandelingen voor diabetes/dyslipidemie én strikt dieet de streefwaarden voor HbA1c, triglyceriden en LDL niet worden gehaald, of bij steatohepatitis (verhoogde transaminasen) en/of afgenomen leverelasticiteit (fibroscan); evaluatie elke 6 maanden met staken bij onvoldoende werkzaamheid; behandeling uitsluitend door een expertisecentrum (LUMC/Radboudumc behandelen vrijwel alle NL-GL-patiënten).</t>
  </si>
  <si>
    <t xml:space="preserve">Metabole start- en stopcriteria plus expertisecentrumplicht in de vergoedingstekst bij een ultra-orphan; halfjaarlijkse evaluatie als vaste stopregel.</t>
  </si>
  <si>
    <t xml:space="preserve">brief 08-07-2022 p. 3 (advies, vergoedingsvoorwaarde)</t>
  </si>
  <si>
    <t xml:space="preserve">bijlage 2 metreleptine, streefwaarden HbA1c triglyceriden LDL, steatohepatitis fibroscan, evaluatie 6 maanden staken, expertisecentrum LUMC Radboudumc</t>
  </si>
  <si>
    <t xml:space="preserve">Met 4–16 GL-patiënten in Nederland (8 bekend in behandeling) en €350.804 per patiënt per jaar blijft de budgetimpact ~€2,8 mln, waardoor FE-vrijstelling geldt; ZIN signaleert echter dat de jaarlijks terugkerende kosten per patiënt hoog zijn, houdt de casus in gedachten bij een toekomstige evaluatie van de FE-vrijstellingscriteria en vraagt zorgverzekeraars om 'scherpe inkoopafspraken'.</t>
  </si>
  <si>
    <t xml:space="preserve">Knelpunt ultra-orphan: BIA-gebaseerde FE-vrijstelling laat prijzen van &gt;€350.000 p.p. ongetoetst; ZIN verschuift de prijsdruk naar verzekeraarsinkoop en agendeert herziening van de vrijstellingscriteria.</t>
  </si>
  <si>
    <t xml:space="preserve">brief 08-07-2022 p. 2-3 (budgetimpactanalyse, farmaco-economische analyse)</t>
  </si>
  <si>
    <t xml:space="preserve">4-16 GL-patiënten, 8 behandeld, 350.804 per patiënt per jaar, 2,8 mln, FE-vrijstelling zeer beperkt aantal, evaluatie vrijstellingscriteria, scherpe inkoopafspraken verzekeraars</t>
  </si>
  <si>
    <t xml:space="preserve">Nieuw bewijs kantelt het 1A-oordeel uit 2012: een NMA van placebogecontroleerde RCT's toont dat Nebido als enige testosteronpreparaat de kwaliteit van leven significant verbetert en dat kortwerkende i.m. esters (PK vergelijkbaar met Sustanon) een klinisch relevant hoger risico op staken door bijwerkingen geven; in een gepoolde ZIN-analyse is dat risico 2,6× hoger dan placebo terwijl Nebido niet verschilt van placebo; observationele data (42% vs. 9% stakers binnen 12 maanden; erytrocytose ~40% vs. 1%) en een Nederlands gebruikersonderzoek bevestigen het beeld → klinisch relevante verschillen in eigenschappen, meerwaarde t.o.v. Sustanon.</t>
  </si>
  <si>
    <t xml:space="preserve">Ontclustering op grond van later bewijs: verschillen in bijwerkingen/staken (RR 2,6) en QoL uit NMA + observationele data volstaan om 'geen klinisch relevante verschillen' (2012) te herzien. Herbruikbaar voor andere formuleringsclusters (depot vs. kortwerkend).</t>
  </si>
  <si>
    <t xml:space="preserve">GVS-herbeoordelingsrapport 2022 (NMA, gepoolde analyse staken, observationele studies, gebruikersonderzoek); brief 21-07-2022 p. 2-3</t>
  </si>
  <si>
    <t xml:space="preserve">Nebido Sustanon ontclustering, NMA kwaliteit van leven, staken bijwerkingen RR 2,6, 42% vs 9% stakers, erytrocytose 40% vs 1%, gebruikersonderzoek, klinisch relevante verschillen</t>
  </si>
  <si>
    <t xml:space="preserve">De fluctuerende testosteronspiegels bij 2–3-wekelijks Sustanon veroorzaken volgens behandelaren, patiëntenorganisaties en de Nederlandse richtlijnen schommelingen in humeur en energie en erytrocytose (richtlijn: onderbreking; kortwerkend i.m. afgeraden bij DM2, rokers en trombogene comorbiditeit), terwijl 10–14-wekelijks Nebido stabiele fysiologische spiegels (12–35 nmol/l) geeft; in 2012 gold dit gebruiksgemak nog niet als relevant omdat betere therapietrouw/uitkomsten niet waren aangetoond – nu wel.</t>
  </si>
  <si>
    <t xml:space="preserve">Gebruiksgemak wordt pas clusterbrekend als het via PK-stabiliteit in aangetoonde bijwerkings- en therapietrouwverschillen doorwerkt; richtlijncontra-indicaties voor de clustergenoot ondersteunen het onderscheid.</t>
  </si>
  <si>
    <t xml:space="preserve">brief 21-07-2022 p. 1-2 (eerdere beoordeling, motivatie herbeoordeling)</t>
  </si>
  <si>
    <t xml:space="preserve">fluctuerende testosteronspiegels, 2-3 wekelijks vs 10-14 wekelijks, 12-35 nmol/l fysiologisch, humeur energie, erytrocytose richtlijn onderbreking, DM2 rokers trombogeen, gebruiksgemak 2012</t>
  </si>
  <si>
    <t xml:space="preserve">Door ontclustering en plaatsing op 1B vervalt de clusterlimiet, zodat de jaarlijkse vergoeding per Nebido-patiënt stijgt (gel/Sustanon/Nebido ~€270/€110/€330) en het aantal gebruikers naar verwachting groeit van ~2.000 naar ~5.400 (3.400 overstappers van Sustanon, van ~22.000 testosterongebruikers): samen €0,6 mln meerkosten per jaar, die ZIN aanvaardt.</t>
  </si>
  <si>
    <t xml:space="preserve">Ontclustering kost geld (limiet valt weg, volume verschuift) maar wordt bij lage absolute bedragen geaccepteerd zonder FE; GIP-data (gebruikers per ATC) als BIA-basis.</t>
  </si>
  <si>
    <t xml:space="preserve">BIA Nebido (bijlage bij brief 21-07-2022); brief p. 3</t>
  </si>
  <si>
    <t xml:space="preserve">2.000 naar 5.400 patiënten, 3.400 overstappers, 22.000 testosterongebruikers GIP 2021, 0,6 mln meerkosten, clusterlimiet vervalt, 270 110 330 per jaar</t>
  </si>
  <si>
    <t xml:space="preserve">In CAPSTONE-1/2 verkort baloxavir de tijd tot symptoomverlichting t.o.v. placebo en vergelijkbaar met oseltamivir, maar op de cruciale uitkomstmaten overleving, ziekenhuisopname en complicaties (pneumonie, myocarditis, pericarditis) is geen klinisch relevant voordeel aangetoond, noch boven gebruikelijke zorg (paracetamol, antibiotica) noch boven oseltamivir → geen duidelijke meerwaarde, SWP niet voldaan.</t>
  </si>
  <si>
    <t xml:space="preserve">Voor influenzamiddelen zijn harde uitkomsten (opname, complicaties, sterfte) cruciaal; snellere symptoomverlichting alleen telt niet. Zelfde lat als eerder voor oseltamivir gehanteerd.</t>
  </si>
  <si>
    <t xml:space="preserve">FT-rapport 18-11-2022 conclusie (cruciale uitkomstmaten); brief 24-11-2022 p. 1</t>
  </si>
  <si>
    <t xml:space="preserve">baloxavir Xofluza CAPSTONE, symptoomverlichting TTIS, overleving ziekenhuisopname complicaties niet aangetoond, oseltamivir vergelijkbaar, gebruikelijke zorg paracetamol</t>
  </si>
  <si>
    <t xml:space="preserve">De aanvraag betreft alle personen ≥12 jaar die voor de jaarlijkse griepvaccinatie in aanmerking komen, maar de NHG-standaard overweegt antivirale behandeling alleen bij een kleine zeer-hoog-risicogroep; juist in die groep is baloxavir (net als oseltamivir) onvoldoende onderzocht, zodat de bewijsbasis de aangevraagde noch de klinisch relevante populatie dekt.</t>
  </si>
  <si>
    <t xml:space="preserve">Mismatch tussen brede vergoedingsaanvraag (vaccinatiedoelgroep) en de smalle richtlijnpopulatie voor antivirale therapie; ontbrekend bewijs in de hoog-risicogroep is doorslaggevend voor de enige populatie waar vergoeding denkbaar zou zijn.</t>
  </si>
  <si>
    <t xml:space="preserve">FT-rapport 18-11-2022 §plaats in behandeling (NHG-standaard, zeer hoog risicogroepen) en conclusie</t>
  </si>
  <si>
    <t xml:space="preserve">griepvaccinatie doelgroep 12 jaar, NHG standaard antivirale behandeling zeer hoog risico, onvoldoende onderzocht hoog risico, oseltamivir zelfde beperking</t>
  </si>
  <si>
    <t xml:space="preserve">ZIN herhaalt de formule dat de data 'hoewel toereikend voor marktregistratie' geen positief pakketoordeel toelaten en biedt herbeoordeling aan bij nieuwe wetenschappelijke publicaties (bijv. uitkomstenstudies bij hoog-risicopatiënten).</t>
  </si>
  <si>
    <t xml:space="preserve">Registratie op symptoomuitkomsten vs. pakket op harde uitkomsten; herbeoordelingsclausule standaard.</t>
  </si>
  <si>
    <t xml:space="preserve">brief 24-11-2022 p. 1-2 (conclusie, advies, toekomstige ontwikkelingen)</t>
  </si>
  <si>
    <t xml:space="preserve">toereikend voor marktregistratie geen pakket, herbeoordeling bij publicaties, eenmalige orale dosis</t>
  </si>
  <si>
    <t xml:space="preserve">De enige RCT (Koren 2010, dubbelblind, 15 dagen) toont dat doxylamine/pyridoxine t.o.v. placebo 'waarschijnlijk geen klinisch relevant effect' heeft op de relevante uitkomstmaten (PUQE-symptoomscore, kwaliteit van leven), waarbij voor de meeste maten geen MCID is vastgesteld; ZIN concludeert dat het middel niet voldoet aan SWP bij zwangerschapsmisselijkheid na falen van conservatief beleid.</t>
  </si>
  <si>
    <t xml:space="preserve">Bij ontbrekende MCID's oordeelt ZIN op de grootte van het verschil t.o.v. placebo; één korte RCT met klein effect is onvoldoende, ook bij een gevoelige populatie (zwangeren) met weinig alternatieven.</t>
  </si>
  <si>
    <t xml:space="preserve">FT-rapport 08-11-2022 §gunstige effecten (Koren 2010, GRADE), conclusie; brief 29-11-2022 p. 1</t>
  </si>
  <si>
    <t xml:space="preserve">doxylamine pyridoxine Xonvea, Koren 2010 RCT 15 dagen, PUQE, geen klinisch relevant effect, MCID niet vastgesteld, zwangerschapsmisselijkheid</t>
  </si>
  <si>
    <t xml:space="preserve">De indirecte vergelijking met het enige vergoede alternatief, meclozine/pyridoxine (Emesafene; NVOG-eerstelijnskeuze, niet in de NHG-standaard), leert dat ook van dát middel geen klinisch relevant effect is bewezen; ZIN trekt daaruit de consequentie dat Emesafene voor zwangerschapsmisselijkheid niet langer een te verzekeren prestatie moet zijn en beperkt de bijlage 2-voorwaarde tot misselijkheid en braken na operaties of röntgenstraling.</t>
  </si>
  <si>
    <t xml:space="preserve">Gelijke bewijslat voor nieuw en bestaand: een beoordeling van een nieuw middel leidt tot uitstroom van de comparator ('spiegelbeeld-uitstroom'); bijlage 2-voorwaarde als uitstroominstrument. Herbruikbaar bij oude middelen zonder bewijs in het GVS.</t>
  </si>
  <si>
    <t xml:space="preserve">brief 29-11-2022 p. 2 (context van de beoordeling, advies, voorwaarde meclozine/pyridoxine)</t>
  </si>
  <si>
    <t xml:space="preserve">Emesafene meclozine pyridoxine uitstroom, indirecte vergelijking geen bewijs, NVOG eerste keus niet NHG, bijlage 2 na operaties of röntgenstraling, uitstroom via voorwaarde</t>
  </si>
  <si>
    <t xml:space="preserve">Volgens de GIP-databank gebruikten in 2021 32.607 verzekerden Emesafene, naar schatting 73% (bijna 24.000 vrouwen) voor zwangerschapsmisselijkheid, met totale uitgaven van ~€1,44 mln; de uitstroom levert dus een (bescheiden) besparing op, terwijl Xonvea op recept voor eigen rekening beschikbaar blijft (ca. €15–45 per behandeling) – ZIN weegt de lage eigen kosten mee bij de toegankelijkheid.</t>
  </si>
  <si>
    <t xml:space="preserve">Bij goedkope middelen relativeert ZIN de toegangsconsequentie van niet-vergoeden met de eigen-bijdragehoogte; GIP-gebruiksdata onderbouwen de indicatietoewijzing van een bestaand middel (73% zwangerschap).</t>
  </si>
  <si>
    <t xml:space="preserve">brief 29-11-2022 p. 2 (GIPdatabank Emesafene, beschikbaarheid, kosten €15-45)</t>
  </si>
  <si>
    <t xml:space="preserve">32.607 Emesafene-gebruikers 2021, 73% zwangerschap 24.000 vrouwen, 1,442 mln uitgaven, eigen rekening 15-45 euro per behandeling</t>
  </si>
  <si>
    <t xml:space="preserve">De enige RCT (niet-geblindeerd) toont non-inferioriteit aan dexamethason/tobramycine op voorste-oogkamerontsteking en bijwerkingen (geen endoftalmitis in beide armen), maar de cruciale uitkomstmaten TASS en cystoïd macula-oedeem zijn niet onderzocht en geen van beide combinatiedruppels is vergeleken met corticosteroïd-monotherapie – de standaard sinds de herziene cataractrichtlijn 2021 (intracameraal cefuroxim + alleen corticosteroïddruppels; antibioticadruppels geven volgens Europese data geen extra voordeel) → SWP niet voldaan.</t>
  </si>
  <si>
    <t xml:space="preserve">Non-inferioriteit t.o.v. een comparator die zelf uit de richtlijn is verdwenen, levert geen SWP; de Nederlandse standaard (richtlijn 2021) en niet het gangbare voorschrijfgedrag (144.760 Tobradex-gebruikers) is de maatstaf.</t>
  </si>
  <si>
    <t xml:space="preserve">brief 25-01-2023 p. 1-2 (uitkomst inhoudelijke beoordeling); FT-rapport 12-12-2022 conclusie</t>
  </si>
  <si>
    <t xml:space="preserve">dexamethason levofloxacine Ducressa, non-inferieur Tobradex, TASS CMO niet onderzocht, cataractrichtlijn 2021 intracameraal cefuroxim, corticosteroïd monotherapie, antibioticadruppels geen plaats</t>
  </si>
  <si>
    <t xml:space="preserve">Claude (batch 61, 25-09-2026)</t>
  </si>
  <si>
    <t xml:space="preserve">ZIN trekt de consequentie door naar het bestaande middel: dexamethason/tobramycine wordt voor 'het voorkomen van infecties na staaroperaties' niet langer een te verzekeren prestatie via een bijlage 2-voorwaarde ('uitsluitend … anders dan na een staaroperatie'), met een overgangsperiode tot juni 2023 zodat de beroepsgroep het voorschrijfgedrag kan aanpassen; de helft van de 144.760 Tobradex-gebruikers (2021) kreeg het rond een staaroperatie.</t>
  </si>
  <si>
    <t xml:space="preserve">Spiegelbeeld-uitstroom (vgl. Emesafene GVS-281): een negatieve beoordeling van een nieuw middel wordt benut om richtlijn-obsolete inzet van een bestaand middel uit het pakket te halen, met overgangstermijn voor de praktijk.</t>
  </si>
  <si>
    <t xml:space="preserve">brief 25-01-2023 p. 2-3 (context, advies, voorwaarde dexamethason/tobramycine, overgangsperiode)</t>
  </si>
  <si>
    <t xml:space="preserve">Tobradex uitstroom bijlage 2, anders dan na staaroperatie, 144.760 gebruikers GIP 2021, overgangsperiode juni 2023, voorschrijfgedrag buiten richtlijn</t>
  </si>
  <si>
    <t xml:space="preserve">Omdat 'veelvuldig voorschrijven van een geneesmiddel dat niet overeenkomt met de huidige Nederlandse richtlijn' zelden voorkomt bij ZIN-beoordelingen, nodigde ZIN het Nederlands Oogheelkundig Gezelschap tijdens de procedure uit voor overleg over de plaatsbepaling; het NOG bevestigde dat het geen plek meer ziet voor corticosteroïd-antibioticumcombinaties na cataractoperaties – het overleg verlengde de doorlooptijd.</t>
  </si>
  <si>
    <t xml:space="preserve">Tussentijds beroepsgroepoverleg als procedurele stap wanneer praktijk en richtlijn uiteenlopen; ZIN legt uit waarom de beoordeling langer duurde.</t>
  </si>
  <si>
    <t xml:space="preserve">brief 25-01-2023 p. 2 (context van de beoordeling)</t>
  </si>
  <si>
    <t xml:space="preserve">overleg NOG plaatsbepaling, praktijk versus richtlijn, langere doorlooptijd, beroepsgroep bevestigt geen plek</t>
  </si>
  <si>
    <t xml:space="preserve">REDUCE-IT (RCT, 4,9 jaar, n=8.179) toont een klinisch relevante verlaging van het primaire samengestelde eindpunt met 24,8% (HR 0,752) en van het secundaire eindpunt (CV-sterfte, MI, beroerte) met 26,5% (HR 0,735) t.o.v. placebo; de subgroepen primaire en secundaire preventie verschillen niet significant en zijn beide relevant, en het effect blijft relevant na correctie voor het mogelijk niet-inerte minerale-olieplacebo (0,3–3% van de placebo-events) → SWP en meerwaarde voor de volledige indicatie.</t>
  </si>
  <si>
    <t xml:space="preserve">ZIN erkent en kwantificeert het placebo-artefact (minerale olie) maar laat het de effectiviteitsconclusie niet kantelen; de placebo-correctie wordt wél in de KE doorgevoerd – scheiding tussen SWP-oordeel en KE-correctie.</t>
  </si>
  <si>
    <t xml:space="preserve">brief 15-02-2023 p. 2 (stand van wetenschap en praktijk); FT-rapport conclusie</t>
  </si>
  <si>
    <t xml:space="preserve">icosapent-ethyl Vazkepa REDUCE-IT, HR 0,752 24,8%, HR 0,735 26,5%, minerale olie placebo 0,3-3%, subgroepen primaire secundaire preventie, meerwaarde</t>
  </si>
  <si>
    <t xml:space="preserve">De fabrikanten-ICER van €20.524/QALY negeert het negatieve placebo-effect en veronderstelt 20 jaar behouden behandeleffect; ZIN acht een range met treatment waning na 10 jaar én een placebo-correctie van 1,5–3% aannemelijker: €34.528–38.003/QALY voor de hele populatie, niet kosteneffectief bij €20.000 (ziektelast 0,39) → 45–50% korting nodig; de KEA is van voldoende kwaliteit.</t>
  </si>
  <si>
    <t xml:space="preserve">Standaardcorrecties van ZIN op CVOT-modellen: treatment waning na 10 jaar in de basecase en correctie voor een actieve 'placebo'; kortingsrange afgeleid van onder- en bovengrens van de gecorrigeerde ICER.</t>
  </si>
  <si>
    <t xml:space="preserve">FE-rapport conclusie; brief 15-02-2023 p. 3 (kosteneffectiviteit)</t>
  </si>
  <si>
    <t xml:space="preserve">ICER 20.524 fabrikant, treatment waning 10 jaar, placebo-effect 1,5-3%, ICER 34.528-38.003, referentiewaarde 20.000 ziektelast 0,39, korting 45-50%</t>
  </si>
  <si>
    <t xml:space="preserve">Omdat de KE sterk uiteenloopt – primaire preventie €133.222–165.191/QALY (korting 85–90%; QALY-winst 0,072–0,089 = 'één maand in goede gezondheid') tegenover secundaire preventie €25.533–27.884 (25–30%) – adviseren ZIN en ACP vergoeding te beperken tot secundaire preventie (vastgestelde HVZ, op statine, TG 1,7–5,6 mmol/l) met 30% korting; de ACP acht vergoeding voor primaire preventie 'vanuit maatschappelijk perspectief niet aangewezen' wegens het kleine effect, verdringing en €12 mln budgetimpact, en een prijs boven de referentiewaarde onaanvaardbaar.</t>
  </si>
  <si>
    <t xml:space="preserve">Splitsing van een SWP-positieve indicatie op KE-gronden per subgroep, met een maatschappelijk oordeel dat een QALY-winst van één maand geen publieke financiering rechtvaardigt; buitenlandse praktijk (alleen secundaire preventie vergoed) als steun.</t>
  </si>
  <si>
    <t xml:space="preserve">ACP-advies 19-08-2022 (gedachtevorming, advies); brief 15-02-2023 p. 3-4</t>
  </si>
  <si>
    <t xml:space="preserve">primaire preventie 133.222-165.191 korting 85-90%, secundaire preventie 25.533-27.884 korting 25-30%, QALY-winst één maand, niet aangewezen maatschappelijk, verdringing 12 mln, bijlage 2 alleen HVZ</t>
  </si>
  <si>
    <t xml:space="preserve">De brief van 16 september 2022 is op 15 februari 2023 in gecorrigeerde vorm opnieuw verzonden omdat 'per abuis op enkele plekken de verkeerde samengestelde uitkomstmaat' stond – ook het FT-rapport is gecorrigeerd; de fabrikant had de ACP verweten uit te gaan van 'zeer conservatieve scenario's' vergeleken met NICE.</t>
  </si>
  <si>
    <t xml:space="preserve">ZIN corrigeert feitelijke fouten in een advies via een herziene brief met expliciete erratumvermelding; NICE-vergelijkingen van de fabrikant worden genoteerd maar niet gevolgd.</t>
  </si>
  <si>
    <t xml:space="preserve">brief 15-02-2023 p. 1 (aanhef/erratum); ACP-advies (inspraak fabrikant)</t>
  </si>
  <si>
    <t xml:space="preserve">gecorrigeerde brief erratum samengestelde uitkomstmaat, versie 16-09-2022, fabrikant NICE conservatieve scenario's</t>
  </si>
  <si>
    <t xml:space="preserve">FOURIER en ODYSSEY OUTCOMES (~45.000 patiënten) tonen klinisch relevante reductie van CV-events bij zeer hoog risico door vastgestelde HVZ (evolocumab zonder, alirocumab met een onzeker relevant sterfte-effect; stakers &lt;4%; FOURIER-OLE &gt;5 jaar veilig en 'vroeg starten loont'); de CVRM-definitie van HVZ omvat ook niet-geïncludeerde groepen (stabiele angina, aorta-aneurysma), maar omdat atherosclerose de gemeenschappelijke oorzaak is die PCSK9-remmers via LDL-C bestrijden, acht ZIN effectiviteit daar 'aannemelijk' → uitbreiding naar alle HVZ-patiënten volgens de vigerende CVRM-richtlijn.</t>
  </si>
  <si>
    <t xml:space="preserve">Mechanistische extrapolatie naar richtlijnsubgroepen buiten de trialpopulatie wordt geaccepteerd bij een gedeeld pathofysiologisch mechanisme en groot klassebewijs; dynamische verwijzing naar 'de vigerende CVRM-richtlijn' in bijlage 2. Omslag t.o.v. GVS-171 (2019).</t>
  </si>
  <si>
    <t xml:space="preserve">brief 17-04-2023 p. 3 (therapeutische waarde); FT-rapport conclusie</t>
  </si>
  <si>
    <t xml:space="preserve">FOURIER ODYSSEY OUTCOMES 45.000, CV-events klinisch relevant, sterfte onzeker, FOURIER-OLE 5 jaar, CVRM-definitie HVZ breder, atherosclerose extrapolatie aannemelijk, stabiele angina aorta-aneurysma</t>
  </si>
  <si>
    <t xml:space="preserve">De verplichte ezetimib-voorbehandeling vervalt bij gedocumenteerde intolerantie (~7% volgens een Nederlandse studie) omdat een ZIN-evaluatie signalen gaf dat ezetimib te laag wordt gedoseerd of wel voorgeschreven maar niet ingenomen om aan de vergoedingsvoorwaarde te voldoen; patiënten moeten ezetimib wel eerst voldoende lang hebben geprobeerd, en de beroepsgroep moet het voorschrijfbeleid volgen met aandacht voor ouderen, comorbiditeit en stopcriteria; ZIN monitort het gebruik.</t>
  </si>
  <si>
    <t xml:space="preserve">Een vergoedingsvoorwaarde die tot 'papieren' compliance leidt, wordt versoepeld – anders dan in 2019 (GVS-190), toen ZN's 'dosering nul' werd afgewezen; monitoring van praktijkgebruik vervangt de formele eis.</t>
  </si>
  <si>
    <t xml:space="preserve">brief 17-04-2023 p. 3 (ezetimib-intolerantie) en p. 4 (advies, monitoring)</t>
  </si>
  <si>
    <t xml:space="preserve">ezetimib intolerantie 7%, te lage dosering niet ingenomen voorwaarde, verplichting vervalt bij intolerantie, voorschrijfbeleid volgen ouderen comorbiditeit stopcriteria, monitoring</t>
  </si>
  <si>
    <t xml:space="preserve">Bij een ziektelast van 0,16 geldt €20.000/QALY; de ICER van €69.026 (€74.817 incl. medische kosten in gewonnen jaren) is volgens ZIN de meest realistische schatting maar zeer gevoelig voor de sterfte-HR (€48.653–150.257), zodat de prijs op lijstprijsbasis ruim 65% moet dalen; de ACP wil 'aanzienlijk hoger dan 65%' omdat onzekerheden resteren en het een uitbreiding van al vergoede middelen betreft waarvan de investeringen grotendeels zijn terugverdiend – al ontbreken handvatten voor een concreet bedrag onder de referentiewaarde.</t>
  </si>
  <si>
    <t xml:space="preserve">Lage ziektelast (0,16) bij hoog-risicopreventie duwt de drempel naar €20.000 en de korting naar &gt;65%; 'al vergoede middelen met terugverdiende R&amp;D' als vaste ACP-opslagfactor (vgl. GVS-204, 238).</t>
  </si>
  <si>
    <t xml:space="preserve">ACP-advies PCSK9 2023 (overwegingen, advies); brief 17-04-2023 p. 4 (kosteneffectiviteit, advies)</t>
  </si>
  <si>
    <t xml:space="preserve">ziektelast 0,16 referentiewaarde 20.000, ICER 69.026 74.817, gevoeligheid sterfte HR 48.653-150.257, korting ruim 65%, ACP aanzienlijk hoger, investeringen terugverdiend</t>
  </si>
  <si>
    <t xml:space="preserve">De verruiming betreft 8.047–11.467 additionele patiënten bij 96% marktpenetratie in jaar 3 en €5.266 per patiënt per jaar op lijstprijs, oftewel €42,4–60,4 mln meerkosten – waarbij ZIN aantekent dat de werkelijke meerkosten lager zijn omdat de PCSK9-remmers al onder een vertrouwelijk arrangement vallen; het advies is daarom 'aanpassen onder voorwaarde dat een prijsreductie wordt bereikt'.</t>
  </si>
  <si>
    <t xml:space="preserve">BIA op lijstprijs bij bestaande arrangementen is een bewuste overschatting; uitbreiding van voorwaarden wordt gekoppeld aan heronderhandeling van het lopende arrangement.</t>
  </si>
  <si>
    <t xml:space="preserve">BIA conclusie; brief 17-04-2023 p. 3 (budgetimpactanalyse)</t>
  </si>
  <si>
    <t xml:space="preserve">8.047-11.467 additionele patiënten, marktpenetratie 96%, 5.266 per jaar lijstprijs, 42,4-60,4 mln, vertrouwelijk arrangement werkelijke kosten lager</t>
  </si>
  <si>
    <t xml:space="preserve">In de VICTORIA-subgroep met NT-proBNP ≤5.314 pg/ml heeft vericiguat t.o.v. placebo (beide op triple therapie) een statistisch en klinisch relevant effect op het samengestelde eindpunt én op hartfalenopname, CV-sterfte en totale sterfte afzonderlijk (relevantiegrenzen HR 0,90/1,10 en 0,95/1,05), zonder QoL-effect – waarmee het bezwaar uit 2022 ('opname-gedreven, geen sterftewinst') voor deze biomarker-subgroep wegvalt en SWP/meerwaarde wordt vastgesteld.</t>
  </si>
  <si>
    <t xml:space="preserve">Biomarker-gedefinieerde subgroep uit een eerder afgewezen RCT kan bij herbeoordeling alsnog SWP opleveren als álle componenten (incl. sterfte) de vooraf gestelde HR-grenzen halen; ZIN hanteert expliciete relevantiegrenzen per uitkomstmaat.</t>
  </si>
  <si>
    <t xml:space="preserve">FT-rapport 15-03-2023 §gunstige effecten (GRADE-tabellen met relevantiegrenzen) en conclusie; brief 12-05-2023 p. 1-2</t>
  </si>
  <si>
    <t xml:space="preserve">vericiguat NT-proBNP 5314, VICTORIA subgroep, CV-sterfte totale sterfte relevant, HR grenzen 0,90 1,10 0,95 1,05, kwaliteit van leven geen effect, herbeoordeling</t>
  </si>
  <si>
    <t xml:space="preserve">De Nederlandse standaard is inmiddels quadruple therapie (triple + SGLT2-remmer) en de beroepsgroep zet vericiguat pas daarna in, maar in VICTORIA gebruikten slechts 135 van 5.050 patiënten een SGLT2-remmer en de beroepsgroep bevestigt dat het effect bovenop SGLT2-remmers niet is onderzocht; ZIN beperkt SWP en meerwaarde daarom tot patiënten die géén SGLT2-remmer (kunnen) gebruiken en legt die eis in de bijlage 2-tekst vast – voor SGLT2-gebruikers voldoet vericiguat 'vooralsnog niet'.</t>
  </si>
  <si>
    <t xml:space="preserve">De vergoedingsvoorwaarde volgt de bewijsbasis, ook als die haaks staat op de richtlijnvolgorde: 'geen SGLT2-remmer' als inclusiecriterium. Illustratief voor hoe een verschoven standaard een positieve RCT gedeeltelijk onbruikbaar maakt.</t>
  </si>
  <si>
    <t xml:space="preserve">brief 12-05-2023 p. 2 (therapeutische waarde) en p. 3 (vergoedingsvoorwaarde); FT-rapport conclusie</t>
  </si>
  <si>
    <t xml:space="preserve">quadruple therapie SGLT2-remmer standaard, 135 van 5050 SGLT2, additief effect niet vast te stellen, geen SGLT2-remmer bijlage 2, triple therapie ACE ARB ARNI bètablokker MRA</t>
  </si>
  <si>
    <t xml:space="preserve">Voor 3.656 behandelde patiënten in jaar 3 en €1.095 per patiënt per jaar raamt ZIN ~€4,0 mln meerkosten (add-on, geen substitutie), mogelijk overschat omdat niet gecorrigeerd kon worden voor SGLT2-gebruikers die buiten de voorwaarde vallen; op grond van de BIA is FE-vrijstelling verleend.</t>
  </si>
  <si>
    <t xml:space="preserve">Kleine BIA door lage prijs → FE-vrijstelling ondanks eerdere afwijzing; databeperking (SGLT2-gebruik niet zichtbaar) leidt tot bewust conservatieve raming.</t>
  </si>
  <si>
    <t xml:space="preserve">BIA conclusie; brief 12-05-2023 p. 2-3</t>
  </si>
  <si>
    <t xml:space="preserve">3.656 patiënten, 1.095 per jaar, 4,0 mln, geen substitutie, overschatting SGLT2-gebruikers, FE-vrijstelling</t>
  </si>
  <si>
    <t xml:space="preserve">Het aangepaste model is nu goed genoeg om een alternatieve ICER-range te berekenen: de fabrikanten-ICER (€365.614/QALY) is 'waarschijnlijk te gunstig' door een voor hen gunstige eGFR-aanname die niet met de studiedata strookt; ZIN hanteert €365.614–555.856 (plus onzekerheid over gemodelleerde sterfte en bijwerkingen) en leidt bij €20.000/QALY een korting van 75% (ondergrens) tot 80% (bovengrens) af – de grote ICER-range vertaalt zich in slechts 5% kortingsverschil omdat geneesmiddelkosten een klein deel van de totale kosten zijn en de ICER als ratio niet lineair reageert.</t>
  </si>
  <si>
    <t xml:space="preserve">ZIN rekent zelf een ICER-range door met eigen aannames wanneer het model bruikbaar maar de inputs te gunstig zijn; expliciete uitleg waarom een brede ICER-range toch een smalle kortingsrange geeft (aandeel geneesmiddelkosten, niet-lineariteit).</t>
  </si>
  <si>
    <t xml:space="preserve">brief 15-06-2023 p. 3 (kosteneffectiviteitsanalyse); FE-rapport conclusie</t>
  </si>
  <si>
    <t xml:space="preserve">ICER 365.614-555.856, eGFR aanname te gunstig, korting 75-80%, referentiewaarde 20.000, niet-lineair ratio, geneesmiddelkosten klein deel totale kosten</t>
  </si>
  <si>
    <t xml:space="preserve">De QALY-winst van avacopan bedraagt slechts 0,07–0,11 – 'relatief weinig ten opzichte van de huidige standaardbehandeling' – terwijl het effect op relapse, glucocorticoïdgebruik en (nieuw vastgesteld) glucocorticoïdtoxiciteit statistisch significant en klinisch relevant is; ZIN concludeert daarom tot meerwaarde maar stelt dat 'de behaalde QALY-winst en de huidige lijstprijs onevenredig ver uiteen liggen': de kleine QALY-winst vertaalt zich rechtstreeks in de hoge korting, en 'om een hogere prijs te kunnen vragen is veel meer gezondheidswinst nodig'.</t>
  </si>
  <si>
    <t xml:space="preserve">Value-based redenering expliciet gemaakt: meerwaarde ≠ prijsruimte; bij geringe QALY-winst is alleen een zeer lage prijs verdedigbaar, ongeacht innovativiteit. Herbruikbaar tegenover elke 'klinisch relevant maar QALY-arm' claim.</t>
  </si>
  <si>
    <t xml:space="preserve">brief 15-06-2023 p. 3 (QALY-winst 0,07-0,11, onevenredig)</t>
  </si>
  <si>
    <t xml:space="preserve">QALY-winst 0,07-0,11, relatief weinig, lijstprijs onevenredig, meer gezondheidswinst nodig voor hogere prijs, glucocorticoïdtoxiciteit verminderd, relapse</t>
  </si>
  <si>
    <t xml:space="preserve">Opname geldt alleen als ook een weesgeneesmiddelenarrangement wordt opgesteld met de beroepsgroep (indicatiestelling, stopcriteria, rol expertisecentra, monitoring), met betrokkenheid van patiëntenvereniging en verzekeraars; de ACP gaat verder en ziet 'geen plaats voor de gehele indicatie' – zij wil de inzet via arrangement/bijlage 2 tot een subgroep beperken met start-/stopcriteria, indicatiecommissie en dataverzameling om te leren voor wie het middel 'echt nodig is', en wijst op komende concurrentie (andere complementremmers) voor de onderhandeling.</t>
  </si>
  <si>
    <t xml:space="preserve">Weesgeneesmiddelenarrangement als harde opnamevoorwaarde naast korting; ACP gebruikt het arrangement om een indicatie te versmallen die ZIN als geheel positief beoordeelde – spanning tussen wetenschappelijke en maatschappelijke weging.</t>
  </si>
  <si>
    <t xml:space="preserve">ACP-advies avacopan 2023 (advies); brief 15-06-2023 p. 3-4 (weesgeneesmiddelenarrangement, eindconclusie)</t>
  </si>
  <si>
    <t xml:space="preserve">weesgeneesmiddelenarrangement indicatiestelling stopcriteria expertisecentra, ACP subgroep start-stopcriteria indicatiecommissie, complementremmers in ontwikkeling, BI 6,6 mln bij 80% korting</t>
  </si>
  <si>
    <t xml:space="preserve">Bij therapieresistente episodische migraine (≥4 MMD, na falen van de 5 profylacticacategorieën uit de NVN-richtlijn 2017) bereikt 25% van de patiënten met een CGRP-remmer t.o.v. placebo een klinisch relevant effect (≥50% minder migrainedagen), mogelijk ook minder dagen met acute medicatie, met behoud van effect bij 1–5 jaar gebruik, mogelijke QoL-winst en zonder toename van ernstige bijwerkingen of stakers → SWP en meerwaarde; omdat het effect niet bij iedereen optreedt, zijn stopcriteria essentieel en bepalen 'niet zozeer farmacologische als wel prijsoverwegingen' de laatste-optie-positie.</t>
  </si>
  <si>
    <t xml:space="preserve">ZIN erkent openlijk dat de plaats 'na 5 profylactica' een prijsgedreven en geen farmacologische keuze is; responderpercentage (25%) als basis voor stopcriteria en BIA-scenario's. Herbruikbaar voor de hele CGRP-klasse incl. orale gepants.</t>
  </si>
  <si>
    <t xml:space="preserve">FT-rapport juni 2023 conclusie; brief 11-07-2023 p. 2 (therapeutische waarde)</t>
  </si>
  <si>
    <t xml:space="preserve">CGRP episodische migraine, 25% responders halvering migrainedagen, 5 categorieën profylactica NVN 2017, laatste behandeloptie prijsoverwegingen, stopcriteria, behoud effect 1-5 jaar</t>
  </si>
  <si>
    <t xml:space="preserve">De FE is van onvoldoende kwaliteit: de registratiehouders bepaalden de MMD-verdelingen voor responders en non-responders met een formule i.p.v. gepoolde individuele patiëntdata uit FOCUS, LIBERTY en CONQUER (leidend tot foutieve verdelingen; scenario's tonen dat de ICER stijgt bij aannemelijker aannames) en leverden 'zelfs niet na specifieke en herhaalde schriftelijke verzoeken' de cruciale scenario's en beschikbare gegevens – gebrek aan transparantie, kwaliteit en representativiteit, unaniem gesteund door de WAR.</t>
  </si>
  <si>
    <t xml:space="preserve">Weigering/nalaten van de fabrikant om beschikbare data (IPD) aan te leveren wordt expliciet benoemd en is op zichzelf voldoende voor 'FE onbruikbaar'; ZIN eist IPD-pooling voor responderverdelingen in migrainemodellen.</t>
  </si>
  <si>
    <t xml:space="preserve">FE-rapport conclusie en discussie (drie cruciale punten, MMD-verdelingen, IPD); brief 11-07-2023 p. 3</t>
  </si>
  <si>
    <t xml:space="preserve">FE onvoldoende kwaliteit, MMD-verdeling formule versus IPD pooling FOCUS LIBERTY CONQUER, herhaalde verzoeken niet aangeleverd, transparantie representativiteit, WAR unaniem</t>
  </si>
  <si>
    <t xml:space="preserve">Hoewel de therapeutische effectiviteit vaststaat, kan ZIN 'geen valide en betrouwbare uitspraak' over de kosteneffectiviteit doen en daarom 'vooralsnog niet met de vereiste zorgvuldigheid adviseren' over uitbreiding van de bijlage 2-voorwaarden – geen positief, geen negatief advies, maar een aanhouding totdat de klasse een bruikbare FE levert; de bestaande vergoeding voor chronische migraine blijft ongewijzigd.</t>
  </si>
  <si>
    <t xml:space="preserve">Derde adviesuitkomst naast opnemen/niet opnemen: 'geen advies mogelijk' bij onbruikbare FE voor een uitbreiding – de bewijslast voor KE ligt volledig bij de aanvragers; vergelijk tafamidis 2020 (GVS-211), avacopan 2022 (GVS-260).</t>
  </si>
  <si>
    <t xml:space="preserve">brief 11-07-2023 p. 3 (kosteneffectiviteit, advies)</t>
  </si>
  <si>
    <t xml:space="preserve">geen valide uitspraak kosteneffectiviteit, vooralsnog niet adviseren uitbreiding, aanhouding, chronische migraine voorwaarde blijft, bewijslast registratiehouders</t>
  </si>
  <si>
    <t xml:space="preserve">De BIA loopt van €10,3 mln (scenario 1: responderpercentage uit de studies, met 'hoog' aantal stakers door strenge studiecriteria) tot €20,3 mln (scenario 2: aanzienlijk meer patiënten doorbehandeld zoals in de praktijk) voor 2.055–3.549 EM-patiënten in jaar 3; een ZIN-analyse van declaratiedata bij chronische migraine bevestigt dat in de praktijk meer patiënten worden doorbehandeld dan in studies – reden om de gepast-gebruikafspraken (stopcriteria) ook voor EM te laten gelden.</t>
  </si>
  <si>
    <t xml:space="preserve">Eigen declaratiedata-analyse van ZIN als validatie van BIA-aannames: praktijkstakers ≠ studiestakers; gepast-gebruikafspraken als expliciete BIA-parameter.</t>
  </si>
  <si>
    <t xml:space="preserve">BIA conclusie; brief 11-07-2023 p. 2-3 (budgetimpactanalyse, declaratiedata CM)</t>
  </si>
  <si>
    <t xml:space="preserve">BIA 10,3-20,3 mln, 2.055-3.549 patiënten, scenario stakers studie versus praktijk, declaratiedata chronische migraine doorbehandelen, gepast gebruik afspraken stopcriteria</t>
  </si>
  <si>
    <t xml:space="preserve">Alle BIA-scenario's van oktober 2022 (minimaal 27.097 potentiële patiënten) gaven een budgetimpact &gt;€10 mln – de grens waarboven een FE altijd verplicht is – maar de nog ongepubliceerde GIP-data tonen ~200 gedeclareerde verpakkingen in Q1 2023 en een verwachting van ~800 verstrekkingen voor heel 2023 (AIP €1.242 per kuur), 'ver onder' de raming; op basis van deze feitelijke declaratiedata verlengt ZIN de voorlopige FE-vrijstelling tot ten minste 01-01-2024 en adviseert het middel onder de bestaande voorwaarden opgenomen te houden.</t>
  </si>
  <si>
    <t xml:space="preserve">Real-world declaratiedata (GIP) als grond om een ramingsgebaseerde FE-plicht te herijken; de €10 mln-grens blijft de regel, de vrijstelling is tijdelijk en toetsbaar. Herbruikbaar bij middelen waarvan het gebruik sterk afhangt van epidemiologie.</t>
  </si>
  <si>
    <t xml:space="preserve">brief 13-07-2023 p. 1-2 (budgetimpact, conclusie en advies, voetnoot I)</t>
  </si>
  <si>
    <t xml:space="preserve">Paxlovid nirmatrelvir ritonavir, BIA 2022 27.097 patiënten &gt;10 mln, GIP Q1 2023 200 verpakkingen, 800 verstrekkingen, AIP 1.242, FE-vrijstelling verlengd 1 januari 2024</t>
  </si>
  <si>
    <t xml:space="preserve">Claude (batch 62, 25-09-2026)</t>
  </si>
  <si>
    <t xml:space="preserve">Het OMT-advies van 22-02-2023 markeert een nieuwe pandemiefase (milde infecties door opgebouwde afweer; COVID-specifieke maatregelen kunnen vervallen); ZIN neemt die contextverandering als aanleiding om de BIA te herzien en de toegezegde farmacotherapeutische herevaluatie na één jaar uit te stellen tot januari 2024 – de pandemie-uitzondering wordt zo gefaseerd afgebouwd in plaats van abrupt beëindigd.</t>
  </si>
  <si>
    <t xml:space="preserve">Cyclisch pakketbeheer bij pandemiemiddelen: externe adviezen (OMT) en gebruiksdata sturen het tempo van herbeoordeling; korte adviesbrieven zonder nieuwe inhoudelijke toets volstaan voor procedurele besluiten.</t>
  </si>
  <si>
    <t xml:space="preserve">brief 13-07-2023 p. 1 (ontwikkelingen coronapandemie) en p. 2 (evaluatie herbeoordeling farmacotherapie)</t>
  </si>
  <si>
    <t xml:space="preserve">OMT-advies 22-02-2023 nieuwe fase, coronapandemie, herevaluatie uitgesteld januari 2024, voorlopige vrijstelling uitzonderlijke situatie, cyclisch pakketbeheer</t>
  </si>
  <si>
    <t xml:space="preserve">Bij LGS verlaagt fenfluramine 0,7 mg/kg/dag de valaanvallen met 26,5% vs. 7,6% placebo (verschil -19,9% [-31,0; -8,7]) en bereikt 25% een ≥50%-respons (RR 2,04 [1,33–3,11]); bij DS (± stiripentol) is de convulsiereductie vergelijkbaar groot – responderpercentages die overeenkomen met die van cannabidiol + clobazam, terwijl beide middelen meer bijwerkingen en stakers dan placebo geven zonder aantoonbaar onderling verschil → geen klinisch relevante verschillen in eigenschappen, gelijke waarde, onderling vervangbaar.</t>
  </si>
  <si>
    <t xml:space="preserve">Clustering van twee weesgeneesmiddelen voor zeldzame epilepsiesyndromen op naast elkaar gelegde placebogecontroleerde responderdata; 'meerwaarde t.o.v. placebo + gelijke waarde t.o.v. klassegenoot' als 1A-formule (vgl. ozanimod GVS-208).</t>
  </si>
  <si>
    <t xml:space="preserve">GVS-rapport 18-08-2023 §2.1.4 (gunstige/ongunstige effecten LGS); FT-rapport 14-08-2023 conclusie</t>
  </si>
  <si>
    <t xml:space="preserve">fenfluramine Fintepla LGS valaanvallen -26,5% vs -7,6%, 50% responders RR 2,04, Dravet stiripentol, cannabidiol clobazam vergelijkbaar, gelijke waarde onderling vervangbaar</t>
  </si>
  <si>
    <t xml:space="preserve">Omdat cannabidiol op 1B staat met een financieel arrangement waarin ZIN geen inzicht heeft, biedt clustering geen prijsgarantie; ZIN stelt als uitgangspunt dat 'de nettoprijs van de nieuwe behandeling niet hoger mag zijn dan de nettoprijs van de vergelijkende behandeling' en adviseert voor fenfluramine te onderhandelen – dit advies is in de gecorrigeerde brief van 12-10-2023 toegevoegd aan de versie van 31-08-2023.</t>
  </si>
  <si>
    <t xml:space="preserve">Standaardclausule voor toetreders tot een klasse onder arrangement: 1A/1B met 'nettoprijs ≤ nettoprijs comparator' en onderhandeling; ZIN corrigeert eigen brieven wanneer deze clausule ontbrak.</t>
  </si>
  <si>
    <t xml:space="preserve">gecorrigeerde brief 12-10-2023 p. 1 (erratum) en p. 2 (advies)</t>
  </si>
  <si>
    <t xml:space="preserve">financieel arrangement cannabidiol geen inzicht, nettoprijs niet hoger dan comparator, onderhandelen fenfluramine, gecorrigeerde brief toegevoegd</t>
  </si>
  <si>
    <t xml:space="preserve">Voor de vergoedingslimiet stelt ZIN de standaarddosis van fenfluramine op 16 mg/dag (de WHO-DDD van 8 mg is gebaseerd op een andere toepassing en te laag voor DS/LGS-onderhoud tot 0,7 mg/kg, max. 26 mg) en die van cannabidiol op 700 mg; de bijlage 2-voorwaarde 153 wordt uitgebreid tot beide middelen met de bestaande stopregel (staken als na 6 maanden onderhoudsdosering de aanvalsfrequentie niet ≥30% is gedaald); bij ≤0,7 mg/kg/dag zijn hartklepafwijkingen en pulmonale hypertensie niet gerapporteerd.</t>
  </si>
  <si>
    <t xml:space="preserve">Afwijking van de WHO-DDD bij het vaststellen van de standaarddosis wanneer die DDD op een andere indicatie berust; gedeelde stopregel als klassevoorwaarde; historisch veiligheidsrisico (valvulopathie) benoemd maar niet belemmerend bij lage dosis.</t>
  </si>
  <si>
    <t xml:space="preserve">GVS-rapport 18-08-2023 §2.3 standaarddosis; brief 12-10-2023 p. 2 (onderdeel 153); FT-rapport conclusie (ongunstige effecten)</t>
  </si>
  <si>
    <t xml:space="preserve">standaarddosis 16 mg WHO-DDD 8 mg afwijking, cannabidiol 700 mg, bijlage 2 onderdeel 153 stopregel 30% 6 maanden, hartklep pulmonale hypertensie niet gerapporteerd 0,7 mg/kg</t>
  </si>
  <si>
    <t xml:space="preserve">Voor het vaste combinatiepreparaat bempedoïnezuur/ezetimib geldt geen nieuwe effectiviteitstoets: het komt in aanmerking als alternatief voor de losse componenten in dezelfde doseerverhouding, maar mag niet duurder zijn dan die componenten samen – €1,80 per dag voor bempedoïnezuur (Z-index dec. 2023) plus €0,04 (goedkoopste generiek) tot €0,56 (Ezetrol) voor ezetimib – en omdat Nilemdo na prijsonderhandeling is opgenomen, moet met die (vertrouwelijke) nettoprijs rekening worden gehouden.</t>
  </si>
  <si>
    <t xml:space="preserve">Prijsregel voor vaste combinaties: ≤ som van de componenten, inclusief de onderhandelde nettoprijs van een component onder arrangement; de goedkoopste generieke variant van een component is de rekenbasis.</t>
  </si>
  <si>
    <t xml:space="preserve">brief 08-12-2023 p. 2 (prijsvergelijking losse componenten, arrangement Nilemdo)</t>
  </si>
  <si>
    <t xml:space="preserve">Nustendi bempedoïnezuur ezetimib combinatiepreparaat, 1,80 per dag, ezetimib 0,04-0,56 per dag, niet duurder dan losse componenten, arrangement Nilemdo nettoprijs</t>
  </si>
  <si>
    <t xml:space="preserve">ZIN bracht het advies uit vóór het formele verzoek van VWS (aanvraag ontvangen 4 december, advies 8 december 2023; uitvoeringstoets verwacht in januari) met het uitdrukkelijke verzoek de aanvraag 'zo snel mogelijk' in behandeling te nemen, en nam de bijlage 2-voorwaarde van bempedoïnezuur over met aanpassing voor de combinatie ('niet in combinatie met een statine' bij gedocumenteerde statine-intolerantie).</t>
  </si>
  <si>
    <t xml:space="preserve">Pro-actieve, ultrakorte procedure voor combinaties van al beoordeelde componenten; bijlage 2-tekst wordt gekopieerd van het monopreparaat.</t>
  </si>
  <si>
    <t xml:space="preserve">brief 08-12-2023 p. 1 (procedure) en p. 2-3 (voorwaarde bempedoïnezuur/ezetimib)</t>
  </si>
  <si>
    <t xml:space="preserve">advies vóór formeel verzoek, aanvraag 4 december advies 8 december, uitvoeringstoets januari, bijlage 2 gekopieerd bempedoïnezuur, statine-intolerantie EAS/ESC</t>
  </si>
  <si>
    <t xml:space="preserve">De nieuwe 12-maands open-label extensies (OLE-FACETS, OLE-ATTRACT; doorbehandeling met migalastat zonder controlegroep) tonen een LVMi-reductie (-7,7 g/m² [-15,4; -0,01], n=27, na 24 mnd; -3,8 g/m² [-8,9; 1,3] na 30 mnd) waarvan de klinische relevantie 'zeer onzeker' is, 32 samengestelde events (29 renaal), geen nieuwe QoL-data en geen aanvullend bewijs over de vergelijkbaarheid van bijwerkingen met ERT (blijft lage kwaliteit) – 'de kwaliteit van het bewijs is dermate laag' dat ook nu geen gelijke waarde t.o.v. ERT kan worden vastgesteld → SWP niet voldaan wegens onvoldoende gegevens.</t>
  </si>
  <si>
    <t xml:space="preserve">Ongecontroleerde extensiedata van kleine cohorten voegen bij een vergelijkende vraag (vs. ERT) niets toe; ZIN vraagt om 'volledig gedocumenteerd longitudinaal onderzoek dat de progressie van individuele patiënten volgt'. Herhaling van de lijn uit 2017 (GVS-131) en elosulfase (GVS-133).</t>
  </si>
  <si>
    <t xml:space="preserve">FT-rapport 05-12-2023 conclusie; brief 13-12-2023 p. 2 (SWP na herbeoordeling 2023)</t>
  </si>
  <si>
    <t xml:space="preserve">migalastat herbeoordeling, OLE-FACETS OLE-ATTRACT zonder controlegroep, LVMi -7,7 -3,8 g/m2, klinische relevantie zeer onzeker, geen QoL-data, veiligheid lage kwaliteit, geen gelijke waarde ERT</t>
  </si>
  <si>
    <t xml:space="preserve">Onder het kader 'Passende Zorg' is niet bewezen effectieve zorg geen passende zorg; de nieuwe VT-regeling voor weesgeneesmiddelen, conditionals en exceptionals (2023) zou 'in principe' kunnen gelden voor de kleine subgroep die geen ERT kan krijgen (antistofvorming, anafylaxie) en daarmee geen alternatief heeft, maar omdat het volgens de beroepsgroep om ~2 patiënten in Nederland gaat, betwijfelt ZIN de doelmatigheid daarvan en laat het registratiehouder en beroepsgroep eerst overleggen.</t>
  </si>
  <si>
    <t xml:space="preserve">VT-regeling 2023 expliciet getoetst maar doelmatigheid van een VT-traject bij n≈2 in twijfel getrokken; 'geen alternatief' geldt alleen voor de ERT-onmogelijke subgroep, niet voor wie ERT kan gebruiken.</t>
  </si>
  <si>
    <t xml:space="preserve">brief 13-12-2023 p. 2-3 (Passende Zorg, VT-regeling)</t>
  </si>
  <si>
    <t xml:space="preserve">Passende Zorg niet bewezen effectief, VT-regeling weesgeneesmiddelen conditionals exceptionals 2023, subgroep antistoffen anafylaxie ERT, 2 patiënten doelmatigheid, beroepsgroep overleg</t>
  </si>
  <si>
    <t xml:space="preserve">ZIN erkent opnieuw dat orale toediening van migalastat tegenover ERT-infusen 'een belangrijk voordeel wat betreft gebruiksgemak' is en dat het daarom wenselijk blijft de therapeutische waarde nader te onderzoeken, maar gebruiksgemak weegt niet mee zolang vergelijkbare effectiviteit niet is aangetoond.</t>
  </si>
  <si>
    <t xml:space="preserve">Gebruiksgemak als motief voor onderzoek, niet als vergoedingsgrond – consistent met GVS-122 (eliglustat), GVS-237 (ferrimaltol).</t>
  </si>
  <si>
    <t xml:space="preserve">brief 13-12-2023 p. 2 (SWP na eerste beoordeling 2017); FT-rapport conclusie</t>
  </si>
  <si>
    <t xml:space="preserve">oraal versus ERT infuus gebruiksgemak belangrijk voordeel, effectiviteit niet aangetoond, nader onderzoek wenselijk</t>
  </si>
  <si>
    <t xml:space="preserve">AURORA-1 (RCT, 52 weken, voclosporine + MMF + laaggedoseerde steroïden vs. placebo) toont meer complete renale responsen en snellere proteïnuriedaling, AURORA-2 behoud tot 3 jaar; via indirecte vergelijking met tacrolimus (in de praktijk de meest gebruikte calcineurineremmer bij LN, off-label) en belimumab (BLISS-LN) vindt ZIN geen klinisch relevante verschillen in renale respons of veiligheid → SWP als tweedelijnsbehandeling (na MMF + prednison of laaggedoseerd cyclofosfamide) en gelijke waarde t.o.v. tacrolimus en belimumab.</t>
  </si>
  <si>
    <t xml:space="preserve">Gelijke waarde t.o.v. een off-label gebruikte standaard (tacrolimus) én een intramuraal biologisch middel (belimumab) via indirecte vergelijking; ZIN kiest de richtlijnstap (toevoeging CNI of belimumab) als comparatorset.</t>
  </si>
  <si>
    <t xml:space="preserve">FT-rapport (AURORA-1/2, indirecte vergelijking); GVS-rapport 18-12-2023 §3.1; brief 21-12-2023 p. 2</t>
  </si>
  <si>
    <t xml:space="preserve">voclosporine Lupkynis lupus nefritis klasse III-V, AURORA-1 renale respons, AURORA-2 3 jaar, tacrolimus off-label, belimumab BLISS-LN, indirecte vergelijking gelijke waarde tweede lijn</t>
  </si>
  <si>
    <t xml:space="preserve">Gezien de gelijke waarde is een FE 'niet van toepassing' en mag de nettoprijs van een behandeling met voclosporine (€9.733 per patiënt per jaar) niet hoger zijn dan die van tacrolimus (~€940 per patiënt per jaar) – het goedkoopste gelijkwaardige alternatief, niet het duurdere belimumab (€7.073 per startende patiënt) – zodat opname op 1B/bijlage 2 alleen 'mits' die prijsvoorwaarde wordt vervuld.</t>
  </si>
  <si>
    <t xml:space="preserve">Bij meerdere gelijkwaardige comparators is het goedkoopste (ook off-label, generieke) middel het prijsanker; weesgeneesmiddelstatus geeft geen prijsruimte bij gelijke waarde (vgl. eliglustat GVS-122, mexiletine GVS-216).</t>
  </si>
  <si>
    <t xml:space="preserve">brief 21-12-2023 p. 2-3 (farmaco-economische analyse, advies); BIA §kosten</t>
  </si>
  <si>
    <t xml:space="preserve">nettoprijs niet hoger dan tacrolimus, 9.733 vs 940 per jaar, belimumab 7.073, FE niet van toepassing gelijke waarde, weesgeneesmiddel geen prijsruimte</t>
  </si>
  <si>
    <t xml:space="preserve">Voor 433–630 LN-patiënten klasse III–V (incidentie 39–44/jaar) raamt ZIN 85–121 voclosporine-gebruikers in jaar 3 met €0,2–0,3 mln netto meerkosten, uitgesplitst naar domein: +€0,63–0,89 mln op het extramurale farmaciebudget en -€0,42–0,58 mln op het intramurale budget doordat extramuraal voclosporine intramuraal belimumab vervangt.</t>
  </si>
  <si>
    <t xml:space="preserve">Domeinoverstijgende BIA (extramuraal vs. intramuraal farmaciebudget) wanneer een GVS-middel een ziekenhuisgeneesmiddel substitueert; kleine netto-impact maar verschuiving tussen budgetten expliciet gemaakt.</t>
  </si>
  <si>
    <t xml:space="preserve">BIA conclusie; brief 21-12-2023 p. 2 (budgetimpactanalyse)</t>
  </si>
  <si>
    <t xml:space="preserve">433-630 LN-patiënten, incidentie 39-44, 85-121 behandeld jaar 3, 0,2-0,3 mln netto, extramuraal +0,63-0,89 mln, intramuraal -0,42-0,58 mln belimumab substitutie</t>
  </si>
  <si>
    <t xml:space="preserve">EXPLORER-HCM (RCT, 30 weken, n=251) en VALOR-HCM tonen dat mavacamten de inspanningscapaciteit (pVO2) significant verbetert, het samengestelde primaire eindpunt bij 37% vs. 17% haalt (verschil 19,4% [8,7–30,1]), waarschijnlijk klinisch relevant meer patiënten ≥10 punten KCCQ-verbetering geeft en klinisch relevant minder patiënten voor septumreductietherapie in aanmerking laat komen; het effect op harde uitkomsten (CV-sterfte, hartfalen, atriumfibrilleren) is 'zeer onzeker' omdat bij 1–2% jaarlijkse CV-sterfte lange, grote studies nodig zijn – toch SWP en meerwaarde, mede omdat mavacamten een invasieve ingreep (SRT) kan voorkomen.</t>
  </si>
  <si>
    <t xml:space="preserve">Functionele/PRO-eindpunten (pVO2, NYHA, KCCQ) en vermeden invasieve behandeling volstaan voor SWP bij een ziekte met laag jaarlijks sterfterisico; ZIN accepteert dat harde eindpunten pas uit lopende langetermijnstudies kunnen komen en koppelt daar cyclische monitoring aan.</t>
  </si>
  <si>
    <t xml:space="preserve">FT-rapport 14-02-2024 samenvatting en conclusie (EXPLORER-HCM, VALOR-HCM); brief 01-05-2024 p. 2 (therapeutische waarde)</t>
  </si>
  <si>
    <t xml:space="preserve">mavacamten Camzyos HOCM BMS, EXPLORER-HCM 37% vs 17% pVO2 NYHA, KCCQ 10 punten, VALOR-HCM SRT vermeden, CV-sterfte 1-2% per jaar, harde uitkomsten zeer onzeker, laatste redmiddel voor invasief</t>
  </si>
  <si>
    <t xml:space="preserve">De FE is van voldoende kwaliteit en bruikbaar: ICER €15.019/QALY met 100% kans op kosteneffectiviteit bij €50.000 (ziektelast 0,41 na de door ZIN gevraagde algemene-populatie-geschaalde utiliteiten, die de ziektelast van 0,377 naar 0,410 en de referentiewaarde van €20.000 naar €50.000 brachten), maar door de korte follow-up en onzekere langetermijnuitkomsten (morbiditeit, mortaliteit) is de ICER 'mogelijk te optimistisch' en moeten de resultaten 'zeer voorzichtig worden geïnterpreteerd'; bij tegenvallende langetermijnstudies is herbeoordeling van de (kosten)effectiviteit aangewezen.</t>
  </si>
  <si>
    <t xml:space="preserve">Een ZIN-correctie op utiliteiten kan de ziektelastklasse en dus de referentiewaarde verschuiven (0,377→0,410; €20.000→€50.000); 'kosteneffectief nu, herbeoordelen als de lange termijn tegenvalt' als expliciete voorwaarde bij vroege KE-positieve middelen.</t>
  </si>
  <si>
    <t xml:space="preserve">FE-rapport 16-01-2024 conclusie en §ziektelast (tabel 28); brief 01-05-2024 p. 3 (kosteneffectiviteit)</t>
  </si>
  <si>
    <t xml:space="preserve">ICER 15.019, kans 100% bij 50.000, ziektelast 0,377 naar 0,410 utiliteiten algemene populatie, referentiewaarde 20.000 naar 50.000, korte follow-up, mogelijk te optimistisch, herbeoordeling lange termijn</t>
  </si>
  <si>
    <t xml:space="preserve">Omdat de totale HCM-populatie veel groter is dan de symptomatische obstructieve subgroep bestaat 'een risico op bredere (off-label) inzet met een grote financiële impact' (BIA €7,2–24,8 mln voor 412–1.420 patiënten bij €17.488 p.p.); ZIN adviseert daarom een bijlage 2-voorwaarde die de vergoeding beperkt tot NYHA II–III HOCM met persisterende klachten ondanks optimale bètablokker/calciumantagonist of bewezen contra-indicatie/intolerantie, uitsluitend op recept van een expertisecentrum, sluit aan bij het behandelprotocol dat de beroepsgroep opstelt (LVEF ≥55%) en kondigt monitoring in het kader van cyclisch pakketbeheer aan; de bijlage 2-tekst werd in de gecorrigeerde brief van 01-05-2024 hersteld.</t>
  </si>
  <si>
    <t xml:space="preserve">Off-label-risico bij een grote aanpalende populatie (niet-obstructieve HCM) als reden voor bijlage 2 + expertisecentrumplicht ondanks gunstige KE; cyclisch pakketbeheer als vangnet voor onzekere langetermijneffecten.</t>
  </si>
  <si>
    <t xml:space="preserve">brief 01-05-2024 p. 1 (correctie), p. 2-3 (budgetimpactanalyse, advies, voorwaarde mavacamten)</t>
  </si>
  <si>
    <t xml:space="preserve">off-label risico niet-obstructieve HCM, bijlage 2 NYHA II-III persisterend klachten contra-indicatie intolerantie, expertisecentrum recept, behandelprotocol LVEF 55%, 412-1.420 patiënten 7,2-24,8 mln, cyclisch pakketbeheer monitoring, gecorrigeerde bijlage 2 tekst</t>
  </si>
  <si>
    <t xml:space="preserve">De eerste FE van een obesitasmiddel is onbruikbaar: het 'zeer complexe' ziektemodel berekent QALY-winst uit gemodelleerde preventie van comorbiditeit en diabetes die in de STEP-studies (≤2 jaar) niet is gemeten, is te intransparant, vermoedelijk gebiast en mist bewijs; de ICER's (STEP 1 €43.231, kans 4% bij €20.000; STEP 2 €83.421, 0%; STEP 8 vs. liraglutide €19.189, 57%) zijn extreem gevoelig voor baseline-BMI (€103.906 bij BMI 30; €316.990 bij BMI 28), gewichtsbehoud en behandelduur (20 jaar doorbehandelen: +127–354%), zodat 'het niveau van onzekerheid niet te bepalen is' en ZIN geen realistische ICER en dus geen prijsadvies kan geven.</t>
  </si>
  <si>
    <t xml:space="preserve">Voor gewichtsreducerende middelen eist ZIN een transparant, gevalideerd ziektemodel waarin langetermijnwinst niet louter uit surrogaat-gewichtsverlies wordt afgeleid; bij ziektelast 0,1–0,4 (€20.000) is de lat extra hoog. Klasse-implicatie: één gevalideerd obesitasmodel nodig voor semaglutide, tirzepatide e.a.</t>
  </si>
  <si>
    <t xml:space="preserve">FE-rapport 19-06-2024 conclusie en resultaten (STEP 1/2/8, gevoeligheidsanalyses); brief 12-07-2024 p. 2-3 en technische bijlage</t>
  </si>
  <si>
    <t xml:space="preserve">Wegovy semaglutide obesitas, FE onbruikbaar intransparant bias, ICER 43.231 kans 4%, 83.421 0%, 19.189 vs liraglutide 57%, baseline-BMI 103.906 316.990, ziektelast 0,1-0,4 referentiewaarde 20.000, geen prijsadvies</t>
  </si>
  <si>
    <t xml:space="preserve">Claude (batch 63, 25-09-2026)</t>
  </si>
  <si>
    <t xml:space="preserve">Omdat KE en doelmatige inzet onduidelijk zijn en de vraag naar afslankmiddelen 'zeer groot' is, presenteert ZIN geen puntschatting maar vier scenario's: van €59,3 mln (60.754 patiënten; huidige GLI-deelnemers na 1 jaar GLI, 5% groei) tot €1,3 miljard (669.880 patiënten; alle GLI-gerechtigden, direct starten) in jaar 3 bij ~€2.750 per patiënt per jaar – waarmee vooral zichtbaar wordt dat de vergoedingsvoorwaarden (GLI eerst, 1 jaar) de budgetknop zijn; ~7 mln Nederlanders hebben overgewicht, ~4,2 mln vallen onder het EMA-label, en de Zorgstandaard Obesitas 2023 laat eerdere farmacotherapie toe dan de bijlage 2-voorwaarden uit 2010.</t>
  </si>
  <si>
    <t xml:space="preserve">Scenario-BIA (factor 20 spreiding) als beleidsinstrument om de impact van vergoedingsvoorwaarden te tonen in plaats van een raming te geven; verwachte concurrenten (tirzepatide) en effectievere opvolgers als tegengestelde prijskrachten benoemd.</t>
  </si>
  <si>
    <t xml:space="preserve">BIA conclusie (vier scenario's); brief 12-07-2024 p. 3-4 (budgetimpactanalyse, tabel)</t>
  </si>
  <si>
    <t xml:space="preserve">vier scenario's 59,3 mln tot 1,3 miljard, 60.754 tot 669.880 patiënten, 2.750 per jaar, 4,2 mln onder EMA-label, 7 mln overgewicht, GLI eerst 1 jaar voorwaarde, Zorgstandaard Obesitas 2010 vs 2023, tirzepatide</t>
  </si>
  <si>
    <t xml:space="preserve">Omdat geen KE-uitspraak mogelijk is, is het dossier niet in de openbare ACP behandeld, maar ZIN concludeert met de ACP dat een brede maatschappelijke discussie over gewichtsreducerende middelen 'zonder meer aan de orde' is: 'we staan aan het begin van het mogelijk medicaliseren van een deel van de Nederlandse bevolking', het CEG publiceerde de argumentenwijzer 'Door dik en dun?', preventie vs. interventie is zorgoverstijgend (financiën, EZ, onderwijs) en er moet een normatief kader komen – ZIN adviseert de minister die 'meerstemmige dialoog' spoedig te starten, mede omdat 'het niet vergoeden van potentieel kosteneffectieve geneesmiddelen ook de toegankelijkheid kan blokkeren'.</t>
  </si>
  <si>
    <t xml:space="preserve">ZIN agendeert een normatief-maatschappelijk kader als voorwaarde vóór pakketopname van een hele middelenklasse (medicalisering, obesogene samenleving); tweezijdige toegankelijkheidsredenering (niet-vergoeden kan ook toegang blokkeren).</t>
  </si>
  <si>
    <t xml:space="preserve">brief 12-07-2024 p. 1-2 (pakketadvies) en p. 4-5 (maatschappelijke weging, passende zorg)</t>
  </si>
  <si>
    <t xml:space="preserve">maatschappelijke weging, medicaliseren bevolking, CEG argumentenwijzer Door dik en dun, normatief kader overgewicht obesitas, preventie versus interventie zorgoverstijgend, meerstemmige dialoog, toegankelijkheid blokkeren</t>
  </si>
  <si>
    <t xml:space="preserve">De actuele tekorten aan semaglutide (Ozempic, diabetes) en liraglutide – Novo Nordisk verminderde de liraglutidelevering om de Ozempic-productie te verhogen; het NHG adviseert Ozempic alleen bij diabetes voor te schrijven – onderstrepen volgens ZIN de noodzaak om te identificeren wie de meeste baat heeft, en vergoeding van Wegovy voor obesitas 'zou pas in moeten gaan wanneer de tekorten voor de huidige diabetespatiënten zijn opgelost'.</t>
  </si>
  <si>
    <t xml:space="preserve">Beschikbaarheid/leveringszekerheid als pakketoverweging: opname van een nieuwe indicatie wordt gekoppeld aan het oplossen van tekorten voor bestaande gebruikers van dezelfde stof.</t>
  </si>
  <si>
    <t xml:space="preserve">brief 12-07-2024 p. 5 (tekorten)</t>
  </si>
  <si>
    <t xml:space="preserve">tekorten semaglutide Ozempic liraglutide, Novo Nordisk levering, NHG advies alleen diabetes, vergoeding pas na oplossen tekorten, leveringszekerheid pakketoverweging</t>
  </si>
  <si>
    <t xml:space="preserve">HELIOS-A toont t.o.v. (externe) placebo een klinisch relevante vermindering van de neuropathie-ernst (mNIS+7), verbetering van loopvermogen (10MWT) en kwaliteit van leven (Norfolk QoL-DN), zonder relevante verschillen met de patisiran-referentiearm in effectiviteit, ernstige interventiegerelateerde bijwerkingen of stakers; omdat de beroepsgroep vutrisiran dezelfde eerste-keusplaats geeft als patisiran en het UMCG-expertisecentrum voortzetting via gespecialiseerde thuiszorg verwacht, concludeert ZIN tot SWP en gelijke waarde t.o.v. patisiran.</t>
  </si>
  <si>
    <t xml:space="preserve">Gelijke waarde t.o.v. een intramuraal middel vastgesteld met een studie met externe placebo-arm en referentiearm; het s.c./kwartaal-gemak levert geen meerwaarde op. Precedent voor siRNA-opvolgers (ATTR-CM-uitbreiding).</t>
  </si>
  <si>
    <t xml:space="preserve">FT-rapport 18-07-2024 conclusie (HELIOS-A); brief 29-08-2024 p. 2 (therapeutische waarde)</t>
  </si>
  <si>
    <t xml:space="preserve">vutrisiran Amvuttra ATTRv-PN, HELIOS-A mNIS+7 10MWT Norfolk QoL, patisiran referentiearm, gelijke waarde, thuiszorg toediening UMCG, eerste keus beroepsgroep</t>
  </si>
  <si>
    <t xml:space="preserve">Bij gelijke waarde 'mag opname niet tot meerkosten leiden', maar het anker patisiran valt onder een vertrouwelijke prijsafspraak uit het weesgeneesmiddelenarrangement 2018, zodat ZIN prijsonderhandelingen adviseert; de BIA op lijstprijzen (GVS +€24,1–28,2 mln, MSZ -€26,9–31,3 mln, netto -€2,7 tot -3,1 mln voor 62–74 patiënten à €397.000) overschat de patisirankosten en onderschat dus de werkelijke budgetimpact – KE is bij gelijke waarde 'niet aan de orde'.</t>
  </si>
  <si>
    <t xml:space="preserve">Domeinoverstijgend prijsanker (GVS-middel vs. add-on onder arrangement): ZIN expliciteert dat lijstprijs-BIA's misleidend zijn als de comparator een geheime nettoprijs heeft en verlegt de prijsvorming naar onderhandeling.</t>
  </si>
  <si>
    <t xml:space="preserve">brief 29-08-2024 p. 2-3 (budgetimpactanalyse, kosteneffectiviteit); BIA conclusie</t>
  </si>
  <si>
    <t xml:space="preserve">geen meerkosten patisiran, vertrouwelijke prijsafspraak 2018 arrangement, GVS +24,1-28,2 mln MSZ -26,9-31,3 mln netto besparing lijstprijs onderschatting, 62-74 patiënten 397.000 per jaar, prijsonderhandelingen</t>
  </si>
  <si>
    <t xml:space="preserve">ZIN signaleert een bekostigingsprobleem: vutrisiran is op grond van de afbakeningsbrief (VWS 2014) extramuraal, patisiran intramuraal, en VWS-beleid staat afwijken niet toe; het laten lopen van één van twee gelijkwaardige middelen via het GVS kan 'een ongelijk speelveld' en 'een mogelijk financieel gedreven voorkeur' opleveren die niet per se tot lagere maatschappelijke kosten leidt, temeer omdat intramurale prijsafspraken de kosten lager kunnen maken dan extramurale bekostiging.</t>
  </si>
  <si>
    <t xml:space="preserve">Systeemsignaal over de intramuraal/extramuraal-afbakening bij gelijkwaardige middelen met verschillende toedieningsvorm; ZIN pleit impliciet voor domeinneutrale bekostiging van weesgeneesmiddelen (vgl. CDCA GVS-166, ZN-pleidooi).</t>
  </si>
  <si>
    <t xml:space="preserve">brief 29-08-2024 p. 3 (bekostigingskader, afbakeningsbrief 2014)</t>
  </si>
  <si>
    <t xml:space="preserve">afbakeningsbrief 2014 extramuraal intramuraal, ongelijk speelveld, financieel gedreven voorkeur, add-on patisiran, domeinneutrale bekostiging, VWS beleid niet afwijken</t>
  </si>
  <si>
    <t xml:space="preserve">Twee jaar na opname zijn de uitgaven aan Paxlovid €766.433 (2023) met 70–280 uitgiften per kwartaal die meebewegen met de rioolwater-virusvracht (RIVM) en zonder stijgende trend – 'ver beneden' de €10 mln-grens waarboven een FE verplicht is; ZIN zet de voorlopige (pandemie-)vrijstelling daarom om in een definitieve FE-vrijstelling en houdt het middel onder de bestaande voorwaarden in het GVS.</t>
  </si>
  <si>
    <t xml:space="preserve">Definitieve FE-vrijstelling op basis van meerjarige declaratiedata i.p.v. een vooraf-raming; formele bevestiging dat de €10 mln-BIA-grens het criterium is en dat de FE die de fabrikant al indiende niet meer wordt beoordeeld.</t>
  </si>
  <si>
    <t xml:space="preserve">brief 18-09-2024 p. 1-2 (budgetimpact, conclusie en advies)</t>
  </si>
  <si>
    <t xml:space="preserve">Paxlovid uitgaven 2023 766.433, 70-280 uitgiften per kwartaal, rioolwater RIVM, definitieve FE-vrijstelling, grens 10 mln, opgenomen houden</t>
  </si>
  <si>
    <t xml:space="preserve">De in oktober 2022 toegezegde en in juli 2023 uitgestelde farmacotherapeutische herbeoordeling wordt afgeblazen: er zijn geen nieuwe gegevens, de COVID-situatie is ongewijzigd en de volumes zijn laag – ZIN sluit daarmee de pandemie-uitzonderingsroute formeel af.</t>
  </si>
  <si>
    <t xml:space="preserve">Toegezegde herbeoordelingen kunnen zonder inhoudelijke toets worden geschrapt wanneer context en gebruik dat rechtvaardigen; afronding van tijdelijke pandemieregimes via korte adviesbrieven.</t>
  </si>
  <si>
    <t xml:space="preserve">brief 18-09-2024 p. 2 (evaluatie herbeoordeling farmacotherapie)</t>
  </si>
  <si>
    <t xml:space="preserve">herbeoordeling niet nodig, geen nieuwe gegevens, COVID-19 situatie ongewijzigd, pandemie-uitzondering afgesloten, toezegging 2022 uitstel 2023</t>
  </si>
  <si>
    <t xml:space="preserve">Twee gerandomiseerde, niet-geblindeerde 4vHPV-studies (het 9vHPV-vaccin is een uitbreiding met 5 typen) suggereren minder terugkeer van cervixvoorstadia na CIN-behandeling, maar het betrouwbaarheidsinterval doorkruist de door de beroepsgroep gestelde relevantiegrens (RR &lt;0,5), 25% van de vrouwen viel na randomisatie uit – ruim tweemaal zo vaak in de controlearm, mogelijk door het ontbreken van blindering – en overkoepelende analyses spreken van een 'matig tot zeer laag' effect met behoefte aan hoogwaardig onderzoek; GRADE: onvoldoende kwaliteit om meerwaarde t.o.v. geen vaccinatie aan te tonen → SWP niet voldaan.</t>
  </si>
  <si>
    <t xml:space="preserve">Vooraf door de beroepsgroep gedefinieerde relevantiegrens (RR &lt;0,5) als toets; differentiële uitval in open-label studies als bias-argument. Adjuvante vaccinatie na behandeling vereist eigen bewijs, los van primaire preventie.</t>
  </si>
  <si>
    <t xml:space="preserve">FT-rapport 16-09-2024 conclusie (GRADE, relevantiegrens RR&lt;0,5, uitval); brief 08-10-2024 p. 2</t>
  </si>
  <si>
    <t xml:space="preserve">Gardasil 9vHPV na CIN2-3, 4vHPV studies open-label, RR &lt;0,5 relevantiegrens beroepsgroep, uitval 25% differentieel, GRADE onvoldoende, geen meerwaarde geen vaccinatie</t>
  </si>
  <si>
    <t xml:space="preserve">De aanvraag betreft een medische risicogroep buiten het Rijksvaccinatieprogramma (ongevaccineerde vrouwen na chirurgische behandeling van een voorstadium); omdat het vaccin volgens de productinformatie uitsluitend profylactisch werkt en geen effect heeft op bestaande HPV-infecties, kunnen de resultaten van de preventiestudies niet naar deze al geïnfecteerde groep worden geëxtrapoleerd – de effectiviteit moet in deze populatie zelf worden aangetoond.</t>
  </si>
  <si>
    <t xml:space="preserve">Grens tussen collectieve preventie (RVP) en individuele GVS-aanspraak: bewijs uit de preventiepopulatie telt niet voor een therapeutisch-adjuvante toepassing bij geïnfecteerden.</t>
  </si>
  <si>
    <t xml:space="preserve">brief 08-10-2024 p. 1 (context, profylactisch gebruik, geen extrapolatie)</t>
  </si>
  <si>
    <t xml:space="preserve">medische risicogroep buiten RVP, profylactisch vaccin geen effect bestaande infectie, extrapolatie preventiestudies niet mogelijk, na behandeling voorstadium cervixcarcinoom</t>
  </si>
  <si>
    <t xml:space="preserve">Bewijs met het 4vHPV-vaccin wordt als relevant voor het 9vHPV-vaccin geaccepteerd (zelfde platform, extra typen) maar is niet toereikend; een lopende 9vHPV-studie kan 'wellicht in de toekomst data met hogere bewijskwaliteit genereren' – ZIN houdt herbeoordeling open en constateert geen veiligheidsproblemen (geen extra ernstige bijwerkingen of stakers).</t>
  </si>
  <si>
    <t xml:space="preserve">Bewijs van een voorgangervaccin telt mee voor een uitgebreid vaccin; herbeoordelingsclausule gekoppeld aan een concreet lopend onderzoek.</t>
  </si>
  <si>
    <t xml:space="preserve">brief 08-10-2024 p. 2-3 (therapeutische waarde, lopende studie)</t>
  </si>
  <si>
    <t xml:space="preserve">4vHPV bewijs voor 9vHPV, lopende studie 9vHPV, herbeoordeling toekomst, veiligheid geen signalen</t>
  </si>
  <si>
    <t xml:space="preserve">De registratiehouder claimt meerwaarde als laatstelijnsbehandeling na falen op ≥3 triptanen (of intolerantie/contra-indicatie) maar legde 'niet conform zijn claim' data over die populatie voor – rimegepant is daar niet onderzocht – zodat de effectiviteit in de aangevraagde subgroep niet beoordeeld kon worden; de placebogecontroleerde fase 3-studies (BHV3000-301/302/303/310) in de VS en Azië tonen wel meerwaarde t.o.v. placebo (pijnvrij/vrij van meest hinderlijk symptoom na 2 uur), maar &lt;10% had gefaald op ≥2 triptanen en de aanvalsbehandeling verschilde 'aanzienlijk' van de Nederlandse, zodat die resultaten 'evenmin bruikbaar' zijn → SWP niet voldaan.</t>
  </si>
  <si>
    <t xml:space="preserve">Een door de fabrikant zelf gekozen laatste-lijnsclaim moet met bewijs in die subgroep worden onderbouwd; generaliseerbaarheid (behandelpraktijk, voorbehandeling) van buitenlandse studies is een zelfstandige toets. Herbruikbaar voor gepants en andere migrainemiddelen.</t>
  </si>
  <si>
    <t xml:space="preserve">brief 28-02-2025 p. 2 (inhoudelijke beoordeling); FT-rapport 25-02-2025 conclusie</t>
  </si>
  <si>
    <t xml:space="preserve">rimegepant Vydura acute migraine, claim na 3 triptanen niet onderbouwd, niet onderzocht, BHV3000-301 302 303 310 VS Azië, &lt;10% gefaald op 2 triptanen, aanvalsbehandeling anders dan Nederland, SWP niet voldaan</t>
  </si>
  <si>
    <t xml:space="preserve">De Nederlandse standaard voor acute migraine is eenvoudige analgetica (paracetamol, NSAID) en daarna triptanen (5HT1-agonisten, NHG); rimegepant zou pas daarna komen, maar zonder vergelijkende of subgroepdata t.o.v. die standaard blijft placebo-superioriteit in een brede populatie onvoldoende; de preventieve indicatie (≥4 aanvallen/maand) viel buiten de aanvraag.</t>
  </si>
  <si>
    <t xml:space="preserve">Placebo-superioriteit in een onbehandelde brede populatie zegt niets over de waarde na uitputting van de richtlijnstandaard; scope-afbakening (acuut vs. preventief) door de fabrikant wordt gerespecteerd.</t>
  </si>
  <si>
    <t xml:space="preserve">brief 28-02-2025 p. 1-2 (achtergrond, geregistreerde indicaties, claim)</t>
  </si>
  <si>
    <t xml:space="preserve">NHG triptanen standaard, eenvoudige pijnstillers, placebo-superioriteit onvoldoende, preventieve indicatie buiten scope, 2 miljoen migrainepatiënten</t>
  </si>
  <si>
    <t xml:space="preserve">Zonder directe vergelijking maakte ZIN een indirecte vergelijking tussen de RCT's van iptacopan en pegcetacoplan tegen C5-remmers: iptacopan geeft in vergelijkbare mate een klinisch relevante toename van transfusie-onafhankelijkheid, hemoglobinestijging en QoL-verbetering; de inclusieverschillen (≥6 vs. ≥3 maanden C5-remmer) worden overbrugd omdat beide C3-remmers zijn met vergelijkbare effecten en de beroepsgroep dezelfde tweedelijnsplaats ziet → SWP en gelijke waarde t.o.v. pegcetacoplan; de meerwaardeclaim t.o.v. doorbehandelen met C5-remmers is voor de beoordeling niet relevant.</t>
  </si>
  <si>
    <t xml:space="preserve">Klasse-gelijkwaardigheid (C3-remmers) via indirecte vergelijking met gedeelde comparator; alleen de claim t.o.v. het al vergoede klassegenoot telt, niet die t.o.v. de voorbehandeling. Precedent voor opvolgers in ultra-orphan klassen.</t>
  </si>
  <si>
    <t xml:space="preserve">brief 18-03-2025 p. 2-3 (therapeutische waarde); FT-rapport conclusie</t>
  </si>
  <si>
    <t xml:space="preserve">iptacopan Fabhalta PNH, indirecte vergelijking pegcetacoplan, C3-remmers, transfusie-onafhankelijkheid hemoglobine QoL, 6 vs 3 maanden C5-remmer, gelijke waarde, meerwaardeclaim C5 niet relevant</t>
  </si>
  <si>
    <t xml:space="preserve">Bij gelijke waarde mag opname niet tot meerkosten leiden, en ZIN wijst uitdrukkelijk op de in september 2022 voor pegcetacoplan geadviseerde prijsreductie: de prijs van iptacopan (lijstprijs €313.900 per patiënt per jaar) moet op basis van die kosteneffectieve pegcetacoplanprijs worden bepaald 'zodat ook iptacopan kosteneffectief kan worden ingezet'; op lijstprijzen is de BIA voor 9 patiënten (€2,8 mln macrokosten) na substitutie licht negatief (-€0,23 mln jaar 1; -€0,04 mln jaar 2–3).</t>
  </si>
  <si>
    <t xml:space="preserve">Prijsanker = de eerder geadviseerde kosteneffectieve prijs van de comparator (niet zijn lijstprijs en niet alleen 'geen meerkosten'): ZIN vertaalt een oud kortingsadvies door naar een nieuwe toetreder.</t>
  </si>
  <si>
    <t xml:space="preserve">brief 18-03-2025 p. 3 (budgetimpactanalyse, kosteneffectiviteit)</t>
  </si>
  <si>
    <t xml:space="preserve">geen meerkosten pegcetacoplan, prijsreductie advies september 2022 doorvertaald, 313.900 per jaar, 9 patiënten, 2,8 mln macrokosten, BIA -0,23 -0,04 mln</t>
  </si>
  <si>
    <t xml:space="preserve">ZIN harmoniseert de vergoedingsvoorwaarden van beide C3-remmers: 'na ten minste 3 maanden C5-remmer anemisch met Hb &lt;6,5 mmol/l' én – nieuw, op informatie van de beroepsgroep – 'of bij intolerantie voor een C5-remmer', met het advies dezelfde aanpassing bij pegcetacoplan door te voeren; voor passende zorg moet het bestaande PNH-weesgeneesmiddelenarrangement/richtlijn met iptacopan worden uitgebreid en moet gecombineerd C3/C5-gebruik (in de praktijk voorkomend, KE niet onderzocht) worden geregistreerd en gemonitord om te bepalen of alsnog een FE nodig is.</t>
  </si>
  <si>
    <t xml:space="preserve">Harmonisatie van bijlage 2 binnen een klasse bij toetreding (incl. verruiming met intolerantie) en monitoring van niet-onderzocht combinatiegebruik als KE-vangnet; uitbreiding van een bestaand weesgeneesmiddelenarrangement met de nieuwkomer.</t>
  </si>
  <si>
    <t xml:space="preserve">brief 18-03-2025 p. 2 (advies, voorwaarde) en p. 3 (kosteneffectiviteit combinatiegebruik, passende zorg)</t>
  </si>
  <si>
    <t xml:space="preserve">bijlage 2 PNH 3 maanden C5-remmer Hb &lt;6,5, intolerantie C5 toegevoegd, harmonisatie pegcetacoplan, weesgeneesmiddelenarrangement uitbreiden, gecombineerd C3 C5 gebruik registreren monitoren FE</t>
  </si>
  <si>
    <t xml:space="preserve">In AReSVi-006 (RCT, ~25.000 ≥60-jarigen, ~40% met relevante comorbiditeit) was ziekenhuisopname door luchtwegaandoening slechts een secundaire uitkomstmaat die niet voor de comorbide subgroep is geanalyseerd, terwijl juist het voorkómen van opnames bij ≥60-jarigen met COPD, astma, diabetes, hartfalen of gevorderde lever-/nierziekte de door de fabrikant aangevraagde en door ZIN centraal gestelde vraag is – daardoor is 'geen wetenschappelijk valide en betrouwbaar oordeel' over de klinische relevantie mogelijk.</t>
  </si>
  <si>
    <t xml:space="preserve">Bij vaccins buiten het RVP stelt ZIN de harde uitkomst (opname) en de aangevraagde risicosubgroep centraal; een grote RCT op LRTD-incidentie in de algemene 60+-populatie levert daarvoor geen bewijs. Herbruikbaar voor RSVPreF (Abrysvo) en andere ouderenvaccins.</t>
  </si>
  <si>
    <t xml:space="preserve">brief 26-03-2025 p. 2 (inhoudelijke beoordeling); FT-rapport 25-02-2025 conclusie</t>
  </si>
  <si>
    <t xml:space="preserve">Arexvy RSVPreF3 60 jaar comorbiditeit, AReSVi-006 ziekenhuisopname secundair eindpunt, geen subgroepanalyse, COPD astma diabetes hartfalen, klinische relevantie niet te beoordelen</t>
  </si>
  <si>
    <t xml:space="preserve">Claude (batch 64, 25-09-2026)</t>
  </si>
  <si>
    <t xml:space="preserve">Een Amerikaans observationeel onderzoek (~37.000 ≥60-jarigen, RSVPreF3 of RSVPreF) suggereert minder RSV-opnames na vaccinatie, maar bevat geen data voor de hoog-risicogroep of over kwaliteit van leven, is niet gerandomiseerd (niet te corrigeren voor fitheid, achtergrond en vaccinatiebereidheid) en mogelijk niet generaliseerbaar naar Nederland; ZIN en WAR beschouwen het daarom niet als adequaat bewijs en stellen dat een RCT op RSV-opnames in de doelpopulatie 'mogelijk en passender zou zijn (geweest)'.</t>
  </si>
  <si>
    <t xml:space="preserve">Observationele vaccineffectiviteitsdata worden afgewezen wegens healthy-vaccinee-bias en generaliseerbaarheid wanneer een RCT haalbaar is; ZIN legt de bewijsroute-keuze bij de fabrikant.</t>
  </si>
  <si>
    <t xml:space="preserve">brief 26-03-2025 p. 2-3 (Amerikaans observationeel onderzoek, RCT passender)</t>
  </si>
  <si>
    <t xml:space="preserve">observationeel onderzoek VS 37.000, healthy vaccinee bias fitheid vaccinatiebereidheid, generaliseerbaarheid Nederland, RCT mogelijk en passender, GRADE onvoldoende</t>
  </si>
  <si>
    <t xml:space="preserve">De herziene NHG-standaard DM2 (2024) positioneert SGLT2-remmers ook bij patiënten zonder zeer hoog HVZ-risico met ≥4 van 5 risicofactoren (roken, therapieresistente hypertensie, LDL &gt;0,5 mmol/l boven streefwaarde ondanks medicatie, ≥60 jaar, CKD mild verhoogd risico) i.p.v. een SU-derivaat na metformine; de onderbouwing komt uit de NMA van Shi et al. (BMJ 2023) op harde eindpunten, waarin de bredere subgroep '&gt;3 risicofactoren' een 5-jaars-NNT van 36 had (grens 30, niet relevant) – de NHG scherpte de criteria aan tot een subgroep waar de NNT wel relevant wordt verwacht, en ZIN concludeert dat dapa-, empa- en canagliflozine daar aan SWP voldoen.</t>
  </si>
  <si>
    <t xml:space="preserve">ZIN accepteert een door de richtlijnmaker geconstrueerde risicofactor-subgroep (afgeleid van een NMA waarin de NNT net niet relevant was) als SWP-basis – richtlijnconsensus weegt zwaar bij klassebrede, goedkope middelen.</t>
  </si>
  <si>
    <t xml:space="preserve">adviesbrief 01-07-2025 p. 1-2 (plaatsbepaling, therapeutische waarde) en bijlage 1 (SWP-onderbouwing Shi 2023, NNT 36 vs 30)</t>
  </si>
  <si>
    <t xml:space="preserve">NHG-standaard DM2 2024, 4 risicofactoren roken hypertensie LDL leeftijd 60 CKD, Shi 2023 NMA harde eindpunten, NNT 36 grens 30, subgroep NHG aangescherpt, SGLT2 in plaats van SU na metformine</t>
  </si>
  <si>
    <t xml:space="preserve">Na jaren van opeenvolgende uitbreidingen zijn de bijlage 2-voorwaarden – en de daarop gebaseerde ZN-artsenverklaringen en apotheekinstructies – 'steeds ingewikkelder' geworden, met veel vragen bij ZIN en ZN en een hoge administratieve last, terwijl het financiële risico van niet-gepaste inzet beperkt is (veel patiënten komen al in aanmerking; patent dapagliflozine verloopt in 2028); ZN schafte de formulieren per 01-09-2024 al af en ZIN adviseert nu alle voorwaarden voor de SGLT2-remmers te laten vervallen – ook voor ertugliflozine, hoewel dat middel de nieuwe positie inhoudelijk niet onderbouwt.</t>
  </si>
  <si>
    <t xml:space="preserve">Deregulering als gepast-gebruikbeleid: bij lage prijzen, naderend patentverloop en complexe stapeling van voorwaarden weegt lastenreductie zwaarder dan sturing; formele vergoedingsvoorwaarden volgen de praktijk (ZN-formulieren al afgeschaft). Vergelijk actualisering 2019 (GVS-190).</t>
  </si>
  <si>
    <t xml:space="preserve">adviesbrief 01-07-2025 p. 2-3 (nadere voorwaarden, budgetimpactanalyse, pakketadvies)</t>
  </si>
  <si>
    <t xml:space="preserve">bijlage 2 SGLT2 vervallen, administratieve last artsenverklaringen apotheekinstructies, ZN-formulieren afgeschaft 1 september 2024, financieel risico beperkt, patent dapagliflozine 2028, ertugliflozine ook vervallen</t>
  </si>
  <si>
    <t xml:space="preserve">Zonder directe vergelijking legt ZIN ATTRibute-CM (acoramidis vs. placebo) naast ATTR-ACT (tafamidis vs. placebo): op de cruciale eindpunten overleving en (cardiovasculaire) ziekenhuisopname zijn de effecten vergelijkbaar, evenals de ongunstige effecten en stakers; beide zijn TTR-stabilisatoren met vergelijkbaar mechanisme en dezelfde plaats (NYHA I–II met redelijke levensverwachting, in expertisecentra) → SWP, gelijke waarde, geen klinisch relevante verschillen → onderling vervangbaar.</t>
  </si>
  <si>
    <t xml:space="preserve">Klassegenoot van een weesgeneesmiddel onder arrangement wordt op indirecte vergelijking van twee placebogecontroleerde studies geclusterd; mechanistische verwantschap (TTR-stabilisatie) ondersteunt de vervangbaarheid.</t>
  </si>
  <si>
    <t xml:space="preserve">brief 08-07-2025 p. 2-3 (toets onderlinge vervangbaarheid, therapeutische waarde); FT-rapport conclusie</t>
  </si>
  <si>
    <t xml:space="preserve">acoramidis Beyonttra ATTR-CM, ATTRibute-CM vs ATTR-ACT indirecte vergelijking, overleving ziekenhuisopname vergelijkbaar, TTR-stabilisator, gelijke waarde tafamidis 61 mg, NYHA I-II</t>
  </si>
  <si>
    <t xml:space="preserve">Bij gelijke waarde en 1A-clustering is een KE-beoordeling niet aan de orde, maar omdat tafamidis onder een onderhandelde (vertrouwelijke) prijs valt, stelt ZIN dat de nettoprijs van acoramidis niet hoger mag zijn dan die van tafamidis 61 mg – 'de onderhandelde prijs van tafamidis is leidend' – zodat opname feitelijk via onderhandeling loopt; het tafamidis-gepast-gebruikarrangement (Expertisenetwerk Amyloïdose, start-/stopcriteria, dataverzameling) moet ook voor acoramidis gelden.</t>
  </si>
  <si>
    <t xml:space="preserve">Standaardclausule 'nettoprijs ≤ onderhandelde comparator' bij clustering met een arrangement-middel, plus overname van het bestaande gepast-gebruikarrangement door de toetreder.</t>
  </si>
  <si>
    <t xml:space="preserve">brief 08-07-2025 p. 1 en 3 (advies, kosteneffectiviteit, passende zorg)</t>
  </si>
  <si>
    <t xml:space="preserve">nettoprijs niet hoger dan tafamidis, onderhandelde prijs leidend, KE niet aan de orde cluster, Expertisenetwerk Amyloïdose gepast gebruik afspraken, start- en stopcriteria dataverzameling</t>
  </si>
  <si>
    <t xml:space="preserve">Voor de vergoedingslimiet stelt ZIN de standaarddosis van acoramidis (geen WHO-DDD) op 1.424 mg/dag en die van tafamidis op 61 mg – niet de WHO-DDD van 20 mg, die op polyneuropathie berust – omdat cardiomyopathie wegens de hogere prevalentie de hoofdindicatie van het nieuwe cluster is; de bijlage 2-tekst van tafamidis (≥18 jaar, ATTR-CM, NYHA I–II) wordt letterlijk overgenomen.</t>
  </si>
  <si>
    <t xml:space="preserve">Hoofdindicatie van het cluster (op prevalentie) bepaalt de standaarddosis, ook als de WHO-DDD op een andere indicatie is gebaseerd (vgl. fenfluramine GVS-306).</t>
  </si>
  <si>
    <t xml:space="preserve">brief 08-07-2025 p. 2 (toets onderlinge vervangbaarheid, standaarddosis)</t>
  </si>
  <si>
    <t xml:space="preserve">standaarddosis acoramidis 1424 mg, tafamidis 61 mg vs WHO-DDD 20 mg polyneuropathie, hoofdindicatie cluster prevalentie cardiomyopathie, bijlage 2 identiek</t>
  </si>
  <si>
    <t xml:space="preserve">Crovalimab komt door de thuistoediening (s.c.) in het GVS terwijl zijn richtlijnplaats – eerstelijns C5-remming bij hoge ziekteactiviteit – die van de intramurale middelen eculizumab en ravulizumab is; voor de clustertoets telt alleen pegcetacoplan (zelfde toedieningsweg; de orale danicopan/iptacopan niet) en op basis van COMMODORE-2 vs. PRINCE ziet ZIN geen klinisch relevante verschillen → nieuw 1A-cluster met pegcetacoplan (standaarddosis 24,3 vs. 300 mg/dag), hoewel crovalimab in de praktijk niet pegcetacoplan maar de C5-remmers zal vervangen.</t>
  </si>
  <si>
    <t xml:space="preserve">Clustertoets en feitelijke comparator kunnen uiteenlopen: de GVS-systematiek clustert op toedieningsweg (pegcetacoplan) terwijl de prijs- en BIA-logica de intramurale klassegenoten volgt – ZIN maakt dat onderscheid expliciet.</t>
  </si>
  <si>
    <t xml:space="preserve">brief 11-07-2025 p. 2 (toets onderlinge vervangbaarheid) en p. 2-3 (budgetimpactanalyse)</t>
  </si>
  <si>
    <t xml:space="preserve">crovalimab Piasky PNH, thuistoediening extramuraal, cluster pegcetacoplan zelfde toedieningsweg, COMMODORE-2 PRINCE geen relevante verschillen, standaarddosis 24,3 mg, feitelijke comparator eculizumab ravulizumab</t>
  </si>
  <si>
    <t xml:space="preserve">Op basis van de gelijke waarde t.o.v. eculizumab en ravulizumab adviseert ZIN opname 'mits de nettoprijs ten minste gelijk is aan de netto (onderhandelde) prijs' van die C5-remmers – voor de intramurale middelen bestaan inkoopafspraken waardoor de werkelijke kosten onder de lijstprijs liggen (eculizumab €283.118/276.040, ravulizumab €337.446/310.284 per patiënt per jaar vs. crovalimab €289.476/244.017) – zodat de BIA op lijstprijs (GVS +€13,8 mln, MSZ -€17 mln, netto -€3,2 mln voor 55 patiënten) de werkelijke verhouding niet weergeeft.</t>
  </si>
  <si>
    <t xml:space="preserve">Prijsanker buiten het GVS: de onderhandelde nettoprijs van intramurale klassegenoten geldt als bovengrens voor een extramurale toetreder; domeinoverstijgende BIA maakt de budgetverschuiving MSZ → GVS zichtbaar (vgl. vutrisiran GVS-331, voclosporine GVS-313).</t>
  </si>
  <si>
    <t xml:space="preserve">BIA conclusie; brief 11-07-2025 p. 1 (advies) en p. 3 (budgetimpactanalyse, inkoopafspraken)</t>
  </si>
  <si>
    <t xml:space="preserve">nettoprijs gelijk aan eculizumab ravulizumab onderhandeld, lijstprijs 289.476 244.017, 55 patiënten, GVS +13,8 mln MSZ -17 mln netto -3,2 mln, inkoopafspraken intramuraal, overheveling</t>
  </si>
  <si>
    <t xml:space="preserve">Omdat het aanbod van PNH-middelen in korte tijd is uitgebreid (danicopan, iptacopan, crovalimab), adviseert ZIN het bestaande weesgeneesmiddelenarrangement voor PNH (eculizumab, ravulizumab, pegcetacoplan) uit te breiden met crovalimab om gepaste inzet te monitoren, en legt het een minimale bijlage 2-voorwaarde ('uitsluitend voor een verzekerde met PNH') vast terwijl de pegcetacoplan-voorwaarde ongewijzigd blijft.</t>
  </si>
  <si>
    <t xml:space="preserve">Klassebreed weesgeneesmiddelenarrangement dat met elke nieuwkomer wordt uitgebreid – de PNH-klasse als voorbeeld van cyclisch, klassegewijs gepast-gebruikbeheer.</t>
  </si>
  <si>
    <t xml:space="preserve">brief 11-07-2025 p. 2 (voorwaarde) en p. 3 (weesgeneesmiddelenarrangement)</t>
  </si>
  <si>
    <t xml:space="preserve">weesgeneesmiddelenarrangement PNH uitbreiden crovalimab, danicopan iptacopan recent, bijlage 2 uitsluitend PNH, pegcetacoplan voorwaarde ongewijzigd, gepaste inzet monitoren</t>
  </si>
  <si>
    <t xml:space="preserve">MOXIe deel 2 (RCT vs. placebo, ≥16 jaar) toont een 'klein maar klinisch relevant' effect op vertraging van de ziekteprogressie – mFARS-verschil -2,40 punten (95% BI -4,23 tot -0,57) – en mogelijk relevante QoL-winst; de 3-jaarsextensie laat zien dat het functionele verschil uit het eerste jaar behouden blijft maar dat patiënten achteruit blijven gaan (progressie stopt niet) en de ACP constateert dat het remmende effect na het eerste jaar 'niet lijkt te beklijven'; duur van het effect, overlevingswinst, responderprofiel en optimale behandelduur zijn onbekend → toch SWP en meerwaarde t.o.v. best ondersteunende zorg.</t>
  </si>
  <si>
    <t xml:space="preserve">Bij een progressieve zeldzame neurologische ziekte zonder alternatief volstaat een kleine, éénjarige remming van de achteruitgang (mFARS -2,4) voor SWP; de beperkte duurzaamheid van het effect wordt niet in het SWP-oordeel maar in de prijs verdisconteerd (ACP).</t>
  </si>
  <si>
    <t xml:space="preserve">FT-rapport (MOXIe deel 2, extensie); brief 31-07-2025 p. 3 (therapeutische waarde); ACP-advies</t>
  </si>
  <si>
    <t xml:space="preserve">omaveloxolon Skyclarys Friedreich ataxie, MOXIe mFARS -2,40 BI -4,23 -0,57, klein maar klinisch relevant, progressie stopt niet, effect eerste jaar behouden, extensie 3 jaar, QoL mogelijk relevant</t>
  </si>
  <si>
    <t xml:space="preserve">Met een ICER van €1.937.363/QALY (KEA van voldoende kwaliteit) bij ziektelast 0,75 en €80.000/QALY is omaveloxolon 'overduidelijk geen kosteneffectieve interventie', reden waarom ZIN volstond met een FE-notitie in plaats van een volledig rapport; de prijs moet 84% dalen, en de ACP onderschrijft 'niet vergoeden tenzij ≥84%' expliciet omdat het middel de progressie niet stopt en het remmende effect na jaar 1 niet doorzet – beschikbaarheid 'alleen voor een maatschappelijk aanvaardbare prijs'.</t>
  </si>
  <si>
    <t xml:space="preserve">Bij een ICER die een veelvoud van de drempel is, kan ZIN de FE-beoordeling inkorten tot een notitie; het kortingspercentage wordt rekenkundig uit de ICER afgeleid en door de ACP inhoudelijk gemotiveerd met de beperkte duurzaamheid van het effect.</t>
  </si>
  <si>
    <t xml:space="preserve">brief 31-07-2025 p. 3 (kosteneffectiviteit, maatschappelijke weging); ACP-advies (advies)</t>
  </si>
  <si>
    <t xml:space="preserve">ICER 1.937.363 per QALY, referentiewaarde 80.000 ziektelast 0,75, korting 84%, FE-notitie in plaats van rapport, ACP niet vergoeden tenzij, maatschappelijk aanvaardbare prijs, remmend effect niet beklijven</t>
  </si>
  <si>
    <t xml:space="preserve">Vanwege de hoge kosten (€245.572 p.p./jaar; BIA €26 mln voor 107 patiënten, +€4 mln bij uitbreiding &lt;16 jaar) en onzekerheid over wie baat heeft en hoe lang te behandelen, eisen ZIN en ACP een weesgeneesmiddelenarrangement met indicatiecommissie, kritische start- en stopcriteria (op korte termijn door de beroepsgroep), centralisatie in de twee expertisecentra, monitoring en registratie van behandelresultaten; wegens de onzekere aantallen en het dynamische veld worden bovendien prijs-volumeafspraken of een budgetcap in overweging gegeven en moet de onderhandeling de pediatrische uitbreiding meenemen.</t>
  </si>
  <si>
    <t xml:space="preserve">Nieuw in het GVS-instrumentarium: prijs-volumeafspraak/budgetcap als aanvulling op korting bij onzekere populatie; centralisatie in expertisecentra en start/stop als vast onderdeel van weesgeneesmiddelenarrangementen.</t>
  </si>
  <si>
    <t xml:space="preserve">brief 31-07-2025 p. 2 (advies) en p. 3-4 (budgetimpactanalyse, gepast gebruik); ACP-advies</t>
  </si>
  <si>
    <t xml:space="preserve">weesgeneesmiddelenarrangement indicatiecommissie start-stopcriteria, centralisatie twee expertisecentra, prijs-volumeafspraak budget cap, 107 patiënten 245.572 per jaar 26 mln, uitbreiding onder 16 jaar 16 patiënten 4 mln, registratie langetermijneffecten</t>
  </si>
  <si>
    <t xml:space="preserve">Studie 124 (RCT vs. placebo, 24 weken) bij CF-patiënten met zeldzame niet-F508del-mutaties die in vitro responsief waren, toont een klinisch relevante ppFEV1-winst (+9,2% [7,2–11,3]), 72% minder longaanvallen (rate ratio 0,28) en CFQ-R-verbetering – 'waarschijnlijk' (redelijke kwaliteit, afgewaardeerd voor indirectheid t.o.v. de PICO) → SWP en meerwaarde t.o.v. symptomatische zorg voor wie geen modulator heeft; bij R117H/gating-mutaties is er t.o.v. ivacaftor-mono slechts observationeel bewijs dat sommigen baat hebben bij de switch → 'ten minste gelijke waarde', geen meerwaarde aantoonbaar.</t>
  </si>
  <si>
    <t xml:space="preserve">In-vitro responsiviteit als inclusiecriterium wordt als indirectheid gewogen maar niet als diskwalificatie; onderscheid tussen 'geen modulator beschikbaar' (meerwaarde) en 'al ivacaftor' (gelijke waarde) binnen één uitbreidingsaanvraag.</t>
  </si>
  <si>
    <t xml:space="preserve">FT-rapport (studie 124 VX21-445-124, GRADE); brief 31-10-2025 p. 3 (therapeutische waarde)</t>
  </si>
  <si>
    <t xml:space="preserve">Kaftrio Kalydeco twee niet-F508del mutaties, studie 124 ppFEV1 +9,2%, longaanvallen rate ratio 0,28, CFQ-R, in-vitro responsief, R117H gating ivacaftor gelijke waarde, redelijke kwaliteit indirectheid</t>
  </si>
  <si>
    <t xml:space="preserve">De FE is ook na herstelmogelijkheid van onvoldoende kwaliteit: cruciale parameterkeuzes zijn intransparant en zonder alternatieve bronnen (bias), representativiteit voor deze zeldzame mutaties is onvoldoende onderbouwd, de – bij zeldzame mutaties essentiële – expertraadpleging is niet transparant gedocumenteerd, veel gevraagde scenarioanalyses zijn niet uitgevoerd en het model reproduceert de studieresultaten niet; ZIN kan daardoor geen betrouwbare KE-schatting en geen prijsadvies geven, terwijl vergoeding tegen de vraagprijs 'een maatschappelijk niet te verantwoorden budgetimpact' (€21,3 mln; €17,8 na ivacaftor-substitutie; €10,4 bij 40% stoppers) zou geven.</t>
  </si>
  <si>
    <t xml:space="preserve">Checklist van FE-diskwalificaties bij ultra-orphan subgroepen: intransparante inputs, ongedocumenteerde expert-elicitatie, ontbrekende scenario's, model dat de trial niet kan nabootsen (interne validatie). Herhaling van de 'geen prijsadvies mogelijk'-formule (GVS-211/260/299).</t>
  </si>
  <si>
    <t xml:space="preserve">FE-rapport (WAR 13-10-2025) conclusie; brief 31-10-2025 p. 3-4 (kosteneffectiviteit, budgetimpactanalyse)</t>
  </si>
  <si>
    <t xml:space="preserve">FE onvoldoende kwaliteit na herstel, parameterkeuzes intransparant bias, expertraadpleging niet gedocumenteerd, scenarioanalyses niet uitgevoerd, model reproduceert studie niet, geen prijsadvies, BIA 21,3 17,8 10,4 mln</t>
  </si>
  <si>
    <t xml:space="preserve">Zonder ACP-behandeling geeft ZIN zelf een scherpe maatschappelijke weging: het onvoldoende adresseren van ZIN's verzoeken is 'maatschappelijk onverantwoord' gezien de grote unmet need en de eerste ziektemodificerende optie voor deze patiënten; de fabrikant 'heeft de afgelopen jaren al veel verdiend' aan de al vergoede CF-indicaties en brengt een eenmaaldaags opvolgproduct op de markt vóór mogelijke generieke concurrentie; patiënten 'zouden niet de dupe moeten zijn van de ondermaatse analyse' en de fabrikant staat vrij het middel 'om niet' te verstrekken tot herbeoordeling (te verrekenen in de onderhandeling).</t>
  </si>
  <si>
    <t xml:space="preserve">Ongewoon expliciete verwijten aan de registratiehouder (verdiende omzet, portfolio-/evergreening-strategie) en de suggestie van gratis verstrekking als overbrugging – ZIN verlegt de morele verantwoordelijkheid voor toegang naar de fabrikant. Vergelijk ACP-kritiek bij Kaftrio 2021 (GVS-225).</t>
  </si>
  <si>
    <t xml:space="preserve">brief 31-10-2025 p. 4-5 (maatschappelijke weging, 'om niet' verstrekken)</t>
  </si>
  <si>
    <t xml:space="preserve">maatschappelijk onverantwoord registratiehouder, unmet medical need, al veel verdiend Nederland, eenmaaldaags nieuw product generieken, om niet verstrekken overbrugging, patiënten niet de dupe</t>
  </si>
  <si>
    <t xml:space="preserve">Omdat CF heterogeen is en het effect bij deze zeldzame mutaties sterk varieert, wil ZIN dat bij opname alle patiënten met niet-F508del-mutaties starten met een proefbehandeling waarvan het effect na 8 weken aan meetbare criteria wordt getoetst, zodat alleen responders doorbehandeld worden; ZIN formaliseert deze gepast-gebruikcriteria alvast met partijen 'zodat deze gereed zijn wanneer de behandeling wel kan worden opgenomen' – de BIA rekent een scenario met 40% stoppers door.</t>
  </si>
  <si>
    <t xml:space="preserve">Proefbehandeling met objectieve 8-weekse evaluatie als vaste voorwaarde voor heterogene genotype-indicaties; gepast-gebruikafspraken worden vooruitlopend op een (nog negatief) advies voorbereid.</t>
  </si>
  <si>
    <t xml:space="preserve">brief 31-10-2025 p. 3 (proefbehandeling 8 weken) en p. 4 (budgetimpact scenario 40% stoppers)</t>
  </si>
  <si>
    <t xml:space="preserve">proefbehandeling 8 weken meetbare criteria, responders doorbehandelen, gepast gebruik vooraf geformaliseerd, 40% stoppers scenario 10,4 mln, heterogeniteit cystische fibrose</t>
  </si>
  <si>
    <t xml:space="preserve">Waar in 2022 alleen HAROSA I beschikbaar was en geen relevant effect op alertheid (OSLER) of QoL werd gezien, toont de nieuwe RCT HAROSA III met een meta-analyse van HAROSA I+III dat pitolisant slaperigheid (ESS) klinisch relevant en vergelijkbaar met solriamfetol vermindert en de alertheid verhoogt; omdat alertheid met verschillende maten is gemeten (OSLER vs. MWT in TONES) en er geen relevantiegrens is, en het QoL-bewijs voor beide beperkt is, concludeert ZIN via indirecte vergelijking tot gelijke waarde zonder relevante verschillen in bijwerkingen.</t>
  </si>
  <si>
    <t xml:space="preserve">Een tweede RCT plus meta-analyse en een gewijzigde comparator (van placebo naar het inmiddels vergoede klassegenoot) kunnen een eerder SWP-negatief oordeel omkeren naar 'gelijke waarde'; ZIN overbrugt verschillende alertheidsmaten pragmatisch.</t>
  </si>
  <si>
    <t xml:space="preserve">FT-rapport 2025 conclusie (ESS, OSLER vs MWT, QoL); brief 05-11-2025 p. 2 (therapeutische waarde)</t>
  </si>
  <si>
    <t xml:space="preserve">pitolisant Ozawade OSA herbeoordeling, HAROSA III meta-analyse HAROSA I+III, solriamfetol TONES, ESS klinisch relevant, OSLER MWT alertheid, gelijke waarde, 2022 niet SWP</t>
  </si>
  <si>
    <t xml:space="preserve">Claude (batch 65, 25-09-2026)</t>
  </si>
  <si>
    <t xml:space="preserve">De anti-lekkageclausule uit 2022 ('uitsluitend narcolepsie') wordt vervangen door de solriamfetol-voorwaarde: EDS bij narcolepsie óf bij OSA met residuale klachten die behandeling behoeven, optimale OSA-therapie en uitgesloten andere oorzaken, met een initieel recept vanuit een SVNL-geaccrediteerd slaapcentrum door een gespecialiseerd slaap-waakarts en een gepastheidsbeoordeling na 12 maanden; de aanpassing is budgetneutraal omdat pitolisant al met solriamfetol is geclusterd en solriamfetol 'zeer beperkt' wordt voorgeschreven.</t>
  </si>
  <si>
    <t xml:space="preserve">Klasseharmonisatie van bijlage 2 (voorschrijfrestrictie tot geaccrediteerde slaapcentra + 12-maandsevaluatie) bij toetreding van een tweede middel; budgetneutraliteit via bestaande 1A-clustering.</t>
  </si>
  <si>
    <t xml:space="preserve">brief 05-11-2025 p. 2 (advies, nieuwe voorwaarde) en p. 2-3 (budgetimpactanalyse)</t>
  </si>
  <si>
    <t xml:space="preserve">bijlage 2 pitolisant OSA, SVNL-geaccrediteerd slaapcentrum, gespecialiseerd slaap-waakarts, 12 maanden evaluatie, budgetneutraal cluster 0N06BACO solriamfetol, uitsluitend narcolepsie vervangen</t>
  </si>
  <si>
    <t xml:space="preserve">Op basis van een indirecte vergelijking van HELIOS-B (vutrisiran vs. placebo) met ATTR-ACT (tafamidis) ziet ZIN vergelijkbare effecten op overleving en ziekenhuisopname en op ongunstige effecten/stakers → gelijke waarde t.o.v. tafamidis 61 mg bij NYHA I–II en SWP, dezelfde conclusie als recent voor acoramidis; anders werkingsmechanisme (siRNA) en toedieningsweg (s.c.) verhinderen clustering maar niet het gelijkwaardigheidsoordeel.</t>
  </si>
  <si>
    <t xml:space="preserve">Klasseoverstijgende gelijke waarde (siRNA vs. TTR-stabilisatoren) via placebo-gecontroleerde CVOT's; derde ATTR-CM-middel dat op tafamidis wordt geankerd.</t>
  </si>
  <si>
    <t xml:space="preserve">FT-rapport (HELIOS-B vs ATTR-ACT); brief 08-12-2025 p. 3 (therapeutische waarde)</t>
  </si>
  <si>
    <t xml:space="preserve">vutrisiran ATTR-CM, HELIOS-B ATTR-ACT indirecte vergelijking, overleving ziekenhuisopname vergelijkbaar, gelijke waarde tafamidis 61 mg, niet clusterbaar toedieningsweg, acoramidis</t>
  </si>
  <si>
    <t xml:space="preserve">Omdat tafamidis bij NYHA III de kans op cardiovasculaire opname lijkt te verhogen en daar niet wordt vergoed, en deze patiënten geen standaardbehandeling en een hoge unmet need hebben, onderzocht ZIN op eigen initiatief het effect van vutrisiran in NYHA III; de subgroep in HELIOS-B is echter te klein voor een uitspraak, zodat vutrisiran daar niet aan SWP voldoet en – consequent met tafamidis – niet wordt vergoed voor NYHA III.</t>
  </si>
  <si>
    <t xml:space="preserve">ZIN zoekt actief naar bewijs voor een onbediende subgroep maar houdt vast aan de bewijslat; consistentie tussen klassegenoten (NYHA III overal uitgesloten) weegt zwaarder dan unmet need.</t>
  </si>
  <si>
    <t xml:space="preserve">brief 08-12-2025 p. 3 (therapeutische waarde, NYHA-klasse III)</t>
  </si>
  <si>
    <t xml:space="preserve">NYHA III unmet need, tafamidis opnames verhoogd NYHA III, HELIOS-B subgroep te klein, niet vergoeden NYHA III, consistentie klasse</t>
  </si>
  <si>
    <t xml:space="preserve">Door de uitbreiding verschuift de hoofdindicatie van vutrisiran van hATTR-PN naar wild-type/erfelijk ATTR-CM (hogere prevalentie); daarmee vervalt het advies van augustus 2025 om vutrisiran met eplontersen (alleen hATTR-PN) te clusteren en blijft vutrisiran op 1B, terwijl de eerder geadviseerde onderhandeling om meerkosten bij opname van eplontersen te voorkomen van kracht blijft; prijsanker: nettoprijs ≤ onderhandelde prijs van tafamidis 61 mg (en acoramidis).</t>
  </si>
  <si>
    <t xml:space="preserve">Hoofdindicatie-op-prevalentie bepaalt clusterlidmaatschap en kan eerdere clusteradviezen ongedaan maken; prijsankers worden over indicaties en klassen heen doorgegeven (tafamidis → acoramidis → vutrisiran; vutrisiran → eplontersen).</t>
  </si>
  <si>
    <t xml:space="preserve">brief 08-12-2025 p. 2 (advies, eplontersen-cluster vervalt) en p. 3 (budgetimpact, standaarddosis 0,27 mg)</t>
  </si>
  <si>
    <t xml:space="preserve">hoofdindicatie hATTR-PN naar ATTR-CM, eplontersen clusteradvies vervalt, blijft bijlage 1B, standaarddosis 0,27 mg per dag, nettoprijs tafamidis leidend, 188 patiënten jaar 3</t>
  </si>
  <si>
    <t xml:space="preserve">Een naïeve indirecte vergelijking van TULIP-SC (anifrolumab s.c.) met TULIP-1/2 (anifrolumab-IV) toont vergelijkbare effecten op de cruciale eindpunten ziekteactiviteit, opvlammingen en glucocorticoïdgebruik en op bijwerkingen/stakers; een NMA en twee indirecte vergelijkingen tonen geen relevante verschillen tussen anifrolumab-IV en belimumab IV/s.c., zodat anifrolumab-SC gelijke waarde heeft t.o.v. anifrolumab-IV én belimumab → SWP bij matig-ernstige auto-antilichaampositieve SLE ondanks standaardbehandeling.</t>
  </si>
  <si>
    <t xml:space="preserve">Formuleringsswitch (IV→s.c.) beoordeeld via naïeve indirecte vergelijking met de eigen IV-studies plus een klasse-NMA; gelijke waarde wordt 'doorgegeven' naar de andere bDMARD (belimumab).</t>
  </si>
  <si>
    <t xml:space="preserve">FT-rapport 18-05-2026 conclusie; toets onderlinge vervangbaarheid 17-04-2026; brief 28-05-2026 p. 2</t>
  </si>
  <si>
    <t xml:space="preserve">anifrolumab subcutaan Saphnelo SLE, TULIP-SC vs TULIP-1 2 naïeve indirecte vergelijking, ziekteactiviteit opvlammingen glucocorticoïden, NMA belimumab, gelijke waarde</t>
  </si>
  <si>
    <t xml:space="preserve">Omdat anifrolumab-SC extramuraal (GVS) en anifrolumab-IV intramuraal (MSZ) wordt bekostigd, is de totale budgetimpact op lijstprijs neutraal (€11.731 per patiënt per jaar voor beide; belimumab €11.725 s.c./€13.969 IV), maar verschuift maximaal €1,4 mln in jaar 3 (118 patiënten: 50 IV-gebruikers in 2024 + 17 per jaar) van MSZ naar het farmaciebudget; ZIN verwacht geen volumegroei (voorschrijven blijft bij de ziekenhuisspecialist) en beperkte substitutie van belimumab, maar signaleert dat netto-uitgaven kunnen stijgen als bestaande intramurale inkoopafspraken voor anifrolumab-IV/belimumab verloren gaan – 'gezien het macrokostenbeslag van circa €1,4 miljoen is dit risico beperkt'.</t>
  </si>
  <si>
    <t xml:space="preserve">Overhevelings-BIA (MSZ → GVS) bij formuleringsswitch; het risico van verlies van intramurale inkoopkortingen wordt benoemd en proportioneel gewogen (vgl. vutrisiran GVS-331, crovalimab GVS-364).</t>
  </si>
  <si>
    <t xml:space="preserve">brief 28-05-2026 p. 2-3 (budgetimpact)</t>
  </si>
  <si>
    <t xml:space="preserve">budgetimpact neutraal lijstprijs, verschuiving MSZ naar GVS 1,4 mln, 118 patiënten, 50 IV-gebruikers GIP 2024 +17 per jaar, 11.731 per jaar, inkoopafspraken risico beperkt, belimumab substitutie beperkt</t>
  </si>
  <si>
    <t xml:space="preserve">Het FT-rapport 'dermatologische preparaten met ureum' concludeert dat niet is aangetoond dat preparaten met 5–10% ureum effectiever zijn dan de standaardbehandeling met indifferente basispreparaten zonder ureum; de toevoeging van ureum is daarom 'geen rationele farmacotherapie' – het standpunt over apotheekbereidingen (31-08-2016) wordt consequent doorgetrokken naar het enige geregistreerde ureumproduct in het GVS, Calmurid (ichtyosis, sinds 1972).</t>
  </si>
  <si>
    <t xml:space="preserve">Rationele-farmacotherapietoets voor oude dermatologische middelen: een additief zonder aangetoonde meerwaarde boven de indifferente basis is geen verzekerde zorg, ongeacht registratiestatus of jarenlang gebruik.</t>
  </si>
  <si>
    <t xml:space="preserve">uitstroomadvies 13-10-2016 p. 1 (aanleiding, standpunt); FT-rapport ureumpreparaten 30-08-2016 (niet in bundel)</t>
  </si>
  <si>
    <t xml:space="preserve">Calmurid ureum 10% crème, indifferente basispreparaten, niet effectiever, geen rationele farmacotherapie, standpunt apotheekbereidingen ureum, ichtyosis sinds 1972</t>
  </si>
  <si>
    <t xml:space="preserve">ZIN noemt uitstroom van Calmurid 'een logisch gevolg' van het standpunt over de bereidingen en waarschuwt dat het uitblijven ervan tot 'perverse prikkels' en 'ongewenste substitutie' leidt: als de goedkopere bereidingen niet meer worden vergoed en het geregistreerde product wel, verschuift het gebruik naar Calmurid – 'consistentie in vergoedingsbeleid kan deze ongewenste substitutie voorkomen'.</t>
  </si>
  <si>
    <t xml:space="preserve">Consistentiebeginsel: een uitstroom van bereidingen moet gepaard gaan met uitstroom van het geregistreerde equivalent om substitutie-arbitrage te voorkomen; herbruikbaar bij elke duiding van een stofgroep.</t>
  </si>
  <si>
    <t xml:space="preserve">uitstroomadvies 13-10-2016 p. 2 (vergoedingsstatus, ongewenste substitutie)</t>
  </si>
  <si>
    <t xml:space="preserve">perverse prikkels, ongewenste substitutie, consistentie vergoedingsbeleid, apotheekbereidingen niet vergoed 2017, geregistreerd product uitstroom</t>
  </si>
  <si>
    <t xml:space="preserve">Voor de 84.684 gebruikers (2014; €2,9 mln, €34,67 p.p./jaar incl. afleverkosten) acht ZIN de zorg 'algemeen gebruikelijk' en financieel toegankelijk – zelfzorgureumcrèmes zijn goedkoper en kennen geen afleverkosten, en indifferente bases blijven vergoed als alternatief; patiëntenvertegenwoordigers (Huidpatiënten Nederland) zijn gedurende het traject betrokken en verzekeraars hanteren een ruime overgangstermijn.</t>
  </si>
  <si>
    <t xml:space="preserve">Toegankelijkheidstoets bij uitstroom: lage kosten per gebruiker, beschikbaar goedkoper zelfzorgalternatief en een vergoed therapeutisch alternatief; procesvoorwaarden: betrokkenheid patiëntenorganisatie en overgangstermijn.</t>
  </si>
  <si>
    <t xml:space="preserve">uitstroomadvies 13-10-2016 p. 2-3 (consequenties voor de burger, GIP-cijfers)</t>
  </si>
  <si>
    <t xml:space="preserve">84.684 gebruikers 2014, 2,9 mln, 34,67 per gebruiker, algemeen gebruikelijke zorg financieel toegankelijk, Huidpatiënten Nederland, overgangstermijn verzekeraars, indifferente basis vergoed</t>
  </si>
  <si>
    <t xml:space="preserve">Het toetsingscriterium voor uitstroom is niet effectiviteit maar de aanwezigheid van 'een nagenoeg gelijkwaardig alternatief op de vrije markt' (zelfzorggeneesmiddel of warenwetproduct): categorie A (uitstroom) omvat foliumzuur 5 mg, calciumcarbonaat- en calciumlactogluconaatpreparaten, calciumgluconaat, kaliumchloridedrank, colecalciferol 800/1000 IE en paracetamol 1000 mg (tabletten en zetpillen); categorie B (geen gelijkwaardig alternatief) en C (injectievloeistoffen) blijven in het GVS – per product zijn alternatief, prijs (bv. vitamine D 800 IE €6,99 per 100) en GVS-kosten (2014) vermeld.</t>
  </si>
  <si>
    <t xml:space="preserve">'Algemeen gebruikelijke zorg'-criterium geoperationaliseerd als productmatrix: zelfde stof/sterkte/vorm vrij verkrijgbaar → geen verzekerde prestatie; sterkte- en vormverschillen (bv. hoge doseringen, injecties) beschermen tegen uitstroom. Kader voor latere vitamine D-adviezen (GVS-395).</t>
  </si>
  <si>
    <t xml:space="preserve">bijlage 6 (herziene versie 24-07-2017) categorieën A, B, C</t>
  </si>
  <si>
    <t xml:space="preserve">vitaminen mineralen paracetamol 1000 mg, nagenoeg gelijkwaardig alternatief vrije markt, categorie A uitstroom B handhaven C injecties, foliumzuur 5 mg, calciumcarbonaat, colecalciferol 800 IE, warenwetproduct zelfzorg</t>
  </si>
  <si>
    <t xml:space="preserve">De productmatrix kwantificeert de GVS-uitgaven per product (2014): colecalciferol 800 IE tabletten €18,2 mln (€66 p.p.), foliumzuur 5 mg €4,5 mln (€37 p.p.), calciumcarbonaat kauwtabletten €2,9 mln en overige calciumpreparaten €0,4–1,2 mln, kaliumchloridedrank €0,14 mln, paracetamol 1000 mg van vijf fabrikanten (totaal niet volledig beschikbaar, 'zullen hoger zijn'); de vrije-marktprijzen (€5–10 per verpakking) tonen dat eigen betaling per gebruiker beperkt blijft.</t>
  </si>
  <si>
    <t xml:space="preserve">Uitstroombesluiten worden onderbouwd met GIP-uitgaven én de consumentenprijs van het alternatief, zodat besparing (tientallen miljoenen) en burgerlast (enkele euro's per maand) naast elkaar staan.</t>
  </si>
  <si>
    <t xml:space="preserve">bijlage 6 (herziene versie 24-07-2017) kolommen 'prijs alternatief', 'kosten p.p.', 'totale kosten 2014'</t>
  </si>
  <si>
    <t xml:space="preserve">colecalciferol 800 IE 18,2 mln 66 per persoon, foliumzuur 4,5 mln, calciumcarbonaat 2,9 mln, paracetamol 1000 mg fabrikanten, vrije marktprijs 6,99 per 100, besparing tientallen miljoenen</t>
  </si>
  <si>
    <t xml:space="preserve">De tijdlijn toont het onderhandelingsmodel bij extramurale weesgeneesmiddelen: negatief advies wegens slechte KE-onderbouwing (mei 2016) → herbeoordeling alleen op KE met ICER ~€400.000/QALY en advies om te onderhandelen (december 2016) → eerste onderhandeling gestaakt (23-05-2017: geen aanvaardbare prijs) → op verzoek van de minister bevestigt ZIN (22-09-2017) dat er geen nieuwe effectiviteitsgegevens zijn die de hoge kosten rechtvaardigen → tweede onderhandeling gestaakt (09-10-2017: 'prijs veel te hoog in relatie tot de betrekkelijk bescheiden effecten', geen inzicht in prijsopbouw) → derde ronde eind oktober 2017 met vertrouwelijke prijsafspraak en opname per 01-11-2017.</t>
  </si>
  <si>
    <t xml:space="preserve">Precedent voor 'onderhandelen tot een maatschappelijk aanvaardbare prijs' met meerdere afgebroken rondes; ZIN fungeert als bewaker dat heronderhandeling niet zonder nieuwe evidentie tot een hogere waardering leidt. Startpunt van de CF-portfolio-aanpak.</t>
  </si>
  <si>
    <t xml:space="preserve">overzichtsdocument 'Orkambi: van beoordeling tot vergoeding' (26-10-2017), tijdlijn mei 2016 – oktober 2017</t>
  </si>
  <si>
    <t xml:space="preserve">Orkambi tijdlijn, ICER 400.000, prijsonderhandeling gestaakt 23 mei 2017 en 9 oktober 2017, geen inzicht prijsopbouw, betrekkelijk bescheiden effecten, derde onderhandeling vertrouwelijk, opname 1 november 2017</t>
  </si>
  <si>
    <t xml:space="preserve">Vóór een nieuwe onderhandelingsronde vroeg de minister ZIN (brief 18-08-2017) na te gaan of nieuwe gegevens over de effectiviteit de hoge kosten konden rechtvaardigen; ZIN constateerde dat 'de situatie niet anders is' en zag geen reden het advies te herzien – de wetenschappelijke basis bleef ongewijzigd terwijl alleen de prijs onderwerp van gesprek was.</t>
  </si>
  <si>
    <t xml:space="preserve">Scheiding van rollen: ZIN toetst evidentie, VWS onderhandelt; een 'update-check' op nieuwe data voorafgaand aan heronderhandeling als procedurele stap.</t>
  </si>
  <si>
    <t xml:space="preserve">overzichtsdocument (september 2017 – advies niet gewijzigd; brief 22-09-2017)</t>
  </si>
  <si>
    <t xml:space="preserve">update-brief 22-09-2017, geen nieuwe effectiviteitsgegevens, advies ongewijzigd, rolverdeling ZIN VWS, heronderhandeling</t>
  </si>
  <si>
    <t xml:space="preserve">ZIN formuleert het kader: nadere voorwaarden bevorderen doelmatige inzet bij toelating (vergoeding zoveel mogelijk bij indicaties met bewezen meerwaarde), maar de noodzaak kan wegvallen wanneer de therapeutische plaats is uitgekristalliseerd, generieken zijn verschenen, het product obsoleet is of nieuwe bijwerkingen bekend zijn – dan kunnen voorwaarden 'zonder negatieve invloed op gepast gebruik' vervallen; in de eerste tranche vervallen de onderdelen voor galantamine/donepezil, montelukast, tacrolimuszalf, pimecrolimus, memantine, rivastigmine en rufinamide, en worden de titels van 27 (mycofenolaat; 'R-DNA-interferon' → 'interferon') en 74 (sirolimus) aangepast.</t>
  </si>
  <si>
    <t xml:space="preserve">Beleidskader 'bijlage 2 als tijdelijk doelmatigheidsinstrument' – de grondslag voor de opschoningsrondes 2017/2018, 2019 (GVS-190) en 2025 (GVS-362); criteria: uitgekristalliseerde plaats, generieken, obsolescentie, bijwerkingen.</t>
  </si>
  <si>
    <t xml:space="preserve">brief 19-10-2017 p. 1-2 (achtergrondinformatie bijlage 2) en p. 3 (adviezen eerste tranche, tabel)</t>
  </si>
  <si>
    <t xml:space="preserve">actualisatie bijlage 2 2017 eerste tranche, uitgekristalliseerde plaats generieken obsoleet bijwerkingen, vervallen 16 20 30 34 39 42 73, cholinesteraseremmers memantine montelukast tacrolimuszalf pimecrolimus rufinamide, interferon R-DNA</t>
  </si>
  <si>
    <t xml:space="preserve">Op verzoek van VWS (na signalen van ZN/KNMP en de werkgroep farmacie van 'Het Roer Gaat Om') werkt ZIN gefaseerd: binnen drie maanden de evidente gevallen (deze brief), vóór eind 2017 de complexe knelpunten (PAH-middelen nr. 28 met elf stoffen, PCSK9-remmers, tetanuscombinatievaccin nr. 3) in een tweede tranche, en een verkenning of de ZN-werkgroep bijlage 2 vooraf input op uitvoerbaarheid kan geven zonder de GVS-doorlooptijd te schaden; evidente opschoningen (Preotact niet meer geregistreerd, topotecan overgeheveld) worden direct meegenomen.</t>
  </si>
  <si>
    <t xml:space="preserve">Governance van bijlage 2-onderhoud: verzekeraars/apothekers signaleren, VWS coördineert, ZIN toetst gefaseerd en betrekt de uitvoerders vooraf – model voor structureel lastenbeheer.</t>
  </si>
  <si>
    <t xml:space="preserve">brief 19-10-2017 p. 1 (verzoek VWS, drie vragen), p. 3-4 (opschoning, onderwerpen vervolgadvies)</t>
  </si>
  <si>
    <t xml:space="preserve">Het Roer Gaat Om, ZN KNMP administratieve lasten, gefaseerde aanpak drie maanden, tweede tranche PAH nr 28 PCSK9 tetanusvaccin, ZN-werkgroep bijlage 2 input uitvoerbaarheid, Preotact topotecan</t>
  </si>
  <si>
    <t xml:space="preserve">Omdat de vergoedingslimiet van een combinatiepreparaat nu de som van de limieten van de componenten is, zouden bij herberekening van het GVS nagenoeg alle combinatielimieten dalen en massaal bijbetalingen ontstaan zonder bijbetalingsvrij alternatief; ZIN formuleert daarom vier criteria om combinaties onderling te clusteren – gelijksoortig indicatiegebied (hoofdindicatie), gelijke toedieningsweg, componenten die zelf onderling geclusterd zijn (ook bij verschillende fabrikanten) en eenzelfde aantal werkzame stoffen – waarmee de meeste combinaties zonder individuele beoordeling kunnen worden ingedeeld (juridisch na aanpassing van art. 2.40/2.47 Rzv).</t>
  </si>
  <si>
    <t xml:space="preserve">Systematiek voor combinatieclusters: het 'gelijk aantal stoffen'-criterium en de eis dat componenten al geclusterd zijn, als nieuwe formele clusterregels naast de wettelijke drie; ontworpen om bijbetalingsvrije alternatieven na herberekening te garanderen.</t>
  </si>
  <si>
    <t xml:space="preserve">uitvoeringstoets deel 1 (28-04-2021) samenvatting: verzoek minister, §5.3 uitgangspunten combinatiepreparaten</t>
  </si>
  <si>
    <t xml:space="preserve">combinatiepreparaten vergoedingslimiet som componenten, herberekening bijbetalingen, vier uitgangspunten hoofdindicatie toedieningsweg geclusterde componenten aantal stoffen, art 2.40 2.47 Rzv, GVS-modernisering</t>
  </si>
  <si>
    <t xml:space="preserve">Claude (batch 66, 25-09-2026)</t>
  </si>
  <si>
    <t xml:space="preserve">Toegepast op hepatitis C: de vaste DAA-combinaties zijn in principe onderling vervangbaar, maar omdat het aantal stoffen verschilt komen het monopreparaat Sovaldi en de drievoudige combinatie Vosevi op 1B terwijl de tweevoudige combinaties (Harvoni, Epclusa, Zepatier, Maviret) kunnen worden geclusterd; hiv-remmers behouden hun uitzonderingspositie (in principe 1B) omdat beleid en GVS-criteria ongewijzigd zijn.</t>
  </si>
  <si>
    <t xml:space="preserve">Het aantal-stoffen-criterium splitst een therapeutisch homogene klasse (DAA's, in 2014–2018 op 'gelijke waarde' beoordeeld) in cluster- en 1B-producten; beleidsmatige uitzonderingsposities (hiv) blijven buiten de systematiek.</t>
  </si>
  <si>
    <t xml:space="preserve">uitvoeringstoets deel 1 samenvatting §hiv-remmers, §hepatitis C-middelen (5.1-5.2)</t>
  </si>
  <si>
    <t xml:space="preserve">DAA hepatitis C cluster tweevoudige combinaties Harvoni Epclusa Zepatier Maviret, Sovaldi Vosevi 1B, hiv-remmers uitzonderingspositie 1B, aantal werkzame stoffen</t>
  </si>
  <si>
    <t xml:space="preserve">Spookclusters (1A-clusters met één product, 64 stoffen/121 artikelnamen) vergen per situatie beoordeling omdat hun ontstaansreden divers is; in de eerste verkenning worden kinderclusters grotendeels opgeheven (alleen bij een uitsluitend voor kinderen geregistreerd middel én kindspecifieke toedieningsvorm blijft een aparte 1B-plaats: 1 van 21 artikelnamen; 20 worden vervangbaar met de volwassen clusters), combinatieverpakkingen met toebehoren (4) worden vervangbaar geacht met producten zonder toebehoren, en twee spookmiddelen (cyanocobalamine- en fulvestrant-injectie) horen bij geneeskundige zorg en niet in het GVS.</t>
  </si>
  <si>
    <t xml:space="preserve">Anti-manipulatiedoel van spookclusteropheffing (geen concurrentie → limietopdrijving bij herberekening); kinderclusters en toebehoren zijn geen zelfstandige clustergronden meer.</t>
  </si>
  <si>
    <t xml:space="preserve">uitvoeringstoets deel 1 samenvatting §spookclusters, §6.2.1-6.2.3</t>
  </si>
  <si>
    <t xml:space="preserve">spookclusters 64 stoffen 121 artikelnamen, kinderclusters opheffen 20 van 21, combinatieverpakking toebehoren vervangbaar, cyanocobalamine Faslodex geneeskundige zorg, strategisch gedrag limiet</t>
  </si>
  <si>
    <t xml:space="preserve">Voor negen spookclusters kiest ZIN per product één van drie routes: technische uitstroom uit het GVS (Zantac-injectie: niet meer geregistreerd/verkrijgbaar; De-Nol: obsoleet), plaatsing op 1B als uniek middel (Etalpha, Solu-Cortef, Pneumovax, Tramal en Temgesic injecties – geen vervangbaar GVS-middel met dezelfde toedieningsweg) of herclustering (tramadol zetpil naar het orale tramadolcluster 0N02AXAO V; diazepam-injectie met lorazepam-injectie in een nieuw parenteraal cluster op DDD-basis 10 vs. 2,5 mg).</t>
  </si>
  <si>
    <t xml:space="preserve">Drie-routes-beslisboom voor spookmiddelen (uitstroom / 1B / hercluster); binnen 'parenteraal' kunnen verschillende benzodiazepinen wel samen, terwijl zetpil en oraal tramadol als vervangbaar gelden – toedieningsweg breed uitgelegd waar de systematiek dat toelaat.</t>
  </si>
  <si>
    <t xml:space="preserve">brief 13-04-2022 (adviezen deel 2) en bijlage 1 (inhoudelijke bespreking per spookcluster)</t>
  </si>
  <si>
    <t xml:space="preserve">spookclusters deel 2, Zantac De-Nol verwijderen, Etalpha Solu Cortef Pneumovax Tramal Temgesic 1B, tramadol zetpil cluster 0N02AXAO V, diazepam lorazepam injectie nieuw cluster DDD</t>
  </si>
  <si>
    <t xml:space="preserve">ZIN werkt getrapt: eerst producten die om technische redenen ingedeeld kunnen worden, later middelen die een farmacotherapeutische (groeps)beoordeling vergen, en producten met een lopende juridische procedure worden apart gemeld; externe beleidsbeslissingen (de door VWS wegens corona afgeblazen overheveling van immunoglobulinen) bepalen mede de scope, en de resterende combinatiepreparaten (Augmentin, Cofact, combinaties met niet-GVS-component) verschuiven naar deel 3.</t>
  </si>
  <si>
    <t xml:space="preserve">Procesarchitectuur van een meerjarige systeemopschoning: prioritering op beoordelingslast en afstemming met VWS-directie GMT; transparant over wat buiten scope blijft en waarom.</t>
  </si>
  <si>
    <t xml:space="preserve">brief 13-04-2022 p. 1-2 (getrapte werkwijze, planning deel 3, immunoglobulinen)</t>
  </si>
  <si>
    <t xml:space="preserve">getrapte werkwijze technisch eerst farmacotherapeutisch later, juridische procedure apart, immunoglobulinen overheveling corona, deel 3 Augmentin Cofact planning</t>
  </si>
  <si>
    <t xml:space="preserve">De gedeeltelijke uitstroom van 2019 (lage sterktes) mislukte door substitutie naar nog vergoede hogere sterktes – de middelkosten stegen van €19,0 mln (2018) naar €27,8 mln (2019) en de totale GVS-kosten voor vitamine D bedroegen €129 mln in 2020 bij 1,4 mln gebruikers – ondanks eerdere waarschuwing van ZIN en implementatie-inspanning van VWS: 'de praktijk is weerbarstig'; als voorschrijvers niet de meest doelmatige maar de nog vergoede producten kiezen is er 'vanuit collectief perspectief geen sprake van passende zorg', reden voor totale uitstroom van de hele stofgroep (colecalciferol alle sterktes, calcifediol, combinatie met calcium).</t>
  </si>
  <si>
    <t xml:space="preserve">Substitutie-les: uitstroom moet stofgroep-breed zijn om vluchtroutes te sluiten; voorschrijfgedrag gericht op vergoeding wordt als niet-passende zorg benoemd. Referentiecasus voor alle latere zelfzorg-uitstroomdiscussies (GVS-399).</t>
  </si>
  <si>
    <t xml:space="preserve">brief 09-05-2022 p. 1-2 (aanleiding, achtergrond, Nivel-monitor, GIP-cijfers bijlage 4)</t>
  </si>
  <si>
    <t xml:space="preserve">vitamine D substitutie hogere sterktes, kosten 19,0 naar 27,8 mln, 129 mln 2020, 1,4 miljoen gebruikers, Nivel monitor, praktijk weerbarstig, totale uitstroom colecalciferol calcifediol calcium</t>
  </si>
  <si>
    <t xml:space="preserve">Vitamine D is als supplement tot 3.000 IE/dag vrij verkrijgbaar vanaf €7,30 per persoon per jaar (800 IE), terwijl receptcolecalciferol gemiddeld €79 kost (€37 middel + €42 afleverkosten) – tienmaal duurder – en de gebruikelijke dosering (800 IE/dag of week-/maandequivalent) zelfzorg toelaat; oplaaddoses bij ernstige deficiëntie zijn kortdurend (&lt;€25/jaar) en bolusregimes &gt;60.000 IE/maand worden door de conceptrichtlijn osteoporose 2021 afgeraden → vitamine D voldoet niet aan 'noodzakelijk te verzekeren zorg'; wie €79 niet kan betalen kan een beroep doen op gemeentelijke en fiscale regelingen.</t>
  </si>
  <si>
    <t xml:space="preserve">Operationalisering van het noodzakelijkheidscriterium voor zelfzorgmiddelen: prijsverhouding vrije markt vs. recept (incl. afleverkosten), klinische inwisselbaarheid van doseerschema's en verwijzing naar sociale vangnetten in plaats van pakketopname.</t>
  </si>
  <si>
    <t xml:space="preserve">brief 09-05-2022 p. 1-3 (advies, overwegingen)</t>
  </si>
  <si>
    <t xml:space="preserve">7,30 per jaar zelfzorg vs 79 recept, 42 afleverkosten, 800 IE dagelijks week maand, oplaaddosis 100.000 IE minder dan 25, bolus 60.000 IE afgeraden valrisico, noodzakelijk te verzekeren zorg, gemeentelijke fiscale regelingen</t>
  </si>
  <si>
    <t xml:space="preserve">ZIN overwoog vergoeding via nadere voorwaarden te behouden voor mensen met ernstige deficiëntie of langdurige gebruikers, maar beide bleken onuitvoerbaar: afbakening op deficiëntie vereist laboratoriumtests en extra administratieve lasten, en langdurige toepassingen kennen 'een te grote variëteit' waarvan meestal onduidelijk is of ze aan SWP voldoen – off-label gebruik zonder richtlijnonderbouwing is geen passende zorg; de ACP had eerder (2021) juist de voorwaardenoptie gesteund, maar steunde in april 2022 'in overgrote meerderheid' de totale uitstroom onder voorwaarde van onderzoek naar kwetsbare groepen en therapietrouw (cyclisch pakketbeheer).</t>
  </si>
  <si>
    <t xml:space="preserve">Uitvoerbaarheidstoets van bijlage 2 als tussenoptie vóór uitstroom; ACP-koerswijziging van 'voorwaarden' naar 'uitstroom met monitoring' na twee jaar discussie; KNMP-kritiek (SES, therapietrouw, vangnetten) vastgelegd als monitoringopdracht.</t>
  </si>
  <si>
    <t xml:space="preserve">brief 09-05-2022 p. 3 (overwegingen: nadere voorwaarden niet uitvoerbaar); bijlage 9 ACP-adviezen 25-06-2021, 24-09-2021, 08-04-2022</t>
  </si>
  <si>
    <t xml:space="preserve">nadere voorwaarden niet uitvoerbaar laboratoriumtests administratieve last, off-label variëteit geen passende zorg, ACP 8 april 2022 overgrote meerderheid uitstroom, kwetsbare groepen therapietrouw onderzoek, KNMP SES, cyclisch pakketbeheer</t>
  </si>
  <si>
    <t xml:space="preserve">Bij de restgroep combinatiepreparaten past ZIN de vier criteria uit deel 1 toe: Humalog Mix (lispro/lispro-protamine) en Novomix (aspart/aspart-protamine) zijn onderling vervangbaar maar krijgen twee nieuwe clusters omdat het GVS patronen en voorgevulde pennen als niet-vervangbare toedieningsvormen behandelt; Bactrimel- en Rokiprim-infusie vormen een nieuw cluster; atovaquon/proguanil 250/100 mg (meerdere fabrikanten) een nieuw cluster en 62,5/25 mg een nieuw kindercluster; Augmentin-kinderdoseringen gaan naar de volwassen clusters; Riamet en de otologische corticosteroïd/antibioticumcombinaties blijven 1B.</t>
  </si>
  <si>
    <t xml:space="preserve">Toedieningsvorm (patroon vs. pen) weegt in de GVS-systematiek zwaarder dan farmacologische inwisselbaarheid; kindspecifieke sterktes rechtvaardigen een kindercluster alleen als ze exclusief pediatrisch zijn.</t>
  </si>
  <si>
    <t xml:space="preserve">brief 13-07-2022 (adviezen resterende combinatiepreparaten) en bijlage 1</t>
  </si>
  <si>
    <t xml:space="preserve">Humalog Mix Novomix vervangbaar twee clusters patroon pen, Bactrimel Rokiprim cluster, atovaquon proguanil 250/100 cluster 62,5/25 kindercluster, Augmentin kindercluster naar volwassen, Riamet 1B, Sofradex Panotile 1B</t>
  </si>
  <si>
    <t xml:space="preserve">Producten die feitelijk al via een add-on in de geneeskundige zorg worden bekostigd (Cofact, protrombinecomplex) of uit de handel zijn (Lidatrim, 2008) worden uit het GVS verwijderd; op verzoek van VWS is deel 3 vervroegd om vóór de voorgenomen herberekening van de vergoedingslimieten per 01-01-2023 (Kamerbrief 19-04-2022) de advisering over alle combinatiepreparaten af te ronden.</t>
  </si>
  <si>
    <t xml:space="preserve">GVS-opschoning van dubbel bekostigde en verdwenen producten; beleidsagenda van VWS (herberekening) stuurt het tempo van ZIN-adviezen.</t>
  </si>
  <si>
    <t xml:space="preserve">brief 13-07-2022 p. 1-2 (aanleiding, Cofact, Lidatrim-noot)</t>
  </si>
  <si>
    <t xml:space="preserve">Cofact add-on geneeskundige zorg verwijderen, Lidatrim uit de handel 2008, herberekening vergoedingslimieten 1 januari 2023 Kamerbrief, deel 3 vervroegd, advisering combinatiepreparaten afgerond</t>
  </si>
  <si>
    <t xml:space="preserve">ZIN formuleert een levenscyclusmodel: bij introductie is de therapeutische plaats van een bijlage 2-middel nog niet uitgekristalliseerd en is controle op de voorwaarden een geschikt gepast-gebruikinstrument, met opgebouwde ervaring kan de toetsing door verzekeraars worden verminderd of losgelaten en uiteindelijk kan ook de wettelijke voorwaarde overbodig zijn – ZIN 'juicht toe' dat de ZN-werkgroep bijlage 2 dit regelmatig evalueert; in 2023 vervallen daarom de voorwaarden voor o.a. de DOAC's (rivaroxaban, apixaban, edoxaban, dabigatran), pirfenidon/nintedanib, febuxostat, rifaximine, tolvaptan, roflumilast, mercaptopurine-suspensie en de Stribild-combinatie (algemene anti-retrovirale voorwaarde blijft).</t>
  </si>
  <si>
    <t xml:space="preserve">Expliciete levenscyclus van vergoedingsvoorwaarden (introductie → afbouw controle → schrappen); middelen die ZIN zelf met bijlage 2 opnam (rifaximine GVS-114, tolvaptan GVS-127, roflumilast GVS-159) verliezen hun voorwaarde na 5–10 jaar en generieke concurrentie.</t>
  </si>
  <si>
    <t xml:space="preserve">brief 28-02-2023 p. 1-2 (kader, adviezen); achtergronddocument (bespreking per middel)</t>
  </si>
  <si>
    <t xml:space="preserve">actualisering bijlage 2 2023, levenscyclus voorwaarden uitgekristalliseerd, ZN werkgroep bijlage 2, DOAC rivaroxaban apixaban edoxaban dabigatran vervallen, pirfenidon nintedanib, rifaximine tolvaptan roflumilast febuxostat, Stribild nr 87 nr 8 blijft</t>
  </si>
  <si>
    <t xml:space="preserve">Op gezamenlijk verzoek van FMS en NHG vervalt de voorwaarde voor linaclotide (nr. 102) omdat de multidisciplinaire richtlijn en de NHG-Standaard Prikkelbaredarmsyndroom (november 2022) een plaats in de eerste lijn geven en ook een huisartsvoorschrift vergoed moet worden; ZN's verdergaande vraag over de aanspraak op dieetpreparaten wordt buiten deze actualisering gehouden.</t>
  </si>
  <si>
    <t xml:space="preserve">Richtlijnherziening als grond om een voorschrijversbeperking te schrappen; scope-discipline: aanspraakvragen horen niet in een actualisering van voorwaarden.</t>
  </si>
  <si>
    <t xml:space="preserve">brief 28-02-2023 p. 1-2 (FMS/NHG-verzoek linaclotide, dieetpreparaten)</t>
  </si>
  <si>
    <t xml:space="preserve">linaclotide nr 102 huisartsvoorschrift, richtlijn prikkelbaredarmsyndroom NHG-Standaard november 2022, FMS NHG gezamenlijk verzoek, dieetpreparaten buiten scope</t>
  </si>
  <si>
    <t xml:space="preserve">Vijf spookmiddel-injecties (Insuman Infusat patroon/flacon, Insulatard, ceftazidim injectiepoeder, Erythrocine infusiepoeder, Haldol injectievloeistof 5 mg/ml) en Sustanon – sinds oktober 2022 een spook nadat Nebido bij de herbeoordeling naar 1B ging – zijn onderling niet vervangbaar met enig ander GVS-middel (unieke toedieningsvorm of plaats volgens de richtlijnen) en komen daarom in aanmerking voor bijlage 1B; de resterende spookclusters die een farmacotherapeutische beoordeling vergen volgen in 2023 en later (bijlage 3).</t>
  </si>
  <si>
    <t xml:space="preserve">Spookclusters worden bij ontbreken van een vervangbaar middel met dezelfde toedieningsweg opgelost door 1B-plaatsing (volledige vergoeding, geen limiet) – ook voor goedkope generieke injecties; herbeoordelingen elders (Nebido/Sustanon) creëren nieuwe spookclusters die direct worden meegenomen.</t>
  </si>
  <si>
    <t xml:space="preserve">brief 01-03-2023 (adviezen spookmiddelen injecties deel 4, doorkijk); bijlage 1 en 3</t>
  </si>
  <si>
    <t xml:space="preserve">spookmiddelen injecties deel 4, Insuman Infusat Insulatard ceftazidim Erythrocine Haldol Sustanon bijlage 1B, Nebido ontclustering oktober 2022, resterende spookclusters bijlage 3 2023 en later</t>
  </si>
  <si>
    <t xml:space="preserve">Toepassing van het afwegingskader 'noodzakelijk te verzekeren zorg' (2023) – gericht op de ondergrens van collectieve financiering, anders dan de gebruikelijke bovengrensdiscussie bij dure middelen: de ziektelast van allergische rinitis/conjunctivitis/urticaria is zeer laag tot laag en kortdurend gebruik is goedkoop, dus niet-chronisch gebruik (&lt;6 maanden) is geen noodzakelijk te verzekeren zorg; chronisch gebruik als onderdeel van passende zorg wél, omdat de kosten voor sommige patiënten hoog oplopen en niet-vergoeden substitutie naar duurdere zorg uitlokt.</t>
  </si>
  <si>
    <t xml:space="preserve">Ondergrens-toets: ziektelast × kosten van de behandelepisode bepalen of collectieve financiering noodzakelijk is; duur van gebruik (chroniciteit) als scheidslijn tussen eigen rekening en verzekerde zorg. Eerste toepassing van het kader op een middelengroep.</t>
  </si>
  <si>
    <t xml:space="preserve">brief 12-03-2026 p. 1-2 (uitkomsten beoordeling noodzakelijkheid); rapport §afwegingskader</t>
  </si>
  <si>
    <t xml:space="preserve">afwegingskader noodzakelijk te verzekeren zorg 2023, ondergrens collectieve financiering, ziektelast zeer laag tot laag, niet-chronisch gebruik geen noodzakelijke zorg, chronisch gebruik wel, substitutie duurdere zorg</t>
  </si>
  <si>
    <t xml:space="preserve">Twee derde (66%) van de mensen die in 2023 een oraal anti-allergiemiddel vergoed kregen, gebruikte het korter dan zes maanden en voldeed dus niet aan de bijlage 2-voorwaarde (onderdeel 35: &gt;6 maanden aaneengesloten, chronische aandoening, eerste uitgifte voor eigen rekening) – niet-passende zorg; ZIN adviseert de voorwaarde niet aan te passen maar strikt na te leven, overlegt met huisartsen en apothekers over uitvoerbaarheid (chroniciteit is vooraf niet altijd duidelijk) en monitort substitutie in 2028; de ACP steunt dit en vraagt om een uitvoerbaarder afbakening dan chronisch/niet-chronisch, bijvoorbeeld de indicatie op het recept.</t>
  </si>
  <si>
    <t xml:space="preserve">Handhaving boven herziening: als de regel inhoudelijk juist is maar massaal wordt genegeerd, ligt de oplossing in naleving en uitvoerbaarheid (indicatie op recept), niet in uitstroom; GIP-nalevingsanalyse als basis voor het advies.</t>
  </si>
  <si>
    <t xml:space="preserve">brief 12-03-2026 p. 2-3 (66%, overige overwegingen, pakketadvies); ACP-advies 13-02-2026</t>
  </si>
  <si>
    <t xml:space="preserve">66% korter dan zes maanden niet-passende zorg, bijlage 2 onderdeel 35 strikt naleven, uitvoerbaarheid huisartsen apothekers, indicatie op recept ACP, monitoring 2028, 1,5 miljoen gebruikers 54,75 mln</t>
  </si>
  <si>
    <t xml:space="preserve">ZIN waarschuwt VWS dat uitstroom van goedkope zelfzorgmiddelen historisch tot substitutie naar duurdere, wel vergoede middelen leidt – 'met vitamine D als meest bekende voorbeeld' – zodat besparingen structureel worden overschat en uitvoeringsproblemen ontstaan; daarom wil ZIN voor laxantia, antidiarrhoica, maagledigingsmiddelen, kunsttranen en maagzuurremmers eerst de naleving van de huidige voorwaarden onderzoeken en met VWS 'in gesprek over nut en noodzaak' van verdere invulling van het uitstroomverzoek uit 2023; van de €54,75 mln uitgaven (2023) betreft €34,5 mln apotheekkosten en slechts €20,2 mln het middel (door vertrouwelijke kortingen nog overschat).</t>
  </si>
  <si>
    <t xml:space="preserve">Systeemles voor uitstroombeleid: substitutie-effecten en apotheekkosten (&gt;60% van de uitgaven) maken 'goedkope middelen eruit' minder lucratief dan het lijkt; ZIN remt een breder VWS-uitstroomprogramma af ten gunste van nalevingsonderzoek.</t>
  </si>
  <si>
    <t xml:space="preserve">brief 12-03-2026 p. 3-4 (vervolg voor andere zelfzorgmiddelen); p. 2 (kosten 2023)</t>
  </si>
  <si>
    <t xml:space="preserve">substitutie vitamine D meest bekende voorbeeld, besparingen overschat, laxantia antidiarrhoica maagledigingsmiddelen kunsttranen maagzuurremmers naleving onderzoeken, apotheekkosten 34,5 mln middel 20,2 mln, nut en noodzaak uitstroom gesprek VWS</t>
  </si>
  <si>
    <t xml:space="preserve">Als vierde GLP-1-receptoragonist volstaat een marginale toets: het AWARD-programma toont HbA1c-dalingen vergelijkbaar met exenatide, lixisenatide en liraglutide en een overeenkomstig bijwerkingsprofiel, zodat er geen klinisch relevante verschillen in eigenschappen zijn – wekelijkse toediening is gebruiksgemak zonder clusterbrekende betekenis – en dulaglutide in cluster 0A10BXAP wordt geplaatst met standaarddosis 0,21 mg/dag en de bestaande bijlage 2-voorwaarde (BMI ≥35, na metformine + SU, geen insuline).</t>
  </si>
  <si>
    <t xml:space="preserve">Marginale toets voor klasse-toetreders: registratiedata + overeenkomstig profiel volstaan; weekpreparaten krijgen een op dagbasis omgerekende standaarddosis. Basis voor de GLP-1-reeks (GVS-121/189/264).</t>
  </si>
  <si>
    <t xml:space="preserve">brief 13-03-2015 p. 1-2 (uitkomst beoordeling, advies, voorwaarde); GVS-rapport 15/04 §2.1.4</t>
  </si>
  <si>
    <t xml:space="preserve">dulaglutide Trulicity marginale toets, cluster 0A10BXAP GLP-1, AWARD HbA1c vergelijkbaar, standaarddosis 0,21 mg, bijlage 2 BMI 35 metformine SU geen insuline, gebruiksgemak wekelijks</t>
  </si>
  <si>
    <t xml:space="preserve">Claude (batch 67, 25-09-2026)</t>
  </si>
  <si>
    <t xml:space="preserve">In EINSTEIN-DVT/-PE en de gepoolde analyse is rivaroxaban non-inferieur aan enoxaparine + VKA op recidief-VTE, maar met significant minder ernstige bloedingen (1,0% vs. 1,7%; HR 0,54 [0,37–0,79]) en numeriek minder intracraniële, retroperitoneale en GI-bloedingen; EINSTEIN-Extension toont 82% minder recidief-VTE vs. placebo bij voortgezette behandeling, en nieuwe meta-analyses en observationele data bevestigen de bloedingsreductie → meerwaarde, waar ZIN in 2012/2014 nog tot gelijke waarde concludeerde.</t>
  </si>
  <si>
    <t xml:space="preserve">Non-inferieure effectiviteit + significant minder ernstige bloedingen = meerwaarde; herbeoordeling op geaccumuleerd veiligheidsbewijs (meta-analyses) kan een eerder 'gelijke waarde'-oordeel omkeren. Referentiepunt voor DOAC-beoordelingen.</t>
  </si>
  <si>
    <t xml:space="preserve">FT-rapport 2015 §gunstige/ongunstige effecten (EINSTEIN, HR 0,54) en conclusie; brief 06-07-2015 p. 2</t>
  </si>
  <si>
    <t xml:space="preserve">rivaroxaban VTE EINSTEIN-DVT PE, non-inferieur enoxaparine VKA, ernstige bloedingen 1,0% vs 1,7% HR 0,54, EINSTEIN Extension 82% reductie, meta-analyses, meerwaarde herbeoordeling 2012 2014</t>
  </si>
  <si>
    <t xml:space="preserve">De KCR raamt €1,12–1,98 mln meerkosten per jaar in 2017 op basis van een NOAC-marktpenetratie van 30% in jaar 3, een gelijke verdeling over rivaroxaban, apixaban en dabigatran (1/3 elk) en 100% therapietrouw, met onzekerheid over aantallen, behandelduur, maligniteitspatiënten en vooral de werkelijke prijs: Bayer heeft met VWS een niet-openbare prijs-volumedeal voor de AF-indicatie, waardoor onduidelijk is wat rivaroxaban feitelijk kost en wat een uitbreiding voor die deal betekent.</t>
  </si>
  <si>
    <t xml:space="preserve">Klasse-aannames (gelijke marktverdeling) in een KCR bij uitbreiding van één klasselid; vertrouwelijke prijs-volumedeals voor andere indicaties als expliciete bron van kostenonzekerheid – al in 2015 gesignaleerd.</t>
  </si>
  <si>
    <t xml:space="preserve">KCR 2015 conclusie (marktpenetratie 30%, 1/3 marktaandeel, prijs-volumedeal)</t>
  </si>
  <si>
    <t xml:space="preserve">KCR 1,12-1,98 mln 2017, NOAC marktpenetratie 30%, marktaandeel 1/3 apixaban dabigatran, prijs-volumedeal Bayer VWS atriumfibrilleren niet openbaar, behandelduur maligniteit onzeker</t>
  </si>
  <si>
    <t xml:space="preserve">De bestaande indicatiegebonden voorwaarden (a: knie/heup-profylaxe; b: non-valvulair AF conform de introductieleidraad van de beroepsgroepen; c: ACS met verhoogde biomarkers zonder eerdere beroerte/TIA) worden uitgebreid met d) behandeling van DVT en PE en preventie van recidief – een opsommende bijlage 2-structuur per indicatie die de DOAC-klasse tot 2023 kenmerkte.</t>
  </si>
  <si>
    <t xml:space="preserve">Indicatie-opsommende bijlage 2-teksten (a–d) als sturingsmodel voor multi-indicatiemiddelen; de verwijzing naar een 'introductieleidraad' van de beroepsgroep koppelt vergoeding aan veldafspraken (AF).</t>
  </si>
  <si>
    <t xml:space="preserve">brief 06-07-2015 p. 2-3 (advies, voorwaarde a-d)</t>
  </si>
  <si>
    <t xml:space="preserve">bijlage 2 rivaroxaban a b c d, introductieleidraad atriumfibrilleren beroepsgroep, ACS biomarkers, DVT PE recidief, cluster 0B01AXBO apixaban dabigatran</t>
  </si>
  <si>
    <t xml:space="preserve">Ivermectinecrème toont in vehikelgecontroleerde fase 3-studies en in de directe vergelijking met metronidazolcrème (ATTRACT) een klinisch relevant effect op ziekte-ernst en kwaliteit van leven (subjectieve maar gevalideerde maten), met statistisch significante voordelen t.o.v. metronidazol die ZIN – anders dan de tweede WAR-referent – niet als klinisch relevante meerwaarde weegt; na raadpleging ziet de beroepsgroep de meerwaarde vooral in 'meer eerste-keuzeopties', waarna de WAR tot gelijke waarde t.o.v. lokaal metronidazol en azelaïnezuur adviseert.</t>
  </si>
  <si>
    <t xml:space="preserve">Statistische superioriteit op subjectieve dermatologische maten wordt niet automatisch meerwaarde; ZIN laat de klinische relevantie door de beroepsgroep toetsen en kiest bij twijfel voor gelijke waarde en clustering met de goedkope standaard.</t>
  </si>
  <si>
    <t xml:space="preserve">WAR-verslagen (eerste en tweede bespreking, 26-10-2015); FT-rapport conclusie; brief 11-11-2015 p. 1</t>
  </si>
  <si>
    <t xml:space="preserve">ivermectine Soolantra rosacea, ATTRACT metronidazol significant, klinische relevantie subjectieve maten IGA, tweede referent meerwaarde, beroepsgroep meer eerste keus opties, WAR gelijke waarde, azelaïnezuur</t>
  </si>
  <si>
    <t xml:space="preserve">Op grond van gelijke waarde wordt ivermectine op 1A geclusterd met metronidazolcrème/-gel (generiek 10 mg/g, Rozex, Rosiced; cluster 0D06BXADC V) met de dermatologische standaarddosis van 1 gram; de fabrikant had de referentiebehandeling azelaïnezuur uit de vergelijking willen halen, maar ZIN beoordeelt tegen beide NHG-richtlijnalternatieven en de budgetimpact blijft onder de FE-drempel.</t>
  </si>
  <si>
    <t xml:space="preserve">Standaarddosis 1 g voor uitwendige dermatologica als conventie; comparatorkeuze volgt de NHG-richtlijn, niet de fabrikant.</t>
  </si>
  <si>
    <t xml:space="preserve">brief 11-11-2015 p. 1-2 (toetsing onderlinge vervangbaarheid, advies); WAR eerste bespreking</t>
  </si>
  <si>
    <t xml:space="preserve">cluster 0D06BXADC V metronidazol Rozex Rosiced, standaarddosis 1 gram dermatologica, azelaïnezuur referentiebehandeling fabrikant, NHG richtlijn rosacea</t>
  </si>
  <si>
    <t xml:space="preserve">Hiv-remmers hebben sinds het ministersbesluit van 30-03-2000 een status aparte – in principe 1B, geen FE, geen clustertoets – zodat ZIN voor Genvoya volstaat met een briefrapport dat zich beperkt tot het verschil met Stribild (TAF i.p.v. TDF) plus een BIA; ZIN kondigt aan deze verkorte werkwijze voor alle hiv-remmers te hanteren zolang VWS het aparte beleid handhaaft, met uitzondering van nieuwe werkingsmechanismen en preventieve toepassingen (PrEP).</t>
  </si>
  <si>
    <t xml:space="preserve">Beleidsmatige uitzonderingspositie van een hele klasse (hiv) vertaald in een verkorte GVS-procedure; ZIN bewaakt de grenzen (nieuw mechanisme, PrEP → volledige beoordeling). Later bevestigd in de clusteradviezen (GVS-393).</t>
  </si>
  <si>
    <t xml:space="preserve">briefrapport 04-02-2016 p. 1-2 (status aparte, motivering beperkte toets)</t>
  </si>
  <si>
    <t xml:space="preserve">hiv-remmers status aparte 30 maart 2000, bijlage 1B geen FE geen clustertoets, briefrapport verkorte procedure, uitzondering nieuw mechanisme PrEP, Stribild TAF TDF</t>
  </si>
  <si>
    <t xml:space="preserve">Genvoya (E/C/FTC/TAF) is non-inferieur aan Stribild (E/C/FTC/TDF) bij therapienaïeve patiënten en aan voortzetting van het baseline-regime bij switchers, is werkzaam bij milde tot matige nierinsufficiëntie (eGFR 30–69) en bij adolescenten (n=50, 24 weken); TAF geeft lagere tenofovirspiegels met minder nier- en botbelasting dan TDF, met een door de CHMP als vergelijkbaar beoordeeld veiligheidsprofiel; de BIA raamt bij ~4.000 patiënten in jaar 3 een besparing van €1,8 mln door substitutie van duurdere cART-regimes.</t>
  </si>
  <si>
    <t xml:space="preserve">Non-inferioriteit t.o.v. de directe voorganger volstaat binnen de hiv-klasse; een gunstiger nier-/botprofiel wordt genoteerd zonder meerwaardeclaim; besparende BIA maakt onderhandeling overbodig.</t>
  </si>
  <si>
    <t xml:space="preserve">briefrapport 04-02-2016 p. 2-3 (inhoudelijke beoordeling); BIA 01-02-2016 conclusie</t>
  </si>
  <si>
    <t xml:space="preserve">Genvoya non-inferieur Stribild, switch therapie-ervaren, nierinsufficiëntie eGFR 30-69, adolescenten 50, TAF nier bot, CHMP veiligheid vergelijkbaar, BIA besparing 1,8 mln 4.000 patiënten</t>
  </si>
  <si>
    <t xml:space="preserve">Omdat een strikte koppeling van vergoeding aan deelname aan het door het CBG vereiste onderzoek onuitvoerbaar bleek, herformuleert ZIN de voorwaarde inhoudelijk – onderhoudsbehandeling van IBD bij ≥18 jaar na onvoldoende respons op of intolerantie voor azathioprine/mercaptopurine – en sluit combinaties met een TNF-alfaremmer of vedolizumab uit omdat volgens het stepped-care-principe niet te motiveren is dat een middel zonder monotherapiedata rationeel is in combinatie met de volgende behandelstap; de opname blijft tijdelijk (max. 2 jaar) en ZIN kan bij vertraagde data onafhankelijk van het CBG beëindiging adviseren.</t>
  </si>
  <si>
    <t xml:space="preserve">Van 'vergoeding alleen in onderzoek' naar een inhoudelijk afgebakende tijdelijke voorwaarde met combinatie-uitsluiting; stepped care als rationaliteitstoets voor combinaties; ZIN behoudt de regie over beëindiging los van de registratieautoriteit.</t>
  </si>
  <si>
    <t xml:space="preserve">nader advies 08-03-2016 p. 1-2 (motivering, geherformuleerde voorwaarde, termijn 2 jaar)</t>
  </si>
  <si>
    <t xml:space="preserve">Thiosix 6-tioguanine IBD, onderzoeksdeelname onuitvoerbaar, stepped care combinatie TNF-alfaremmer vedolizumab uitgesloten, tijdelijke opname 2 jaar, CBG voortgang, beëindiging adviseren</t>
  </si>
  <si>
    <t xml:space="preserve">ZIN geeft 'wellicht ten overvloede' mee dat vergoeding uit publieke middelen van producten die 'feitelijk nog niet zijn uitontwikkeld' slechts bij hoge uitzondering mag plaatsvinden, 'te meer waar het uiteindelijke marktproduct voor een aanmerkelijk hogere prijs wordt aangeboden dan de apotheekbereiding die voordien in gebruik was' – het is van belang te voorkomen 'dat de burger uiteindelijk dubbel betaalt'.</t>
  </si>
  <si>
    <t xml:space="preserve">Vroeg (2016) principieel signaal tegen prijsverhoging bij herregistratie van bestaande apotheekbereidingen en tegen publieke financiering van onvoltooide ontwikkeling – voorloper van de CDCA- en mexiletine-lijn (GVS-166, 216) en de ACP-agendering.</t>
  </si>
  <si>
    <t xml:space="preserve">nader advies 08-03-2016 p. 2 (slotalinea)</t>
  </si>
  <si>
    <t xml:space="preserve">niet uitontwikkeld product publieke middelen uitzondering, apotheekbereiding hogere prijs, burger dubbel betaalt, herregistratie prijsverhoging signaal 2016</t>
  </si>
  <si>
    <t xml:space="preserve">Het ODYSSEY-programma toont een consistente LDL-C-reductie na 24 weken van 24–36% t.o.v. ezetimibe en 39–62% t.o.v. placebo, 'iets geringer tot vergelijkbaar' met evolocumab, met een vergelijkbaar bijwerkingsprofiel; harde uitkomsten ontbreken en het is onzeker of de LDL-daling zich in ziekte- en sterftewinst vertaalt zoals bij statines – toch gelijke waarde t.o.v. evolocumab bij de geregistreerde indicatie (zonder HoFH).</t>
  </si>
  <si>
    <t xml:space="preserve">Binnen een klasse geldt het surrogaat voor gelijkwaardigheid (klassegenoot als anker), terwijl het ontbreken van harde eindpunten ZIN eerder (GVS-109) tot minderwaarde t.o.v. ezetimibe bracht – de comparatorkeuze bepaalt de uitkomst.</t>
  </si>
  <si>
    <t xml:space="preserve">FT-rapport 2016 conclusie (LDL-C 24-36% vs ezetimibe, 39-62% vs placebo); brief 30-03-2016 p. 2</t>
  </si>
  <si>
    <t xml:space="preserve">alirocumab Praluent ODYSSEY, LDL-C 24-36% ezetimibe 39-62% placebo, iets geringer tot vergelijkbaar evolocumab, harde uitkomsten ontbreken, gelijke waarde, HoFH niet geregistreerd</t>
  </si>
  <si>
    <t xml:space="preserve">Hoewel alirocumab op 1A in een nieuw cluster met evolocumab kan (gelijke waarde), wijst ZIN erop dat voor evolocumab een vertrouwelijk financieel arrangement bestaat waarin het geen inzicht heeft; omdat opname geen meerkosten t.o.v. evolocumab mag geven, adviseert ZIN 'wederom' te onderhandelen – bij 7.000–10.000 patiënten en 50% penetratie zouden de lijstprijskosten €40–58 mln bedragen (geen substitutie).</t>
  </si>
  <si>
    <t xml:space="preserve">Oervorm van de 'geen meerkosten t.o.v. arrangement-comparator → onderhandelen'-clausule bij 1A-toetreders (herhaald bij inclisiran GVS-226, fenfluramine GVS-306, acoramidis GVS-363).</t>
  </si>
  <si>
    <t xml:space="preserve">brief 30-03-2016 p. 2 (overige overwegingen, advies)</t>
  </si>
  <si>
    <t xml:space="preserve">nieuw cluster evolocumab alirocumab 1A, financieel arrangement evolocumab geen inzicht, geen meerkosten onderhandelen, 7-10 duizend patiënten 50% penetratie, 40-58 mln 2019</t>
  </si>
  <si>
    <t xml:space="preserve">ZIN zegt toe het feitelijk gebruik van alirocumab actief te volgen met halfjaarlijkse metingen van het aantal behandelde patiënten t.o.v. de raming, gepast gebruik (toevoeging aan statine en ezetimibe conform de voorwaarde) en de kostenontwikkeling, en de minister in 2018 te informeren; sterk afwijkende signalen kunnen tot herbeoordeling van de positie leiden.</t>
  </si>
  <si>
    <t xml:space="preserve">Actieve gebruiksmonitoring als onderdeel van een GVS-advies (2016) – de PCSK9-monitor die later de ezetimib-nalevingsproblemen zichtbaar maakt (GVS-292); voorloper van de Monitor weesgeneesmiddelen.</t>
  </si>
  <si>
    <t xml:space="preserve">brief 30-03-2016 p. 3 (evaluatie)</t>
  </si>
  <si>
    <t xml:space="preserve">halfjaarlijkse metingen gebruik alirocumab, aantal patiënten vs raming, gepast gebruik statine ezetimibe, kostenontwikkeling, rapportage 2018, herbeoordeling bij afwijking</t>
  </si>
  <si>
    <t xml:space="preserve">ZIN versoepelt de fingolimod-voorwaarde van 'na falen van interferon β én glatirameer (of één middel bij zwaarwegende contra-indicatie)' naar 'na ten minste één ziektemodificerende behandeling', niet op grond van nieuwe fingolimod-studies maar omdat de beoordeling van alemtuzumab (24-03-2016) gelijke waarde t.o.v. fingolimod en natalizumab bij onvoldoende respons op voorgaande therapie had vastgesteld; de BIA (maximaal scenario, gelijk marktaandeel DMD's) raamt €1,95 mln, onder de toenmalige FE-drempel van €2,5 mln.</t>
  </si>
  <si>
    <t xml:space="preserve">Klasse-consistentie als onderbouwing voor bijlage 2-versoepeling: het oordeel over een klassegenoot wordt hergebruikt voor de voorwaarde van een ander middel; illustreert de MS-Ronde Tafel-aanpak (registratie, plaatsbepaling) en de €2,5 mln-FE-drempel van 2016.</t>
  </si>
  <si>
    <t xml:space="preserve">brief 12-07-2016 p. 1-3 (huidige situatie, overwegingen, voorstel voorwaarde, evaluatie); BIA conclusie</t>
  </si>
  <si>
    <t xml:space="preserve">fingolimod Gilenya bijlage 2 versoepeling, na één ziektemodificerende behandeling, alemtuzumab gelijke waarde onderbouwing, BIA 1,95 mln FE-drempel 2,5 mln, Ronde Tafel MS registratie</t>
  </si>
  <si>
    <t xml:space="preserve">Claude (batch 68, 25-09-2026)</t>
  </si>
  <si>
    <t xml:space="preserve">De clausule die fingolimod vergoedde na staken van natalizumab wegens JC-viruspositiviteit wordt geschrapt omdat het CBG inmiddels ook bij fingolimod PML met positief JC-virus-DNA heeft gemeld: bij een switch uit angst voor PML 'lijkt het nu verstandiger om eerst over te stappen op een middel waarbij PML niet is gemeld'.</t>
  </si>
  <si>
    <t xml:space="preserve">Farmacovigilantiesignalen (PML) werken direct door in de bijlage 2-tekst; een voorwaarde die een specifieke switchroute stimuleerde wordt ingetrokken zodra die route zelf riskant blijkt.</t>
  </si>
  <si>
    <t xml:space="preserve">brief 12-07-2016 p. 2 (overwegingen: natalizumab/JC-virus-clausule)</t>
  </si>
  <si>
    <t xml:space="preserve">natalizumab JC-virus clausule geschrapt, PML fingolimod CBG melding, switch angst PML, veiligheidssignaal bijlage 2</t>
  </si>
  <si>
    <t xml:space="preserve">Placebogecontroleerde fase 3-studies tonen een significante en (volgens de EPAR) klinisch relevante symptoomreductie; de studie met atomoxetine als referentiearm (Hervas 2014) en een MAIC suggereren een sterker effect dan atomoxetine, maar ZIN en de WAR erkennen dat als geen head-to-head bewijs ('lijkt') en constateren dat functionele verbetering niet overtuigend is aangetoond en studies te kort zijn (&lt;1 jaar) voor een chronische behandeling → gelijke waarde t.o.v. atomoxetine, clustering in 0N06BAAO V met standaarddosis 3 mg.</t>
  </si>
  <si>
    <t xml:space="preserve">Een actieve referentiearm zonder powering op non-inferioriteit/superioriteit en een MAIC volstaan niet voor meerwaarde; bij twijfel over relevantie en duur volgt 'gelijke waarde' en clustering – zelfde lijn als ivermectine (GVS-107).</t>
  </si>
  <si>
    <t xml:space="preserve">WAR-verslag guanfacine 2016 (discussie referenten, advies WAR); FT-rapport conclusie</t>
  </si>
  <si>
    <t xml:space="preserve">guanfacine Intuniv ADHD, atomoxetine referentiearm Hervas 2014, MAIC indirect, functionele verbetering niet aangetoond, studies kort, gelijke waarde cluster 0N06BAAO V, standaarddosis 3 mg</t>
  </si>
  <si>
    <t xml:space="preserve">Het bijwerkingsprofiel (somnolentie/sedatie, gewichtstoename, hypotensie, bradycardie; screening en monitoring verplicht; ~10% uitval en een hoog percentage patiënten met bijwerkingen in de studies) leidt bij een WAR-lid en de tweede referent tot bezwaar tegen 'gelijke waarde' bij gelijke effectiviteit ('technisch ja'); de WAR adviseert daarom in het FK een plaats ná atomoxetine (derdelijnsmiddel) – het bijwerkingsprofiel weegt in de plaatsbepaling, niet in de clusterbeslissing.</t>
  </si>
  <si>
    <t xml:space="preserve">Scheiding van GVS-clusteroordeel (gelijke waarde) en FK-plaatsbepaling (derde lijn wegens bijwerkingen): veiligheidsnuances die de vergoedingssystematiek niet kan dragen, worden via het formularium gecommuniceerd.</t>
  </si>
  <si>
    <t xml:space="preserve">WAR-verslag guanfacine 2016 (tweede referent, WAR-lid, advies WAR aan ZIN)</t>
  </si>
  <si>
    <t xml:space="preserve">bijwerkingen sedatie somnolentie hypotensie bradycardie gewichtstoename, 10% uitval, technisch ja, FK-advies plaats na atomoxetine derde lijn, screening monitoring</t>
  </si>
  <si>
    <t xml:space="preserve">De werkzaamheid van F/TAF is grotendeels afgeleid van de E/C/F/TAF-studies (Genvoya) en aangevuld met één gerandomiseerde switchstudie bij virologisch onderdrukte patiënten (F/TDF → F/TAF, derde middel ongewijzigd): non-inferieur (marge 10%; 93% vs. 94% virologisch succes na 48 weken) zonder verschil in ongunstige effecten → gelijke waarde t.o.v. Truvada; met een AIP van €519,00 vs. €536,32 per 30 tabletten zijn er geen meerkosten, zodat opname op 1B (onderdeel 8) volgt.</t>
  </si>
  <si>
    <t xml:space="preserve">Bewijsoverdracht binnen een productfamilie (vaste viervoudige combinatie → backbone) geaccepteerd onder de hiv-status aparte; prijsvergelijking per verpakking vervangt een BIA wanneer het nieuwe middel goedkoper is dan de voorganger.</t>
  </si>
  <si>
    <t xml:space="preserve">briefrapport 04-08-2016 p. 1-2 (beperkte toets, switchstudie, prijs, conclusie)</t>
  </si>
  <si>
    <t xml:space="preserve">Descovy F/TAF Truvada F/TDF, switchstudie non-inferieur 93% 94%, marge 10%, AIP 519 vs 536,32, geen meerkosten, hiv status aparte bijlage 1B onderdeel 8</t>
  </si>
  <si>
    <t xml:space="preserve">Voor de derde TAF-combinatie volstaat ZIN met verwijzing naar de eerdere TAF-beoordelingen (Genvoya, Descovy) en het positieve EMA-oordeel over de baten-risicobalans; ZIN benadrukt dat de beperkte toets alleen mogelijk is dankzij de door VWS ingestelde status aparte van hiv-remmers en dat een marginale toetsing of verkorte procedure hier formeel niet van toepassing is; AIP €799,32 vs. Eviplera €804,09 → geen meerkosten → 1B met onderdeel 8.</t>
  </si>
  <si>
    <t xml:space="preserve">Klassebeleid hiv (2000) maakt seriematige, procedureel afgeschermde beoordelingen mogelijk: EMA-oordeel + prijsvergelijking + verwijzing naar voorgangers; ZIN markeert het onderscheid met de reguliere marginale toets.</t>
  </si>
  <si>
    <t xml:space="preserve">briefrapport 22-08-2016 p. 1-3 (status aparte, beperkte toets, EMA-oordeel, prijs, conclusie)</t>
  </si>
  <si>
    <t xml:space="preserve">Odefsey R/F/TAF Eviplera R/F/TDF, TAF component eerder beoordeeld, EMA baten-risico positief, AIP 799,32 vs 804,09, status aparte hiv, geen marginale toets, bijlage 1B onderdeel 8</t>
  </si>
  <si>
    <t xml:space="preserve">Hoewel het beleid is te clusteren op stofnaam (estradiol, cluster 0G03CAAO met dragees/tabletten 1–2 mg en pleisters) en Cetura geen weesgeneesmiddel is en geen relatief groot doseringsverschil heeft, is er een verschil in leeftijdscategorie: de lage sterkte van 0,5 mg met breuklijn maakt de tablet specifiek geschikt voor puberteitsinductie bij meisjes en daarmee een toedieningsvorm voor kinderen → niet onderling vervangbaar → 1B.</t>
  </si>
  <si>
    <t xml:space="preserve">Kindspecifieke sterkte/toedieningsvorm als clusterbreker binnen het 'clusteren op stofnaam'-beleid; het criterium (uitsluitend voor kinderen bestemd én kindspecifieke vorm) wordt in de spookclusteradviezen (GVS-393) later geformaliseerd.</t>
  </si>
  <si>
    <t xml:space="preserve">briefrapport 13-09-2016 p. 1-2 (inleiding, toetsing onderlinge vervangbaarheid, conclusie)</t>
  </si>
  <si>
    <t xml:space="preserve">Cetura estradiol 0,5 mg breuklijn, clusteren op stofnaam 0G03CAAO, leeftijdscategorie kinderen puberteitsinductie, toedieningsvorm kinderen, niet vervangbaar bijlage 1B</t>
  </si>
  <si>
    <t xml:space="preserve">De Klinische Richtlijn Turner Syndroom (NVMNTS 2012) geeft bij puberteitsinductie de voorkeur aan oraal estradiol (identiek aan endogeen estradiol, veilig, gunstig voor HDL en botdichtheid); transdermaal estradiol mist first-pass-effecten maar is in Nederland niet in lage inductiedosis beschikbaar, zodat ZIN – zonder klinische studies te bespreken – tot meerwaarde concludeert; BIA maximaal €0,35 mln bij ~220 meisjes van 11–16 jaar (prevalentie Turner ~3.360), grotendeels al in gebruik.</t>
  </si>
  <si>
    <t xml:space="preserve">Richtlijn- en beschikbaarheidsargument (geen lage-dosisalternatief) volstaat voor meerwaarde bij een zeldzame pediatrische toepassing van een oude stof; FE-vrijstelling bij minimale BIA.</t>
  </si>
  <si>
    <t xml:space="preserve">briefrapport 13-09-2016 p. 2-3 (therapeutische waarde, kosteneffectiviteit, budgetimpact, advies)</t>
  </si>
  <si>
    <t xml:space="preserve">Klinische Richtlijn Turner Syndroom NVMNTS 2012, oraal estradiol voorkeur, transdermaal geen lage dosis, meerwaarde, BIA 353.000, 220 meisjes 11-16 jaar, prevalentie 3360, FE-vrijstelling</t>
  </si>
  <si>
    <t xml:space="preserve">De registratiestudies (NETU 07-07, 08-18, 10-29) tonen dat NEPA vergelijkbaar is met aprepitant + 5-HT3-antagonist op complete respons, geen braken en geen misselijkheid (acute en vertraagde fase), bevestigd door een netwerkmeta-analyse van hoge kwaliteit; de palonosetron-monotherapie-arm die de CHMP voor registratie relevant vond, wijst ZIN af als praktijkrelevante comparator omdat die patiënten volgens de richtlijnen (NK1-antagonist verplicht bij HEC) onderbehandeld waren; voor matig emetogene chemo zijn er geen geschikte studies en geen richtlijnplaats voor NK1-antagonisten → gelijke waarde uitsluitend voor HEC en A/C-chemotherapie.</t>
  </si>
  <si>
    <t xml:space="preserve">Registratiecomparator ≠ vergoedingscomparator: ZIN vervangt de 'onderbehandelde' controlearm door de richtlijnstandaard en beperkt het oordeel tot de indicatiedelen waarvoor de richtlijn het middel een plaats geeft.</t>
  </si>
  <si>
    <t xml:space="preserve">FT-rapport 2016 discussie en conclusie (NETU-studies, NMA, palonosetron-arm, MEC); brief 24-11-2016 p. 1-2</t>
  </si>
  <si>
    <t xml:space="preserve">Akynzeo netupitant palonosetron NEPA, aprepitant 5-HT3 gelijke waarde, complete respons vertraagde fase, netwerkmeta-analyse, palonosetron-arm onderbehandeld CHMP, matig emetogeen geen richtlijnplaats, HEC A/C</t>
  </si>
  <si>
    <t xml:space="preserve">Omdat NEPA niet clusterbaar is (componenten niet als monopreparaat in het GVS) en gelijke waarde heeft, geldt de regel dat plaatsing op 1B alleen kan zonder meerkosten; de BIA toont na substitutie van de goedkoopste 5-HT3-antagonist slechts €2.483–3.652 meerkosten en 'eerder besparingen dan meerkosten' → FE-vrijstelling en opname op 1B.</t>
  </si>
  <si>
    <t xml:space="preserve">Toepassing van de 1B-meerkostenregel bij vaste combinaties: kostenneutraliteit t.o.v. de losse componenten is het criterium; substitutie-aanname 'goedkoopste alternatief' als conservatieve BIA-keuze.</t>
  </si>
  <si>
    <t xml:space="preserve">BIA 2016 conclusie; brief 24-11-2016 p. 2 (budget impact analyse, advies)</t>
  </si>
  <si>
    <t xml:space="preserve">niet clusterbaar componenten niet in GVS, 1B alleen zonder meerkosten, BIA 2.483-3.652 eerder besparingen, substitutie goedkoopste 5-HT3-antagonist, FE-vrijstelling</t>
  </si>
  <si>
    <t xml:space="preserve">De EMA breidde de indicatie uit naar volwassenen zonder splenectomie op post-hoc analyses van placebogecontroleerde studies (TRA100773B, RAISE, EXTEND; 36–39% niet-gesplenectomeerd), maar erkent dat splenectomie de standaard, meest effectieve en enige curatieve tweedelijnsbehandeling blijft; omdat de uitbreiding eltrombopag feitelijk van derde naar tweede lijn verplaatst, moet volgens de NVvH-richtlijn 2013 met splenectomie worden vergeleken – zulke studies ontbreken → ZIN ziet geen reden de voorwaarde voor volwassenen te wijzigen (contra-indicatie voor splenectomie blijft gedekt).</t>
  </si>
  <si>
    <t xml:space="preserve">Verschuiving in behandellijn door registratie-uitbreiding vereist bewijs tegen de standaard van die lijn (hier een chirurgische ingreep); placebovergelijkingen volstaan niet – bijlage 2 houdt het middel in de derde lijn.</t>
  </si>
  <si>
    <t xml:space="preserve">briefrapport 24-11-2016 p. 2-3 (uitbreiding indicatie zonder splenectomie: studiegegevens, vergelijkende behandeling, conclusie)</t>
  </si>
  <si>
    <t xml:space="preserve">eltrombopag Revolade cITP zonder splenectomie, EMA post-hoc RAISE EXTEND, splenectomie standaard tweede lijn curatief, NVvH richtlijn 2013, geen vergelijkende studies, voorwaarde volwassenen ongewijzigd</t>
  </si>
  <si>
    <t xml:space="preserve">Claude (batch 69, 25-09-2026)</t>
  </si>
  <si>
    <t xml:space="preserve">Bij kinderen van 1–17 jaar met eerder behandelde cITP toont PETIT2 (RCT, n=92, 13 weken dubbelblind) een aanhoudende plaatjesrespons ≥6/8 weken bij 40% vs. 3% placebo (p&lt;0,001), consistent in drie leeftijdscohorten, en minder WHO graad 1–4 bloedingen (37% vs. 55%); gezien het terughoudende Nederlandse beleid (corticosteroïden/IVIg eerste keus, rituximab off-label, splenectomie pas &gt;7 jaar en ≥12 maanden na diagnose) krijgt eltrombopag een plaats bij kinderen die refractair zijn voor andere behandelingen (voorwaarde b), met €0,3–1,6 mln meerkosten voor ~28 kinderen per jaar (respons ~60%).</t>
  </si>
  <si>
    <t xml:space="preserve">Pediatrische uitbreiding op één placebogecontroleerde RCT geaccepteerd waar geen geregistreerd alternatief bestaat en de standaard (splenectomie) bij kinderen wordt uitgesteld; plaatjesrespons plus bloedingsreductie als relevante uitkomsten.</t>
  </si>
  <si>
    <t xml:space="preserve">briefrapport 24-11-2016 p. 3-4 (kinderen: richtlijn, PETIT/PETIT2, advies, voorwaarde b); BIA conclusie</t>
  </si>
  <si>
    <t xml:space="preserve">PETIT2 kinderen 1-17 jaar, plaatjesrespons 40% vs 3%, bloedingen 37% vs 55%, Werkboek Kinderhematologie corticosteroïden IVIg, rituximab off-label, splenectomie uitstel, voorwaarde b refractair, 28 kinderen 0,3-1,6 mln</t>
  </si>
  <si>
    <t xml:space="preserve">DECIDE toont dat daclizumab de ARR t.o.v. interferon bèta-1a met 54% verlaagt zonder significant verschil in bevestigde invaliditeitsprogressie, en indirect liggen de effecten aan de bovenkant van de range van eerstelijns-DMD's; daartegenover staan meer infecties, huidreacties en leverenzymstijgingen dan bij interferon en een Amerikaanse boxed warning voor fatale leverschade en immuunreacties – ZIN weegt voor- en nadelen als 'breder overlappend spectrum' en concludeert tot 'overall geen klinisch relevant verschil in eigenschappen' → 1A-cluster met de interferonen.</t>
  </si>
  <si>
    <t xml:space="preserve">Effectvoordeel en veiligheidsnadeel worden in de clustertoets tegen elkaar weggestreept; illustreert de grenzen van 1A-clustering bij middelen met een afwijkend risicoprofiel (daclizumab werd in 2018 van de markt gehaald wegens encefalitis/leverschade).</t>
  </si>
  <si>
    <t xml:space="preserve">GVS-rapport 17/16 §2.1.4 (gunstige effecten DECIDE, indirecte vergelijking, discussie ongunstige effecten, conclusie)</t>
  </si>
  <si>
    <t xml:space="preserve">daclizumab Zinbryta DECIDE ARR -54% interferon bèta-1a, invaliditeitsprogressie niet significant, leverenzymen infecties huidreacties, boxed warning VS, overlappend spectrum geen klinisch relevant verschil, cluster 0L03ABBP, marktterugtrekking 2018</t>
  </si>
  <si>
    <t xml:space="preserve">Naast de plaatsing van daclizumab in het interferoncluster (standaarddosis 5 mg/dag) adviseert ZIN glatirameer (Copaxone, nu 1B) aan hetzelfde cluster toe te voegen (standaarddosis 20 mg), op grond van de glatirameerbeoordeling uit 2001 en de bevestiging in de recente alemtuzumab-beoordeling – clusteronderhoud van een bestaand middel als bijproduct van een nieuwe marginale toets.</t>
  </si>
  <si>
    <t xml:space="preserve">Nieuwe dossiers worden benut om eerdere 1B-plaatsingen te herzien wanneer klassebeoordelingen gelijkwaardigheid bevestigen; vergoedingslimiet voor glatirameer via clustering met interferonen.</t>
  </si>
  <si>
    <t xml:space="preserve">brief 19-12-2016 p. 1-2 (conclusie onderlinge vervangbaarheid, advies); GVS-rapport §2</t>
  </si>
  <si>
    <t xml:space="preserve">glatirameer Copaxone 1B naar cluster interferonen, beoordeling 2001, alemtuzumab bevestiging, standaarddosis daclizumab 5 mg glatirameer 20 mg, clusteronderhoud</t>
  </si>
  <si>
    <t xml:space="preserve">In een gerandomiseerde open-label cross-over studie (objectieve primaire uitkomst, geblindeerd centraal lab, laag biasrisico) bij patiënten die op Cystagon waren ingesteld is Procysbi non-inferieur (marge 0,3 nmol hemicystine/mg eiwit) voor de leukocytaire cystineconcentratie bij gemiddeld 82% van de dosis, met behoud van cystinecontrole, nierfunctie en groei over 24 maanden in de extensie; omdat een incrementeel QoL-effect niet kan worden vastgesteld en bijwerkingen vergelijkbaar zijn, geeft tweemaal daagse toediening geen meerwaarde → gelijke waarde, en extrapolatie naar therapienaïeve patiënten is aannemelijk (zelfde stof).</t>
  </si>
  <si>
    <t xml:space="preserve">Biomarker-non-inferioriteit (leukocytair cystine) als geaccepteerd surrogaat bij een ultrazeldzame stapelingsziekte; formuleringsgemak zonder QoL-bewijs telt niet als meerwaarde.</t>
  </si>
  <si>
    <t xml:space="preserve">FT-rapport 2017 discussie en conclusie (RP103-03 cross-over, RP103-04 extensie, marge 0,3 nmol, 82% dosis)</t>
  </si>
  <si>
    <t xml:space="preserve">Procysbi cysteamine vertraagde afgifte, cross-over open-label geblindeerd lab, leukocytair cystine non-inferieur marge 0,3, 82% dosis Cystagon, nierfunctie groei 24 maanden, QoL geen uitspraak, tweemaal daags gebruiksgemak</t>
  </si>
  <si>
    <t xml:space="preserve">Hoewel de fabrikant opname op 1B vroeg en Cystagon zelf op 1B staat, adviseert ZIN een nieuw 1A-cluster van beide cysteamineformuleringen met standaarddosis 2 g/dag – waardoor Procysbi een vergoedingslimiet krijgt op het niveau van de directe-afgiftevariant.</t>
  </si>
  <si>
    <t xml:space="preserve">Clustering als prijsinstrument bij weesgeneesmiddelen: een 1B-middel kan met een nieuwe formulering een 1A-cluster vormen, zodat de duurdere variant niet volledig wordt vergoed; vervolg in GVS-215 (2021).</t>
  </si>
  <si>
    <t xml:space="preserve">brief 23-03-2017 p. 1-2 (uitkomst beoordeling, advies); GVS-rapport §2.2-2.3</t>
  </si>
  <si>
    <t xml:space="preserve">nieuw cluster 1A Procysbi Cystagon, fabrikant vroeg 1B, standaarddosis 2 gram, vergoedingslimiet weesgeneesmiddel, formuleringsvariant</t>
  </si>
  <si>
    <t xml:space="preserve">Op de clustercriteria is TAF onderling vervangbaar met TDF (Viread), met hiv-1 als hoofdindicatie van de stof, wat tot 1A-clustering zou leiden; omdat het hiv-vergoedingsbeleid (status aparte 2000) alle antiretrovirale middelen op 1B plaatst en 'onze conclusie van onderlinge vervangbaarheid niet in lijn is met het aparte vergoedingsbeleid', adviseert ZIN 1B 'als dit beleid niet wordt gewijzigd' – met prijsgelijkstelling door Gilead (AIP €322,23 vs. €322,22) zodat er geen meerkosten zijn.</t>
  </si>
  <si>
    <t xml:space="preserve">Expliciet zichtbaar gemaakte spanning tussen GVS-systematiek en ministerieel klassebeleid; hoofdindicatie van de stof (hiv) bepaalt de indeling ook bij een product dat alleen voor HBV is geregistreerd.</t>
  </si>
  <si>
    <t xml:space="preserve">brief 26-04-2017 p. 1-2 (onderlinge vervangbaarheid, status aparte, prijs, advies, voorwaarde onderdeel 8)</t>
  </si>
  <si>
    <t xml:space="preserve">Vemlidy TAF Viread TDF onderling vervangbaar, hoofdindicatie hiv, status aparte 2000 niet in lijn, bijlage 1B tenzij beleid wijzigt, AIP 322,23 vs 322,22, onderdeel 8 PrEP uitgesloten, hepatitis B</t>
  </si>
  <si>
    <t xml:space="preserve">Naloxegol 25 mg/dag en methylnaltrexon s.c. zijn elk significant effectiever dan placebo op responderpercentage, tijd tot defecatie en rectale symptomen bij OIC met chronische niet-maligne pijn, met gelijkwaardige effecten en vergelijkbare bijwerkingen; ZIN acht extrapolatie van die gelijkwaardigheid naar patiënten met pijn door gevorderde maligne ziekte (palliatief) voldoende onderbouwd, ondanks ontbrekende veiligheidsdata voor naloxegol in die groep → gelijke waarde.</t>
  </si>
  <si>
    <t xml:space="preserve">Indirecte gelijkwaardigheid via placebo-effecten wordt geëxtrapoleerd over populaties heen op grond van een identiek werkingsmechanisme (PAMORA); ontbrekende palliatieve veiligheidsdata zijn geen belemmering.</t>
  </si>
  <si>
    <t xml:space="preserve">FT-rapport 20-07-2017 conclusie (gunstige en ongunstige effecten, extrapolatie palliatieve populatie)</t>
  </si>
  <si>
    <t xml:space="preserve">naloxegol Moventig methylnaltrexon Relistor, OIC laxantia onvoldoende, responders defecaties placebo, extrapolatie palliatieve fase maligne, gelijke waarde, PAMORA</t>
  </si>
  <si>
    <t xml:space="preserve">Niet-clusterbaar (oraal vs. s.c.) met gelijke waarde betekent 1B alleen zonder meerkosten; de BIA toont maximale besparingen van €1,4 mln op het farmaciebudget en €2,4 mln op het zorgbudget (geen s.c. toediening), zodat opname volgt; ZIN verwacht dat orale toediening tot 'meer optimaal gebruik binnen de gestelde indicatie' leidt.</t>
  </si>
  <si>
    <t xml:space="preserve">Besparende BIA maakt de 1B-meerkostenregel moeiteloos vervuld; zorgbudget-besparing door vervallen van toedieningshandelingen als aanvullend argument (vgl. Acarizax GVS-136).</t>
  </si>
  <si>
    <t xml:space="preserve">BIA 2017 conclusie; brief 24-07-2017 p. 2 (budget impact analyse, advies)</t>
  </si>
  <si>
    <t xml:space="preserve">besparing farmaciebudget 1,4 mln zorgbudget 2,4 mln, oraal versus subcutaan, 1B geen meerkosten regel, gepast gebruik orale toediening, FE-vrijstelling</t>
  </si>
  <si>
    <t xml:space="preserve">RCT's met 12 SQ-HDM SLIT tonen significante effecten op TCRS, RQLQ, symptoom- en medicatiescores en een halvering van rhinitis-exacerbaties, zonder verschil tussen volwassenen en adolescenten; de SCIT-studies (Alutard) zijn 'moeilijk vergelijkbaar' (vs. baseline, 3-jaars kuur) maar eveneens gunstig, zodat ZIN – zonder directe vergelijking – tot gelijke waarde t.o.v. subcutane immunotherapie concludeert, met als extra dat SLIT ook bij adolescenten bewezen is.</t>
  </si>
  <si>
    <t xml:space="preserve">Gelijke waarde tussen toedieningsvormen van dezelfde allergeenklasse op basis van moeilijk vergelijkbare studiesets – pragmatische acceptatie bij een oude, richtlijnverankerde therapieklasse (immunotherapie).</t>
  </si>
  <si>
    <t xml:space="preserve">FT-rapport 2017 conclusie (TCRS, RQLQ, exacerbaties; SCIT-studies moeilijk vergelijkbaar)</t>
  </si>
  <si>
    <t xml:space="preserve">Acarizax 12 SQ-HDM SLIT, TCRS RQLQ, exacerbaties gehalveerd, Alutard SCIT moeilijk vergelijkbaar, adolescenten, gelijke waarde subcutane immunotherapie</t>
  </si>
  <si>
    <t xml:space="preserve">De prijs van Acarizax is gelijk aan die van de subcutane middelen (o.a. Alutard), zodat zelfs volledige substitutie geen meerkosten geeft; alleen patiënten die nu geen SCIT krijgen maar door het gebruiksgemak wél SLIT zullen willen, geven €0,2–0,9 mln meerkosten in jaar 3, deels gecompenseerd door tot €0,7 mln besparing op het BKZ omdat toediening zonder medische supervisie kan → 1B-regel vervuld.</t>
  </si>
  <si>
    <t xml:space="preserve">Prijspariteit met de bestaande behandeling als vervulling van de 'geen meerkosten'-eis; volume-inductie door gebruiksgemak en supervisiebesparing als tegengestelde budgeteffecten expliciet gekwantificeerd.</t>
  </si>
  <si>
    <t xml:space="preserve">prijs gelijk Alutard volledige substitutie geen meerkosten, meerkosten 0,2-0,9 mln extra patiënten gebruiksgemak, besparing 0,7 mln geen supervisie BKZ, 1B geen meerkosten regel</t>
  </si>
  <si>
    <t xml:space="preserve">Glycerolfenylbutyraat is een structuuranaloog van natriumfenylbutyraat met dezelfde actieve metaboliet en wordt via marginale toets (cluster met ≥2 producten: Ammonaps, Pheburane) in cluster 0A16AXAO V geplaatst; omdat de WHO geen DDD heeft vastgesteld, leidt ZIN de standaarddosis af uit de SmPC-omrekenfactor t.o.v. de DDD van natriumfenylbutyraat (20 g): 18,92 g/dag, oftewel 17,2 ml Ravicti 1,1 g/ml – de vloeibare, natriumvrije formulering geeft geen clusterbrekend verschil.</t>
  </si>
  <si>
    <t xml:space="preserve">Prodrug/analoog van een geclusterde stof wordt bij een weesindicatie gewoon geclusterd; standaarddosis via SmPC-equivalentie wanneer een DDD ontbreekt – technische kern van marginale toetsen.</t>
  </si>
  <si>
    <t xml:space="preserve">brief 12-09-2017 p. 1-2 (uitkomst beoordeling, standaarddosis, advies); GVS-rapport 17/07 §2</t>
  </si>
  <si>
    <t xml:space="preserve">Ravicti glycerolfenylbutyraat UCD, cluster 0A16AXAO V natriumfenylbutyraat Ammonaps Pheburane, marginale toets twee producten, standaarddosis 18,92 g 17,2 ml, DDD 20 g omrekenfactor SmPC, natriumvrij vloeibaar</t>
  </si>
  <si>
    <t xml:space="preserve">Claude (batch 70, 25-09-2026)</t>
  </si>
  <si>
    <t xml:space="preserve">In de direct vergelijkende open-label cross-over studie (12 weken) bij primaire bijnierschorsinsufficiëntie gaf hydrocortison met gereguleerde afgifte geen significant verschil op SF-36 en slechts kleine, klinisch niet relevante voordelen op enkele FIS-variabelen en PGWB; QoL was een secundair eindpunt met ontoereikende power, en in de 6- en 18-maands extensies traden geen relevante verbeteringen op (wel meer lichaamspijn) → gelijke waarde t.o.v. hydrocortison met directe afgifte, ondanks de 1B-aanvraag.</t>
  </si>
  <si>
    <t xml:space="preserve">Een fysiologischer afgifteprofiel moet zich in klinisch relevante QoL- of harde uitkomsten vertalen om meerwaarde te krijgen; kleine significante PRO-verschillen onder de relevantiegrens tellen niet.</t>
  </si>
  <si>
    <t xml:space="preserve">FT-rapport 2017 conclusie (SF-36, FIS, PGWB; extensies)</t>
  </si>
  <si>
    <t xml:space="preserve">Plenadren hydrocortison gereguleerde afgifte, SF-36 geen verschil, FIS PGWB klinisch niet relevant, power onvoldoende, extensie lichaamspijn, gelijke waarde, cluster 0H02ABCO V standaarddosis 30 mg</t>
  </si>
  <si>
    <t xml:space="preserve">De 24-uurs cortisolblootstelling is met gereguleerde afgifte ~19–20% lager (lagere middag/avondspiegels), wat mogelijk gunstig is voor gewicht, bloeddruk en HbA1c mits geen ondersubstitutie, maar bij overschakeling tijdelijk klachten kan geven (advies: laag starten en optitreren) en door de EMA-SAG als risico op te lage middagspiegels is besproken; ZIN ziet hierin geen aangetoond klinisch relevant voordeel.</t>
  </si>
  <si>
    <t xml:space="preserve">Farmacokinetische 'voordelen' (lagere blootstelling) worden neutraal gewogen zolang klinische vertaling ontbreekt en er een spiegelrisico tegenover staat.</t>
  </si>
  <si>
    <t xml:space="preserve">FT-rapport 2017 discussie (AUC0-24 uur 19,4% lager, ondersubstitutie, EMA-SAG)</t>
  </si>
  <si>
    <t xml:space="preserve">cortisol AUC 24 uur 20% lager, middag avond spiegels, ondersubstitutie risico EMA SAG, laag starten optitreren, gewicht bloeddruk HbA1c mogelijk</t>
  </si>
  <si>
    <t xml:space="preserve">Omdat alle drie componenten al in het GVS zijn (Foster 100/6 aërosol; glycopyrronium als inhalatiepoeder), volstaat een marginale toets met een prijsvergelijking: Trimbow kost €0,55 per dosis en €2,21 per dag tegenover €2,35 voor de losse componenten (glycopyrronium-aërosol gelijkgesteld aan de poederprijs) → geen meerkosten en opname 'om technische redenen' op 1B als alternatief voor patiënten die op deze drie stoffen in deze verhouding zijn aangewezen.</t>
  </si>
  <si>
    <t xml:space="preserve">Prijsregel voor vaste inhalatiecombinaties: ≤ som van de componenten; 'technische 1B' omdat de systematiek (2017) geen cluster voor drievoudige combinaties kent – later onderwerp van de clusteradviezen (GVS-393/396).</t>
  </si>
  <si>
    <t xml:space="preserve">brief 09-10-2017 p. 1-2 (marginale toetsing, prijsvergelijking, conclusie)</t>
  </si>
  <si>
    <t xml:space="preserve">Trimbow beclometason formoterol glycopyrronium, marginale toets componenten in GVS, 2,21 per dag vs 2,35 losse componenten, Foster 100/6 Seebri Tovanor, technische redenen bijlage 1B, COPD ICS LABA LAMA</t>
  </si>
  <si>
    <t xml:space="preserve">De enige RCT (RHODOS, 6 maanden, brede spreiding ziekteduur) toont volgens GRADE waarschijnlijk geen of nauwelijks verbetering van de beste visus, maar de post-hoc subgroep met discordante ogen toont een klinisch relevante verbetering (logMAR -0,421 beste visus, -0,341 alle ogen) die pathofysiologisch plausibel is (betere oog nog niet op dieptepunt) en wordt ondersteund door de geplande subgroep ziekteduur &lt;1 jaar, het aanhoudende numerieke voordeel (RHODOS-OFU, 2,5 jaar) en EAP-responderpercentages → meerwaarde t.o.v. placebo/geen behandeling, mits toegepast conform de richtlijn (start ≤1 jaar na visusdaling tweede oog).</t>
  </si>
  <si>
    <t xml:space="preserve">Post-hoc subgroepbewijs wordt bij een ultrazeldzame ziekte zonder alternatief geaccepteerd als het pathofysiologisch plausibel is, in dezelfde richting wijst als geplande analyses en samenvalt met richtlijncriteria; de voorwaardelijke registratie levert vervolgdata.</t>
  </si>
  <si>
    <t xml:space="preserve">FT-rapport 10-10-2017 discussie en conclusie (RHODOS, GRADE, discordante ogen, ziekteduur &lt;1 jaar, EAP)</t>
  </si>
  <si>
    <t xml:space="preserve">idebenon Raxone LHON, RHODOS GRADE nauwelijks effect beste visus, post-hoc discordante ogen logMAR -0,421, pathofysiologisch plausibel, ziekteduur &lt;1 jaar, RHODOS-OFU 2,5 jaar, meerwaarde placebo, voorwaardelijke registratie</t>
  </si>
  <si>
    <t xml:space="preserve">Gepast gebruik wordt geborgd door een bijlage 2-voorwaarde die behandeling 'overeenkomstig de richtlijnen van de beroepsbeoefenaren' vereist – Europese/Nederlandse startcriteria (≤1 jaar na visusdaling tweede oog), 3-maandelijkse evaluatie vanaf 12 maanden en stopcriteria, onderschreven door het NOG – terwijl de beroepsgroep het voorschrijven wil beperken tot de neuro-ophthalmologen van drie expertisecentra (OZR, UMCG, MUMC); ZIN kondigt aan gebruik en kosten (€67.000 p.p./jaar; BIA €0,87–2,3 mln) te volgen in de nieuwe Monitor weesgeneesmiddelen (eerste editie Q1 2018, daarna jaarlijks).</t>
  </si>
  <si>
    <t xml:space="preserve">Richtlijnverwijzing in bijlage 2 als flexibele gepast-gebruikclausule; eerste koppeling van een GVS-weesgeneesmiddel aan de Monitor weesgeneesmiddelen (aangekondigd in 'Pakketbeheer weesgeneesmiddelen' 2015); de facto centralisatie via beroepsgroepafspraak.</t>
  </si>
  <si>
    <t xml:space="preserve">brief 20-10-2017 p. 2-3 (gepast gebruik, monitoring, advies, voorwaarde)</t>
  </si>
  <si>
    <t xml:space="preserve">bijlage 2 idebenon richtlijnen beroepsbeoefenaren, start binnen 1 jaar tweede oog, evaluatie elke 3 maanden stopcriteria, NOG, expertisecentra OZR UMCG MUMC, Monitor weesgeneesmiddelen Q1 2018, 67.000 per jaar, BIA 0,87-2,3 mln</t>
  </si>
  <si>
    <t xml:space="preserve">Omdat de geregistreerde FNA-producten exact dezelfde samenstelling en AIP hebben als de voorheen vergoede magistrale bereidingen – FNA-preparaten gelden per definitie als rationele farmacotherapie met richtlijnplaats (NHG) en het CBG registreerde ze op well-established use – handelt ZIN de aanvraag op verzoek van VWS af met een briefrapport zonder FT; hydrocortison-vaselinecrème 1% is onderling vervangbaar met hydrocortisonzalf 10 mg/g (nu 1B) en vormt daarmee een nieuw 1A-cluster met standaarddosis 1 g, zonder meerkosten.</t>
  </si>
  <si>
    <t xml:space="preserve">Verkorte route voor 'registratie zonder prijsverhoging' van FNA-bereidingen: overheidsbeleid (veiligheidstoezicht via registratie) wordt gefaciliteerd zolang samenstelling en prijs identiek blijven – spiegelbeeld van de CDCA/mexiletine-casus.</t>
  </si>
  <si>
    <t xml:space="preserve">briefrapport 28-11-2017 p. 1-2 (achtergrond, advies) en toetsing hydrocortison-vaselinecrème</t>
  </si>
  <si>
    <t xml:space="preserve">FNA geregistreerd Tiofarma hydrocortison vaselinecrème 1%, well-established use CBG, rationele farmacotherapie FNA, zelfde samenstelling zelfde AIP, cluster met hydrocortisonzalf 1B naar 1A, standaarddosis 1 gram, NHG eczeem klasse 1</t>
  </si>
  <si>
    <t xml:space="preserve">Volgens de NHG-standaard Otitis externa (2014) zijn oordruppels met zuur én corticosteroïd eerste keus: azijnzuur werkt antibacterieel (pH-daling), het corticosteroïd ontstekingsremmend, de combinatie geeft hogere genezing en minder recidief dan zuur alleen en is even effectief als corticosteroïd/antibioticum-druppels maar zonder sensibilisatie- en ototoxiciteitsrisico; omdat het GVS geen zuur+corticosteroïd-oordruppel bevat en klasse 1 (hydrocortison) en klasse 2 (triamcinolon) niet onderling vervangbaar zijn, krijgen beide een eigen 1B-plaats met meerwaarde, tegen de prijs van de bereiding (€7,08/€7,27 per 10 ml).</t>
  </si>
  <si>
    <t xml:space="preserve">Richtlijnpositie (eerste keus) als volledige onderbouwing van meerwaarde voor geregistreerde FNA-bereidingen; corticosteroïdklasse als vaste clusterbreker; prijsgelijkheid sluit meerkosten uit.</t>
  </si>
  <si>
    <t xml:space="preserve">briefrapport 28-11-2017 (toetsing zure oordruppels: plaats in de behandeling, opname in GVS, prijs, conclusie)</t>
  </si>
  <si>
    <t xml:space="preserve">zure oordruppels hydrocortison 1% triamcinolonacetonide 0,1% FNA, otitis externa NHG eerste keus, azijnzuur corticosteroïd, antibiotica sensibilisatie ototoxisch, klasse 1 klasse 2 niet vervangbaar, bijlage 1B, AIP 7,08 7,27 gelijk bereiding</t>
  </si>
  <si>
    <t xml:space="preserve">ZIN neemt de gangbare Nederlandse apotheekbereiding (waterige cysteamine 0,5%, Radboudumc) bewust níet als comparator omdat haar effectiviteit nooit in klinische studies is onderzocht, de benodigde hoge toedieningsfrequentie in de praktijk niet wordt gehaald en er kwaliteits- en stabiliteitsproblemen zijn – door partijen incl. de bereidende apothekers bevestigd – en beoordeelt daarom alleen de directe vergelijking met een waterige 0,1%-druppel (placebo-equivalent): groot en klinisch relevant effect op corneale kristaldichtheid en fotofobie → meerwaarde.</t>
  </si>
  <si>
    <t xml:space="preserve">Een niet-onderzochte, instabiele bereiding kan als 'gebruikelijke zorg' worden gepasseerd ten gunste van een placebo-achtige comparator; consultatie van bereiders als bewijsbron. Bepalend voor de uitkomst 'meerwaarde'.</t>
  </si>
  <si>
    <t xml:space="preserve">brief 04-01-2018 p. 1-2 (therapeutische waarde: keuze comparator); FT-rapport 18-12-2017 conclusie</t>
  </si>
  <si>
    <t xml:space="preserve">Cystadrops cysteamine oogdruppels cystinose, apotheekbereiding Radboudumc niet als comparator, niet onderzocht toedieningsfrequentie stabiliteit, waterige 0,1% placebo, kristaldichtheid fotofobie klinisch relevant, meerwaarde</t>
  </si>
  <si>
    <t xml:space="preserve">Claude (batch 71, 25-09-2026)</t>
  </si>
  <si>
    <t xml:space="preserve">ZIN adviseert opname op 1B met een BIA van €2,2 mln (FE-vrijstelling) maar wijst er tweemaal op dat Cystadrops €53.300 per patiënt per jaar kost tegenover ~€1.840 voor de apotheekbereiding – een prijsverhouding van bijna 30 die zonder prijsinstrument aan de minister wordt voorgelegd.</t>
  </si>
  <si>
    <t xml:space="preserve">Bij lage BIA ontbreekt in 2018 een instrument om extreme prijsverschillen met bereidingen te adresseren; ZIN volstaat met signaleren (vgl. Thiosix GVS-112) – aanloop naar de CDCA-/mexiletine-lijn waarin de bereiding wél als comparator en prijsanker dient.</t>
  </si>
  <si>
    <t xml:space="preserve">brief 04-01-2018 p. 2-3 (budget impact analyse, advies)</t>
  </si>
  <si>
    <t xml:space="preserve">53.300 per patiënt per jaar vs 1.840 apotheekbereiding, BIA 2,2 mln 2020, FE-vrijstelling, prijssignaal zonder voorwaarde, weesgeneesmiddel</t>
  </si>
  <si>
    <t xml:space="preserve">Hoewel FOURIER (~25.000 patiënten) morbiditeitswinst toont, plaatst de WAR kanttekeningen (representativiteit van de achtergrondbehandeling voor Nederland; 'overpowerd' met relatief korte vervolgduur en beperkte langetermijndata) en acht ZIN het aangewezen de herbeoordeling van de bijlage 2-verbreding pas uit te voeren zodra de herziene CVRM-richtlijn (voorjaar 2018) beschikbaar is, omdat daarin behandeldoelen (LDL-C) kunnen wijzigen; de voorwaarde blijft intussen ongewijzigd.</t>
  </si>
  <si>
    <t xml:space="preserve">Aanhouden van een uitbreidingsadvies tot richtlijnherziening: ZIN laat de normatieve context (behandeldoelen) leidend zijn boven een nieuwe RCT; procedurele uitkomst 'voorwaarde blijft, advisering vervolgt' (→ GVS-171).</t>
  </si>
  <si>
    <t xml:space="preserve">brief 18-01-2018 p. 2-3 (overwegingen, advies)</t>
  </si>
  <si>
    <t xml:space="preserve">evolocumab FOURIER herbeoordeling aangehouden, CVRM-richtlijn herziening 2018, WAR kanttekeningen overpowerd korte follow-up representativiteit, voorwaarde ongewijzigd, PCSK9 bijlage 2</t>
  </si>
  <si>
    <t xml:space="preserve">CLARITY (2 jaar vs. placebo) en CLARITY Extension (effect behouden zonder verdere kuren) onderbouwen de werkzaamheid bij zeer actieve RRMS, en via indirecte vergelijkingen is er 'geen bewijs of aanwijzing' dat de gunstige effecten van cladribine en fingolimod wezenlijk verschillen; de ongunstige effecten (ernstige lymfopenie, herpes zoster, maligniteitssignaal in onderzoek) leiden niet tot een klinisch relevant verschil → onderling vervangbaar, nieuw 1A-cluster met fingolimod onder de fingolimod-voorwaarde (na ≥1 DMD).</t>
  </si>
  <si>
    <t xml:space="preserve">Indirecte gelijkwaardigheid met de orale tweedelijnsstandaard volstaat voor clustering; een immuunreconstitutieschema (2 jaarlijkse kuren) wordt als gelijkwaardig aan continue therapie beschouwd; fabrikant kiest zelf de tweede-lijnsvoorwaarde.</t>
  </si>
  <si>
    <t xml:space="preserve">brief 16-01-2018 p. 1-2 (therapeutische waarde, indeling GVS, advies); GVS-rapport 18/02 §2.1.4</t>
  </si>
  <si>
    <t xml:space="preserve">cladribine Mavenclad zeer actieve RRMS, CLARITY extension, indirecte vergelijking fingolimod geen verschil, lymfopenie herpes zoster maligniteiten, nieuw cluster fingolimod 1A, voorwaarde na één DMD, standaarddosis 0,19 mg</t>
  </si>
  <si>
    <t xml:space="preserve">Omdat fluticasonfuroaat/vilanterol (Relvar Ellipta 92/22) en umeclidinium (Incruse 55 µg) al in het GVS zijn en de doses identiek zijn, volstaat een marginale toets: Trelegy kost €2,10 per dag, exact de som van Relvar (€1,00) en Incruse (€1,10) → geen meerkosten, opname 'om technische redenen' op 1B als alternatief voor patiënten die op de drie componenten in deze verhouding zijn aangewezen.</t>
  </si>
  <si>
    <t xml:space="preserve">Prijspariteit met de som van de componenten als enige toets voor vaste combinaties; herhaling van de Trimbow-formule (GVS-139) – consistent klassebeleid voor drievoudige COPD-inhalatoren.</t>
  </si>
  <si>
    <t xml:space="preserve">brief 06-02-2018 p. 1-2 (marginale toetsing, prijsvergelijking, conclusie)</t>
  </si>
  <si>
    <t xml:space="preserve">Trelegy Ellipta fluticasonfuroaat umeclidinium vilanterol, Relvar Incruse componenten in GVS, 2,10 per dag gelijk aan losse componenten, marginale toets, technische redenen bijlage 1B, COPD</t>
  </si>
  <si>
    <t xml:space="preserve">De effecten van rolapitant en aprepitant, elk toegevoegd aan een 5-HT3-antagonist en dexamethason, lijken op basis van indirecte vergelijkingen (deels post-hoc subgroepen en extrapolatie) 'in grote lijnen overeenkomstig' bij cisplatine-HEC, anthracycline/cyclofosfamide en MEC; voor andere HEC-regimes en voor NK1-toevoeging bij MEC ontbreekt bewijs, maar relevante verschillen zijn volgens ZIN onwaarschijnlijk en de Europese richtlijn geeft NK1-antagonisten een plaats → geen klinisch relevante verschillen, nieuw 1A-cluster met aprepitant.</t>
  </si>
  <si>
    <t xml:space="preserve">Binnen een gevestigde klasse (NK1-antagonisten) accepteert ZIN indirect en geëxtrapoleerd bewijs voor gelijkwaardigheid; 'verschillen onwaarschijnlijk' als motivering voor clustering bij supportive care.</t>
  </si>
  <si>
    <t xml:space="preserve">FT-rapport 2018 conclusie (indirecte vergelijkingen, extrapolatie, Europese richtlijn); brief 17-04-2018 p. 1</t>
  </si>
  <si>
    <t xml:space="preserve">rolapitant Varuby aprepitant Emend NK1-antagonist, indirecte vergelijking post-hoc subgroepen extrapolatie, HEC cisplatine anthracycline cyclofosfamide MEC, in grote lijnen overeenkomstig, nieuw cluster 1A</t>
  </si>
  <si>
    <t xml:space="preserve">Zonder WHO-DDD voor rolapitant construeert ZIN de standaarddosis analoog aan aprepitant (DDD 95 mg = gemiddelde van 125/80/80 mg over drie dagen): rolapitant 180 mg op dag 1 en niets op dag 2–3 → 60 mg/dag, zodat beide middelen in één cluster met vergelijkbare limietbasis komen.</t>
  </si>
  <si>
    <t xml:space="preserve">Standaarddosisconstructie voor middelen met een cyclusgebonden eenmalige dosis: middelen over de regimedagen van de comparator; technisch precedent voor supportive-care-clusters.</t>
  </si>
  <si>
    <t xml:space="preserve">brief 17-04-2018 p. 1-2 (standaarddosis, advies)</t>
  </si>
  <si>
    <t xml:space="preserve">standaarddosis rolapitant 60 mg gemiddelde drie dagen, aprepitant DDD 95 mg 125 80 80, geen WHO-DDD, cluster limietbasis</t>
  </si>
  <si>
    <t xml:space="preserve">Skilarence is ongeveer tweemaal zo duur als de doorgeleverde fumaraatbereidingen en vervangt die volledig (~4.000 patiënten; €6,5–7,9 mln meerkosten), maar ZIN adviseert toch opname op 1A zonder prijsvoorwaarde en zonder FE ('in deze uitzonderlijke casus niet informatief' – het enige verschil is de prijs) omdat de plaats van fumaraten volledig is uitgekristalliseerd (NVDV: eerste keus systemisch), verzekeraars, beroepsgroep en patiënten achter de praktijk staan, BRIDGE gelijkwaardigheid met Fumaderm en superioriteit boven placebo toont, de prijs onder de clusterlimiet en 4× onder Tecfidera ligt, en registratie het off-label gebruik terugdringt (CBG/VWS-beleid).</t>
  </si>
  <si>
    <t xml:space="preserve">Registratie van een bereidingspraktijk tegen een gematigde prijsverhoging (factor 2) wordt aanvaard als prijs voor regulering en veiligheid; de expliciete bundel argumenten vormt het contrast met CDCA (factor 500, GVS-166) en mexiletine (factor 3–8, GVS-216).</t>
  </si>
  <si>
    <t xml:space="preserve">brief 09-05-2018 p. 2-4 (budget impact analyse, overwegingen, farmaco-economische analyse, advies); BIA conclusie</t>
  </si>
  <si>
    <t xml:space="preserve">Skilarence dimethylfumaraat psoriasis, apotheekbereidingen fumaraten tweemaal zo duur, 4.000 patiënten 6,5-7,9 mln, BRIDGE Fumaderm placebo, NVDV eerste keus, onder clusterlimiet 4x goedkoper Tecfidera, off-label minimaliseren CBG, FE niet informatief</t>
  </si>
  <si>
    <t xml:space="preserve">Omdat Skilarence dezelfde stof bevat als Tecfidera (RRMS) vormt het daarmee een nieuw cluster, waarbij psoriasis door de hogere prevalentie de hoofdindicatie van dimethylfumaraat wordt en teriflunomide (alleen RRMS) niet langer vervangbaar is en het cluster verlaat; standaarddosis 480 mg (WHO-DDD); ZIN adviseert tegelijk de MS-bijlage 2-voorwaarden van Tecfidera en Aubagio te laten vervallen omdat er geen aanwijzingen zijn voor oneigenlijk gebruik.</t>
  </si>
  <si>
    <t xml:space="preserve">Hoofdindicatie-op-prevalentie kan een bestaand cluster herschikken en een klassegenoot uitstoten; een nieuw dossier wordt benut om bijlage 2-voorwaarden van derden te dereguleren.</t>
  </si>
  <si>
    <t xml:space="preserve">brief 09-05-2018 p. 1-2 (conclusie onderlinge vervangbaarheid, standaarddosis) en p. 3-4 (bijlage 2 voorwaarden, advies)</t>
  </si>
  <si>
    <t xml:space="preserve">nieuw cluster Skilarence Tecfidera, hoofdindicatie psoriasis prevalentie, teriflunomide Aubagio uit cluster, standaarddosis 480 mg DDD, bijlage 2 MS voorwaarden vervallen geen oneigenlijk gebruik, uitbreiding nadere voorwaarden dimethylfumaraat</t>
  </si>
  <si>
    <t xml:space="preserve">In de twee kortdurende RCT's was het effect van cariprazine op PANSS-totaal niet significant verschillend van lage doseringen risperidon (4 mg) en aripiprazol (10 mg, onder de onderhoudsdosis) en numeriek geringer; metanalyses plaatsen cariprazine bij de minder werkzame antipsychotica, terwijl een 26-weekse studie een voordeel op negatieve symptomen suggereert dat Leucht 2017 tegenspreekt ('nader onderzoek nodig') – ZIN concludeert dat gunstige en ongunstige effecten overeenkomen met de atypische antipsychotica en clustert in 4N05AEAO (standaarddosis 3 mg).</t>
  </si>
  <si>
    <t xml:space="preserve">Marginale toets nivelleert zowel numeriek zwakkere werkzaamheid als een onbevestigde nichewinst (negatieve symptomen); ZIN benoemt onderdosering van referentiearmen zonder consequentie voor de clusterbeslissing.</t>
  </si>
  <si>
    <t xml:space="preserve">GVS-rapport 18/05 §2.1.4 (gunstige effecten, negatieve symptomen, conclusie); brief 04-06-2018</t>
  </si>
  <si>
    <t xml:space="preserve">cariprazine Reagila schizofrenie, cluster 4N05AEAO atypische antipsychotica, risperidon 4 mg aripiprazol 10 mg lage referentiedosis, PANSS numeriek geringer, negatieve symptomen Leucht 2017, DDD 3 mg, marginale toets</t>
  </si>
  <si>
    <t xml:space="preserve">Claude (batch 72, 25-09-2026)</t>
  </si>
  <si>
    <t xml:space="preserve">In studie S4 (fase 3, n=62, 24 weken) bereikte 52% van de kinderen een duurzame trombocytenrespons vs. 10% op placebo (p=0,0018), consistent in drie leeftijdscohorten en bij ziekteduur &gt;12 maanden (53% vs. 6%), met significant minder CTCAE-bloedingen graad ≥2 (5,9 vs. 17,9 per 100 patiëntweken) en minder bloeding/rescue (30,9 vs. 47,3); de EMA acht het veiligheidsprofiel bij 282 kinderen vergelijkbaar met volwassenen – gezien het terughoudende Nederlandse beleid (corticosteroïden/IVIg eerste keus, rituximab off-label, splenectomie uitgesteld) krijgt romiplostim, naast eltrombopag, een plaats bij refractaire kinderen (voorwaarde b).</t>
  </si>
  <si>
    <t xml:space="preserve">Pediatrische uitbreiding op RCT-bewijs met respons- én bloedingsuitkomsten; klasse-consistentie met eltrombopag (GVS-126) bepaalt formulering en plaats.</t>
  </si>
  <si>
    <t xml:space="preserve">briefrapport 09-07-2018 p. 2-3 (behandelrichtlijn kinderen, studiegegevens S4/S5, veiligheid) en p. 4 (advies, voorwaarde b)</t>
  </si>
  <si>
    <t xml:space="preserve">romiplostim Nplate cITP kinderen 1-17 jaar, studie S4 duurzame respons 52% vs 10%, CTCAE bloedingen 5,9 vs 17,9, EMA veiligheid vergelijkbaar, Werkboek Kinderhematologie, voorwaarde b refractair, eltrombopag</t>
  </si>
  <si>
    <t xml:space="preserve">De BIA raamt ~€0,2 mln meerkosten voor ~14 kinderen per jaar (respons 52%, substitutie van eltrombopag) op basis van ampullen van 250/500 µg waarvan bij kinderen vaak maar een deel wordt gebruikt en de rest moet worden weggegooid; de fabrikant kondigt een 125 µg-ampul aan, en ZIN stelt dat het overgrote deel van de meerkosten verdwijnt 'indien deze ampul beschikbaar komt voor de helft van de prijs van de 250 µg ampul'.</t>
  </si>
  <si>
    <t xml:space="preserve">Verspilling door verpakkingsgrootte als expliciete kostenfactor in een GVS-advies, met een impliciete prijseis (lineaire prijs per µg) aan de fabrikant – zonder formele voorwaarde.</t>
  </si>
  <si>
    <t xml:space="preserve">BIA 2018 conclusie; briefrapport 09-07-2018 p. 3-4 (budget impact, advies)</t>
  </si>
  <si>
    <t xml:space="preserve">verspilling ampul 250 500 µg kinderen, nieuwe ampul 125 µg helft van de prijs, meerkosten 0,2 mln verdwijnen, 14 kinderen per jaar, substitutie eltrombopag</t>
  </si>
  <si>
    <t xml:space="preserve">SECURE toont non-inferioriteit van isavuconazol t.o.v. voriconazol bij invasieve aspergillose (sterfte dag 42, succes einde behandeling) zonder verschil in ernstige geneesmiddelgerelateerde bijwerkingen (11% vs. 11%), maar met significant minder geneesmiddelgerelateerde bijwerkingen (42% vs. 60%) en stakers wegens bijwerkingen (14% vs. 23%; RR 0,63); omdat in SECURE geen TDM voor voriconazol werd toegepast (blindering) – terwijl TDM elders tot hogere succespercentages leidde – en langetermijnveiligheidsdata ontbreken, acht ZIN geen klinisch relevant verschil aangetoond → gelijke waarde en clustering in 0J02ACBO.</t>
  </si>
  <si>
    <t xml:space="preserve">Een verdraagbaarheidsvoordeel in een head-to-head wordt gerelativeerd wanneer de comparator niet optimaal (zonder TDM) is toegepast; ZIN corrigeert voor studieopzet ten nadele van de aanvrager en kiest voor het cluster.</t>
  </si>
  <si>
    <t xml:space="preserve">FT-rapport invasieve aspergillose 25-06-2018 discussie en conclusie (SECURE, TDM, ongunstige effecten)</t>
  </si>
  <si>
    <t xml:space="preserve">isavuconazol Cresemba invasieve aspergillose, SECURE non-inferieur voriconazol sterfte dag 42, bijwerkingen 42% vs 60% staken 14% vs 23%, TDM voriconazol niet toegepast onderschat, geen klinisch relevant verschil, cluster 0J02ACBO triazolen</t>
  </si>
  <si>
    <t xml:space="preserve">Voor mucormycose bij patiënten voor wie amfotericine B ongeschikt is, neemt ZIN het off-label gebruikte posaconazol als comparator en leidt uit VITAL (single-arm met FungiScope-case-control) en Greenberg et al. af dat beide middelen effectief lijken met een vergelijkbaar veiligheidsprofiel → gelijke waarde, ondanks de verschillen in studieopzet.</t>
  </si>
  <si>
    <t xml:space="preserve">Off-label standaard als comparator en niet-gerandomiseerd bewijs geaccepteerd voor gelijkwaardigheid bij een levensbedreigende, ultrazeldzame infectie.</t>
  </si>
  <si>
    <t xml:space="preserve">FT-rapport mucormycose 2018 discussie en conclusie (VITAL, Greenberg, posaconazol off-label)</t>
  </si>
  <si>
    <t xml:space="preserve">mucormycose amfotericine B ongeschikt, posaconazol off-label comparator, VITAL single-arm FungiScope case-control, Greenberg, gelijke waarde, weesgeneesmiddel</t>
  </si>
  <si>
    <t xml:space="preserve">TELESTAR toont bovenop optimaal ingesteld langwerkend SSA slechts een geringe gemiddelde afname van het aantal stoelgangen per dag (-0,81), maar ZIN beschouwt het responder-eindpunt (≥30% daling gedurende ≥50% van de behandelduur) als relevanter en vindt daar een groot effect: +24% responders, RR 2,1 (1,1–4,3), NNT 4 (2–25) – 'waarschijnlijk klinisch relevant' → meerwaarde t.o.v. placebo; geen significant QoL-effect in de totale populatie.</t>
  </si>
  <si>
    <t xml:space="preserve">Responderanalyse boven gemiddeld effect: een klein gemiddeld verschil kan meerwaarde opleveren als een klinisch betekenisvolle responderdefinitie een groot absoluut effect toont; QoL-neutraliteit is geen blokkade.</t>
  </si>
  <si>
    <t xml:space="preserve">FT-rapport 30-07-2018 conclusie (stoelgangfrequentie -0,81, responders +24%, RR 2,1, NNT 4)</t>
  </si>
  <si>
    <t xml:space="preserve">telotristat Xermelo carcinoïdsyndroom diarree, TELESTAR, stoelgangen -0,81, responder 30% daling 50% behandelduur, RR 2,1 NNT 4, meerwaarde placebo, SSA optimaal maximale dosering</t>
  </si>
  <si>
    <t xml:space="preserve">Als voorwaarde geldt dat het SSA optimaal is ingesteld (ten minste de maximale geregistreerde dosering om de 4 weken) en dat het effect na 12 weken (SmPC) resp. 3 maanden (gezamenlijke verklaring van de expertisecentra) wordt geëvalueerd met staken bij onvoldoende effect; de BIA (€0,8–1,2 mln, FE-vrijstelling) hangt af van het onzekere percentage stakers.</t>
  </si>
  <si>
    <t xml:space="preserve">Gepast gebruik via SmPC-stopregel en veldverklaring in plaats van bijlage 2; optimalisatie van de standaardbehandeling als instapcriterium; BIA-spreiding expliciet gekoppeld aan de stopregel.</t>
  </si>
  <si>
    <t xml:space="preserve">brief 06-08-2018 p. 1-2 (therapeutische waarde, budget impact, gepast gebruik)</t>
  </si>
  <si>
    <t xml:space="preserve">SSA maximale geregistreerde dosering voorwaarde, evaluatie 12 weken SmPC, expertisecentra 3 maanden staken, BIA 0,8-1,2 mln stakers, FE-vrijstelling, geen bijlage 2</t>
  </si>
  <si>
    <t xml:space="preserve">Softacor (conserveermiddelvrije hydrocortison-oogdruppels in eenmalige verpakking) is via marginale toets onderling vervangbaar met de prednisolon- en dexamethason-unit-dose-oogdruppels in cluster 0S01BABG (structuuranaloga; ≥2 producten); zonder DDD volgt ZIN de WHO-conventie dat het volume van een eenmalige verpakking één dosis is: 3 × 0,4 ml = 1,2 ml/dag, dus standaarddosis 3 verpakkingen.</t>
  </si>
  <si>
    <t xml:space="preserve">Standaarddosisconventie voor unit-dose oogdruppels (verpakking = dosis); corticosteroïdsterkteklassen zijn in het oogcluster geen clusterbreker, anders dan bij dermatologica/otologica (GVS-143).</t>
  </si>
  <si>
    <t xml:space="preserve">brief 06-08-2018 p. 1-2 (conclusie marginale toetsing, standaarddosis, advies)</t>
  </si>
  <si>
    <t xml:space="preserve">Softacor hydrocortisonnatriumfosfaat oogdruppels, cluster 0S01BABG prednisolon dexamethason conserveermiddelvrij, marginale toets structuuranaloga, standaarddosis 3 verpakkingen 1,2 ml, WHO eenmalige verpakking dosis</t>
  </si>
  <si>
    <t xml:space="preserve">In SUSTAIN-7 daalt HbA1c met semaglutide 0,5/1 mg -1,5/-1,8% tegenover -1,1/-1,4% met dulaglutide 0,75/1,5 mg (verschil -0,40 en -0,41%, significant), met meer patiënten &lt;7% (68–79%) en meer gewichtsverlies, consistent met SUSTAIN-3 (vs. exenatide ER) en SUSTAIN-5 (met basaal-insuline); ZIN weegt deze intra-klasse verschillen als niet klinisch relevant en clustert semaglutide met de vier andere GLP-1-RA's (0A10BXAP V, standaarddosis 0,07 mg/dag), met overname van de bijlage 2-voorwaarden a en b.</t>
  </si>
  <si>
    <t xml:space="preserve">Een significant groter HbA1c- en gewichtseffect dan een directe klassegenoot volstaat in 2018 niet voor differentiatie binnen het GLP-1-cluster; precedent voor de latere Wegovy-discussie waar gewichtsverlies wél het centrale eindpunt wordt.</t>
  </si>
  <si>
    <t xml:space="preserve">GVS-rapport 24-08-2018 §2.1.4 (SUSTAIN-7, -3, -5; HbA1c -0,40%); brief 28-08-2018 p. 1-2 (toets, voorwaarde a/b)</t>
  </si>
  <si>
    <t xml:space="preserve">semaglutide Ozempic DM2, SUSTAIN-7 dulaglutide HbA1c -0,40% -0,41%, gewichtsverlies, cluster 0A10BXAP V GLP-1, standaarddosis 0,07 mg, bijlage 2 BMI 35 metformine SU, BMI 30 basaal insuline, marginale toets</t>
  </si>
  <si>
    <t xml:space="preserve">Na de gelijkwaardigheidsconclusie (vier non-inferioriteits-RCT's vs. DTG/ABC/3TC en DTG + FTC/TAF; prijs €899 = Triumeq) stelt ZIN dat de noodzaak van het aparte hiv-vergoedingsbeleid 'anno 2018 minder voor de hand liggend is dan in 2000': er is een ruim aanbod met verschillende aangrijpingspunten, generieken komen op de markt, en 1B-plaatsing maakt het onmogelijk bij combinatieproducten te profiteren van uit octrooi gelopen componenten – ZIN geeft de minister 'nogmaals in overweging' het beleid te herzien.</t>
  </si>
  <si>
    <t xml:space="preserve">Herhaald beleidssignaal (na Vemlidy GVS-132) dat de hiv-status aparte kostenbeheersing via clustering blokkeert; VWS handhaaft de uitzondering (bevestigd in GVS-393, 2021).</t>
  </si>
  <si>
    <t xml:space="preserve">briefrapport 28-08-2018 p. 3-4 (kosten, 'Tot slot')</t>
  </si>
  <si>
    <t xml:space="preserve">Biktarvy bictegravir emtricitabine TAF, non-inferieur Triumeq Tivicay Descovy, prijs 899 gelijk Triumeq, apart vergoedingsbeleid hiv 2000 heroverwegen, generieken octrooi combinatieproducten, bijlage 1B onderdeel 8</t>
  </si>
  <si>
    <t xml:space="preserve">Claude (batch 73, 25-09-2026)</t>
  </si>
  <si>
    <t xml:space="preserve">Profylaxe met letermovir tot week 14 na allogene HSCT verlaagt klinisch significante CMV-infectie op week 24 van 60,6% (placebo) naar 37,5% – door ZIN en WAR als klinisch relevant beschouwd omdat daarmee bij relevant minder patiënten toxische pre-emptieve therapie nodig is in de kritieke eerste 100 dagen – terwijl bijwerkingen mild zijn (misselijkheid, diarree, braken) en letermovir het risico op ernstige interventiegerelateerde effecten lijkt te verlagen; mortaliteitswinst is niet primair aangetoond → meerwaarde t.o.v. CMV-DNA-monitoring met pre-emptieve therapie alleen.</t>
  </si>
  <si>
    <t xml:space="preserve">Vermijden van toxische vervolgbehandeling geeft een surrogaat (CMV-infectie) klinische relevantie; profylaxe beoordeeld tegen de Nederlandse pre-emptieve strategie als comparator.</t>
  </si>
  <si>
    <t xml:space="preserve">FT-rapport 2018 conclusie (37,5% vs 60,6%, pre-emptieve therapie, ongunstige effecten); brief 27-11-2018 p. 1</t>
  </si>
  <si>
    <t xml:space="preserve">letermovir Prevymis CMV profylaxe allogene HSCT, klinisch significante CMV-infectie 37,5% vs 60,6%, pre-emptieve therapie minder, ganciclovir toxiciteit, meerwaarde, BIA 1,99 mln FE-vrijstelling</t>
  </si>
  <si>
    <t xml:space="preserve">Ertugliflozine is via marginale toets onderling vervangbaar met de SGLT2-remmers in cluster 0A10BXAO V (standaarddosis 10 mg), maar omdat er 'geen enkele studie' is naar drievoudige therapie met metformine én een SU-derivaat, kan die toepassing niet worden vergoed en krijgt ertugliflozine een eigen, smallere bijlage 2-voorwaarde (uitsluitend tweevoudige combinatie met metformine) dan de klassegenoten.</t>
  </si>
  <si>
    <t xml:space="preserve">Bewijshiaat voor één indicatiedeel leidt binnen een cluster tot een afwijkende bijlage 2 – vergoeding volgt het onderzochte gebruik; start van de ertugliflozine-uitzondering (GVS-233, 362).</t>
  </si>
  <si>
    <t xml:space="preserve">brief 04-12-2018 p. 1-2 (claim, drievoudige therapie, cluster, voorwaarde)</t>
  </si>
  <si>
    <t xml:space="preserve">ertugliflozine Steglatro SGLT2, cluster 0A10BXAO V, drievoudige therapie metformine SU geen studie, bijlage 2 alleen tweevoudig met metformine, standaarddosis 10 mg, marginale toets</t>
  </si>
  <si>
    <t xml:space="preserve">Hoewel Jorveza het eerste geregistreerde middel voor eosinofiele oesofagitis is (weesgeneesmiddel; EOS-1: remissie ~58% vs. 0% placebo), plaatst ZIN het op grond van 'clusteren op stofnaam' in het cluster van lokaal werkend budesonide voor het spijsverteringskanaal (0A07EABRC V; standaarddosis 2 mg), met gelijke waarde t.o.v. de off-label praktijk (budesonide viskeus, ingeslikte fluticason-inhalator) op basis van indirecte vergelijking van histologische remissie en vergelijkbare lokale bijwerkingen.</t>
  </si>
  <si>
    <t xml:space="preserve">Stofnaam-clustering overrulet indicatieverschil (EoE vs. IBD) en toedieningsvorm (smelttablet); off-label praktijk als comparator; weesgeneesmiddelstatus geeft geen aanspraak op 1B.</t>
  </si>
  <si>
    <t xml:space="preserve">brief 12-12-2018 p. 1-2 (therapeutische waarde, toets onderlinge vervangbaarheid, advies); FT-rapport 06-12-2018 conclusie</t>
  </si>
  <si>
    <t xml:space="preserve">Jorveza budesonide orodispergeerbaar eosinofiele oesofagitis, clusteren op stofnaam 0A07EABRC V, off-label budesonide viskeus fluticason inhalatie, EOS-1 remissie 58% vs 0%, gelijke waarde, standaarddosis 2 mg, weesgeneesmiddel 1A</t>
  </si>
  <si>
    <t xml:space="preserve">Omdat patiromeer net als CPS een kationwisselaar is die kalium ruilt voor calcium, wordt CPS (1B) 'gezien de huidige indeling in het GVS' de toetsingscomparator; ondanks 'lastige' indirecte vergelijkingen (verschillen in design, patiënten, uitkomstmaten en follow-up tussen OPAL-HK/AMETHYST-DN en de oude SPS/CPS-data) concludeert ZIN dat alle drie serumkalium langdurig verlagen en RAAS-remming mogelijk maken, met overeenkomstige bijwerkingen → gelijke waarde, nieuw 1A-cluster patiromeer (8,4 g) + CPS (45 g) met bijlage 2 voor de aangevraagde subgroep (CKD 3–4 op RAAS-remmers).</t>
  </si>
  <si>
    <t xml:space="preserve">Mechanistische verwantschap met een oud, nauwelijks onderzocht 1B-middel volstaat voor clustering; de fabrikant vroeg 1B en beperkte zelf de aanvraag tot een subgroep, die ZIN in bijlage 2 vastlegt.</t>
  </si>
  <si>
    <t xml:space="preserve">brief 25-02-2019 p. 1-2 (uitkomst beoordeling, toets onderlinge vervangbaarheid, advies, voorwaarde); GVS-rapport 28-01-2019</t>
  </si>
  <si>
    <t xml:space="preserve">patiromeer Veltassa hyperkaliëmie CKD 3-4 RAAS-remmers, kationwisselaar CPS SPS, OPAL-HK AMETHYST-DN, indirecte vergelijking lastig, gelijke waarde, nieuw cluster 1A CPS 45 g standaarddosis 8,4 g, bijlage 2 subgroep</t>
  </si>
  <si>
    <t xml:space="preserve">COMPASS toont voor rivaroxaban 2,5 mg 2 dd + ASA vs. ASA een reductie van CV-overlijden/MI/beroerte van 5,4% naar 4,1% (HR 0,76 [0,66–0,86]; NNT 77), van CV-overlijden (HR 0,78), beroerte (HR 0,58) en totale sterfte (4,1% → 3,4%; HR 0,82 [0,71–0,96]) tegenover meer majeure (3,1% vs. 1,9%; HR 1,70) en niet-majeure bloedingen; de netto klinische baten zijn 1,2% ten gunste van rivaroxaban en ZIN/WAR oordelen – met de EMA – dat de baten opwegen tegen het bloedingsrisico, mits toegepast bij hoog ischemisch en niet-hoog bloedingsrisico → meerwaarde.</t>
  </si>
  <si>
    <t xml:space="preserve">Harde eindpunten incl. totale sterfte uit één zeer grote RCT rechtvaardigen meerwaarde ondanks een spiegelbeeldig verhoogd bloedingsrisico; 'netto klinische baten' als afwegingsmaat; risicostratificatie (SMART ≥20%) als praktijkvoorwaarde buiten bijlage 2.</t>
  </si>
  <si>
    <t xml:space="preserve">FT-rapport 2019 conclusie en discussie (COMPASS: HR 0,76, 0,82; bloedingen HR 1,70; netto klinische baten 1,2%; SMART-score)</t>
  </si>
  <si>
    <t xml:space="preserve">rivaroxaban Xarelto COMPASS CHZ PAV acetylsalicylzuur, CV overlijden MI beroerte 4,1% vs 5,4% HR 0,76 NNT 77, totale sterfte HR 0,82, majeure bloedingen HR 1,70, netto klinische baten 1,2%, SMART risicoscore 20%, meerwaarde</t>
  </si>
  <si>
    <t xml:space="preserve">De KEA is van voldoende methodologische kwaliteit (kritiekpunt: de modelpopulatie heeft waarschijnlijk een lager ischemisch risico dan de Nederlandse vergoedingspopulatie, wat de ICER eerder over- dan onderschat) en levert een ICER van ~€7.464/QALY t.o.v. ASA met 99,2% kans op kosteneffectiviteit bij de voor deze lage ziektelast geldende referentiewaarde van €20.000/QALY; met €6,9–16,3 mln meerkosten (gemiddeld €11,6 mln; €9,3 mln bij 80% therapietrouw) adviseert ZIN uitbreiding van bijlage 2 zonder prijsvoorwaarde.</t>
  </si>
  <si>
    <t xml:space="preserve">Zeldzaam voorbeeld van een GVS-dossier op de laagste referentiewaarde (€20.000) dat ruim kosteneffectief is; conservatieve populatie-aanname wordt als geruststelling benut; substantiële BIA is bij aangetoonde KE geen reden voor onderhandeling.</t>
  </si>
  <si>
    <t xml:space="preserve">FE-rapport 2019 conclusie (ICER €7.464, 99,2% bij €20.000, populatiekritiek); BIA conclusie; brief 04-03-2019 p. 2-3</t>
  </si>
  <si>
    <t xml:space="preserve">ICER 7.464 per QALY, referentiewaarde 20.000 lage ziektelast, 99,2% kans kosteneffectief, modelpopulatie lager risico conservatief, BIA 6,9-16,3 mln gemiddeld 11,6 therapietrouw 80% 9,3, geen prijsvoorwaarde, bijlage 2 voorwaarde 5</t>
  </si>
  <si>
    <t xml:space="preserve">Voor de levensbedreigende perinatale/infantiele HPP (mediane overleving historische controle 8,9 maanden) accepteert ZIN vier open-label fase 2-studies (n=61) zonder controlegroep plus een gepoolde analyse met retrospectief gematchte historische controle als bewijs voor meerwaarde t.o.v. beste ondersteunende zorg: ZIN 'neemt genoegen met lager bewijs omdat algehele overleving een harde uitkomstmaat is, er ethische bezwaren zijn tegen een gecontroleerde studie' en de ziekte ultrazeldzaam is.</t>
  </si>
  <si>
    <t xml:space="preserve">Expliciete formulering van de voorwaarden waaronder ongecontroleerd bewijs volstaat: harde uitkomst (overleving), ethische onmogelijkheid van een RCT, ultrazeldzaamheid en dramatisch natuurlijk beloop – herbruikbaar toetsingskader voor weesgeneesmiddelen.</t>
  </si>
  <si>
    <t xml:space="preserve">FT-rapport 25-02-2019 samenvatting en conclusie (studies, historische controle, bewijsniveau); brief 25-03-2019 p. 1-2</t>
  </si>
  <si>
    <t xml:space="preserve">asfotase alfa Strensiq hypofosfatasia perinataal infantiel, open-label fase 2 61 patiënten, historische controle overleving 8,9 maanden, genoegen met lager bewijs, ethische bezwaren RCT, meerwaarde beste ondersteunende zorg</t>
  </si>
  <si>
    <t xml:space="preserve">Claude (batch 74, 25-09-2026)</t>
  </si>
  <si>
    <t xml:space="preserve">Voor de mildere juveniele HPP (symptomen 6 maanden–18 jaar; botmanifestaties, overleving significant beter) zijn de klinische data 'te beperkt voor een gefundeerde uitspraak' → minderwaarde door onvoldoende gegevens, en ZIN legt via bijlage 2 vast dat alleen patiënten met eerste symptomen in utero of vóór 6 maanden worden vergoed, hoewel de registratie tot &lt;18 jaar loopt; de BIA (€1,2 mln, FE-vrijstelling) noemt het risico op inzet bij juveniele HPP en de kosten per patiënt tot €1,28 mln per jaar.</t>
  </si>
  <si>
    <t xml:space="preserve">Subgroepspecifieke bewijslat binnen één registratie: de uitzondering voor lager bewijs geldt alleen waar de ziekte levensbedreigend is; bijlage 2 beperkt de vergoeding tot het onderbouwde deel van de indicatie.</t>
  </si>
  <si>
    <t xml:space="preserve">brief 25-03-2019 p. 2-3 (therapeutische waarde juveniele HPP, budget impact, voorwaarde)</t>
  </si>
  <si>
    <t xml:space="preserve">juveniele hypofosfatasia minderwaarde onvoldoende gegevens, bijlage 2 symptomen voor 6 maanden, registratie tot 18 jaar, kosten 144.263 tot 1.282.341 per jaar, BIA 1,2 mln, FE-vrijstelling</t>
  </si>
  <si>
    <t xml:space="preserve">PARADIGMS (RCT, 10–18 jaar, tot 24 maanden) toont recidieven bij 14% vs. 54% met interferon bèta-1a i.m. (ARR 0,122 vs. 0,675) en minder T2-/Gd-laesies en hersenatrofie; 'in analogie met de eerdere beoordelingen bij volwassenen' concludeert ZIN op grond van deze ene studie tot meerwaarde op korte termijn bij kinderen met RRMS die refractair zijn voor een eerstelijnsbehandeling, en verlaagt de leeftijdsgrens in bijlage 2 van 18 naar 10 jaar met opname van de 0,25 mg-capsule (≤40 kg).</t>
  </si>
  <si>
    <t xml:space="preserve">Eén actief-gecontroleerde pediatrische RCT + analogie met volwassenen volstaat voor uitbreiding van de leeftijdsgrens; gewichtsafhankelijke sterkte meegenomen.</t>
  </si>
  <si>
    <t xml:space="preserve">briefrapport 25-03-2019 p. 2-3 (uitkomst therapeutische waarde, advies, voorwaarde) en bijlage (PARADIGMS)</t>
  </si>
  <si>
    <t xml:space="preserve">fingolimod Gilenya kinderen 10-18 jaar RRMS, PARADIGMS interferon bèta-1a recidief 14% vs 54% ARR 0,122 vs 0,675, analogie volwassenen, bijlage 2 tien jaar of ouder, 0,25 mg capsule 40 kg, meerwaarde korte termijn</t>
  </si>
  <si>
    <t xml:space="preserve">Omdat cladribine – waarmee fingolimod is geclusterd – niet bij kinderen is geregistreerd, geen onderzoek loopt en dat ook niet te verwachten is, adviseert ZIN de cladribine-voorwaarde niet te wijzigen, zodat binnen één 1A-cluster uiteenlopende bijlage 2-teksten ontstaan (fingolimod ≥10 jaar, cladribine ≥18 jaar); de BIA is minimaal (~€43.000; €39.660 incl. vermeden natalizumab-toedieningskosten) omdat ~30 kinderen per jaar anders naar een ander eerstelijnsmiddel of natalizumab zouden gaan.</t>
  </si>
  <si>
    <t xml:space="preserve">Bijlage 2-divergentie binnen een cluster is toegestaan wanneer de registratie verschilt; BIA met vermeden toedieningskosten van de gesubstitueerde i.v.-behandeling.</t>
  </si>
  <si>
    <t xml:space="preserve">briefrapport 25-03-2019 p. 2-3 (budget impact analyse, advies over cladribine); BIA conclusie</t>
  </si>
  <si>
    <t xml:space="preserve">cladribine voorwaarde ongewijzigd niet geregistreerd kinderen, cluster fingolimod cladribine divergerende bijlage 2, BIA 43.020 39.660 natalizumab toedieningskosten, 30 kinderen per jaar</t>
  </si>
  <si>
    <t xml:space="preserve">De bij registratie (2015) verplichte REPRISE-studie toont bij CKD 2b–4 een eGFR-daling van -2,34 vs. -3,61 ml/min/1,73 m² per jaar (behandeleffect 0,78 [0,21–1,36]; secundair 0,68), consistent met TEMPO 3:4, zonder effect bij &gt;55 jaar en met een groter effect (-4,82) in de 18–65-jarigen met CKD 3b; ZIN concludeert 'in analogie met de eerdere beoordeling' tot meerwaarde bij CKD 3b met snelle progressie en verruimt bijlage 2 van 3a naar 3, terwijl CKD 4 – wel geregistreerd – buiten de voorwaarde blijft omdat de NFN-richtlijn dat niet aanbeveelt en de fabrikant het niet aanvraagt.</t>
  </si>
  <si>
    <t xml:space="preserve">Post-authorisation studie vult een eerder bewijshiaat; bijlage 2 volgt richtlijn en studie, niet de volledige registratie; leeftijds- en expertisecentrumcriteria via de richtlijnverwijzing geïncorporeerd.</t>
  </si>
  <si>
    <t xml:space="preserve">briefrapport 02-04-2019 p. 1-3 (uitbreiding CKD 3b, REPRISE, conclusie, voorwaarde) en bijlage (REPRISE-resultaten)</t>
  </si>
  <si>
    <t xml:space="preserve">tolvaptan Jinarc ADPKD CKD 3b, REPRISE eGFR -2,34 vs -3,61 effect 0,78, geen effect boven 55 jaar, NFN richtlijn 2018 onder 50 jaar GFR 30, CKD 4 niet aangevraagd, bijlage 2 stadium 1 tot en met 3, BIA 1,0-1,3 mln 19.100 per jaar</t>
  </si>
  <si>
    <t xml:space="preserve">Sialanar is geregistreerd op well-established use zonder eigen studies (twee placebogecontroleerde RCT's uit de literatuur; klinische onderbouwing 'beperkt'; CHMP na herbeoordeling bij meerderheid positief met risicominimalisatie); ZIN volgt registratie en richtlijnvoorkeur (NVK-werkboek: glycopyrronium eerste keus onder de anticholinergica) voor 1B-plaatsing met meerwaarde t.o.v. placebo, maar onderschrijft de CBG-waarschuwing dat goedkeuring op beperkte studies 'een precedent kan scheppen … en dit is zeer onwenselijk' – volwaardig gecontroleerd onderzoek blijft de voorkeur, ook al is de vraag of dat realistisch is voor in de praktijk ontstane toepassingen.</t>
  </si>
  <si>
    <t xml:space="preserve">Well-established-use-registraties van praktijkbereidingen worden vergoed maar met een expliciet precedentvoorbehoud; verwijzing naar de Thiosix-lijn (off-label minimaliseren vs. bewijseisen).</t>
  </si>
  <si>
    <t xml:space="preserve">brief 09-04-2019 p. 1-3 (achtergrond, GVS beoordeling, overige overwegingen, advies)</t>
  </si>
  <si>
    <t xml:space="preserve">Sialanar glycopyrronium drank sialorroe kinderen cerebrale parese, well-established use CHMP meerderheid, beperkte klinische data precedent zeer onwenselijk, CBG off-label minimaliseren Thiosix, NVK werkboek voorkeur, apotheekbereiding vervangen</t>
  </si>
  <si>
    <t xml:space="preserve">Omdat Sialanar de al vergoede apotheekbereiding vervangt, raamt de BIA €0,7–2,2 mln meerkosten (onzekerheid over aantallen en over de totale kosten van de bereiding) – onder de FE-drempel, zodat de prijsverhoging t.o.v. de bereiding zonder prijsinstrument wordt geaccepteerd.</t>
  </si>
  <si>
    <t xml:space="preserve">Prijsverschil met de vervangen bereiding als enige budgetparameter; FE-vrijstelling neutraliseert de prijsdiscussie (vgl. Cystadrops GVS-146, Skilarence GVS-154).</t>
  </si>
  <si>
    <t xml:space="preserve">BIA 2019 conclusie; brief 09-04-2019 p. 3 (budget impact analyse, advies)</t>
  </si>
  <si>
    <t xml:space="preserve">BIA 0,7-2,2 mln meerkosten apotheekbereiding vervangen, onzekerheid kosten bereiding, FE-vrijstelling, bijlage 1B</t>
  </si>
  <si>
    <t xml:space="preserve">Bij narcolepsie zonder kataplexie is pitolisant in directe vergelijking (ESS, MWT) gelijkwaardig aan modafinil; bij narcolepsie met kataplexie suggereert een NMA een mogelijk klinisch relevant grotere reductie van kataplexieaanvallen dan modafinil en een vergelijkbaar effect als natriumoxybaat (mono en + modafinil), maar met een significant lager en klinisch relevant risico op (CZS-)bijwerkingen dan natriumoxybaat → meerwaarde t.o.v. natriumoxybaat(-combinatie) op grond van veiligheid; de studies zijn kort, langetermijneffecten onbekend.</t>
  </si>
  <si>
    <t xml:space="preserve">Gelaagd oordeel per subindicatie en comparator; meerwaarde primair gedragen door een beter bijwerkingsprofiel bij gelijke werkzaamheid (veiligheidsgedreven meerwaarde).</t>
  </si>
  <si>
    <t xml:space="preserve">FT-rapport 25-02-2019 conclusie (NMA, HARMONY I vs modafinil, natriumoxybaat, ongunstige effecten); brief 15-04-2019 p. 1-2</t>
  </si>
  <si>
    <t xml:space="preserve">pitolisant Wakix narcolepsie kataplexie, modafinil gelijke waarde ESS MWT, natriumoxybaat NMA kataplexieaanvallen, CZS bijwerkingen klinisch relevant lager, meerwaarde veiligheid, korte termijn studies</t>
  </si>
  <si>
    <t xml:space="preserve">De BIA werkt met twee populatiescenario's (1.000 of 1.500 narcolepsiepatiënten) en substitutiepercentages en komt op €1,88–2,83 mln meerkosten in jaar 3, met onzekerheid over de type 1/type 2-verdeling, Nederlandse doseringen, substitutie van natriumoxybaat en het aandeel onbehandelde kataplexiepatiënten dat door pitolisant alsnog behandeld gaat worden; ondanks een scenario boven €2,5 mln is FE-vrijstelling verleend.</t>
  </si>
  <si>
    <t xml:space="preserve">Scenario-BIA rond de FE-drempel: de vrijstelling wordt op het lage scenario gebaseerd; 'nieuwe behandelvraag' (voorheen onbehandelde kataplexie) als expliciete onzekerheidsbron.</t>
  </si>
  <si>
    <t xml:space="preserve">BIA 2019 conclusie (scenario 1 en 2); brief 15-04-2019 p. 2</t>
  </si>
  <si>
    <t xml:space="preserve">BIA scenario 1.000 patiënten 1,88 mln scenario 1.500 patiënten 2,83 mln, type 1 type 2 verdeling, substitutie natriumoxybaat, onbehandelde kataplexie nieuwe vraag, FE-vrijstelling</t>
  </si>
  <si>
    <t xml:space="preserve">Brexpiprazol toont in placebogecontroleerde RCT's (BEACON, VECTOR) significante PANSS-verbetering en heeft een bijwerkingsspectrum dat grotendeels overeenkomt met aripiprazol en quetiapine (akathisie ~6%, gewichtstoename ~4%); een indirecte EPAR-vergelijking suggereert minder sedatie, maar 'hard bewijs voor een verbeterde veiligheid ten opzichte van andere antipsychotica ontbreekt' → geen klinisch relevante verschillen, marginale toets, cluster 4N05AXAO V met standaarddosis 3 mg (DDD).</t>
  </si>
  <si>
    <t xml:space="preserve">Indirecte veiligheidssuggesties uit de EPAR zijn geen basis voor differentiatie binnen het antipsychoticacluster; marginale toets op placebo-RCT's + profielvergelijking (vgl. cariprazine GVS-155).</t>
  </si>
  <si>
    <t xml:space="preserve">GVS-rapport 12-04-2019 §2.1.4 (gunstige/ongunstige effecten, conclusie); brief 16-04-2019</t>
  </si>
  <si>
    <t xml:space="preserve">brexpiprazol Rxulti schizofrenie, cluster 4N05AXAO V aripiprazol cariprazine, BEACON VECTOR PANSS, akathisie 6% gewichtstoename 4%, minder sedatie EPAR geen hard bewijs, DDD 3 mg standaarddosis, marginale toets</t>
  </si>
  <si>
    <t xml:space="preserve">Het bewijs bij 2–5-jarigen is 'zeer beperkt' (studie 115: enkelarmig, open-label, n=60 in deel B, primair veiligheid): zweetchloride daalt -31,7 mmol/l en herstelt na wash-out, BMI/gewicht/lengte en pancreasfunctie verbeteren, maar longfunctie is nauwelijks meetbaar (ppFEV1 bij 12 kinderen zonder verandering; LCI2,5 alleen ≥14 kg significant, relevantie onduidelijk) – toch adviseert ZIN uitbreiding 'op basis van indirect bewijs (zweetchloride) en bewijs gevonden bij oudere kinderen en volwassenen'.</t>
  </si>
  <si>
    <t xml:space="preserve">Bij leeftijdsuitbreiding van een bewezen middel accepteert ZIN een CFTR-functiemarker plus extrapolatie in plaats van klinische eindpunten die op deze leeftijd niet meetbaar zijn; bewijslat volgt de meetbaarheid, niet de wens.</t>
  </si>
  <si>
    <t xml:space="preserve">briefrapport 30-04-2019 p. 2 (conclusie inhoudelijke beoordeling) en bijlage (studie 115: opzet, gunstige effecten)</t>
  </si>
  <si>
    <t xml:space="preserve">Orkambi lumacaftor ivacaftor 2-5 jaar F508del homozygoot, studie 115 enkelarmig open-label, zweetchloride -31,7 mmol/l wash-out, ppFEV1 niet meetbaar LCI2,5 -0,76, BMI gewicht pancreasfunctie, indirect bewijs extrapolatie, granulaat sachet 100/125 150/188</t>
  </si>
  <si>
    <t xml:space="preserve">Claude (batch 75, 25-09-2026)</t>
  </si>
  <si>
    <t xml:space="preserve">Bij 73 kinderen van 2–5 jaar, 100% marktpenetratie en 100% therapietrouw raamt ZIN €11 mln meerkosten op lijstprijs, maar adviseert de uitbreiding zonder nieuwe FE of prijstoets omdat het een aanpassing van een bestaande indicatie betreft (briefrapport) en Orkambi onder het vertrouwelijke arrangement van 2017 valt.</t>
  </si>
  <si>
    <t xml:space="preserve">Leeftijds-/indicatie-uitbreidingen onder een bestaand arrangement lopen via briefrapport zonder KE-toets ondanks aanzienlijke BIA – het arrangement (en de latere portfolio-onderhandeling) absorbeert de meerkosten.</t>
  </si>
  <si>
    <t xml:space="preserve">briefrapport 30-04-2019 p. 2 (budget impact, advies)</t>
  </si>
  <si>
    <t xml:space="preserve">73 kinderen 11 miljoen meerkosten lijstprijs, 100% penetratie therapietrouw, briefrapport geen FE, arrangement Orkambi 2017, uitbreiding bijlage 2 vanaf 2 jaar</t>
  </si>
  <si>
    <t xml:space="preserve">DRIVE-AHEAD toont non-inferioriteit van DOR/3TC/TDF t.o.v. EFV/FTC/TDF (&gt;80% onderdrukking na 48 weken) met betere verdraagbaarheid dan efavirenz, en switchdata tonen behoud van onderdrukking; er is geen vergelijking met de INSTI-eerstekeus (DHHS/NVHB), waarvoor ZIN eerder meerwaarde t.o.v. Atripla vaststelde, zodat de gelijke waarde geldt t.o.v. een comparator die zelf geen eerste keus is en de positie van doravirine 'beperkt' is; met €5.920 vs. €10.938 (Biktarvy/Triumeq) per patiënt per jaar is opname kostenneutraal.</t>
  </si>
  <si>
    <t xml:space="preserve">Gelijke waarde t.o.v. een niet-eerstekeus-comparator wordt expliciet zo gelabeld; de NVHB-aanvulling 'let op kosten bij gelijkwaardige regimes' maakt goedkopere alternatieven zonder meer opneembaar onder de hiv-status aparte.</t>
  </si>
  <si>
    <t xml:space="preserve">briefrapport 27-06-2019 p. 2-4 (behandelrichtlijn, belangrijkste uitkomsten, samenvattend, advies); bijlage 3-4</t>
  </si>
  <si>
    <t xml:space="preserve">Delstrigo doravirine lamivudine TDF, DRIVE-AHEAD Atripla efavirenz non-inferieur, INSTI eerste keus DHHS NVHB, doravirine alternatief beperkte positie, 5.920 vs 10.938 per jaar Biktarvy Triumeq, kostenneutraal, hiv status aparte 1B</t>
  </si>
  <si>
    <t xml:space="preserve">Doravirine is non-inferieur aan darunavir/ritonavir (DRIVE-FORWARD, ~80% onderdrukking) met vergelijkbare of iets betere verdraagbaarheid, en ZIN rekent de regimekosten door in generieke en spécialité-scenario's: DOR + FTC/TDF €5.380–8.224 vs. darunavir/r + FTC/TDF €4.589–8.960 per patiënt per jaar – bij maximale generieke inzet €791 duurder, bij spécialités €736 goedkoper; gezien de beperkte verwachte inzet worden de meerkosten 'neutraal ingeschat'.</t>
  </si>
  <si>
    <t xml:space="preserve">Regimebrede kostenvergelijking met generiek/spécialité-bandbreedte als vervanging van een BIA; het generieke-backbone-argument dat ZIN bij Biktarvy tegen de status aparte inbracht, wordt hier operationeel toegepast.</t>
  </si>
  <si>
    <t xml:space="preserve">briefrapport 27-06-2019 (belangrijkste uitkomsten, kosten; bijlage 4)</t>
  </si>
  <si>
    <t xml:space="preserve">Pifeltro doravirine, DRIVE-FORWARD darunavir ritonavir non-inferieur, kosten 5.380-8.224 vs 4.589-8.960 generiek spécialité, 791 duurder 736 goedkoper, neutraal beperkte inzet, bijlage 1B onderdeel 8</t>
  </si>
  <si>
    <t xml:space="preserve">Omdat de al &gt;10 jaar gebruikte apotheek-/doorgeleverde bereiding ciclosporine 0,05% nooit in klinische studies is onderzocht, beoordeelt ZIN Ikervis t.o.v. de nulmeting: klinisch relevante verbetering van CFS- en OSDI-score bij ernstige keratitis ondanks traanvervangers (ook bij traanaanmaakdeficiëntie) met acceptabel bijwerkingsprofiel → meerwaarde; over de waarde t.o.v. de bereiding is geen uitspraak mogelijk, maar 'op grond van de samenstelling is het aannemelijk dat er sprake is van een (nagenoeg) gelijkwaardig product'.</t>
  </si>
  <si>
    <t xml:space="preserve">'Meerwaarde t.o.v. nulmeting' als noodconstructie wanneer de gebruikelijke zorg een niet-onderzochte bereiding is (vgl. Cystadrops GVS-146); ZIN voegt een pragmatische gelijkwaardigheidsinschatting op samenstelling toe.</t>
  </si>
  <si>
    <t xml:space="preserve">brief 18-09-2019 p. 1-2 (therapeutische waarde); FT-rapport 22-08-2019 conclusie</t>
  </si>
  <si>
    <t xml:space="preserve">Ikervis ciclosporine 0,1% oogdruppels ernstige keratitis droge ogen, apotheekbereiding 0,05% niet onderzocht, nulmeting comparator, CFS OSDI klinisch relevant, nagenoeg gelijkwaardig product samenstelling, meerwaarde</t>
  </si>
  <si>
    <t xml:space="preserve">De BIA raamt €0,81–1,6 mln kosten in jaar 3, maar bij volledige substitutie van de bereiding 0,05% een besparing van €345.000–691.000, uitgaande van 100% overstap omdat de IGJ gelijkwaardige doorgeleverde bereidingen niet langer gedoogt zodra een geregistreerd product beschikbaar is → 'opname gaat gepaard met een kostenbesparing'.</t>
  </si>
  <si>
    <t xml:space="preserve">IGJ-handhaving als BIA-aanname (100% substitutie); zeldzaam geval waarin het geregistreerde product goedkoper is dan de bereiding – spiegelbeeld van Cystadrops/Alkindi.</t>
  </si>
  <si>
    <t xml:space="preserve">BIA 2019 conclusie; brief 18-09-2019 p. 2 (budget impact analyse, advies)</t>
  </si>
  <si>
    <t xml:space="preserve">BIA kosten 0,81-1,6 mln besparing 345.000-691.000, substitutie bereiding 0,05% 100%, IGJ gedoogt doorgeleverde bereidingen niet, kostenbesparing bijlage 1B</t>
  </si>
  <si>
    <t xml:space="preserve">BijnierNet (zorgverleners en patiënten) stelt dat Alkindi 'geen duidelijk toegevoegde waarde' heeft t.o.v. de met het veld ontwikkelde kinderbereidingen (gekleurde tabletjes vanaf 1 mg) en wél risico's: de uitgebreide toedieningsinstructies (capsule openen, granulaat niet kauwen, direct drinken, niet in vloeistof, binnen 5 minuten) kunnen bij kinderen die op school zelfstandig innemen tot medicatiefouten leiden; ZIN adviseert opname (beleid: geregistreerd boven bereiding) maar vraagt de minister de bereiding beschikbaar te houden voor patiënten bij wie de voorschrijver substitutie riskant acht.</t>
  </si>
  <si>
    <t xml:space="preserve">Veldkritiek op gebruiksveiligheid leidt niet tot afwijzing maar tot een uitzonderingsadvies op het substitutieprincipe (bereiding naast geregistreerd product) – balans tussen registratiebeleid en patiëntveiligheid.</t>
  </si>
  <si>
    <t xml:space="preserve">briefrapport 10-12-2019 p. 3-4 (consultatie, advies, slotalinea)</t>
  </si>
  <si>
    <t xml:space="preserve">Alkindi hydrocortison granulaat capsules kinderen bijnierschorsinsufficiëntie, BijnierNet geen toegevoegde waarde risico medicatiefouten, toedieningsinstructies school, apotheekbereiding beschikbaar houden, geregistreerd product voorkeur beleid</t>
  </si>
  <si>
    <t xml:space="preserve">Alkindi kost €1,66 per mg hydrocortison (uniform over alle sterktes; AIP €41,70–413,99 per 50 capsules) tegenover €0,04 (capsule) tot €0,37 (tablet) per mg voor de doorgeleverde bereidingen, wat bij 315–386 kinderen en volledige substitutie maximaal €1,82–2,23 mln meerkosten in jaar 3 geeft; met een BIA onder de FE-drempel volgt geen prijsvoorwaarde, terwijl het middel op bio-equivalentie (PIP) zonder klinische meerwaarde is geregistreerd.</t>
  </si>
  <si>
    <t xml:space="preserve">Prijs per mg 4–40× hoger dan de bereiding zonder instrument bij lage BIA; kindspecifieke formulering als enige rechtvaardiging – laatste dossiers vóór de bereidingsprijs als anker (CDCA GVS-166).</t>
  </si>
  <si>
    <t xml:space="preserve">briefrapport 10-12-2019 p. 2-3 (therapeutische waarde, budget impact analyse)</t>
  </si>
  <si>
    <t xml:space="preserve">prijs per mg 1,66 vs 0,04-0,37 bereiding, AIP 41,70-413,99 per 50, 315-386 kinderen, meerkosten 1,82-2,23 mln, bio-equivalentie PIP, geen prijsvoorwaarde FE-vrijstelling</t>
  </si>
  <si>
    <t xml:space="preserve">Vaccins komen alleen in het GVS voor 'geïndiceerde preventie' van individuele hoogrisicopatiënten ('Van preventie verzekerd', 2007): na het GR-advies (2018) om Bexsero niet in het RVP op te nemen, verkende ZIN zelf welke groepen een verhoogd risico hebben (complementdeficiëntie incl. eculizumab; (functionele) hypo-/asplenie), gaf VWS in overweging de vergoeding via het GVS te regelen en vroeg om een concrete pakketaanvraag – die nu voorligt en tot 1B met bijlage 2 leidt.</t>
  </si>
  <si>
    <t xml:space="preserve">Institutionele afbakening RVP (GR) vs. GVS (ZIN): programmatische afwijzing sluit individuele vergoeding niet uit; ZIN initieert proactief de aanvraag voor hoogrisicogroepen.</t>
  </si>
  <si>
    <t xml:space="preserve">brief 16-12-2019 p. 1-2 (eerdere t.o.v. huidige beoordeling); GVS-rapport 27-11-2019 §1</t>
  </si>
  <si>
    <t xml:space="preserve">Bexsero 4CMenB meningokokken B, Gezondheidsraad niet in RVP 2018, geïndiceerde preventie Van preventie verzekerd 2007, complementdeficiëntie eculizumab hypo-asplenie, ZIN in overweging gegeven pakketaanvraag, bijlage 1B bijlage 2</t>
  </si>
  <si>
    <t xml:space="preserve">De meerwaarde t.o.v. geen vaccinatie berust op immunogeniciteit: één maand na primaire vaccinatie hadden 86–100% van de kinderen met (functionele) hypo-/asplenie een voldoende hSBA-respons op de vier antigenen (gezonde kinderen 83–100%) en 68–95% van de patiënten met complementdeficiëntie, gecombineerd met de conclusie uit 2018 over bescherming in de algemene populatie (trials + praktijkdata uit VK, Ierland, Italië), richtlijnaanbevelingen en de SmPC-eis van eculizumab om vooraf te vaccineren; bijwerkingen als bij standaardvaccins (koorts bij zuigelingen, paracetamol).</t>
  </si>
  <si>
    <t xml:space="preserve">Immuunrespons als geaccepteerd surrogaat voor vaccineffectiviteit bij zeldzame hoogrisicogroepen (RCT op klinische uitkomsten onhaalbaar) – contrast met Arexvy (GVS-355), waar ZIN klinische subgroepuitkomsten eiste.</t>
  </si>
  <si>
    <t xml:space="preserve">FT-rapport 2019 samenvatting en conclusie (immuunrespons hoog-risico vs gezond, ongunstige effecten, richtlijnen, SmPC eculizumab)</t>
  </si>
  <si>
    <t xml:space="preserve">immuunrespons hSBA vier antigenen 86-100% hypo-asplenie 68-95% complementdeficiëntie, gezonde kinderen 83-100%, praktijkdata VK Ierland Italië, SmPC eculizumab vaccineren twee weken vooraf, meerwaarde geen vaccinatie, koorts paracetamol</t>
  </si>
  <si>
    <t xml:space="preserve">Omdat glycopyrronium (als inhalatiepoeder) en formoterol (als aërosol) al in het GVS zijn, volstaat een marginale toets: Bevespi kost €1,54 per dag (AIP €46,14 per 120 doses) tegenover €1,97 voor de losse componenten (Seebri/Tovanor €1,21 + Atimos €0,76; glycopyrronium-aërosol gelijkgesteld aan de poederprijs) → goedkoper dan de componenten, 'om technische redenen' op 1B.</t>
  </si>
  <si>
    <t xml:space="preserve">Prijsregel 'vaste combinatie ≤ som componenten' consequent toegepast; bestaande LAMA/LABA-clusters worden niet benut omdat de aërosolvorm van glycopyrronium niet in het GVS bestaat – systematiek boven farmacologie.</t>
  </si>
  <si>
    <t xml:space="preserve">brief 27-01-2020 p. 1-2 (marginale toetsing, prijsvergelijking, conclusie)</t>
  </si>
  <si>
    <t xml:space="preserve">Bevespi aerosphere glycopyrronium formoterol COPD, marginale toets componenten, 1,54 per dag vs 1,97 losse componenten, Seebri Tovanor Atimos, technische redenen bijlage 1B</t>
  </si>
  <si>
    <t xml:space="preserve">Claude (batch 76, 25-09-2026)</t>
  </si>
  <si>
    <t xml:space="preserve">In de directe vergelijking BIPARK-1 is opicapone 50 mg non-inferieur aan entacapone op reductie van OFF-tijd bij einde-dosisfluctuaties (beide superieur aan placebo; BIPARK-2 consistent), met vergelijkbare verdraagbaarheid (dyskinesie, obstipatie, slapeloosheid, duizeligheid, droge mond, CK-stijging) en de noodzaak de levodopadosis na start aan te passen; het eenmaal daagse regime geeft geen clusterbrekend verschil → gelijke waarde, cluster 0N04BXAO V met standaarddosis 50 mg.</t>
  </si>
  <si>
    <t xml:space="preserve">Head-to-head non-inferioriteit met de oude klassegenoot volstaat voor clustering; doseerfrequentievoordeel telt niet mee (vaste lijn sinds dulaglutide GVS-101).</t>
  </si>
  <si>
    <t xml:space="preserve">FT-rapport januari 2020 samenvatting en conclusie (BIPARK-1, non-inferioriteit, bijwerkingen); brief 03-02-2020</t>
  </si>
  <si>
    <t xml:space="preserve">opicapone Ongentys Parkinson einde-dosis fluctuaties, BIPARK-1 entacapone non-inferieur OFF-tijd, COMT-remmer cluster 0N04BXAO V, standaarddosis 50 mg eenmaal daags, gelijke waarde</t>
  </si>
  <si>
    <t xml:space="preserve">Sinds 2002 clustert het GVS conserveermiddelvrije en conserveermiddelhoudende oogdruppels niet samen omdat de conserveermiddelvrije variant aantoonbare meerwaarde heeft bij subpopulaties (allergie voor het conserveermiddel, corneabeschadiging/perforerende transplantatie, chronisch frequent gebruik bij droge ogen/glaucoom, bijwerkingen); omdat Brimonidine Stulln identieke hulpstoffen, concentratie, pH en osmolaliteit heeft als Alphagan/generieken, acht ZIN de werkzaamheid ten minste gelijkwaardig en de meerwaarde bij die subpopulaties gegeven → 1B zonder klinische studies; BIA maximaal €1,1 mln via GIP-aandeel conserveermiddelvrij (29%).</t>
  </si>
  <si>
    <t xml:space="preserve">Vaste GVS-conventie voor conserveermiddelvrije oogdruppels: meerwaarde-bij-subpopulatie op formuleringsgronden, geen studies vereist; GIP-gebruikspatroon als BIA-proxy.</t>
  </si>
  <si>
    <t xml:space="preserve">briefrapport 24-02-2020 p. 1-3 (conclusie onderlinge vervangbaarheid, plaatsing 1B, budgetimpact, advies)</t>
  </si>
  <si>
    <t xml:space="preserve">Brimonidine Stulln conserveermiddelvrij oogdruppels glaucoom, beleid 2002 niet clusteren conserveermiddel, subpopulaties allergie cornea chronisch gebruik, hulpstoffen pH osmolaliteit identiek Alphagan, meerwaarde bijlage 1B, GIP 29%, BIA 1,1 mln</t>
  </si>
  <si>
    <t xml:space="preserve">De gebruikelijke tweedelijnszorg bij Wilson (triëntine 2HCl, Cufence – well-established use, geïmporteerd) staat niet in het GVS omdat ZIN er nooit een aanvraag voor ontving, zodat de clustertoets alleen met zinkacetaat (Wilzin) mogelijk is en negatief uitvalt; op basis van decennialang gebruik, richtlijnaanbevelingen en het EMA-oordeel dat het 4HCl-zout geen belangrijke farmacokinetische beperkingen heeft, volgt ZIN de claim van gelijke waarde t.o.v. Cufence en plaatst Cuprior op 1B.</t>
  </si>
  <si>
    <t xml:space="preserve">Een de-facto-standaard buiten het pakket kan geen prijsanker of clusterpartner zijn; gelijke waarde t.o.v. een niet-vergoed importproduct leidt tot 1B – een lacune in de systematiek die ZIN expliciet benoemt.</t>
  </si>
  <si>
    <t xml:space="preserve">brief 19-03-2020 p. 1 (conclusies GVS-rapport); GVS-rapport 03-03-2020 §1.3, §2</t>
  </si>
  <si>
    <t xml:space="preserve">Cuprior triëntine tetrahydrochloride ziekte van Wilson, Cufence dihydrochloride import niet in GVS geen aanvraag, Wilzin zinkacetaat niet vervangbaar, well-established use EMA geen PK beperkingen, gelijke waarde bijlage 1B</t>
  </si>
  <si>
    <t xml:space="preserve">De BIA laat zien dat opname bij correct gebruik (na D-penicillamine-intolerantie) een besparing van €0,6–1,8 mln geeft door substitutie van Cufence, maar dat off-label inzet als eerstelijnsbehandeling in plaats van D-penicillamine (108 van 196 patiënten, €183,33 per dag) tot €7,1 mln meerkosten zou leiden; ZIN dekt dit risico af met de bijlage 2-voorwaarde 'uitsluitend … die niet kan uitkomen met een therapie met D-penicillamine in de maximaal verdraagbare dosering'.</t>
  </si>
  <si>
    <t xml:space="preserve">Bijlage 2 als instrument tegen off-label lijnverschuiving bij een duur weesgeneesmiddel; BIA met expliciet off-label-scenario als onderbouwing van de voorwaarde.</t>
  </si>
  <si>
    <t xml:space="preserve">BIA 2020 conclusie (scenario's, off-label eerste lijn); brief 19-03-2020 p. 2 (budgetimpactanalyse, advies, voorwaarde)</t>
  </si>
  <si>
    <t xml:space="preserve">BIA besparing 0,6-1,8 mln substitutie Cufence, off-label eerste lijn D-penicillamine 108 patiënten 7,1 mln, 183,33 per dag, bijlage 2 maximaal verdraagbare dosering D-penicillamine, 196 patiënten</t>
  </si>
  <si>
    <t xml:space="preserve">Hoewel de richtlijn bij BPS een proefbehandeling met GAG-herstellende blaasspoelingen noemt, kan die volgens ZIN formeel niet als vergelijkende behandeling gelden: het CVZ oordeelde in 2013 dat blaasinstillaties met chondroïtinesulfaat/hyaluronzuur niet aan SWP voldoen en zij zijn in 2019 kandidaat voor voorwaardelijke toelating – 'nauwelijks evidence' – zodat PPS-Na tegen placebo wordt beoordeeld.</t>
  </si>
  <si>
    <t xml:space="preserve">Comparator-hygiëne: een richtlijnbehandeling die ZIN zelf als niet-SWP-conform heeft geduid wordt uitgesloten als comparator, waardoor placebo de lat wordt en meerwaarde bereikbaar is.</t>
  </si>
  <si>
    <t xml:space="preserve">brief 28-04-2020 p. 1-2 (therapeutische waarde: blaasspoelingen, CVZ 2013, voorwaardelijke toelating)</t>
  </si>
  <si>
    <t xml:space="preserve">Elmiron pentosanpolysulfaat blaaspijnsyndroom, GAG blaasspoelingen chondroïtine hyaluronzuur niet SWP CVZ 2013, voorwaardelijke toelating 2019, geen vergelijkende behandeling, placebo comparator</t>
  </si>
  <si>
    <t xml:space="preserve">Een meta-analyse van vier placebogecontroleerde RCT's toont ≥50% verbetering op de Global Response Assessment bij 74/225 vs. 36/229 patiënten (RR 2,08 [1,46–2,97]; 17 extra responders per 100), vergelijkbaar voor 50% pijn- en aandrangreductie, en de GRA weerspiegelt QoL-verbetering; ondanks subjectieve PRO-uitkomsten concludeert ZIN tot meerwaarde 'gezien de hoge onvervulde behandelbehoefte en het waarschijnlijk positieve effect op kwaliteit van leven', met bijlage 2 die de registratie-indicatie (glomerulaties/Hunner-laesies, matig-hevige klachten) letterlijk overneemt en een SmPC-stopregel na 6 maanden.</t>
  </si>
  <si>
    <t xml:space="preserve">Responderanalyse op PRO's volstaat voor meerwaarde bij hoge unmet need zonder alternatief; well-established-use-registratie en 6-maands stopregel als gepast-gebruikkader; FE-vrijstelling bij BIA €4,5 mln (verhoogde drempel).</t>
  </si>
  <si>
    <t xml:space="preserve">FT-rapport 22-04-2020 samenvatting en conclusie (meta-analyse 4 RCT's, GRA RR 2,08, QoL); brief 28-04-2020 p. 2-3</t>
  </si>
  <si>
    <t xml:space="preserve">meta-analyse 4 RCT's GRA 50% verbetering RR 2,08 17 per 100, pijn aandrang, kwaliteit van leven, onvervulde behandelbehoefte, meerwaarde placebo, bijlage 2 glomerulaties Hunner laesies, stopregel 6 maanden, BIA 4,5 mln FE-vrijstelling</t>
  </si>
  <si>
    <t xml:space="preserve">TT-04 toont een klinisch relevante verbetering van de total combined score (symptomen + medicatie) t.o.v. placebo gedurende het berkenpollenseizoen, terwijl de SCIT-studies (Alutard, Pollinex) zeer anders zijn opgezet; de zekerheid van de indirecte vergelijking is 'laag vanwege de grote verschillen tussen de studies', maar ZIN concludeert – zoals bij Acarizax – tot gelijke waarde met een in grote lijnen overeenkomstig bijwerkingsprofiel (lokale orale vs. injectieplaatsreacties; ernstige bijwerkingen ≤5%, stakers &lt;10%).</t>
  </si>
  <si>
    <t xml:space="preserve">Lage-zekerheidsbewijs voor gelijkwaardigheid wordt binnen de gevestigde allergeenimmunotherapieklasse aanvaard; klasse-precedent (GVS-136) weegt zwaarder dan de kwaliteit van de indirecte vergelijking.</t>
  </si>
  <si>
    <t xml:space="preserve">FT-rapport 17-04-2020 (TT-04, TCS, indirecte vergelijking lage zekerheid, ongunstige effecten) en conclusie</t>
  </si>
  <si>
    <t xml:space="preserve">Itulazax berkenpollen SLIT 12 SQ-Bet, TT-04 total combined score placebo, Alutard Pollinex SCIT indirecte vergelijking lage zekerheid, bijwerkingen lokaal oraal injectieplaats, gelijke waarde, Acarizax precedent</t>
  </si>
  <si>
    <t xml:space="preserve">Omdat de prijs van Itulazax (€1.205 per patiënt per jaar) gelijk is aan die van de subcutane middelen, leidt volledige substitutie niet tot meerkosten en is de 1B-regel voor niet-clusterbare middelen met gelijke waarde vervuld; meerkosten ontstaan alleen door extra instroom van patiënten met prikangst die nu geen SCIT accepteren (1.550–3.100 patiënten; ~€1,9–3,4 mln), deels gecompenseerd door vervallen toedienings-/supervisiekosten.</t>
  </si>
  <si>
    <t xml:space="preserve">Prijspariteit als toegangsvoorwaarde; volume-inductie door gebruiksgemak expliciet als enige meerkostenbron gemodelleerd (vgl. Acarizax GVS-136).</t>
  </si>
  <si>
    <t xml:space="preserve">BIA 2020 conclusie (prikangst-scenario's, €1.205 p.p., supervisiekosten); brief 28-04-2020 p. 2 (advies)</t>
  </si>
  <si>
    <t xml:space="preserve">prijs gelijk subcutaan 1.205 per jaar, volledige substitutie geen meerkosten, prikangst 1.550-3.100 patiënten 1,9-3,4 mln, supervisiekosten besparing, 1B geen meerkosten regel</t>
  </si>
  <si>
    <t xml:space="preserve">Rybelsus is beoordeeld in de pilot Parallelle Procedure CBG-ZIN: het vergoedingstraject startte terwijl de registratie nog liep, zodat ZIN twee dagen na de EMA-publicatie (27-05-2020) kon adviseren – 'geneesmiddelen die deze parallelle procedures doorlopen komen sneller beschikbaar voor de patiënt'.</t>
  </si>
  <si>
    <t xml:space="preserve">Procedurele innovatie (parallel i.p.v. sequentieel) die de doorlooptijd tussen registratie en vergoedingsadvies vrijwel elimineert; eerste GVS-toepassing van de pilot.</t>
  </si>
  <si>
    <t xml:space="preserve">brief 29-05-2020 p. 1 (parallelle procedure CBG-ZIN)</t>
  </si>
  <si>
    <t xml:space="preserve">Rybelsus oraal semaglutide, pilot parallelle procedure CBG-ZIN, registratie EMA 27 mei 2020, advies 29 mei 2020, sneller beschikbaar</t>
  </si>
  <si>
    <t xml:space="preserve">Claude (batch 77, 25-09-2026)</t>
  </si>
  <si>
    <t xml:space="preserve">Oraal semaglutide heeft gelijke waarde t.o.v. subcutaan semaglutide of een andere s.c. GLP-1-RA (PIONEER 4 vs. liraglutide: non-inferieur op HbA1c, vergelijkbaar gewichtsverlies; PIONEER-programma superieur aan placebo, sitagliptine, empagliflozine), maar ZIN beperkt die conclusie tot 'een afgebakende (beperktere) populatie binnen de geregistreerde indicatie', namelijk de vergoedingsvoorwaarden van de s.c. GLP-1-RA's (BMI ≥30 na metformine + SU zonder insuline, of met basaal-insuline), die letterlijk als bijlage 2 worden overgenomen omdat clustering door de toedieningsweg niet kan.</t>
  </si>
  <si>
    <t xml:space="preserve">1B met gespiegelde klassevoorwaarden als functioneel equivalent van clustering wanneer de toedieningsweg clustering blokkeert; gelijkwaardigheidsoordeel gekoppeld aan de vergoedingspopulatie, niet aan de registratie.</t>
  </si>
  <si>
    <t xml:space="preserve">FT-rapport 28-05-2020 conclusie (PIONEER, afgebakende populatie); brief 29-05-2020 p. 2-3 (therapeutische waarde, voorwaarden)</t>
  </si>
  <si>
    <t xml:space="preserve">oraal semaglutide gelijke waarde subcutaan GLP-1, PIONEER 4 liraglutide non-inferieur HbA1c gewicht, afgebakende populatie vergoedingsvoorwaarden, bijlage 2 BMI 30 metformine SU basaal insuline, niet clusterbaar toedieningsweg</t>
  </si>
  <si>
    <t xml:space="preserve">De BIA raamt €24,9 mln kosten in jaar 3 voor Rybelsus alleen, maar bij substitutie van s.c. GLP-1-RA's een besparing van €35,9 duizend – een 'ruime schatting' van nieuwe starters met onzekerheid over aantallen en over de individuele voorkeur voor oraal boven injectie; volume-inductie door de orale vorm wordt genoemd maar niet gekwantificeerd, en er is FE-vrijstelling verleend.</t>
  </si>
  <si>
    <t xml:space="preserve">100%-substitutie-aanname kantelt een grote bruto BIA naar neutraal; het risico dat een orale variant de GLP-1-vraag vergroot blijft ongemodelleerd (contrast met SLIT-dossiers), hoewel de latere GLP-1-groei dit relevant maakt.</t>
  </si>
  <si>
    <t xml:space="preserve">BIA 2020 conclusie; brief 29-05-2020 p. 2 (budgetimpactanalyse)</t>
  </si>
  <si>
    <t xml:space="preserve">BIA 24,9 mln bruto besparing 35,9 duizend substitutie subcutaan GLP-1, onzekerheid starters overstappers voorkeur oraal, FE-vrijstelling, volume-inductie niet gemodelleerd</t>
  </si>
  <si>
    <t xml:space="preserve">Trifaroteen (retinoïde-crème 50 µg/g voor acne op gezicht en romp, ≥12 jaar) wordt via marginale toets onderling vervangbaar geacht met tretinoïne, adapaleen en adapaleen/benzoylperoxide in cluster 0D10ADADC V met de dermatologica-standaarddosis van 1 g; placebogecontroleerde fase 3-data en klassetypische lokale irritatie geven geen klinisch relevante verschillen.</t>
  </si>
  <si>
    <t xml:space="preserve">Standaard marginale toets voor een klasse-toetreder; RAR-γ-selectiviteit en rompindicatie zijn geen clusterbrekers.</t>
  </si>
  <si>
    <t xml:space="preserve">brief 11-06-2020 (conclusie marginale toetsing, advies); GVS-rapport 15-05-2020 §2</t>
  </si>
  <si>
    <t xml:space="preserve">trifaroteen Aklief acne retinoïde crème, cluster 0D10ADADC V tretinoïne adapaleen benzoylperoxide, standaarddosis 1 gram, marginale toets</t>
  </si>
  <si>
    <t xml:space="preserve">Omdat indacaterol in het GVS zit (COPD-cluster) en mometason-inhalatiepoeder in 2011 voor opname is goedgekeurd (clusterlimiet €0,71 per 400 µg) maar nooit op de markt kwam, toetst ZIN Atectura marginaal op prijs: €0,88 per dag tegenover €1,03 (indacaterol) + €0,14/0,29/0,57 (mometason 80/160/320 µg, afgeleid van de limiet) → lager dan de som van de componenten → 'om technische redenen' 1B.</t>
  </si>
  <si>
    <t xml:space="preserve">Virtuele componentprijs (clusterlimiet van een niet-verhandeld product) als rekenbasis; de marginale toets werkt met 'goedgekeurde' in plaats van beschikbare componenten.</t>
  </si>
  <si>
    <t xml:space="preserve">brief 24-09-2020 p. 1-2 (componenten, marginale toets, prijsvergelijking, conclusie)</t>
  </si>
  <si>
    <t xml:space="preserve">Atectura Breezhaler indacaterol mometason astma, mometason inhalatiepoeder 2011 clusterlimiet 0,71 niet op de markt, 0,88 per dag vs componenten, technische redenen bijlage 1B, marginale toets</t>
  </si>
  <si>
    <t xml:space="preserve">De drievoudige astmacombinatie indacaterol/glycopyrronium/mometason wordt via marginale toets beoordeeld omdat alle componenten in het GVS zijn (indacaterol en glycopyrronium in COPD-clusters; mometason via de 2011-limiet), met genoteerde dosisverschillen t.o.v. de monopreparaten (indacaterol 114 vs. 120 µg, glycopyrronium 46 vs. 44 µg); de dagprijs ligt onder de som van de componenten (indacaterol €1,03 + glycopyrronium + mometason €0,29) → 'om technische redenen' 1B.</t>
  </si>
  <si>
    <t xml:space="preserve">Componentprijstoets ook voor een nieuwe therapeutische plaats (LAMA-toevoeging bij astma) – de marginale toets omzeilt een FT-beoordeling van de triple-strategie zelf; kleine dosisafwijkingen zijn geen beletsel.</t>
  </si>
  <si>
    <t xml:space="preserve">brief 24-09-2020 p. 1-2 (componenten, dosisverschillen, prijsvergelijking, conclusie)</t>
  </si>
  <si>
    <t xml:space="preserve">Enerzair Breezhaler indacaterol glycopyrronium mometason astma triple, componenten GVS COPD-clusters, dosis 114 vs 120 µg 46 vs 44 µg, dagprijs lager dan componenten, technische redenen bijlage 1B</t>
  </si>
  <si>
    <t xml:space="preserve">Op basis van de NMA van Huhn et al. (2019; 32 antipsychotica) is amisulpride effectiever dan placebo op algemene, positieve, negatieve en depressieve symptomen en staken, en vermindert het – met olanzapine en risperidon – algemene symptomen significant meer dan veel andere antipsychotica; daartegenover staan extrapiramidale bijwerkingen, gewichtstoename (minder dan olanzapine/sertindol), prolactineverhoging en QT-verlenging; omdat de Multidisciplinaire Richtlijn Schizofrenie klinisch relevante verschillen binnen het cluster niet aannemelijk acht, concludeert ZIN tot geen klinisch relevante verschillen → clustergroep 4N05***O V, standaarddosis 400 mg.</t>
  </si>
  <si>
    <t xml:space="preserve">Een hoge positie in een NMA-rangorde levert binnen de antipsychoticaclusterlogica geen meerwaarde; richtlijnconsensus over klasse-gelijkwaardigheid dempt zowel voordelen als nadelen (vgl. cariprazine, brexpiprazol).</t>
  </si>
  <si>
    <t xml:space="preserve">GVS-rapport 18-09-2020 §2.1.4 (Huhn 2019 NMA, gunstige/ongunstige effecten, conclusie); brief 21-10-2020 (gescand, OCR)</t>
  </si>
  <si>
    <t xml:space="preserve">amisulpride Aktiprol schizofrenie, Huhn 2019 netwerk meta-analyse 32 antipsychotica, algemene symptomen effectiever olanzapine risperidon, extrapiramidaal prolactine QT gewichtstoename, richtlijn geen relevante verschillen, clustergroep 4N05***O V DDD 400 mg, sulpiride ATC</t>
  </si>
  <si>
    <t xml:space="preserve">Nasaal glucagon is farmacologisch non-inferieur aan i.m. glucagon, maar ZIN kent meerwaarde toe op gebruiksgemak in de acute situatie: de i.m. toedieningsvorm (spuit vullen, meerdere stappen, stress bij bewusteloosheid) is volgens partijen en literatuur een belangrijke oorzaak van ondergebruik, simulatiestudies tonen grote verschillen in correcte toediening tussen nasaal en i.m., en er is een duidelijke dosis-responsrelatie tussen toediening en het behandeldoel → 'meerwaarde vanwege het gebruiksgemak in acute situaties waardoor ondergebruik van intramusculair glucagon wordt voorkomen'.</t>
  </si>
  <si>
    <t xml:space="preserve">Uitzondering op de vaste lijn dat gebruiksgemak geen meerwaarde oplevert: wanneer leken in een noodsituatie toedienen en de toedieningsvorm zelf bepaalt óf behandeling plaatsvindt, wordt gemak tot effectiviteitsargument; simulatiestudies als geaccepteerd bewijs.</t>
  </si>
  <si>
    <t xml:space="preserve">FT-rapport 26-10-2020 samenvatting en conclusie (ondergebruik i.m., simulatiestudies, dosis-respons); brief 05-11-2020 p. 1-2</t>
  </si>
  <si>
    <t xml:space="preserve">Baqsimi glucagon neuspoeder ernstige hypoglykemie, intramusculair glucagon ondergebruik, simulatiestudies juiste toediening omstanders, gebruiksgemak acute situatie meerwaarde, non-inferieur behandelsucces, injectie niet-injectie indeling GVS</t>
  </si>
  <si>
    <t xml:space="preserve">De BIA raamt €3,5–7,9 mln meerkosten in jaar 3, afhankelijk van marktpenetratie en het aantal ernstige hypoglykemieën dat daadwerkelijk met nasaal glucagon wordt behandeld (i.p.v. onbehandeld of met de HypoKit); op grond van deze BIA is FE-vrijstelling verleend.</t>
  </si>
  <si>
    <t xml:space="preserve">Meerkosten deels het gevolg van het beoogde effect (meer daadwerkelijk behandelde noodsituaties); FE-vrijstelling bij een BIA tot €7,9 mln markeert de verhoogde drempel van 2020.</t>
  </si>
  <si>
    <t xml:space="preserve">BIA 2020 conclusie; brief 05-11-2020 p. 2 (budget impact analyse, farmaco-economische analyse)</t>
  </si>
  <si>
    <t xml:space="preserve">BIA 3,5-7,9 mln meerkosten jaar 3, marktpenetratie ernstige hypoglykemieën behandeld, FE-vrijstelling drempel 2020, GlucaGen HypoKit</t>
  </si>
  <si>
    <t xml:space="preserve">De EMA registreerde siponimod op een post-hoc subgroep van EXPAND uitsluitend voor actieve SPMS (met relapsen of MRI-activiteit) en 'nadrukkelijk niet' voor SPMS zonder activiteit; ZIN vertaalt die afbakening in een eigen bijlage 2-tekst binnen het cluster met fingolimod en cladribine (actieve SPMS na ≥1 DMD), omdat het bewijs 'zwak is en bijlage 2 voorwaarden nodig zijn om duidelijkheid te geven dat siponimod alleen in aanmerking kan komen bij actieve SPMS'.</t>
  </si>
  <si>
    <t xml:space="preserve">Bijlage 2 als bewaker van een subgroep-registratie; divergerende voorwaarden binnen één cluster (fingolimod/cladribine: zeer actieve RRMS; siponimod: actieve SPMS).</t>
  </si>
  <si>
    <t xml:space="preserve">GVS-rapport november 2020 §2.1.4 en §3 (conclusie plaatsing in GVS, bijlage 2-voorstel); FT-samenvatting (registratie EXPAND post-hoc)</t>
  </si>
  <si>
    <t xml:space="preserve">siponimod Mayzent actieve SPMS, EXPAND post-hoc subgroep EMA registratie, bijlage 2 actieve SPMS na één DMD, cluster 0L01BBCO V fingolimod cladribine, standaarddosis 2 mg, CYP2C9 genotypering</t>
  </si>
  <si>
    <t xml:space="preserve">Claude (batch 78, 25-09-2026)</t>
  </si>
  <si>
    <t xml:space="preserve">Omdat de indirecte vergelijkingen geen uitspraak toelaten, steunt ZIN voor de clustertoets op het NVN-richtlijnaddendum dat de effecten van alle DMD's bij RRMS extrapoleert naar actieve SPMS en op de praktijk waarin neurologen bij actieve SPMS meestal (off-label) overstappen op een tweedelijnsmiddel zoals fingolimod – waarvan de effectiviteit bij SPMS evenmin in studies is aangetoond; 'met name op grond van het vergelijkbare werkingsmechanisme' volgt gelijke waarde t.o.v. fingolimod.</t>
  </si>
  <si>
    <t xml:space="preserve">Richtlijnextrapolatie en off-label praktijk als vervanging voor ontbrekend vergelijkend bewijs; mechanistische verwantschap (S1P-modulatie) als doorslaggevend clusterargument – ZIN maakt de zwakte expliciet.</t>
  </si>
  <si>
    <t xml:space="preserve">GVS-rapport november 2020 §2.1.4 (richtlijnaddendum NVN, off-label fingolimod, werkingsmechanisme, conclusie)</t>
  </si>
  <si>
    <t xml:space="preserve">NVN richtlijnaddendum extrapolatie DMD RRMS naar actieve SPMS, off-label fingolimod tweede lijn, vergelijkbaar werkingsmechanisme S1P, gelijke waarde zwak bewijs, EUnetHTA minderwaarde interferon bèta zeer lage kwaliteit</t>
  </si>
  <si>
    <t xml:space="preserve">In CONVERT bereikte 13% van de ALIS-patiënten aanhoudende kweekconversie (tot 3 maanden na stop) tegenover 0% met alleen het antibioticaschema; ZIN en de medische experts achten dit klinisch relevant omdat geconverteerde patiënten met het antibioticaschema kunnen stoppen, maar benoemen dat slechts ~1 op 8 profiteert, dat de vertaling naar klinisch voordeel alleen indirect is aangetoond en dat ALIS meer bijwerkingen (98% vs. 91%) en klinisch relevant meer stakers geeft – gezien de unmet need (5-jaarsmortaliteit ~27%, verminderde QoL) toch meerwaarde.</t>
  </si>
  <si>
    <t xml:space="preserve">Microbiologisch surrogaat met klein absoluut effect en méér stakers levert meerwaarde bij een refractaire, levensbedreigende infectie zonder alternatief; unmet need als expliciete wegingsfactor in het SWP-oordeel.</t>
  </si>
  <si>
    <t xml:space="preserve">FT-rapport 23-11-2020 conclusie (CONVERT, kweekconversie 13% vs 0%, ongunstige effecten, unmet need); brief 15-12-2020 p. 1-2</t>
  </si>
  <si>
    <t xml:space="preserve">Arikayce amikacine liposomaal inhalatie MAC longinfectie NTM, CONVERT kweekconversie 13% vs 0%, 1 op 8, indirect klinisch voordeel, bijwerkingen 98% vs 91% stakers, unmet need 5-jaarsmortaliteit 27%, meerwaarde</t>
  </si>
  <si>
    <t xml:space="preserve">De bijlage 2-voorwaarde beperkt ALIS tot MAC-longinfectie zonder CF die na ≥6 maanden richtlijnconforme antibiotica geen kweekconversie heeft bereikt; de SmPC schrijft stop voor bij uitblijvende conversie na 6 maanden en een maximum van 18 maanden; de fabrikant koppelt behandeling aan het tweewekelijkse MDO van het NTM-Expertisecentrum, wat beroepsgroep en patiëntenvereniging (centralisatie) onderschrijven – BIA €5,7–6,9 mln voor 70 patiënten (€86.523–107.873 p.p.).</t>
  </si>
  <si>
    <t xml:space="preserve">Refractaire positie, SmPC-stopregel en MDO-centralisatie als gestapeld gepast-gebruikpakket voor een duur weesgeneesmiddel; fabrikant initieert de MDO-koppeling.</t>
  </si>
  <si>
    <t xml:space="preserve">brief 15-12-2020 p. 2-3 (budget impact analyse, gepast gebruik, voorwaarde)</t>
  </si>
  <si>
    <t xml:space="preserve">bijlage 2 MAC 6 maanden richtlijn antibiotica geen kweekconversie geen CF, SmPC stop 6 maanden max 18 maanden, MDO NTM-Expertisecentrum tweewekelijks, centralisatie beroepsgroep patiëntenvereniging, 70 patiënten 5,7-6,9 mln</t>
  </si>
  <si>
    <t xml:space="preserve">INBUILD toont bij PF-ILD anders dan IPF een jaarlijkse FVC-daling van -80,8 ml met nintedanib vs. -187,8 ml met placebo (relatieve reductie 57%; 3,24% voorspelde FVC) – klinisch relevant volgens ZIN – terwijl een effect op sterfte (nog) niet is aangetoond bij de korte follow-up; een aanvullende analyse na de tweede databaselock toont wel significant minder eerste acute exacerbaties of overlijden, en de bijwerkingen (diarree, misselijkheid, leverenzymen) zijn vooral niet-ernstig → meerwaarde t.o.v. placebo en uitbreiding van bijlage 2 naar PF-ILD incl. progressieve SSc-ILD.</t>
  </si>
  <si>
    <t xml:space="preserve">Longfunctiedaling (FVC) als geaccepteerd surrogaat bij fibroserende longziekte, versterkt door een samengesteld exacerbatie/overlijden-signaal; progressie-gedefinieerde 'lumper'-indicatie (PF-ILD) geaccepteerd op één RCT.</t>
  </si>
  <si>
    <t xml:space="preserve">FT-rapport 11-11-2020 samenvatting en conclusie (INBUILD, FVC -80,8 vs -187,8 ml, sterfte, exacerbaties); brief 15-12-2020 p. 1-2</t>
  </si>
  <si>
    <t xml:space="preserve">nintedanib Ofev PF-ILD progressief fibroserende interstitiële longziekten, INBUILD FVC -80,8 vs -187,8 ml 57%, sterfte niet aangetoond, exacerbatie of overlijden databaselock, SSc-ILD progressief, meerwaarde placebo, bijlage 2 uitbreiding, MDO INBUILD criteria, BIA 4,9-6,4 mln</t>
  </si>
  <si>
    <t xml:space="preserve">Hoewel romosozumab in ARCH klinisch relevant minder wervel- en klinische fracturen geeft dan alendronaat (meerwaarde t.o.v. de eerstelijnsstandaard), clustert ZIN het met teriparatide op 'gelijke waarde' (0H05AAAP V; standaarddosis 6,9 mg/dag): de NVE positioneert botvormende therapie vooruitlopend op de richtlijn als eerste keus bij zeer hoog fractuurrisico, teriparatide is daarmee de relevante comparator, en STRUCTURE plus indirecte fractuurdata tonen geen klinisch relevante verschillen; de cardiovasculaire contra-indicatie (eerder MI/CVA) uit de registratie geldt zonder bijlage 2.</t>
  </si>
  <si>
    <t xml:space="preserve">Meerwaarde t.o.v. de goedkope standaard leidt niet tot 1B wanneer een geclusterd 'positioneringsgenoot' (teriparatide) bestaat; richtlijnherpositionering door de beroepsgroep bepaalt de comparator en daarmee de vergoedingslimiet.</t>
  </si>
  <si>
    <t xml:space="preserve">brief 16-12-2020 p. 1-2 (uitkomst beoordeling, toets onderlinge vervangbaarheid, advies); FT-rapport 14-12-2020 (ARCH, STRUCTURE, NVE-positionering)</t>
  </si>
  <si>
    <t xml:space="preserve">romosozumab Evenity ernstige postmenopauzale osteoporose zeer hoog fractuurrisico, ARCH alendronaat wervelfracturen klinische fracturen meerwaarde, teriparatide gelijke waarde cluster 0H05AAAP V, NVE botvormend eerste keus, standaarddosis 6,9 mg, cardiovasculair MI CVA contra-indicatie</t>
  </si>
  <si>
    <t xml:space="preserve">Na het advies van 2017 (Procysbi in een nieuw 1A-cluster met Cystagon, standaarddosis 2 g) trok de toenmalige registratiehouder de aanvraag terug 'vanwege de bijbetaling die ontstond voor patiënten door het plaatsen in een cluster op bijlage 1A'; bij herindiening door Chiesi stelt ZIN vast dat er geen nieuwe gegevens zijn die aanpassing vergen en herhaalt het clusteradvies ongewijzigd.</t>
  </si>
  <si>
    <t xml:space="preserve">Clustering als prijsdruk in de praktijk: een weesgeneesmiddel bleef vier jaar buiten het GVS omdat de fabrikant bijbetaling boven de limiet van de goedkopere variant niet accepteerde; ZIN toetst bij herindiening uitsluitend op nieuwe evidentie.</t>
  </si>
  <si>
    <t xml:space="preserve">aanvullend advies 12-01-2021 p. 1-2 (voorgeschiedenis, terugtrekking, advies)</t>
  </si>
  <si>
    <t xml:space="preserve">Procysbi cysteamine vertraagde afgifte herindiening Chiesi, aanvraag teruggetrokken bijbetaling cluster 1A 2017, nieuw cluster Cystagon standaarddosis 2 gram, geen nieuwe gegevens advies ongewijzigd, nefropathische cystinose</t>
  </si>
  <si>
    <t xml:space="preserve">Vesolox (oxybutynine-blaasinstillatie 1 mg/ml) is geregistreerd op well-established use zonder nieuwe studies; ZIN baseert de 1B-plaatsing op zijn eigen duiding uit 2016 dat de apotheekbereiding oxybutynine-blaasvloeistof bij neurogene blaas rationele farmacotherapie is als andere medicamenteuze of minimaal invasieve behandeling faalt, en merkt op dat de registratie-indicatie (dwarslaesie/spina bifida, CIC, ≥6 jaar, na orale anticholinergica) smaller is dan de erkende praktijktoepassing; BIA €1,9 mln totaal, €0,7 mln meerkosten na substitutie van de bereiding voor ~106 patiënten.</t>
  </si>
  <si>
    <t xml:space="preserve">Registratie formaliseert een reeds als rationele farmacotherapie erkende bereidingspraktijk; smallere registratie-indicatie laat een deel van de praktijk op de bereiding aangewezen; meerkosten t.o.v. de bereiding zonder prijsinstrument (laatste voorbeeld vóór mexiletine GVS-216).</t>
  </si>
  <si>
    <t xml:space="preserve">brief 18-01-2021 p. 1-2 (conclusie plaatsing 1B, duiding 2016, well-established use, budgetimpactanalyse, advies) – OCR</t>
  </si>
  <si>
    <t xml:space="preserve">Vesolox oxybutynine intravesicaal blaasinstillatie neurogene blaas dwarslaesie spina bifida CIC, well-established use, duiding 2016 apotheekbereiding rationele farmacotherapie, registratie-indicatie smaller, 106 patiënten 1,9 mln 0,7 mln meerkosten, bijlage 1B</t>
  </si>
  <si>
    <t xml:space="preserve">Omdat natriumzirkoniumcyclosilicaat net als SPS kalium uitwisselt tegen natrium, komt 'gezien de huidige indeling in het GVS' SPS als comparator in aanmerking; de vergelijking met de harspreparaten is 'moeilijk', maar ZIN concludeert op de eigen studies en de patiromeerbeoordeling 2019 dat SZC net als SPS/CPS normokaliëmie bereikt en behoudt en RAAS-remming mogelijk maakt – onderzocht in een bredere populatie (CKD, dialyse, DM, hartfalen) en met beter gebruiksgemak zonder aangetoond therapietrouwvoordeel → gelijke waarde, nieuw 1A-cluster met SPS (standaarddosis 7,5 vs. 45 g), zonder bijlage 2.</t>
  </si>
  <si>
    <t xml:space="preserve">Herhaling van de patiromeer-logica (GVS-173): uitwisselingsmechanisme bepaalt de clusterpartner; moeilijk vergelijkbaar bewijs volstaat voor gelijkwaardigheid met een oude hars; geen bijlage 2 waar patiromeer die (op eigen aanvraag) wel kreeg.</t>
  </si>
  <si>
    <t xml:space="preserve">brief 12-02-2021 p. 1-2 (toets onderlinge vervangbaarheid, conclusie FT, advies); FT-rapport 03-02-2021 conclusie</t>
  </si>
  <si>
    <t xml:space="preserve">Lokelma natriumzirkoniumcyclosilicaat hyperkaliëmie, SPS Resonium kalium natrium uitwisseling, nieuw cluster 1A standaarddosis 7,5 g SPS 45 g, vergelijking moeilijk normokaliëmie RAAS-remming, bredere populatie hartfalen dialyse, gebruiksgemak therapietrouw niet aangetoond, geen bijlage 2 patiromeer</t>
  </si>
  <si>
    <t xml:space="preserve">Claude (batch 79, 25-09-2026)</t>
  </si>
  <si>
    <t xml:space="preserve">Trixeo (formoterol/glycopyrronium/budesonide) kost €1,87 per dag (AIP €56,00 per 120 doses), exact gelijk aan de eerder technisch toegelaten dubbelcombinatie Bevespi (€1,54) plus losse budesonide (€0,33) → geen meerkosten, 'om technische redenen' op 1B na marginale toets.</t>
  </si>
  <si>
    <t xml:space="preserve">Prijsketen van technische toelatingen: een triple wordt getoetst tegen een eerder toegelaten vaste dubbelcombinatie + één component; prijs exact gelijk aan de som volstaat.</t>
  </si>
  <si>
    <t xml:space="preserve">brief 22-02-2021 p. 1-2 (prijsvergelijking Bevespi + budesonide, conclusie)</t>
  </si>
  <si>
    <t xml:space="preserve">Trixeo aerosphere formoterol glycopyrronium budesonide COPD triple, 1,87 per dag gelijk Bevespi 1,54 budesonide 0,33, marginale toets, technische redenen bijlage 1B</t>
  </si>
  <si>
    <t xml:space="preserve">CAPiTA (Nederlandse RCT, ≥65 jaar met laag-medium risico) toont effectiviteit van PCV13 tegen vaccintype-pneumonie en invasieve pneumokokkenziekte, maar bij de medische risicogroepen (immuungecompromitteerd, asplenie, HSCT, hiv, sikkelcel) zijn effectiviteitsdata beperkt en berust het oordeel op gunstige immuunresponsen en de nationale/internationale aanbeveling van sequentiële PCV13→PPV23-vaccinatie wegens mogelijk langduriger bescherming → meerwaarde van PCV13 + PPV23 t.o.v. PPV23 alleen bij risicogroepen; BIA slechts €0,2–0,5 mln omdat deze groepen al PPV23 krijgen.</t>
  </si>
  <si>
    <t xml:space="preserve">Extrapolatie van RCT-effectiviteit uit een laagrisicopopulatie naar hoogrisicogroepen via immunogeniciteit en richtlijnconsensus – dezelfde 'geïndiceerde preventie'-route als Bexsero (GVS-193); contrast met Arexvy (GVS-355) waar subgroepuitkomsten werden geëist.</t>
  </si>
  <si>
    <t xml:space="preserve">FT-rapport 10-02-2021 conclusie (CAPiTA, immuunresponsen risicogroepen, sequentiële strategie); brief 03-03-2021 p. 1-2</t>
  </si>
  <si>
    <t xml:space="preserve">Prevenar13 PCV13 medische risicogroepen, CAPiTA 65 jaar pneumonie invasieve pneumokokkenziekte, immuunrespons asplenie hiv HSCT sikkelcel, sequentieel PCV13 PPV23 LCI richtlijn 2020, meerwaarde PPV23 alleen, BIA 0,2-0,5 mln, geïndiceerde preventie</t>
  </si>
  <si>
    <t xml:space="preserve">De bestaande bijlage 2-voorwaarde 'pneumokokkenvaccin' wordt herschreven: a) verzekerden in een medische risicogroep conform de (internationale) richtlijnen van de beroepsgroepen, en b) een nieuwe categorie voor patiënten die wegens COVID-19 zijn opgenomen en restafwijkingen op CT-thorax (fibrose, bronchiëctasieën, infiltraten/atelectase) én longfunctieverlies (FVC &lt;70%/z-score &lt;2, of FEV1/FVC z-score &lt;-1,64 én FEV1 &lt;50%, of DLCOc &lt;60%) hebben.</t>
  </si>
  <si>
    <t xml:space="preserve">Richtlijnverwijzing als dynamische afbakening van risicogroepen, gecombineerd met een pandemie-specifieke, criteriumgedreven categorie (post-COVID longschade) – bijlage 2 als instrument dat op actuele zorgvragen reageert.</t>
  </si>
  <si>
    <t xml:space="preserve">brief 03-03-2021 p. 2-3 (advies, voorwaarde pneumokokkenvaccin a en b)</t>
  </si>
  <si>
    <t xml:space="preserve">bijlage 2 pneumokokkenvaccin medische risicogroep richtlijnen, COVID-19 opname restafwijkingen CT-thorax fibrose bronchiëctasieën, longfunctie FVC 70% FEV1 50% DLCOc 60%, Pneumovax PPV23 GVS</t>
  </si>
  <si>
    <t xml:space="preserve">EINSTEIN-Jr (RCT, 335 rivaroxaban vs. 165 LMWH/VKA, 276 kinderen &lt;12 jaar) toont symptomatisch recidief-VTE bij 1,2% vs. 3,0% en recidief incl. asymptomatische trombose bij 1,5% vs. 3,6% met vergelijkbare majeure en klinisch relevante bloedingen; ZIN concludeert – in analogie met de volwassenenbeoordeling van 2015 – tot meerwaarde t.o.v. LMWH/VKA bij kinderen en breidt bijlage 2 uit met een pediatrisch onderdeel (VTE na ≥5 dagen parenterale antistolling), terwijl de suspensie 1 mg/ml als kindspecifieke vorm op 1B komt; BIA €41.833.</t>
  </si>
  <si>
    <t xml:space="preserve">Pediatrische uitbreiding op één RCT met numeriek gehalveerd recidief en gelijke veiligheid; analogie met de volwassenenconclusie versterkt; nieuwe kindformulering via leeftijdscriterium naar 1B naast de geclusterde tabletten.</t>
  </si>
  <si>
    <t xml:space="preserve">briefrapport 17-03-2021 p. 2-4 (uitkomst therapeutische waarde, advies, voorwaarden) en bijlage (EINSTEIN-Jr resultaten, BIA)</t>
  </si>
  <si>
    <t xml:space="preserve">rivaroxaban Xarelto kinderen VTE EINSTEIN-Jr, recidief 1,2% vs 3,0%, 1,5% vs 3,6%, LMWH VKA, suspensie 1 mg/ml bijlage 1B, tabletten 15 20 mg bijlage 2 pediatrisch, 5 dagen parenteraal, BIA 41.833, financieel arrangement rivaroxaban</t>
  </si>
  <si>
    <t xml:space="preserve">Een jaar na de 1B-plaatsing van Cuprior (2020: geen Cufence-aanvraag, dus geen clustertoets mogelijk) dient de Cufence-houder alsnog in; via marginale toets zijn beide triëntinezouten onderling vervangbaar (EMA: geen relevante PK-verschillen; zelfde indicatie en bijlage 2 nr. 124) en ontstaat een nieuw 1A-cluster met standaarddoses 800 mg (2HCl) en 450 mg (4HCl) – waardoor Cuprior zijn 1B-status en volledige vergoeding verliest.</t>
  </si>
  <si>
    <t xml:space="preserve">Een latere aanvraag van de de-facto-standaard herstelt de clusterlogica: de eerdere 1B-uitkomst blijkt procedureel (ontbrekende aanvraag) en niet inhoudelijk; zoutequivalentie op triëntine-base bepaalt de standaarddoses.</t>
  </si>
  <si>
    <t xml:space="preserve">brief 20-04-2021 p. 1-2 (conclusie marginale toetsing, advies, nadere voorwaarde 124); GVS-rapport 25-03-2021 §2</t>
  </si>
  <si>
    <t xml:space="preserve">Cufence triëntine dihydrochloride ziekte van Wilson, marginale toets Cuprior tetrahydrochloride, nieuw cluster 1A standaarddosis 800 mg 450 mg, bijlage 2 nr 124 D-penicillamine ongewijzigd, Cuprior verliest 1B, well-established use import</t>
  </si>
  <si>
    <t xml:space="preserve">DAPA-HF toont bovenop standaard hartfalentherapie een HR van 0,74 (0,65–0,85) op CV-sterfte of verslechtering van hartfalen – significant en waarschijnlijk klinisch relevant – met significant lagere totale sterfte en betere QoL die waarschijnlijk niet klinisch relevant zijn, onafhankelijk van achtergrondtherapie en diabetesstatus; het zwakkere subgroepsignaal bij NYHA III–IV weegt ZIN niet zwaar omdat EMA-veiligheidsdata en objectieve ernstmarkers (LVEF, NT-proBNP, eerdere opname, KCCQ) geen verminderd effect tonen → meerwaarde voor de hele NYHA II–IV-populatie.</t>
  </si>
  <si>
    <t xml:space="preserve">Samengestelde harde uitkomst uit één grote CVOT volstaat voor meerwaarde; ZIN gebruikt objectieve ernstmarkers om een zwak subgroepsignaal te neutraliseren (contrast: tafamidis NYHA III uitgesloten).</t>
  </si>
  <si>
    <t xml:space="preserve">FT-rapport 29-03-2021 samenvatting en conclusie (DAPA-HF HR 0,74, sterfte, QoL, subgroepen NYHA III-IV, ernstmarkers)</t>
  </si>
  <si>
    <t xml:space="preserve">dapagliflozine Forxiga HFrEF DAPA-HF, CV sterfte verslechtering hartfalen HR 0,74, totale sterfte QoL niet klinisch relevant, NYHA III-IV subgroep, LVEF NT-proBNP KCCQ ernstmarkers, meerwaarde standaardbehandeling, bijlage 2 NYHA II-IV LVEF 40%</t>
  </si>
  <si>
    <t xml:space="preserve">De KEA is van voldoende methodologische kwaliteit (kritiek op transparantie; KCCQ-TSS als gezondheidstoestanden geaccepteerd) en levert een gemiddelde ICER van €15.583/QALY met 100% kans op kosteneffectiviteit bij de referentiewaarde van €50.000; ondanks een BIA van €13,1–26,2 mln voor 24.000–49.000 patiënten adviseert ZIN uitbreiding zonder prijsvoorwaarde.</t>
  </si>
  <si>
    <t xml:space="preserve">Aangetoonde kosteneffectiviteit binnen een cluster met vergoedingslimiet maakt een hoge BIA acceptabel zonder onderhandeling; eerste SGLT2-indicatie buiten diabetes zet de toon voor de klassebrede verruimingen (GVS-233, 362).</t>
  </si>
  <si>
    <t xml:space="preserve">FE-rapport 2021 conclusie en discussie (ICER €15.583, PSA 100% bij €50.000, transparantie); BIA conclusie; brief 12-05-2021 p. 2</t>
  </si>
  <si>
    <t xml:space="preserve">ICER 15.583 per QALY, referentiewaarde 50.000 kans 100%, KEA voldoende kwaliteit KCCQ-TSS, BIA 13,1-26,2 mln 24.000-49.000 patiënten, geen prijsvoorwaarde, SGLT2 hartfalen eerste niet-diabetes indicatie</t>
  </si>
  <si>
    <t xml:space="preserve">KONNECTION toont bij volwassenen met een R117H-mutatie klinisch relevante winst (ppFEV1 +5,0% [1,15–8,78], CFQ-R +12,6, zweetchloride -21,9), maar bij kinderen 6–11 jaar geen longfunctieverbetering (R117H geeft pas vanaf ~17 jaar longfunctieverlies) en voor 6 maanden–6 jaar bestaan alleen single-arm gating-studies met zweetchloride- en BMI-effecten; ZIN noemt het kinderbewijs 'zeer beperkt' maar breidt de voorwaarde toch uit voor alle leeftijden op indirect bewijs en volwassenendata, met regelmatige evaluatie volgens de NVALT/NCFS-start-/stopcriteria omdat de respons bij R117H sterk varieert – de beroepsgroep verwacht kinderen vooralsnog niet te behandelen (5 patiënten van 47).</t>
  </si>
  <si>
    <t xml:space="preserve">Herhaling van de Orkambi 2–5-constructie (GVS-182): registratiebrede bijlage 2 op volwassenenbewijs + biomarker-extrapolatie, met start-/stopcriteria van de beroepsgroep als responderselectie bij een 'twijfelmutatie'.</t>
  </si>
  <si>
    <t xml:space="preserve">briefrapport 25-05-2021 p. 1-2 (conclusie inhoudelijke beoordeling, advies) en bijlage (KONNECTION, KONTINUE, kinderen &lt;6 jaar)</t>
  </si>
  <si>
    <t xml:space="preserve">Kalydeco ivacaftor R117H mutatie, KONNECTION ppFEV1 +5,0% CFQ-R zweetchloride -21,9, kinderen 6-11 geen longfunctiewinst, 6 maanden tot 6 jaar geen studies gating extrapolatie, start-stopcriteria NVALT NCFS, 5 van 47 patiënten, BIA 0,8 mln 162.803 per jaar</t>
  </si>
  <si>
    <t xml:space="preserve">Claude (batch 80, 25-09-2026)</t>
  </si>
  <si>
    <t xml:space="preserve">Voor cITP komt het cumulatieve aantal weken met trombocytenrespons in een indirecte vergelijking overeen tussen avatrombopag (fase 3 vs. placebo) en eltrombopag, met overeenkomstige bijwerkingen en slechts verschillen in toepasbaarheid (CYP3A4/2C9-interacties en lactose vs. voedselinteractie en levertoxiciteitswaarschuwing) → gelijke waarde en een nieuw 1A-cluster (20 vs. 50 mg); voor trombocytopenie bij chronische leverziekte vóór een ingreep is er meerwaarde t.o.v. placebo maar 'geen conclusie' t.o.v. profylactische trombocytentransfusie.</t>
  </si>
  <si>
    <t xml:space="preserve">Klasse-toetreder geclusterd op indirecte responsvergelijking; een tweede indicatie zonder vergelijking met de praktijkstandaard (transfusie) wordt eerlijk als bewijslacune gemarkeerd zonder gevolgen voor de clusterbeslissing.</t>
  </si>
  <si>
    <t xml:space="preserve">FT-rapport 2021 conclusie (indirecte vergelijking ITP, ongunstige effecten, toepasbaarheid, leverziekte); brief 08-06-2021 p. 1</t>
  </si>
  <si>
    <t xml:space="preserve">avatrombopag Doptelet cITP, indirecte vergelijking eltrombopag cumulatieve weken trombocytenrespons, gelijke waarde nieuw cluster 1A 20 mg 50 mg, chronische leverziekte invasieve procedure placebo meerwaarde, trombocytentransfusie geen conclusie, CYP3A4 lactose</t>
  </si>
  <si>
    <t xml:space="preserve">In 2019 hield ZIN de bijlage 2-voorwaarden van eltrombopag en romiplostim (cITP alleen na splenectomie of bij contra-indicatie) in stand omdat de plaats 'nog niet helemaal was uitgekristalliseerd'; nu de NVvH-richtlijn (september 2020) mede op praktijkdata een sterke voorkeur voor TPO-RA boven splenectomie uitspreekt, ziet ZIN 'geen reden' die voorwaarden te handhaven en adviseert ze te laten vervallen – waarmee de in 2016 verdedigde derdelijnspositie (GVS-126) wordt opgegeven.</t>
  </si>
  <si>
    <t xml:space="preserve">Richtlijnomslag (TPO-RA vóór splenectomie) leidt via een nieuw klassedossier tot deregulering van voorwaarden van klassegenoten; illustreert de levenscyclus van bijlage 2 (introductie → uitgekristalliseerde plaats → vervallen).</t>
  </si>
  <si>
    <t xml:space="preserve">brief 08-06-2021 p. 2-3 (nadere voorwaarden eltrombopag en romiplostim, NVvH-richtlijn 2020, advies vervallen)</t>
  </si>
  <si>
    <t xml:space="preserve">bijlage 2 eltrombopag romiplostim vervallen, splenectomie voorwaarde, NVvH richtlijn september 2020 voorkeur TPO-RA boven splenectomie, actualisering 2019 niet uitgekristalliseerd, klasse deregulering</t>
  </si>
  <si>
    <t xml:space="preserve">De eerste langwerkende intramusculaire hiv-combinatie (cabotegravir + rilpivirine, elke 2 maanden) volgt de verkorte hiv-route: gelijke waarde t.o.v. voortzetting van orale cART bij virologisch onderdrukte volwassenen (ATLAS/FLAIR/ATLAS-2M non-inferieur), prijs volgens de fabrikant vergelijkbaar met orale combinaties, BIA ~€981.000 bij 10% penetratie; ZIN wijst erop dat de injecties in het eerste jaar in het ziekenhuis worden gegeven (monitoring effect en therapietrouw) en later mogelijk thuis, met zorgkosten buiten het geneesmiddelenbudget – zonder dat dit de 1B-plaatsing beïnvloedt.</t>
  </si>
  <si>
    <t xml:space="preserve">Hiv-status aparte geldt ook voor een radicaal andere toedieningsvorm; toedieningskosten in andere budgetten worden gesignaleerd maar niet gewogen – domeinoverstijgende kosten blijven buiten het GVS-oordeel.</t>
  </si>
  <si>
    <t xml:space="preserve">briefrapport 08-06-2021 p. 1-2 (belangrijkste uitkomsten, budgetimpact, ziekenhuistoediening, advies)</t>
  </si>
  <si>
    <t xml:space="preserve">Vocabria Rekambys cabotegravir rilpivirine langwerkend intramusculair hiv, gelijke waarde orale cART voortzetting, ATLAS FLAIR, 3 ml injectie tweemaandelijks, BIA 981.000 10% penetratie, injecties ziekenhuis eerste jaar zorgkosten buiten farmaciebudget, status aparte 1B</t>
  </si>
  <si>
    <t xml:space="preserve">Ondanks een 1B-aanvraag en een moderne studie met gerandomiseerde onttrekking (LINC-3: cortisolnormalisatie 86,1% vs. 28,6%; RR 3,01 [1,76–5,17]; QoL-winst) clustert ZIN osilodrostat met de oude steroïdogeneseremmers metyrapon en ketoconazol (0V04CDAO V; standaarddosis 10 mg): de indirecte vergelijking is door design-, populatie- en uitkomstverschillen 'lastig', maar alle middelen normaliseren cortisol in een deel van de patiënten en de bijwerkingen zijn klassegebonden → gelijke waarde; pasireotide (injectie) blijft buiten de clustertoets maar niet buiten het waardeoordeel.</t>
  </si>
  <si>
    <t xml:space="preserve">Biochemisch eindpunt (cortisolnormalisatie) als gemeenschappelijke maat voor clustering van een weesgeneesmiddel met goedkope klassegenoten; 'lastige' indirecte vergelijking is geen belemmering voor gelijkwaardigheid.</t>
  </si>
  <si>
    <t xml:space="preserve">brief 14-06-2021 p. 1-2 (uitkomst beoordeling, toets onderlinge vervangbaarheid, advies); FT-rapport 01-06-2021 samenvatting (LINC-3, LINC-4, indirecte vergelijking)</t>
  </si>
  <si>
    <t xml:space="preserve">osilodrostat Isturisa endogeen Cushing, LINC-3 cortisolnormalisatie 86,1% vs 28,6% RR 3,01, metyrapon ketoconazol cluster 0V04CDAO V, pasireotide injectie buiten clustertoets, standaarddosis 10 mg, 1B aanvraag afgewezen, weesgeneesmiddel</t>
  </si>
  <si>
    <t xml:space="preserve">ZOSTER-002 (RCT bij autologe HSCT) toont een werkzaamheid van 68,2% [55,6–73,6] tegen herpes zoster (30,0 vs. 94,3 per 1.000 patiëntjaren; NNV 16,5; GRADE hoog) en ZOSTER-039 ondersteunt bij hematologische maligniteiten; voor solide tumoren onder immuunsuppressie, orgaantransplantatie en hiv berust de meerwaarde op immunogeniciteitsstudies (ZOSTER-028 e.a.) – ZIN concludeert tot meerwaarde t.o.v. geen vaccinatie voor de vier in bijlage 2 letterlijk opgesomde risicogroepen, terwijl de Gezondheidsraad (2019) ouderenvaccinatie alleen kosteneffectief acht bij een aanzienlijk lagere prijs.</t>
  </si>
  <si>
    <t xml:space="preserve">Werkzaamheidsbewijs in één immuungecompromitteerde subgroep plus immunogeniciteit in de overige rechtvaardigt 'geïndiceerde preventie' via het GVS, los van de RVP-afweging voor ouderen (prijs/KE); bijlage 2 met limitatieve opsomming i.p.v. richtlijnverwijzing.</t>
  </si>
  <si>
    <t xml:space="preserve">FT-rapport 28-05-2021 (ZOSTER-002 68,2%, NNV 16,5, GRADE; ZOSTER-039; immunogeniciteit; Gezondheidsraad 2019); brief 14-06-2021 p. 1-2</t>
  </si>
  <si>
    <t xml:space="preserve">Shingrix recombinant zostervaccin adjuvans herpes zoster, ZOSTER-002 autologe HSCT werkzaamheid 68,2% NNV 16,5 GRADE hoog, ZOSTER-039 hematologische maligniteiten, immunogeniciteit orgaantransplantatie hiv solide tumor, Gezondheidsraad 2019 prijs RVP, bijlage 2 vier risicogroepen, BIA 5,5-10,9 mln FE-vrijstelling 10 mln</t>
  </si>
  <si>
    <t xml:space="preserve">Calcifediol (maandcapsule 0,266 mg = 15.960 IE) wordt via marginale toets als directe metaboliet van colecalciferol onderling vervangbaar geacht met de hooggedoseerde vitamine D3-producten in cluster 0A11CCBO V (standaarddosis 8,7 µg/dag), zonder klinisch relevante verschillen – een clustering die het middel een jaar later automatisch meeneemt in de door ZIN geadviseerde totale uitstroom van colecalciferol én calcifediol (GVS-395).</t>
  </si>
  <si>
    <t xml:space="preserve">Marginale toets binnen een cluster dat kort daarna als geheel uit het pakket wordt geadviseerd; clusterlidmaatschap bepaalt het lot bij klassebrede uitstroom.</t>
  </si>
  <si>
    <t xml:space="preserve">brief 01-07-2021 p. 1-2 (toets onderlinge vervangbaarheid, advies); GVS-rapport 28-06-2021 §2</t>
  </si>
  <si>
    <t xml:space="preserve">calcifediol Hidroferol vitamine D deficiëntie, cluster 0A11CCBO V colecalciferol, marginale toets, standaarddosis 8,7 microgram maandcapsule 15.960 IE, uitstroom vitamine D 2022 GVS-395</t>
  </si>
  <si>
    <t xml:space="preserve">Het bewijs voor cladribine bij therapienaïeve zeer actieve RRMS (≥2 relapsen/jaar) bestaat uit post-hoc HDA-subgroepen van CLARITY, NMA's (Giovannoni 2020; NVN-addendum) en een meta-regressie – ZIN benoemt dat GRADE zou afwaarderen voor indirectheid/intransitiviteit (extrapolatie naar de PICO-populatie), onnauwkeurigheid (brede intervallen, post-hoc subgroepen) en onzekere vergelijkbaarheid van bijwerkingen, maar heeft 'toch voldoende vertrouwen' in gelijke waarde t.o.v. natalizumab en ocrelizumab omdat alle bronnen in dezelfde richting wijzen en de effecten (ARR, 3/6-maands progressie) klinisch relevant en consistent zijn met de totale CLARITY-populatie.</t>
  </si>
  <si>
    <t xml:space="preserve">Expliciete GRADE-zelfkritiek gevolgd door acceptatie op consistentie van meervoudig indirect bewijs; ZIN maakt zichtbaar dat de bewijslat voor bijlage 2-verruiming binnen een cluster lager ligt dan voor een nieuwe opname.</t>
  </si>
  <si>
    <t xml:space="preserve">herbeoordelingsrapport 03-06-2021 §3.1 (conclusie therapeutische waarde, toelichting onzekerheid en redenen voor vertrouwen)</t>
  </si>
  <si>
    <t xml:space="preserve">cladribine Mavenclad therapienaïef zeer actieve RRMS 2 relapsen, CLARITY HDA post-hoc subgroep, NMA Giovannoni 2020 NVN-addendum, GRADE afwaardering indirectheid onnauwkeurigheid, natalizumab ocrelizumab gelijke waarde, voldoende vertrouwen consistentie</t>
  </si>
  <si>
    <t xml:space="preserve">Claude (batch 81, 25-09-2026)</t>
  </si>
  <si>
    <t xml:space="preserve">De uitbreiding sluit aan bij het NVN-addendum 'Ziektemodulerende behandeling van MS' dat adviseert bij zeer actieve RRMS te overwegen direct te starten met een effectiever maar risicovoller tweedelijnsmiddel – waaronder cladribine – en dat binnen de tweedelijnsmiddelen geen onderscheid in plaatsbepaling maakt; de BIA (€0,7 mln, realistisch scenario) is klein omdat vooral natalizumab/ocrelizumab worden gesubstitueerd, en het gebruik wordt gevolgd in de Monitor MS-geneesmiddelen.</t>
  </si>
  <si>
    <t xml:space="preserve">Richtlijnpositionering ('induction'-strategie) als kader dat de comparatorkeuze (natalizumab/ocrelizumab) en de vergoedingsverruiming legitimeert; klassebrede monitoring als vangnet.</t>
  </si>
  <si>
    <t xml:space="preserve">brief 05-07-2021 p. 1-2 (conclusie herbeoordeling, BIA, Monitor MS-geneesmiddelen, nieuwe voorwaarde); herbeoordelingsrapport §3.1 slot</t>
  </si>
  <si>
    <t xml:space="preserve">NVN addendum direct starten tweedelijnsmiddel zeer actieve RRMS, geen onderscheid tweedelijnsmiddelen, natalizumab ocrelizumab substitutie, BIA 0,7 mln, Monitor MS-geneesmiddelen, bijlage 2 2 of meer relapsen therapienaïef</t>
  </si>
  <si>
    <t xml:space="preserve">Drospirenon/estetrol – de eerste pil met het natuurlijke oestrogeen estetrol – wordt via marginale toets onderling vervangbaar geacht met de sub-50 eenfase-anticonceptiva (cluster 0G03AABO V; standaarddosis 0,86 tablet) omdat werkzaamheid (Pearl-index) en cycluscontrole vergelijkbaar zijn en een mogelijk gunstiger hemostatisch profiel niet klinisch is aangetoond; bijlage 2 onderdeel 64 (&lt;21 jaar, endometriose, menorragie met anemie) blijft van toepassing.</t>
  </si>
  <si>
    <t xml:space="preserve">Nieuwe werkzame component zonder aangetoonde klinische meerwaarde blijft binnen de klassecluster en onder de bestaande klassevoorwaarde (pakketmaatregel anticonceptie 2011).</t>
  </si>
  <si>
    <t xml:space="preserve">brief 31-08-2021 p. 1-2 (conclusie marginale toetsing, advies, voorwaarde onderdeel 64); GVS-rapport 20-08-2021 §2.1.4</t>
  </si>
  <si>
    <t xml:space="preserve">Drovelis drospirenon estetrol anticonceptie, cluster 0G03AABO V sub-50 eenfase, Pearl-index, standaarddosis 0,86 tablet, bijlage 2 onderdeel 64 jonger dan 21 endometriose menorragie, marginale toets</t>
  </si>
  <si>
    <t xml:space="preserve">Roxadustat is door de GVS-indelingsregel (injectie vs. niet-injectie) per definitie niet vervangbaar met de ESA's, maar heeft in directe fase 3-vergelijkingen gelijke waarde (vergelijkbaar Hb-effect en QoL, minder i.v. ijzer; bij dialyse iets meer ernstige bijwerkingen/stakers; mogelijk licht verhoogd cardiovasculair risico bij non-dialyse waarvoor de SmPC inzet beperkt tot valide klinische redenen) en is met €4,15 mln kostenbeslag en €0 meerkosten na substitutie kostenneutraal → 1B; ZIN merkt op dat roxadustat én ESA's per 01-01-2022 naar het intramurale budget gaan, waarna de BIA niet meer geldt.</t>
  </si>
  <si>
    <t xml:space="preserve">Orale variant van een injecteerbare klasse krijgt 1B als functioneel equivalent van clustering (gelijke waarde + kostenneutraal); veiligheidssignaal gedelegeerd aan de SmPC; advies uitgebracht met de overheveling al in zicht.</t>
  </si>
  <si>
    <t xml:space="preserve">brief 03-09-2021 p. 1-2 (uitkomst beoordeling, therapeutische waarde, budgetimpactanalyse, overheveling 2022, advies); FT-rapport 30-06-2021 conclusie</t>
  </si>
  <si>
    <t xml:space="preserve">roxadustat Evrenzo anemie chronische nierschade HIF-PH, ESA darbepoëtine epoëtine cluster 0B03XAAP V injectie niet-injectie, gelijke waarde Hb QoL minder ijzer, cardiovasculair risico non-dialyse SmPC, kostenbeslag 4,15 mln meerkosten 0, overheveling 1 januari 2022, parallelle procedure</t>
  </si>
  <si>
    <t xml:space="preserve">Op verzoek van de NIV/NHG-richtlijncommissie – die de groep CKD met eGFR 30–44 zonder albuminurie inmiddels aan haar aanbeveling heeft toegevoegd – adviseert ZIN drie maanden na het klassebrede juni-advies een extra verruiming van de SGLT2-voorwaarden: de subgroep viel al binnen de NMA van Palmer et al. 2021 waarop dat advies rustte, de KDIGO 2020-richtlijn adviseert SGLT2-remmers al bij eGFR ≥30, en het HVZ-risico is volgens de commissie even hoog als bij de al vergoede groepen; meerkosten +€302.699 (15.022 i.p.v. 14.296 patiënten; €6,3 mln totaal).</t>
  </si>
  <si>
    <t xml:space="preserve">Bijlage 2 gesynchroniseerd met een lopende richtlijnherziening op initiatief van de richtlijncommissie zelf, zonder fabrikant of nieuwe FT; ZIN corrigeert een te smalle afbakening t.o.v. de eigen bewijsbasis.</t>
  </si>
  <si>
    <t xml:space="preserve">brief 20-09-2021 p. 1-3 (aanleiding, therapeutische waarde ad 1 en 2, budgetimpact, nieuwe voorwaarde)</t>
  </si>
  <si>
    <t xml:space="preserve">SGLT2-remmers uitbreiding bijlage 2 eGFR 30-44 zonder albuminurie, NIV NHG richtlijncommissie verzoek, Palmer 2021 NMA, KDIGO 2020 eGFR 30, canagliflozine dapagliflozine empagliflozine, meerkosten 302.699 15.022 patiënten 6,3 mln, aanvulling advies 22 juni 2021</t>
  </si>
  <si>
    <t xml:space="preserve">Voor de off-label toepassingen palliatieve sedatie (tweede stap na midazolam) en misselijkheid/braken in de palliatieve fase (derde stap) bestaan alleen systematische reviews die het gebrek aan RCT's vaststellen, één RCT met een effect vergelijkbaar met haloperidol en studies van lage kwaliteit; ZIN acht een WAR-bespreking 'conform de huidige maatstaven niet mogelijk' en bepaalt de waarde op praktijkervaring en eigenschappen (well-established use, verankerd in KNMG-, IKNL-, NVK-, EAPC- en MASCC/ESMO-richtlijnen; sterk sederend; multireceptor-antagonisme), waarbij het bijwerkingsprofiel bij continue sedatie tot overlijden 'niet (erg) relevant of juist de reden' is → 1B met richtlijngebonden bijlage 2.</t>
  </si>
  <si>
    <t xml:space="preserve">Well-established use als volwaardige SWP-route wanneer RCT-bewijs ontbreekt en de toepassing richtlijnverankerd is; de context (palliatieve fase) verandert de weging van bijwerkingen fundamenteel.</t>
  </si>
  <si>
    <t xml:space="preserve">brief 29-09-2021 p. 2-3 (toetsing onderlinge vervangbaarheid, therapeutische waarde, well-established use, bijwerkingen)</t>
  </si>
  <si>
    <t xml:space="preserve">levomepromazine Nozinan palliatieve sedatie misselijkheid braken palliatieve fase, off-label KNMG IKNL NVK richtlijn EAPC MASCC ESMO, gebrek aan RCT haloperidol vergelijkbaar, WAR bespreking niet mogelijk, well-established use praktijkervaring, bijwerkingen sedatie niet relevant, bijlage 1B</t>
  </si>
  <si>
    <t xml:space="preserve">De aanvraag kwam niet van een fabrikant maar – op verzoek van VWS – van de beroepsgroep (IKNL/richtlijncommissie palliatieve sedatie), omdat het middel sinds het Ziekenfondsraadadvies van 1996 ('therapeutische waarde als analgeticum ontbreekt') niet werd vergoed en de kosten na overlijden door nabestaanden moesten worden betaald – 'hoewel de kosten relatief laag zijn leidt dit tot pijnlijke situaties'; de BIA bedraagt slechts €112.402–132.550 (€4,58 per patiënt, ~12.000–14.600 patiënten per indicatie).</t>
  </si>
  <si>
    <t xml:space="preserve">Toegankelijkheid en waardigheid in de stervensfase als pakketmotief; beroepsgroep als aanvrager voor een goedkoop generiek middel zonder commercieel belang – een uitzonderlijke aanvraagroute.</t>
  </si>
  <si>
    <t xml:space="preserve">brief 29-09-2021 p. 1-2 (achtergrond, Ziekenfondsraad 1996, nabestaanden) en p. 4 (budgetimpact, advies)</t>
  </si>
  <si>
    <t xml:space="preserve">aanvraag beroepsgroep IKNL richtlijncommissie, Ziekenfondsraad 1996 uitgesloten vergoeding, nabestaanden kosten na overlijden pijnlijke situaties, BIA 112.402-132.550, 4,58 per patiënt, 12.000-14.600 patiënten</t>
  </si>
  <si>
    <t xml:space="preserve">EMPEROR-Reduced toont bij HFrEF een HR van 0,75 (0,65–0,86) op CV-sterfte of verslechtering hartfalen, in indirecte vergelijking vergelijkbaar met dapagliflozine (DAPA-HF: HR 0,74); of er relevante verschillen zijn op totale sterfte is onduidelijk (DAPA-HF wel, EMPEROR geen significant effect – waarschijnlijk door aantallen en patiëntkenmerken), maar op QoL, veiligheid en toepasbaarheid zijn er geen relevante verschillen → gelijke waarde t.o.v. dapagliflozine en dezelfde bijlage 2-tekst, met €0,6–1,1 mln meerkosten na substitutie en zonder eigen FE.</t>
  </si>
  <si>
    <t xml:space="preserve">Tweede klassegenoot lift op de FE en bijlage 2 van de eerste (dapagliflozine GVS-227): indirecte vergelijking van twee CVOT's volstaat, een verschil in sterfte-effect wordt aan studieopzet toegeschreven; klasse-uitbreiding budgettair vrijwel neutraal.</t>
  </si>
  <si>
    <t xml:space="preserve">FT-rapport 28-09-2021 samenvatting en conclusie (EMPEROR-Reduced HR 0,75, indirecte vergelijking dapagliflozine, sterfte); brief 21-10-2021 p. 2 (BIA, advies, voorwaarde)</t>
  </si>
  <si>
    <t xml:space="preserve">empagliflozine Jardiance HFrEF EMPEROR-Reduced HR 0,75, indirecte vergelijking dapagliflozine DAPA-HF gelijke waarde, totale sterfte verschil onduidelijk, bijlage 2 NYHA II-IV LVEF 40%, BIA 0,6-1,1 mln substitutie, geen FE</t>
  </si>
  <si>
    <t xml:space="preserve">OPTIMUM toont superioriteit van ponesimod op de ARR t.o.v. teriflunomide (geen verschil op 3/6-maands progressie); omdat clustering met ozanimod, teriflunomide én DMF wordt geclaimd, verbreedt ZIN de toets met de NMA van Liu 2021 (zonder ponesimod) als 'globaal overzicht van de rangorde' en concludeert dat er in indirecte vergelijking geen relevant verschil is tussen ponesimod, DMF en ozanimod op ARR en CDP → geen klinisch relevante verschillen, cluster 0N07XXCO V (standaarddosis 20 mg).</t>
  </si>
  <si>
    <t xml:space="preserve">Directe superioriteit t.o.v. één clusterlid is geen clusterbreker wanneer indirecte rangorde-informatie gelijkwaardigheid met de overige leden suggereert; de marginale toets werkt met een NMA waarin het middel zelf ontbreekt.</t>
  </si>
  <si>
    <t xml:space="preserve">GVS-rapport oktober 2021 §2.1.4 (OPTIMUM, NMA Liu 2021, conclusie gunstige effecten, conclusie eigenschappen); brief 26-10-2021</t>
  </si>
  <si>
    <t xml:space="preserve">ponesimod Ponvory RMS S1P-modulator, OPTIMUM teriflunomide ARR superieur, NMA Liu 2021 ozanimod dimethylfumaraat rangorde, geen klinisch relevant verschil, cluster 0N07XXCO V standaarddosis 20 mg, marginale toets</t>
  </si>
  <si>
    <t xml:space="preserve">Claude (batch 82, 25-09-2026)</t>
  </si>
  <si>
    <t xml:space="preserve">Zonder directe vergelijking zet ZIN placebogecontroleerde studies naast elkaar: tirbanibuline (Blauvelt 2021, n=702, complete klaring dag 57 49% vs. 9%, Olsen graad 1) tegenover 5-FU, imiquimod en MAL-PDT (grotendeels Olsen 1–2) – geen klinisch relevante verschillen in klaring, recidieven of lokale bijwerkingen; de kortere kuur (5 dagen) en mildere reacties tellen niet als clusterbrekend, mede op grond van het ingenol-mebutaatprecedent (2013) → cluster 0D06BBADC V, standaarddosis 0,014 sachet/dag.</t>
  </si>
  <si>
    <t xml:space="preserve">Naast-elkaar-zetten van placebostudies met niet-identieke populaties volstaat voor gelijke waarde binnen de AK-klasse; kuurdosis omgerekend naar dagdosis voor de vergoedingslimiet.</t>
  </si>
  <si>
    <t xml:space="preserve">GVS-rapport 25-11-2021 §2.1.4 (Blauvelt gepoolde RCT's, indirecte vergelijking tabel 2-3, ingenol-mebutaat 2013, ervaring, conclusie); brief 01-12-2021</t>
  </si>
  <si>
    <t xml:space="preserve">tirbanibuline Klisyri actinische keratose Olsen graad 1, complete klaring dag 57 49% vs 9%, indirecte vergelijking 5-fluorouracil imiquimod methylaminolevulinaat PDT, ingenol-mebutaat 2013 precedent, cluster 0D06BBADC V, standaarddosis 0,014 sachet, marginale toets</t>
  </si>
  <si>
    <t xml:space="preserve">BRIGHTE (n=371 zwaar voorbehandelde patiënten met multiresistente hiv-1) toont in het gerandomiseerde cohort na 8 dagen functionele monotherapie een viral-load-daling van -0,79 vs. -0,17 log10 (p&lt;0,001) en daarna met geoptimaliseerde achtergrondtherapie 60% suppressie in week 96 (CD4 +205); in het cohort zonder resterende opties 37% suppressie (CD4 +119) bij 17% sterfte (mediane CD4 11 bij overlijden) – ZIN concludeert tot meerwaarde t.o.v. placebo en handelt het nieuwe werkingsmechanisme (aanhechtingsremmer) toch via het hiv-briefrapport af, met een FK-advies dat fostemsavir alleen bij zwaar voorbehandelden een plaats geeft.</t>
  </si>
  <si>
    <t xml:space="preserve">Salvage-context bepaalt de bewijslat (korte placebofase + single-arm langetermijndata); ZIN benut de eerder voorbehouden 'volledige beoordeling bij nieuw mechanisme' niet – de hiv-status aparte blijft leidend.</t>
  </si>
  <si>
    <t xml:space="preserve">briefrapport 01-12-2021 p. 1-3 (uitgangspunten, BRIGHTE-resultaten, conclusie, FK-advies)</t>
  </si>
  <si>
    <t xml:space="preserve">fostemsavir Rukobia multiresistente hiv-1 aanhechtingsremmer, BRIGHTE viral load -0,79 vs -0,17 log10, suppressie 60% 37% week 96, CD4 toename, sterfte 17% cohort zonder opties, immuunreconstitutiesyndroom, meerwaarde placebo, status aparte briefrapport, FK-advies zwaar voorbehandeld</t>
  </si>
  <si>
    <t xml:space="preserve">Studie 115 (RCT, 8 weken, 6–11 jaar) gebruikt de longklaringsindex als primaire maat: LCI2,5 -0,51 [-0,74 tot -0,29], ppFEV1 +2,8% (klinisch relevant), zweetchloride -12,3, geen CFQ-R-effect en een kleine controlegroep; ZIN concludeert bij F/F tot gelijke waarde t.o.v. Orkambi (dat in deze leeftijd sterkere LCI- en zweetchloride-effecten gaf) en bij F/RF – zonder beschikbare modulator – tot meerwaarde t.o.v. symptomatische zorg, en verlaagt de leeftijdsgrens in bijlage 2 van 12 naar 6 jaar voor beide genotypegroepen (72 kinderen, €1,3 mln na correctie).</t>
  </si>
  <si>
    <t xml:space="preserve">LCI2,5 als geaccepteerd pediatrisch surrogaat naast ppFEV1/zweetchloride; genotype-gedifferentieerd oordeel (gelijke waarde vs. meerwaarde) binnen één uitbreiding met bijpassende marktpenetratie-aannames.</t>
  </si>
  <si>
    <t xml:space="preserve">briefrapport 21-12-2021 (gecorrigeerd) p. 2-3 (conclusie inhoudelijke beoordeling, BIA, advies) en bijlage (studie 115 resultaten F/F en F/RF, Orkambi-vergelijking)</t>
  </si>
  <si>
    <t xml:space="preserve">Symkevi tezacaftor ivacaftor Kalydeco 6-11 jaar, studie 115 LCI2,5 -0,51 ppFEV1 +2,8% zweetchloride -12,3, F/F gelijke waarde Orkambi, F/RF meerwaarde symptomatisch, 14 restfunctie mutaties, 72 kinderen 1,3 mln gecorrigeerd, bijlage 2 leeftijd 6 jaar</t>
  </si>
  <si>
    <t xml:space="preserve">Volanesorsen geeft na 3–6 maanden klinisch relevant meer responders met triglyceriden &lt;10 mmol/l – de drempel waarboven het pancreatitisrisico sterk stijgt – waardoor het 'aannemelijk' is dat acute pancreatitis afneemt, hoewel dat effect niet is aangetoond en gezien de zeldzaamheid (1–2 per miljoen) op korte termijn niet aantoonbaar is; bij 12 maanden neemt het effect af door dosisreducties/onderbrekingen wegens trombocytopenie → toch meerwaarde t.o.v. beste ondersteunende zorg.</t>
  </si>
  <si>
    <t xml:space="preserve">Bij ultra-zeldzame ziekten accepteert ZIN een biologisch plausibel surrogaat (TG &lt;10 mmol/l) als drager van meerwaarde wanneer harde uitkomsten praktisch onhaalbaar zijn; ZIN maakt de bewijslacune expliciet.</t>
  </si>
  <si>
    <t xml:space="preserve">FT-rapport 02-12-2021 samenvatting en conclusie (responders TG &lt;10 mmol/l, pancreatitis niet aangetoond, zeldzaamheid, 12-maands follow-up)</t>
  </si>
  <si>
    <t xml:space="preserve">volanesorsen Waylivra familiair chylomicronemiesyndroom FCS, triglyceriden &lt;10 mmol/l responders, pancreatitis risico aannemelijk niet aangetoond, 1-2 per miljoen, effect afname 12 maanden dosisreductie, meerwaarde beste ondersteunende zorg, ApoC-III antisense</t>
  </si>
  <si>
    <t xml:space="preserve">Met €358.400 (jaar 1) en €291.200 (vervolgjaren) per patiënt maar slechts €2,7–4,0 mln BIA is FE-vrijstelling verleend 'vooral door het zeer beperkte aantal patiënten'; ZIN signaleert tegelijk dat 'de jaarlijks terugkerende kosten per patiënt hoog zijn' en noemt volanesorsen 'zeker een casus om in gedachten te houden bij een toekomstige evaluatie van de criteria voor de uitvoering van een farmaco-economische analyse' – opname op 1B zonder prijsvoorwaarde, met een veiligheidsmonitoringsprogramma (trombocyten ≥ elke 2 weken).</t>
  </si>
  <si>
    <t xml:space="preserve">Expliciet systeemsignaal dat de BIA-gebaseerde FE-drempel dure ultra-orphans laat passeren; voorloper van de latere discussie over kosten-per-patiënt-criteria (vgl. asfotase alfa GVS-175, Cystadrops GVS-146).</t>
  </si>
  <si>
    <t xml:space="preserve">brief 13-01-2022 p. 2 (budget impact analyse, farmaco-economische analyse, advies, voorwaarde)</t>
  </si>
  <si>
    <t xml:space="preserve">358.400 jaar 1 291.200 vervolgjaren per patiënt, BIA 2,7-4,0 mln, FE-vrijstelling zeer beperkt aantal patiënten, casus evaluatie FE-criteria kosten per patiënt, trombocytopenie monitoring elke 2 weken, bijlage 1B bijlage 2 FCS</t>
  </si>
  <si>
    <t xml:space="preserve">ASCLEPIOS I/II tonen een klinisch relevant groter effect van ofatumumab op ARR en 3/6-maands CDP dan teriflunomide (eerstelijns), en twee NMA's tonen geen klinisch relevante verschillen met de tweedelijns-DMD's cladribine, fingolimod, natalizumab en ocrelizumab – geëxtrapoleerd via post-hoc subgroepen naar de doelpopulaties, met vergelijkbaar staken wegens bijwerkingen; ZIN kwalificeert dit als 'bewijs van lage kwaliteit' (alleen indirect, follow-up mediaan 1,6 jaar) maar concludeert tot gelijke waarde t.o.v. de tweedelijns-DMD's en 1B met een tweedelijns bijlage 2 (na ≥1 DMD, of naïef met ≥2 invaliderende relapsen én MRI-activiteit).</t>
  </si>
  <si>
    <t xml:space="preserve">Superioriteit t.o.v. een eerstelijnsmiddel + NMA-gelijkwaardigheid met (deels intramurale) tweedelijnsmiddelen positioneert een nieuw s.c. middel in de tweede lijn; bijlage 2 harmoniseert met de MS-klasse incl. operationele criteria voor 'zeer actief' bij naïeve patiënten.</t>
  </si>
  <si>
    <t xml:space="preserve">FT-rapport 2022 samenvatting en conclusie (ASCLEPIOS, twee NMA's, post-hoc extrapolatie, lage kwaliteit); brief 10-02-2022 p. 1-2 (therapeutische waarde, voorwaarde)</t>
  </si>
  <si>
    <t xml:space="preserve">ofatumumab Kesimpta RMS anti-CD20 subcutaan, ASCLEPIOS teriflunomide ARR CDP superieur, NMA cladribine fingolimod natalizumab ocrelizumab gelijke waarde, bewijs lage kwaliteit follow-up 1,6 jaar, bijlage 2 na één DMD of naïef twee invaliderende relapses MRI, BIA 0,3 mln 20.086 per jaar, bijlage 1B</t>
  </si>
  <si>
    <t xml:space="preserve">Cenobamaat toont t.o.v. placebo een hoger ≥50%-responderpercentage, minder aanvallen en meer aanvalsvrije patiënten, met meer bijwerkingen/stakers bij 200–400 mg die door lage start en trage titratie afnemen (DRESS-signaal); in een naïeve indirecte vergelijking blijft 'onzeker' hoe het effect zich verhoudt tot brivaracetam, gabapentine, perampanel, pregabaline, topiramaat en zonisamide, maar gunstige en ongunstige effecten 'lijken overeen te komen' → gelijke waarde en cluster 0N03AXEO V met perampanel en topiramaat (standaarddosis 200 mg).</t>
  </si>
  <si>
    <t xml:space="preserve">Onzekere naïeve indirecte vergelijking volstaat voor clustering van een adjuvant anti-epilepticum; opvallende aanvalsvrijheidscijfers uit placebostudies leveren geen meerwaarde zonder head-to-head bewijs.</t>
  </si>
  <si>
    <t xml:space="preserve">FT-rapport 18-01-2022 samenvatting en conclusie (RCT's vs placebo, naïeve indirecte vergelijking, titratie); brief 22-02-2022 p. 1</t>
  </si>
  <si>
    <t xml:space="preserve">cenobamaat Ontozry focale epilepsie adjuvant na 2 anti-epileptica, 50% responder aanvalsvrij placebo, naïeve indirecte vergelijking onzeker brivaracetam perampanel topiramaat zonisamide, DRESS titratie 12,5 mg, cluster 0N03AXEO V standaarddosis 200 mg, gelijke waarde</t>
  </si>
  <si>
    <t xml:space="preserve">Claude (batch 83, 25-09-2026)</t>
  </si>
  <si>
    <t xml:space="preserve">In het SCALE-programma is de gemiddelde gewichtsafname met liraglutide 3 mg bovenop GLI niet klinisch relevant (MCID ≥5%) en zijn cardiometabole en QoL-effecten waarschijnlijk niet relevant, maar het percentage patiënten met ≥10% gewichtsafname – het behandeldoel in de Nederlandse richtlijnen bij extreem verhoogd gewichtsgerelateerd gezondheidsrisico – is wél klinisch relevant t.o.v. GLI alleen, terwijl klinisch relevant meer patiënten staken wegens GI-bijwerkingen; ZIN baseert de meerwaarde op dit responder-eindpunt en neemt de SmPC-stopregel (staken zonder ≥5% afname na 3 maanden onderhoudsdosis) in bijlage 2 op.</t>
  </si>
  <si>
    <t xml:space="preserve">Responder-eindpunt (≥10%) gekozen boven een niet-relevant gemiddeld effect, gekoppeld aan het richtlijndoel voor de zwaarste subgroep; vroege-responsstopregel als gepast-gebruikinstrument – het sjabloon dat bij Wegovy (GVS-326) opnieuw ter discussie komt.</t>
  </si>
  <si>
    <t xml:space="preserve">FT-rapport 2022 samenvatting (gemiddelde afname MCID 5%, ≥10% responders, stakers GI, post-hoc vroege responders); brief 24-02-2022 p. 1-3 (beoordeling, voorwaarde 3)</t>
  </si>
  <si>
    <t xml:space="preserve">Saxenda liraglutide 3 mg obesitas, SCALE gemiddelde gewichtsafname niet klinisch relevant MCID 5%, 10% gewichtsafname responders klinisch relevant, GLI RIVM erkend, stakers GI bijwerkingen, stopregel 5% na 3 maanden onderhoudsdosis, BMI 35 comorbiditeit BMI 40 zonder DM2 geen metabole chirurgie, BIA 1,2 mln</t>
  </si>
  <si>
    <t xml:space="preserve">Omdat VWS voor elexacaftor/tezacaftor/ivacaftor al een financieel arrangement heeft gesloten 'voor alle huidige en toekomstige indicaties', is in samenspraak met VWS en de ACP besloten af te zien van een kosteneffectiviteitsanalyse voor deze uitbreiding met €24,3 mln (na substitutie) tot €45,0 mln (zonder) meerkosten per jaar; ZIN adviseert de voorwaarde te verruimen tot 'tenminste één F508del mutatie' en de behandeling te evalueren met de start-/stopcriteria van de beroepsgroep.</t>
  </si>
  <si>
    <t xml:space="preserve">Portfolio-/indicatiebreed arrangement vervangt de FE-toets voor vervolgindicaties: pakketbeoordeling reduceert tot SWP + BIA, met ACP-instemming – model voor CF en later voor klassebrede arrangementen (cannabidiol, GLP-1).</t>
  </si>
  <si>
    <t xml:space="preserve">brief 22-03-2022 p. 2-3 (budgetimpactanalyse, kosteneffectiviteit, advies, uitbreiding voorwaarden)</t>
  </si>
  <si>
    <t xml:space="preserve">Kaftrio Kalydeco uitbreiding tenminste één F508del, financieel arrangement alle huidige en toekomstige indicaties, geen KEA in samenspraak VWS ACP, meerkosten 24,3 mln 45,0 mln, start- en stopcriteria beroepsgroep, F/G F/RF F/N</t>
  </si>
  <si>
    <t xml:space="preserve">Studie 104 (RCT, 8 weken, actieve controle) levert per genotype een eigen oordeel: bij F/gating meerwaarde t.o.v. ivacaftor op ppFEV1 (bijdrage van tezacaftor onduidelijk), bij F/residuale functie geen relevant longfunctieverschil t.o.v. tezacaftor/ivacaftor maar wel klinisch relevant minder exacerbaties en betere CFQ-R → meerwaarde, bij F/onbekend meerwaarde t.o.v. symptomatische zorg; ZIN benadrukt de 'zeer korte studieduur' en het ontbreken van data &gt;32 weken maar acht de meerwaarde 'voldoende bewezen'.</t>
  </si>
  <si>
    <t xml:space="preserve">Genotype-gedifferentieerde meerwaarde op een 8-weekse studie tegen actieve comparators; korte-termijnbewijs geaccepteerd voor een klasse met gevestigde langetermijnervaring bij F/F en F/MF.</t>
  </si>
  <si>
    <t xml:space="preserve">FT-rapport 2022 discussie en conclusie (studie 104 per genotype F/G, F/RF, F/N; studieduur; &gt;32 weken)</t>
  </si>
  <si>
    <t xml:space="preserve">studie 104 8 weken, F/gating meerwaarde ivacaftor ppFEV1, F/RF exacerbaties CFQ-R tezacaftor ivacaftor, F/onbekend symptomatische behandeling, zeer korte studieduur geen data 32 weken, tezacaftor toegevoegde waarde onduidelijk</t>
  </si>
  <si>
    <t xml:space="preserve">DAPA-CKD toont een aanzienlijke, klinisch relevante reductie van nierfunctieverlies/nierfalen/renale sterfte (HR 0,56 [0,45–0,68]) en waarschijnlijk relevante reducties van totale sterfte (HR 0,69) en CV-sterfte/hartfalen (HR 0,71); hoewel alleen patiënten met UACR &gt;200 mg/g zijn geïncludeerd, extrapoleert ZIN naar de volledige CKD-registratie omdat subgroepen uit DAPA-CKD, DAPA-HF en DECLARE-TIMI consistente effecten tonen ongeacht nierfunctie, UACR, etiologie en DM2/hartfalen en het mechanisme breder is dan albuminuriereductie → meerwaarde en bijlage 2 'chronische nierschade' zonder albuminurie-eis.</t>
  </si>
  <si>
    <t xml:space="preserve">Extrapolatie van studie-inclusiecriteria naar de bredere registratie op consistentie van subgroepen en mechanistische plausibiliteit; contrast met tolvaptan (CKD 4 uitgesloten) en de SGLT2-DM2-voorwaarden met albuminuriedrempels.</t>
  </si>
  <si>
    <t xml:space="preserve">FT-rapport 2022 samenvatting en conclusie (DAPA-CKD HR 0,56, 0,69, 0,71; UACR &gt;200; subgroepen; mechanisme); brief 28-03-2022 p. 1-2</t>
  </si>
  <si>
    <t xml:space="preserve">dapagliflozine Forxiga chronische nierschade DAPA-CKD, nierfalen renale sterfte HR 0,56, totale sterfte HR 0,69, CV sterfte hartfalen HR 0,71, UACR 200 extrapolatie subgroepen DECLARE DAPA-HF, bijlage 2 chronische nierschade zonder albuminurie-eis, meerwaarde</t>
  </si>
  <si>
    <t xml:space="preserve">De KEA is van voldoende kwaliteit en dominant (meer QALY's, lagere maatschappelijke kosten; 100% kans op kosteneffectiviteit bij €20.000/QALY), met als kritiekpunt dat de transitiekansen tussen CKD-stadia niet zijn gecorrigeerd voor verschillen tussen de DAPA-CKD- en de Nederlandse populatie (bias; fabrikant kon dit wegens datagebrek niet aanpassen) – gevoeligheidsanalyses geven 'voldoende vertrouwen'; ondanks €32,2 mln meerkosten in jaar 3 (€408,94 p.p.) adviseert ZIN uitbreiding zonder prijsvoorwaarde.</t>
  </si>
  <si>
    <t xml:space="preserve">Dominante ICER maakt een BIA van &gt;€30 mln acceptabel zonder onderhandeling – een van de grootste GVS-uitbreidingen naar volume; lage referentiewaarde (€20.000) is bij dominantie zonder betekenis.</t>
  </si>
  <si>
    <t xml:space="preserve">FE-rapport 2022 conclusie en discussie (dominante ICER, PSA 100% bij €20.000, transitiekansen bias); BIA conclusie; brief 28-03-2022 p. 2</t>
  </si>
  <si>
    <t xml:space="preserve">dominante ICER meer QALY minder kosten maatschappelijk perspectief, PSA 100% 20.000 per QALY, transitiekansen CKD stadia niet gecorrigeerd bias, BIA 32,2 mln jaar 3, 408,94 per patiënt, geen prijsvoorwaarde</t>
  </si>
  <si>
    <t xml:space="preserve">Gepoolde FIDELIO-DKD/FIGARO-DKD (~60% CKD 3–4 met albuminurie) tonen voor finerenon bovenop standaardbehandeling een klinisch relevant lagere kans op nierfunctieverlies/nierfalen/renale sterfte, hartfalenopname en CV-sterfte/MI/beroerte (HR 0,86 [0,78–0,95]; NNT 38 over 5 jaar) en een waarschijnlijk relevant lagere totale sterfte (HR 0,89 [0,79–1,00]; NNT 68) waarbij 'de mogelijkheid dat finerenon geen effect heeft niet geheel is uitgesloten' – getoetst aan de relevantiegrenzen van de NHG/NIV-werkgroep, met consistente maar voorzichtig te interpreteren post-hoc subgroepen (UACR, eGFR, SGLT2-gebruik) → meerwaarde.</t>
  </si>
  <si>
    <t xml:space="preserve">Bescheiden relatieve effecten (HR 0,86–0,89) worden via door de beroepsgroep gedefinieerde relevantiegrenzen als klinisch relevant gekwalificeerd; sterfte-effect op de grens expliciet als onzeker benoemd maar meegewogen.</t>
  </si>
  <si>
    <t xml:space="preserve">FT-rapport 08-03-2022 samenvatting en conclusie (gepoolde FIDELIO/FIGARO, HR 0,86 NNT 38, HR 0,89 NNT 68, relevantiegrenzen NHG/NIV, subgroepen)</t>
  </si>
  <si>
    <t xml:space="preserve">finerenon Kerendia chronische nierschade DM2, FIDELIO-DKD FIGARO-DKD gepoold, HR 0,86 NNT 38 cardiorenaal, totale sterfte HR 0,89 BI 1,00 NNT 68, relevantiegrenzen NHG NIV, hyperkaliëmie kalium dosering, SGLT2 subgroep, meerwaarde bijlage 1B bijlage 2</t>
  </si>
  <si>
    <t xml:space="preserve">Oraal ivermectine is gelijkwaardig aan permetrine 5% crème bij scabiës (richtlijn: aanvulling of gelijkwaardig alternatief, tweemaal behandelen) maar door de orale toedieningsweg niet clusterbaar met de lokale middelen → 1B met een bijlage 2 die de vergoeding beperkt tot scabiës (niet de wormindicaties); de BIA rekent met 50% substitutie van de 34.295 permetrinegebruikers op recept (17.148 patiënten), €42,14 vs. €19,44 per kuur (+€22,70), €0,39 mln (max. €0,58 mln bij 75%), met stijgende incidentie als onzekerheid en de kanttekening dat permetrine ook zonder recept te koop is.</t>
  </si>
  <si>
    <t xml:space="preserve">Indicatiespecifieke bijlage 2 voor een oud multi-indicatiemiddel; toedieningsweg voorkomt een vergoedingslimiet op permetrine-niveau, zodat het prijsverschil via een beperkte BIA wordt geaccepteerd.</t>
  </si>
  <si>
    <t xml:space="preserve">brief 21-04-2022 p. 1-3 (toetsing onderlinge vervangbaarheid, therapeutische waarde, budgetimpact, advies, voorwaarde)</t>
  </si>
  <si>
    <t xml:space="preserve">ivermectine Stromectol scabiës oraal, permetrine Loxazol gelijke waarde, benzylbenzoaat FNA, bijlage 1B bijlage 2 scabiës, 34.295 permetrinegebruikers 50% 17.148 patiënten, 42,14 vs 19,44 per behandeling, BIA 0,39-0,58 mln, incidentie stijgend, zonder recept verkrijgbaar</t>
  </si>
  <si>
    <t xml:space="preserve">DIVERSITY (open-label RCT, n=267 kinderen, mediane blootstelling 85 dagen) toont non-inferioriteit van dabigatran t.o.v. LMWH/VKA op het samengestelde eindpunt volledige trombusresolutie zonder recidief of VTE-sterfte (46% vs. 42%; verschil -0,04, 90%-BI -0,14 tot 0,07; marge 20%) zonder superioriteit, met 96% vs. 92% recidiefvrij en 1,5% grote bloedingen → gelijke waarde; omdat granulaat en drank niet in Nederland worden verhandeld, geldt de uitbreiding van onderdeel 101 alleen voor 8–18 jaar (capsules), zonder meerkosten.</t>
  </si>
  <si>
    <t xml:space="preserve">Non-inferioriteit volstaat voor een pediatrische uitbreiding binnen een cluster; de vergoedingsvoorwaarde volgt de in Nederland beschikbare toedieningsvorm (≥8 jaar), niet de volledige registratie (vanaf geboorte).</t>
  </si>
  <si>
    <t xml:space="preserve">briefrapport 25-04-2022 p. 2-4 (uitkomst therapeutische waarde, overige overwegingen, voorwaarde) en bijlage (DIVERSITY resultaten)</t>
  </si>
  <si>
    <t xml:space="preserve">dabigatran Pradaxa kinderen VTE 8-18 jaar capsules, DIVERSITY non-inferieur LMWH VKA 46% vs 42%, marge 20%, recidiefvrij 96% 92%, granulaat drank niet in Nederland, bijlage 2 onderdeel 101, geen meerkosten, tweede pediatrische DOAC rivaroxaban</t>
  </si>
  <si>
    <t xml:space="preserve">Claude (batch 84, 25-09-2026)</t>
  </si>
  <si>
    <t xml:space="preserve">Naltrexon/bupropion krijgt via art. 2.40 lid 5 Rzv een 1A-combinatiecluster en – net als Saxenda – een bijlage 2 met GLI-koppeling en stopregel (geen ≥5% na 4 maanden), maar voor de volledige registratie-indicatie (BMI ≥30, of 27–30 met comorbiditeit) in plaats van de zwaarste subgroep, omdat met €396–1.290 per patiënt en 50% stoppers na de proefbehandeling de BIA slechts €3,7 mln bedraagt (4.237 patiënten) en FE-vrijstelling volgt; substitutie met Saxenda is niet gerekend omdat overstap na falen mogelijk is.</t>
  </si>
  <si>
    <t xml:space="preserve">De prijs bepaalt de breedte van de obesitasvergoeding: hetzelfde bewijstype (responder-eindpunt, stopregel) leidt bij een goedkoop middel tot een veel ruimere populatie dan bij Saxenda; combinatiecluster-route voor twee oude stoffen.</t>
  </si>
  <si>
    <t xml:space="preserve">brief 17-05-2022 p. 1-3 (toets onderlinge vervangbaarheid art. 2.40 lid 5, therapeutische waarde, BIA, advies, voorwaarde)</t>
  </si>
  <si>
    <t xml:space="preserve">Mysimba naltrexon bupropion obesitas, art 2.40 lid 5 combinatiecluster bijlage 1A, GLI RIVM erkend, stopregel 5% na 4 maanden, BMI 30 of 27-30 comorbiditeit, 4.237 patiënten 3,7 mln, 396-1.290 per patiënt, 50% stoppers, Saxenda substitutie niet gerekend, LIGHT cardiovasculair</t>
  </si>
  <si>
    <t xml:space="preserve">Voor 178 kinderen van 6–11 jaar bedragen de totale Kaftrio/Kalydeco-kosten €31,3 mln per jaar, waarvan €14,8 mln substitutie van eerdere Vertex-modulatoren (Orkambi, Symkevi, Kalydeco) → €16,5 mln meerkosten; een KE-analyse blijft achterwege omdat het VWS-arrangement alle huidige en toekomstige indicaties dekt (in samenspraak met VWS en ACP), terwijl het bewijs hier robuust is (studie 116 vs. placebo: ppFEV1 +11,0%, LCI2,5 -2,26, zweetchloride -51,2, CFQ-R +5,5).</t>
  </si>
  <si>
    <t xml:space="preserve">Derde Kaftrio-uitbreiding onder het indicatiebrede arrangement: SWP + BIA volstaan; portfolio-substitutie halveert de netto-BIA – het arrangement absorbeert cumulatief &gt;€100 mln aan uitbreidingen zonder nieuwe KE-toets.</t>
  </si>
  <si>
    <t xml:space="preserve">briefrapport 20-06-2022 p. 2-3 (beoordeling therapeutische waarde, budgetimpactanalyse, kosteneffectiviteit) en bijlage (studies 116 en 106)</t>
  </si>
  <si>
    <t xml:space="preserve">Kaftrio Kalydeco 6-11 jaar tenminste één F508del, 178 kinderen 31,3 mln substitutie 14,8 mln meerkosten 16,5 mln, arrangement alle huidige en toekomstige indicaties geen KEA VWS ACP, studie 116 ppFEV1 +11,0% LCI2,5 -2,26 zweetchloride -51,2, studie 106 open-label</t>
  </si>
  <si>
    <t xml:space="preserve">Twee identieke open-label single-arm fase 3-studies met placebogecontroleerde withdrawal-fase tonen na 52 weken ≥10% gewichtsafname bij 85,7% (POMC) en 60% (LEPR) van de patiënten (gemiddeld -25,7% resp. -12,7%), met omkering van het effect bij withdrawal en afname van hyperfagie; ZIN benoemt onzekerheid door de single-arm opzet, de extrapoleerbaarheid naar Nederland en de langetermijnrelevantie, maar concludeert tot meerwaarde t.o.v. GLI+ omdat experts aangeven dat GLI+ bij deze uiterst zeldzame monogenetische obesitas 'nagenoeg geen invloed' heeft.</t>
  </si>
  <si>
    <t xml:space="preserve">Withdrawal-fase als causaliteitsbewijs maakt single-arm data acceptabel bij een ultra-zeldzame ziekte zonder werkzame standaard; ziektemechanisme (hyperfagie) en expertoordeel over het natuurlijke beloop vullen de controlegroep in.</t>
  </si>
  <si>
    <t xml:space="preserve">FT-rapport 2022 samenvatting (twee single-arm studies met withdrawal, 85,7% en 60% ≥10%, onzekerheden); brief 08-07-2022 p. 1-2 (therapeutische waarde)</t>
  </si>
  <si>
    <t xml:space="preserve">setmelanotide Imcivree POMC LEPR deficiëntie genetische obesitas, single-arm placebogecontroleerde withdrawal, 85,7% 60% gewichtsafname 10%, -25,7% -12,7%, hyperfagie, GLI+ nagenoeg geen invloed, meerwaarde onzekerheid extrapolatie, depressie suïcidale gedachten</t>
  </si>
  <si>
    <t xml:space="preserve">Bij €250.938 per patiënt per jaar en ~€2,1 mln BIA is FE-vrijstelling verleend 'vooral door het zeer beperkte aantal patiënten'; ZIN herhaalt het signaal uit vergelijkbare casussen over hoge kosten per patiënt, acht 'scherpe inkoopafspraken' door zorgverzekeraars wenselijk en bouwt een zwaar gepast-gebruikpakket in bijlage 2: genetische bevestiging volgens internationale classificatiestandaarden, doorlopen GLI, een leeftijdsgedifferentieerde stopregel na 6 maanden (gewichtsstabilisatie bij groeiende kinderen, ≥5% afname bij volwassenen) en uitvoering door een expertisecentrum.</t>
  </si>
  <si>
    <t xml:space="preserve">Eerste GVS-voorwaarde met een expliciete expertisecentrum-eis; combinatie van genetische, procedurele en respons-criteria als compensatie voor het ontbreken van een FE en prijsinstrument bij een ultra-orphan (vgl. volanesorsen GVS-252).</t>
  </si>
  <si>
    <t xml:space="preserve">brief 08-07-2022 p. 2-3 (BIA, farmaco-economische analyse, advies en voorwaarde)</t>
  </si>
  <si>
    <t xml:space="preserve">250.938 per patiënt per jaar, BIA 2,1 mln FE-vrijstelling zeer beperkt aantal, scherpe inkoopafspraken zorgverzekeraars, bijlage 2 genetisch bevestigd internationale classificatie, GLI doorlopen, stopregel 6 maanden gewicht gestabiliseerd kinderen 5% volwassenen, expertisecentrum</t>
  </si>
  <si>
    <t xml:space="preserve">Lenacapavir kost €40.859 (jaar 1) en €37.716 (vervolgjaren) per patiënt, 'vrijwel gelijk' aan fostemsavir (€37.719), zodat de budgetimpact bij substitutie voor de 26–33 in aanmerking komende patiënten (expertformule per behandelcentrum én SHM-analyse) verwaarloosbaar is; toedieningskosten van de halfjaarlijkse s.c. injectie vallen buiten het farmaciebudget en zijn buiten beschouwing gelaten – opname op 1B via het hiv-briefrapport (parallelle procedure) met meerwaarde t.o.v. placebo uit CAPELLA (88% vs. 17% ≥0,5 log-daling; 81–83% suppressie week 26).</t>
  </si>
  <si>
    <t xml:space="preserve">Binnen de hiv-status aparte functioneert kostenpariteit met het bestaande salvage-middel als impliciete prijstoets; dubbele bronvalidatie van een minipopulatie; toedieningskosten wederom buiten beeld.</t>
  </si>
  <si>
    <t xml:space="preserve">briefrapport 22-09-2022 p. 3-6 (CAPELLA-resultaten, conclusie, FK-advies, BIA met kostenvergelijking fostemsavir, advies)</t>
  </si>
  <si>
    <t xml:space="preserve">lenacapavir Sunlenca capsideremmer multiresistente hiv-1 halfjaarlijks subcutaan, CAPELLA 88% vs 17% 0,5 log10, suppressie 81% 83% week 26, 40.859 37.716 vs fostemsavir 37.719, budgetimpact verwaarloosbaar, 26-33 patiënten SHM expertgroep, toedieningskosten buiten farmaciebudget, parallelle procedure</t>
  </si>
  <si>
    <t xml:space="preserve">De in 2019 toegezegde evaluatie van de fampridine-voorwaarden toont dat de jaarlijkse herhaling van proefbehandeling en looptest (na 48 uur staken) door COVID-19 minder is uitgevoerd, onvolledig centraal is geregistreerd, bij geen enkele gebruiker tot stoppen heeft geleid, door neurologen en patiënten als niet zinvol en belastend (verminderd loopvermogen, vermoeidheid, valpartijen) wordt ervaren, door verzekeraars niet wordt gecontroleerd en zorgcapaciteit vergt – terwijl het gebruikersaantal conform de BIA 2019 is en er geen aanwijzingen zijn voor ongepast gebruik; ZIN laat de jaarlijkse herhaling vervallen en handhaaft alleen de startproefbehandeling met ≥20% T25FWT-verbetering.</t>
  </si>
  <si>
    <t xml:space="preserve">Zelfevaluatie van een gepast-gebruikinstrument leidt tot versoepeling op grond van proportionaliteit, patiëntbelasting en zorgcapaciteit; erkenning dat verzekeraars bijlage 2 risicogericht handhaven; onderscheid tussen startselectie (blijft) en herhaalde bewijsvoering (vervalt).</t>
  </si>
  <si>
    <t xml:space="preserve">brief 17-10-2022 p. 1-3 (huidige situatie, historie, evaluatie, conclusie, advies, herziene voorwaarde)</t>
  </si>
  <si>
    <t xml:space="preserve">fampridine Fampyra evaluatie bijlage 2, jaarlijkse proefbehandeling looptest T25FWT 48 uur staken vervallen, COVID-19 minder uitgevoerd, geen gebruiker gestopt door looptest, neurologen patiënten niet zinvol belastend valpartijen, zorgverzekeraars controleren niet risicogericht, zorgcapaciteit, startproefbehandeling 20% blijft, EDSS 4-7</t>
  </si>
  <si>
    <t xml:space="preserve">Hoewel relugolix/E2/NETA in LIBERTY 1/2 klinisch relevant effectief is bij hevig menstrueel bloedverlies door fibromen en 'waarschijnlijk gelijkwaardig' is aan GnRH-agonist + add-back, volgt ZIN het NVOG-consultatieadvies om het middel terughoudend en alleen bij vrouwen te gebruiken bij wie de menopauze binnen 2–3 jaar wordt verwacht (anders in onderzoeksverband) en beperkt de bijlage 2 tot die perimenopauzale groep na falen van eerstelijnsmedicatie en zonder gewenste/mogelijke chirurgie; met €1.285 vs. €1.375 per jaar levert dit een besparing van ~€0,1 mln.</t>
  </si>
  <si>
    <t xml:space="preserve">'Passend geneesmiddelengebruik' volgens de beroepsgroep versmalt de vergoeding onder het niveau van registratie en SWP; eerste dossier waarin VWS expliciet een kostentoets t.o.v. de standaard binnen het extramurale budget vroeg.</t>
  </si>
  <si>
    <t xml:space="preserve">brief 19-10-2022 p. 1-3 (therapeutische waarde, BIA, advies, voorwaarden); FT-rapport september 2022 (NVOG-consultatie, LIBERTY, extrapolatie leuproreline)</t>
  </si>
  <si>
    <t xml:space="preserve">Ryeqo relugolix estradiol norethisteron baarmoederfibromen hevig menstrueel bloedverlies, NVOG terughoudend menopauze binnen 2-3 jaar, GnRH-agonist add-back leuproreline gelijke waarde, LIBERTY, bijlage 2 eerstelijnsmedicatie gefaald chirurgie niet gewenst, 1.285 vs 1.375 per jaar besparing 0,1 mln, kostentoets VWS</t>
  </si>
  <si>
    <t xml:space="preserve">Claude (batch 85, 25-09-2026)</t>
  </si>
  <si>
    <t xml:space="preserve">Natalizumab s.c. – een nieuwe toedieningsvorm van het intramuraal (i.v., add-on) beschikbare natalizumab – wordt op grond van PK/PD-uitwisselbaarheid met natalizumab i.v. en de eerdere NMA-gelijkwaardigheid van natalizumab met ofatumumab onderling vervangbaar geacht met ofatumumab, zodat een nieuw 1A-cluster ontstaat (standaarddoses 10,7 en 0,66 mg/dag) waarin ofatumumab acht maanden na zijn 1B-opname een vergoedingslimiet krijgt; de bijlage 2 herhaalt de natalizumab-registratie (zeer actieve RRMS na ≥1 DMT of snel ontwikkelend ernstig).</t>
  </si>
  <si>
    <t xml:space="preserve">Toedieningsvorm als domeinbrug (intramuraal i.v. → extramuraal s.c.) en als clusteraanleiding; transitieve gelijkwaardigheid (s.c. = i.v. ≈ ofatumumab) zonder eigen effectiviteitsstudie; de klasse-toetreder herreguleert de zittende 1B-plaatsing.</t>
  </si>
  <si>
    <t xml:space="preserve">briefrapport 25-10-2022 p. 1-3 (voorstel registratiehouder, uitkomst beoordeling PK/PD, toets onderlinge vervangbaarheid, advies, voorwaarde)</t>
  </si>
  <si>
    <t xml:space="preserve">natalizumab subcutaan Tysabri RRMS, PK/PD uitwisselbaar intraveneus, cluster ofatumumab Kesimpta bijlage 1A, standaarddosis 10,7 mg 0,66 mg, add-on intramuraal, bijlage 2 zeer actieve RRMS na één DMT snel ontwikkelend, PML</t>
  </si>
  <si>
    <t xml:space="preserve">EPIC-HR (ongevaccineerde risicopatiënten, deltaperiode) toont een absolute risicoreductie van 5,6% op ziekenhuisopname/sterfte, maar de subgroepanalyse laat -10,25% bij seronegatieven tegenover slechts -1,34% bij seropositieven zien; met de omikronvariant, brede vaccinatie en ondervertegenwoordiging van immuungecompromitteerden in de studie concludeert ZIN dat nirmatrelvir/ritonavir 'alleen een klinisch relevant effect heeft bij patiënten zonder antistoffen' en dat de beroepsgroepen slechts een (zeer) beperkte plaats zien – de bijlage 2 verwijst daarom dynamisch naar de richtlijnen en 'beweegt mee' bij verruiming of versmalling.</t>
  </si>
  <si>
    <t xml:space="preserve">Serostatus als effectmodificator versmalt een brede registratie tot een richtlijn-gedefinieerde zeer-hoog-risicogroep; dynamische richtlijnverwijzing als pandemie-instrument, met herbeoordeling na een jaar.</t>
  </si>
  <si>
    <t xml:space="preserve">FT-rapport 2022 samenvatting (EPIC-HR ARR 5,6%, seronegatief -10,25% vs seropositief -1,34%, omikron, RWE); brief 27-10-2022 p. 1-3 (zeer uitzonderlijke situatie, therapeutische waarde, voorwaarde)</t>
  </si>
  <si>
    <t xml:space="preserve">Paxlovid nirmatrelvir ritonavir COVID-19, EPIC-HR absolute risicoreductie 5,6% ziekenhuisopname sterfte, seronegatief -10,25% seropositief -1,34% antistoffen, omikron delta extrapolatie, immuungecompromitteerd ondervertegenwoordigd, bijlage 2 richtlijnen beroepsgroepen NHG SWAB meebewegen, herbeoordeling na een jaar</t>
  </si>
  <si>
    <t xml:space="preserve">ZIN merkt op dat de gevraagde €1.242 per kuur 'vele malen hoger is dan bedragen die in de media zijn genoemd over de prijs in het buitenland' (~$500 per kuur voor de Amerikaanse overheid), raamt de meerkosten op €33,7–74,3 mln in jaar 1 en €8,4–74,3 mln in jaar 3 – 'uiterst onzeker', zonder aanwijsbaar realistisch scenario en met risico op gebruik bij lager risico of seropositieven – en draait de voorlopige FE-vrijstelling terug: een FE-analyse wordt alsnog uitgevoerd, waarover later wordt geadviseerd.</t>
  </si>
  <si>
    <t xml:space="preserve">Openlijke internationale prijsvergelijking als kritiekpunt en BIA-onzekerheid als trigger om een FE alsnog te eisen na een versnelde opname – balans tussen snelle beschikbaarheid en kostenbeheersing in pandemiecontext.</t>
  </si>
  <si>
    <t xml:space="preserve">brief 27-10-2022 p. 2 (budgetimpactanalyse, farmaco-economische analyse)</t>
  </si>
  <si>
    <t xml:space="preserve">1.242 per kuur vs 500 dollar VS media buitenland, BIA 33,7-74,3 mln jaar 1 8,4-74,3 mln jaar 3 uiterst onzeker, voorlopige FE-vrijstelling FE-analyse alsnog, gebruik lager risico seropositief, snelle beschikbaarheid pandemie</t>
  </si>
  <si>
    <t xml:space="preserve">300 IR HDM wordt op indirecte vergelijking gelijkwaardig geacht aan 12 SQ-HDM en met Acarizax in een nieuw 1A-cluster geplaatst, maar omdat een klinisch relevant effect alleen in de subgroep met hoge baseline-symptoomscore is aangetoond en de beroepsgroep alleen patiënten behandelt die ondanks adequate medicatie ernstige neusverstopping, slaapproblemen of belemmering van het dagelijks functioneren houden, beperkt ZIN de SWP tot 'ernstige aanhoudende' klachten en voegt 'in het kader van passende zorg' voor beide producten een bijlage 2 toe – Acarizax krijgt daarmee zes jaar na opname alsnog een voorwaarde.</t>
  </si>
  <si>
    <t xml:space="preserve">Klasse-toetreder als aanleiding om de zittende klassegenoot te herreguleren (1B→1A én nieuwe bijlage 2); subgroep-effect + beroepsgroeppraktijk versmallen de vergoede indicatie onder de registratie.</t>
  </si>
  <si>
    <t xml:space="preserve">brief 10-11-2022 p. 1-2 (toets onderlinge vervangbaarheid, inhoudelijke beoordeling, advies, voorwaarde voor beide producten)</t>
  </si>
  <si>
    <t xml:space="preserve">Actair 300 IR HDM huisstofmijt sublinguaal, Acarizax 12 SQ-HDM cluster 1A, indirecte vergelijking gelijke waarde, hoge symptoomscore subgroep, beroepsgroep ernstige klachten ondanks adequate medicatie, bijlage 2 beide producten passende zorg, IR SQ eenheden niet vergelijkbaar, standaarddosis 300 IR 12 SQ</t>
  </si>
  <si>
    <t xml:space="preserve">FIT1/FIT2 (RCT's vs. placebo bij chronische ITP na mediaan drie behandellijnen incl. TPO-RA's, rituximab en splenectomie) tonen een stabiele trombocytenrespons bij 18% vs. 2% en 'waarschijnlijk' een klinisch relevant effect op het voorkomen van bloedingen; FIT3 toont 44% duurzame algehele respons bij &gt;28 maanden; QoL-effect onbekend – ZIN concludeert tot meerwaarde als derdelijnsbehandeling t.o.v. de huidige standaard en waardeert dat fostamatinib de invasieve splenectomie verder naar achteren in het algoritme schuift (BIA €6,1 mln, ~€50.000 per patiëntjaar, FE-vrijstelling).</t>
  </si>
  <si>
    <t xml:space="preserve">Laag absoluut responspercentage volstaat voor meerwaarde bij een uitbehandelde populatie; uitstel van splenectomie als expliciete waarde (lijn van de TPO-RA-deregulering 2021).</t>
  </si>
  <si>
    <t xml:space="preserve">brief 06-12-2022 p. 1-2 (beoordeling therapeutische waarde, BIA, advies); FT-rapport 29-11-2022 samenvatting (FIT1/2/3) – OCR</t>
  </si>
  <si>
    <t xml:space="preserve">fostamatinib Tavlesse chronische ITP refractair derdelijn, FIT1 FIT2 stabiele respons 18% vs 2% placebo, bloedingen voorkomen, FIT3 44% duurzame respons 28 maanden, splenectomie naar achteren, TPO-RA rituximab, 50.000 per jaar BIA 6,1 mln, bijlage 1B weesgeneesmiddel</t>
  </si>
  <si>
    <t xml:space="preserve">Bij narcolepsie toont TONES 2 (150 mg) een klinisch relevant effect op ESS en MWT en kan ZIN uit een indirecte vergelijking 'met enige zekerheid' concluderen dat solriamfetol gelijkwaardig is aan pitolisant en modafinil (geen effect op kataplexie, pitolisant wel); bij OSA met EDS ondanks optimale primaire therapie toont TONES 3 een klinisch relevant effect zonder medicamenteus alternatief → meerwaarde; het resultaat is een 1A-cluster met pitolisant (standaarddoses 150 vs. 18 mg) plus een bijlage 2 die de OSA-indicatie bewaakt via specialistische verwijzing, protocol en uitsluiting van andere EDS-oorzaken door een somnoloog.</t>
  </si>
  <si>
    <t xml:space="preserve">Twee waardeoordelen voor één middel (gelijke waarde narcolepsie, meerwaarde OSA) verenigd in cluster + bijlage 2; solriamfetol opent de OSA-EDS-indicatie die pitolisant in 2025 volgt (GVS-376); BIA €9,0 mln net onder de FE-drempel.</t>
  </si>
  <si>
    <t xml:space="preserve">FT-rapport 19-08-2022 samenvatting (TONES 2/3, indirecte vergelijking pitolisant modafinil, kataplexie); brief 23-12-2022 p. 1-3 (therapeutische waarde narcolepsie en OSA, BIA, voorwaarde)</t>
  </si>
  <si>
    <t xml:space="preserve">solriamfetol Sunosi narcolepsie OSA EDS, TONES 2 TONES 3 ESS MWT 150 mg, indirecte vergelijking pitolisant modafinil gelijke waarde, kataplexie pitolisant, meerwaarde OSA CPAP MRA SPT, somnoloog andere oorzaken uitgesloten, cluster pitolisant 1A standaarddosis 150 mg 18 mg, BIA 9,0 mln</t>
  </si>
  <si>
    <t xml:space="preserve">PEDFIC1 toont bij PFIC1/2 een klinisch relevante jeukvermindering bij 55,1% vs. 30,1% met placebo, maar in de extensiestudie trad bij het subtype PFIC2-BSEP3 (BSEP-eiwit functioneert niet of nauwelijks) geen relevante verbetering op → dit subtype wordt van vergoeding uitgesloten, terwijl ZIN het effect op mechanistische gronden wél extrapoleert naar andere, nauwelijks onderzochte PFIC-typen; de bijlage 2 combineert genetische bevestiging, expertisecentrum, positie na/naast symptomatische behandeling en een stopregel na maximaal negen maanden zonder symptomatisch voordeel.</t>
  </si>
  <si>
    <t xml:space="preserve">Genotype-gestuurde vergoeding in twee richtingen: mechanistische exclusie van een non-responder-subtype én mechanistische extrapolatie naar niet-onderzochte subtypen; expertisecentrum-eis en stopregel als gepast-gebruikpakket voor een ultra-orphan zonder FE.</t>
  </si>
  <si>
    <t xml:space="preserve">brief 18-01-2023 p. 1-3 (therapeutische waarde, BIA, FE-vrijstelling, advies en voorwaarden); FT-rapport samenvatting (PEDFIC1, extensie, BSEP3, extrapolatie)</t>
  </si>
  <si>
    <t xml:space="preserve">odevixibat Bylvay PFIC progressieve familiaire intrahepatische cholestase jeuk, PEDFIC1 55,1% vs 30,1%, PFIC2 BSEP3 uitgesloten geen effect, extrapolatie andere subtypen, bijlage 2 genetisch bevestigd expertisecentrum stopregel 9 maanden, 19 patiënten BIA 3,9-5,1 mln, FE-vrijstelling kosten per patiënt scherpe inkoopafspraken</t>
  </si>
  <si>
    <t xml:space="preserve">Claude (batch 86, 25-09-2026)</t>
  </si>
  <si>
    <t xml:space="preserve">PCV15 wordt op basis van immunogeniciteitsstudies (non-inferieure OPA-responsen voor de gedeelde serotypen, superieur voor 3, 22F en 33F; vergelijkbare veiligheid) gelijkwaardig geacht aan PCV13 bij medische risicogroepen in sequentie met PPV23 en met PCV13 in een nieuw 1A-cluster geplaatst met 'één dosis 0,5 ml' als standaarddosis; de bestaande bijlage 2 pneumokokkenvaccin (risicogroepen conform richtlijn; post-COVID-longschade) geldt ook voor PCV15.</t>
  </si>
  <si>
    <t xml:space="preserve">Eerste vaccincluster in het GVS: extra serotypen zonder klinische effectiviteitsdata bij risicogroepen zijn geen clusterbreker; vergoedingslimiet op PCV13-niveau en klassebreed hergebruik van de bijlage 2.</t>
  </si>
  <si>
    <t xml:space="preserve">brief 25-01-2023 p. 1-2 (uitkomst beoordeling, toets onderlinge vervangbaarheid, advies, voorwaarde); FT-rapport 23-01-2023 conclusie (immunogeniciteit)</t>
  </si>
  <si>
    <t xml:space="preserve">Vaxneuvance PCV15 pneumokokken conjugaatvaccin medische risicogroepen, gelijke waarde PCV13 Prevenar13, immunogeniciteit OPA serotypen 22F 33F, nieuw cluster 1A één dosis 0,5 ml, sequentieel PPV23 RIVM-LCI, bijlage 2 pneumokokkenvaccin COVID-19 categorie</t>
  </si>
  <si>
    <t xml:space="preserve">EMPEROR-Preserved toont bij hartfalen met LVEF &gt;40% een waarschijnlijk klinisch relevant effect op het samengestelde eindpunt en op HF-opnames (HR 0,71 [0,60–0,83]; NNT 31), maar géén klinisch relevant effect op totale of CV-sterfte en een significant maar niet relevant QoL-effect; omdat ZIN en de beroepsgroep HF-hospitalisatie in deze oudere populatie als op zichzelf cruciale uitkomst beschouwen en er tot nu toe geen enkele behandeling een harde uitkomst beïnvloedde (unmet need, onderschreven door EMA), volgt meerwaarde en vervalt de LVEF-grens in de bijlage 2 ('chronisch hartfalen' NYHA II–IV).</t>
  </si>
  <si>
    <t xml:space="preserve">Hospitalisatie als zelfstandig cruciaal eindpunt bij ontbrekend sterfte-effect – unmet need bepaalt de weging; bijlage 2 volgt de registratie 'ongeacht ejectiefractie' ondanks subgroepsignalen van afnemend effect bij hoge LVEF.</t>
  </si>
  <si>
    <t xml:space="preserve">FT-rapport 2023 samenvatting en conclusie (EMPEROR-Preserved HR 0,71 NNT 31, sterfte, QoL, unmet need, subgroepen LVEF)</t>
  </si>
  <si>
    <t xml:space="preserve">empagliflozine Jardiance hartfalen LVEF &gt;40% HFpEF HFmrEF, EMPEROR-Preserved HF-opnames HR 0,71 NNT 31, geen sterfte-effect, QoL niet klinisch relevant, hospitalisatie cruciale uitkomst oudere populatie, unmet need EMA beroepsgroep, bijlage 2 chronisch hartfalen NYHA II-IV zonder LVEF-grens</t>
  </si>
  <si>
    <t xml:space="preserve">De KEA is van voldoende kwaliteit en bruikbaar; de gerapporteerde ICER van €8.863/QALY acht ZIN 'een lichte onderschatting van de werkelijkheid' door onnauwkeurigheden in het model, maar op basis van scenarioanalyses ligt de ICER 'ruim onder' de referentiewaarde van €50.000 → kosteneffectief; BIA ~€7,9 mln voor 15.913 patiënten in jaar 3, met veel onzekerheid door veranderende inzichten over passende hartfalenzorg – geen prijsvoorwaarde.</t>
  </si>
  <si>
    <t xml:space="preserve">ZIN corrigeert de fabrikant-ICER kwalitatief ('onderschatting') maar laat scenarioanalyses de conclusie dragen; SGLT2-HFpEF-uitbreiding kosteneffectief binnen de clusterlimiet.</t>
  </si>
  <si>
    <t xml:space="preserve">FE-rapport 2023 conclusie (ICER 8.863 onderschatting, scenarioanalyses, referentiewaarde 50.000); BIA conclusie; brief 31-01-2023 p. 2</t>
  </si>
  <si>
    <t xml:space="preserve">ICER 8.863 per QALY lichte onderschatting, scenarioanalyses ruim onder 50.000, KEA voldoende kwaliteit, BIA 7,9 mln 15.913 patiënten jaar 3, onzekerheid passende hartfalenzorg, geen prijsvoorwaarde cluster</t>
  </si>
  <si>
    <t xml:space="preserve">De bijlage 2 van patiromeer (CKD 3–4 met chronische hyperkaliëmie op RAAS-remmers) berustte op de subgroep-aanvraag van 2019, terwijl de clustergenoot CPS, SPS en het later toegelaten NZC geen voorwaarde kennen; nu de fabrikant vergoeding voor de volledige registratie vraagt, stelt ZIN vast dat patiromeer net als de andere kationenwisselaars kalium verlaagt bij alle patiënten met hyperkaliëmie (richtlijnen NIV, NIV/NHG CKD, hartfalen, ESC) en laat de voorwaarde vervallen zonder meerkosten – alleen een verschuiving binnen het cluster.</t>
  </si>
  <si>
    <t xml:space="preserve">Herstel van het gelijke speelveld binnen een cluster: een aanvraag-gedreven subgroepvoorwaarde wordt geschrapt zodra de fabrikant de volledige indicatie claimt; de clusterlimiet maakt de verruiming budgettair neutraal.</t>
  </si>
  <si>
    <t xml:space="preserve">brief 01-02-2023 p. 1-2 (achtergrond, inhoudelijke beoordeling, BIA, advies) en bijlage (richtlijnen, studies)</t>
  </si>
  <si>
    <t xml:space="preserve">patiromeer Veltassa bijlage 2 vervallen, CKD 3-4 hyperkaliëmie RAAS-remmers subgroep 2019, cluster 0V03AEBO CPS, SPS NZC Lokelma geen voorwaarde, volledige registratie hyperkaliëmie volwassenen, geen meerkosten verschuiving cluster, richtlijnen NIV NHG ESC</t>
  </si>
  <si>
    <t xml:space="preserve">Lasmiditan – de eerste 5-HT1F-agonist zonder vasoconstrictie – geeft in placebogecontroleerde RCT's en meta-analyse (VanderPluym 2021) significant meer pijnvrijheid na 2 uur (~1/3, waarvan de helft aanhoudend) met NNT's vergelijkbaar met triptanen, maar ook significant meer neurologische en GI-bijwerkingen (duizeligheid, somnolentie; rijverbod 8 uur); het theoretische voordeel bij cardiovasculaire contra-indicaties (patiënten met CV-ziekte alleen in SPARTAN geïncludeerd) telt niet als clusterbreker → cluster 0N02CCAO V met zeven triptanen, standaarddosis 100 mg per aanval.</t>
  </si>
  <si>
    <t xml:space="preserve">Mechanistisch voordeel (geen vasoconstrictie) en nadeliger CNS-bijwerkingsprofiel heffen elkaar op in de clusterweging; eventgebaseerde standaarddosis (per aanval) voor aanvalsmedicatie.</t>
  </si>
  <si>
    <t xml:space="preserve">GVS-rapport februari 2023 §2.1.4 (vergelijking lasmiditan en triptanen, EPAR, VanderPluym 2021, NNT-tabel, conclusie); brief 22-02-2023 p. 1-2</t>
  </si>
  <si>
    <t xml:space="preserve">lasmiditan Rayvow acute migraine ditan 5-HT1F geen vasoconstrictie, triptanen cluster 0N02CCAO V, pijnvrij 2 uur 1/3, NNT vergelijkbaar, duizeligheid somnolentie rijverbod 8 uur, cardiovasculaire contra-indicatie SPARTAN, standaarddosis 100 mg per aanval, marginale toets</t>
  </si>
  <si>
    <t xml:space="preserve">Op verzoek van VWS, na signalen van de beroepsgroep over een vergoedingslacune in de eerste lijn, beoordeelt ZIN de off-label combinatie mifepriston + misoprostol (zelf off-label bij miskraam; geregistreerd als maagbeschermer) die de herziene NVOG-richtlijn Miskraam (2020) aanbeveelt: drie RCT's tonen via GRADE waarschijnlijk meer behandelsucces (85% vs. 58%; RR 1,79 [1,10–2,93]) zonder meer complicaties (lage kwaliteit) → 1B met een bijlage 2 die de vergoeding expliciet beperkt tot '(off-label) in combinatie met misoprostol' bij miskraam of niet-vitale zwangerschap ≤16 weken – uitdrukkelijk niet voor zwangerschapsafbreking thuis; BIA maximaal €0,52 mln met mogelijke besparing op curettages.</t>
  </si>
  <si>
    <t xml:space="preserve">Vergoeding van een off-label toepassing van een politiek gevoelig middel op richtlijn- en RCT-basis, met bijlage 2 als scheidslijn tussen vergoede (miskraam) en niet-vergoede (abortus thuis) toepassing; VWS/beroepsgroep als initiator.</t>
  </si>
  <si>
    <t xml:space="preserve">brief 08-03-2023 p. 1-3 (achtergrond, beoordeling, therapeutische waarde, BIA, advies, voorwaarde) en bijlage (GRADE-analyse Fang/Sinha/Schreiber)</t>
  </si>
  <si>
    <t xml:space="preserve">mifepriston Mifegyne miskraam niet-vitale zwangerschap 16 weken, misoprostol Cytotec off-label combinatie, NVOG richtlijn miskraam 2020, RCT's Fang Sinha Schreiber 85% vs 58% RR 1,79 GRADE, bijlage 1B bijlage 2 off-label, niet zwangerschapsafbreking thuis, 26,05 per tablet BIA 0,52 mln curettage besparing, VWS beroepsgroep signalen</t>
  </si>
  <si>
    <t xml:space="preserve">De beroepsgroep zette sacubitril/valsartan na de ESC-richtlijnwijziging al breder in dan de bijlage 2 uit 2016 toeliet (LVEF ≤35%, stabiel op ACE-remmer/ARB), waarop verzekeraars in overleg met ZIN en beroepsgroep een coulanceregeling instelden om staken en gezondheidsrisico's te voorkomen; ZIN verruimt nu de voorwaarde naar LVEF ≤40% en start tijdens ziekenhuisopname (PIONEER-HF), neemt de coulancegroep expliciet op ('die dit middel al op 1 augustus 2023 gebruikt') en kondigt twee jaar monitoring van gepast gebruik aan met verzekeraars en beroepsgroep.</t>
  </si>
  <si>
    <t xml:space="preserve">Bijlage 2 als vertraagde codificatie van richtlijnpraktijk; gedoogbeleid wordt gelegaliseerd met een overgangsclausule en een monitoringsafspraak – pragmatisme boven strikte handhaving.</t>
  </si>
  <si>
    <t xml:space="preserve">brief 28-04-2023 p. 1-3 (achtergrond, huidige aanvraag, coulanceregeling, advies, nieuwe voorwaarde, monitoring)</t>
  </si>
  <si>
    <t xml:space="preserve">sacubitril valsartan Entresto HFrEF uitbreiding bijlage 2, coulanceregeling zorgverzekeraars beroepsgroep, LVEF 35% naar 40% ESC richtlijn, start tijdens ziekenhuisopname PIONEER-HF, al gebruikt op 1 augustus 2023, monitoring 2 jaar gepast gebruik, BIA 1,1 mln</t>
  </si>
  <si>
    <t xml:space="preserve">Claude (batch 87, 25-09-2026)</t>
  </si>
  <si>
    <t xml:space="preserve">PIONEER-HF (RCT vs. enalapril bij voor hartfalen opgenomen, gestabiliseerde patiënten met LVEF ≤40%, nieuw-gediagnosticeerd of ACE/ARB-naïef) toont resultaten op CV-sterfte, totale sterfte en HF-opname die overeenkomen met PARADIGM-HF, zodat ZIN meerwaarde t.o.v. enalapril vaststelt voor start tijdens/na opname; voor ambulante nieuw-gediagnosticeerde of naïeve patiënten zonder opname is er 'grote onzekerheid' en 'geen adequaat wetenschappelijk bewijs' – de therapeutische waarde is daar niet vast te stellen en die groep blijft buiten de voorwaarde, hoewel de beroepsgroep verwacht dat zij door het autonoom progressieve verloop 'eerder vroeger dan later' alsnog in aanmerking komen.</t>
  </si>
  <si>
    <t xml:space="preserve">Bewijsgestuurde afbakening binnen een verruiming: de studiepopulatie (in-hospital start) bepaalt de grens, niet de richtlijn of de klinische verwachting; ZIN weigert extrapolatie naar ambulante starters.</t>
  </si>
  <si>
    <t xml:space="preserve">FT-rapport 2023 samenvatting, discussie en conclusie (PIONEER-HF vs PARADIGM-HF, subgroepen, ambulante patiënten); brief 28-04-2023 p. 2-3</t>
  </si>
  <si>
    <t xml:space="preserve">PIONEER-HF enalapril opname gestabiliseerd LVEF 40% nieuw gediagnosticeerd ACE-remmer naïef, PARADIGM-HF overeenkomstig, meerwaarde na ziekenhuisopname, ambulante patiënten grote onzekerheid geen bewijs niet vast te stellen, autonoom progressief verloop beroepsgroep</t>
  </si>
  <si>
    <t xml:space="preserve">Lanadelumab is niet clusterbaar met de HAE-middelen in het GVS omdat de hoofdindicatie van dat cluster de acute aanval is en lanadelumab alleen voor routinematige profylaxe is onderzocht → 1B; op basis van een Cochrane-review zijn de effecten op aanvalsfrequentie en QoL en de bijwerkingen vergelijkbaar met de C1-esteraseremmers Berinert en Cinryze (gelijke waarde), en omdat die profylaxe duurder is, levert substitutie een (waarschijnlijk overschatte) besparing van ~€4 mln op – geen FE.</t>
  </si>
  <si>
    <t xml:space="preserve">Hoofdindicatie-logica houdt een profylactisch weesgeneesmiddel buiten het acute-aanval-cluster; gelijke waarde plus lagere kosten dan de bestaande plasmaproducten geeft een soepele 1B zonder FE.</t>
  </si>
  <si>
    <t xml:space="preserve">brief 28-04-2023 p. 1-2 (toets onderlinge vervangbaarheid, therapeutische waarde Cochrane, BIA besparing, advies)</t>
  </si>
  <si>
    <t xml:space="preserve">lanadelumab Takhzyro hereditair angio-oedeem profylaxe, niet clusterbaar hoofdindicatie acute aanval, Cochrane review gelijke waarde C1-esteraseremmer Berinert Cinryze, aanvalsfrequentie kwaliteit van leven, besparing 4 mln overschat therapietrouw, bijlage 1B geen FE</t>
  </si>
  <si>
    <t xml:space="preserve">DELIVER toont bij hartfalen met LVEF &gt;40% een HR van 0,82 (0,73–0,92) op CV-sterfte of verslechtering hartfalen, in indirecte vergelijking vergelijkbaar met empagliflozine in EMPEROR-Preserved (HR 0,79) → gelijke waarde; ZIN neemt de bijlage 2-tekst van empagliflozine over ('chronisch hartfalen NYHA II–IV', zonder LVEF-grens), verleent geen FE en werkt zelfs geen BIA uit omdat het prijsverschil klein is en de meerkosten 'zeer beperkt' zijn.</t>
  </si>
  <si>
    <t xml:space="preserve">Volledig afgeleide klasse-uitbreiding: de tweede toetreder lift op FE én BIA van de eerste; met deze stap zijn beide SGLT2-remmers bij alle symptomatische hartfalenpatiënten vergoed.</t>
  </si>
  <si>
    <t xml:space="preserve">brief 23-05-2023 p. 1-2 (huidige aanvraag, farmacotherapie, BIA, advies, voorwaarde) en bijlage (DELIVER, indirecte vergelijking)</t>
  </si>
  <si>
    <t xml:space="preserve">dapagliflozine Forxiga hartfalen LVEF &gt;40%, DELIVER HR 0,82, gelijke waarde empagliflozine EMPEROR-Preserved, bijlage 2 chronisch hartfalen NYHA II-IV zonder LVEF-grens, geen BIA uitgewerkt klein prijsverschil, geen FE</t>
  </si>
  <si>
    <t xml:space="preserve">Het 3-antigeen hepatitis B-vaccin PreHevbri wordt via marginale toets onderling vervangbaar geacht met Engerix-B en HBVAXPRO 10 in cluster 0J07BCAP V met 'één dosis (1 ml) per dag' als standaarddosis en de bestaande hepatitisvaccin-voorwaarden; de hogere seroprotectie bij ≥45-jarigen en snellere seroconversie (PROTECT/CONSTANT) gelden niet als klinisch relevant verschil zonder klinische eindpuntdata.</t>
  </si>
  <si>
    <t xml:space="preserve">Tweede vaccincluster in 2023: immunogeniciteitsvoordelen zijn geen clusterbreker; vergoedingslimiet op het niveau van de oude recombinante vaccins.</t>
  </si>
  <si>
    <t xml:space="preserve">brief 02-06-2023 p. 1-2 (uitkomst beoordeling, standaarddosis, advies, bijlage 2); GVS-rapport 17-05-2023 §2.1.4</t>
  </si>
  <si>
    <t xml:space="preserve">PreHevbri hepatitis B-vaccin 3-antigeen pre-S1 pre-S2, cluster 0J07BCAP V Engerix-B HBVAXPRO, standaarddosis 1 dosis per dag geen DDD, PROTECT CONSTANT seroprotectie ouderen, marginale toets, bijlage 2 hepatitisvaccins</t>
  </si>
  <si>
    <t xml:space="preserve">Sibnayal (€2,30 per sachet; ~€14.000 per volwassene en ~€8.000 per kind per jaar) heeft in de enige, niet-gerandomiseerde pre-post studie (n=37) geen aangetoonde meerwaarde t.o.v. de apotheekbereiding kaliumcitraat (€0,16 per capsule) – gebruiksgemak vertaalt zich niet in klinisch voordeel – en ZIN acht 'een geneesmiddel wat therapeutisch geen meerwaarde heeft voor de patiënt, maar meerkosten met zich meebrengt, niet pakketwaardig'; 'vanwege een naar onze overtuiging onnodig hoge prijsstelling en uit oogpunt van behoud van solidariteit, het basisprincipe van ons zorgstelsel' adviseert ZIN niet op te nemen op 1B (BIA €4,2–9,0 mln) maar Sibnayal op bijlage 3A te plaatsen zodat de bereidingen vergoed blijven.</t>
  </si>
  <si>
    <t xml:space="preserve">Sluitstuk van de bereidingsprijs-als-anker-lijn (CDCA, mexiletine): bij gelijke waarde en een prijs die ~100× hoger ligt dan de bereiding volgt afwijzing op solidariteitsgronden; bijlage 3A als beschermingsconstructie voor de bereiding.</t>
  </si>
  <si>
    <t xml:space="preserve">brief 19-07-2023 p. 2-4 (therapeutische waarde, BIA, overwegingen art. 2.5 lid 5 Bzv, advies bijlage 3A)</t>
  </si>
  <si>
    <t xml:space="preserve">Sibnayal kaliumcitraat kaliumwaterstofcarbonaat dRTA distale renale tubulaire acidose, apotheekbereiding kaliumcitraat 0,16 per capsule vs 2,30 per sachet, 14.000 8.000 per jaar, geen meerwaarde gebruiksgemak, onnodig hoge prijsstelling solidariteit niet pakketwaardig, niet opnemen bijlage 3A, BIA 4,2-9,0 mln 378 patiënten, weesgeneesmiddel</t>
  </si>
  <si>
    <t xml:space="preserve">De standaard voor dRTA is alkalitherapie via apotheekbereidingen (kaliumcitraat, magnesiumcitraat; drank voor jonge kinderen) die als rationele farmacotherapie worden vergoed; KCHC is alleen onderzocht in één open-label pre-post studie met intra-patiëntvergelijking, terwijl de 'passend onderzoek'-vragenlijst aangeeft dat een RCT wenselijk én haalbaar was – daardoor is onduidelijk of KCHC een klinisch relevant effect op metabole controle heeft, is het niet geschikt voor kinderen met slikproblemen en concludeert ZIN tot gelijke waarde t.o.v. de doorgeleverde bereiding.</t>
  </si>
  <si>
    <t xml:space="preserve">Een haalbare maar niet uitgevoerde RCT wordt de fabrikant aangerekend; de bereiding is volwaardige comparator (rationele farmacotherapie), en gebruiksgemak zonder klinische vertaling levert geen meerwaarde.</t>
  </si>
  <si>
    <t xml:space="preserve">FT-rapport 17-07-2023 conclusie; brief 19-07-2023 p. 1-2 (standaardbehandeling, therapeutische waarde, passend onderzoek)</t>
  </si>
  <si>
    <t xml:space="preserve">alkalitherapie apotheekbereiding kaliumcitraat magnesiumcitraat rationele farmacotherapie, pre-post studie n=37 intra-patiënt, RCT wenselijk haalbaar niet uitgevoerd passend onderzoek, metabole controle onduidelijk, gebruiksgemak 2 dd smaak, drank jonge kinderen slikproblemen, gelijke waarde</t>
  </si>
  <si>
    <t xml:space="preserve">Conform de Baqsimi-conclusie van 2020 kent ZIN de gebruiksklare glucagonpen meerwaarde toe t.o.v. de i.m. noodkit omdat simulatiestudies (patiënten, naasten en hulpverleners, na praktijkconforme training) tonen dat de pen veel vaker juist wordt toegediend en de i.m. vorm (meerdere stappen, spuit vullen, stress bij bewusteloosheid) de oorzaak is van ondergebruik; t.o.v. het neuspoeder geldt gelijke waarde, maar de injectie/niet-injectie-regel verhindert clustering → 1B met €125.223 meerkosten.</t>
  </si>
  <si>
    <t xml:space="preserve">Gebruiksgemak in de leken-noodsituatie is sinds Baqsimi een vaste grondslag voor meerwaarde; twee gelijkwaardige 'gemaks'-varianten blijven door de toedieningsregel ongeclusterd.</t>
  </si>
  <si>
    <t xml:space="preserve">brief 28-07-2023 p. 1-2 (toets onderlinge vervangbaarheid, therapeutische waarde, BIA, advies); FT-rapport samenvatting (simulatiestudies)</t>
  </si>
  <si>
    <t xml:space="preserve">Ogluo subcutaan glucagon voorgevulde pen ernstige hypoglykemie, i.m. noodkit GlucaGen ondergebruik, simulatiestudies juist toegediend training naasten, Baqsimi neuspoeder gelijke waarde, injectie niet-injectie geen cluster, bijlage 1B BIA 125.223</t>
  </si>
  <si>
    <t xml:space="preserve">In SURPASS-2 geeft tirzepatide t.o.v. semaglutide 1 mg een HbA1c-verschil van -0,1/-0,4/-0,4% (significant bij 10/15 mg, niet klinisch relevant bij de 0,5%-grens) en 1,9–5,5 kg meer gewichtsafname, getoetst aan de NHG-relevantiegrenzen voor gewicht; ZIN acht dit geen klinisch relevant verschil in eigenschappen en plaatst de eerste GIP/GLP-1-agonist via marginale toets in het GLP-1-cluster (standaarddosis 0,71 mg/dag) met de klassebrede DM2-bijlage 2 (BMI ≥30 na metformine/SU).</t>
  </si>
  <si>
    <t xml:space="preserve">Herhaling van de Ozempic-logica: statistisch significante glykemische en gewichtsvoordelen binnen de GLP-1-klasse zijn geen clusterbreker; de vergoedingslimiet en de bijlage 2 van het cluster gelden onverkort voor een nieuw mechanisme.</t>
  </si>
  <si>
    <t xml:space="preserve">GVS-rapport 10-08-2023 §2.1.4 (SURPASS-2 HbA1c en gewicht, relevantiegrenzen NHG, conclusie); brief 14-08-2023 p. 1-2</t>
  </si>
  <si>
    <t xml:space="preserve">tirzepatide Mounjaro DM2 GIP GLP-1, SURPASS-2 semaglutide 1 mg HbA1c -0,4% niet klinisch relevant 0,5%, gewicht -11,2 vs -5,7 kg NHG relevantiegrens, cluster 0A10BXAP V standaarddosis 0,71 mg, bijlage 2 BMI 30 metformine SU insuline, marginale toets</t>
  </si>
  <si>
    <t xml:space="preserve">Claude (batch 88, 25-09-2026)</t>
  </si>
  <si>
    <t xml:space="preserve">Oromucosaal midazolam is volgens de richtlijn eerste keus bij convulsies &gt;5 minuten (naast nasaal), effectiever dan rectaal diazepam in directe vergelijking en in indirecte vergelijking zonder grote verschillen met nasaal midazolam ('dezelfde werkzame stof'), terwijl de praktijk nu ampullen optrekt, apotheekbereidingen gebruikt of neusspray oraal toedient; het geregistreerde product vervangt die praktijk met een besparing van €27.567 en zonder de 3–6-maandsgroep (ziekenhuissetting).</t>
  </si>
  <si>
    <t xml:space="preserve">Formalisering van bereidings-/off-label-noodmedicatie voor kinderen met een kleine besparing – het gunstige spiegelbeeld van Alkindi/Cystadrops; setting-gebaseerde uitsluiting van de jongste kinderen door de fabrikant zelf.</t>
  </si>
  <si>
    <t xml:space="preserve">brief 22-08-2023 p. 1-3 (therapeutische waarde, praktijk, richtlijn, BIA, advies)</t>
  </si>
  <si>
    <t xml:space="preserve">midazolam Xiromed oromucosaal convulsies kinderen 6 maanden 18 jaar, eerste keus richtlijn nasaal, rectaal diazepam directe vergelijking, apotheekbereiding ampul neusspray oraal, Buccolam niet verkrijgbaar, besparing 27.567, 3-6 maanden ziekenhuis uitgesloten, bijlage 1B</t>
  </si>
  <si>
    <t xml:space="preserve">MERCURY-3 toont non-inferieure IOP-daling (36,7% vs. 38,6%) van latanoprost/netarsudil t.o.v. bimatoprost/timolol met mogelijk klinisch relevant meer ernstige bijwerkingen en klinisch relevant meer stakers → gelijke waarde; ZIN acht een FE daarom niet van toepassing en koppelt de 1B-plaatsing aan de voorwaarde dat 'de (netto)prijs van latanoprost/netarsudil niet hoger mag zijn dan die van bimatoprost/timolol' (€179,63 per jaar), zodat de BIA (30.578 patiënten in jaar 3, €5,4 mln totaal) geen meerkosten oplevert.</t>
  </si>
  <si>
    <t xml:space="preserve">'Nettoprijs niet hoger dan de gelijkwaardige comparator' als standaardformule voor gelijkwaardige, niet-clusterbare middelen; een ongunstiger bijwerkingsprofiel verlaagt de waarde niet maar versterkt de prijseis.</t>
  </si>
  <si>
    <t xml:space="preserve">brief 22-11-2023 p. 1-3 (therapeutische waarde MERCURY-3, BIA, farmaco-economische analyse, advies)</t>
  </si>
  <si>
    <t xml:space="preserve">Roclanda latanoprost netarsudil glaucoom POAG OHT, MERCURY-3 bimatoprost timolol IOP 36,7% 38,6% non-inferieur, meer stakers ernstige bijwerkingen, gelijke waarde nettoprijs niet hoger dan bimatoprost/timolol 179,63, 30.578 patiënten 5,4 mln geen meerkosten, bijlage 1B</t>
  </si>
  <si>
    <t xml:space="preserve">EMPA-KIDNEY toont bij een brede CKD-populatie (eGFR 20–45 ook zonder albuminurie, met en zonder diabetes) een HR van 0,72 (0,64–0,82) op nierprogressie of CV-sterfte, in indirecte vergelijking met DAPA-CKD vergelijkbaar met dapagliflozine → gelijke waarde; ZIN neemt de voorwaarde 'chronische nierschade' zonder stadium- of albuminurie-eis over en werkt geen BIA uit omdat het prijsverschil klein is.</t>
  </si>
  <si>
    <t xml:space="preserve">Afgeleide klasse-uitbreiding (geen FE, geen BIA) die de eerdere extrapolatie voor dapagliflozine naar de volledige CKD-registratie achteraf onderbouwt met een bredere studiepopulatie.</t>
  </si>
  <si>
    <t xml:space="preserve">brief 07-12-2023 p. 1-2 (huidige beoordeling, BIA, advies, voorwaarde) en bijlage (EMPA-KIDNEY, indirecte vergelijking DAPA-CKD)</t>
  </si>
  <si>
    <t xml:space="preserve">empagliflozine Jardiance chronische nierschade, EMPA-KIDNEY HR 0,72 nierprogressie CV sterfte, eGFR 20-45 zonder albuminurie, gelijke waarde dapagliflozine DAPA-CKD, bijlage 2 chronische nierschade, geen BIA klein prijsverschil, SGLT2 cluster</t>
  </si>
  <si>
    <t xml:space="preserve">Studie 122 (single-arm open-label, 1–2 jaar, F/F) toont een zweetchloridedaling van -29,1 mmol/l [-34,8 tot -23,4] en verbetering van pancreasfunctie (FE-1), IRT en groei zonder controlegroep, zodat het placebogecontroleerde effect onbekend is; ZIN concludeert op deze biomarkers en extrapolatie van het effect bij ≥2 jaar tot meerwaarde en verlaagt de bijlage 2-grens naar 1 jaar (17 kinderen, €128.326 p.p., €2,2 mln), zonder KE-analyse vanwege het VWS-arrangement voor alle huidige en toekomstige indicaties.</t>
  </si>
  <si>
    <t xml:space="preserve">Vierde leeftijdsverlaging van Orkambi op single-arm biomarkerdata onder een indicatiebreed arrangement; de bewijsconstructie van GVS-182/228 wordt routine.</t>
  </si>
  <si>
    <t xml:space="preserve">gecorrigeerd briefrapport 11-12-2023 p. 2-3 (conclusie, BIA, kosteneffectiviteit) en bijlage (studie 122 resultaten)</t>
  </si>
  <si>
    <t xml:space="preserve">Orkambi lumacaftor ivacaftor 1-2 jaar F508del homozygoot, studie 122 single-arm zweetchloride -29,1 FE-1 IRT, granulaat 75/94 mg, 17 kinderen 128.326 per jaar 2,2 mln, arrangement geen KEA, bijlage 2 leeftijd 1 jaar, gecorrigeerd briefrapport</t>
  </si>
  <si>
    <t xml:space="preserve">Omdat tezepelumab als eerste astma-biological direct s.c. op de markt komt, valt het volgens de afbakeningsbrief 2014 onder het GVS terwijl alle klassegenoten intramuraal (add-on) zijn; NVALT wijst op een ongelijk speelveld en eist toediening in het ziekenhuis gedurende 6 maanden (allergische reacties), waarop ZIN met ZN 'dubbele bekostiging' (GVS + add-on) afspreekt – door ZIN zelf 'in het algemeen onwenselijk' genoemd – en een tweetrapsadvies uitbrengt: augustus 2023 SWP-conclusie zodat start in het ziekenhuis mogelijk is, december 2023 opname op 1B met een fenotype-brede bijlage 2 na overleg over gepast gebruik en stopcriteria.</t>
  </si>
  <si>
    <t xml:space="preserve">De extramuraal/intramuraal-afbakening op toedieningsvorm veroorzaakt een klasse-anomalie die ZIN met dubbele bekostiging en een gefaseerd advies repareert; voorbode van het overhevelingsdebat rond biologicals.</t>
  </si>
  <si>
    <t xml:space="preserve">pakketadvies 17-08-2023 p. 1-4 (achtergrond afbakeningsbrief, bekostigingskader, nadere voorwaarden, advies); vervolgadvies 12-12-2023 (nadere voorwaarde, advies)</t>
  </si>
  <si>
    <t xml:space="preserve">tezepelumab Tezspire ernstig astma anti-TSLP subcutaan, afbakeningsbrief 2014 extramuraal, biologicals intramuraal add-on ongelijk speelveld NVALT, dubbele bekostiging ZN onwenselijk, eerste 6 maanden ziekenhuis allergische reacties, tweetrapsadvies augustus december 2023, bijlage 2 eosinofiel IgE type 2 niet-type 2, stopcriteria gepast gebruik</t>
  </si>
  <si>
    <t xml:space="preserve">NAVIGATOR (RCT vs. placebo over alle fenotypen) toont klinisch relevant minder exacerbaties en betere astmacontrole en QoL; via directe/indirecte vergelijkingen en NMA's concludeert ZIN tot gelijke waarde t.o.v. omalizumab, benralizumab, mepolizumab, reslizumab en dupilumab bij bewezen type 2-astma en meerwaarde t.o.v. placebo bij niet-bewezen type 2-astma (geen biological beschikbaar); een FE is 'niet van toepassing' en de nettoprijs 'zou niet hoger mogen zijn dan die van de reeds beschikbare biologicals' (€13.000 p.p./jaar; €3,8 mln meerkosten na substitutie voor 887 patiënten).</t>
  </si>
  <si>
    <t xml:space="preserve">Fenotype-gedifferentieerd oordeel (gelijke waarde type 2, meerwaarde niet-type 2) met NMA-bewijs; prijspariteitseis t.o.v. intramurale klassegenoten waarvan de nettoprijzen onbekend zijn – een moeilijk verifieerbare voorwaarde.</t>
  </si>
  <si>
    <t xml:space="preserve">FT-rapport 10-08-2023 samenvatting en conclusie (NAVIGATOR, NMA's, fenotypen); pakketadvies 17-08-2023 p. 2-3 (therapeutische waarde, BIA, FE)</t>
  </si>
  <si>
    <t xml:space="preserve">NAVIGATOR exacerbaties astmacontrole QoL, NMA omalizumab benralizumab mepolizumab reslizumab dupilumab gelijke waarde type 2, meerwaarde niet-bewezen type 2 placebo, nettoprijs niet hoger dan biologicals, 13.000 per jaar 887 patiënten 3,8 mln meerkosten 11,6 mln totaal, FE niet van toepassing</t>
  </si>
  <si>
    <t xml:space="preserve">Op verzoek van de NVHB-richtlijncommissie – die de uitsluiting van de combinatie lenacapavir + fostemsavir in de commentaarfase 'helaas niet had opgemerkt' – schrapt ZIN voorwaarde 2, omdat bij zeer uitgebreide resistentie twee middelen met een geheel ander aangrijpingspunt gecombineerd moeten kunnen worden (11% van de CAPELLA-deelnemers kreeg de combinatie); de behoefte is minimaal (33 triple-class-resistente patiënten, ~10% in aanmerking) en de NVHB past de richtlijn aan voor gepast gebruik.</t>
  </si>
  <si>
    <t xml:space="preserve">Snelle correctie van een te strikte, aan registratiedata ontleende uitsluiting op klinisch-logische gronden van de beroepsgroep; consultatiefout hersteld via kort wijzigingsadvies.</t>
  </si>
  <si>
    <t xml:space="preserve">brief 20-12-2023 p. 1-3 (aanleiding, huidige voorwaarden, overwegingen NVHB, gepast gebruik, advies)</t>
  </si>
  <si>
    <t xml:space="preserve">lenacapavir Sunlenca bijlage 2 wijziging combinatie fostemsavir Rukobia toegestaan, NVHB richtlijncommissie verzoek commentaarfase niet opgemerkt, CAPELLA 11% combinatie, 33 triple class resistent 10%, uitgebreide resistentie ander aangrijpingspunt</t>
  </si>
  <si>
    <t xml:space="preserve">Claude (batch 89, 25-09-2026)</t>
  </si>
  <si>
    <t xml:space="preserve">Interimdata van RAINBOWFISH (single-arm, presymptomatische zuigelingen &lt;6 weken; 7 met ≥12 maanden follow-up) tonen dat alle vier kinderen met 2 SMN2-kopieën (79% kans op type 1, waarbij zitten normaal niet wordt bereikt) konden zitten, twee staan en één lopen, en dat beide kinderen met 3 kopieën zelfstandig liepen – allen in leven zonder beademing en oraal gevoed, zonder ernstige bijwerkingen; ZIN ziet hierin bevestiging van de in 2022 op werkingsmechanisme aangenomen effectiviteit bij presymptomatische patiënten en verruimt de voorwaarde tot 0 jaar voor kinderen met een klinische diagnose, zonder extra BIA (al in de raming van 2022).</t>
  </si>
  <si>
    <t xml:space="preserve">Natuurlijk beloop per SMN2-kopieaantal als historische controle voor zeer kleine single-arm interimdata; de hielprikscreening maakt behandeling vanaf de geboorte de vergoede norm; het eerdere 'mechanistische' oordeel wordt achteraf empirisch onderbouwd.</t>
  </si>
  <si>
    <t xml:space="preserve">briefrapport 20-12-2023 p. 2-5 (alternatieven, inhoudelijke beoordeling, RAINBOWFISH-resultaten per SMN2-kopieaantal, conclusie, FK-advies, BIA, advies)</t>
  </si>
  <si>
    <t xml:space="preserve">risdiplam Evrysdi SMA 0-2 maanden, RAINBOWFISH single-arm presymptomatisch 7 patiënten, 2 SMN2 kopieën zitten staan lopen, 3 kopieën lopen, mijlpalen natuurlijk beloop type 1, hielprik SMA juni 2022, nusinersen Zolgensma intramuraal, bijlage 2 leeftijd 0 jaar, geen extra BIA</t>
  </si>
  <si>
    <t xml:space="preserve">Omdat de minister solriamfetol per 01-03-2023 alleen voor narcolepsie opnam en – gezien de aanzienlijke potentiële OSA-populatie en het risico op niet-gepaste inzet – om beter toetsbare criteria vroeg, formuleert ZIN in overleg met beroepsgroep, patiënten en verzekeraars een aangescherpte voorwaarde: het initiële recept moet uit een SVNL-geaccrediteerd slaapcentrum komen én van een arts met specifieke deskundigheid in slaap-waakstoornissen, na 12 maanden beoordeelt dat centrum of continuering gepast is, en de voorbeeldlijsten van 'optimale OSA-therapie' en 'andere oorzaken' zijn uit de tekst gehaald – 'een optimale balans tussen objectiviteit/toetsbaarheid en doeltreffendheid'.</t>
  </si>
  <si>
    <t xml:space="preserve">Politieke tussenkomst leidt tot het centrum-/deskundigheidsmodel voor een grote populatie: toetsbaarheid van de voorschrijver vervangt niet-toetsbare patiëntcriteria; 12-maandsevaluatie als stopmoment.</t>
  </si>
  <si>
    <t xml:space="preserve">aanvullend advies 16-02-2024 p. 1-3 (achtergrond, verzoek minister, overwegingen aangescherpte voorwaarden, advies)</t>
  </si>
  <si>
    <t xml:space="preserve">solriamfetol Sunosi OSA aangescherpte bijlage 2, minister opname alleen narcolepsie 1 maart 2023 nr 156, SVNL geaccrediteerd slaapcentrum initieel recept, gespecialiseerd arts slaap-waakstoornissen, 12 maanden evaluatie continuering, toetsbaarheid gepast gebruik risico niet-gepaste inzet aanzienlijke populatie</t>
  </si>
  <si>
    <t xml:space="preserve">MYR301 (open-label RCT vs. actief volgen) toont een 'waarschijnlijk aanzienlijk klinisch relevante' verhoging van virologische respons – door ZIN als cruciale uitkomst aangemerkt – en 'mogelijk' minder ziekteprogressie gemeten via ALAT-normalisatie als surrogaat, met onzekerheid over de representativiteit van de studiepopulatie en de validiteit van het surrogaat; omdat HDV-patiënten in Nederland niet worden behandeld tot decompensatie (transplantatie) en de Europese richtlijn bulevirtide voor alle patiënten aanbeveelt, concludeert ZIN tot meerwaarde t.o.v. actief volgen.</t>
  </si>
  <si>
    <t xml:space="preserve">Virologische respons als cruciaal eindpunt en ALAT als progressiesurrogaat volstaan bij een zeldzame infectie zonder enige behandeloptie; onzekerheid expliciet benoemd, niet doorslaggevend.</t>
  </si>
  <si>
    <t xml:space="preserve">FT-rapport 2024 samenvatting en conclusie (MYR301, virologische respons, ALAT, onzekerheden); brief 13-03-2024 p. 1-2</t>
  </si>
  <si>
    <t xml:space="preserve">bulevirtide Hepcludex chronische hepatitis D HDV, MYR301 actief volgen virologische respons cruciale uitkomst, ALAT normalisatie surrogaat ziekteprogressie, representativiteit onzekerheid, Europese richtlijn, meerwaarde, gecompenseerde leverziekte levertransplantatie</t>
  </si>
  <si>
    <t xml:space="preserve">Voor 176 prevalente en 5 incidente HDV-patiënten (170 behandeld in jaar 3 bij 90% penetratie) raamt ZIN €8,5–10,6 mln bij €49.846–62.308 per patiënt per jaar, afhankelijk van een therapietrouw van 68–85% die laag is door de dagelijkse, zelf te bereiden injectie; hoewel experts de behandeling 'van beperkte duur' noemen, rekent ZIN met chronisch gebruik omdat Nederland geen follow-upprotocol heeft en vraagt het formalisering van start-/stopcriteria; hepatitis-exacerbaties na stoppen maken therapietrouw bovendien klinisch cruciaal – FE-vrijstelling op de drempel.</t>
  </si>
  <si>
    <t xml:space="preserve">Ontbrekende stopcriteria dwingen tot een worst-case (chronische) BIA; laag gebruiksgemak als therapietrouw- en kostenparameter i.p.v. waardeargument; ZIN legt de bal bij de beroepsgroep.</t>
  </si>
  <si>
    <t xml:space="preserve">brief 13-03-2024 p. 2-3 (budgetimpactanalyse: populatie, behandelduur, therapietrouw, kosten; FE-vrijstelling)</t>
  </si>
  <si>
    <t xml:space="preserve">176 prevalente 5 incidente HDV, 170 patiënten 90% penetratie, 49.846-62.308 per jaar therapietrouw 68-85%, dagelijkse injectie zelf bereiden, chronische behandeling geen follow-up protocol start- en stopcriteria formaliseren, BIA 8,5-10,6 mln, rebound exacerbatie na stoppen</t>
  </si>
  <si>
    <t xml:space="preserve">In vijf open-label RCT's (n=553) verlaagt KA + strikt eiwitbeperkt dieet (0,3 g/kg) de kans op CKD stadium 5 klinisch relevant alleen bij patiënten die vooraf al drie maanden compliant waren op een eiwitbeperkt dieet, niet in studies zonder die voorwaarde; ZIN stelt dat ketoanalogen 'alleen dan therapeutisch toegevoegde waarde' hebben en beperkt de vergoeding – tegen de bredere registratie (eGFR ≤25) en fabrikantclaim in – tot de door de beroepsgroep aangewezen gemotiveerde groepen (pre-dialyse eGFR &lt;5–10; zwangeren met CKD 4–5), op voorschrift van een internist-nefroloog en onder diëtistbegeleiding.</t>
  </si>
  <si>
    <t xml:space="preserve">Compliance als effectmodificator vertaald in een gedrags- en begeleidingsvoorwaarde; beroepsgroep-positionering versmalt de registratie; zwangerschap bij CKD als aparte richtlijn-gedreven categorie.</t>
  </si>
  <si>
    <t xml:space="preserve">brief 25-03-2024 p. 1-3 (claim, stand van wetenschap en praktijk, compliance, zwangeren, BIA, advies, voorwaarden)</t>
  </si>
  <si>
    <t xml:space="preserve">Ketosteril keto hydroxy analogen chronische nierschade stadium 4-5 eGFR 25, vijf RCT's 553 patiënten VLPD 0,3 g/kg LPD 0,6, compliant vooraf klinisch relevant CKD 5, alleen bij dieettrouw, internist-nefroloog diëtist, eGFR &lt;5-10 pre-dialyse, zwangeren CKD 3b-5, BIA 2,1 mln 3.832 per jaar, bijlage 2</t>
  </si>
  <si>
    <t xml:space="preserve">Als eerste casus onder het 'afwegingskader noodzakelijk te verzekeren' richt ZIN zich op de ondergrens van het pakket: kortdurend codeïnegebruik (hoest, acute pijn, acute diarree; 86% van 590.620 gebruikers) heeft een ziektelast ≤0,1, kost &lt;€22 per persoon per jaar, kent een receptvrij alternatief en wordt door richtlijnen afgeraden → uitstroom (~€11 mln), terwijl chronische diarree na loperamidefalen vergoed blijft omdat de richtlijn dit wél aanbeveelt en de kosten (honderden tot duizenden euro's per jaar) niet voor eigen rekening kunnen komen; ZIN adviseert een overgangstermijn voor leveranciers, handhaving van de receptplicht en roept partijen op tot passende zorg.</t>
  </si>
  <si>
    <t xml:space="preserve">Het afwegingskader toetst op eigen-rekening-draagbaarheid (lage kosten, lage ziektelast, zelfzorgalternatief) en levert een gedifferentieerde uitstroom via bijlage 2; passende-zorgsignaal over grootschalig richtlijn-afwijkend voorschrijven.</t>
  </si>
  <si>
    <t xml:space="preserve">brief 15-05-2024 p. 1-3 (afwegingskader, advies, uitkomsten van de beoordeling, overige overwegingen)</t>
  </si>
  <si>
    <t xml:space="preserve">codeïne pakketadvies afwegingskader noodzakelijk te verzekeren ondergrens pakket, ziektelast 0,1 kosten 22 euro per jaar receptvrij zelfzorg, richtlijnen afgeraden hoest pijn acute diarree, 590.620 gebruikers 86% kortdurend 20 mln 11 mln, chronische diarree loperamide blijft vergoed bijlage 2, overgangstermijn leveranciers receptplicht, passende zorg, allergiemiddelen volgende</t>
  </si>
  <si>
    <t xml:space="preserve">De ACP (08-03-2024) stemt in met gedeeltelijke uitstroom omdat codeïne bij pijn en hoest niet effectief is en bij acute diarree meestal niet is aangewezen (geen passende zorg), maar wil de vergoeding voor chronische diarree handhaven omdat de kosten voor de patiënt te hoog zijn en niet behandelen 'hoogstwaarschijnlijk tot vervolgschade leidt'; de KNMP-inspraak (keuze van codeïne als eerste casus onduidelijk, lijstprijzen i.p.v. nettoprijzen, meerkosten door tramadol-substitutie niet meegerekend, administratieve lasten) leidt tot de ACP-kanttekening dat de bijlage 2-lasten minimaal moeten blijven; de receptplicht is een CBG-kwestie maar de commissie hecht aan handhaving.</t>
  </si>
  <si>
    <t xml:space="preserve">ACP als toetssteen voor het nieuwe kader: instemming met de logica, maar aandacht voor systeemeffecten (substitutiekosten, administratieve lasten, nettoprijzen) die ZIN's besparingsraming relativeren.</t>
  </si>
  <si>
    <t xml:space="preserve">pakketadvies 14-05-2024 §6.1 (ACP-vergadering 8 maart 2024: inspraak KNMP, overwegingen commissie) en §6.2 (consultatie 12 partijen)</t>
  </si>
  <si>
    <t xml:space="preserve">ACP 8 maart 2024 codeïne eerste casus afwegingskader, KNMP inspraak tramadol meerkosten lijstprijzen nettoprijzen administratieve lasten werkplezier, chronische diarree vervolgschade kosten patiënt, receptplicht CBG afleverstatus, consultatie 12 partijen FMS</t>
  </si>
  <si>
    <t xml:space="preserve">Omdat de GVS-systematiek toedieningswegen indeelt in injectie/niet-injectie en lokaal/systemisch, komt voor de orale GnRH-antagonist relugolix alleen busereline-neusspray (Suprefact, 1B) als clusterpartner in aanmerking – niet de injecteerbare agonisten waarmee HERO (testosteronsuppressie 96,7% vs. 88,8% met leuproreline, non-inferieur) is uitgevoerd; ZIN vormt een nieuw 1A-cluster (120 mg / 1,2 mg) en de fabrikant kondigt aan de prijs tot de GVS-limiet te verlagen bij bijbetaling.</t>
  </si>
  <si>
    <t xml:space="preserve">De toedieningswegregel bepaalt de comparator los van de klinische studie; het cluster fungeert al vóór plaatsing als prijsinstrument via een fabrikanttoezegging.</t>
  </si>
  <si>
    <t xml:space="preserve">brief 21-05-2024 p. 1-2 (toets onderlinge vervangbaarheid, standaarddosis, conclusie, prijstoezegging); GVS-rapport 23-04-2024 (HERO)</t>
  </si>
  <si>
    <t xml:space="preserve">relugolix Orgovyx prostaatkanker GnRH-antagonist oraal, busereline neusspray Suprefact cluster 1A, toedieningsweg niet-injectie systemisch, HERO leuproreline testosteron 96,7% 88,8%, standaarddosis 120 mg 1,2 mg, prijs tot GVS-limiet bijbetaling toezegging</t>
  </si>
  <si>
    <t xml:space="preserve">Claude (batch 90, 25-09-2026)</t>
  </si>
  <si>
    <t xml:space="preserve">Na de GVS-plaatsing van tezepelumab vragen de intramurale s.c. astma-biologicals eveneens opname; ZIN acht benralizumab (alleen eosinofiel astma) onderling vervangbaar met tezepelumab en vormt een 1A-cluster (0,54 mg / 7,50 mg) met een bijlage 2 die voor het eerst de eis 'tenminste de eerste 6 maanden in het ziekenhuis' bevat; de dubbele bekostiging (add-on + GVS) blijft, ondanks de erkende nadelen (ondoelmatigheid, beïnvloeding voorschrijven, concurrentiebelemmering), omdat de intramurale prijzen door afspraken lager liggen en omalizumab-biosimilars komen.</t>
  </si>
  <si>
    <t xml:space="preserve">Domino-effect van een afbakeningsanomalie: één extramurale toetreder trekt een hele intramurale klasse het GVS in; zorgsetting wordt onderdeel van de bijlage 2-tekst.</t>
  </si>
  <si>
    <t xml:space="preserve">brief 07-06-2024 p. 1-2 (bekostigingskader, toets onderlinge vervangbaarheid, advies, nadere voorwaarde)</t>
  </si>
  <si>
    <t xml:space="preserve">benralizumab Fasenra ernstig eosinofiel astma, cluster tezepelumab 1A standaarddosis 0,54 mg 7,50 mg, afbakeningsbrief 2014 extramuraal, dubbele bekostiging add-on GVS ZN onwenselijk, eerste 6 maanden ziekenhuis bijlage 2, omalizumab biosimilars patent</t>
  </si>
  <si>
    <t xml:space="preserve">De geregistreerde midazolam-neusspray vervangt de vergoede magistrale bereiding (AIP €39,56) tegen een AIP van €60,07 en heeft volgens de – geheel uit het Midazolam Xiromed-dossier geleende – beoordeling geen meerwaarde t.o.v. oromucosaal midazolam; toch adviseert ZIN opname op 1B met €1,4 mln meerkosten en zonder prijsvoorwaarde, omdat de marginale toets geen prijsanker op bereidingsniveau hanteert.</t>
  </si>
  <si>
    <t xml:space="preserve">Inconsistentie met de bereidingsprijs-als-anker-lijn (Sibnayal 2023 afgewezen): bij een matig prijsverschil en kleine BIA volgt registratie-voorrang zonder instrument; twee midazolam-noodvormen ongeclusterd door toedieningsweg.</t>
  </si>
  <si>
    <t xml:space="preserve">brief 07-06-2024 p. 1-2 (therapeutische waarde, BIA, advies); GVS-rapport 28-05-2024 §3.3 (AIP magistraal 39,56 vs 60,07; 1,63 sprays)</t>
  </si>
  <si>
    <t xml:space="preserve">Nasolam midazolam neusspray convulsies volwassenen kinderen 2 jaar, magistrale bereiding AIP 39,56 vs 60,07, geen meerwaarde oromucosaal Midazolam Xiromed, meerkosten 1,4 mln geen prijsvoorwaarde, marginale toets, toedieningsweg geen cluster</t>
  </si>
  <si>
    <t xml:space="preserve">ZUMA-7 vergelijkt axi-cel in de tweede lijn met SOC (salvage chemo-immunotherapie + ASCT) bij fitte r/r DLBCL/HGBL ≤12 maanden: na mediaan 47,2 maanden 45,6% vs. 53,1% overleden, mediane OS niet bereikt vs. 31,1 maanden; omdat &gt;50% van de SOC-arm na falen alsnog CAR-T kreeg (derde lijn is al vergoed), interpreteert ZIN het resultaat als 'inzet in de 2e lijn vergeleken met uitstel naar de 3e lijn' met 7,5% absolute sterftereductie, plus klinisch relevant beter QoL op dag 100 (lage kwaliteit) en niet-significant meer ernstige bijwerkingen (56% vs. 46%) → meerwaarde t.o.v. SOC incl. ASCT.</t>
  </si>
  <si>
    <t xml:space="preserve">Cross-over naar de al vergoede derde lijn herdefinieert de onderzoeksvraag tot 'vroeg vs. uitgesteld'; ZIN rapporteert het absolute sterfteverschil onder cross-over als het beslissende effect.</t>
  </si>
  <si>
    <t xml:space="preserve">pakketadvies 26-06-2024 p. 2-3 (stand van de wetenschap en praktijk: ZUMA-7 overleving, cross-over, bijwerkingen, QoL)</t>
  </si>
  <si>
    <t xml:space="preserve">Yescarta axicabtagene ciloleucel axi-cel tweede lijn DLBCL HGBL refractair recidief 12 maanden, ZUMA-7 SOC ASCT overleving 45,6% vs 53,1% mediane OS 31,1 maanden, cross-over derde lijn CAR-T uitstel, absolute sterftereductie 7,5%, CRS encefalopathie 56% 46%, QoL dag 100, meerwaarde</t>
  </si>
  <si>
    <t xml:space="preserve">De KEA is bruikbaar maar ZIN corrigeert de gemiddelde startleeftijd van 57,2 naar 60 jaar, waardoor de ICER stijgt van €60.844 naar €65.910/QALY bij een referentiewaarde van €50.000 (hoge ziektelast): de vraagprijs van €327.000 per behandeling moet met ten minste 20% (fabrikant-ICER: 15%) dalen; BIA €19,5 mln voor 65 patiënten (€18,8 mln na substitutie van ASCT buiten het geneesmiddelenbudget) → opnemen mits de nettoprijs na onderhandeling ≥20% lager is; gepast gebruik via nationaal CAR-T-register en landelijke tumorboard.</t>
  </si>
  <si>
    <t xml:space="preserve">Gekwantificeerde kortingseis rechtstreeks afgeleid van de ICER-overschrijding; een kleine modelcorrectie (leeftijd) verhoogt het onderhandelingsdoel van 15% naar 20%; ASCT-substitutie valt buiten het farmaciebudget.</t>
  </si>
  <si>
    <t xml:space="preserve">FE-rapport (gecorrigeerd) conclusie; pakketadvies 26-06-2024 p. 3-4 (kosteneffectiviteit, BIA, passende zorg)</t>
  </si>
  <si>
    <t xml:space="preserve">ICER 60.844 fabrikant 65.910 ZIN leeftijd 57,2 naar 60 jaar, referentiewaarde 50.000 hoge ziektelast, korting minstens 20% 15%, vraagprijs 327.000 eenmalig, BIA 19,5 mln 18,8 mln 65 patiënten ASCT substitutie, CAR-T register tumorboard, sluis prijsonderhandeling</t>
  </si>
  <si>
    <t xml:space="preserve">De beroepsgroep wil axi-cel in de tweede lijn voor alle patiënten die fit genoeg zijn voor CAR-T, ook wie niet in aanmerking komt voor ASCT, maar ZIN heeft die argumenten 'uitgebreid gewogen' en kan voor deze groep 'niet komen tot het oordeel stand van de wetenschap en praktijk' omdat ZUMA-7 alleen ASCT-geschikte patiënten includeerde; ZIN wijst op de regeling Voorwaardelijke Toelating als route voor deze niet-bewezen toepassing.</t>
  </si>
  <si>
    <t xml:space="preserve">Bewijsgebonden afbakening tegen de beroepsgroep in: de studiepopulatie (ASCT-fit) bepaalt de vergoede indicatie; voorwaardelijke toelating als vangnet voor de bredere klinische wens.</t>
  </si>
  <si>
    <t xml:space="preserve">pakketadvies 26-06-2024 p. 3 en 5 (claim beroepsgroep, oordeel SWP, voorwaardelijke toelating)</t>
  </si>
  <si>
    <t xml:space="preserve">beroepsgroep alle CAR-T-fitte patiënten tweede lijn, niet fit voor ASCT wel fit voor CAR-T geen SWP, ZUMA-7 inclusiecriteria stamceltransplantatie, voorwaardelijke toelating weesgeneesmiddelen conditionals exceptionals, geen passende zorg bredere plaatsbepaling</t>
  </si>
  <si>
    <t xml:space="preserve">Naldemedine wordt op een indirecte vergelijking van placebogecontroleerde studies (COMPOSE vs. KODIAC: vergelijkbare responderpercentages, GI-bijwerkingen, toepasbaarheid) gelijkwaardig geacht aan naloxegol en daarmee in een nieuw 1A-cluster geplaatst (DDD 0,2 mg / 25 mg), waardoor naloxegol acht jaar na zijn 'besparende' 1B-opname een vergoedingslimiet krijgt; methylnaltrexon (s.c.) blijft door de toedieningsweg buiten het cluster.</t>
  </si>
  <si>
    <t xml:space="preserve">Klasse-toetreder herreguleert de zittende 1B-plaatsing tot een cluster; indirecte vergelijking via placebostudies volstaat binnen een gevestigde klasse (PAMORA's).</t>
  </si>
  <si>
    <t xml:space="preserve">brief 01-07-2024 p. 1-2 (toets onderlinge vervangbaarheid, therapeutische waarde, advies); FT-rapport 25-06-2024 conclusie</t>
  </si>
  <si>
    <t xml:space="preserve">naldemedine Rizmoic opioïd geïnduceerde constipatie OIC, naloxegol Moventig cluster 1A DDD 0,2 mg 25 mg, indirecte vergelijking COMPOSE KODIAC placebo, methylnaltrexon subcutaan toedieningsweg, gelijke waarde, PAMORA</t>
  </si>
  <si>
    <t xml:space="preserve">BRAVE-AA1/AA2 tonen bij ernstige alopecia areata (SALT ≥50) een klinisch relevante respons (SALT ≤20) bij 35,2% en 32,5% met baricitinib 4 mg vs. 5,3% en 2,6% placebo – ruim 8× zo vaak – zonder klinisch relevant QoL-effect over de gehele populatie (wel bij responders; bewijs 'dun', geen gevalideerde ziektespecifieke vragenlijst) en zonder toename van ernstige bijwerkingen of stakers; ZIN concludeert tot SWP en meerwaarde voor een strikt afgebakende groep (SALT ≥50, episode &lt;8 jaar, na lokale middelen én ≥1 systemisch immunosuppressivum, dermatoloog, evaluatie/stop na 6 maanden).</t>
  </si>
  <si>
    <t xml:space="preserve">Een objectief haargroei-eindpunt draagt de meerwaarde bij een aandoening met vooral psychosociale ziektelast; bijlage 2 borgt ernst, lijnpositie en responderselectie (episodeduur, 6-maandsstop).</t>
  </si>
  <si>
    <t xml:space="preserve">brief 31-07-2024 p. 1-3 (advies en voorwaarden, therapeutische waarde); FT-rapport samenvatting (BRAVE-AA1/AA2 SALT ≤20, QoL, veiligheid)</t>
  </si>
  <si>
    <t xml:space="preserve">baricitinib Olumiant ernstige alopecia areata SALT 50, BRAVE-AA1 BRAVE-AA2 SALT ≤20 35,2% 32,5% vs 5,3% 2,6%, 4 mg 2 mg, kwaliteit van leven niet klinisch relevant responders, dermatoloog immunosuppressivum methotrexaat ciclosporine prednison, episode korter dan 8 jaar, evaluatie 6 maanden stoppen, JAK-remmer</t>
  </si>
  <si>
    <t xml:space="preserve">De BIA raamt 1.355 patiënten in jaar 3 en €8,9 mln (€7.876 p.p., AIP €640) in het door ZIN en beroepsgroep meest realistisch geachte scenario, met een exploratief maximum van €23,8 mln bij meer prevalente patiënten en zonder de komende concurrent ritlecitinib; op grond van het beperkte kostenbeslag is FE-vrijstelling verleend, maar ZIN adviseert de minister de registratiehouder alsnog om een farmaco-economische analyse te vragen 'mocht blijken dat de uitgaven hoger zijn dan verwacht, alvorens vergoeding uit het GVS wordt gehandhaafd'.</t>
  </si>
  <si>
    <t xml:space="preserve">Conditionele FE-vrijstelling: de vrijstelling wordt gekoppeld aan een uitgavenmonitor met terugvaloptie – een nieuw instrument bij BIA's net onder de drempel met grote onzekerheid.</t>
  </si>
  <si>
    <t xml:space="preserve">brief 31-07-2024 p. 3-4 (budgetimpactanalyse, FE-vrijstelling met voorbehoud, ritlecitinib)</t>
  </si>
  <si>
    <t xml:space="preserve">BIA 1.355 patiënten 8,9 mln jaar 3, 7.876 per patiënt AIP 640, maximumscenario 23,8 mln, FE-vrijstelling voorbehoud alsnog farmaco-economische analyse bij hogere uitgaven, ritlecitinib Litfulo concurrent, onzekerheid patiëntaantallen</t>
  </si>
  <si>
    <t xml:space="preserve">Op aanvraag van de beroepsgroep (Expertisecentrum UMCG, Medicijn voor de Maatschappij, Sectie Metabole Ziekten, UMC Utrecht, VKS) – 'onderschreven' door de registratiehouder – breidt ZIN de bijlage 2 van empagliflozine uit met de niet-geregistreerde ultra-zeldzame indicaties GSD-Ib en GSD-XI op basis van een internationale retrospectieve zorgverlenersstudie (112 GSD-Ib-patiënten: minder neutropenie, infecties, mondulcera en IBD; G-CSF afbouwbaar), kleinschalige retrospectieve studies en het Nederlandse zorgpad; omdat het aantal patiënten zeer klein is en G-CSF wordt bespaard, is geen BIA uitgewerkt.</t>
  </si>
  <si>
    <t xml:space="preserve">Drug repurposing via bijlage 2: off-label gebruik van een goedkoop clustermiddel wordt op praktijkdata en consensus vergoedbaar gemaakt zonder fabrikantdossier – bewijslat afgestemd op zeldzaamheid en kosten (vgl. levomepromazine, mifepriston).</t>
  </si>
  <si>
    <t xml:space="preserve">briefrapport 02-08-2024 p. 1-2 (huidige beoordeling, aanvragers, farmacotherapie, BIA, advies) en farmacotherapeutische beoordeling (zorgpad, retrospectieve studies)</t>
  </si>
  <si>
    <t xml:space="preserve">empagliflozine Jardiance off-label glycogeenstapelingsziekte type Ib Von Gierke type XI Fanconi-Bickel, neutropenie neutrofiele disfunctie 1,5-anhydroglucitol, G-CSF afbouwen besparing, beroepsgroep UMCG Medicijn voor de Maatschappij VKS aanvraag, retrospectieve studie 112 patiënten 24 landen, zorgpad, bijlage 2 uitbreiding geen BIA</t>
  </si>
  <si>
    <t xml:space="preserve">Claude (batch 91, 25-09-2026)</t>
  </si>
  <si>
    <t xml:space="preserve">Omalizumab – de oudste astma-biological, alleen voor de astma-indicatie aangevraagd – wordt op NMA-gelijkwaardigheid met benralizumab en tezepelumab in cluster 0R03DXAP V geplaatst (standaarddosis 16 mg/dag, gewogen over het IgE-gestuurde 75–600 mg per 2–4 weken) met een bijlage 2 vanaf 6 jaar en de inmiddels standaard 6-maands ziekenhuiseis, waarmee binnen een jaar drie biologicals met uiteenlopende fenotypen (IgE, eosinofiel, breed) en leeftijdsgrenzen in één limietcluster zijn samengebracht, terwijl de dubbele bekostiging (add-on + GVS) blijft en biosimilars van omalizumab prijsdruk moeten brengen.</t>
  </si>
  <si>
    <t xml:space="preserve">Fenotype- en leeftijdsverschillen zijn geen clusterbreker; de biologicalklasse verhuist volledig mee het GVS in, met de zorgsetting-eis als klassebrede bijlage 2-tekst.</t>
  </si>
  <si>
    <t xml:space="preserve">brief 05-08-2024 p. 1-3 (bekostigingskader, toets onderlinge vervangbaarheid, advies, nadere voorwaarde)</t>
  </si>
  <si>
    <t xml:space="preserve">omalizumab Xolair ernstig allergisch IgE-gemedieerd astma, cluster 0R03DXAP V benralizumab tezepelumab, standaarddosis 16 mg, vanaf 6 jaar, eerste 6 maanden ziekenhuis, dubbele bekostiging add-on, biosimilars patent verlopen, urticaria neuspoliepen buiten beschouwing</t>
  </si>
  <si>
    <t xml:space="preserve">Bij gelijke waarde is een KE-beoordeling volgens ZIN 'niet aan de orde' en mag de prijs maximaal die van de standaard zijn, maar ZIN signaleert expliciet dat onbekend is of eculizumab en ravulizumab (€276.333 per patiënt per jaar) zelf kosteneffectief zijn – 'wanneer de standaardbehandeling een niet-kosteneffectieve behandeling betreft … zal de nieuwe behandeling bij een gelijke prijs ook niet kosteneffectief zijn'; deze 'onwenselijke situatie' bespreekt ZIN met WAR en ACP, en mede door het ongelijke speelveld (extramuraal vs. intramuraal met VWS-prijsafspraken voor ravulizumab, mogelijk eculizumab-biosimilars) adviseert het de minister prijsonderhandelingen te starten.</t>
  </si>
  <si>
    <t xml:space="preserve">Eerste expliciete erkenning dat de 'gelijke waarde = gelijke prijs'-regel niet-kosteneffectieve prijzen kan bestendigen; ZIN kondigt herbezinning aan en koppelt uitzonderlijk een prijsonderhandelingsadvies aan een 1B-plaatsing met gelijke waarde.</t>
  </si>
  <si>
    <t xml:space="preserve">brief 29-08-2024 p. 3-4 (BIA lijstprijzen/prijsafspraken, kosteneffectiviteit, 'kosteneffectiviteit standaardbehandeling onbekend', bekostigingskader, advies prijsonderhandelingen)</t>
  </si>
  <si>
    <t xml:space="preserve">zilucoplan Zilbrysq refractaire gMG C5-remmer subcutaan, gelijke waarde eculizumab ravulizumab kosteneffectiviteit standaardbehandeling onbekend onwenselijk WAR ACP, 276.333 per jaar, prijsonderhandelingen starten, ongelijk speelveld extramuraal intramuraal afbakeningsbrief, prijsafspraken ravulizumab biosimilars eculizumab, BIA 12 patiënten besparing 0,5 mln lijstprijzen</t>
  </si>
  <si>
    <t xml:space="preserve">ZIN koppelt de vergoeding van zilucoplan aan voorschrijven door een academisch centrum na goedkeuring door de landelijke indicatiecommissie voor gGM – de strengste gepast-gebruikconstructie in het GVS tot nu toe – omdat de definitie van 'refractair' varieert (10–20% van ~2.500 MG-patiënten), de mate van substitutie van de intramurale C5-remmers door het gebruiksvriendelijkere thuisgeneesmiddel onduidelijk is en de kosten per patiënt hoog zijn.</t>
  </si>
  <si>
    <t xml:space="preserve">Indicatiecommissie als poortwachter voor een ultra-duur middel met een rekbare doelgroep; centrumeis compenseert het volumerisico van thuistoediening.</t>
  </si>
  <si>
    <t xml:space="preserve">brief 29-08-2024 p. 1-3 (advies en nadere voorwaarde, refractaire MG definities, substitutie gebruiksgemak)</t>
  </si>
  <si>
    <t xml:space="preserve">bijlage 2 academisch centrum indicatiecommissie gegeneraliseerde myasthenia gravis, refractair 10-20% 2.500 MG-patiënten, injectie thuis versus infuus ziekenhuis substitutie onduidelijk, RAISE REGAIN CHAMPION-MG indirecte vergelijking, 12 patiënten jaar 3</t>
  </si>
  <si>
    <t xml:space="preserve">Na de versoepeling voor evolocumab/alirocumab (2023) – gebaseerd op ~7% ezetimib-intolerantie en ZIN-evaluatiesignalen dat ezetimib te laag gedoseerd of 'op papier' werd gebruikt om aan de voorwaarde te voldoen – breidt ZIN op eigen initiatief en na overleg met ZN dezelfde uitzondering (ezetimib-eis vervalt bij gedocumenteerde intolerantie na voldoende lange proef) uit naar inclisiran en bempedoïnezuur, omdat veldsignalen dezelfde problemen melden; de combinatie bempedoïnezuur + PCSK9-remmer blijft niet aanbevolen.</t>
  </si>
  <si>
    <t xml:space="preserve">Klassebrede harmonisatie van een correctie op een voorwaarde die schijngebruik uitlokte – ZIN gebruikt gedragsdata over bijlage 2-naleving om voorwaarden bij te stellen, consistent over de hele klasse.</t>
  </si>
  <si>
    <t xml:space="preserve">brief 29-08-2024 p. 1-3 (eerdere aanpassing evolocumab/alirocumab, huidige voorwaarden, aanpassing, nieuwe voorwaardeteksten)</t>
  </si>
  <si>
    <t xml:space="preserve">inclisiran Leqvio bempedoïnezuur Nilemdo bijlage 2 ezetimib-eis vervalt gedocumenteerde intolerantie, evolocumab alirocumab 2023 analogie, 7% intolerant, ezetimib te lage dosering op papier schijngebruik, ZN overleg, hypercholesterolemie statine ezetimib behandeldoel richtlijn</t>
  </si>
  <si>
    <t xml:space="preserve">Hoewel de fabrikant 1B vroeg voor ALGS, acht ZIN maralixibat onderling vervangbaar met odevixibat (geregistreerd voor PFIC) op grond van hetzelfde mechanisme (IBAT-remming) en het gelijksoortige indicatiegebied cholestatische pruritus, en vormt een 1A-cluster met standaarddoses berekend voor een fictieve 70 kg-patiënt (maralixibat 33,3 mg als gemiddelde van de ALGS- en de niet-beoordeelde PFIC-dosering; odevixibat 5,6 mg) – waarmee odevixibat na anderhalf jaar zijn 1B-status verliest en beide ultra-orphans onder één limiet komen, met het Bylvay-gepast-gebruikpakket (expertisecentrum, na symptomatische therapie, stop na 4 maanden).</t>
  </si>
  <si>
    <t xml:space="preserve">Cluster als kostenbeheersing voor ultra-orphans zonder FE: indicatie-overstijgende clustering op symptoom en mechanisme; rekenkundige fictie (70 kg, gemiddelde dosis over indicaties) om gewichtsgebaseerde kinderdoseringen in de limietsystematiek te passen.</t>
  </si>
  <si>
    <t xml:space="preserve">brief 20-09-2024 p. 1-2 (toets onderlinge vervangbaarheid, standaarddoses incl. voetnoot, advies, voorwaarden); GVS-rapport 21-08-2024 §2.3</t>
  </si>
  <si>
    <t xml:space="preserve">maralixibat Livmarli Alagille ALGS cholestatische pruritus IBAT-remmer, cluster odevixibat Bylvay 1A, standaarddosis 33,3 mg 5,6 mg 70 kg gemiddelde ALGS PFIC 475 µg/kg, ICONIC withdrawal fase 2b n=31, expertisecentrum stopregel 4 maanden, fabrikant vroeg 1B</t>
  </si>
  <si>
    <t xml:space="preserve">Omdat een combinatiepreparaat alleen op 1A komt als beide monopreparaten op 1A staan en olopatadine uitsluitend als oogdruppel (niet toepasbaar bij rinitis) in het GVS zit, is voor mometason/olopatadine geen limiet berekenbaar en volgt 1B, ook al is het middel gelijkwaardig aan het geclusterde fluticason/azelastine (YR01ADAN V); met een iets lagere prijs levert opname bij 114.000–190.000 gebruikers een besparing van €27.000–45.000 op.</t>
  </si>
  <si>
    <t xml:space="preserve">Technische 1B door de combinatiepreparaat-regel ondanks een directe clustercomparator – het 'spookcluster'-probleem dat het latere clusteradvies voor combinatiepreparaten adresseert; grote populatie, verwaarloosbare impact.</t>
  </si>
  <si>
    <t xml:space="preserve">brief 24-09-2024 p. 1-2 (advies, toets onderlinge vervangbaarheid combinatiepreparaten, therapeutische waarde, BIA)</t>
  </si>
  <si>
    <t xml:space="preserve">Ryaltris mometason olopatadine neusspray allergische rinitis, combinatiepreparaat monopreparaten bijlage 1A limiet, olopatadine oogdruppel niet toepasbaar, fluticason azelastine Dymista YR01ADAN V gelijke waarde, bijlage 1B, besparing 27.000-45.000, 113.799-189.665 patiënten</t>
  </si>
  <si>
    <t xml:space="preserve">5-FU 4% crème (eenmaal daags, 4 weken) is in fase 3-RCT's non-inferieur aan 5-FU 5% tweemaal daags met minder lokale bijwerkingen en wordt via marginale toets in het AK-cluster 0D06BBADC V geplaatst (met 5-FU 5%, imiquimod, MAL-PDT, tirbanibuline) met een standaarddosis van 0,077 g/dag – zo precies dat ZIN een correctiebrief uitbracht om de notering van twee naar drie decimalen te wijzigen.</t>
  </si>
  <si>
    <t xml:space="preserve">Lagere concentratie en gunstiger tolerantie zijn geen clusterbreker; de vergoedingslimiet hangt op de derde decimaal van de kuur-omgerekende standaarddosis.</t>
  </si>
  <si>
    <t xml:space="preserve">gecorrigeerde brief 02-10-2024 p. 1-2 (correctie standaarddosis, advies, toets onderlinge vervangbaarheid); GVS-rapport 03-09-2024</t>
  </si>
  <si>
    <t xml:space="preserve">Tolak 5-fluorouracil crème 4% actinische keratose Olsen I-II, cluster 0D06BBADC V 5-FU 5% imiquimod methylaminolevulinaat tirbanibuline, standaarddosis 0,077 g per dag correctie decimalen, non-inferieur eenmaal daags, marginale toets</t>
  </si>
  <si>
    <t xml:space="preserve">Claude (batch 92, 25-09-2026)</t>
  </si>
  <si>
    <t xml:space="preserve">Voor volwassenen die een immunosuppressieve biological of JAK-remmer (gaan) gebruiken bestaat geen directe RZV-studie; ZIN leidt de meerwaarde af uit ~60% minder herpes zoster bij &gt;60-jarigen onder systemische immuunsuppressie, immunogeniciteit in dezelfde orde als bij de al vergoede risicogroepen (die eenzelfde HZ/PHN-risico hebben) en de zeer hoge effectiviteit bij immunocompetente 50-plussers, en acht 'aannemelijk' dat vergelijkbare effectiviteit geldt → vijfde bijlage 2-risicogroep, met 14.725 prevalente en 6.775 incidente patiënten (€321,20 p.p.; €2,3 mln per jaar, daarna €0,7 mln).</t>
  </si>
  <si>
    <t xml:space="preserve">Risicogroep-uitbreiding op extrapolatie en risico-equivalentie zonder eigen studie; de GVS-route groeit uit tot vervanging van het niet-geïmplementeerde GR-programma voor ouderen.</t>
  </si>
  <si>
    <t xml:space="preserve">brief 21-10-2024 p. 1-3 (achtergrond GR 2019, claim, advies, therapeutische waarde, budgetimpactanalyse)</t>
  </si>
  <si>
    <t xml:space="preserve">Shingrix RZV uitbreiding biological JAK-remmer immunosuppressie, 60% minder herpes zoster, immunogeniciteit vergelijkbaar risicogroepen HZ PHN, Gezondheidsraad 2019 ouderen niet geïmplementeerd kosten, 14.725 prevalent 6.775 incident 321,20 per patiënt 2,3 mln per jaar, bijlage 2 vijfde risicogroep</t>
  </si>
  <si>
    <t xml:space="preserve">Op basis van de toename van de GVS-uitgaven aan RZV (€2,9 mln cumulatief sinds 2021 volgens GIP, plus €2,3 mln per jaar door deze uitbreiding) en de uitspraak van de Gezondheidsraad (2019) dat de prijs van RZV aanzienlijk moet dalen om kosteneffectief te zijn, adviseert ZIN de minister 'een prijsonderhandeling te overwegen' – zonder FE en bij een BIA ruim onder de drempel.</t>
  </si>
  <si>
    <t xml:space="preserve">Eerste prijsonderhandelingssuggestie voor een vaccin in het GVS, gebaseerd op cumulatieve uitgavengroei en een extern KE-oordeel (GR) in plaats van een eigen FE – uitgaven-monitoring als aanleiding.</t>
  </si>
  <si>
    <t xml:space="preserve">brief 21-10-2024 p. 2 (GIP-uitgaven, advies prijsonderhandeling te overwegen)</t>
  </si>
  <si>
    <t xml:space="preserve">prijsonderhandeling overwegen vaccin, GIP 2,9 mln uitgegeven RZV sinds opname, Gezondheidsraad hoge kosten prijs moet dalen, 2,3 mln per jaar 0,7 mln vervolgjaren, geen FE</t>
  </si>
  <si>
    <t xml:space="preserve">Omdat baricitinib tijdens de beoordeling op 1B werd opgenomen, werkte ZIN zowel een 1B- als een 1A-scenario uit en adviseert nu een nieuw cluster ritlecitinib/baricitinib (50 mg / 3 mg) met identieke bijlage 2: ALLEGRO toont klinisch relevante SALT ≤20-respons vs. placebo en de indirecte vergelijking met BRAVE-AA suggereert geen relevant verschil, terwijl de bredere leeftijdsindicatie (12+) geen clusterbreker is omdat dosering, vorm en effect bij adolescenten niet afwijken.</t>
  </si>
  <si>
    <t xml:space="preserve">Tweede AA-JAK-remmer maakt van een 1B-plaatsing binnen drie maanden een limietcluster; 'dezelfde leeftijdscategorie' functioneel uitgelegd.</t>
  </si>
  <si>
    <t xml:space="preserve">brief 23-10-2024 p. 1-3 (context baricitinib, advies, toets onderlinge vervangbaarheid, adolescenten); FT-rapport (ALLEGRO, indirecte vergelijking)</t>
  </si>
  <si>
    <t xml:space="preserve">ritlecitinib Litfulo alopecia areata JAK-remmer 12 jaar en ouder, cluster baricitinib 1A standaarddosis 50 mg 3 mg, ALLEGRO SALT ≤20, indirecte vergelijking BRAVE-AA geen relevant verschil, adolescenten geen dosisaanpassing leeftijdscategorie, bijlage 2 identiek dermatoloog SALT 50 8 jaar immunosuppressivum</t>
  </si>
  <si>
    <t xml:space="preserve">Atogepant (PROGRESS, RCT bij chronische migraine) wordt via een vergelijking van de therapieresistente subgroepen met de gepoolde subgroepen uit 9 RCT's met s.c. CGRP-antilichamen (uit eerdere ZIN-beoordelingen) gelijkwaardig geacht aan erenumab, fremanezumab en galcanezumab, en krijgt door het verschil in toedieningsweg een 1B-plaatsing onder exact dezelfde bijlage 2 (MOH uitgesloten, falen topiramaat/valproaat én 2× botulinetoxine) en gepast-gebruikafspraken; de BIA (€0,2–2,5 mln, 3.641–4.033 patiënten) berust op instroom van prikangst-patiënten (~5%) bij kostenneutrale substitutie.</t>
  </si>
  <si>
    <t xml:space="preserve">1B als clusterequivalent bij een orale variant van een s.c. klasse; hergebruik van eigen beoordelingsdata als indirecte comparator; gebruiksgemak gemodelleerd maar niet als groeirisico gewogen.</t>
  </si>
  <si>
    <t xml:space="preserve">brief 23-10-2024 p. 1-3 (claim, advies, toets onderlinge vervangbaarheid, therapeutische waarde, BIA incl. voetnoten prikangst en effectduur); FT-rapport 17-09-2024 (PROGRESS, subgroepvergelijking)</t>
  </si>
  <si>
    <t xml:space="preserve">atogepant Aquipta chronische migraine therapieresistent gepant oraal, PROGRESS, s.c. CGRP-remmers erenumab fremanezumab galcanezumab 9 RCT's subgroepen gelijke waarde, toedieningsweg bijlage 1B, bijlage 2 topiramaat valproaat botulinetoxine PREEMPT MOH, prikangst 5%, BIA 0,2-2,5 mln 3.641-4.033 patiënten</t>
  </si>
  <si>
    <t xml:space="preserve">Bij endometriose-gerelateerde pijn na onvoldoende effect van hormonale therapie en/of chirurgie is de Nederlandse standaard het off-label gebruik van een GnRH-agonist (leuproreline s.c.) met hormonale substitutie; SPIRIT 1/2 en de extensie tonen klinisch relevante pijnreductie voor relugolix/E2/NETA en de indirecte vergelijking geen relevante verschillen → gelijke waarde; met €1.285 vs. €1.362 per patiënt per jaar bespaart de uitbreiding ~€0,1 mln bij 1.672 patiënten, zonder de perimenopauzale beperking die bij fibromen geldt.</t>
  </si>
  <si>
    <t xml:space="preserve">Gelijke waarde t.o.v. een off-label standaard volstaat voor bijlage 2-uitbreiding van een geregistreerd alternatief; andere indicatie, andere afbakening – de NVOG-terughoudendheid van 2022 geldt hier niet.</t>
  </si>
  <si>
    <t xml:space="preserve">brief 25-10-2024 p. 1-2 (huidige aanvraag, beoordeling therapeutische waarde, BIA, advies, voorwaarde) – OCR</t>
  </si>
  <si>
    <t xml:space="preserve">Ryeqo relugolix estradiol norethisteron endometriose pijn uitbreiding bijlage 2, GnRH-agonist leuproreline off-label hormonale substitutie gelijke waarde, SPIRIT, 1.285 vs 1.362 per jaar besparing 0,1 mln 1.672 patiënten, hormonale medicatie chirurgie onvoldoende effect</t>
  </si>
  <si>
    <t xml:space="preserve">Anders dan bij de eerdere Kaftrio-uitbreidingen (2022: geen KE wegens het arrangement) stelt ZIN bij 2–5 jaar (107 kinderen, €178.954 p.p., €9,2 mln meerkosten na substitutie) een expliciete voorwaarde: een prijsreductie van ten minste 75%, heronderhandeling van een prijsafspraak 'voor alle toekomstige CFTR-modulatoren' en overweging om toekomstige indicatie-uitbreidingen mee te nemen, omdat eerdere start de levenslange behandelkosten verhoogt; de fabrikant-KEA (die zelf 'niet kosteneffectief' concludeert) wordt niet beoordeeld wegens een onjuiste comparator en ontbrekende longfunctie-effecten, en ZIN leunt op het KE-oordeel uit 2021.</t>
  </si>
  <si>
    <t xml:space="preserve">Breuk met de arrangement-automatiek: leeftijdsuitbreiding wordt voor het eerst aan een gekwantificeerde kortingseis en klassebrede heronderhandeling gekoppeld – ZIN erkent 'nooit eerder' KE bij een leeftijdsuitbreiding te hebben beoordeeld.</t>
  </si>
  <si>
    <t xml:space="preserve">briefrapport 04-11-2024 p. 3-4 (budgetimpactanalyse, kosteneffectiviteit, advies met voorwaarden)</t>
  </si>
  <si>
    <t xml:space="preserve">Kaftrio Kalydeco 2-5 jaar uitbreiding, prijsreductie ten minste 75%, heronderhandeling arrangement alle toekomstige CFTR-modulatoren indicatie-uitbreidingen, levenslange behandelkosten eerdere start, KEA fabrikant niet kosteneffectief niet beoordeeld comparator longfunctie, KE-oordeel 2021, 107 kinderen 178.954 per jaar 9,2 mln meerkosten, gepast gebruik afspraken</t>
  </si>
  <si>
    <t xml:space="preserve">Studie 111 (single-arm open-label, 2–5 jaar, 24 weken, n=69) toont een zweetchloridedaling van -57,9 mmol/l, LCI2,5 -0,83 en verbetering van groei en pancreasfunctie (F/F-subgroep: zweetchloride -70,0), zonder controlegroep; ZIN concludeert tot meerwaarde t.o.v. Orkambi, Kalydeco en/of symptomatische zorg en adviseert regelmatige evaluatie van de effectiviteit voor doelmatig gebruik.</t>
  </si>
  <si>
    <t xml:space="preserve">Bewijslat onveranderd laag (single-arm biomarkers), terwijl de prijslat omhoog gaat – de CFTR-modulatorreeks scheidt SWP-oordeel en betaalbaarheid steeds scherper.</t>
  </si>
  <si>
    <t xml:space="preserve">briefrapport 04-11-2024 bijlage (studie 111 resultaten, F/F-subgroep, extensie) en p. 3 (beoordeling therapeutische waarde, evaluatie)</t>
  </si>
  <si>
    <t xml:space="preserve">studie 111 VX20-445-111 single-arm 2-5 jaar, zweetchloride -57,9 mmol/l n=69, LCI2,5 -0,83, F/F -70,0, BMI lengte pancreasfunctie, geen controlegroep, meerwaarde Orkambi Kalydeco symptomatisch, regelmatige evaluatie doelmatig gebruik, granulaat 80/40/60 mg 59,5 mg</t>
  </si>
  <si>
    <t xml:space="preserve">Na terugtrekking van het rabiësvaccin Mérieux om productieredenen registreerde de fabrikant Verorab (dezelfde virusstam, andere productie/hulpstoffen); ZIN acht beide onderling vervangbaar (KNMP: i.m. uitwisselbaar; LCI: voorkeur i.m.) maar plaatst Verorab – ondanks de 1A-aanvraag – in de bestaande 1B/bijlage 2-positie van zijn voorganger, uitsluitend voor postexpositieprofylaxe, met €1.300 meerkosten per jaar door het prijsverschil per flacon.</t>
  </si>
  <si>
    <t xml:space="preserve">Vergoedingspositie wordt bij productvervanging overgedragen in plaats van opnieuw bepaald; pre-expositievaccinatie (reizigers) blijft buiten de aanspraak.</t>
  </si>
  <si>
    <t xml:space="preserve">brief 26/27-11-2024 p. 1-2 (claim, advies, toets onderlinge vervangbaarheid, kosten, conclusie)</t>
  </si>
  <si>
    <t xml:space="preserve">Verorab rabiësvaccin postexpositie profylaxe, Mérieux van de markt productie, stam PM/WI 38-1503-3M, onderling vervangbaar KNMP LCI intramusculair, bijlage 1B bijlage 2 blootgesteld aan rabiësvirus, 65,75 per flacon 217 uitgiftes 1.300 meerkosten, 1A aanvraag afgewezen</t>
  </si>
  <si>
    <t xml:space="preserve">Claude (batch 93, 25-09-2026)</t>
  </si>
  <si>
    <t xml:space="preserve">Twee fase 3-RCT's tonen dat 52,3% van de kinderen na desensibilisatie 1.000 mg pinda-eiwit (≈3 pinda's, de klinische relevantiegrens) tolereert tegenover 2,4% met placebo, met behoud en toename tot 24 maanden en afnemende allergische bijwerkingen bij langer gebruik; ZIN concludeert dat deze tolerantie 'waarschijnlijk' de kans op een ernstige reactie bij onbedoelde blootstelling klinisch relevant verlaagt → meerwaarde t.o.v. geen immunotherapie, met een bijlage 2 op de voorschrijver (kinderarts-allergoloog) omdat de registratie breder is dan de beoogde plaats en de expert de slagingskans en begeleiding moet borgen.</t>
  </si>
  <si>
    <t xml:space="preserve">Tolerantiedrempel als geaccepteerd surrogaat voor het niet-gemeten klinische doel (veiligheid bij accidentele inname); voorschrijverbeperking als 'passende zorg'-instrument bij een intensieve, complexe behandeling.</t>
  </si>
  <si>
    <t xml:space="preserve">brief 03-12-2024 p. 2-3 (therapeutische waarde, passende zorg); FT-rapport samenvatting (PALISADE/ARTEMIS)</t>
  </si>
  <si>
    <t xml:space="preserve">Palforzia ontvet pinda-eiwit orale immunotherapie pinda-allergie 4-17 jaar, tolerantie 1.000 mg 52,3% vs 2,4% placebo, onbedoelde blootstelling ernstige reactie, 24 maanden, bijwerkingen allergisch afnemend, bijlage 2 kinderarts allergoloog, start- en stopcriteria overstap dieet 2 jaar, BIA 0,5 mln 123 patiënten 4.296 per jaar FE-vrijstelling voorbehoud</t>
  </si>
  <si>
    <t xml:space="preserve">Op grond van het VWS-besluit van 24-02-2006 komen alle immunoglobulines wegens het unieke karakter van markt en producten in principe op 1B zonder toets van onderlinge vervangbaarheid; Uman Big is de Nederlandse registratie van het eerder via artsenverklaring geïmporteerde ImmunoHBS dat het uitgevallen HepBQuin (Sanquin) verving, met volgens het RIVM grote behoefte aan een i.m. product voor pasgeborenen van HBsAg-positieve moeders bij thuisbevallingen; meerkosten maximaal €0,2 mln.</t>
  </si>
  <si>
    <t xml:space="preserve">Immunoglobuline-status aparte (2006) als klassebeleid vergelijkbaar met de hiv-regel; beschikbaarheidsherstel via registratie van een importproduct.</t>
  </si>
  <si>
    <t xml:space="preserve">brief 03-12-2024 p. 1-3 (indicaties, advies, achtergrond HepBQuin/ImmunoHBS, VWS-besluit 2006, samenstelling)</t>
  </si>
  <si>
    <t xml:space="preserve">Uman Big hepatitis B immunoglobuline HBIG intramusculair Kedrion, HepBQuin Sanquin leveringsproblemen ImmunoHBS artsenverklaring import, immunoglobulines bijlage 1B VWS besluit 2006 unieke markt geen clustertoets, pasgeborenen HBsAg-positieve moeders thuisbevalling RIVM, Zutectra Hepatect CP, meerkosten 200.000</t>
  </si>
  <si>
    <t xml:space="preserve">Nadat teduglutide in 2018 op SWP strandde (20% volumereductie parenterale voeding maar blijvende afhankelijkheid, onduidelijk aandeel natuurlijke adaptatie, geen QoL-verschil) en in 2023 als VT-kandidaat werd aangemerkt, toetst ZIN nu het convenant aan de kaderbrief VT (2019): een 5-jarig prospectief register (Revestive Monitor; QoL, TPV-volume/afhankelijkheid, zorgconsumptie, labwaarden, intra-patiëntvergelijking) in Amsterdam UMC en drie centra voor maximaal 90 strikt geselecteerde patiënten (volwassenen: IBD-oorzaak met ≥3×/week TPV of &gt;14 l/week ≥12 maanden; kinderen ≥30% parenteraal afhankelijk), waarbij partijen zich contractueel binden aan stopzetting van de vergoeding bij een negatieve SWP-conclusie.</t>
  </si>
  <si>
    <t xml:space="preserve">Voorwaardelijke toelating als gestructureerd antwoord op een evidence gap bij een weesgeneesmiddel: registerdata met harde exit vervangen bijlage 2, en ZIN's rol beperkt zich tot toetsing van het convenant.</t>
  </si>
  <si>
    <t xml:space="preserve">brief 11-02-2025 p. 1-3 en bijlage 1 (VT-kandidaat 2023, selectiecriteria, centra, afwikkeling, evidence gap 2018, Revestive Monitor)</t>
  </si>
  <si>
    <t xml:space="preserve">teduglutide Revestive kortedarmsyndroom voorwaardelijke toelating 5 jaar convenant kaderbrief VT 2019, Revestive Monitor register intra-patiënt kwaliteit van leven parenterale voeding, 2018 niet SWP natuurlijke adaptatie, maximaal 90 patiënten Amsterdam UMC UMCG Radboud Sophia, IBD 3x per week TPV 14 liter, kinderen 30% parenteraal, stopzetting bij negatieve conclusie</t>
  </si>
  <si>
    <t xml:space="preserve">Rozanolixizumab (MycarinG vs. placebo) wordt op dezelfde wijze als zilucoplan en efgartigimod gelijkwaardig geacht aan eculizumab/ravulizumab – 'alle geneesmiddelen zijn enkel onderzocht ten opzichte van placebo … en resulteren in een verlaging van de ernst van de ziekte' – en vormt met zilucoplan een nieuw 1A-cluster (80 mg / 23 mg per dag) onder dezelfde bijlage 2 (academisch centrum + indicatiecommissie); als enige middel biedt het SWP bij MuSK-positieve refractaire gMG (subgroepen vergelijkbaar), waarvoor een aparte BIA van €2,5 mln (€310.849 p.p., responsafhankelijke cycli) geldt, terwijl ZIN opnieuw signaleert dat de kosteneffectiviteit van de standaarden onbekend is.</t>
  </si>
  <si>
    <t xml:space="preserve">'Gelijke aanpak' bij uitsluitend placebogecontroleerd bewijs als methodologische standaard voor de gMG-klasse; nieuwe subpopulatie (MuSK+) vergoed via cluster zonder eigen comparator; KE-systeemsignaal herhaald.</t>
  </si>
  <si>
    <t xml:space="preserve">brief 24-02-2025 p. 1-4 (advies, toets onderlinge vervangbaarheid, therapeutische waarde, MuSK, BIA, kosteneffectiviteit, bekostigingskader)</t>
  </si>
  <si>
    <t xml:space="preserve">rozanolixizumab Rystiggo refractaire gMG AChR MuSK FcRn, MycarinG placebo, gelijke waarde eculizumab ravulizumab gelijke aanpak zilucoplan efgartigimod, cluster zilucoplan 1A 80 mg 23 mg, indicatiecommissie academisch centrum, MuSK BIA 2,5 mln 310.849 cycli respons, kosteneffectiviteit standaard onbekend, extramuraal afbakeningsbrief</t>
  </si>
  <si>
    <t xml:space="preserve">De KEA is van voldoende kwaliteit maar de ICER hangt volledig van de praktijkdosis af: €52.039/QALY bij 15 mg/kg/dag (volgens de beroepsgroep meest realistisch) en €139.664/QALY bij de maximale 25 mg/kg/dag, waarbij de prijs ~30% zou moeten dalen om onder de referentiewaarde van €80.000 te komen; ZIN acht cannabidiol 'waarschijnlijk kosteneffectief', koppelt daaraan dat de werkelijke TSC-prijs niet hoger mag zijn dan de al onderhandelde DS/LGS-prijs en houdt een herbeoordeling open als minder patiënten stoppen dan verwacht (BIA €8,8–17,0 mln).</t>
  </si>
  <si>
    <t xml:space="preserve">Dosisafhankelijke kosteneffectiviteit opgelost via een praktijkaanname van de beroepsgroep plus prijsplafond en herbeoordelingsoptie – conditionele acceptatie in plaats van een kortingseis.</t>
  </si>
  <si>
    <t xml:space="preserve">FE-rapport 2025 conclusie (ICER 15 vs 25 mg/kg, referentiewaarde 80.000, onzekerheden); brief 24-02-2025 p. 2-3 (kosteneffectiviteit, prijs DS/LGS, herbeoordeling)</t>
  </si>
  <si>
    <t xml:space="preserve">cannabidiol Epidyolex tubereuze sclerose complex TSC uitbreiding, ICER 52.039 per QALY 15 mg/kg 139.664 25 mg/kg, referentiewaarde 80.000 prijs 30% dalen, waarschijnlijk kosteneffectief beroepsgroep dosering, prijs niet hoger dan DS LGS onderhandeld, herbeoordeling stoppers, BIA 8,8-17,0 mln 359-422 patiënten</t>
  </si>
  <si>
    <t xml:space="preserve">GWPCARE6 toont een significante afname van 30,1% [13,9–43,3] in TSC-gerelateerde aanvallen t.o.v. placebo, maar de ≥50%-responderanalyse (36% vs. 22,4%; RR 1,61 [0,96–2,70]) is niet significant; ZIN concludeert tot een 'mogelijk' klinisch relevant effect en meerwaarde, met QoL-verbetering bij het merendeel, en verankert de 30%-stopregel na 6 maanden (evaluatie elke 6 maanden gedurende 2 jaar) in een bijlage 2 die uitdrukkelijk niet voor fenfluramine geldt.</t>
  </si>
  <si>
    <t xml:space="preserve">Significant primair eindpunt draagt de meerwaarde ondanks een niet-significante responderanalyse (EMA-logica); responder-stopregel als compensatie voor de heterogene respons; indicatiespecifieke voorwaarden binnen de klasse.</t>
  </si>
  <si>
    <t xml:space="preserve">FT-rapport 2025 samenvatting en conclusie (GWPCARE6 primair eindpunt, ≥50% responders RR 1,61, QoL, bijwerkingen); brief 24-02-2025 p. 1-2 (nieuwe voorwaarde, therapeutische waarde)</t>
  </si>
  <si>
    <t xml:space="preserve">GWPCARE6 aanvallen -30,1% placebo, 50% responders 36% vs 22,4% RR 1,61 niet significant, mogelijk klinisch relevant meerwaarde, kwaliteit van leven, stopregel 30% na 6 maanden evaluatie 2 jaar, therapieresistent twee anti-epileptica, niet voor fenfluramine, 2 jaar en ouder</t>
  </si>
  <si>
    <t xml:space="preserve">Codeboek – keuzelijsten (bron voor de dropdowns) en definities</t>
  </si>
  <si>
    <t xml:space="preserve">Indicatiegroep</t>
  </si>
  <si>
    <t xml:space="preserve">Type advies (intramuraal)</t>
  </si>
  <si>
    <t xml:space="preserve">Type advies (GVS)</t>
  </si>
  <si>
    <t xml:space="preserve">Uitkomst (intramuraal)</t>
  </si>
  <si>
    <t xml:space="preserve">Uitkomst (GVS)</t>
  </si>
  <si>
    <t xml:space="preserve">Ja/Nee</t>
  </si>
  <si>
    <t xml:space="preserve">Stand W&amp;P</t>
  </si>
  <si>
    <t xml:space="preserve">SW&amp;P kernreden</t>
  </si>
  <si>
    <t xml:space="preserve">Therapeutische waarde</t>
  </si>
  <si>
    <t xml:space="preserve">Kosteneffectief</t>
  </si>
  <si>
    <t xml:space="preserve">Aanvraag GVS</t>
  </si>
  <si>
    <t xml:space="preserve">Positie ZIN</t>
  </si>
  <si>
    <t xml:space="preserve">Gewicht</t>
  </si>
  <si>
    <t xml:space="preserve">Categorie</t>
  </si>
  <si>
    <t xml:space="preserve">Term</t>
  </si>
  <si>
    <t xml:space="preserve">Definitie / toelichting</t>
  </si>
  <si>
    <t xml:space="preserve">Voldoet het middel aan 'de stand van de wetenschap en praktijk' (art. 2.1 lid 2 Bzv)? Inclusief therapeutische waarde t.o.v. de vergelijkende behandeling (GRADE).</t>
  </si>
  <si>
    <t xml:space="preserve">ICER (€/QALY) t.o.v. de referentiewaarde die hoort bij de ziektelast; incl. ZIN-oordeel over modelaannames en onzekerheid.</t>
  </si>
  <si>
    <t xml:space="preserve">Niet-inferieur</t>
  </si>
  <si>
    <t xml:space="preserve">Verwachte macrokosten per jaar (BIA), aantal patiënten, substitutie en verdringingseffecten.</t>
  </si>
  <si>
    <t xml:space="preserve">Onbekend</t>
  </si>
  <si>
    <t xml:space="preserve">Ziektelast (proportional shortfall, 0–1) en de vraag of de zorg voor rekening van het collectief moet komen.</t>
  </si>
  <si>
    <t xml:space="preserve">Uitbreiding vergoeding</t>
  </si>
  <si>
    <t xml:space="preserve">Start-/stopcriteria, indicatiecommissies, registraties, praktische inbedding, afspraken over gepast gebruik.</t>
  </si>
  <si>
    <t xml:space="preserve">Volledigheid/kwaliteit dossier, verzochte aanvullingen, ontbrekende data, afwijkingen van de richtlijn FE-onderzoek.</t>
  </si>
  <si>
    <t xml:space="preserve">Confounding (bridging, crossover, selectie)</t>
  </si>
  <si>
    <t xml:space="preserve">Overwegingen van de ACP: solidariteit, rechtvaardigheid, precedentwerking, maatschappelijke aanvaardbaarheid van prijs of onzekerheid.</t>
  </si>
  <si>
    <t xml:space="preserve">Reactie fabrikant / consultatie</t>
  </si>
  <si>
    <t xml:space="preserve">Veld</t>
  </si>
  <si>
    <t xml:space="preserve">Genormaliseerde ziektegroep (dropdown), automatisch afgeleid uit de titel en daarna te corrigeren; wordt in het Argumenten-blad opgehaald zodat je argumenten per ziekte kunt filteren.</t>
  </si>
  <si>
    <t xml:space="preserve">Behandellijn van de beoordeelde indicatie (dropdown), automatisch afgeleid uit de titel en daarna te corrigeren; wordt in het Argumenten-blad opgehaald voor filtering.</t>
  </si>
  <si>
    <t xml:space="preserve">Hodgkin</t>
  </si>
  <si>
    <t xml:space="preserve">SW&amp;P: kernreden oordeel</t>
  </si>
  <si>
    <t xml:space="preserve">De ene doorslaggevende reden waarom ZIN het middel wel/niet/deels aan de stand van de wetenschap en praktijk vond voldoen (dropdown). Gebruik 'Alleen subgroep onderbouwd' als het oordeel per subpopulatie verschilt.</t>
  </si>
  <si>
    <t xml:space="preserve">SW&amp;P: waarom positief/negatief</t>
  </si>
  <si>
    <t xml:space="preserve">Vrije tekst, 3–6 zinnen: begin met 'Positief', 'Negatief' of 'Deels', noem het bewijs (studieopzet, comparator, effectgrootte, GRADE), de redenen waarom ZIN het bewijs wel/niet accepteerde en eventuele voorwaarden (subgroep, herbeoordeling).</t>
  </si>
  <si>
    <t xml:space="preserve">MDS</t>
  </si>
  <si>
    <t xml:space="preserve">Positie ZIN t.o.v. claim</t>
  </si>
  <si>
    <t xml:space="preserve">Ondersteunt: ZIN volgt de fabrikant. Verwerpt: ZIN wijst de claim/aanname af. Nuanceert: ZIN accepteert onder voorwaarden of voor een subgroep.</t>
  </si>
  <si>
    <t xml:space="preserve">Myelofibrose</t>
  </si>
  <si>
    <t xml:space="preserve">Doorslaggevend: het argument bepaalt de uitkomst. Ondersteunend: draagt bij. Zijdelings: genoemd, maar niet bepalend.</t>
  </si>
  <si>
    <t xml:space="preserve">In één zin: voor welk type toekomstig dossier is dit argument opnieuw bruikbaar (bijv. 'acceptatie van single-arm data bij ultrazeldzame ziekte').</t>
  </si>
  <si>
    <t xml:space="preserve">ZIN-referentiewaarden naar ziektelast: 0,10–0,40 → € 20.000; 0,41–0,70 → € 50.000; 0,71–1,00 → € 80.000 per QALY (rapport 'Kosteneffectiviteit in de praktijk', 2015). Controleer bij herziening van het beoordelingskader.</t>
  </si>
  <si>
    <t xml:space="preserve">Invoeren als fractie (0,40 = 40%). Het percentage dat ZIN noemt als noodzakelijk om kosteneffectief te worden; leeg laten als ZIN geen percentage noemt.</t>
  </si>
  <si>
    <t xml:space="preserve">Uitkomst advies (intramuraal)</t>
  </si>
  <si>
    <t xml:space="preserve">Sinds 2024 staat de uitkomst in de titel van het ZIN-advies (vergoed / alleen vergoeden na prijsdaling / niet vergoeden). Voor oudere adviezen: overnemen uit de brief aan de minister.</t>
  </si>
  <si>
    <t xml:space="preserve">Uitkomst advies (GVS)</t>
  </si>
  <si>
    <t xml:space="preserve">Bijlage 1A = clusteren met vergoedingslimiet; 1B = uniek, volledige vergoeding; bijlage 2 = nadere voorwaarden. 'Opnemen na prijsonderhandeling' als ZIN opname koppelt aan een financieel arrangement.</t>
  </si>
  <si>
    <t xml:space="preserve">Index = alleen titel/datum/URL uit de ZIN-index. Basisgegevens = kerngegevens (waarde, ICER, BIA, uitkomst) ingevuld. Argumenten volledig = alle relevante argumenten in tabblad Argumenten. Gecontroleerd = tweede persoon heeft gecontroleerd.</t>
  </si>
  <si>
    <t xml:space="preserve">Hoofd-halskanker</t>
  </si>
  <si>
    <t xml:space="preserve">Schildklier- / neuro-endocriene tumoren</t>
  </si>
  <si>
    <t xml:space="preserve">Hersentumoren</t>
  </si>
  <si>
    <t xml:space="preserve">Overzicht – alle tellingen zijn formules en lopen automatisch mee met nieuwe rijen</t>
  </si>
  <si>
    <t xml:space="preserve">Intramuraal (sluis): aantal afgeronde adviezen per jaar en uitkomst</t>
  </si>
  <si>
    <t xml:space="preserve">Nog in te vullen</t>
  </si>
  <si>
    <t xml:space="preserve">Totaal</t>
  </si>
  <si>
    <t xml:space="preserve">Lopend (in beoordeling)</t>
  </si>
  <si>
    <t xml:space="preserve">Toelichting: 'Nog in te vullen' = adviezen van vóór 2024, waarvan de uitkomst nog niet uit het dossier is overgenomen.</t>
  </si>
  <si>
    <t xml:space="preserve">Argumenten: aantal per pakketcriterium en traject</t>
  </si>
  <si>
    <t xml:space="preserve">Voortgang extractie: aantal dossiers per status</t>
  </si>
  <si>
    <t xml:space="preserve">Aantal dossiers per therapeutisch gebied (auto-classificatie, controleren)</t>
  </si>
  <si>
    <t xml:space="preserve">Stand van wetenschap en praktijk: aantal dossiers per oordeel</t>
  </si>
  <si>
    <t xml:space="preserve">SW&amp;P-oordeel</t>
  </si>
  <si>
    <t xml:space="preserve">Stand van wetenschap en praktijk: doorslaggevende reden per dossier</t>
  </si>
  <si>
    <t xml:space="preserve">Kernreden</t>
  </si>
  <si>
    <t xml:space="preserve">Argumenten: aantal per indicatiegroep (ziekte) en traject</t>
  </si>
</sst>
</file>

<file path=xl/styles.xml><?xml version="1.0" encoding="utf-8"?>
<styleSheet xmlns="http://schemas.openxmlformats.org/spreadsheetml/2006/main">
  <numFmts count="8">
    <numFmt numFmtId="164" formatCode="General"/>
    <numFmt numFmtId="165" formatCode="dd\-mm\-yyyy"/>
    <numFmt numFmtId="166" formatCode="0.00"/>
    <numFmt numFmtId="167" formatCode="#,##0"/>
    <numFmt numFmtId="168" formatCode="0%"/>
    <numFmt numFmtId="169" formatCode="#,##0.0"/>
    <numFmt numFmtId="170" formatCode="0"/>
    <numFmt numFmtId="171" formatCode="#,##0;\-#,##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b val="true"/>
      <sz val="10"/>
      <color rgb="FFFFFFFF"/>
      <name val="Arial"/>
      <family val="0"/>
      <charset val="1"/>
    </font>
    <font>
      <sz val="10"/>
      <name val="Arial"/>
      <family val="0"/>
      <charset val="1"/>
    </font>
    <font>
      <u val="single"/>
      <sz val="10"/>
      <color rgb="FF0563C1"/>
      <name val="Arial"/>
      <family val="0"/>
      <charset val="1"/>
    </font>
    <font>
      <sz val="10"/>
      <name val="Arial"/>
      <family val="2"/>
    </font>
    <font>
      <b val="true"/>
      <sz val="11"/>
      <name val="Arial"/>
      <family val="0"/>
      <charset val="1"/>
    </font>
    <font>
      <i val="true"/>
      <sz val="9"/>
      <name val="Arial"/>
      <family val="0"/>
      <charset val="1"/>
    </font>
  </fonts>
  <fills count="6">
    <fill>
      <patternFill patternType="none"/>
    </fill>
    <fill>
      <patternFill patternType="gray125"/>
    </fill>
    <fill>
      <patternFill patternType="solid">
        <fgColor rgb="FF1F4E78"/>
        <bgColor rgb="FF003366"/>
      </patternFill>
    </fill>
    <fill>
      <patternFill patternType="solid">
        <fgColor rgb="FFD9D9D9"/>
        <bgColor rgb="FFE2EFDA"/>
      </patternFill>
    </fill>
    <fill>
      <patternFill patternType="solid">
        <fgColor rgb="FFFFF2CC"/>
        <bgColor rgb="FFE2EFDA"/>
      </patternFill>
    </fill>
    <fill>
      <patternFill patternType="solid">
        <fgColor rgb="FFE2EFDA"/>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4" fontId="5" fillId="5"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center" textRotation="0" wrapText="true" indent="0" shrinkToFit="false"/>
      <protection locked="true" hidden="false"/>
    </xf>
    <xf numFmtId="164" fontId="5" fillId="5" borderId="1" xfId="0" applyFont="true" applyBorder="true" applyAlignment="true" applyProtection="false">
      <alignment horizontal="general" vertical="center" textRotation="0" wrapText="true" indent="0" shrinkToFit="false"/>
      <protection locked="true" hidden="false"/>
    </xf>
    <xf numFmtId="164" fontId="5" fillId="4"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7" fontId="7" fillId="0" borderId="1" xfId="0" applyFont="true" applyBorder="true" applyAlignment="true" applyProtection="false">
      <alignment horizontal="general" vertical="top" textRotation="0" wrapText="false" indent="0" shrinkToFit="false"/>
      <protection locked="true" hidden="false"/>
    </xf>
    <xf numFmtId="168" fontId="7" fillId="0"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true" applyProtection="false">
      <alignment horizontal="general" vertical="top" textRotation="0" wrapText="false" indent="0" shrinkToFit="false"/>
      <protection locked="true" hidden="false"/>
    </xf>
    <xf numFmtId="164" fontId="5" fillId="3" borderId="0" xfId="0" applyFont="true" applyBorder="false" applyAlignment="true" applyProtection="false">
      <alignment horizontal="general" vertical="center" textRotation="0" wrapText="tru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70" fontId="7" fillId="0" borderId="0" xfId="0" applyFont="true" applyBorder="false" applyAlignment="true" applyProtection="false">
      <alignment horizontal="general" vertical="bottom" textRotation="0" wrapText="false" indent="0" shrinkToFit="false"/>
      <protection locked="true" hidden="false"/>
    </xf>
    <xf numFmtId="171" fontId="7" fillId="0" borderId="0" xfId="0" applyFont="true" applyBorder="false" applyAlignment="true" applyProtection="false">
      <alignment horizontal="general" vertical="bottom" textRotation="0" wrapText="false" indent="0" shrinkToFit="false"/>
      <protection locked="true" hidden="false"/>
    </xf>
    <xf numFmtId="171" fontId="5"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D9D9D9"/>
          <bgColor rgb="FF000000"/>
        </patternFill>
      </fill>
    </dxf>
    <dxf>
      <fill>
        <patternFill patternType="solid">
          <bgColor rgb="FF000000"/>
        </patternFill>
      </fill>
    </dxf>
    <dxf>
      <fill>
        <patternFill patternType="solid">
          <fgColor rgb="FFE2EFDA"/>
          <bgColor rgb="FF000000"/>
        </patternFill>
      </fill>
    </dxf>
    <dxf>
      <fill>
        <patternFill patternType="solid">
          <fgColor rgb="FF0563C1"/>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zorginstituutnederland.nl/wat-wij-doen/programmas-en-samenwerkingsverbanden/horizonscan-geneesmiddelen/sluis-voor-dure-geneesmiddelen/overzicht-sluismiddelen-waarover-het-zorginstituut-heeft-geadviseerd" TargetMode="External"/><Relationship Id="rId2" Type="http://schemas.openxmlformats.org/officeDocument/2006/relationships/hyperlink" Target="https://www.zorginstituutnederland.nl/werkagenda/overzicht-pakketadviezen" TargetMode="External"/><Relationship Id="rId3" Type="http://schemas.openxmlformats.org/officeDocument/2006/relationships/hyperlink" Target="https://www.zorginstituutnederland.nl/werkagenda/overzicht-gvs-adviezen"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orginstituutnederland.nl/werkagenda/bloed-en-immuunsysteem/pakketadvies-sluisgeneesmiddel-teprotumumab-tepezza-voor-de-oogziekte-van-graves" TargetMode="External"/><Relationship Id="rId3" Type="http://schemas.openxmlformats.org/officeDocument/2006/relationships/hyperlink" Target="https://www.zorginstituutnederland.nl/werkagenda/kanker/pakketadvies-sluisgeneesmiddel-amivantamab-rybrevant-in-combinatie-met-chemotherapie-voor-de-behandeling-van-gevorderde-niet-kleincellige-longkanker" TargetMode="External"/><Relationship Id="rId4" Type="http://schemas.openxmlformats.org/officeDocument/2006/relationships/hyperlink" Target="https://www.zorginstituutnederland.nl/werkagenda/kanker/pakketadvies-sluisgeneesmiddel-ciltacabtagene-autoleucel-carvykti-bij-multipel-myeloom" TargetMode="External"/><Relationship Id="rId5" Type="http://schemas.openxmlformats.org/officeDocument/2006/relationships/hyperlink" Target="https://www.zorginstituutnederland.nl/werkagenda/kanker/pakketadvies-sluisgeneesmiddel-durvalumab-imfinzi-bij-spierinvasieve-blaaskanker" TargetMode="External"/><Relationship Id="rId6" Type="http://schemas.openxmlformats.org/officeDocument/2006/relationships/hyperlink" Target="https://www.zorginstituutnederland.nl/werkagenda/kanker/pakketadvies-sluisgeneesmiddel-inavolisib-itovebi-icm-palbociclib-en-fulvestrant-bij-borstkanker" TargetMode="External"/><Relationship Id="rId7" Type="http://schemas.openxmlformats.org/officeDocument/2006/relationships/hyperlink" Target="https://www.zorginstituutnederland.nl/werkagenda/kanker/pakketadvies-sluisgeneesmiddel-osimertinib-tagrisso-bij-lokaal-gevorderde-niet-kleincellige-longkanker-herbeoordeling" TargetMode="External"/><Relationship Id="rId8" Type="http://schemas.openxmlformats.org/officeDocument/2006/relationships/hyperlink" Target="https://www.zorginstituutnederland.nl/werkagenda/kanker/pakketadvies-sluisgeneesmiddel-pirobrutinib-jaypirca-bij-chronische-lymfatische-leukemie-cll" TargetMode="External"/><Relationship Id="rId9" Type="http://schemas.openxmlformats.org/officeDocument/2006/relationships/hyperlink" Target="https://www.zorginstituutnederland.nl/werkagenda/kanker/pakketadvies-sluisgeneesmiddel-tafasitamab-minjuvi-voor-de-behandeling-van-recidiverend-of-refractair-folliculair-lymfoom" TargetMode="External"/><Relationship Id="rId10" Type="http://schemas.openxmlformats.org/officeDocument/2006/relationships/hyperlink" Target="https://www.zorginstituutnederland.nl/werkagenda/kanker/pakketadvies-sluisgeneesmiddel-trastuzumab-deruxtecan-enhertu-voor-de-behandeling-van-niet-kleincellige-longkanker-met-her2-mutatie" TargetMode="External"/><Relationship Id="rId11" Type="http://schemas.openxmlformats.org/officeDocument/2006/relationships/hyperlink" Target="https://www.zorginstituutnederland.nl/werkagenda/kanker/pakketadvies-sluisgeneesmiddel-zanubrutinib-brukinsa-voor-de-behandeling-van-lymfeklierkanker" TargetMode="External"/><Relationship Id="rId12" Type="http://schemas.openxmlformats.org/officeDocument/2006/relationships/hyperlink" Target="https://www.zorginstituutnederland.nl/werkagenda/zintuigen-huid-en-haar/pakketadvies-sluisgeneesmiddel-guselkumab-tremfya-voor-de-behandeling-van-plaque-psoriasis" TargetMode="External"/><Relationship Id="rId13" Type="http://schemas.openxmlformats.org/officeDocument/2006/relationships/hyperlink" Target="https://www.zorginstituutnederland.nl/documenten/2026/08/26/pakketadvies-sluisgeneesmiddel-pakketadvies-sluisgeneesmiddel-lisocabtagene-maraleucel-breyanzi-voor-folliculair-lymfoom" TargetMode="External"/><Relationship Id="rId14" Type="http://schemas.openxmlformats.org/officeDocument/2006/relationships/hyperlink" Target="https://www.zorginstituutnederland.nl/documenten/2026/08/26/pakketadvies-sluisgeneesmiddel-belzutifan-welireg-voor-de-ziekte-van-von-hippel-lindau" TargetMode="External"/><Relationship Id="rId15" Type="http://schemas.openxmlformats.org/officeDocument/2006/relationships/hyperlink" Target="https://www.zorginstituutnederland.nl/documenten/2026/07/29/pakketadvies-sluisgeneesmiddel-isatuximab-sarclisa-i.c.m.-bortezomib-lenalidomide-en-dexamethason-isavrd-als-inductietherapie-voor-nieuw-gediagnosticeerd-multipel-myeloom-mm" TargetMode="External"/><Relationship Id="rId16" Type="http://schemas.openxmlformats.org/officeDocument/2006/relationships/hyperlink" Target="https://www.zorginstituutnederland.nl/documenten/2026/07/28/pakketadvies-sluisgeneesmiddel-ipilimumab-yervoy-in-combinatie-met-nivolumab-opdivo-bij-patienten-met-maligne-peritoneaal-mesothelioom" TargetMode="External"/><Relationship Id="rId17" Type="http://schemas.openxmlformats.org/officeDocument/2006/relationships/hyperlink" Target="https://www.zorginstituutnederland.nl/documenten/2026/07/17/pakketadvies-sluisgeneesmiddel-darolutamide-nubeqa-in-combinatie-met-hormoontherapie-adt-voor-de-behandeling-van-uitgezaaide-prostaatkanker" TargetMode="External"/><Relationship Id="rId18" Type="http://schemas.openxmlformats.org/officeDocument/2006/relationships/hyperlink" Target="https://www.zorginstituutnederland.nl/documenten/2026/07/16/pakketadvies-durvalumab-imfinzi-voor-de-behandeling-van-beperkt-stadium-kleincellige-longkanker" TargetMode="External"/><Relationship Id="rId19" Type="http://schemas.openxmlformats.org/officeDocument/2006/relationships/hyperlink" Target="https://www.zorginstituutnederland.nl/documenten/2026/07/14/pakketadvies-sluisgeneesmiddel-acalabrutinib-calquence-voor-mantelcellymfoom" TargetMode="External"/><Relationship Id="rId20" Type="http://schemas.openxmlformats.org/officeDocument/2006/relationships/hyperlink" Target="https://www.zorginstituutnederland.nl/documenten/2026/07/09/pakketadvies-amivantamab-rybrevant-icm-lazertinib-lazcluze-voor-gevorderde-niet-kleincellige-longkanker" TargetMode="External"/><Relationship Id="rId21" Type="http://schemas.openxmlformats.org/officeDocument/2006/relationships/hyperlink" Target="https://www.zorginstituutnederland.nl/documenten/2026/06/30/pakketadvies-sluisgeneesmiddel-belantamab-mafodotin-blenrep-voor-de-behandeling-van-multipel-myeloom" TargetMode="External"/><Relationship Id="rId22" Type="http://schemas.openxmlformats.org/officeDocument/2006/relationships/hyperlink" Target="https://www.zorginstituutnederland.nl/documenten/2026/05/27/pakketadvies-sluisgeneesmiddel-brexucabtagene-autoleucel-tecartus-voor-de-behandeling-van-acute-lymfatische-leukemie-all" TargetMode="External"/><Relationship Id="rId23" Type="http://schemas.openxmlformats.org/officeDocument/2006/relationships/hyperlink" Target="https://www.zorginstituutnederland.nl/documenten/2026/05/27/pakketadvies-sluisgeneesmiddel-cilta-cel-carvykti-bij-multipel-myeloom-herbeoordeling" TargetMode="External"/><Relationship Id="rId24" Type="http://schemas.openxmlformats.org/officeDocument/2006/relationships/hyperlink" Target="https://www.zorginstituutnederland.nl/documenten/2026/05/27/pakketadvies-sluisgeneesmiddel-durvalumab-imfinzi-in-combinatie-met-tremelimumab-imjudo-voor-de-behandeling-van-leverkanker" TargetMode="External"/><Relationship Id="rId25" Type="http://schemas.openxmlformats.org/officeDocument/2006/relationships/hyperlink" Target="https://www.zorginstituutnederland.nl/documenten/2026/05/13/pakketadvies-sluisgeneesmiddel-trastuzumab-deruxtecan-enhertu-voor-de-behandeling-van-gevorderde-of-uitgezaaide-maagkanker" TargetMode="External"/><Relationship Id="rId26" Type="http://schemas.openxmlformats.org/officeDocument/2006/relationships/hyperlink" Target="https://www.zorginstituutnederland.nl/documenten/2026/05/13/pakketadvies-sluisgeneesmiddel-isatuximab-sarclisa-bij-multipel-myeloom" TargetMode="External"/><Relationship Id="rId27" Type="http://schemas.openxmlformats.org/officeDocument/2006/relationships/hyperlink" Target="https://www.zorginstituutnederland.nl/documenten/2026/05/12/pakketadvies-sluisgeneesmiddel-durvalumab-imfinzi-in-combinatie-met-carboplatine-of-cisplatine-en-etoposide-voor-kleincellige-longkanker" TargetMode="External"/><Relationship Id="rId28" Type="http://schemas.openxmlformats.org/officeDocument/2006/relationships/hyperlink" Target="https://www.zorginstituutnederland.nl/documenten/2026/04/28/pakketadvies-sluisgeneesmiddel-serplulimab-hetronifly-voor-de-behandeling-van-bepaalde-patienten-met-kleincellige-longkanker" TargetMode="External"/><Relationship Id="rId29" Type="http://schemas.openxmlformats.org/officeDocument/2006/relationships/hyperlink" Target="https://www.zorginstituutnederland.nl/documenten/2026/04/15/pakketadvies-sluisgeneesmiddel-venetoclax-venclyxto-voor-de-behandeling-van-niet-eerder-behandelde-chronische-lymfatische-leukemie" TargetMode="External"/><Relationship Id="rId30" Type="http://schemas.openxmlformats.org/officeDocument/2006/relationships/hyperlink" Target="https://www.zorginstituutnederland.nl/documenten/2026/04/15/pakketadvies-sluisgeneesmiddel-osimertinib-tagrisso-met-pemetrexed-en-chemotherapie-voor-de-behandeling-van-gevorderd-niet-kleincellige-longkanker" TargetMode="External"/><Relationship Id="rId31" Type="http://schemas.openxmlformats.org/officeDocument/2006/relationships/hyperlink" Target="https://www.zorginstituutnederland.nl/documenten/2026/03/12/pakketadvies-sluisgeneesmiddel-ipilimumab-yervoy-met-nivolumab-opdivo-voor-de-behandeling-van-darmkanker" TargetMode="External"/><Relationship Id="rId32" Type="http://schemas.openxmlformats.org/officeDocument/2006/relationships/hyperlink" Target="https://www.zorginstituutnederland.nl/documenten/2026/02/25/pakketadvies-exagamglogene-autotemcel-casgevy-voor-de-behandeling-van-ernstige-sikkelcelziekte" TargetMode="External"/><Relationship Id="rId33" Type="http://schemas.openxmlformats.org/officeDocument/2006/relationships/hyperlink" Target="https://www.zorginstituutnederland.nl/documenten/2026/02/13/pakketadvies-lecanemab-leqembi--voor-de-behandeling-van-alzheimer" TargetMode="External"/><Relationship Id="rId34" Type="http://schemas.openxmlformats.org/officeDocument/2006/relationships/hyperlink" Target="https://www.zorginstituutnederland.nl/documenten/2026/02/12/pakketadvies-sluisgeneesmiddel-glofitamab-columvi-voor-lymfeklierkanker" TargetMode="External"/><Relationship Id="rId35" Type="http://schemas.openxmlformats.org/officeDocument/2006/relationships/hyperlink" Target="https://www.zorginstituutnederland.nl/documenten/2026/02/04/pakketadvies-sluisgeneesmiddel-tislelizumab-tevimbra-voor-nietkleincellige-longkanker-nsclc" TargetMode="External"/><Relationship Id="rId36" Type="http://schemas.openxmlformats.org/officeDocument/2006/relationships/hyperlink" Target="https://www.zorginstituutnederland.nl/documenten/2026/01/29/pakketadvies-sluisgeneesmiddel-osimertinib-tagrisso-voor-de-behandeling-van-lokaal-gevorderde-niet-kleincellige-longkanker" TargetMode="External"/><Relationship Id="rId37" Type="http://schemas.openxmlformats.org/officeDocument/2006/relationships/hyperlink" Target="https://www.zorginstituutnederland.nl/documenten/2025/12/19/pakketadvies-sluisgeneesmiddel-nemolizumab-nemluvio-voor-de-behandeling-van-matig-tot-ernstige-huidaandoeningen" TargetMode="External"/><Relationship Id="rId38" Type="http://schemas.openxmlformats.org/officeDocument/2006/relationships/hyperlink" Target="https://www.zorginstituutnederland.nl/documenten/2025/12/12/pakketadvies-sluisgeneesmiddel-upadacitinib-rinvoq-voor-de-behandeling-van-ontstoken-bloedvaten" TargetMode="External"/><Relationship Id="rId39" Type="http://schemas.openxmlformats.org/officeDocument/2006/relationships/hyperlink" Target="https://www.zorginstituutnederland.nl/documenten/2025/12/08/pakketadvies-sluisgeneesmiddel-ravulizumab-ultomiris-bij-ahus" TargetMode="External"/><Relationship Id="rId40" Type="http://schemas.openxmlformats.org/officeDocument/2006/relationships/hyperlink" Target="https://www.zorginstituutnederland.nl/documenten/2025/10/30/pakketadvies-sluisgeneesmiddel-ravulizumab-ultomiris-bij-nmosd" TargetMode="External"/><Relationship Id="rId41" Type="http://schemas.openxmlformats.org/officeDocument/2006/relationships/hyperlink" Target="https://www.zorginstituutnederland.nl/documenten/2025/10/17/pakketadvies-sluisgeneesmiddel-ripretinib-qinlock-voor-gist" TargetMode="External"/><Relationship Id="rId42" Type="http://schemas.openxmlformats.org/officeDocument/2006/relationships/hyperlink" Target="https://www.zorginstituutnederland.nl/documenten/2025/10/06/pakketadvies-alectinib-alecensa-voor-niet-kleincellige-longkanker" TargetMode="External"/><Relationship Id="rId43" Type="http://schemas.openxmlformats.org/officeDocument/2006/relationships/hyperlink" Target="https://www.zorginstituutnederland.nl/documenten/2025/09/10/pakketadvies-sluisgeneesmiddel-enfortumab-vedotin-padcev-bij-blaaskanker" TargetMode="External"/><Relationship Id="rId44" Type="http://schemas.openxmlformats.org/officeDocument/2006/relationships/hyperlink" Target="https://www.zorginstituutnederland.nl/documenten/2025/08/20/pakketadvies-sluisgeneesmiddel-guselkumab-bij-crohn" TargetMode="External"/><Relationship Id="rId45" Type="http://schemas.openxmlformats.org/officeDocument/2006/relationships/hyperlink" Target="https://www.zorginstituutnederland.nl/documenten/2025/07/31/pakketadvies-sluisgeneesmiddel-exagamglogene-autotemcel-casgevy-voor-de-behandeling-van-transfusieafhankelijke-thalassemie-tdt" TargetMode="External"/><Relationship Id="rId46" Type="http://schemas.openxmlformats.org/officeDocument/2006/relationships/hyperlink" Target="https://www.zorginstituutnederland.nl/documenten/2025/07/02/pakketadvies-sluisgeneesmiddel-elranatamab-elrexfio-en-talquetamab-talvey-voor-de-behandeling-van-multipel-myeloom" TargetMode="External"/><Relationship Id="rId47" Type="http://schemas.openxmlformats.org/officeDocument/2006/relationships/hyperlink" Target="https://www.zorginstituutnederland.nl/documenten/2025/07/07/pakketadvies-sluisgeneesmiddel-guselkumab-tremfya-voor-colitis-ulcerosa" TargetMode="External"/><Relationship Id="rId48" Type="http://schemas.openxmlformats.org/officeDocument/2006/relationships/hyperlink" Target="https://www.zorginstituutnederland.nl/documenten/2025/06/25/pakketadvies-sluisgeneesmiddel-axi-cel-yescarta-voor-de-behandeling-van-bloedkanker" TargetMode="External"/><Relationship Id="rId49" Type="http://schemas.openxmlformats.org/officeDocument/2006/relationships/hyperlink" Target="https://www.zorginstituutnederland.nl/documenten/2025/05/28/pakketadvies-trastuzumab-deruxtecan-enhertu-voor-de-behandeling-van-borstkanker" TargetMode="External"/><Relationship Id="rId50" Type="http://schemas.openxmlformats.org/officeDocument/2006/relationships/hyperlink" Target="https://www.zorginstituutnederland.nl/documenten/2025/05/27/pakketadvies-epcoritamab-tepkinly-voor-de-behandeling-van-lymfeklierkanker" TargetMode="External"/><Relationship Id="rId51" Type="http://schemas.openxmlformats.org/officeDocument/2006/relationships/hyperlink" Target="https://www.zorginstituutnederland.nl/documenten/2025/05/19/pakketadvies-idecabtagene-vicleucel-abecma-voor-de-behandeling-van-multipel-myeloom" TargetMode="External"/><Relationship Id="rId52" Type="http://schemas.openxmlformats.org/officeDocument/2006/relationships/hyperlink" Target="https://www.zorginstituutnederland.nl/documenten/2025/04/11/pakketadvies-sluisgeneesmiddel-abemaciclib-verzenios-voor-de-behandeling-van-borstkanker-herbeoordeling" TargetMode="External"/><Relationship Id="rId53" Type="http://schemas.openxmlformats.org/officeDocument/2006/relationships/hyperlink" Target="https://www.zorginstituutnederland.nl/documenten/2025/04/14/pakketadvies-teclistamab-tecvayli-voor-de-behandeling-van-multipel-myeloom-herbeoordeling" TargetMode="External"/><Relationship Id="rId54" Type="http://schemas.openxmlformats.org/officeDocument/2006/relationships/hyperlink" Target="https://www.zorginstituutnederland.nl/documenten/2025/04/03/pakketadvies-sluisgeneesmiddel-mirikizumab-omvoh-voor-de-ziekte-van-crohn" TargetMode="External"/><Relationship Id="rId55" Type="http://schemas.openxmlformats.org/officeDocument/2006/relationships/hyperlink" Target="https://www.zorginstituutnederland.nl/documenten/2025/04/03/pakketadvies-sluisgeneesmiddel-etrasimod-velsipity-voor-de-behandeling-van-colitis-ulcerosa" TargetMode="External"/><Relationship Id="rId56" Type="http://schemas.openxmlformats.org/officeDocument/2006/relationships/hyperlink" Target="https://www.zorginstituutnederland.nl/documenten/2025/03/19/pakketadvies-marstacimab-hympavzi-voor-de-behandeling-van-hemofilie-a-of-b" TargetMode="External"/><Relationship Id="rId57" Type="http://schemas.openxmlformats.org/officeDocument/2006/relationships/hyperlink" Target="https://www.zorginstituutnederland.nl/documenten/2025/03/12/pakketadvies-injectie-pluvicto-voor-de-behandeling-van-prostaatkanker" TargetMode="External"/><Relationship Id="rId58" Type="http://schemas.openxmlformats.org/officeDocument/2006/relationships/hyperlink" Target="https://www.zorginstituutnederland.nl/documenten/2025/03/12/pakketadvies-talazoparib-talzenna-met-enzalutamide-voor-de-behandeling-van-uitgezaaide-prostaatkanker" TargetMode="External"/><Relationship Id="rId59" Type="http://schemas.openxmlformats.org/officeDocument/2006/relationships/hyperlink" Target="https://www.zorginstituutnederland.nl/documenten/2025/03/12/pakketadvies-avapritinib-ayvakyt-voor-de-behandeling-van-een-zeldzame-bloedziekte" TargetMode="External"/><Relationship Id="rId60" Type="http://schemas.openxmlformats.org/officeDocument/2006/relationships/hyperlink" Target="https://www.zorginstituutnederland.nl/documenten/2025/02/20/pakketadvies-sluisgeneesmiddel-faricimab-vabysmo-voor-de-behandeling-van-zichtverlies-door-vochtophoping-bij-een-afgesloten-ader-in-het-oog" TargetMode="External"/><Relationship Id="rId61" Type="http://schemas.openxmlformats.org/officeDocument/2006/relationships/hyperlink" Target="https://www.zorginstituutnederland.nl/documenten/2025/02/20/pakketadvies-sluisgeneesmiddel-ublituximab-briumvi-bij-multiple-sclerose" TargetMode="External"/><Relationship Id="rId62" Type="http://schemas.openxmlformats.org/officeDocument/2006/relationships/hyperlink" Target="https://www.zorginstituutnederland.nl/documenten/2025/02/18/pakketadvies-ciltacabtagene-autoleucel-carvykti-voor-de-behandeling-van-multipel-myeloom" TargetMode="External"/><Relationship Id="rId63" Type="http://schemas.openxmlformats.org/officeDocument/2006/relationships/hyperlink" Target="https://www.zorginstituutnederland.nl/documenten/2025/01/16/pakketadvies-sluisgeneesmiddel-daratumumab-darzalex" TargetMode="External"/><Relationship Id="rId64" Type="http://schemas.openxmlformats.org/officeDocument/2006/relationships/hyperlink" Target="https://www.zorginstituutnederland.nl/documenten/2025/01/16/pakketadvies-sluisgeneesmiddelripretinib-qinlock" TargetMode="External"/><Relationship Id="rId65" Type="http://schemas.openxmlformats.org/officeDocument/2006/relationships/hyperlink" Target="https://www.zorginstituutnederland.nl/documenten/2025/01/15/pakketadvies-sluisgeneesmiddel-brexu-cel-tecartus" TargetMode="External"/><Relationship Id="rId66" Type="http://schemas.openxmlformats.org/officeDocument/2006/relationships/hyperlink" Target="https://www.zorginstituutnederland.nl/documenten/2025/01/09/pakketadvies-sluisgeneesmiddel-efanesoctocog-alfa-altuvoct" TargetMode="External"/><Relationship Id="rId67" Type="http://schemas.openxmlformats.org/officeDocument/2006/relationships/hyperlink" Target="https://www.zorginstituutnederland.nl/documenten/2024/12/19/pakketadvies-sluisgeneesmiddel-risankizumab-skyrizi-voor-colitis-ulcerosa" TargetMode="External"/><Relationship Id="rId68" Type="http://schemas.openxmlformats.org/officeDocument/2006/relationships/hyperlink" Target="https://www.zorginstituutnederland.nl/documenten/2024/12/16/pakketadvies-sluisgeneesmiddel-bimekizumab-bimzelx-bij-hs" TargetMode="External"/><Relationship Id="rId69" Type="http://schemas.openxmlformats.org/officeDocument/2006/relationships/hyperlink" Target="https://www.zorginstituutnederland.nl/documenten/2024/12/16/pakketadvies-sluisgeneesmiddel-lisocabtagene-maraleucel-breyanzi-voor-de-behandeling-van-lymfeklierkanker" TargetMode="External"/><Relationship Id="rId70" Type="http://schemas.openxmlformats.org/officeDocument/2006/relationships/hyperlink" Target="https://www.zorginstituutnederland.nl/documenten/2024/10/10/pakketadvies-sluisgeneesmiddel-olaparib-lynparza-bij-prostaatkanker" TargetMode="External"/><Relationship Id="rId71" Type="http://schemas.openxmlformats.org/officeDocument/2006/relationships/hyperlink" Target="https://www.zorginstituutnederland.nl/documenten/2024/09/12/pakketadvies-sluisgeneesmiddel-lebrikizumab-ebglyss" TargetMode="External"/><Relationship Id="rId72" Type="http://schemas.openxmlformats.org/officeDocument/2006/relationships/hyperlink" Target="https://www.zorginstituutnederland.nl/documenten/2024/08/29/pakketadvies-tebentafusp-kimmtrak" TargetMode="External"/><Relationship Id="rId73" Type="http://schemas.openxmlformats.org/officeDocument/2006/relationships/hyperlink" Target="https://www.zorginstituutnederland.nl/documenten/2024/08/21/pakketadvies-olipudase-alfa-xenpozyme" TargetMode="External"/><Relationship Id="rId74" Type="http://schemas.openxmlformats.org/officeDocument/2006/relationships/hyperlink" Target="https://www.zorginstituutnederland.nl/documenten/2024/08/19/pakketadvies-bimekizumab-bimzelx-voor-de-behandeling-van-artritis-psoriatica" TargetMode="External"/><Relationship Id="rId75" Type="http://schemas.openxmlformats.org/officeDocument/2006/relationships/hyperlink" Target="https://www.zorginstituutnederland.nl/documenten/2024/08/19/pakketadvies-bimekizumab-bimzelx-voor-de-behandeling-van-axiale-spondyloartritis" TargetMode="External"/><Relationship Id="rId76" Type="http://schemas.openxmlformats.org/officeDocument/2006/relationships/hyperlink" Target="https://www.zorginstituutnederland.nl/documenten/2024/08/07/pakketadvies-mirikizumab-omvoh" TargetMode="External"/><Relationship Id="rId77" Type="http://schemas.openxmlformats.org/officeDocument/2006/relationships/hyperlink" Target="https://www.zorginstituutnederland.nl/documenten/2024/07/30/pakketadvies-cipaglucosidase-alfa-pombiliti-in-combinatie-met-miglustat-opfolda" TargetMode="External"/><Relationship Id="rId78" Type="http://schemas.openxmlformats.org/officeDocument/2006/relationships/hyperlink" Target="https://www.zorginstituutnederland.nl/documenten/2024/07/15/pakketadvies-sluisgeneesmiddel-etranacogene-dezaparvovec-hemgenix-bij-hemofilie-b" TargetMode="External"/><Relationship Id="rId79" Type="http://schemas.openxmlformats.org/officeDocument/2006/relationships/hyperlink" Target="https://www.zorginstituutnederland.nl/documenten/2024/07/10/pakketadvies-sluisgeneesmiddel-teclistamab-tecvayli-bij-multipel-myeloom" TargetMode="External"/><Relationship Id="rId80" Type="http://schemas.openxmlformats.org/officeDocument/2006/relationships/hyperlink" Target="https://www.zorginstituutnederland.nl/documenten/2024/07/10/pakketadvies-dostarlimab-jemperli-bij-baarmoederkanker" TargetMode="External"/><Relationship Id="rId81" Type="http://schemas.openxmlformats.org/officeDocument/2006/relationships/hyperlink" Target="https://www.zorginstituutnederland.nl/documenten/2024/07/09/pakketadvies-sacituzumab-govitecan-trodelvy-bij-borstkanker-herbeoordeling" TargetMode="External"/><Relationship Id="rId82" Type="http://schemas.openxmlformats.org/officeDocument/2006/relationships/hyperlink" Target="https://www.zorginstituutnederland.nl/documenten/2024/06/26/pakketadvies-axicabtagene-ciloleucel-yescarta-voor-de-behandeling-van-lymfeklierkanker" TargetMode="External"/><Relationship Id="rId83" Type="http://schemas.openxmlformats.org/officeDocument/2006/relationships/hyperlink" Target="https://www.zorginstituutnederland.nl/documenten/2024/06/12/pakketadvies-niraparib-abirateron-akeega-voor-de-behandeling-van-uitgezaaide-prostaatkanker" TargetMode="External"/><Relationship Id="rId84" Type="http://schemas.openxmlformats.org/officeDocument/2006/relationships/hyperlink" Target="https://www.zorginstituutnederland.nl/documenten/2024/06/12/pakketadvies-pegunigalsidase-alfa-elfabrio-voor-de-behandeling-van-de-ziekte-van-fabry" TargetMode="External"/><Relationship Id="rId85" Type="http://schemas.openxmlformats.org/officeDocument/2006/relationships/hyperlink" Target="https://www.zorginstituutnederland.nl/documenten/2024/06/12/pakketadvies-glofitamab-columvi-voor-de-behandeling-van-lymfeklierkanker" TargetMode="External"/><Relationship Id="rId86" Type="http://schemas.openxmlformats.org/officeDocument/2006/relationships/hyperlink" Target="https://www.zorginstituutnederland.nl/documenten/2024/06/12/pakketadvies-loncastuximab-tesirine-zynlonta-voor-de-behandeling-van-lymfeklierkanker" TargetMode="External"/><Relationship Id="rId87" Type="http://schemas.openxmlformats.org/officeDocument/2006/relationships/hyperlink" Target="https://www.zorginstituutnederland.nl/documenten/2024/05/30/pakketadvies-sluisgeneesmiddel-avalglucosidase-alfa-nexviadyme-voor-de-ziekte-van-pompe" TargetMode="External"/><Relationship Id="rId88" Type="http://schemas.openxmlformats.org/officeDocument/2006/relationships/hyperlink" Target="https://www.zorginstituutnederland.nl/documenten/2024/05/23/pakketadvies-sluisgeneesmiddel-nivolumab-relatlimab-opdualag" TargetMode="External"/><Relationship Id="rId89" Type="http://schemas.openxmlformats.org/officeDocument/2006/relationships/hyperlink" Target="https://www.zorginstituutnederland.nl/documenten/2024/04/25/pakketadvies-sluisgeneesmiddel-selumetinib-koselugo" TargetMode="External"/><Relationship Id="rId90" Type="http://schemas.openxmlformats.org/officeDocument/2006/relationships/hyperlink" Target="https://www.zorginstituutnederland.nl/documenten/2024/04/11/pakketadvies-lisocabtagene-maraleucel-breyanzi" TargetMode="External"/><Relationship Id="rId91" Type="http://schemas.openxmlformats.org/officeDocument/2006/relationships/hyperlink" Target="https://www.zorginstituutnederland.nl/documenten/2024/03/27/advies-vergoed-deucravacitinib-sotyktu-voor-de-behandeling-van-matige-tot-ernstige-psoriasis" TargetMode="External"/><Relationship Id="rId92" Type="http://schemas.openxmlformats.org/officeDocument/2006/relationships/hyperlink" Target="https://www.zorginstituutnederland.nl/documenten/2024/03/01/pakketadvies-upadacitinib-rinvoq-bij-de-ziekte-van-crohn" TargetMode="External"/><Relationship Id="rId93" Type="http://schemas.openxmlformats.org/officeDocument/2006/relationships/hyperlink" Target="https://www.zorginstituutnederland.nl/documenten/2024/02/13/pakketadvies-sluisgeneesmiddel-olaparib-lynparza-voor-de-behandeling-van-erfelijke-borstkanker" TargetMode="External"/><Relationship Id="rId94" Type="http://schemas.openxmlformats.org/officeDocument/2006/relationships/hyperlink" Target="https://www.zorginstituutnederland.nl/documenten/2023/12/14/pakketadvies-sluisgeneesmiddel-abemaciclib-verzenios-voor-de-behandeling-van-borstkanker" TargetMode="External"/><Relationship Id="rId95" Type="http://schemas.openxmlformats.org/officeDocument/2006/relationships/hyperlink" Target="https://www.zorginstituutnederland.nl/documenten/2023/12/13/pakketadvies-sluisgeneesmiddel-evinacumab-evkeeza-voor-de-behandeling-van-een-zeldzame-vorm-van-verhoogd-cholesterolgehalte" TargetMode="External"/><Relationship Id="rId96" Type="http://schemas.openxmlformats.org/officeDocument/2006/relationships/hyperlink" Target="https://www.zorginstituutnederland.nl/documenten/2023/12/12/pakketadvies-sluisgeneesmiddel-ravulizumab-ultomiris-voor-de-behandeling-van-volwassen-patienten-met-myasthenia-gravis" TargetMode="External"/><Relationship Id="rId97" Type="http://schemas.openxmlformats.org/officeDocument/2006/relationships/hyperlink" Target="https://www.zorginstituutnederland.nl/documenten/2023/12/11/update-advies-sluisgeneesmiddel-atidarsagene-autotemcel-libmeldy-voor-de-behandeling-van-metachromatische-leukodystrofie-mld" TargetMode="External"/><Relationship Id="rId98" Type="http://schemas.openxmlformats.org/officeDocument/2006/relationships/hyperlink" Target="https://www.zorginstituutnederland.nl/documenten/2023/11/16/pakketadvies-sluisgeneesmiddel-emicizumab-hemlibra-voor-de-behandeling-van-matig-ernstige-hemofilie-a-en-een-groot-risico-op-bloedingen" TargetMode="External"/><Relationship Id="rId99" Type="http://schemas.openxmlformats.org/officeDocument/2006/relationships/hyperlink" Target="https://www.zorginstituutnederland.nl/documenten/2023/08/31/pakketadvies-sluisgeneesmiddel-zanubrutinib-brukinsa-voor-de-behandeling-van-chronische-lymfatische-leukemie-cll" TargetMode="External"/><Relationship Id="rId100" Type="http://schemas.openxmlformats.org/officeDocument/2006/relationships/hyperlink" Target="https://www.zorginstituutnederland.nl/documenten/2023/07/28/pakketadvies-sluisgeneesmiddel-eptinezumab-vyepti-voor-de-behandeling-van-migraine" TargetMode="External"/><Relationship Id="rId101" Type="http://schemas.openxmlformats.org/officeDocument/2006/relationships/hyperlink" Target="https://www.zorginstituutnederland.nl/documenten/2023/07/28/pakketadvies-sluisgeneesmiddel-darolutamide-nubeqa-voor-de-behandeling-van-uitgezaaide-prostaatkanker" TargetMode="External"/><Relationship Id="rId102" Type="http://schemas.openxmlformats.org/officeDocument/2006/relationships/hyperlink" Target="https://www.zorginstituutnederland.nl/documenten/2023/07/27/pakketadvies-entrectinib-en-larotrectinib-rozlytrek-en-vitrakvi" TargetMode="External"/><Relationship Id="rId103" Type="http://schemas.openxmlformats.org/officeDocument/2006/relationships/hyperlink" Target="https://www.zorginstituutnederland.nl/documenten/2023/07/06/pakketadvies-lenvatinib-lenvima-voor-de-behandeling-van-baarmoederkanker" TargetMode="External"/><Relationship Id="rId104" Type="http://schemas.openxmlformats.org/officeDocument/2006/relationships/hyperlink" Target="https://www.zorginstituutnederland.nl/documenten/2023/05/15/pakketadvies-lenvatinib-kisplix-in-combinatie-met-pembrolizumab-voor-de-behandeling-van-niercelkanker" TargetMode="External"/><Relationship Id="rId105" Type="http://schemas.openxmlformats.org/officeDocument/2006/relationships/hyperlink" Target="https://www.zorginstituutnederland.nl/documenten/2023/04/17/pakketadvies-sluisgeneesmiddel-brexucabtagene-autoleucel-tecartus-bij-mcl" TargetMode="External"/><Relationship Id="rId106" Type="http://schemas.openxmlformats.org/officeDocument/2006/relationships/hyperlink" Target="https://www.zorginstituutnederland.nl/documenten/2023/02/15/pakketadvies-sluisgeneesmiddel-trastuzumab-deruxtecan-enhertu" TargetMode="External"/><Relationship Id="rId107" Type="http://schemas.openxmlformats.org/officeDocument/2006/relationships/hyperlink" Target="https://www.zorginstituutnederland.nl/documenten/2023/02/15/pakketadvies-sluisgeneesmiddel-tafasitamab-minjuvi" TargetMode="External"/><Relationship Id="rId108" Type="http://schemas.openxmlformats.org/officeDocument/2006/relationships/hyperlink" Target="https://www.zorginstituutnederland.nl/documenten/2022/11/10/pakketadvies-sluisgeneesmiddel-pralsetinib-gavreto" TargetMode="External"/><Relationship Id="rId109" Type="http://schemas.openxmlformats.org/officeDocument/2006/relationships/hyperlink" Target="https://www.zorginstituutnederland.nl/documenten/2022/10/20/pakketadvies-sluisgeneesmiddel-ciltacabtagene-autoleucel-carvykti" TargetMode="External"/><Relationship Id="rId110" Type="http://schemas.openxmlformats.org/officeDocument/2006/relationships/hyperlink" Target="https://www.zorginstituutnederland.nl/documenten/2022/09/27/pakketadvies-sluisgeneesmiddel-atidarsagene-autotemcel-libmeldy" TargetMode="External"/><Relationship Id="rId111" Type="http://schemas.openxmlformats.org/officeDocument/2006/relationships/hyperlink" Target="https://www.zorginstituutnederland.nl/documenten/2022/09/16/pakketadvies-sluisgeneesmiddel-pegcetacoplan-aspaveli" TargetMode="External"/><Relationship Id="rId112" Type="http://schemas.openxmlformats.org/officeDocument/2006/relationships/hyperlink" Target="https://www.zorginstituutnederland.nl/documenten/2022/09/09/pakketadvies-sluisgeneesmiddel-brexucabtagene-autoleucel-tecartus" TargetMode="External"/><Relationship Id="rId113" Type="http://schemas.openxmlformats.org/officeDocument/2006/relationships/hyperlink" Target="https://www.zorginstituutnederland.nl/documenten/2022/07/15/pakketadvies-sluisgeneesmiddel-risdiplam-evrysdi" TargetMode="External"/><Relationship Id="rId114" Type="http://schemas.openxmlformats.org/officeDocument/2006/relationships/hyperlink" Target="https://www.zorginstituutnederland.nl/documenten/2022/07/15/pakketadvies-sacituzumab-govitecan-trodelvy" TargetMode="External"/><Relationship Id="rId115" Type="http://schemas.openxmlformats.org/officeDocument/2006/relationships/hyperlink" Target="https://www.zorginstituutnederland.nl/documenten/2022/04/27/pakketadvies-sluisgeneesmiddel-zanubrutinib-brukinsa" TargetMode="External"/><Relationship Id="rId116" Type="http://schemas.openxmlformats.org/officeDocument/2006/relationships/hyperlink" Target="https://www.zorginstituutnederland.nl/documenten/2022/03/14/pakketadvies-cabozantinib-in-combinatie-met-nivolumab-cabometyx-opdivo" TargetMode="External"/><Relationship Id="rId117" Type="http://schemas.openxmlformats.org/officeDocument/2006/relationships/hyperlink" Target="https://www.zorginstituutnederland.nl/documenten/2022/01/17/pakketadvies-acalabrutinib-calquence-bij-cll" TargetMode="External"/><Relationship Id="rId118" Type="http://schemas.openxmlformats.org/officeDocument/2006/relationships/hyperlink" Target="https://www.zorginstituutnederland.nl/documenten/2022/01/17/pakketadvies-tucatinib-tukysa-bij-her2-positieve-borstkanker" TargetMode="External"/><Relationship Id="rId119" Type="http://schemas.openxmlformats.org/officeDocument/2006/relationships/hyperlink" Target="https://www.zorginstituutnederland.nl/documenten/2021/12/17/pakketadviesipilimumab-yervoy-in-combinatie-met-nivolumab-opdivo" TargetMode="External"/><Relationship Id="rId120" Type="http://schemas.openxmlformats.org/officeDocument/2006/relationships/hyperlink" Target="https://www.zorginstituutnederland.nl/documenten/2021/12/15/pakketadvies-ravulizumab-ultomiris" TargetMode="External"/><Relationship Id="rId121" Type="http://schemas.openxmlformats.org/officeDocument/2006/relationships/hyperlink" Target="https://www.zorginstituutnederland.nl/documenten/2021/11/15/pakketadvies-osimertinib-tagrisso-bij-niet-kleincellige-longkanker-nsclc" TargetMode="External"/><Relationship Id="rId122" Type="http://schemas.openxmlformats.org/officeDocument/2006/relationships/hyperlink" Target="https://www.zorginstituutnederland.nl/documenten/2021/11/10/pakketadvies-venetoclax-venclyxto-bij-acute-myeloide-leukemie-aml" TargetMode="External"/><Relationship Id="rId123" Type="http://schemas.openxmlformats.org/officeDocument/2006/relationships/hyperlink" Target="https://www.zorginstituutnederland.nl/documenten/2021/10/26/pakketadvies-cemiplimab-libtayo" TargetMode="External"/><Relationship Id="rId124" Type="http://schemas.openxmlformats.org/officeDocument/2006/relationships/hyperlink" Target="https://www.zorginstituutnederland.nl/documenten/2021/08/11/pakketadvies-ipilimumab-yervoy-bij-de-behandeling-van-longkanker" TargetMode="External"/><Relationship Id="rId125" Type="http://schemas.openxmlformats.org/officeDocument/2006/relationships/hyperlink" Target="https://www.zorginstituutnederland.nl/documenten/2021/07/26/advies-herbeoordeling-axicabtagene-ciloleucel-yescarta" TargetMode="External"/><Relationship Id="rId126" Type="http://schemas.openxmlformats.org/officeDocument/2006/relationships/hyperlink" Target="https://www.zorginstituutnederland.nl/documenten/2021/07/21/pakketadvies-entrectinib-rolzytrek-bij-ros1-positief-gevorderd-niet-kleincellig-longcarcinoom" TargetMode="External"/><Relationship Id="rId127" Type="http://schemas.openxmlformats.org/officeDocument/2006/relationships/hyperlink" Target="https://www.zorginstituutnederland.nl/documenten/2021/07/21/pakketadvies-sluisgeneesmiddel-betibeglogene-autotemcel-zynteglo" TargetMode="External"/><Relationship Id="rId128" Type="http://schemas.openxmlformats.org/officeDocument/2006/relationships/hyperlink" Target="https://www.zorginstituutnederland.nl/documenten/2021/07/21/pakketadvies-avelumab-bavencio-bij-de-behandeling-van-blaaskanker" TargetMode="External"/><Relationship Id="rId129" Type="http://schemas.openxmlformats.org/officeDocument/2006/relationships/hyperlink" Target="https://www.zorginstituutnederland.nl/documenten/2021/06/24/pakketadvies-niraparib-zejula" TargetMode="External"/><Relationship Id="rId130" Type="http://schemas.openxmlformats.org/officeDocument/2006/relationships/hyperlink" Target="https://www.zorginstituutnederland.nl/documenten/2021/05/25/pakketadvies-sluisgeneesmiddel-isatuximab-sarclisa" TargetMode="External"/><Relationship Id="rId131" Type="http://schemas.openxmlformats.org/officeDocument/2006/relationships/hyperlink" Target="https://www.zorginstituutnederland.nl/documenten/2021/05/11/pakketadvies-sluisgeneesmiddel-pertuzumab-en-trastuzumab-phesgo" TargetMode="External"/><Relationship Id="rId132" Type="http://schemas.openxmlformats.org/officeDocument/2006/relationships/hyperlink" Target="https://www.zorginstituutnederland.nl/documenten/2021/05/06/pakketadvies-sluisgeneesmiddel-onasemnogene-abeparvovec-zolgensma" TargetMode="External"/><Relationship Id="rId133" Type="http://schemas.openxmlformats.org/officeDocument/2006/relationships/hyperlink" Target="https://www.zorginstituutnederland.nl/documenten/2021/02/11/pakketadvies-multipel-myeloom" TargetMode="External"/><Relationship Id="rId134" Type="http://schemas.openxmlformats.org/officeDocument/2006/relationships/hyperlink" Target="https://www.zorginstituutnederland.nl/documenten/2020/12/10/pakketadvies-sluisgeneesmiddel-polatuzumab-vedotin-polivy-voor-de-behandeling-van-r-r-dlbcl" TargetMode="External"/><Relationship Id="rId135" Type="http://schemas.openxmlformats.org/officeDocument/2006/relationships/hyperlink" Target="https://www.zorginstituutnederland.nl/documenten/2020/11/16/pakketadvies-venetoclax-venclyxto" TargetMode="External"/><Relationship Id="rId136" Type="http://schemas.openxmlformats.org/officeDocument/2006/relationships/hyperlink" Target="https://www.zorginstituutnederland.nl/documenten/2020/09/30/pakketadvies-esketamine-neusspray-spravato" TargetMode="External"/><Relationship Id="rId137" Type="http://schemas.openxmlformats.org/officeDocument/2006/relationships/hyperlink" Target="https://www.zorginstituutnederland.nl/documenten/2020/09/24/pakketadvies-trastuzumab-emtansine-kadcyla" TargetMode="External"/><Relationship Id="rId138" Type="http://schemas.openxmlformats.org/officeDocument/2006/relationships/hyperlink" Target="https://www.zorginstituutnederland.nl/documenten/2020/09/21/pakketadvies-avelumab-bavencio-in-combinatie-met-axitinib" TargetMode="External"/><Relationship Id="rId139" Type="http://schemas.openxmlformats.org/officeDocument/2006/relationships/hyperlink" Target="https://www.zorginstituutnederland.nl/documenten/2020/07/03/pakketadvies-ibrutinib-imbruvica" TargetMode="External"/><Relationship Id="rId140" Type="http://schemas.openxmlformats.org/officeDocument/2006/relationships/hyperlink" Target="https://www.zorginstituutnederland.nl/documenten/2020/06/04/pakketadvies-dabrafenib-trametinib-tafinlar-mekinist" TargetMode="External"/><Relationship Id="rId141" Type="http://schemas.openxmlformats.org/officeDocument/2006/relationships/hyperlink" Target="https://www.zorginstituutnederland.nl/documenten/2020/03/19/pakketadvies-olaparib-lynparza" TargetMode="External"/><Relationship Id="rId142" Type="http://schemas.openxmlformats.org/officeDocument/2006/relationships/hyperlink" Target="https://www.zorginstituutnederland.nl/documenten/2020/02/17/pakketadvies-emicizumab-hemlibra" TargetMode="External"/><Relationship Id="rId143" Type="http://schemas.openxmlformats.org/officeDocument/2006/relationships/hyperlink" Target="https://www.zorginstituutnederland.nl/documenten/2020/02/17/pakketadvies-voretigene-neparvovec-luxturna" TargetMode="External"/><Relationship Id="rId144" Type="http://schemas.openxmlformats.org/officeDocument/2006/relationships/hyperlink" Target="https://www.zorginstituutnederland.nl/documenten/2019/08/28/pakketadvies-sluisgeneesmiddelen-dabrafenib-in-combinatie-met-trametinib-tafinlar-en-mekinist-bij-de-adjuvante-behandeling-van-volwassen-patienten-met-stadium-iii-melanoom" TargetMode="External"/><Relationship Id="rId145" Type="http://schemas.openxmlformats.org/officeDocument/2006/relationships/hyperlink" Target="https://www.zorginstituutnederland.nl/documenten/2019/05/29/pakketadvies-sluisgeneesmiddelen-ipilimumab-yervoy-in-combinatie-met-nivolumab-opdivo" TargetMode="External"/><Relationship Id="rId146" Type="http://schemas.openxmlformats.org/officeDocument/2006/relationships/hyperlink" Target="https://www.zorginstituutnederland.nl/documenten/2019/05/08/pakketadvies-venetoclax-venclyxto-in-combinatie-met-rituximab" TargetMode="External"/><Relationship Id="rId147" Type="http://schemas.openxmlformats.org/officeDocument/2006/relationships/hyperlink" Target="https://www.zorginstituutnederland.nl/documenten/2019/04/01/pakketadvies-sluisgeneesmiddel-durvalumab-imfinzi-voor-volwassenen-met-lokaal-gevorderd-irresectabel-niet-kleincellig-longcarcinoom" TargetMode="External"/><Relationship Id="rId148" Type="http://schemas.openxmlformats.org/officeDocument/2006/relationships/hyperlink" Target="https://www.zorginstituutnederland.nl/documenten/2019/03/07/pakketadvies-sluisgeneesmiddel-abemaciclib-verzenios" TargetMode="External"/><Relationship Id="rId149" Type="http://schemas.openxmlformats.org/officeDocument/2006/relationships/hyperlink" Target="https://www.zorginstituutnederland.nl/documenten/2019/03/07/pakketadvies-sluisgeneesmiddel-tisagenlecleucel-kymriah" TargetMode="External"/><Relationship Id="rId150" Type="http://schemas.openxmlformats.org/officeDocument/2006/relationships/hyperlink" Target="https://www.zorginstituutnederland.nl/documenten/2019/03/07/pakketadvies-sluisgeneesmiddel-axicabtagene-ciloleucel-yescarta" TargetMode="External"/><Relationship Id="rId151" Type="http://schemas.openxmlformats.org/officeDocument/2006/relationships/hyperlink" Target="https://www.zorginstituutnederland.nl/documenten/2018/12/18/pakketadvies-sluisgeneesmiddel-tisagenlecleucel-kymriah-voor-de-behandeling-van-b-cel-acute-lymfatische-leukemie-b-cel-all-bij-kinderen-en-jongvolwassenen-tot-25-jaar" TargetMode="External"/><Relationship Id="rId152" Type="http://schemas.openxmlformats.org/officeDocument/2006/relationships/hyperlink" Target="https://www.zorginstituutnederland.nl/documenten/2018/11/07/pakketadvies-sluisgeneesmiddel-osimertinib-tagrisso-bij-de-eerstelijnsbehandeling-van-patienten-met-gevorderde-of-gemetastaseerde-niet-kleincellige-longkanker-nsclc-met-activerende-egfr-mutaties" TargetMode="External"/><Relationship Id="rId153" Type="http://schemas.openxmlformats.org/officeDocument/2006/relationships/hyperlink" Target="https://www.zorginstituutnederland.nl/documenten/2018/02/07/pakketadvies-atezolizumab-tecentriq-bij-gemetastaseerde-niet-kleincellige-longkanker" TargetMode="External"/><Relationship Id="rId154" Type="http://schemas.openxmlformats.org/officeDocument/2006/relationships/hyperlink" Target="https://www.zorginstituutnederland.nl/documenten/2018/02/07/pakketadvies-nusinersen-spinraza-voor-de-behandeling-van-spinale-musculaire-atrofie-sma" TargetMode="External"/><Relationship Id="rId155" Type="http://schemas.openxmlformats.org/officeDocument/2006/relationships/hyperlink" Target="https://www.zorginstituutnederland.nl/documenten/2017/12/21/pakketadvies-ribociclib-kisqali-bij-gemetastaseerde-borstkanker" TargetMode="External"/><Relationship Id="rId156" Type="http://schemas.openxmlformats.org/officeDocument/2006/relationships/hyperlink" Target="https://www.zorginstituutnederland.nl/documenten/2017/11/28/pakketadvies-daratumumab-darzalex-bij-multipel-myeloom" TargetMode="External"/><Relationship Id="rId157" Type="http://schemas.openxmlformats.org/officeDocument/2006/relationships/hyperlink" Target="https://www.zorginstituutnederland.nl/documenten/2017/06/08/pakketadvies-ibrutinib-imbruvica-bij-de-eerstelijnsbehandeling-chronische-lymfatische-leukemie-cll-bij-patienten-die-geen-del17p-of-tp53-mutatie-hebben" TargetMode="External"/><Relationship Id="rId158" Type="http://schemas.openxmlformats.org/officeDocument/2006/relationships/hyperlink" Target="https://www.zorginstituutnederland.nl/documenten/2017/04/11/pakketadvies-palbociclib" TargetMode="External"/><Relationship Id="rId159" Type="http://schemas.openxmlformats.org/officeDocument/2006/relationships/hyperlink" Target="https://www.zorginstituutnederland.nl/documenten/2016/12/14/pakketadvies-pembrolizumab-keytruda" TargetMode="External"/><Relationship Id="rId160" Type="http://schemas.openxmlformats.org/officeDocument/2006/relationships/hyperlink" Target="https://www.zorginstituutnederland.nl/documenten/2015/12/08/pakketadvies-nivolumab-opdivo" TargetMode="External"/><Relationship Id="rId161" Type="http://schemas.openxmlformats.org/officeDocument/2006/relationships/drawing" Target="../drawings/drawing1.xml"/><Relationship Id="rId16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ww.zorginstituutnederland.nl/werkagenda/botten-gewrichten-en-spieren/gvs-advies-givinostat-duvyzat-voor-de-behandeling-van-de-ziekte-van-duchenne" TargetMode="External"/><Relationship Id="rId3" Type="http://schemas.openxmlformats.org/officeDocument/2006/relationships/hyperlink" Target="https://www.zorginstituutnederland.nl/werkagenda/hart-vaat-en-long/gvs-advies-elexacaftor-tezacaftor-ivacaftor-kaftrio-icmivacaftor-kalydeco-bij-cf-herbeoordeling-fe" TargetMode="External"/><Relationship Id="rId4" Type="http://schemas.openxmlformats.org/officeDocument/2006/relationships/hyperlink" Target="https://www.zorginstituutnederland.nl/werkagenda/hart-vaat-en-long/gvs-advies-sotatercept-winrevair-voor-hoge-bloeddruk-in-de-longvaten" TargetMode="External"/><Relationship Id="rId5" Type="http://schemas.openxmlformats.org/officeDocument/2006/relationships/hyperlink" Target="https://www.zorginstituutnederland.nl/werkagenda/infectieziekten/gvs-advies-polihexanide-akantior-voor-de-behandeling-van-hoornvliesontsteking" TargetMode="External"/><Relationship Id="rId6" Type="http://schemas.openxmlformats.org/officeDocument/2006/relationships/hyperlink" Target="https://www.zorginstituutnederland.nl/werkagenda/infectieziekten/gvs-advies-rsv-vaccins-voor-de-preventie-van-een-ernstig-beloop-van-een-rsv-infectie-bij-medische-risicogroepen" TargetMode="External"/><Relationship Id="rId7" Type="http://schemas.openxmlformats.org/officeDocument/2006/relationships/hyperlink" Target="https://www.zorginstituutnederland.nl/werkagenda/overige-onderwerpen/gvs-advies-plaats-digoxine-lanoxin-testosteron-sustanon-en-thiamazol-strumazol" TargetMode="External"/><Relationship Id="rId8" Type="http://schemas.openxmlformats.org/officeDocument/2006/relationships/hyperlink" Target="https://www.zorginstituutnederland.nl/werkagenda/spijsvertering/gvs-advies-mebeverine-duspatal-bij-prikkelbaredarmsyndroom" TargetMode="External"/><Relationship Id="rId9" Type="http://schemas.openxmlformats.org/officeDocument/2006/relationships/hyperlink" Target="https://www.zorginstituutnederland.nl/werkagenda/spijsvertering/gvs-advies-seladelpar-lyvdelzi-bij-primaire-biliaire-cholangitis-pbc" TargetMode="External"/><Relationship Id="rId10" Type="http://schemas.openxmlformats.org/officeDocument/2006/relationships/hyperlink" Target="https://www.zorginstituutnederland.nl/werkagenda/stofwisseling-en-hormoonhuishouding/gvs-advies-semaglutide-wegovy-voor-de-behandeling-van-obesitas" TargetMode="External"/><Relationship Id="rId11" Type="http://schemas.openxmlformats.org/officeDocument/2006/relationships/hyperlink" Target="https://www.zorginstituutnederland.nl/werkagenda/stofwisseling-en-hormoonhuishouding/gvs-advies-tirzepatide-mounjaro-voor-de-behandeling-van-obesitas" TargetMode="External"/><Relationship Id="rId12" Type="http://schemas.openxmlformats.org/officeDocument/2006/relationships/hyperlink" Target="https://www.zorginstituutnederland.nl/werkagenda/zenuwstelsel/gvs-advies-rimegepant-vydura-bij-episodische-migraine" TargetMode="External"/><Relationship Id="rId13" Type="http://schemas.openxmlformats.org/officeDocument/2006/relationships/hyperlink" Target="https://www.zorginstituutnederland.nl/werkagenda/zintuigen-huid-en-haar/gvs-advies-beremagene-geperpavec-vyjuvek-voor-de-behandeling-van-epidermolysis-bullosa" TargetMode="External"/><Relationship Id="rId14" Type="http://schemas.openxmlformats.org/officeDocument/2006/relationships/hyperlink" Target="https://www.zorginstituutnederland.nl/werkagenda/zintuigen-huid-en-haar/gvs-advies-ruxolitinib-creme-opzelura-voor-de-behandeling-van-huidaandoening-vitiligo-in-het-gezicht" TargetMode="External"/><Relationship Id="rId15" Type="http://schemas.openxmlformats.org/officeDocument/2006/relationships/hyperlink" Target="https://www.zorginstituutnederland.nl/werkagenda/zintuigen-huid-en-haar/gvs-advies-tezepelumab-tezspire-voor-de-behandeling-van-neuspoliepen" TargetMode="External"/><Relationship Id="rId16" Type="http://schemas.openxmlformats.org/officeDocument/2006/relationships/hyperlink" Target="https://www.zorginstituutnederland.nl/werkagenda/zintuigen-huid-en-haar/gvs-advies-upadacitinib-rinvoq-voor-alopecia-areata" TargetMode="External"/><Relationship Id="rId17" Type="http://schemas.openxmlformats.org/officeDocument/2006/relationships/hyperlink" Target="https://www.zorginstituutnederland.nl/werkagenda/zwangerschap-geboorte-en-gynaecologische-aandoeningen/gvs-advies-elinzanetant-lynkuent-voor-de-behandeling-van-vasomotorische-symptomen-door-hormoontherapie-bij-borstkanker" TargetMode="External"/><Relationship Id="rId18" Type="http://schemas.openxmlformats.org/officeDocument/2006/relationships/drawing" Target="../drawings/drawing2.xml"/><Relationship Id="rId19"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3.xml"/><Relationship Id="rId3"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34"/>
    <col collapsed="false" customWidth="true" hidden="false" outlineLevel="0" max="2" min="2" style="1" width="110"/>
  </cols>
  <sheetData>
    <row r="1" customFormat="false" ht="18" hidden="false" customHeight="true" outlineLevel="0" collapsed="false">
      <c r="A1" s="2" t="s">
        <v>0</v>
      </c>
    </row>
    <row r="2" customFormat="false" ht="38.25" hidden="false" customHeight="true" outlineLevel="0" collapsed="false">
      <c r="A2" s="3" t="s">
        <v>1</v>
      </c>
    </row>
    <row r="4" customFormat="false" ht="15" hidden="false" customHeight="true" outlineLevel="0" collapsed="false">
      <c r="A4" s="4" t="s">
        <v>2</v>
      </c>
      <c r="B4" s="5"/>
    </row>
    <row r="5" customFormat="false" ht="38.25" hidden="false" customHeight="true" outlineLevel="0" collapsed="false">
      <c r="A5" s="3" t="s">
        <v>2</v>
      </c>
      <c r="B5" s="6" t="s">
        <v>3</v>
      </c>
    </row>
    <row r="7" customFormat="false" ht="15" hidden="false" customHeight="true" outlineLevel="0" collapsed="false">
      <c r="A7" s="4" t="s">
        <v>4</v>
      </c>
      <c r="B7" s="5"/>
    </row>
    <row r="8" customFormat="false" ht="25.5" hidden="false" customHeight="true" outlineLevel="0" collapsed="false">
      <c r="A8" s="3" t="s">
        <v>5</v>
      </c>
      <c r="B8" s="6" t="s">
        <v>6</v>
      </c>
    </row>
    <row r="9" customFormat="false" ht="25.5" hidden="false" customHeight="true" outlineLevel="0" collapsed="false">
      <c r="A9" s="3" t="s">
        <v>7</v>
      </c>
      <c r="B9" s="6" t="s">
        <v>8</v>
      </c>
    </row>
    <row r="10" customFormat="false" ht="38.25" hidden="false" customHeight="true" outlineLevel="0" collapsed="false">
      <c r="A10" s="3" t="s">
        <v>9</v>
      </c>
      <c r="B10" s="6" t="s">
        <v>10</v>
      </c>
    </row>
    <row r="11" customFormat="false" ht="15" hidden="false" customHeight="true" outlineLevel="0" collapsed="false">
      <c r="A11" s="3" t="s">
        <v>11</v>
      </c>
      <c r="B11" s="6" t="s">
        <v>12</v>
      </c>
    </row>
    <row r="12" customFormat="false" ht="15" hidden="false" customHeight="true" outlineLevel="0" collapsed="false">
      <c r="A12" s="3" t="s">
        <v>13</v>
      </c>
      <c r="B12" s="6" t="s">
        <v>14</v>
      </c>
    </row>
    <row r="14" customFormat="false" ht="15" hidden="false" customHeight="true" outlineLevel="0" collapsed="false">
      <c r="A14" s="4" t="s">
        <v>15</v>
      </c>
      <c r="B14" s="5"/>
    </row>
    <row r="15" customFormat="false" ht="25.5" hidden="false" customHeight="true" outlineLevel="0" collapsed="false">
      <c r="A15" s="7" t="s">
        <v>16</v>
      </c>
      <c r="B15" s="6" t="s">
        <v>17</v>
      </c>
    </row>
    <row r="16" customFormat="false" ht="15" hidden="false" customHeight="true" outlineLevel="0" collapsed="false">
      <c r="A16" s="8" t="s">
        <v>18</v>
      </c>
      <c r="B16" s="6" t="s">
        <v>19</v>
      </c>
    </row>
    <row r="17" customFormat="false" ht="15" hidden="false" customHeight="true" outlineLevel="0" collapsed="false">
      <c r="A17" s="9" t="s">
        <v>20</v>
      </c>
      <c r="B17" s="6" t="s">
        <v>21</v>
      </c>
    </row>
    <row r="19" customFormat="false" ht="15" hidden="false" customHeight="true" outlineLevel="0" collapsed="false">
      <c r="A19" s="4" t="s">
        <v>22</v>
      </c>
      <c r="B19" s="5"/>
    </row>
    <row r="20" customFormat="false" ht="15" hidden="false" customHeight="true" outlineLevel="0" collapsed="false">
      <c r="A20" s="3" t="s">
        <v>23</v>
      </c>
      <c r="B20" s="6" t="s">
        <v>24</v>
      </c>
    </row>
    <row r="21" customFormat="false" ht="15" hidden="false" customHeight="true" outlineLevel="0" collapsed="false">
      <c r="A21" s="3" t="s">
        <v>25</v>
      </c>
      <c r="B21" s="6" t="s">
        <v>26</v>
      </c>
    </row>
    <row r="22" customFormat="false" ht="15" hidden="false" customHeight="true" outlineLevel="0" collapsed="false">
      <c r="A22" s="3" t="s">
        <v>27</v>
      </c>
      <c r="B22" s="6" t="s">
        <v>28</v>
      </c>
    </row>
    <row r="23" customFormat="false" ht="15" hidden="false" customHeight="true" outlineLevel="0" collapsed="false">
      <c r="A23" s="3" t="s">
        <v>29</v>
      </c>
      <c r="B23" s="6" t="s">
        <v>30</v>
      </c>
    </row>
    <row r="24" customFormat="false" ht="25.5" hidden="false" customHeight="true" outlineLevel="0" collapsed="false">
      <c r="A24" s="3" t="s">
        <v>31</v>
      </c>
      <c r="B24" s="6" t="s">
        <v>32</v>
      </c>
    </row>
    <row r="25" customFormat="false" ht="25.5" hidden="false" customHeight="true" outlineLevel="0" collapsed="false">
      <c r="A25" s="3" t="s">
        <v>33</v>
      </c>
      <c r="B25" s="6" t="s">
        <v>34</v>
      </c>
    </row>
    <row r="26" customFormat="false" ht="25.5" hidden="false" customHeight="true" outlineLevel="0" collapsed="false">
      <c r="A26" s="3" t="s">
        <v>35</v>
      </c>
      <c r="B26" s="6" t="s">
        <v>36</v>
      </c>
    </row>
    <row r="27" customFormat="false" ht="25.5" hidden="false" customHeight="true" outlineLevel="0" collapsed="false">
      <c r="A27" s="3" t="s">
        <v>37</v>
      </c>
      <c r="B27" s="6" t="s">
        <v>38</v>
      </c>
    </row>
    <row r="28" customFormat="false" ht="15" hidden="false" customHeight="true" outlineLevel="0" collapsed="false">
      <c r="A28" s="3" t="s">
        <v>39</v>
      </c>
      <c r="B28" s="6" t="s">
        <v>40</v>
      </c>
    </row>
    <row r="29" customFormat="false" ht="15" hidden="false" customHeight="true" outlineLevel="0" collapsed="false">
      <c r="A29" s="3" t="s">
        <v>41</v>
      </c>
      <c r="B29" s="6" t="s">
        <v>42</v>
      </c>
    </row>
    <row r="30" customFormat="false" ht="15" hidden="false" customHeight="true" outlineLevel="0" collapsed="false">
      <c r="A30" s="3" t="s">
        <v>43</v>
      </c>
      <c r="B30" s="6" t="s">
        <v>44</v>
      </c>
    </row>
    <row r="31" customFormat="false" ht="15" hidden="false" customHeight="true" outlineLevel="0" collapsed="false">
      <c r="A31" s="3" t="s">
        <v>45</v>
      </c>
      <c r="B31" s="6" t="s">
        <v>46</v>
      </c>
    </row>
    <row r="32" customFormat="false" ht="15" hidden="false" customHeight="true" outlineLevel="0" collapsed="false">
      <c r="A32" s="3" t="s">
        <v>47</v>
      </c>
      <c r="B32" s="6" t="s">
        <v>48</v>
      </c>
    </row>
    <row r="33" customFormat="false" ht="15" hidden="false" customHeight="true" outlineLevel="0" collapsed="false">
      <c r="A33" s="3" t="s">
        <v>49</v>
      </c>
      <c r="B33" s="6" t="s">
        <v>50</v>
      </c>
    </row>
    <row r="34" customFormat="false" ht="15" hidden="false" customHeight="true" outlineLevel="0" collapsed="false">
      <c r="A34" s="3" t="s">
        <v>51</v>
      </c>
      <c r="B34" s="6" t="s">
        <v>52</v>
      </c>
    </row>
    <row r="35" customFormat="false" ht="15" hidden="false" customHeight="true" outlineLevel="0" collapsed="false">
      <c r="A35" s="3" t="s">
        <v>53</v>
      </c>
      <c r="B35" s="6" t="s">
        <v>54</v>
      </c>
    </row>
    <row r="36" customFormat="false" ht="15" hidden="false" customHeight="true" outlineLevel="0" collapsed="false">
      <c r="A36" s="3" t="s">
        <v>55</v>
      </c>
      <c r="B36" s="6" t="s">
        <v>56</v>
      </c>
    </row>
    <row r="37" customFormat="false" ht="15" hidden="false" customHeight="true" outlineLevel="0" collapsed="false">
      <c r="A37" s="3" t="s">
        <v>57</v>
      </c>
      <c r="B37" s="6" t="s">
        <v>58</v>
      </c>
    </row>
    <row r="38" customFormat="false" ht="25.5" hidden="false" customHeight="true" outlineLevel="0" collapsed="false">
      <c r="A38" s="3" t="s">
        <v>59</v>
      </c>
      <c r="B38" s="6" t="s">
        <v>60</v>
      </c>
    </row>
    <row r="39" customFormat="false" ht="15" hidden="false" customHeight="true" outlineLevel="0" collapsed="false">
      <c r="A39" s="3" t="s">
        <v>61</v>
      </c>
      <c r="B39" s="6" t="s">
        <v>62</v>
      </c>
    </row>
    <row r="41" customFormat="false" ht="15" hidden="false" customHeight="true" outlineLevel="0" collapsed="false">
      <c r="A41" s="4" t="s">
        <v>63</v>
      </c>
      <c r="B41" s="5"/>
    </row>
    <row r="42" customFormat="false" ht="25.5" hidden="false" customHeight="true" outlineLevel="0" collapsed="false">
      <c r="A42" s="3" t="s">
        <v>64</v>
      </c>
      <c r="B42" s="6" t="s">
        <v>65</v>
      </c>
    </row>
    <row r="43" customFormat="false" ht="25.5" hidden="false" customHeight="true" outlineLevel="0" collapsed="false">
      <c r="A43" s="3" t="s">
        <v>66</v>
      </c>
      <c r="B43" s="6" t="s">
        <v>67</v>
      </c>
    </row>
    <row r="44" customFormat="false" ht="38.25" hidden="false" customHeight="true" outlineLevel="0" collapsed="false">
      <c r="A44" s="3" t="s">
        <v>68</v>
      </c>
      <c r="B44" s="6" t="s">
        <v>69</v>
      </c>
    </row>
    <row r="45" customFormat="false" ht="15" hidden="false" customHeight="true" outlineLevel="0" collapsed="false">
      <c r="A45" s="3" t="s">
        <v>70</v>
      </c>
      <c r="B45" s="6" t="s">
        <v>71</v>
      </c>
    </row>
    <row r="46" customFormat="false" ht="38.25" hidden="false" customHeight="true" outlineLevel="0" collapsed="false">
      <c r="A46" s="3" t="s">
        <v>72</v>
      </c>
      <c r="B46" s="6" t="s">
        <v>73</v>
      </c>
    </row>
    <row r="47" customFormat="false" ht="25.5" hidden="false" customHeight="true" outlineLevel="0" collapsed="false">
      <c r="A47" s="3" t="s">
        <v>74</v>
      </c>
      <c r="B47" s="6" t="s">
        <v>75</v>
      </c>
    </row>
    <row r="49" customFormat="false" ht="15" hidden="false" customHeight="true" outlineLevel="0" collapsed="false">
      <c r="A49" s="4" t="s">
        <v>76</v>
      </c>
      <c r="B49" s="5"/>
    </row>
    <row r="50" customFormat="false" ht="25.5" hidden="false" customHeight="true" outlineLevel="0" collapsed="false">
      <c r="A50" s="3" t="s">
        <v>77</v>
      </c>
      <c r="B50" s="10" t="s">
        <v>78</v>
      </c>
    </row>
    <row r="51" customFormat="false" ht="15" hidden="false" customHeight="true" outlineLevel="0" collapsed="false">
      <c r="A51" s="3" t="s">
        <v>79</v>
      </c>
      <c r="B51" s="10" t="s">
        <v>80</v>
      </c>
    </row>
    <row r="52" customFormat="false" ht="15" hidden="false" customHeight="true" outlineLevel="0" collapsed="false">
      <c r="A52" s="3" t="s">
        <v>81</v>
      </c>
      <c r="B52" s="10" t="s">
        <v>82</v>
      </c>
    </row>
    <row r="53" customFormat="false" ht="25.5" hidden="false" customHeight="true" outlineLevel="0" collapsed="false">
      <c r="A53" s="3" t="s">
        <v>83</v>
      </c>
      <c r="B53" s="6" t="s">
        <v>84</v>
      </c>
    </row>
    <row r="55" customFormat="false" ht="15" hidden="false" customHeight="true" outlineLevel="0" collapsed="false">
      <c r="A55" s="4" t="s">
        <v>85</v>
      </c>
      <c r="B55" s="5"/>
    </row>
    <row r="56" customFormat="false" ht="25.5" hidden="false" customHeight="true" outlineLevel="0" collapsed="false">
      <c r="A56" s="3" t="s">
        <v>86</v>
      </c>
      <c r="B56" s="6" t="s">
        <v>87</v>
      </c>
    </row>
    <row r="57" customFormat="false" ht="25.5" hidden="false" customHeight="true" outlineLevel="0" collapsed="false">
      <c r="A57" s="3" t="s">
        <v>88</v>
      </c>
      <c r="B57" s="6" t="s">
        <v>89</v>
      </c>
    </row>
    <row r="58" customFormat="false" ht="25.5" hidden="false" customHeight="true" outlineLevel="0" collapsed="false">
      <c r="A58" s="3" t="s">
        <v>90</v>
      </c>
      <c r="B58" s="6" t="s">
        <v>91</v>
      </c>
    </row>
    <row r="59" customFormat="false" ht="15" hidden="false" customHeight="true" outlineLevel="0" collapsed="false">
      <c r="A59" s="3" t="s">
        <v>92</v>
      </c>
      <c r="B59" s="6" t="s">
        <v>93</v>
      </c>
    </row>
    <row r="61" customFormat="false" ht="15" hidden="false" customHeight="true" outlineLevel="0" collapsed="false">
      <c r="A61" s="1" t="s">
        <v>94</v>
      </c>
    </row>
    <row r="62" customFormat="false" ht="15" hidden="false" customHeight="true" outlineLevel="0" collapsed="false">
      <c r="A62" s="1" t="s">
        <v>95</v>
      </c>
    </row>
  </sheetData>
  <hyperlinks>
    <hyperlink ref="B50" r:id="rId1" display="https://www.zorginstituutnederland.nl/wat-wij-doen/programmas-en-samenwerkingsverbanden/horizonscan-geneesmiddelen/sluis-voor-dure-geneesmiddelen/overzicht-sluismiddelen-waarover-het-zorginstituut-heeft-geadviseerd"/>
    <hyperlink ref="B51" r:id="rId2" display="https://www.zorginstituutnederland.nl/werkagenda/overzicht-pakketadviezen"/>
    <hyperlink ref="B52" r:id="rId3" display="https://www.zorginstituutnederland.nl/werkagenda/overzicht-gvs-advieze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4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71484375" defaultRowHeight="15" zeroHeight="false" outlineLevelRow="0" outlineLevelCol="0"/>
  <cols>
    <col collapsed="false" customWidth="true" hidden="false" outlineLevel="0" max="1" min="1" style="1" width="10"/>
    <col collapsed="false" customWidth="true" hidden="false" outlineLevel="0" max="2" min="2" style="1" width="15"/>
    <col collapsed="false" customWidth="true" hidden="false" outlineLevel="0" max="3" min="3" style="1" width="12"/>
    <col collapsed="false" customWidth="true" hidden="false" outlineLevel="0" max="4" min="4" style="1" width="7"/>
    <col collapsed="false" customWidth="true" hidden="false" outlineLevel="0" max="5" min="5" style="1" width="16"/>
    <col collapsed="false" customWidth="true" hidden="false" outlineLevel="0" max="6" min="6" style="1" width="34"/>
    <col collapsed="false" customWidth="true" hidden="false" outlineLevel="0" max="7" min="7" style="1" width="24"/>
    <col collapsed="false" customWidth="true" hidden="false" outlineLevel="0" max="8" min="8" style="1" width="18"/>
    <col collapsed="false" customWidth="true" hidden="false" outlineLevel="0" max="9" min="9" style="1" width="36"/>
    <col collapsed="false" customWidth="true" hidden="false" outlineLevel="0" max="10" min="10" style="1" width="24"/>
    <col collapsed="false" customWidth="true" hidden="false" outlineLevel="0" max="11" min="11" style="1" width="22"/>
    <col collapsed="false" customWidth="true" hidden="false" outlineLevel="0" max="12" min="12" style="1" width="60"/>
    <col collapsed="false" customWidth="true" hidden="false" outlineLevel="0" max="13" min="13" style="1" width="50"/>
    <col collapsed="false" customWidth="true" hidden="false" outlineLevel="0" max="14" min="14" style="1" width="24"/>
    <col collapsed="false" customWidth="true" hidden="false" outlineLevel="0" max="16" min="15" style="1" width="20"/>
    <col collapsed="false" customWidth="true" hidden="false" outlineLevel="0" max="17" min="17" style="1" width="12"/>
    <col collapsed="false" customWidth="true" hidden="false" outlineLevel="0" max="18" min="18" style="1" width="13"/>
    <col collapsed="false" customWidth="true" hidden="false" outlineLevel="0" max="19" min="19" style="1" width="14"/>
    <col collapsed="false" customWidth="true" hidden="false" outlineLevel="0" max="20" min="20" style="1" width="18"/>
    <col collapsed="false" customWidth="true" hidden="false" outlineLevel="0" max="21" min="21" style="1" width="30"/>
    <col collapsed="false" customWidth="true" hidden="false" outlineLevel="0" max="22" min="22" style="1" width="80"/>
    <col collapsed="false" customWidth="true" hidden="false" outlineLevel="0" max="23" min="23" style="1" width="20"/>
    <col collapsed="false" customWidth="true" hidden="false" outlineLevel="0" max="24" min="24" style="1" width="26"/>
    <col collapsed="false" customWidth="true" hidden="false" outlineLevel="0" max="25" min="25" style="1" width="10"/>
    <col collapsed="false" customWidth="true" hidden="false" outlineLevel="0" max="32" min="26" style="1" width="14"/>
    <col collapsed="false" customWidth="true" hidden="false" outlineLevel="0" max="34" min="33" style="1" width="40"/>
    <col collapsed="false" customWidth="true" hidden="false" outlineLevel="0" max="35" min="35" style="1" width="60"/>
    <col collapsed="false" customWidth="true" hidden="false" outlineLevel="0" max="36" min="36" style="1" width="40"/>
    <col collapsed="false" customWidth="true" hidden="false" outlineLevel="0" max="37" min="37" style="1" width="13"/>
    <col collapsed="false" customWidth="true" hidden="false" outlineLevel="0" max="38" min="38" style="1" width="16"/>
    <col collapsed="false" customWidth="true" hidden="false" outlineLevel="0" max="39" min="39" style="1" width="30"/>
  </cols>
  <sheetData>
    <row r="1" customFormat="false" ht="42" hidden="false" customHeight="true" outlineLevel="0" collapsed="false">
      <c r="A1" s="11" t="s">
        <v>96</v>
      </c>
      <c r="B1" s="11" t="s">
        <v>97</v>
      </c>
      <c r="C1" s="11" t="s">
        <v>98</v>
      </c>
      <c r="D1" s="12" t="s">
        <v>99</v>
      </c>
      <c r="E1" s="11" t="s">
        <v>100</v>
      </c>
      <c r="F1" s="11" t="s">
        <v>101</v>
      </c>
      <c r="G1" s="11" t="s">
        <v>102</v>
      </c>
      <c r="H1" s="11" t="s">
        <v>103</v>
      </c>
      <c r="I1" s="11" t="s">
        <v>104</v>
      </c>
      <c r="J1" s="11" t="s">
        <v>105</v>
      </c>
      <c r="K1" s="11" t="s">
        <v>106</v>
      </c>
      <c r="L1" s="11" t="s">
        <v>107</v>
      </c>
      <c r="M1" s="11" t="s">
        <v>108</v>
      </c>
      <c r="N1" s="11" t="s">
        <v>27</v>
      </c>
      <c r="O1" s="11" t="s">
        <v>29</v>
      </c>
      <c r="P1" s="13" t="s">
        <v>23</v>
      </c>
      <c r="Q1" s="13" t="s">
        <v>25</v>
      </c>
      <c r="R1" s="13" t="s">
        <v>109</v>
      </c>
      <c r="S1" s="13" t="s">
        <v>110</v>
      </c>
      <c r="T1" s="13" t="s">
        <v>31</v>
      </c>
      <c r="U1" s="13" t="s">
        <v>33</v>
      </c>
      <c r="V1" s="13" t="s">
        <v>35</v>
      </c>
      <c r="W1" s="13" t="s">
        <v>37</v>
      </c>
      <c r="X1" s="13" t="s">
        <v>39</v>
      </c>
      <c r="Y1" s="13" t="s">
        <v>41</v>
      </c>
      <c r="Z1" s="13" t="s">
        <v>43</v>
      </c>
      <c r="AA1" s="13" t="s">
        <v>111</v>
      </c>
      <c r="AB1" s="13" t="s">
        <v>112</v>
      </c>
      <c r="AC1" s="13" t="s">
        <v>47</v>
      </c>
      <c r="AD1" s="13" t="s">
        <v>49</v>
      </c>
      <c r="AE1" s="13" t="s">
        <v>51</v>
      </c>
      <c r="AF1" s="13" t="s">
        <v>53</v>
      </c>
      <c r="AG1" s="13" t="s">
        <v>55</v>
      </c>
      <c r="AH1" s="13" t="s">
        <v>57</v>
      </c>
      <c r="AI1" s="13" t="s">
        <v>113</v>
      </c>
      <c r="AJ1" s="13" t="s">
        <v>114</v>
      </c>
      <c r="AK1" s="13" t="s">
        <v>115</v>
      </c>
      <c r="AL1" s="13" t="s">
        <v>116</v>
      </c>
      <c r="AM1" s="13" t="s">
        <v>117</v>
      </c>
    </row>
    <row r="2" customFormat="false" ht="25.5" hidden="false" customHeight="true" outlineLevel="0" collapsed="false">
      <c r="A2" s="14" t="s">
        <v>118</v>
      </c>
      <c r="B2" s="14" t="s">
        <v>119</v>
      </c>
      <c r="C2" s="15"/>
      <c r="D2" s="14" t="str">
        <f aca="false">IF(C2="","",YEAR(C2))</f>
        <v/>
      </c>
      <c r="E2" s="14" t="s">
        <v>120</v>
      </c>
      <c r="F2" s="16" t="s">
        <v>121</v>
      </c>
      <c r="G2" s="14" t="s">
        <v>122</v>
      </c>
      <c r="H2" s="14" t="s">
        <v>123</v>
      </c>
      <c r="I2" s="16" t="s">
        <v>124</v>
      </c>
      <c r="J2" s="14" t="s">
        <v>125</v>
      </c>
      <c r="K2" s="14"/>
      <c r="L2" s="16" t="s">
        <v>126</v>
      </c>
      <c r="M2" s="17" t="s">
        <v>127</v>
      </c>
      <c r="N2" s="14" t="s">
        <v>128</v>
      </c>
      <c r="O2" s="14" t="s">
        <v>129</v>
      </c>
      <c r="P2" s="14"/>
      <c r="Q2" s="14"/>
      <c r="R2" s="15"/>
      <c r="S2" s="14"/>
      <c r="T2" s="14"/>
      <c r="U2" s="14"/>
      <c r="V2" s="16"/>
      <c r="W2" s="14"/>
      <c r="X2" s="14"/>
      <c r="Y2" s="18"/>
      <c r="Z2" s="19"/>
      <c r="AA2" s="19"/>
      <c r="AB2" s="19"/>
      <c r="AC2" s="14"/>
      <c r="AD2" s="20"/>
      <c r="AE2" s="21"/>
      <c r="AF2" s="19"/>
      <c r="AG2" s="16"/>
      <c r="AH2" s="16"/>
      <c r="AI2" s="16"/>
      <c r="AJ2" s="16"/>
      <c r="AK2" s="15"/>
      <c r="AL2" s="14" t="s">
        <v>130</v>
      </c>
      <c r="AM2" s="14"/>
    </row>
    <row r="3" customFormat="false" ht="38.25" hidden="false" customHeight="true" outlineLevel="0" collapsed="false">
      <c r="A3" s="14" t="s">
        <v>131</v>
      </c>
      <c r="B3" s="14" t="s">
        <v>119</v>
      </c>
      <c r="C3" s="15"/>
      <c r="D3" s="14" t="str">
        <f aca="false">IF(C3="","",YEAR(C3))</f>
        <v/>
      </c>
      <c r="E3" s="14" t="s">
        <v>120</v>
      </c>
      <c r="F3" s="16" t="s">
        <v>132</v>
      </c>
      <c r="G3" s="14" t="s">
        <v>133</v>
      </c>
      <c r="H3" s="14" t="s">
        <v>134</v>
      </c>
      <c r="I3" s="16" t="s">
        <v>135</v>
      </c>
      <c r="J3" s="14" t="s">
        <v>136</v>
      </c>
      <c r="K3" s="14"/>
      <c r="L3" s="16" t="s">
        <v>137</v>
      </c>
      <c r="M3" s="17" t="s">
        <v>138</v>
      </c>
      <c r="N3" s="14" t="s">
        <v>139</v>
      </c>
      <c r="O3" s="14" t="s">
        <v>129</v>
      </c>
      <c r="P3" s="14"/>
      <c r="Q3" s="14"/>
      <c r="R3" s="15"/>
      <c r="S3" s="14"/>
      <c r="T3" s="14"/>
      <c r="U3" s="14"/>
      <c r="V3" s="16"/>
      <c r="W3" s="14"/>
      <c r="X3" s="14"/>
      <c r="Y3" s="18"/>
      <c r="Z3" s="19"/>
      <c r="AA3" s="19"/>
      <c r="AB3" s="19"/>
      <c r="AC3" s="14"/>
      <c r="AD3" s="20"/>
      <c r="AE3" s="21"/>
      <c r="AF3" s="19"/>
      <c r="AG3" s="16"/>
      <c r="AH3" s="16"/>
      <c r="AI3" s="16"/>
      <c r="AJ3" s="16"/>
      <c r="AK3" s="15"/>
      <c r="AL3" s="14" t="s">
        <v>130</v>
      </c>
      <c r="AM3" s="14"/>
    </row>
    <row r="4" customFormat="false" ht="38.25" hidden="false" customHeight="true" outlineLevel="0" collapsed="false">
      <c r="A4" s="14" t="s">
        <v>140</v>
      </c>
      <c r="B4" s="14" t="s">
        <v>119</v>
      </c>
      <c r="C4" s="15"/>
      <c r="D4" s="14" t="str">
        <f aca="false">IF(C4="","",YEAR(C4))</f>
        <v/>
      </c>
      <c r="E4" s="14" t="s">
        <v>120</v>
      </c>
      <c r="F4" s="16" t="s">
        <v>141</v>
      </c>
      <c r="G4" s="14" t="s">
        <v>142</v>
      </c>
      <c r="H4" s="14" t="s">
        <v>143</v>
      </c>
      <c r="I4" s="16" t="s">
        <v>144</v>
      </c>
      <c r="J4" s="14" t="s">
        <v>145</v>
      </c>
      <c r="K4" s="14"/>
      <c r="L4" s="16" t="s">
        <v>146</v>
      </c>
      <c r="M4" s="17" t="s">
        <v>147</v>
      </c>
      <c r="N4" s="14" t="s">
        <v>148</v>
      </c>
      <c r="O4" s="14" t="s">
        <v>129</v>
      </c>
      <c r="P4" s="14"/>
      <c r="Q4" s="14"/>
      <c r="R4" s="15"/>
      <c r="S4" s="14"/>
      <c r="T4" s="14"/>
      <c r="U4" s="14"/>
      <c r="V4" s="16"/>
      <c r="W4" s="14"/>
      <c r="X4" s="14"/>
      <c r="Y4" s="18"/>
      <c r="Z4" s="19"/>
      <c r="AA4" s="19"/>
      <c r="AB4" s="19"/>
      <c r="AC4" s="14"/>
      <c r="AD4" s="20"/>
      <c r="AE4" s="21"/>
      <c r="AF4" s="19"/>
      <c r="AG4" s="16"/>
      <c r="AH4" s="16"/>
      <c r="AI4" s="16"/>
      <c r="AJ4" s="16"/>
      <c r="AK4" s="15"/>
      <c r="AL4" s="14" t="s">
        <v>130</v>
      </c>
      <c r="AM4" s="14"/>
    </row>
    <row r="5" customFormat="false" ht="25.5" hidden="false" customHeight="true" outlineLevel="0" collapsed="false">
      <c r="A5" s="14" t="s">
        <v>149</v>
      </c>
      <c r="B5" s="14" t="s">
        <v>119</v>
      </c>
      <c r="C5" s="15"/>
      <c r="D5" s="14" t="str">
        <f aca="false">IF(C5="","",YEAR(C5))</f>
        <v/>
      </c>
      <c r="E5" s="14" t="s">
        <v>120</v>
      </c>
      <c r="F5" s="16" t="s">
        <v>150</v>
      </c>
      <c r="G5" s="14" t="s">
        <v>151</v>
      </c>
      <c r="H5" s="14" t="s">
        <v>152</v>
      </c>
      <c r="I5" s="16" t="s">
        <v>153</v>
      </c>
      <c r="J5" s="14" t="s">
        <v>136</v>
      </c>
      <c r="K5" s="14"/>
      <c r="L5" s="16" t="s">
        <v>154</v>
      </c>
      <c r="M5" s="17" t="s">
        <v>155</v>
      </c>
      <c r="N5" s="14" t="s">
        <v>139</v>
      </c>
      <c r="O5" s="14" t="s">
        <v>129</v>
      </c>
      <c r="P5" s="14"/>
      <c r="Q5" s="14"/>
      <c r="R5" s="15"/>
      <c r="S5" s="14"/>
      <c r="T5" s="14"/>
      <c r="U5" s="14"/>
      <c r="V5" s="16"/>
      <c r="W5" s="14"/>
      <c r="X5" s="14"/>
      <c r="Y5" s="18"/>
      <c r="Z5" s="19"/>
      <c r="AA5" s="19"/>
      <c r="AB5" s="19"/>
      <c r="AC5" s="14"/>
      <c r="AD5" s="20"/>
      <c r="AE5" s="21"/>
      <c r="AF5" s="19"/>
      <c r="AG5" s="16"/>
      <c r="AH5" s="16"/>
      <c r="AI5" s="16"/>
      <c r="AJ5" s="16"/>
      <c r="AK5" s="15"/>
      <c r="AL5" s="14" t="s">
        <v>130</v>
      </c>
      <c r="AM5" s="14"/>
    </row>
    <row r="6" customFormat="false" ht="25.5" hidden="false" customHeight="true" outlineLevel="0" collapsed="false">
      <c r="A6" s="14" t="s">
        <v>156</v>
      </c>
      <c r="B6" s="14" t="s">
        <v>157</v>
      </c>
      <c r="C6" s="15" t="n">
        <v>46279</v>
      </c>
      <c r="D6" s="14" t="n">
        <f aca="false">IF(C6="","",YEAR(C6))</f>
        <v>2026</v>
      </c>
      <c r="E6" s="14" t="s">
        <v>120</v>
      </c>
      <c r="F6" s="16" t="s">
        <v>158</v>
      </c>
      <c r="G6" s="14" t="s">
        <v>159</v>
      </c>
      <c r="H6" s="14" t="s">
        <v>160</v>
      </c>
      <c r="I6" s="16" t="s">
        <v>161</v>
      </c>
      <c r="J6" s="14" t="s">
        <v>136</v>
      </c>
      <c r="K6" s="14" t="s">
        <v>162</v>
      </c>
      <c r="L6" s="16" t="s">
        <v>163</v>
      </c>
      <c r="M6" s="17" t="s">
        <v>164</v>
      </c>
      <c r="N6" s="14" t="s">
        <v>165</v>
      </c>
      <c r="O6" s="14" t="s">
        <v>166</v>
      </c>
      <c r="P6" s="14" t="s">
        <v>167</v>
      </c>
      <c r="Q6" s="14" t="s">
        <v>168</v>
      </c>
      <c r="R6" s="15"/>
      <c r="S6" s="14" t="s">
        <v>169</v>
      </c>
      <c r="T6" s="14" t="s">
        <v>170</v>
      </c>
      <c r="U6" s="14" t="s">
        <v>171</v>
      </c>
      <c r="V6" s="16" t="s">
        <v>172</v>
      </c>
      <c r="W6" s="14" t="s">
        <v>169</v>
      </c>
      <c r="X6" s="14" t="s">
        <v>173</v>
      </c>
      <c r="Y6" s="18" t="s">
        <v>174</v>
      </c>
      <c r="Z6" s="19" t="n">
        <v>80000</v>
      </c>
      <c r="AA6" s="19" t="s">
        <v>175</v>
      </c>
      <c r="AB6" s="19" t="s">
        <v>176</v>
      </c>
      <c r="AC6" s="14" t="s">
        <v>168</v>
      </c>
      <c r="AD6" s="20" t="s">
        <v>177</v>
      </c>
      <c r="AE6" s="21" t="s">
        <v>178</v>
      </c>
      <c r="AF6" s="19" t="s">
        <v>179</v>
      </c>
      <c r="AG6" s="16" t="s">
        <v>180</v>
      </c>
      <c r="AH6" s="16" t="s">
        <v>181</v>
      </c>
      <c r="AI6" s="16" t="s">
        <v>182</v>
      </c>
      <c r="AJ6" s="16" t="s">
        <v>183</v>
      </c>
      <c r="AK6" s="15"/>
      <c r="AL6" s="14" t="s">
        <v>184</v>
      </c>
      <c r="AM6" s="14" t="s">
        <v>185</v>
      </c>
    </row>
    <row r="7" customFormat="false" ht="38.25" hidden="false" customHeight="true" outlineLevel="0" collapsed="false">
      <c r="A7" s="14" t="s">
        <v>186</v>
      </c>
      <c r="B7" s="14" t="s">
        <v>119</v>
      </c>
      <c r="C7" s="15"/>
      <c r="D7" s="14" t="str">
        <f aca="false">IF(C7="","",YEAR(C7))</f>
        <v/>
      </c>
      <c r="E7" s="14" t="s">
        <v>187</v>
      </c>
      <c r="F7" s="16" t="s">
        <v>188</v>
      </c>
      <c r="G7" s="14" t="s">
        <v>189</v>
      </c>
      <c r="H7" s="14" t="s">
        <v>190</v>
      </c>
      <c r="I7" s="16" t="s">
        <v>191</v>
      </c>
      <c r="J7" s="14" t="s">
        <v>136</v>
      </c>
      <c r="K7" s="14"/>
      <c r="L7" s="16" t="s">
        <v>192</v>
      </c>
      <c r="M7" s="17" t="s">
        <v>193</v>
      </c>
      <c r="N7" s="14" t="s">
        <v>139</v>
      </c>
      <c r="O7" s="14" t="s">
        <v>129</v>
      </c>
      <c r="P7" s="14"/>
      <c r="Q7" s="14"/>
      <c r="R7" s="15"/>
      <c r="S7" s="14"/>
      <c r="T7" s="14"/>
      <c r="U7" s="14"/>
      <c r="V7" s="16"/>
      <c r="W7" s="14"/>
      <c r="X7" s="14"/>
      <c r="Y7" s="18"/>
      <c r="Z7" s="19"/>
      <c r="AA7" s="19"/>
      <c r="AB7" s="19"/>
      <c r="AC7" s="14"/>
      <c r="AD7" s="20"/>
      <c r="AE7" s="21"/>
      <c r="AF7" s="19"/>
      <c r="AG7" s="16"/>
      <c r="AH7" s="16"/>
      <c r="AI7" s="16"/>
      <c r="AJ7" s="16"/>
      <c r="AK7" s="15"/>
      <c r="AL7" s="14" t="s">
        <v>130</v>
      </c>
      <c r="AM7" s="14"/>
    </row>
    <row r="8" customFormat="false" ht="25.5" hidden="false" customHeight="true" outlineLevel="0" collapsed="false">
      <c r="A8" s="14" t="s">
        <v>194</v>
      </c>
      <c r="B8" s="14" t="s">
        <v>119</v>
      </c>
      <c r="C8" s="15"/>
      <c r="D8" s="14" t="str">
        <f aca="false">IF(C8="","",YEAR(C8))</f>
        <v/>
      </c>
      <c r="E8" s="14" t="s">
        <v>120</v>
      </c>
      <c r="F8" s="16" t="s">
        <v>195</v>
      </c>
      <c r="G8" s="14" t="s">
        <v>196</v>
      </c>
      <c r="H8" s="14" t="s">
        <v>197</v>
      </c>
      <c r="I8" s="16" t="s">
        <v>198</v>
      </c>
      <c r="J8" s="14" t="s">
        <v>145</v>
      </c>
      <c r="K8" s="14"/>
      <c r="L8" s="16" t="s">
        <v>199</v>
      </c>
      <c r="M8" s="17" t="s">
        <v>200</v>
      </c>
      <c r="N8" s="14" t="s">
        <v>201</v>
      </c>
      <c r="O8" s="14" t="s">
        <v>129</v>
      </c>
      <c r="P8" s="14"/>
      <c r="Q8" s="14"/>
      <c r="R8" s="15"/>
      <c r="S8" s="14"/>
      <c r="T8" s="14"/>
      <c r="U8" s="14"/>
      <c r="V8" s="16"/>
      <c r="W8" s="14"/>
      <c r="X8" s="14"/>
      <c r="Y8" s="18"/>
      <c r="Z8" s="19"/>
      <c r="AA8" s="19"/>
      <c r="AB8" s="19"/>
      <c r="AC8" s="14"/>
      <c r="AD8" s="20"/>
      <c r="AE8" s="21"/>
      <c r="AF8" s="19"/>
      <c r="AG8" s="16"/>
      <c r="AH8" s="16"/>
      <c r="AI8" s="16"/>
      <c r="AJ8" s="16"/>
      <c r="AK8" s="15"/>
      <c r="AL8" s="14" t="s">
        <v>130</v>
      </c>
      <c r="AM8" s="14"/>
    </row>
    <row r="9" customFormat="false" ht="25.5" hidden="false" customHeight="true" outlineLevel="0" collapsed="false">
      <c r="A9" s="14" t="s">
        <v>202</v>
      </c>
      <c r="B9" s="14" t="s">
        <v>119</v>
      </c>
      <c r="C9" s="15"/>
      <c r="D9" s="14" t="str">
        <f aca="false">IF(C9="","",YEAR(C9))</f>
        <v/>
      </c>
      <c r="E9" s="14" t="s">
        <v>120</v>
      </c>
      <c r="F9" s="16" t="s">
        <v>203</v>
      </c>
      <c r="G9" s="14" t="s">
        <v>204</v>
      </c>
      <c r="H9" s="14" t="s">
        <v>205</v>
      </c>
      <c r="I9" s="16" t="s">
        <v>206</v>
      </c>
      <c r="J9" s="14" t="s">
        <v>145</v>
      </c>
      <c r="K9" s="14"/>
      <c r="L9" s="16" t="s">
        <v>207</v>
      </c>
      <c r="M9" s="17" t="s">
        <v>208</v>
      </c>
      <c r="N9" s="14" t="s">
        <v>209</v>
      </c>
      <c r="O9" s="14" t="s">
        <v>210</v>
      </c>
      <c r="P9" s="14"/>
      <c r="Q9" s="14"/>
      <c r="R9" s="15"/>
      <c r="S9" s="14"/>
      <c r="T9" s="14"/>
      <c r="U9" s="14"/>
      <c r="V9" s="16"/>
      <c r="W9" s="14"/>
      <c r="X9" s="14"/>
      <c r="Y9" s="18"/>
      <c r="Z9" s="19"/>
      <c r="AA9" s="19"/>
      <c r="AB9" s="19"/>
      <c r="AC9" s="14"/>
      <c r="AD9" s="20"/>
      <c r="AE9" s="21"/>
      <c r="AF9" s="19"/>
      <c r="AG9" s="16"/>
      <c r="AH9" s="16"/>
      <c r="AI9" s="16"/>
      <c r="AJ9" s="16"/>
      <c r="AK9" s="15"/>
      <c r="AL9" s="14" t="s">
        <v>130</v>
      </c>
      <c r="AM9" s="14"/>
    </row>
    <row r="10" customFormat="false" ht="38.25" hidden="false" customHeight="true" outlineLevel="0" collapsed="false">
      <c r="A10" s="14" t="s">
        <v>211</v>
      </c>
      <c r="B10" s="14" t="s">
        <v>119</v>
      </c>
      <c r="C10" s="15"/>
      <c r="D10" s="14" t="str">
        <f aca="false">IF(C10="","",YEAR(C10))</f>
        <v/>
      </c>
      <c r="E10" s="14" t="s">
        <v>120</v>
      </c>
      <c r="F10" s="16" t="s">
        <v>212</v>
      </c>
      <c r="G10" s="14" t="s">
        <v>213</v>
      </c>
      <c r="H10" s="14" t="s">
        <v>214</v>
      </c>
      <c r="I10" s="16" t="s">
        <v>215</v>
      </c>
      <c r="J10" s="14" t="s">
        <v>136</v>
      </c>
      <c r="K10" s="14"/>
      <c r="L10" s="16" t="s">
        <v>216</v>
      </c>
      <c r="M10" s="17" t="s">
        <v>217</v>
      </c>
      <c r="N10" s="14" t="s">
        <v>139</v>
      </c>
      <c r="O10" s="14" t="s">
        <v>129</v>
      </c>
      <c r="P10" s="14"/>
      <c r="Q10" s="14"/>
      <c r="R10" s="15"/>
      <c r="S10" s="14"/>
      <c r="T10" s="14"/>
      <c r="U10" s="14"/>
      <c r="V10" s="16"/>
      <c r="W10" s="14"/>
      <c r="X10" s="14"/>
      <c r="Y10" s="18"/>
      <c r="Z10" s="19"/>
      <c r="AA10" s="19"/>
      <c r="AB10" s="19"/>
      <c r="AC10" s="14"/>
      <c r="AD10" s="20"/>
      <c r="AE10" s="21"/>
      <c r="AF10" s="19"/>
      <c r="AG10" s="16"/>
      <c r="AH10" s="16"/>
      <c r="AI10" s="16"/>
      <c r="AJ10" s="16"/>
      <c r="AK10" s="15"/>
      <c r="AL10" s="14" t="s">
        <v>130</v>
      </c>
      <c r="AM10" s="14"/>
    </row>
    <row r="11" customFormat="false" ht="25.5" hidden="false" customHeight="true" outlineLevel="0" collapsed="false">
      <c r="A11" s="14" t="s">
        <v>218</v>
      </c>
      <c r="B11" s="14" t="s">
        <v>119</v>
      </c>
      <c r="C11" s="15"/>
      <c r="D11" s="14" t="str">
        <f aca="false">IF(C11="","",YEAR(C11))</f>
        <v/>
      </c>
      <c r="E11" s="14" t="s">
        <v>120</v>
      </c>
      <c r="F11" s="16" t="s">
        <v>219</v>
      </c>
      <c r="G11" s="14" t="s">
        <v>220</v>
      </c>
      <c r="H11" s="14" t="s">
        <v>221</v>
      </c>
      <c r="I11" s="16" t="s">
        <v>222</v>
      </c>
      <c r="J11" s="14" t="s">
        <v>145</v>
      </c>
      <c r="K11" s="14"/>
      <c r="L11" s="16" t="s">
        <v>223</v>
      </c>
      <c r="M11" s="17" t="s">
        <v>224</v>
      </c>
      <c r="N11" s="14" t="s">
        <v>225</v>
      </c>
      <c r="O11" s="14" t="s">
        <v>129</v>
      </c>
      <c r="P11" s="14"/>
      <c r="Q11" s="14"/>
      <c r="R11" s="15"/>
      <c r="S11" s="14"/>
      <c r="T11" s="14"/>
      <c r="U11" s="14"/>
      <c r="V11" s="16"/>
      <c r="W11" s="14"/>
      <c r="X11" s="14"/>
      <c r="Y11" s="18"/>
      <c r="Z11" s="19"/>
      <c r="AA11" s="19"/>
      <c r="AB11" s="19"/>
      <c r="AC11" s="14"/>
      <c r="AD11" s="20"/>
      <c r="AE11" s="21"/>
      <c r="AF11" s="19"/>
      <c r="AG11" s="16"/>
      <c r="AH11" s="16"/>
      <c r="AI11" s="16"/>
      <c r="AJ11" s="16"/>
      <c r="AK11" s="15"/>
      <c r="AL11" s="14" t="s">
        <v>130</v>
      </c>
      <c r="AM11" s="14"/>
    </row>
    <row r="12" customFormat="false" ht="25.5" hidden="false" customHeight="true" outlineLevel="0" collapsed="false">
      <c r="A12" s="14" t="s">
        <v>226</v>
      </c>
      <c r="B12" s="14" t="s">
        <v>119</v>
      </c>
      <c r="C12" s="15"/>
      <c r="D12" s="14" t="str">
        <f aca="false">IF(C12="","",YEAR(C12))</f>
        <v/>
      </c>
      <c r="E12" s="14" t="s">
        <v>120</v>
      </c>
      <c r="F12" s="16" t="s">
        <v>227</v>
      </c>
      <c r="G12" s="14" t="s">
        <v>228</v>
      </c>
      <c r="H12" s="14" t="s">
        <v>229</v>
      </c>
      <c r="I12" s="16" t="s">
        <v>230</v>
      </c>
      <c r="J12" s="14" t="s">
        <v>231</v>
      </c>
      <c r="K12" s="14"/>
      <c r="L12" s="16" t="s">
        <v>232</v>
      </c>
      <c r="M12" s="17" t="s">
        <v>233</v>
      </c>
      <c r="N12" s="14" t="s">
        <v>128</v>
      </c>
      <c r="O12" s="14" t="s">
        <v>129</v>
      </c>
      <c r="P12" s="14"/>
      <c r="Q12" s="14"/>
      <c r="R12" s="15"/>
      <c r="S12" s="14"/>
      <c r="T12" s="14"/>
      <c r="U12" s="14"/>
      <c r="V12" s="16"/>
      <c r="W12" s="14"/>
      <c r="X12" s="14"/>
      <c r="Y12" s="18"/>
      <c r="Z12" s="19"/>
      <c r="AA12" s="19"/>
      <c r="AB12" s="19"/>
      <c r="AC12" s="14"/>
      <c r="AD12" s="20"/>
      <c r="AE12" s="21"/>
      <c r="AF12" s="19"/>
      <c r="AG12" s="16"/>
      <c r="AH12" s="16"/>
      <c r="AI12" s="16"/>
      <c r="AJ12" s="16"/>
      <c r="AK12" s="15"/>
      <c r="AL12" s="14" t="s">
        <v>130</v>
      </c>
      <c r="AM12" s="14"/>
    </row>
    <row r="13" customFormat="false" ht="204" hidden="false" customHeight="true" outlineLevel="0" collapsed="false">
      <c r="A13" s="14" t="s">
        <v>234</v>
      </c>
      <c r="B13" s="14" t="s">
        <v>157</v>
      </c>
      <c r="C13" s="15" t="n">
        <v>46260</v>
      </c>
      <c r="D13" s="14" t="n">
        <f aca="false">IF(C13="","",YEAR(C13))</f>
        <v>2026</v>
      </c>
      <c r="E13" s="14" t="s">
        <v>120</v>
      </c>
      <c r="F13" s="16" t="s">
        <v>235</v>
      </c>
      <c r="G13" s="14" t="s">
        <v>236</v>
      </c>
      <c r="H13" s="14" t="s">
        <v>237</v>
      </c>
      <c r="I13" s="16" t="s">
        <v>206</v>
      </c>
      <c r="J13" s="14" t="s">
        <v>145</v>
      </c>
      <c r="K13" s="14" t="s">
        <v>162</v>
      </c>
      <c r="L13" s="16" t="s">
        <v>238</v>
      </c>
      <c r="M13" s="17" t="s">
        <v>239</v>
      </c>
      <c r="N13" s="14" t="s">
        <v>209</v>
      </c>
      <c r="O13" s="14" t="s">
        <v>240</v>
      </c>
      <c r="P13" s="14" t="s">
        <v>24</v>
      </c>
      <c r="Q13" s="14"/>
      <c r="R13" s="15"/>
      <c r="S13" s="14" t="s">
        <v>169</v>
      </c>
      <c r="T13" s="14" t="s">
        <v>170</v>
      </c>
      <c r="U13" s="14" t="s">
        <v>241</v>
      </c>
      <c r="V13" s="16" t="s">
        <v>242</v>
      </c>
      <c r="W13" s="14" t="s">
        <v>169</v>
      </c>
      <c r="X13" s="14" t="s">
        <v>243</v>
      </c>
      <c r="Y13" s="18" t="s">
        <v>244</v>
      </c>
      <c r="Z13" s="19" t="n">
        <v>50000</v>
      </c>
      <c r="AA13" s="19" t="s">
        <v>245</v>
      </c>
      <c r="AB13" s="19" t="s">
        <v>246</v>
      </c>
      <c r="AC13" s="14" t="s">
        <v>168</v>
      </c>
      <c r="AD13" s="20" t="s">
        <v>247</v>
      </c>
      <c r="AE13" s="21" t="s">
        <v>248</v>
      </c>
      <c r="AF13" s="19" t="s">
        <v>249</v>
      </c>
      <c r="AG13" s="16" t="s">
        <v>250</v>
      </c>
      <c r="AH13" s="16" t="s">
        <v>251</v>
      </c>
      <c r="AI13" s="16" t="s">
        <v>252</v>
      </c>
      <c r="AJ13" s="16" t="s">
        <v>253</v>
      </c>
      <c r="AK13" s="15"/>
      <c r="AL13" s="14" t="s">
        <v>184</v>
      </c>
      <c r="AM13" s="14" t="s">
        <v>254</v>
      </c>
    </row>
    <row r="14" customFormat="false" ht="25.5" hidden="false" customHeight="true" outlineLevel="0" collapsed="false">
      <c r="A14" s="14" t="s">
        <v>255</v>
      </c>
      <c r="B14" s="14" t="s">
        <v>157</v>
      </c>
      <c r="C14" s="15" t="n">
        <v>46260</v>
      </c>
      <c r="D14" s="14" t="n">
        <f aca="false">IF(C14="","",YEAR(C14))</f>
        <v>2026</v>
      </c>
      <c r="E14" s="14" t="s">
        <v>120</v>
      </c>
      <c r="F14" s="16" t="s">
        <v>256</v>
      </c>
      <c r="G14" s="14" t="s">
        <v>257</v>
      </c>
      <c r="H14" s="14" t="s">
        <v>258</v>
      </c>
      <c r="I14" s="16" t="s">
        <v>259</v>
      </c>
      <c r="J14" s="14" t="s">
        <v>136</v>
      </c>
      <c r="K14" s="14" t="s">
        <v>162</v>
      </c>
      <c r="L14" s="16" t="s">
        <v>260</v>
      </c>
      <c r="M14" s="17" t="s">
        <v>261</v>
      </c>
      <c r="N14" s="14" t="s">
        <v>262</v>
      </c>
      <c r="O14" s="14" t="s">
        <v>263</v>
      </c>
      <c r="P14" s="14" t="s">
        <v>264</v>
      </c>
      <c r="Q14" s="14" t="s">
        <v>265</v>
      </c>
      <c r="R14" s="15"/>
      <c r="S14" s="14" t="s">
        <v>169</v>
      </c>
      <c r="T14" s="14" t="s">
        <v>170</v>
      </c>
      <c r="U14" s="14" t="s">
        <v>266</v>
      </c>
      <c r="V14" s="16" t="s">
        <v>267</v>
      </c>
      <c r="W14" s="14" t="s">
        <v>169</v>
      </c>
      <c r="X14" s="14" t="s">
        <v>268</v>
      </c>
      <c r="Y14" s="18" t="s">
        <v>269</v>
      </c>
      <c r="Z14" s="19" t="n">
        <v>80000</v>
      </c>
      <c r="AA14" s="19" t="n">
        <v>305903</v>
      </c>
      <c r="AB14" s="19" t="s">
        <v>270</v>
      </c>
      <c r="AC14" s="14" t="s">
        <v>168</v>
      </c>
      <c r="AD14" s="20" t="s">
        <v>271</v>
      </c>
      <c r="AE14" s="21" t="s">
        <v>272</v>
      </c>
      <c r="AF14" s="19" t="s">
        <v>273</v>
      </c>
      <c r="AG14" s="16" t="s">
        <v>274</v>
      </c>
      <c r="AH14" s="16" t="s">
        <v>275</v>
      </c>
      <c r="AI14" s="16" t="s">
        <v>276</v>
      </c>
      <c r="AJ14" s="16" t="s">
        <v>183</v>
      </c>
      <c r="AK14" s="15"/>
      <c r="AL14" s="14" t="s">
        <v>184</v>
      </c>
      <c r="AM14" s="14" t="s">
        <v>277</v>
      </c>
    </row>
    <row r="15" customFormat="false" ht="204" hidden="false" customHeight="true" outlineLevel="0" collapsed="false">
      <c r="A15" s="14" t="s">
        <v>278</v>
      </c>
      <c r="B15" s="14" t="s">
        <v>157</v>
      </c>
      <c r="C15" s="15" t="n">
        <v>46232</v>
      </c>
      <c r="D15" s="14" t="n">
        <f aca="false">IF(C15="","",YEAR(C15))</f>
        <v>2026</v>
      </c>
      <c r="E15" s="14" t="s">
        <v>279</v>
      </c>
      <c r="F15" s="16" t="s">
        <v>280</v>
      </c>
      <c r="G15" s="14" t="s">
        <v>281</v>
      </c>
      <c r="H15" s="14" t="s">
        <v>282</v>
      </c>
      <c r="I15" s="16" t="s">
        <v>283</v>
      </c>
      <c r="J15" s="14" t="s">
        <v>145</v>
      </c>
      <c r="K15" s="14" t="s">
        <v>162</v>
      </c>
      <c r="L15" s="16" t="s">
        <v>284</v>
      </c>
      <c r="M15" s="17" t="s">
        <v>285</v>
      </c>
      <c r="N15" s="14" t="s">
        <v>148</v>
      </c>
      <c r="O15" s="14" t="s">
        <v>166</v>
      </c>
      <c r="P15" s="14" t="s">
        <v>286</v>
      </c>
      <c r="Q15" s="14"/>
      <c r="R15" s="15"/>
      <c r="S15" s="14" t="s">
        <v>287</v>
      </c>
      <c r="T15" s="14" t="s">
        <v>170</v>
      </c>
      <c r="U15" s="14" t="s">
        <v>288</v>
      </c>
      <c r="V15" s="16" t="s">
        <v>289</v>
      </c>
      <c r="W15" s="14" t="s">
        <v>287</v>
      </c>
      <c r="X15" s="14" t="s">
        <v>290</v>
      </c>
      <c r="Y15" s="18"/>
      <c r="Z15" s="19"/>
      <c r="AA15" s="19"/>
      <c r="AB15" s="19"/>
      <c r="AC15" s="14" t="s">
        <v>291</v>
      </c>
      <c r="AD15" s="20" t="s">
        <v>292</v>
      </c>
      <c r="AE15" s="21" t="s">
        <v>293</v>
      </c>
      <c r="AF15" s="19" t="s">
        <v>294</v>
      </c>
      <c r="AG15" s="16" t="s">
        <v>295</v>
      </c>
      <c r="AH15" s="16" t="s">
        <v>296</v>
      </c>
      <c r="AI15" s="16" t="s">
        <v>297</v>
      </c>
      <c r="AJ15" s="16" t="s">
        <v>298</v>
      </c>
      <c r="AK15" s="15"/>
      <c r="AL15" s="14" t="s">
        <v>184</v>
      </c>
      <c r="AM15" s="14" t="s">
        <v>299</v>
      </c>
    </row>
    <row r="16" customFormat="false" ht="25.5" hidden="false" customHeight="true" outlineLevel="0" collapsed="false">
      <c r="A16" s="14" t="s">
        <v>300</v>
      </c>
      <c r="B16" s="14" t="s">
        <v>157</v>
      </c>
      <c r="C16" s="15" t="n">
        <v>46231</v>
      </c>
      <c r="D16" s="14" t="n">
        <f aca="false">IF(C16="","",YEAR(C16))</f>
        <v>2026</v>
      </c>
      <c r="E16" s="14" t="s">
        <v>279</v>
      </c>
      <c r="F16" s="16" t="s">
        <v>301</v>
      </c>
      <c r="G16" s="14" t="s">
        <v>302</v>
      </c>
      <c r="H16" s="14" t="s">
        <v>303</v>
      </c>
      <c r="I16" s="16" t="s">
        <v>304</v>
      </c>
      <c r="J16" s="14" t="s">
        <v>136</v>
      </c>
      <c r="K16" s="14" t="s">
        <v>305</v>
      </c>
      <c r="L16" s="16" t="s">
        <v>306</v>
      </c>
      <c r="M16" s="17" t="s">
        <v>307</v>
      </c>
      <c r="N16" s="14" t="s">
        <v>262</v>
      </c>
      <c r="O16" s="14" t="s">
        <v>166</v>
      </c>
      <c r="P16" s="14" t="s">
        <v>24</v>
      </c>
      <c r="Q16" s="14" t="s">
        <v>168</v>
      </c>
      <c r="R16" s="15" t="s">
        <v>308</v>
      </c>
      <c r="S16" s="14" t="s">
        <v>169</v>
      </c>
      <c r="T16" s="14" t="s">
        <v>170</v>
      </c>
      <c r="U16" s="14" t="s">
        <v>309</v>
      </c>
      <c r="V16" s="16" t="s">
        <v>310</v>
      </c>
      <c r="W16" s="14" t="s">
        <v>169</v>
      </c>
      <c r="X16" s="14" t="s">
        <v>311</v>
      </c>
      <c r="Y16" s="18"/>
      <c r="Z16" s="19"/>
      <c r="AA16" s="19"/>
      <c r="AB16" s="19"/>
      <c r="AC16" s="14" t="s">
        <v>291</v>
      </c>
      <c r="AD16" s="20" t="s">
        <v>312</v>
      </c>
      <c r="AE16" s="21" t="s">
        <v>313</v>
      </c>
      <c r="AF16" s="19" t="s">
        <v>314</v>
      </c>
      <c r="AG16" s="16" t="s">
        <v>315</v>
      </c>
      <c r="AH16" s="16" t="s">
        <v>316</v>
      </c>
      <c r="AI16" s="16" t="s">
        <v>317</v>
      </c>
      <c r="AJ16" s="16" t="s">
        <v>318</v>
      </c>
      <c r="AK16" s="15"/>
      <c r="AL16" s="14" t="s">
        <v>184</v>
      </c>
      <c r="AM16" s="14" t="s">
        <v>319</v>
      </c>
    </row>
    <row r="17" customFormat="false" ht="38.25" hidden="false" customHeight="true" outlineLevel="0" collapsed="false">
      <c r="A17" s="14" t="s">
        <v>320</v>
      </c>
      <c r="B17" s="14" t="s">
        <v>157</v>
      </c>
      <c r="C17" s="15" t="n">
        <v>46220</v>
      </c>
      <c r="D17" s="14" t="n">
        <f aca="false">IF(C17="","",YEAR(C17))</f>
        <v>2026</v>
      </c>
      <c r="E17" s="14" t="s">
        <v>279</v>
      </c>
      <c r="F17" s="16" t="s">
        <v>321</v>
      </c>
      <c r="G17" s="14" t="s">
        <v>322</v>
      </c>
      <c r="H17" s="14" t="s">
        <v>323</v>
      </c>
      <c r="I17" s="16" t="s">
        <v>324</v>
      </c>
      <c r="J17" s="14" t="s">
        <v>136</v>
      </c>
      <c r="K17" s="14" t="s">
        <v>325</v>
      </c>
      <c r="L17" s="16" t="s">
        <v>326</v>
      </c>
      <c r="M17" s="17" t="s">
        <v>327</v>
      </c>
      <c r="N17" s="14" t="s">
        <v>328</v>
      </c>
      <c r="O17" s="14" t="s">
        <v>166</v>
      </c>
      <c r="P17" s="14" t="s">
        <v>329</v>
      </c>
      <c r="Q17" s="14" t="s">
        <v>168</v>
      </c>
      <c r="R17" s="15"/>
      <c r="S17" s="14" t="s">
        <v>287</v>
      </c>
      <c r="T17" s="14" t="s">
        <v>330</v>
      </c>
      <c r="U17" s="14" t="s">
        <v>331</v>
      </c>
      <c r="V17" s="16" t="s">
        <v>332</v>
      </c>
      <c r="W17" s="14" t="s">
        <v>333</v>
      </c>
      <c r="X17" s="14" t="s">
        <v>334</v>
      </c>
      <c r="Y17" s="18"/>
      <c r="Z17" s="19"/>
      <c r="AA17" s="19"/>
      <c r="AB17" s="19"/>
      <c r="AC17" s="14" t="s">
        <v>291</v>
      </c>
      <c r="AD17" s="20"/>
      <c r="AE17" s="21"/>
      <c r="AF17" s="19"/>
      <c r="AG17" s="16" t="s">
        <v>335</v>
      </c>
      <c r="AH17" s="16" t="s">
        <v>336</v>
      </c>
      <c r="AI17" s="16" t="s">
        <v>337</v>
      </c>
      <c r="AJ17" s="16" t="s">
        <v>338</v>
      </c>
      <c r="AK17" s="15"/>
      <c r="AL17" s="14" t="s">
        <v>184</v>
      </c>
      <c r="AM17" s="14" t="s">
        <v>339</v>
      </c>
    </row>
    <row r="18" customFormat="false" ht="25.5" hidden="false" customHeight="true" outlineLevel="0" collapsed="false">
      <c r="A18" s="14" t="s">
        <v>340</v>
      </c>
      <c r="B18" s="14" t="s">
        <v>157</v>
      </c>
      <c r="C18" s="15" t="n">
        <v>46219</v>
      </c>
      <c r="D18" s="14" t="n">
        <f aca="false">IF(C18="","",YEAR(C18))</f>
        <v>2026</v>
      </c>
      <c r="E18" s="14" t="s">
        <v>279</v>
      </c>
      <c r="F18" s="16" t="s">
        <v>150</v>
      </c>
      <c r="G18" s="14" t="s">
        <v>151</v>
      </c>
      <c r="H18" s="14" t="s">
        <v>152</v>
      </c>
      <c r="I18" s="16" t="s">
        <v>341</v>
      </c>
      <c r="J18" s="14" t="s">
        <v>136</v>
      </c>
      <c r="K18" s="14" t="s">
        <v>162</v>
      </c>
      <c r="L18" s="16" t="s">
        <v>342</v>
      </c>
      <c r="M18" s="17" t="s">
        <v>343</v>
      </c>
      <c r="N18" s="14" t="s">
        <v>344</v>
      </c>
      <c r="O18" s="14" t="s">
        <v>345</v>
      </c>
      <c r="P18" s="14" t="s">
        <v>346</v>
      </c>
      <c r="Q18" s="14" t="s">
        <v>168</v>
      </c>
      <c r="R18" s="15"/>
      <c r="S18" s="14" t="s">
        <v>169</v>
      </c>
      <c r="T18" s="14" t="s">
        <v>170</v>
      </c>
      <c r="U18" s="14" t="s">
        <v>171</v>
      </c>
      <c r="V18" s="16" t="s">
        <v>347</v>
      </c>
      <c r="W18" s="14" t="s">
        <v>169</v>
      </c>
      <c r="X18" s="14" t="s">
        <v>348</v>
      </c>
      <c r="Y18" s="18" t="s">
        <v>269</v>
      </c>
      <c r="Z18" s="19" t="n">
        <v>80000</v>
      </c>
      <c r="AA18" s="19" t="n">
        <v>79994</v>
      </c>
      <c r="AB18" s="19" t="s">
        <v>349</v>
      </c>
      <c r="AC18" s="14" t="s">
        <v>265</v>
      </c>
      <c r="AD18" s="20" t="s">
        <v>350</v>
      </c>
      <c r="AE18" s="21" t="s">
        <v>351</v>
      </c>
      <c r="AF18" s="19" t="s">
        <v>352</v>
      </c>
      <c r="AG18" s="16" t="s">
        <v>353</v>
      </c>
      <c r="AH18" s="16" t="s">
        <v>354</v>
      </c>
      <c r="AI18" s="16" t="s">
        <v>355</v>
      </c>
      <c r="AJ18" s="16" t="s">
        <v>356</v>
      </c>
      <c r="AK18" s="15"/>
      <c r="AL18" s="14" t="s">
        <v>184</v>
      </c>
      <c r="AM18" s="14" t="s">
        <v>357</v>
      </c>
    </row>
    <row r="19" customFormat="false" ht="127.5" hidden="false" customHeight="true" outlineLevel="0" collapsed="false">
      <c r="A19" s="14" t="s">
        <v>358</v>
      </c>
      <c r="B19" s="14" t="s">
        <v>157</v>
      </c>
      <c r="C19" s="15" t="n">
        <v>46217</v>
      </c>
      <c r="D19" s="14" t="n">
        <f aca="false">IF(C19="","",YEAR(C19))</f>
        <v>2026</v>
      </c>
      <c r="E19" s="14" t="s">
        <v>120</v>
      </c>
      <c r="F19" s="16" t="s">
        <v>359</v>
      </c>
      <c r="G19" s="14" t="s">
        <v>360</v>
      </c>
      <c r="H19" s="14" t="s">
        <v>361</v>
      </c>
      <c r="I19" s="16" t="s">
        <v>222</v>
      </c>
      <c r="J19" s="14" t="s">
        <v>145</v>
      </c>
      <c r="K19" s="14" t="s">
        <v>162</v>
      </c>
      <c r="L19" s="16" t="s">
        <v>362</v>
      </c>
      <c r="M19" s="17" t="s">
        <v>363</v>
      </c>
      <c r="N19" s="14" t="s">
        <v>364</v>
      </c>
      <c r="O19" s="14" t="s">
        <v>365</v>
      </c>
      <c r="P19" s="14" t="s">
        <v>346</v>
      </c>
      <c r="Q19" s="14" t="s">
        <v>168</v>
      </c>
      <c r="R19" s="15"/>
      <c r="S19" s="14" t="s">
        <v>287</v>
      </c>
      <c r="T19" s="14" t="s">
        <v>170</v>
      </c>
      <c r="U19" s="14" t="s">
        <v>288</v>
      </c>
      <c r="V19" s="16" t="s">
        <v>366</v>
      </c>
      <c r="W19" s="14" t="s">
        <v>287</v>
      </c>
      <c r="X19" s="14" t="s">
        <v>367</v>
      </c>
      <c r="Y19" s="18"/>
      <c r="Z19" s="19"/>
      <c r="AA19" s="19"/>
      <c r="AB19" s="19"/>
      <c r="AC19" s="14" t="s">
        <v>291</v>
      </c>
      <c r="AD19" s="20" t="s">
        <v>368</v>
      </c>
      <c r="AE19" s="21" t="s">
        <v>369</v>
      </c>
      <c r="AF19" s="19" t="s">
        <v>370</v>
      </c>
      <c r="AG19" s="16" t="s">
        <v>371</v>
      </c>
      <c r="AH19" s="16" t="s">
        <v>372</v>
      </c>
      <c r="AI19" s="16" t="s">
        <v>373</v>
      </c>
      <c r="AJ19" s="16" t="s">
        <v>374</v>
      </c>
      <c r="AK19" s="15" t="n">
        <v>46263</v>
      </c>
      <c r="AL19" s="14" t="s">
        <v>184</v>
      </c>
      <c r="AM19" s="14" t="s">
        <v>375</v>
      </c>
    </row>
    <row r="20" customFormat="false" ht="38.25" hidden="false" customHeight="true" outlineLevel="0" collapsed="false">
      <c r="A20" s="14" t="s">
        <v>376</v>
      </c>
      <c r="B20" s="14" t="s">
        <v>157</v>
      </c>
      <c r="C20" s="15" t="n">
        <v>46212</v>
      </c>
      <c r="D20" s="14" t="n">
        <f aca="false">IF(C20="","",YEAR(C20))</f>
        <v>2026</v>
      </c>
      <c r="E20" s="14" t="s">
        <v>120</v>
      </c>
      <c r="F20" s="16" t="s">
        <v>377</v>
      </c>
      <c r="G20" s="14" t="s">
        <v>133</v>
      </c>
      <c r="H20" s="14" t="s">
        <v>378</v>
      </c>
      <c r="I20" s="16" t="s">
        <v>135</v>
      </c>
      <c r="J20" s="14" t="s">
        <v>136</v>
      </c>
      <c r="K20" s="14" t="s">
        <v>162</v>
      </c>
      <c r="L20" s="16" t="s">
        <v>379</v>
      </c>
      <c r="M20" s="17" t="s">
        <v>380</v>
      </c>
      <c r="N20" s="14" t="s">
        <v>344</v>
      </c>
      <c r="O20" s="14" t="s">
        <v>166</v>
      </c>
      <c r="P20" s="14" t="s">
        <v>381</v>
      </c>
      <c r="Q20" s="14" t="s">
        <v>168</v>
      </c>
      <c r="R20" s="15"/>
      <c r="S20" s="14" t="s">
        <v>169</v>
      </c>
      <c r="T20" s="14" t="s">
        <v>170</v>
      </c>
      <c r="U20" s="14" t="s">
        <v>288</v>
      </c>
      <c r="V20" s="16" t="s">
        <v>382</v>
      </c>
      <c r="W20" s="14" t="s">
        <v>287</v>
      </c>
      <c r="X20" s="14" t="s">
        <v>383</v>
      </c>
      <c r="Y20" s="18"/>
      <c r="Z20" s="19"/>
      <c r="AA20" s="19"/>
      <c r="AB20" s="19"/>
      <c r="AC20" s="14" t="s">
        <v>291</v>
      </c>
      <c r="AD20" s="20" t="s">
        <v>384</v>
      </c>
      <c r="AE20" s="21" t="s">
        <v>385</v>
      </c>
      <c r="AF20" s="19" t="s">
        <v>386</v>
      </c>
      <c r="AG20" s="16" t="s">
        <v>295</v>
      </c>
      <c r="AH20" s="16" t="s">
        <v>387</v>
      </c>
      <c r="AI20" s="16" t="s">
        <v>388</v>
      </c>
      <c r="AJ20" s="16" t="s">
        <v>183</v>
      </c>
      <c r="AK20" s="15"/>
      <c r="AL20" s="14" t="s">
        <v>184</v>
      </c>
      <c r="AM20" s="14" t="s">
        <v>389</v>
      </c>
    </row>
    <row r="21" customFormat="false" ht="178.5" hidden="false" customHeight="true" outlineLevel="0" collapsed="false">
      <c r="A21" s="14" t="s">
        <v>390</v>
      </c>
      <c r="B21" s="14" t="s">
        <v>157</v>
      </c>
      <c r="C21" s="15" t="n">
        <v>46203</v>
      </c>
      <c r="D21" s="14" t="n">
        <f aca="false">IF(C21="","",YEAR(C21))</f>
        <v>2026</v>
      </c>
      <c r="E21" s="14" t="s">
        <v>120</v>
      </c>
      <c r="F21" s="16" t="s">
        <v>391</v>
      </c>
      <c r="G21" s="14" t="s">
        <v>392</v>
      </c>
      <c r="H21" s="14" t="s">
        <v>393</v>
      </c>
      <c r="I21" s="16" t="s">
        <v>283</v>
      </c>
      <c r="J21" s="14" t="s">
        <v>145</v>
      </c>
      <c r="K21" s="14" t="s">
        <v>162</v>
      </c>
      <c r="L21" s="16" t="s">
        <v>394</v>
      </c>
      <c r="M21" s="17" t="s">
        <v>395</v>
      </c>
      <c r="N21" s="14" t="s">
        <v>148</v>
      </c>
      <c r="O21" s="14" t="s">
        <v>365</v>
      </c>
      <c r="P21" s="14" t="s">
        <v>396</v>
      </c>
      <c r="Q21" s="14"/>
      <c r="R21" s="15"/>
      <c r="S21" s="14" t="s">
        <v>169</v>
      </c>
      <c r="T21" s="14" t="s">
        <v>170</v>
      </c>
      <c r="U21" s="14" t="s">
        <v>171</v>
      </c>
      <c r="V21" s="16" t="s">
        <v>397</v>
      </c>
      <c r="W21" s="14" t="s">
        <v>169</v>
      </c>
      <c r="X21" s="14" t="s">
        <v>398</v>
      </c>
      <c r="Y21" s="18"/>
      <c r="Z21" s="19" t="n">
        <v>80000</v>
      </c>
      <c r="AA21" s="19" t="n">
        <v>184047</v>
      </c>
      <c r="AB21" s="19" t="s">
        <v>399</v>
      </c>
      <c r="AC21" s="14" t="s">
        <v>168</v>
      </c>
      <c r="AD21" s="20" t="s">
        <v>400</v>
      </c>
      <c r="AE21" s="21" t="s">
        <v>401</v>
      </c>
      <c r="AF21" s="19" t="s">
        <v>402</v>
      </c>
      <c r="AG21" s="16" t="s">
        <v>403</v>
      </c>
      <c r="AH21" s="16" t="s">
        <v>404</v>
      </c>
      <c r="AI21" s="16" t="s">
        <v>405</v>
      </c>
      <c r="AJ21" s="16" t="s">
        <v>298</v>
      </c>
      <c r="AK21" s="15"/>
      <c r="AL21" s="14" t="s">
        <v>184</v>
      </c>
      <c r="AM21" s="14" t="s">
        <v>406</v>
      </c>
    </row>
    <row r="22" customFormat="false" ht="191.25" hidden="false" customHeight="true" outlineLevel="0" collapsed="false">
      <c r="A22" s="14" t="s">
        <v>407</v>
      </c>
      <c r="B22" s="14" t="s">
        <v>157</v>
      </c>
      <c r="C22" s="15" t="n">
        <v>46169</v>
      </c>
      <c r="D22" s="14" t="n">
        <f aca="false">IF(C22="","",YEAR(C22))</f>
        <v>2026</v>
      </c>
      <c r="E22" s="14" t="s">
        <v>187</v>
      </c>
      <c r="F22" s="16" t="s">
        <v>408</v>
      </c>
      <c r="G22" s="14" t="s">
        <v>409</v>
      </c>
      <c r="H22" s="14" t="s">
        <v>410</v>
      </c>
      <c r="I22" s="16" t="s">
        <v>411</v>
      </c>
      <c r="J22" s="14" t="s">
        <v>145</v>
      </c>
      <c r="K22" s="14" t="s">
        <v>162</v>
      </c>
      <c r="L22" s="16" t="s">
        <v>412</v>
      </c>
      <c r="M22" s="17" t="s">
        <v>413</v>
      </c>
      <c r="N22" s="14" t="s">
        <v>414</v>
      </c>
      <c r="O22" s="14" t="s">
        <v>210</v>
      </c>
      <c r="P22" s="14" t="s">
        <v>415</v>
      </c>
      <c r="Q22" s="14" t="s">
        <v>265</v>
      </c>
      <c r="R22" s="15" t="s">
        <v>416</v>
      </c>
      <c r="S22" s="14" t="s">
        <v>169</v>
      </c>
      <c r="T22" s="14" t="s">
        <v>170</v>
      </c>
      <c r="U22" s="14" t="s">
        <v>241</v>
      </c>
      <c r="V22" s="16" t="s">
        <v>417</v>
      </c>
      <c r="W22" s="14" t="s">
        <v>169</v>
      </c>
      <c r="X22" s="14" t="s">
        <v>418</v>
      </c>
      <c r="Y22" s="18"/>
      <c r="Z22" s="19" t="n">
        <v>80000</v>
      </c>
      <c r="AA22" s="19" t="s">
        <v>419</v>
      </c>
      <c r="AB22" s="19" t="n">
        <v>126029</v>
      </c>
      <c r="AC22" s="14" t="s">
        <v>168</v>
      </c>
      <c r="AD22" s="20" t="s">
        <v>420</v>
      </c>
      <c r="AE22" s="21" t="s">
        <v>421</v>
      </c>
      <c r="AF22" s="19" t="s">
        <v>422</v>
      </c>
      <c r="AG22" s="16" t="s">
        <v>423</v>
      </c>
      <c r="AH22" s="16" t="s">
        <v>424</v>
      </c>
      <c r="AI22" s="16" t="s">
        <v>425</v>
      </c>
      <c r="AJ22" s="16" t="s">
        <v>298</v>
      </c>
      <c r="AK22" s="15"/>
      <c r="AL22" s="14" t="s">
        <v>184</v>
      </c>
      <c r="AM22" s="14" t="s">
        <v>426</v>
      </c>
    </row>
    <row r="23" customFormat="false" ht="38.25" hidden="false" customHeight="true" outlineLevel="0" collapsed="false">
      <c r="A23" s="14" t="s">
        <v>427</v>
      </c>
      <c r="B23" s="14" t="s">
        <v>157</v>
      </c>
      <c r="C23" s="15" t="n">
        <v>46169</v>
      </c>
      <c r="D23" s="14" t="n">
        <f aca="false">IF(C23="","",YEAR(C23))</f>
        <v>2026</v>
      </c>
      <c r="E23" s="14" t="s">
        <v>187</v>
      </c>
      <c r="F23" s="16" t="s">
        <v>141</v>
      </c>
      <c r="G23" s="14" t="s">
        <v>142</v>
      </c>
      <c r="H23" s="14" t="s">
        <v>143</v>
      </c>
      <c r="I23" s="16" t="s">
        <v>283</v>
      </c>
      <c r="J23" s="14" t="s">
        <v>145</v>
      </c>
      <c r="K23" s="14" t="s">
        <v>162</v>
      </c>
      <c r="L23" s="16" t="s">
        <v>428</v>
      </c>
      <c r="M23" s="17" t="s">
        <v>429</v>
      </c>
      <c r="N23" s="14" t="s">
        <v>148</v>
      </c>
      <c r="O23" s="14" t="s">
        <v>240</v>
      </c>
      <c r="P23" s="14" t="s">
        <v>381</v>
      </c>
      <c r="Q23" s="14" t="s">
        <v>265</v>
      </c>
      <c r="R23" s="15" t="s">
        <v>430</v>
      </c>
      <c r="S23" s="14" t="s">
        <v>169</v>
      </c>
      <c r="T23" s="14" t="s">
        <v>170</v>
      </c>
      <c r="U23" s="14" t="s">
        <v>241</v>
      </c>
      <c r="V23" s="16" t="s">
        <v>431</v>
      </c>
      <c r="W23" s="14" t="s">
        <v>169</v>
      </c>
      <c r="X23" s="14" t="s">
        <v>432</v>
      </c>
      <c r="Y23" s="18"/>
      <c r="Z23" s="19" t="n">
        <v>80000</v>
      </c>
      <c r="AA23" s="19"/>
      <c r="AB23" s="19" t="s">
        <v>433</v>
      </c>
      <c r="AC23" s="14" t="s">
        <v>265</v>
      </c>
      <c r="AD23" s="20" t="s">
        <v>434</v>
      </c>
      <c r="AE23" s="21" t="s">
        <v>435</v>
      </c>
      <c r="AF23" s="19" t="s">
        <v>436</v>
      </c>
      <c r="AG23" s="16" t="s">
        <v>437</v>
      </c>
      <c r="AH23" s="16" t="s">
        <v>438</v>
      </c>
      <c r="AI23" s="16" t="s">
        <v>439</v>
      </c>
      <c r="AJ23" s="16" t="s">
        <v>440</v>
      </c>
      <c r="AK23" s="15"/>
      <c r="AL23" s="14" t="s">
        <v>184</v>
      </c>
      <c r="AM23" s="14" t="s">
        <v>441</v>
      </c>
    </row>
    <row r="24" customFormat="false" ht="38.25" hidden="false" customHeight="true" outlineLevel="0" collapsed="false">
      <c r="A24" s="14" t="s">
        <v>442</v>
      </c>
      <c r="B24" s="14" t="s">
        <v>157</v>
      </c>
      <c r="C24" s="15" t="n">
        <v>46169</v>
      </c>
      <c r="D24" s="14" t="n">
        <f aca="false">IF(C24="","",YEAR(C24))</f>
        <v>2026</v>
      </c>
      <c r="E24" s="14" t="s">
        <v>279</v>
      </c>
      <c r="F24" s="16" t="s">
        <v>443</v>
      </c>
      <c r="G24" s="14" t="s">
        <v>151</v>
      </c>
      <c r="H24" s="14" t="s">
        <v>444</v>
      </c>
      <c r="I24" s="16" t="s">
        <v>445</v>
      </c>
      <c r="J24" s="14" t="s">
        <v>136</v>
      </c>
      <c r="K24" s="14" t="s">
        <v>162</v>
      </c>
      <c r="L24" s="16" t="s">
        <v>446</v>
      </c>
      <c r="M24" s="17" t="s">
        <v>447</v>
      </c>
      <c r="N24" s="14" t="s">
        <v>448</v>
      </c>
      <c r="O24" s="14" t="s">
        <v>166</v>
      </c>
      <c r="P24" s="14" t="s">
        <v>346</v>
      </c>
      <c r="Q24" s="14" t="s">
        <v>168</v>
      </c>
      <c r="R24" s="15"/>
      <c r="S24" s="14" t="s">
        <v>287</v>
      </c>
      <c r="T24" s="14" t="s">
        <v>170</v>
      </c>
      <c r="U24" s="14" t="s">
        <v>288</v>
      </c>
      <c r="V24" s="16" t="s">
        <v>449</v>
      </c>
      <c r="W24" s="14" t="s">
        <v>287</v>
      </c>
      <c r="X24" s="14" t="s">
        <v>450</v>
      </c>
      <c r="Y24" s="18"/>
      <c r="Z24" s="19"/>
      <c r="AA24" s="19"/>
      <c r="AB24" s="19"/>
      <c r="AC24" s="14" t="s">
        <v>291</v>
      </c>
      <c r="AD24" s="20" t="s">
        <v>451</v>
      </c>
      <c r="AE24" s="21" t="s">
        <v>452</v>
      </c>
      <c r="AF24" s="19" t="s">
        <v>453</v>
      </c>
      <c r="AG24" s="16" t="s">
        <v>295</v>
      </c>
      <c r="AH24" s="16" t="s">
        <v>454</v>
      </c>
      <c r="AI24" s="16" t="s">
        <v>455</v>
      </c>
      <c r="AJ24" s="16" t="s">
        <v>183</v>
      </c>
      <c r="AK24" s="15"/>
      <c r="AL24" s="14" t="s">
        <v>184</v>
      </c>
      <c r="AM24" s="14" t="s">
        <v>456</v>
      </c>
    </row>
    <row r="25" customFormat="false" ht="38.25" hidden="false" customHeight="true" outlineLevel="0" collapsed="false">
      <c r="A25" s="14" t="s">
        <v>457</v>
      </c>
      <c r="B25" s="14" t="s">
        <v>157</v>
      </c>
      <c r="C25" s="15" t="n">
        <v>46155</v>
      </c>
      <c r="D25" s="14" t="n">
        <f aca="false">IF(C25="","",YEAR(C25))</f>
        <v>2026</v>
      </c>
      <c r="E25" s="14" t="s">
        <v>279</v>
      </c>
      <c r="F25" s="16" t="s">
        <v>212</v>
      </c>
      <c r="G25" s="14" t="s">
        <v>213</v>
      </c>
      <c r="H25" s="14" t="s">
        <v>214</v>
      </c>
      <c r="I25" s="16" t="s">
        <v>458</v>
      </c>
      <c r="J25" s="14" t="s">
        <v>136</v>
      </c>
      <c r="K25" s="14" t="s">
        <v>162</v>
      </c>
      <c r="L25" s="16" t="s">
        <v>459</v>
      </c>
      <c r="M25" s="17" t="s">
        <v>460</v>
      </c>
      <c r="N25" s="14" t="s">
        <v>461</v>
      </c>
      <c r="O25" s="14" t="s">
        <v>240</v>
      </c>
      <c r="P25" s="14" t="s">
        <v>462</v>
      </c>
      <c r="Q25" s="14" t="s">
        <v>168</v>
      </c>
      <c r="R25" s="15"/>
      <c r="S25" s="14" t="s">
        <v>169</v>
      </c>
      <c r="T25" s="14" t="s">
        <v>170</v>
      </c>
      <c r="U25" s="14" t="s">
        <v>171</v>
      </c>
      <c r="V25" s="16" t="s">
        <v>463</v>
      </c>
      <c r="W25" s="14" t="s">
        <v>169</v>
      </c>
      <c r="X25" s="14" t="s">
        <v>464</v>
      </c>
      <c r="Y25" s="18" t="s">
        <v>465</v>
      </c>
      <c r="Z25" s="19" t="n">
        <v>80000</v>
      </c>
      <c r="AA25" s="19" t="s">
        <v>466</v>
      </c>
      <c r="AB25" s="19" t="s">
        <v>467</v>
      </c>
      <c r="AC25" s="14" t="s">
        <v>168</v>
      </c>
      <c r="AD25" s="20" t="s">
        <v>468</v>
      </c>
      <c r="AE25" s="21" t="s">
        <v>469</v>
      </c>
      <c r="AF25" s="19" t="s">
        <v>470</v>
      </c>
      <c r="AG25" s="16" t="s">
        <v>471</v>
      </c>
      <c r="AH25" s="16" t="s">
        <v>472</v>
      </c>
      <c r="AI25" s="16" t="s">
        <v>473</v>
      </c>
      <c r="AJ25" s="16" t="s">
        <v>183</v>
      </c>
      <c r="AK25" s="15"/>
      <c r="AL25" s="14" t="s">
        <v>184</v>
      </c>
      <c r="AM25" s="14" t="s">
        <v>474</v>
      </c>
    </row>
    <row r="26" customFormat="false" ht="25.5" hidden="false" customHeight="true" outlineLevel="0" collapsed="false">
      <c r="A26" s="14" t="s">
        <v>475</v>
      </c>
      <c r="B26" s="14" t="s">
        <v>157</v>
      </c>
      <c r="C26" s="15" t="n">
        <v>46155</v>
      </c>
      <c r="D26" s="14" t="n">
        <f aca="false">IF(C26="","",YEAR(C26))</f>
        <v>2026</v>
      </c>
      <c r="E26" s="14" t="s">
        <v>279</v>
      </c>
      <c r="F26" s="16" t="s">
        <v>476</v>
      </c>
      <c r="G26" s="14" t="s">
        <v>281</v>
      </c>
      <c r="H26" s="14" t="s">
        <v>282</v>
      </c>
      <c r="I26" s="16" t="s">
        <v>283</v>
      </c>
      <c r="J26" s="14" t="s">
        <v>145</v>
      </c>
      <c r="K26" s="14" t="s">
        <v>162</v>
      </c>
      <c r="L26" s="16" t="s">
        <v>477</v>
      </c>
      <c r="M26" s="17" t="s">
        <v>478</v>
      </c>
      <c r="N26" s="14" t="s">
        <v>148</v>
      </c>
      <c r="O26" s="14" t="s">
        <v>166</v>
      </c>
      <c r="P26" s="14" t="s">
        <v>286</v>
      </c>
      <c r="Q26" s="14" t="s">
        <v>168</v>
      </c>
      <c r="R26" s="15"/>
      <c r="S26" s="14" t="s">
        <v>287</v>
      </c>
      <c r="T26" s="14" t="s">
        <v>170</v>
      </c>
      <c r="U26" s="14" t="s">
        <v>288</v>
      </c>
      <c r="V26" s="16" t="s">
        <v>479</v>
      </c>
      <c r="W26" s="14" t="s">
        <v>287</v>
      </c>
      <c r="X26" s="14" t="s">
        <v>480</v>
      </c>
      <c r="Y26" s="18"/>
      <c r="Z26" s="19"/>
      <c r="AA26" s="19"/>
      <c r="AB26" s="19"/>
      <c r="AC26" s="14" t="s">
        <v>291</v>
      </c>
      <c r="AD26" s="20" t="s">
        <v>481</v>
      </c>
      <c r="AE26" s="21" t="s">
        <v>482</v>
      </c>
      <c r="AF26" s="19" t="s">
        <v>483</v>
      </c>
      <c r="AG26" s="16" t="s">
        <v>295</v>
      </c>
      <c r="AH26" s="16" t="s">
        <v>484</v>
      </c>
      <c r="AI26" s="16" t="s">
        <v>485</v>
      </c>
      <c r="AJ26" s="16" t="s">
        <v>486</v>
      </c>
      <c r="AK26" s="15"/>
      <c r="AL26" s="14" t="s">
        <v>184</v>
      </c>
      <c r="AM26" s="14" t="s">
        <v>487</v>
      </c>
    </row>
    <row r="27" customFormat="false" ht="38.25" hidden="false" customHeight="true" outlineLevel="0" collapsed="false">
      <c r="A27" s="14" t="s">
        <v>488</v>
      </c>
      <c r="B27" s="14" t="s">
        <v>157</v>
      </c>
      <c r="C27" s="15" t="n">
        <v>46154</v>
      </c>
      <c r="D27" s="14" t="n">
        <f aca="false">IF(C27="","",YEAR(C27))</f>
        <v>2026</v>
      </c>
      <c r="E27" s="14" t="s">
        <v>279</v>
      </c>
      <c r="F27" s="16" t="s">
        <v>489</v>
      </c>
      <c r="G27" s="14" t="s">
        <v>151</v>
      </c>
      <c r="H27" s="14" t="s">
        <v>152</v>
      </c>
      <c r="I27" s="16" t="s">
        <v>490</v>
      </c>
      <c r="J27" s="14" t="s">
        <v>136</v>
      </c>
      <c r="K27" s="14" t="s">
        <v>162</v>
      </c>
      <c r="L27" s="16" t="s">
        <v>491</v>
      </c>
      <c r="M27" s="17" t="s">
        <v>492</v>
      </c>
      <c r="N27" s="14" t="s">
        <v>344</v>
      </c>
      <c r="O27" s="14" t="s">
        <v>166</v>
      </c>
      <c r="P27" s="14" t="s">
        <v>346</v>
      </c>
      <c r="Q27" s="14" t="s">
        <v>168</v>
      </c>
      <c r="R27" s="15"/>
      <c r="S27" s="14" t="s">
        <v>169</v>
      </c>
      <c r="T27" s="14" t="s">
        <v>170</v>
      </c>
      <c r="U27" s="14" t="s">
        <v>171</v>
      </c>
      <c r="V27" s="16" t="s">
        <v>493</v>
      </c>
      <c r="W27" s="14" t="s">
        <v>169</v>
      </c>
      <c r="X27" s="14" t="s">
        <v>494</v>
      </c>
      <c r="Y27" s="18" t="s">
        <v>269</v>
      </c>
      <c r="Z27" s="19" t="n">
        <v>80000</v>
      </c>
      <c r="AA27" s="19" t="n">
        <v>144603</v>
      </c>
      <c r="AB27" s="19" t="s">
        <v>495</v>
      </c>
      <c r="AC27" s="14" t="s">
        <v>168</v>
      </c>
      <c r="AD27" s="20" t="s">
        <v>496</v>
      </c>
      <c r="AE27" s="21" t="s">
        <v>497</v>
      </c>
      <c r="AF27" s="19" t="s">
        <v>498</v>
      </c>
      <c r="AG27" s="16" t="s">
        <v>499</v>
      </c>
      <c r="AH27" s="16" t="s">
        <v>500</v>
      </c>
      <c r="AI27" s="16" t="s">
        <v>501</v>
      </c>
      <c r="AJ27" s="16" t="s">
        <v>183</v>
      </c>
      <c r="AK27" s="15"/>
      <c r="AL27" s="14" t="s">
        <v>184</v>
      </c>
      <c r="AM27" s="14" t="s">
        <v>502</v>
      </c>
    </row>
    <row r="28" customFormat="false" ht="25.5" hidden="false" customHeight="true" outlineLevel="0" collapsed="false">
      <c r="A28" s="14" t="s">
        <v>503</v>
      </c>
      <c r="B28" s="14" t="s">
        <v>157</v>
      </c>
      <c r="C28" s="15" t="n">
        <v>46140</v>
      </c>
      <c r="D28" s="14" t="n">
        <f aca="false">IF(C28="","",YEAR(C28))</f>
        <v>2026</v>
      </c>
      <c r="E28" s="14" t="s">
        <v>120</v>
      </c>
      <c r="F28" s="16" t="s">
        <v>504</v>
      </c>
      <c r="G28" s="14" t="s">
        <v>505</v>
      </c>
      <c r="H28" s="14" t="s">
        <v>506</v>
      </c>
      <c r="I28" s="16" t="s">
        <v>507</v>
      </c>
      <c r="J28" s="14" t="s">
        <v>136</v>
      </c>
      <c r="K28" s="14" t="s">
        <v>162</v>
      </c>
      <c r="L28" s="16" t="s">
        <v>508</v>
      </c>
      <c r="M28" s="17" t="s">
        <v>509</v>
      </c>
      <c r="N28" s="14" t="s">
        <v>344</v>
      </c>
      <c r="O28" s="14" t="s">
        <v>166</v>
      </c>
      <c r="P28" s="14" t="s">
        <v>510</v>
      </c>
      <c r="Q28" s="14" t="s">
        <v>168</v>
      </c>
      <c r="R28" s="15"/>
      <c r="S28" s="14" t="s">
        <v>169</v>
      </c>
      <c r="T28" s="14" t="s">
        <v>170</v>
      </c>
      <c r="U28" s="14" t="s">
        <v>171</v>
      </c>
      <c r="V28" s="16" t="s">
        <v>511</v>
      </c>
      <c r="W28" s="14" t="s">
        <v>169</v>
      </c>
      <c r="X28" s="14" t="s">
        <v>512</v>
      </c>
      <c r="Y28" s="18" t="s">
        <v>513</v>
      </c>
      <c r="Z28" s="19" t="n">
        <v>80000</v>
      </c>
      <c r="AA28" s="19" t="n">
        <v>102213</v>
      </c>
      <c r="AB28" s="19" t="s">
        <v>514</v>
      </c>
      <c r="AC28" s="14" t="s">
        <v>168</v>
      </c>
      <c r="AD28" s="20" t="s">
        <v>515</v>
      </c>
      <c r="AE28" s="21" t="s">
        <v>516</v>
      </c>
      <c r="AF28" s="19" t="s">
        <v>517</v>
      </c>
      <c r="AG28" s="16" t="s">
        <v>518</v>
      </c>
      <c r="AH28" s="16" t="s">
        <v>519</v>
      </c>
      <c r="AI28" s="16" t="s">
        <v>520</v>
      </c>
      <c r="AJ28" s="16" t="s">
        <v>183</v>
      </c>
      <c r="AK28" s="15"/>
      <c r="AL28" s="14" t="s">
        <v>184</v>
      </c>
      <c r="AM28" s="14" t="s">
        <v>521</v>
      </c>
    </row>
    <row r="29" customFormat="false" ht="38.25" hidden="false" customHeight="true" outlineLevel="0" collapsed="false">
      <c r="A29" s="14" t="s">
        <v>522</v>
      </c>
      <c r="B29" s="14" t="s">
        <v>157</v>
      </c>
      <c r="C29" s="15" t="n">
        <v>46127</v>
      </c>
      <c r="D29" s="14" t="n">
        <f aca="false">IF(C29="","",YEAR(C29))</f>
        <v>2026</v>
      </c>
      <c r="E29" s="14" t="s">
        <v>187</v>
      </c>
      <c r="F29" s="16" t="s">
        <v>523</v>
      </c>
      <c r="G29" s="14" t="s">
        <v>524</v>
      </c>
      <c r="H29" s="14" t="s">
        <v>525</v>
      </c>
      <c r="I29" s="16" t="s">
        <v>526</v>
      </c>
      <c r="J29" s="14" t="s">
        <v>145</v>
      </c>
      <c r="K29" s="14" t="s">
        <v>162</v>
      </c>
      <c r="L29" s="16" t="s">
        <v>527</v>
      </c>
      <c r="M29" s="17" t="s">
        <v>528</v>
      </c>
      <c r="N29" s="14" t="s">
        <v>529</v>
      </c>
      <c r="O29" s="14" t="s">
        <v>166</v>
      </c>
      <c r="P29" s="14" t="s">
        <v>530</v>
      </c>
      <c r="Q29" s="14" t="s">
        <v>168</v>
      </c>
      <c r="R29" s="15" t="s">
        <v>531</v>
      </c>
      <c r="S29" s="14" t="s">
        <v>169</v>
      </c>
      <c r="T29" s="14" t="s">
        <v>170</v>
      </c>
      <c r="U29" s="14" t="s">
        <v>171</v>
      </c>
      <c r="V29" s="16" t="s">
        <v>532</v>
      </c>
      <c r="W29" s="14" t="s">
        <v>169</v>
      </c>
      <c r="X29" s="14" t="s">
        <v>533</v>
      </c>
      <c r="Y29" s="18"/>
      <c r="Z29" s="19" t="n">
        <v>50000</v>
      </c>
      <c r="AA29" s="19" t="s">
        <v>534</v>
      </c>
      <c r="AB29" s="19" t="s">
        <v>535</v>
      </c>
      <c r="AC29" s="14" t="s">
        <v>168</v>
      </c>
      <c r="AD29" s="20" t="s">
        <v>536</v>
      </c>
      <c r="AE29" s="21" t="s">
        <v>537</v>
      </c>
      <c r="AF29" s="19" t="s">
        <v>538</v>
      </c>
      <c r="AG29" s="16" t="s">
        <v>539</v>
      </c>
      <c r="AH29" s="16" t="s">
        <v>540</v>
      </c>
      <c r="AI29" s="16" t="s">
        <v>541</v>
      </c>
      <c r="AJ29" s="16" t="s">
        <v>183</v>
      </c>
      <c r="AK29" s="15"/>
      <c r="AL29" s="14" t="s">
        <v>184</v>
      </c>
      <c r="AM29" s="14" t="s">
        <v>542</v>
      </c>
    </row>
    <row r="30" customFormat="false" ht="38.25" hidden="false" customHeight="true" outlineLevel="0" collapsed="false">
      <c r="A30" s="14" t="s">
        <v>543</v>
      </c>
      <c r="B30" s="14" t="s">
        <v>157</v>
      </c>
      <c r="C30" s="15" t="n">
        <v>46127</v>
      </c>
      <c r="D30" s="14" t="n">
        <f aca="false">IF(C30="","",YEAR(C30))</f>
        <v>2026</v>
      </c>
      <c r="E30" s="14" t="s">
        <v>279</v>
      </c>
      <c r="F30" s="16" t="s">
        <v>544</v>
      </c>
      <c r="G30" s="14" t="s">
        <v>189</v>
      </c>
      <c r="H30" s="14" t="s">
        <v>190</v>
      </c>
      <c r="I30" s="16" t="s">
        <v>545</v>
      </c>
      <c r="J30" s="14" t="s">
        <v>136</v>
      </c>
      <c r="K30" s="14" t="s">
        <v>162</v>
      </c>
      <c r="L30" s="16" t="s">
        <v>546</v>
      </c>
      <c r="M30" s="17" t="s">
        <v>547</v>
      </c>
      <c r="N30" s="14" t="s">
        <v>344</v>
      </c>
      <c r="O30" s="14" t="s">
        <v>166</v>
      </c>
      <c r="P30" s="14" t="s">
        <v>346</v>
      </c>
      <c r="Q30" s="14" t="s">
        <v>168</v>
      </c>
      <c r="R30" s="15"/>
      <c r="S30" s="14" t="s">
        <v>169</v>
      </c>
      <c r="T30" s="14" t="s">
        <v>170</v>
      </c>
      <c r="U30" s="14" t="s">
        <v>171</v>
      </c>
      <c r="V30" s="16" t="s">
        <v>548</v>
      </c>
      <c r="W30" s="14" t="s">
        <v>169</v>
      </c>
      <c r="X30" s="14" t="s">
        <v>549</v>
      </c>
      <c r="Y30" s="18" t="s">
        <v>269</v>
      </c>
      <c r="Z30" s="19" t="n">
        <v>80000</v>
      </c>
      <c r="AA30" s="19" t="n">
        <v>110108</v>
      </c>
      <c r="AB30" s="19" t="s">
        <v>550</v>
      </c>
      <c r="AC30" s="14" t="s">
        <v>168</v>
      </c>
      <c r="AD30" s="20" t="s">
        <v>551</v>
      </c>
      <c r="AE30" s="21" t="s">
        <v>552</v>
      </c>
      <c r="AF30" s="19" t="s">
        <v>553</v>
      </c>
      <c r="AG30" s="16" t="s">
        <v>554</v>
      </c>
      <c r="AH30" s="16" t="s">
        <v>555</v>
      </c>
      <c r="AI30" s="16" t="s">
        <v>556</v>
      </c>
      <c r="AJ30" s="16" t="s">
        <v>557</v>
      </c>
      <c r="AK30" s="15"/>
      <c r="AL30" s="14" t="s">
        <v>184</v>
      </c>
      <c r="AM30" s="14" t="s">
        <v>558</v>
      </c>
    </row>
    <row r="31" customFormat="false" ht="25.5" hidden="false" customHeight="true" outlineLevel="0" collapsed="false">
      <c r="A31" s="14" t="s">
        <v>559</v>
      </c>
      <c r="B31" s="14" t="s">
        <v>157</v>
      </c>
      <c r="C31" s="15" t="n">
        <v>46093</v>
      </c>
      <c r="D31" s="14" t="n">
        <f aca="false">IF(C31="","",YEAR(C31))</f>
        <v>2026</v>
      </c>
      <c r="E31" s="14" t="s">
        <v>279</v>
      </c>
      <c r="F31" s="16" t="s">
        <v>560</v>
      </c>
      <c r="G31" s="14" t="s">
        <v>302</v>
      </c>
      <c r="H31" s="14" t="s">
        <v>303</v>
      </c>
      <c r="I31" s="16" t="s">
        <v>561</v>
      </c>
      <c r="J31" s="14" t="s">
        <v>136</v>
      </c>
      <c r="K31" s="14" t="s">
        <v>162</v>
      </c>
      <c r="L31" s="16" t="s">
        <v>562</v>
      </c>
      <c r="M31" s="17" t="s">
        <v>563</v>
      </c>
      <c r="N31" s="14" t="s">
        <v>564</v>
      </c>
      <c r="O31" s="14" t="s">
        <v>166</v>
      </c>
      <c r="P31" s="14" t="s">
        <v>24</v>
      </c>
      <c r="Q31" s="14" t="s">
        <v>168</v>
      </c>
      <c r="R31" s="15"/>
      <c r="S31" s="14" t="s">
        <v>169</v>
      </c>
      <c r="T31" s="14" t="s">
        <v>170</v>
      </c>
      <c r="U31" s="14" t="s">
        <v>171</v>
      </c>
      <c r="V31" s="16" t="s">
        <v>565</v>
      </c>
      <c r="W31" s="14" t="s">
        <v>169</v>
      </c>
      <c r="X31" s="14" t="s">
        <v>566</v>
      </c>
      <c r="Y31" s="18" t="s">
        <v>567</v>
      </c>
      <c r="Z31" s="19" t="n">
        <v>20000</v>
      </c>
      <c r="AA31" s="19" t="s">
        <v>568</v>
      </c>
      <c r="AB31" s="19" t="s">
        <v>569</v>
      </c>
      <c r="AC31" s="14" t="s">
        <v>570</v>
      </c>
      <c r="AD31" s="20" t="s">
        <v>571</v>
      </c>
      <c r="AE31" s="21" t="s">
        <v>572</v>
      </c>
      <c r="AF31" s="19" t="s">
        <v>573</v>
      </c>
      <c r="AG31" s="16" t="s">
        <v>574</v>
      </c>
      <c r="AH31" s="16" t="s">
        <v>575</v>
      </c>
      <c r="AI31" s="16" t="s">
        <v>576</v>
      </c>
      <c r="AJ31" s="16" t="s">
        <v>486</v>
      </c>
      <c r="AK31" s="15"/>
      <c r="AL31" s="14" t="s">
        <v>184</v>
      </c>
      <c r="AM31" s="14" t="s">
        <v>577</v>
      </c>
    </row>
    <row r="32" customFormat="false" ht="25.5" hidden="false" customHeight="true" outlineLevel="0" collapsed="false">
      <c r="A32" s="14" t="s">
        <v>578</v>
      </c>
      <c r="B32" s="14" t="s">
        <v>157</v>
      </c>
      <c r="C32" s="15" t="n">
        <v>46078</v>
      </c>
      <c r="D32" s="14" t="n">
        <f aca="false">IF(C32="","",YEAR(C32))</f>
        <v>2026</v>
      </c>
      <c r="E32" s="14" t="s">
        <v>279</v>
      </c>
      <c r="F32" s="16" t="s">
        <v>579</v>
      </c>
      <c r="G32" s="14" t="s">
        <v>580</v>
      </c>
      <c r="H32" s="14" t="s">
        <v>581</v>
      </c>
      <c r="I32" s="16" t="s">
        <v>582</v>
      </c>
      <c r="J32" s="14" t="s">
        <v>583</v>
      </c>
      <c r="K32" s="14" t="s">
        <v>162</v>
      </c>
      <c r="L32" s="16" t="s">
        <v>584</v>
      </c>
      <c r="M32" s="17" t="s">
        <v>585</v>
      </c>
      <c r="N32" s="14" t="s">
        <v>586</v>
      </c>
      <c r="O32" s="14" t="s">
        <v>129</v>
      </c>
      <c r="P32" s="14" t="s">
        <v>587</v>
      </c>
      <c r="Q32" s="14" t="s">
        <v>265</v>
      </c>
      <c r="R32" s="15"/>
      <c r="S32" s="14" t="s">
        <v>169</v>
      </c>
      <c r="T32" s="14" t="s">
        <v>170</v>
      </c>
      <c r="U32" s="14" t="s">
        <v>266</v>
      </c>
      <c r="V32" s="16" t="s">
        <v>588</v>
      </c>
      <c r="W32" s="14" t="s">
        <v>169</v>
      </c>
      <c r="X32" s="14" t="s">
        <v>589</v>
      </c>
      <c r="Y32" s="18"/>
      <c r="Z32" s="19" t="n">
        <v>80000</v>
      </c>
      <c r="AA32" s="19" t="n">
        <v>112068</v>
      </c>
      <c r="AB32" s="19" t="s">
        <v>590</v>
      </c>
      <c r="AC32" s="14" t="s">
        <v>168</v>
      </c>
      <c r="AD32" s="20" t="s">
        <v>591</v>
      </c>
      <c r="AE32" s="21" t="s">
        <v>592</v>
      </c>
      <c r="AF32" s="19" t="s">
        <v>593</v>
      </c>
      <c r="AG32" s="16" t="s">
        <v>594</v>
      </c>
      <c r="AH32" s="16" t="s">
        <v>595</v>
      </c>
      <c r="AI32" s="16" t="s">
        <v>596</v>
      </c>
      <c r="AJ32" s="16" t="s">
        <v>486</v>
      </c>
      <c r="AK32" s="15"/>
      <c r="AL32" s="14" t="s">
        <v>184</v>
      </c>
      <c r="AM32" s="14" t="s">
        <v>597</v>
      </c>
    </row>
    <row r="33" customFormat="false" ht="25.5" hidden="false" customHeight="true" outlineLevel="0" collapsed="false">
      <c r="A33" s="14" t="s">
        <v>598</v>
      </c>
      <c r="B33" s="14" t="s">
        <v>157</v>
      </c>
      <c r="C33" s="15" t="n">
        <v>46066</v>
      </c>
      <c r="D33" s="14" t="n">
        <f aca="false">IF(C33="","",YEAR(C33))</f>
        <v>2026</v>
      </c>
      <c r="E33" s="14" t="s">
        <v>120</v>
      </c>
      <c r="F33" s="16" t="s">
        <v>599</v>
      </c>
      <c r="G33" s="14" t="s">
        <v>600</v>
      </c>
      <c r="H33" s="14" t="s">
        <v>601</v>
      </c>
      <c r="I33" s="16" t="s">
        <v>602</v>
      </c>
      <c r="J33" s="14" t="s">
        <v>603</v>
      </c>
      <c r="K33" s="14" t="s">
        <v>325</v>
      </c>
      <c r="L33" s="16" t="s">
        <v>604</v>
      </c>
      <c r="M33" s="17" t="s">
        <v>605</v>
      </c>
      <c r="N33" s="14" t="s">
        <v>128</v>
      </c>
      <c r="O33" s="14" t="s">
        <v>166</v>
      </c>
      <c r="P33" s="14" t="s">
        <v>606</v>
      </c>
      <c r="Q33" s="14" t="s">
        <v>168</v>
      </c>
      <c r="R33" s="15"/>
      <c r="S33" s="14" t="s">
        <v>169</v>
      </c>
      <c r="T33" s="14" t="s">
        <v>330</v>
      </c>
      <c r="U33" s="14" t="s">
        <v>331</v>
      </c>
      <c r="V33" s="16" t="s">
        <v>607</v>
      </c>
      <c r="W33" s="14" t="s">
        <v>333</v>
      </c>
      <c r="X33" s="14" t="s">
        <v>608</v>
      </c>
      <c r="Y33" s="18"/>
      <c r="Z33" s="19"/>
      <c r="AA33" s="19"/>
      <c r="AB33" s="19"/>
      <c r="AC33" s="14" t="s">
        <v>291</v>
      </c>
      <c r="AD33" s="20"/>
      <c r="AE33" s="21"/>
      <c r="AF33" s="19"/>
      <c r="AG33" s="16" t="s">
        <v>335</v>
      </c>
      <c r="AH33" s="16" t="s">
        <v>336</v>
      </c>
      <c r="AI33" s="16" t="s">
        <v>609</v>
      </c>
      <c r="AJ33" s="16" t="s">
        <v>338</v>
      </c>
      <c r="AK33" s="15"/>
      <c r="AL33" s="14" t="s">
        <v>184</v>
      </c>
      <c r="AM33" s="14" t="s">
        <v>610</v>
      </c>
    </row>
    <row r="34" customFormat="false" ht="191.25" hidden="false" customHeight="true" outlineLevel="0" collapsed="false">
      <c r="A34" s="14" t="s">
        <v>611</v>
      </c>
      <c r="B34" s="14" t="s">
        <v>157</v>
      </c>
      <c r="C34" s="15" t="n">
        <v>46065</v>
      </c>
      <c r="D34" s="14" t="n">
        <f aca="false">IF(C34="","",YEAR(C34))</f>
        <v>2026</v>
      </c>
      <c r="E34" s="14" t="s">
        <v>120</v>
      </c>
      <c r="F34" s="16" t="s">
        <v>612</v>
      </c>
      <c r="G34" s="14" t="s">
        <v>613</v>
      </c>
      <c r="H34" s="14" t="s">
        <v>614</v>
      </c>
      <c r="I34" s="16" t="s">
        <v>222</v>
      </c>
      <c r="J34" s="14" t="s">
        <v>145</v>
      </c>
      <c r="K34" s="14" t="s">
        <v>162</v>
      </c>
      <c r="L34" s="16" t="s">
        <v>615</v>
      </c>
      <c r="M34" s="17" t="s">
        <v>616</v>
      </c>
      <c r="N34" s="14" t="s">
        <v>617</v>
      </c>
      <c r="O34" s="14" t="s">
        <v>365</v>
      </c>
      <c r="P34" s="14" t="s">
        <v>167</v>
      </c>
      <c r="Q34" s="14"/>
      <c r="R34" s="15"/>
      <c r="S34" s="14" t="s">
        <v>169</v>
      </c>
      <c r="T34" s="14" t="s">
        <v>170</v>
      </c>
      <c r="U34" s="14" t="s">
        <v>171</v>
      </c>
      <c r="V34" s="16" t="s">
        <v>618</v>
      </c>
      <c r="W34" s="14" t="s">
        <v>169</v>
      </c>
      <c r="X34" s="14" t="s">
        <v>619</v>
      </c>
      <c r="Y34" s="18"/>
      <c r="Z34" s="19" t="n">
        <v>80000</v>
      </c>
      <c r="AA34" s="19" t="s">
        <v>620</v>
      </c>
      <c r="AB34" s="19" t="s">
        <v>621</v>
      </c>
      <c r="AC34" s="14" t="s">
        <v>168</v>
      </c>
      <c r="AD34" s="20" t="n">
        <v>28</v>
      </c>
      <c r="AE34" s="21" t="s">
        <v>622</v>
      </c>
      <c r="AF34" s="19" t="s">
        <v>623</v>
      </c>
      <c r="AG34" s="16" t="s">
        <v>624</v>
      </c>
      <c r="AH34" s="16" t="s">
        <v>625</v>
      </c>
      <c r="AI34" s="16" t="s">
        <v>626</v>
      </c>
      <c r="AJ34" s="16" t="s">
        <v>627</v>
      </c>
      <c r="AK34" s="15"/>
      <c r="AL34" s="14" t="s">
        <v>184</v>
      </c>
      <c r="AM34" s="14" t="s">
        <v>628</v>
      </c>
    </row>
    <row r="35" customFormat="false" ht="25.5" hidden="false" customHeight="true" outlineLevel="0" collapsed="false">
      <c r="A35" s="14" t="s">
        <v>629</v>
      </c>
      <c r="B35" s="14" t="s">
        <v>157</v>
      </c>
      <c r="C35" s="15" t="n">
        <v>46057</v>
      </c>
      <c r="D35" s="14" t="n">
        <f aca="false">IF(C35="","",YEAR(C35))</f>
        <v>2026</v>
      </c>
      <c r="E35" s="14" t="s">
        <v>120</v>
      </c>
      <c r="F35" s="16" t="s">
        <v>630</v>
      </c>
      <c r="G35" s="14" t="s">
        <v>631</v>
      </c>
      <c r="H35" s="14" t="s">
        <v>632</v>
      </c>
      <c r="I35" s="16" t="s">
        <v>633</v>
      </c>
      <c r="J35" s="14" t="s">
        <v>136</v>
      </c>
      <c r="K35" s="14" t="s">
        <v>162</v>
      </c>
      <c r="L35" s="16" t="s">
        <v>634</v>
      </c>
      <c r="M35" s="17" t="s">
        <v>635</v>
      </c>
      <c r="N35" s="14" t="s">
        <v>344</v>
      </c>
      <c r="O35" s="14" t="s">
        <v>365</v>
      </c>
      <c r="P35" s="14" t="s">
        <v>636</v>
      </c>
      <c r="Q35" s="14" t="s">
        <v>168</v>
      </c>
      <c r="R35" s="15"/>
      <c r="S35" s="14" t="s">
        <v>287</v>
      </c>
      <c r="T35" s="14" t="s">
        <v>170</v>
      </c>
      <c r="U35" s="14" t="s">
        <v>288</v>
      </c>
      <c r="V35" s="16" t="s">
        <v>637</v>
      </c>
      <c r="W35" s="14" t="s">
        <v>287</v>
      </c>
      <c r="X35" s="14" t="s">
        <v>638</v>
      </c>
      <c r="Y35" s="18"/>
      <c r="Z35" s="19"/>
      <c r="AA35" s="19"/>
      <c r="AB35" s="19"/>
      <c r="AC35" s="14" t="s">
        <v>291</v>
      </c>
      <c r="AD35" s="20" t="s">
        <v>639</v>
      </c>
      <c r="AE35" s="21" t="s">
        <v>640</v>
      </c>
      <c r="AF35" s="19" t="s">
        <v>641</v>
      </c>
      <c r="AG35" s="16" t="s">
        <v>295</v>
      </c>
      <c r="AH35" s="16" t="s">
        <v>642</v>
      </c>
      <c r="AI35" s="16" t="s">
        <v>643</v>
      </c>
      <c r="AJ35" s="16" t="s">
        <v>486</v>
      </c>
      <c r="AK35" s="15"/>
      <c r="AL35" s="14" t="s">
        <v>184</v>
      </c>
      <c r="AM35" s="14" t="s">
        <v>644</v>
      </c>
    </row>
    <row r="36" customFormat="false" ht="25.5" hidden="false" customHeight="true" outlineLevel="0" collapsed="false">
      <c r="A36" s="14" t="s">
        <v>645</v>
      </c>
      <c r="B36" s="14" t="s">
        <v>157</v>
      </c>
      <c r="C36" s="15" t="n">
        <v>46051</v>
      </c>
      <c r="D36" s="14" t="n">
        <f aca="false">IF(C36="","",YEAR(C36))</f>
        <v>2026</v>
      </c>
      <c r="E36" s="14" t="s">
        <v>279</v>
      </c>
      <c r="F36" s="16" t="s">
        <v>188</v>
      </c>
      <c r="G36" s="14" t="s">
        <v>189</v>
      </c>
      <c r="H36" s="14" t="s">
        <v>190</v>
      </c>
      <c r="I36" s="16" t="s">
        <v>191</v>
      </c>
      <c r="J36" s="14" t="s">
        <v>136</v>
      </c>
      <c r="K36" s="14" t="s">
        <v>325</v>
      </c>
      <c r="L36" s="16" t="s">
        <v>646</v>
      </c>
      <c r="M36" s="17" t="s">
        <v>647</v>
      </c>
      <c r="N36" s="14" t="s">
        <v>344</v>
      </c>
      <c r="O36" s="14" t="s">
        <v>345</v>
      </c>
      <c r="P36" s="14" t="s">
        <v>346</v>
      </c>
      <c r="Q36" s="14" t="s">
        <v>168</v>
      </c>
      <c r="R36" s="15"/>
      <c r="S36" s="14" t="s">
        <v>169</v>
      </c>
      <c r="T36" s="14" t="s">
        <v>170</v>
      </c>
      <c r="U36" s="14" t="s">
        <v>171</v>
      </c>
      <c r="V36" s="16" t="s">
        <v>648</v>
      </c>
      <c r="W36" s="14" t="s">
        <v>169</v>
      </c>
      <c r="X36" s="14" t="s">
        <v>649</v>
      </c>
      <c r="Y36" s="18"/>
      <c r="Z36" s="19"/>
      <c r="AA36" s="19"/>
      <c r="AB36" s="19"/>
      <c r="AC36" s="14" t="s">
        <v>570</v>
      </c>
      <c r="AD36" s="20" t="s">
        <v>650</v>
      </c>
      <c r="AE36" s="21" t="s">
        <v>651</v>
      </c>
      <c r="AF36" s="19" t="s">
        <v>652</v>
      </c>
      <c r="AG36" s="16" t="s">
        <v>653</v>
      </c>
      <c r="AH36" s="16" t="s">
        <v>654</v>
      </c>
      <c r="AI36" s="16" t="s">
        <v>655</v>
      </c>
      <c r="AJ36" s="16" t="s">
        <v>656</v>
      </c>
      <c r="AK36" s="15"/>
      <c r="AL36" s="14" t="s">
        <v>184</v>
      </c>
      <c r="AM36" s="14" t="s">
        <v>657</v>
      </c>
    </row>
    <row r="37" customFormat="false" ht="25.5" hidden="false" customHeight="true" outlineLevel="0" collapsed="false">
      <c r="A37" s="14" t="s">
        <v>658</v>
      </c>
      <c r="B37" s="14" t="s">
        <v>157</v>
      </c>
      <c r="C37" s="15" t="n">
        <v>46010</v>
      </c>
      <c r="D37" s="14" t="n">
        <f aca="false">IF(C37="","",YEAR(C37))</f>
        <v>2025</v>
      </c>
      <c r="E37" s="14" t="s">
        <v>120</v>
      </c>
      <c r="F37" s="16" t="s">
        <v>659</v>
      </c>
      <c r="G37" s="14" t="s">
        <v>660</v>
      </c>
      <c r="H37" s="14" t="s">
        <v>661</v>
      </c>
      <c r="I37" s="16" t="s">
        <v>662</v>
      </c>
      <c r="J37" s="14" t="s">
        <v>231</v>
      </c>
      <c r="K37" s="14" t="s">
        <v>162</v>
      </c>
      <c r="L37" s="16" t="s">
        <v>663</v>
      </c>
      <c r="M37" s="17" t="s">
        <v>664</v>
      </c>
      <c r="N37" s="14" t="s">
        <v>128</v>
      </c>
      <c r="O37" s="14" t="s">
        <v>240</v>
      </c>
      <c r="P37" s="14" t="s">
        <v>665</v>
      </c>
      <c r="Q37" s="14" t="s">
        <v>168</v>
      </c>
      <c r="R37" s="15"/>
      <c r="S37" s="14" t="s">
        <v>287</v>
      </c>
      <c r="T37" s="14" t="s">
        <v>170</v>
      </c>
      <c r="U37" s="14" t="s">
        <v>288</v>
      </c>
      <c r="V37" s="16" t="s">
        <v>666</v>
      </c>
      <c r="W37" s="14" t="s">
        <v>287</v>
      </c>
      <c r="X37" s="14" t="s">
        <v>667</v>
      </c>
      <c r="Y37" s="18"/>
      <c r="Z37" s="19"/>
      <c r="AA37" s="19"/>
      <c r="AB37" s="19"/>
      <c r="AC37" s="14" t="s">
        <v>291</v>
      </c>
      <c r="AD37" s="20" t="s">
        <v>668</v>
      </c>
      <c r="AE37" s="21" t="s">
        <v>669</v>
      </c>
      <c r="AF37" s="19" t="s">
        <v>670</v>
      </c>
      <c r="AG37" s="16" t="s">
        <v>295</v>
      </c>
      <c r="AH37" s="16" t="s">
        <v>671</v>
      </c>
      <c r="AI37" s="16" t="s">
        <v>672</v>
      </c>
      <c r="AJ37" s="16" t="s">
        <v>486</v>
      </c>
      <c r="AK37" s="15"/>
      <c r="AL37" s="14" t="s">
        <v>184</v>
      </c>
      <c r="AM37" s="14" t="s">
        <v>673</v>
      </c>
    </row>
    <row r="38" customFormat="false" ht="25.5" hidden="false" customHeight="true" outlineLevel="0" collapsed="false">
      <c r="A38" s="14" t="s">
        <v>674</v>
      </c>
      <c r="B38" s="14" t="s">
        <v>157</v>
      </c>
      <c r="C38" s="15" t="n">
        <v>46003</v>
      </c>
      <c r="D38" s="14" t="n">
        <f aca="false">IF(C38="","",YEAR(C38))</f>
        <v>2025</v>
      </c>
      <c r="E38" s="14" t="s">
        <v>279</v>
      </c>
      <c r="F38" s="16" t="s">
        <v>675</v>
      </c>
      <c r="G38" s="14" t="s">
        <v>676</v>
      </c>
      <c r="H38" s="14" t="s">
        <v>677</v>
      </c>
      <c r="I38" s="16" t="s">
        <v>678</v>
      </c>
      <c r="J38" s="14" t="s">
        <v>231</v>
      </c>
      <c r="K38" s="14" t="s">
        <v>325</v>
      </c>
      <c r="L38" s="16" t="s">
        <v>679</v>
      </c>
      <c r="M38" s="17" t="s">
        <v>680</v>
      </c>
      <c r="N38" s="14" t="s">
        <v>128</v>
      </c>
      <c r="O38" s="14" t="s">
        <v>365</v>
      </c>
      <c r="P38" s="14" t="s">
        <v>530</v>
      </c>
      <c r="Q38" s="14" t="s">
        <v>168</v>
      </c>
      <c r="R38" s="15"/>
      <c r="S38" s="14" t="s">
        <v>287</v>
      </c>
      <c r="T38" s="14" t="s">
        <v>330</v>
      </c>
      <c r="U38" s="14" t="s">
        <v>681</v>
      </c>
      <c r="V38" s="16" t="s">
        <v>682</v>
      </c>
      <c r="W38" s="14" t="s">
        <v>333</v>
      </c>
      <c r="X38" s="14" t="s">
        <v>683</v>
      </c>
      <c r="Y38" s="18"/>
      <c r="Z38" s="19"/>
      <c r="AA38" s="19"/>
      <c r="AB38" s="19"/>
      <c r="AC38" s="14" t="s">
        <v>291</v>
      </c>
      <c r="AD38" s="20"/>
      <c r="AE38" s="21"/>
      <c r="AF38" s="19"/>
      <c r="AG38" s="16" t="s">
        <v>335</v>
      </c>
      <c r="AH38" s="16" t="s">
        <v>336</v>
      </c>
      <c r="AI38" s="16" t="s">
        <v>684</v>
      </c>
      <c r="AJ38" s="16" t="s">
        <v>338</v>
      </c>
      <c r="AK38" s="15"/>
      <c r="AL38" s="14" t="s">
        <v>184</v>
      </c>
      <c r="AM38" s="14" t="s">
        <v>685</v>
      </c>
    </row>
    <row r="39" customFormat="false" ht="25.5" hidden="false" customHeight="true" outlineLevel="0" collapsed="false">
      <c r="A39" s="14" t="s">
        <v>686</v>
      </c>
      <c r="B39" s="14" t="s">
        <v>157</v>
      </c>
      <c r="C39" s="15" t="n">
        <v>45999</v>
      </c>
      <c r="D39" s="14" t="n">
        <f aca="false">IF(C39="","",YEAR(C39))</f>
        <v>2025</v>
      </c>
      <c r="E39" s="14" t="s">
        <v>187</v>
      </c>
      <c r="F39" s="16" t="s">
        <v>687</v>
      </c>
      <c r="G39" s="14" t="s">
        <v>688</v>
      </c>
      <c r="H39" s="14" t="s">
        <v>689</v>
      </c>
      <c r="I39" s="16" t="s">
        <v>690</v>
      </c>
      <c r="J39" s="14" t="s">
        <v>583</v>
      </c>
      <c r="K39" s="14" t="s">
        <v>162</v>
      </c>
      <c r="L39" s="16" t="s">
        <v>691</v>
      </c>
      <c r="M39" s="17" t="s">
        <v>692</v>
      </c>
      <c r="N39" s="14" t="s">
        <v>201</v>
      </c>
      <c r="O39" s="14" t="s">
        <v>365</v>
      </c>
      <c r="P39" s="14" t="s">
        <v>693</v>
      </c>
      <c r="Q39" s="14" t="s">
        <v>265</v>
      </c>
      <c r="R39" s="15" t="s">
        <v>694</v>
      </c>
      <c r="S39" s="14" t="s">
        <v>287</v>
      </c>
      <c r="T39" s="14" t="s">
        <v>170</v>
      </c>
      <c r="U39" s="14" t="s">
        <v>288</v>
      </c>
      <c r="V39" s="16" t="s">
        <v>695</v>
      </c>
      <c r="W39" s="14" t="s">
        <v>287</v>
      </c>
      <c r="X39" s="14" t="s">
        <v>696</v>
      </c>
      <c r="Y39" s="18"/>
      <c r="Z39" s="19"/>
      <c r="AA39" s="19"/>
      <c r="AB39" s="19"/>
      <c r="AC39" s="14" t="s">
        <v>291</v>
      </c>
      <c r="AD39" s="20" t="s">
        <v>697</v>
      </c>
      <c r="AE39" s="21" t="s">
        <v>698</v>
      </c>
      <c r="AF39" s="19" t="s">
        <v>699</v>
      </c>
      <c r="AG39" s="16" t="s">
        <v>295</v>
      </c>
      <c r="AH39" s="16" t="s">
        <v>700</v>
      </c>
      <c r="AI39" s="16" t="s">
        <v>701</v>
      </c>
      <c r="AJ39" s="16" t="s">
        <v>486</v>
      </c>
      <c r="AK39" s="15"/>
      <c r="AL39" s="14" t="s">
        <v>184</v>
      </c>
      <c r="AM39" s="14" t="s">
        <v>702</v>
      </c>
    </row>
    <row r="40" customFormat="false" ht="25.5" hidden="false" customHeight="true" outlineLevel="0" collapsed="false">
      <c r="A40" s="14" t="s">
        <v>703</v>
      </c>
      <c r="B40" s="14" t="s">
        <v>157</v>
      </c>
      <c r="C40" s="15" t="n">
        <v>45960</v>
      </c>
      <c r="D40" s="14" t="n">
        <f aca="false">IF(C40="","",YEAR(C40))</f>
        <v>2025</v>
      </c>
      <c r="E40" s="14" t="s">
        <v>279</v>
      </c>
      <c r="F40" s="16" t="s">
        <v>687</v>
      </c>
      <c r="G40" s="14" t="s">
        <v>688</v>
      </c>
      <c r="H40" s="14" t="s">
        <v>689</v>
      </c>
      <c r="I40" s="16" t="s">
        <v>704</v>
      </c>
      <c r="J40" s="14" t="s">
        <v>603</v>
      </c>
      <c r="K40" s="14" t="s">
        <v>162</v>
      </c>
      <c r="L40" s="16" t="s">
        <v>705</v>
      </c>
      <c r="M40" s="17" t="s">
        <v>706</v>
      </c>
      <c r="N40" s="14" t="s">
        <v>128</v>
      </c>
      <c r="O40" s="14" t="s">
        <v>365</v>
      </c>
      <c r="P40" s="14" t="s">
        <v>693</v>
      </c>
      <c r="Q40" s="14" t="s">
        <v>265</v>
      </c>
      <c r="R40" s="15"/>
      <c r="S40" s="14" t="s">
        <v>287</v>
      </c>
      <c r="T40" s="14" t="s">
        <v>170</v>
      </c>
      <c r="U40" s="14" t="s">
        <v>288</v>
      </c>
      <c r="V40" s="16" t="s">
        <v>707</v>
      </c>
      <c r="W40" s="14" t="s">
        <v>287</v>
      </c>
      <c r="X40" s="14" t="s">
        <v>708</v>
      </c>
      <c r="Y40" s="18"/>
      <c r="Z40" s="19"/>
      <c r="AA40" s="19"/>
      <c r="AB40" s="19"/>
      <c r="AC40" s="14" t="s">
        <v>291</v>
      </c>
      <c r="AD40" s="20" t="s">
        <v>709</v>
      </c>
      <c r="AE40" s="21" t="s">
        <v>710</v>
      </c>
      <c r="AF40" s="19" t="s">
        <v>711</v>
      </c>
      <c r="AG40" s="16" t="s">
        <v>295</v>
      </c>
      <c r="AH40" s="16" t="s">
        <v>712</v>
      </c>
      <c r="AI40" s="16" t="s">
        <v>713</v>
      </c>
      <c r="AJ40" s="16" t="s">
        <v>486</v>
      </c>
      <c r="AK40" s="15"/>
      <c r="AL40" s="14" t="s">
        <v>184</v>
      </c>
      <c r="AM40" s="14" t="s">
        <v>714</v>
      </c>
    </row>
    <row r="41" customFormat="false" ht="25.5" hidden="false" customHeight="true" outlineLevel="0" collapsed="false">
      <c r="A41" s="14" t="s">
        <v>715</v>
      </c>
      <c r="B41" s="14" t="s">
        <v>157</v>
      </c>
      <c r="C41" s="15" t="n">
        <v>45947</v>
      </c>
      <c r="D41" s="14" t="n">
        <f aca="false">IF(C41="","",YEAR(C41))</f>
        <v>2025</v>
      </c>
      <c r="E41" s="14" t="s">
        <v>187</v>
      </c>
      <c r="F41" s="16" t="s">
        <v>716</v>
      </c>
      <c r="G41" s="14" t="s">
        <v>717</v>
      </c>
      <c r="H41" s="14" t="s">
        <v>718</v>
      </c>
      <c r="I41" s="16" t="s">
        <v>719</v>
      </c>
      <c r="J41" s="14" t="s">
        <v>136</v>
      </c>
      <c r="K41" s="14" t="s">
        <v>162</v>
      </c>
      <c r="L41" s="16" t="s">
        <v>720</v>
      </c>
      <c r="M41" s="17" t="s">
        <v>721</v>
      </c>
      <c r="N41" s="14" t="s">
        <v>722</v>
      </c>
      <c r="O41" s="14" t="s">
        <v>240</v>
      </c>
      <c r="P41" s="14" t="s">
        <v>723</v>
      </c>
      <c r="Q41" s="14" t="s">
        <v>168</v>
      </c>
      <c r="R41" s="15" t="s">
        <v>724</v>
      </c>
      <c r="S41" s="14" t="s">
        <v>169</v>
      </c>
      <c r="T41" s="14" t="s">
        <v>170</v>
      </c>
      <c r="U41" s="14" t="s">
        <v>171</v>
      </c>
      <c r="V41" s="16" t="s">
        <v>725</v>
      </c>
      <c r="W41" s="14" t="s">
        <v>169</v>
      </c>
      <c r="X41" s="14" t="s">
        <v>726</v>
      </c>
      <c r="Y41" s="18" t="s">
        <v>269</v>
      </c>
      <c r="Z41" s="19" t="n">
        <v>80000</v>
      </c>
      <c r="AA41" s="19" t="n">
        <v>272992</v>
      </c>
      <c r="AB41" s="19" t="s">
        <v>727</v>
      </c>
      <c r="AC41" s="14" t="s">
        <v>168</v>
      </c>
      <c r="AD41" s="20" t="s">
        <v>728</v>
      </c>
      <c r="AE41" s="21" t="s">
        <v>729</v>
      </c>
      <c r="AF41" s="19" t="s">
        <v>730</v>
      </c>
      <c r="AG41" s="16" t="s">
        <v>731</v>
      </c>
      <c r="AH41" s="16" t="s">
        <v>732</v>
      </c>
      <c r="AI41" s="16" t="s">
        <v>733</v>
      </c>
      <c r="AJ41" s="16" t="s">
        <v>486</v>
      </c>
      <c r="AK41" s="15"/>
      <c r="AL41" s="14" t="s">
        <v>184</v>
      </c>
      <c r="AM41" s="14" t="s">
        <v>734</v>
      </c>
    </row>
    <row r="42" customFormat="false" ht="25.5" hidden="false" customHeight="true" outlineLevel="0" collapsed="false">
      <c r="A42" s="14" t="s">
        <v>735</v>
      </c>
      <c r="B42" s="14" t="s">
        <v>157</v>
      </c>
      <c r="C42" s="15" t="n">
        <v>45936</v>
      </c>
      <c r="D42" s="14" t="n">
        <f aca="false">IF(C42="","",YEAR(C42))</f>
        <v>2025</v>
      </c>
      <c r="E42" s="14" t="s">
        <v>279</v>
      </c>
      <c r="F42" s="16" t="s">
        <v>736</v>
      </c>
      <c r="G42" s="14" t="s">
        <v>737</v>
      </c>
      <c r="H42" s="14" t="s">
        <v>738</v>
      </c>
      <c r="I42" s="16" t="s">
        <v>739</v>
      </c>
      <c r="J42" s="14" t="s">
        <v>136</v>
      </c>
      <c r="K42" s="14" t="s">
        <v>305</v>
      </c>
      <c r="L42" s="16" t="s">
        <v>740</v>
      </c>
      <c r="M42" s="17" t="s">
        <v>741</v>
      </c>
      <c r="N42" s="14" t="s">
        <v>344</v>
      </c>
      <c r="O42" s="14" t="s">
        <v>345</v>
      </c>
      <c r="P42" s="14" t="s">
        <v>167</v>
      </c>
      <c r="Q42" s="14" t="s">
        <v>168</v>
      </c>
      <c r="R42" s="15"/>
      <c r="S42" s="14" t="s">
        <v>169</v>
      </c>
      <c r="T42" s="14" t="s">
        <v>170</v>
      </c>
      <c r="U42" s="14" t="s">
        <v>171</v>
      </c>
      <c r="V42" s="16" t="s">
        <v>742</v>
      </c>
      <c r="W42" s="14" t="s">
        <v>169</v>
      </c>
      <c r="X42" s="14" t="s">
        <v>743</v>
      </c>
      <c r="Y42" s="18" t="s">
        <v>744</v>
      </c>
      <c r="Z42" s="19" t="n">
        <v>50000</v>
      </c>
      <c r="AA42" s="19" t="n">
        <v>16639</v>
      </c>
      <c r="AB42" s="19" t="s">
        <v>745</v>
      </c>
      <c r="AC42" s="14" t="s">
        <v>265</v>
      </c>
      <c r="AD42" s="20" t="s">
        <v>746</v>
      </c>
      <c r="AE42" s="21" t="s">
        <v>747</v>
      </c>
      <c r="AF42" s="19" t="s">
        <v>748</v>
      </c>
      <c r="AG42" s="16" t="s">
        <v>749</v>
      </c>
      <c r="AH42" s="16" t="s">
        <v>750</v>
      </c>
      <c r="AI42" s="16" t="s">
        <v>751</v>
      </c>
      <c r="AJ42" s="16" t="s">
        <v>486</v>
      </c>
      <c r="AK42" s="15"/>
      <c r="AL42" s="14" t="s">
        <v>184</v>
      </c>
      <c r="AM42" s="14" t="s">
        <v>752</v>
      </c>
    </row>
    <row r="43" customFormat="false" ht="25.5" hidden="false" customHeight="true" outlineLevel="0" collapsed="false">
      <c r="A43" s="14" t="s">
        <v>753</v>
      </c>
      <c r="B43" s="14" t="s">
        <v>157</v>
      </c>
      <c r="C43" s="15" t="n">
        <v>45910</v>
      </c>
      <c r="D43" s="14" t="n">
        <f aca="false">IF(C43="","",YEAR(C43))</f>
        <v>2025</v>
      </c>
      <c r="E43" s="14" t="s">
        <v>279</v>
      </c>
      <c r="F43" s="16" t="s">
        <v>754</v>
      </c>
      <c r="G43" s="14" t="s">
        <v>755</v>
      </c>
      <c r="H43" s="14" t="s">
        <v>756</v>
      </c>
      <c r="I43" s="16" t="s">
        <v>757</v>
      </c>
      <c r="J43" s="14" t="s">
        <v>136</v>
      </c>
      <c r="K43" s="14" t="s">
        <v>162</v>
      </c>
      <c r="L43" s="16" t="s">
        <v>758</v>
      </c>
      <c r="M43" s="17" t="s">
        <v>759</v>
      </c>
      <c r="N43" s="14" t="s">
        <v>760</v>
      </c>
      <c r="O43" s="14" t="s">
        <v>166</v>
      </c>
      <c r="P43" s="14" t="s">
        <v>761</v>
      </c>
      <c r="Q43" s="14" t="s">
        <v>168</v>
      </c>
      <c r="R43" s="15"/>
      <c r="S43" s="14" t="s">
        <v>169</v>
      </c>
      <c r="T43" s="14" t="s">
        <v>170</v>
      </c>
      <c r="U43" s="14" t="s">
        <v>171</v>
      </c>
      <c r="V43" s="16" t="s">
        <v>762</v>
      </c>
      <c r="W43" s="14" t="s">
        <v>169</v>
      </c>
      <c r="X43" s="14" t="s">
        <v>763</v>
      </c>
      <c r="Y43" s="18" t="s">
        <v>764</v>
      </c>
      <c r="Z43" s="19" t="n">
        <v>80000</v>
      </c>
      <c r="AA43" s="19" t="n">
        <v>111120</v>
      </c>
      <c r="AB43" s="19" t="s">
        <v>765</v>
      </c>
      <c r="AC43" s="14" t="s">
        <v>168</v>
      </c>
      <c r="AD43" s="20" t="s">
        <v>766</v>
      </c>
      <c r="AE43" s="21" t="s">
        <v>767</v>
      </c>
      <c r="AF43" s="19" t="s">
        <v>768</v>
      </c>
      <c r="AG43" s="16" t="s">
        <v>769</v>
      </c>
      <c r="AH43" s="16" t="s">
        <v>770</v>
      </c>
      <c r="AI43" s="16" t="s">
        <v>771</v>
      </c>
      <c r="AJ43" s="16" t="s">
        <v>486</v>
      </c>
      <c r="AK43" s="15"/>
      <c r="AL43" s="14" t="s">
        <v>184</v>
      </c>
      <c r="AM43" s="14" t="s">
        <v>772</v>
      </c>
    </row>
    <row r="44" customFormat="false" ht="25.5" hidden="false" customHeight="true" outlineLevel="0" collapsed="false">
      <c r="A44" s="14" t="s">
        <v>773</v>
      </c>
      <c r="B44" s="14" t="s">
        <v>157</v>
      </c>
      <c r="C44" s="15" t="n">
        <v>45889</v>
      </c>
      <c r="D44" s="14" t="n">
        <f aca="false">IF(C44="","",YEAR(C44))</f>
        <v>2025</v>
      </c>
      <c r="E44" s="14" t="s">
        <v>279</v>
      </c>
      <c r="F44" s="16" t="s">
        <v>227</v>
      </c>
      <c r="G44" s="14" t="s">
        <v>228</v>
      </c>
      <c r="H44" s="14" t="s">
        <v>229</v>
      </c>
      <c r="I44" s="16" t="s">
        <v>774</v>
      </c>
      <c r="J44" s="14" t="s">
        <v>231</v>
      </c>
      <c r="K44" s="14" t="s">
        <v>162</v>
      </c>
      <c r="L44" s="16" t="s">
        <v>775</v>
      </c>
      <c r="M44" s="17" t="s">
        <v>776</v>
      </c>
      <c r="N44" s="14" t="s">
        <v>128</v>
      </c>
      <c r="O44" s="14" t="s">
        <v>240</v>
      </c>
      <c r="P44" s="14" t="s">
        <v>381</v>
      </c>
      <c r="Q44" s="14" t="s">
        <v>168</v>
      </c>
      <c r="R44" s="15"/>
      <c r="S44" s="14" t="s">
        <v>287</v>
      </c>
      <c r="T44" s="14" t="s">
        <v>170</v>
      </c>
      <c r="U44" s="14" t="s">
        <v>288</v>
      </c>
      <c r="V44" s="16" t="s">
        <v>777</v>
      </c>
      <c r="W44" s="14" t="s">
        <v>287</v>
      </c>
      <c r="X44" s="14" t="s">
        <v>778</v>
      </c>
      <c r="Y44" s="18"/>
      <c r="Z44" s="19"/>
      <c r="AA44" s="19"/>
      <c r="AB44" s="19"/>
      <c r="AC44" s="14" t="s">
        <v>291</v>
      </c>
      <c r="AD44" s="20" t="s">
        <v>779</v>
      </c>
      <c r="AE44" s="21" t="s">
        <v>780</v>
      </c>
      <c r="AF44" s="19" t="s">
        <v>781</v>
      </c>
      <c r="AG44" s="16" t="s">
        <v>295</v>
      </c>
      <c r="AH44" s="16" t="s">
        <v>782</v>
      </c>
      <c r="AI44" s="16" t="s">
        <v>783</v>
      </c>
      <c r="AJ44" s="16" t="s">
        <v>486</v>
      </c>
      <c r="AK44" s="15"/>
      <c r="AL44" s="14" t="s">
        <v>184</v>
      </c>
      <c r="AM44" s="14" t="s">
        <v>784</v>
      </c>
    </row>
    <row r="45" customFormat="false" ht="25.5" hidden="false" customHeight="true" outlineLevel="0" collapsed="false">
      <c r="A45" s="14" t="s">
        <v>785</v>
      </c>
      <c r="B45" s="14" t="s">
        <v>157</v>
      </c>
      <c r="C45" s="15" t="n">
        <v>45869</v>
      </c>
      <c r="D45" s="14" t="n">
        <f aca="false">IF(C45="","",YEAR(C45))</f>
        <v>2025</v>
      </c>
      <c r="E45" s="14" t="s">
        <v>120</v>
      </c>
      <c r="F45" s="16" t="s">
        <v>579</v>
      </c>
      <c r="G45" s="14" t="s">
        <v>580</v>
      </c>
      <c r="H45" s="14" t="s">
        <v>581</v>
      </c>
      <c r="I45" s="16" t="s">
        <v>786</v>
      </c>
      <c r="J45" s="14" t="s">
        <v>583</v>
      </c>
      <c r="K45" s="14" t="s">
        <v>162</v>
      </c>
      <c r="L45" s="16" t="s">
        <v>787</v>
      </c>
      <c r="M45" s="17" t="s">
        <v>788</v>
      </c>
      <c r="N45" s="14" t="s">
        <v>586</v>
      </c>
      <c r="O45" s="14" t="s">
        <v>129</v>
      </c>
      <c r="P45" s="14" t="s">
        <v>587</v>
      </c>
      <c r="Q45" s="14" t="s">
        <v>265</v>
      </c>
      <c r="R45" s="15"/>
      <c r="S45" s="14" t="s">
        <v>169</v>
      </c>
      <c r="T45" s="14" t="s">
        <v>170</v>
      </c>
      <c r="U45" s="14" t="s">
        <v>266</v>
      </c>
      <c r="V45" s="16" t="s">
        <v>789</v>
      </c>
      <c r="W45" s="14" t="s">
        <v>169</v>
      </c>
      <c r="X45" s="14" t="s">
        <v>790</v>
      </c>
      <c r="Y45" s="18"/>
      <c r="Z45" s="19" t="n">
        <v>50000</v>
      </c>
      <c r="AA45" s="19" t="s">
        <v>791</v>
      </c>
      <c r="AB45" s="19" t="s">
        <v>792</v>
      </c>
      <c r="AC45" s="14" t="s">
        <v>168</v>
      </c>
      <c r="AD45" s="20" t="s">
        <v>793</v>
      </c>
      <c r="AE45" s="21" t="s">
        <v>794</v>
      </c>
      <c r="AF45" s="19" t="s">
        <v>795</v>
      </c>
      <c r="AG45" s="16" t="s">
        <v>796</v>
      </c>
      <c r="AH45" s="16" t="s">
        <v>797</v>
      </c>
      <c r="AI45" s="16" t="s">
        <v>798</v>
      </c>
      <c r="AJ45" s="16" t="s">
        <v>486</v>
      </c>
      <c r="AK45" s="15"/>
      <c r="AL45" s="14" t="s">
        <v>184</v>
      </c>
      <c r="AM45" s="14" t="s">
        <v>799</v>
      </c>
    </row>
    <row r="46" customFormat="false" ht="165.75" hidden="false" customHeight="true" outlineLevel="0" collapsed="false">
      <c r="A46" s="14" t="s">
        <v>800</v>
      </c>
      <c r="B46" s="14" t="s">
        <v>157</v>
      </c>
      <c r="C46" s="15" t="n">
        <v>45854</v>
      </c>
      <c r="D46" s="14" t="n">
        <f aca="false">IF(C46="","",YEAR(C46))</f>
        <v>2025</v>
      </c>
      <c r="E46" s="14" t="s">
        <v>120</v>
      </c>
      <c r="F46" s="16" t="s">
        <v>801</v>
      </c>
      <c r="G46" s="14" t="s">
        <v>802</v>
      </c>
      <c r="H46" s="14" t="s">
        <v>803</v>
      </c>
      <c r="I46" s="16" t="s">
        <v>283</v>
      </c>
      <c r="J46" s="14" t="s">
        <v>145</v>
      </c>
      <c r="K46" s="14" t="s">
        <v>162</v>
      </c>
      <c r="L46" s="16" t="s">
        <v>804</v>
      </c>
      <c r="M46" s="17" t="s">
        <v>805</v>
      </c>
      <c r="N46" s="14" t="s">
        <v>148</v>
      </c>
      <c r="O46" s="14" t="s">
        <v>240</v>
      </c>
      <c r="P46" s="14" t="s">
        <v>806</v>
      </c>
      <c r="Q46" s="14"/>
      <c r="R46" s="15"/>
      <c r="S46" s="14" t="s">
        <v>169</v>
      </c>
      <c r="T46" s="14" t="s">
        <v>170</v>
      </c>
      <c r="U46" s="14" t="s">
        <v>241</v>
      </c>
      <c r="V46" s="16" t="s">
        <v>807</v>
      </c>
      <c r="W46" s="14" t="s">
        <v>287</v>
      </c>
      <c r="X46" s="14" t="s">
        <v>808</v>
      </c>
      <c r="Y46" s="18"/>
      <c r="Z46" s="19"/>
      <c r="AA46" s="19"/>
      <c r="AB46" s="19"/>
      <c r="AC46" s="14" t="s">
        <v>291</v>
      </c>
      <c r="AD46" s="20" t="s">
        <v>809</v>
      </c>
      <c r="AE46" s="21" t="s">
        <v>810</v>
      </c>
      <c r="AF46" s="19" t="s">
        <v>811</v>
      </c>
      <c r="AG46" s="16" t="s">
        <v>812</v>
      </c>
      <c r="AH46" s="16" t="s">
        <v>813</v>
      </c>
      <c r="AI46" s="16" t="s">
        <v>814</v>
      </c>
      <c r="AJ46" s="16" t="s">
        <v>298</v>
      </c>
      <c r="AK46" s="15"/>
      <c r="AL46" s="14" t="s">
        <v>184</v>
      </c>
      <c r="AM46" s="14" t="s">
        <v>815</v>
      </c>
    </row>
    <row r="47" customFormat="false" ht="25.5" hidden="false" customHeight="true" outlineLevel="0" collapsed="false">
      <c r="A47" s="14" t="s">
        <v>816</v>
      </c>
      <c r="B47" s="14" t="s">
        <v>157</v>
      </c>
      <c r="C47" s="15" t="n">
        <v>45845</v>
      </c>
      <c r="D47" s="14" t="n">
        <f aca="false">IF(C47="","",YEAR(C47))</f>
        <v>2025</v>
      </c>
      <c r="E47" s="14" t="s">
        <v>279</v>
      </c>
      <c r="F47" s="16" t="s">
        <v>227</v>
      </c>
      <c r="G47" s="14" t="s">
        <v>228</v>
      </c>
      <c r="H47" s="14" t="s">
        <v>229</v>
      </c>
      <c r="I47" s="16" t="s">
        <v>817</v>
      </c>
      <c r="J47" s="14" t="s">
        <v>231</v>
      </c>
      <c r="K47" s="14" t="s">
        <v>162</v>
      </c>
      <c r="L47" s="16" t="s">
        <v>818</v>
      </c>
      <c r="M47" s="17" t="s">
        <v>819</v>
      </c>
      <c r="N47" s="14" t="s">
        <v>128</v>
      </c>
      <c r="O47" s="14" t="s">
        <v>240</v>
      </c>
      <c r="P47" s="14" t="s">
        <v>381</v>
      </c>
      <c r="Q47" s="14" t="s">
        <v>168</v>
      </c>
      <c r="R47" s="15"/>
      <c r="S47" s="14" t="s">
        <v>287</v>
      </c>
      <c r="T47" s="14" t="s">
        <v>170</v>
      </c>
      <c r="U47" s="14" t="s">
        <v>288</v>
      </c>
      <c r="V47" s="16" t="s">
        <v>820</v>
      </c>
      <c r="W47" s="14" t="s">
        <v>287</v>
      </c>
      <c r="X47" s="14" t="s">
        <v>821</v>
      </c>
      <c r="Y47" s="18"/>
      <c r="Z47" s="19"/>
      <c r="AA47" s="19"/>
      <c r="AB47" s="19"/>
      <c r="AC47" s="14" t="s">
        <v>291</v>
      </c>
      <c r="AD47" s="20" t="s">
        <v>779</v>
      </c>
      <c r="AE47" s="21" t="s">
        <v>822</v>
      </c>
      <c r="AF47" s="19" t="s">
        <v>823</v>
      </c>
      <c r="AG47" s="16" t="s">
        <v>295</v>
      </c>
      <c r="AH47" s="16" t="s">
        <v>824</v>
      </c>
      <c r="AI47" s="16" t="s">
        <v>825</v>
      </c>
      <c r="AJ47" s="16" t="s">
        <v>486</v>
      </c>
      <c r="AK47" s="15"/>
      <c r="AL47" s="14" t="s">
        <v>184</v>
      </c>
      <c r="AM47" s="14" t="s">
        <v>826</v>
      </c>
    </row>
    <row r="48" customFormat="false" ht="140.25" hidden="false" customHeight="true" outlineLevel="0" collapsed="false">
      <c r="A48" s="14" t="s">
        <v>827</v>
      </c>
      <c r="B48" s="14" t="s">
        <v>157</v>
      </c>
      <c r="C48" s="15" t="n">
        <v>45833</v>
      </c>
      <c r="D48" s="14" t="n">
        <f aca="false">IF(C48="","",YEAR(C48))</f>
        <v>2025</v>
      </c>
      <c r="E48" s="14" t="s">
        <v>279</v>
      </c>
      <c r="F48" s="16" t="s">
        <v>828</v>
      </c>
      <c r="G48" s="14" t="s">
        <v>829</v>
      </c>
      <c r="H48" s="14" t="s">
        <v>830</v>
      </c>
      <c r="I48" s="16" t="s">
        <v>206</v>
      </c>
      <c r="J48" s="14" t="s">
        <v>145</v>
      </c>
      <c r="K48" s="14" t="s">
        <v>325</v>
      </c>
      <c r="L48" s="16" t="s">
        <v>831</v>
      </c>
      <c r="M48" s="17" t="s">
        <v>832</v>
      </c>
      <c r="N48" s="14" t="s">
        <v>209</v>
      </c>
      <c r="O48" s="14" t="s">
        <v>240</v>
      </c>
      <c r="P48" s="14" t="s">
        <v>415</v>
      </c>
      <c r="Q48" s="14" t="s">
        <v>265</v>
      </c>
      <c r="R48" s="15"/>
      <c r="S48" s="14" t="s">
        <v>169</v>
      </c>
      <c r="T48" s="14" t="s">
        <v>330</v>
      </c>
      <c r="U48" s="14" t="s">
        <v>681</v>
      </c>
      <c r="V48" s="16" t="s">
        <v>833</v>
      </c>
      <c r="W48" s="14" t="s">
        <v>333</v>
      </c>
      <c r="X48" s="14" t="s">
        <v>834</v>
      </c>
      <c r="Y48" s="18"/>
      <c r="Z48" s="19"/>
      <c r="AA48" s="19"/>
      <c r="AB48" s="19"/>
      <c r="AC48" s="14" t="s">
        <v>291</v>
      </c>
      <c r="AD48" s="20"/>
      <c r="AE48" s="21"/>
      <c r="AF48" s="19"/>
      <c r="AG48" s="16" t="s">
        <v>335</v>
      </c>
      <c r="AH48" s="16" t="s">
        <v>835</v>
      </c>
      <c r="AI48" s="16" t="s">
        <v>836</v>
      </c>
      <c r="AJ48" s="16" t="s">
        <v>338</v>
      </c>
      <c r="AK48" s="15"/>
      <c r="AL48" s="14" t="s">
        <v>184</v>
      </c>
      <c r="AM48" s="14" t="s">
        <v>837</v>
      </c>
    </row>
    <row r="49" customFormat="false" ht="25.5" hidden="false" customHeight="true" outlineLevel="0" collapsed="false">
      <c r="A49" s="14" t="s">
        <v>838</v>
      </c>
      <c r="B49" s="14" t="s">
        <v>157</v>
      </c>
      <c r="C49" s="15" t="n">
        <v>45805</v>
      </c>
      <c r="D49" s="14" t="n">
        <f aca="false">IF(C49="","",YEAR(C49))</f>
        <v>2025</v>
      </c>
      <c r="E49" s="14" t="s">
        <v>279</v>
      </c>
      <c r="F49" s="16" t="s">
        <v>212</v>
      </c>
      <c r="G49" s="14" t="s">
        <v>213</v>
      </c>
      <c r="H49" s="14" t="s">
        <v>214</v>
      </c>
      <c r="I49" s="16" t="s">
        <v>161</v>
      </c>
      <c r="J49" s="14" t="s">
        <v>136</v>
      </c>
      <c r="K49" s="14" t="s">
        <v>162</v>
      </c>
      <c r="L49" s="16" t="s">
        <v>839</v>
      </c>
      <c r="M49" s="17" t="s">
        <v>840</v>
      </c>
      <c r="N49" s="14" t="s">
        <v>165</v>
      </c>
      <c r="O49" s="14" t="s">
        <v>365</v>
      </c>
      <c r="P49" s="14" t="s">
        <v>462</v>
      </c>
      <c r="Q49" s="14" t="s">
        <v>168</v>
      </c>
      <c r="R49" s="15"/>
      <c r="S49" s="14" t="s">
        <v>169</v>
      </c>
      <c r="T49" s="14" t="s">
        <v>170</v>
      </c>
      <c r="U49" s="14" t="s">
        <v>171</v>
      </c>
      <c r="V49" s="16" t="s">
        <v>841</v>
      </c>
      <c r="W49" s="14" t="s">
        <v>169</v>
      </c>
      <c r="X49" s="14" t="s">
        <v>842</v>
      </c>
      <c r="Y49" s="18" t="s">
        <v>269</v>
      </c>
      <c r="Z49" s="19" t="n">
        <v>80000</v>
      </c>
      <c r="AA49" s="19" t="n">
        <v>190476</v>
      </c>
      <c r="AB49" s="19" t="s">
        <v>843</v>
      </c>
      <c r="AC49" s="14" t="s">
        <v>168</v>
      </c>
      <c r="AD49" s="20" t="s">
        <v>844</v>
      </c>
      <c r="AE49" s="21" t="s">
        <v>845</v>
      </c>
      <c r="AF49" s="19" t="s">
        <v>846</v>
      </c>
      <c r="AG49" s="16" t="s">
        <v>847</v>
      </c>
      <c r="AH49" s="16" t="s">
        <v>848</v>
      </c>
      <c r="AI49" s="16" t="s">
        <v>849</v>
      </c>
      <c r="AJ49" s="16" t="s">
        <v>486</v>
      </c>
      <c r="AK49" s="15"/>
      <c r="AL49" s="14" t="s">
        <v>184</v>
      </c>
      <c r="AM49" s="14" t="s">
        <v>850</v>
      </c>
    </row>
    <row r="50" customFormat="false" ht="204" hidden="false" customHeight="true" outlineLevel="0" collapsed="false">
      <c r="A50" s="14" t="s">
        <v>851</v>
      </c>
      <c r="B50" s="14" t="s">
        <v>157</v>
      </c>
      <c r="C50" s="15" t="n">
        <v>45804</v>
      </c>
      <c r="D50" s="14" t="n">
        <f aca="false">IF(C50="","",YEAR(C50))</f>
        <v>2025</v>
      </c>
      <c r="E50" s="14" t="s">
        <v>120</v>
      </c>
      <c r="F50" s="16" t="s">
        <v>852</v>
      </c>
      <c r="G50" s="14" t="s">
        <v>853</v>
      </c>
      <c r="H50" s="14" t="s">
        <v>854</v>
      </c>
      <c r="I50" s="16" t="s">
        <v>222</v>
      </c>
      <c r="J50" s="14" t="s">
        <v>145</v>
      </c>
      <c r="K50" s="14" t="s">
        <v>325</v>
      </c>
      <c r="L50" s="16" t="s">
        <v>855</v>
      </c>
      <c r="M50" s="17" t="s">
        <v>856</v>
      </c>
      <c r="N50" s="14" t="s">
        <v>617</v>
      </c>
      <c r="O50" s="14" t="s">
        <v>240</v>
      </c>
      <c r="P50" s="14" t="s">
        <v>857</v>
      </c>
      <c r="Q50" s="14"/>
      <c r="R50" s="15"/>
      <c r="S50" s="14" t="s">
        <v>169</v>
      </c>
      <c r="T50" s="14" t="s">
        <v>330</v>
      </c>
      <c r="U50" s="14" t="s">
        <v>681</v>
      </c>
      <c r="V50" s="16" t="s">
        <v>858</v>
      </c>
      <c r="W50" s="14" t="s">
        <v>333</v>
      </c>
      <c r="X50" s="14" t="s">
        <v>859</v>
      </c>
      <c r="Y50" s="18"/>
      <c r="Z50" s="19"/>
      <c r="AA50" s="19"/>
      <c r="AB50" s="19"/>
      <c r="AC50" s="14" t="s">
        <v>291</v>
      </c>
      <c r="AD50" s="20"/>
      <c r="AE50" s="21"/>
      <c r="AF50" s="19"/>
      <c r="AG50" s="16" t="s">
        <v>335</v>
      </c>
      <c r="AH50" s="16" t="s">
        <v>860</v>
      </c>
      <c r="AI50" s="16" t="s">
        <v>861</v>
      </c>
      <c r="AJ50" s="16" t="s">
        <v>338</v>
      </c>
      <c r="AK50" s="15"/>
      <c r="AL50" s="14" t="s">
        <v>184</v>
      </c>
      <c r="AM50" s="14" t="s">
        <v>862</v>
      </c>
    </row>
    <row r="51" customFormat="false" ht="153" hidden="false" customHeight="true" outlineLevel="0" collapsed="false">
      <c r="A51" s="14" t="s">
        <v>863</v>
      </c>
      <c r="B51" s="14" t="s">
        <v>157</v>
      </c>
      <c r="C51" s="15" t="n">
        <v>45796</v>
      </c>
      <c r="D51" s="14" t="n">
        <f aca="false">IF(C51="","",YEAR(C51))</f>
        <v>2025</v>
      </c>
      <c r="E51" s="14" t="s">
        <v>120</v>
      </c>
      <c r="F51" s="16" t="s">
        <v>864</v>
      </c>
      <c r="G51" s="14" t="s">
        <v>865</v>
      </c>
      <c r="H51" s="14" t="s">
        <v>866</v>
      </c>
      <c r="I51" s="16" t="s">
        <v>283</v>
      </c>
      <c r="J51" s="14" t="s">
        <v>145</v>
      </c>
      <c r="K51" s="14" t="s">
        <v>325</v>
      </c>
      <c r="L51" s="16" t="s">
        <v>867</v>
      </c>
      <c r="M51" s="17" t="s">
        <v>868</v>
      </c>
      <c r="N51" s="14" t="s">
        <v>148</v>
      </c>
      <c r="O51" s="14" t="s">
        <v>240</v>
      </c>
      <c r="P51" s="14" t="s">
        <v>24</v>
      </c>
      <c r="Q51" s="14" t="s">
        <v>265</v>
      </c>
      <c r="R51" s="15"/>
      <c r="S51" s="14" t="s">
        <v>169</v>
      </c>
      <c r="T51" s="14" t="s">
        <v>330</v>
      </c>
      <c r="U51" s="14" t="s">
        <v>331</v>
      </c>
      <c r="V51" s="16" t="s">
        <v>869</v>
      </c>
      <c r="W51" s="14" t="s">
        <v>333</v>
      </c>
      <c r="X51" s="14" t="s">
        <v>870</v>
      </c>
      <c r="Y51" s="18"/>
      <c r="Z51" s="19"/>
      <c r="AA51" s="19"/>
      <c r="AB51" s="19"/>
      <c r="AC51" s="14" t="s">
        <v>291</v>
      </c>
      <c r="AD51" s="20"/>
      <c r="AE51" s="21"/>
      <c r="AF51" s="19"/>
      <c r="AG51" s="16" t="s">
        <v>335</v>
      </c>
      <c r="AH51" s="16" t="s">
        <v>336</v>
      </c>
      <c r="AI51" s="16" t="s">
        <v>871</v>
      </c>
      <c r="AJ51" s="16" t="s">
        <v>338</v>
      </c>
      <c r="AK51" s="15"/>
      <c r="AL51" s="14" t="s">
        <v>184</v>
      </c>
      <c r="AM51" s="14" t="s">
        <v>872</v>
      </c>
    </row>
    <row r="52" customFormat="false" ht="25.5" hidden="false" customHeight="true" outlineLevel="0" collapsed="false">
      <c r="A52" s="14" t="s">
        <v>873</v>
      </c>
      <c r="B52" s="14" t="s">
        <v>157</v>
      </c>
      <c r="C52" s="15" t="n">
        <v>45762</v>
      </c>
      <c r="D52" s="14" t="n">
        <f aca="false">IF(C52="","",YEAR(C52))</f>
        <v>2025</v>
      </c>
      <c r="E52" s="14" t="s">
        <v>187</v>
      </c>
      <c r="F52" s="16" t="s">
        <v>874</v>
      </c>
      <c r="G52" s="14" t="s">
        <v>875</v>
      </c>
      <c r="H52" s="14" t="s">
        <v>876</v>
      </c>
      <c r="I52" s="16" t="s">
        <v>161</v>
      </c>
      <c r="J52" s="14" t="s">
        <v>136</v>
      </c>
      <c r="K52" s="14" t="s">
        <v>325</v>
      </c>
      <c r="L52" s="16" t="s">
        <v>877</v>
      </c>
      <c r="M52" s="17" t="s">
        <v>878</v>
      </c>
      <c r="N52" s="14" t="s">
        <v>165</v>
      </c>
      <c r="O52" s="14" t="s">
        <v>345</v>
      </c>
      <c r="P52" s="14" t="s">
        <v>879</v>
      </c>
      <c r="Q52" s="14" t="s">
        <v>168</v>
      </c>
      <c r="R52" s="15" t="s">
        <v>880</v>
      </c>
      <c r="S52" s="14" t="s">
        <v>169</v>
      </c>
      <c r="T52" s="14" t="s">
        <v>330</v>
      </c>
      <c r="U52" s="14" t="s">
        <v>331</v>
      </c>
      <c r="V52" s="16" t="s">
        <v>881</v>
      </c>
      <c r="W52" s="14" t="s">
        <v>333</v>
      </c>
      <c r="X52" s="14" t="s">
        <v>882</v>
      </c>
      <c r="Y52" s="18"/>
      <c r="Z52" s="19"/>
      <c r="AA52" s="19"/>
      <c r="AB52" s="19"/>
      <c r="AC52" s="14" t="s">
        <v>291</v>
      </c>
      <c r="AD52" s="20"/>
      <c r="AE52" s="21"/>
      <c r="AF52" s="19"/>
      <c r="AG52" s="16" t="s">
        <v>335</v>
      </c>
      <c r="AH52" s="16" t="s">
        <v>336</v>
      </c>
      <c r="AI52" s="16" t="s">
        <v>883</v>
      </c>
      <c r="AJ52" s="16" t="s">
        <v>884</v>
      </c>
      <c r="AK52" s="15"/>
      <c r="AL52" s="14" t="s">
        <v>184</v>
      </c>
      <c r="AM52" s="14" t="s">
        <v>885</v>
      </c>
    </row>
    <row r="53" customFormat="false" ht="216.75" hidden="false" customHeight="true" outlineLevel="0" collapsed="false">
      <c r="A53" s="14" t="s">
        <v>886</v>
      </c>
      <c r="B53" s="14" t="s">
        <v>157</v>
      </c>
      <c r="C53" s="15" t="n">
        <v>45761</v>
      </c>
      <c r="D53" s="14" t="n">
        <f aca="false">IF(C53="","",YEAR(C53))</f>
        <v>2025</v>
      </c>
      <c r="E53" s="14" t="s">
        <v>187</v>
      </c>
      <c r="F53" s="16" t="s">
        <v>887</v>
      </c>
      <c r="G53" s="14" t="s">
        <v>888</v>
      </c>
      <c r="H53" s="14" t="s">
        <v>889</v>
      </c>
      <c r="I53" s="16" t="s">
        <v>283</v>
      </c>
      <c r="J53" s="14" t="s">
        <v>145</v>
      </c>
      <c r="K53" s="14" t="s">
        <v>162</v>
      </c>
      <c r="L53" s="16" t="s">
        <v>890</v>
      </c>
      <c r="M53" s="17" t="s">
        <v>891</v>
      </c>
      <c r="N53" s="14" t="s">
        <v>148</v>
      </c>
      <c r="O53" s="14" t="s">
        <v>240</v>
      </c>
      <c r="P53" s="14" t="s">
        <v>381</v>
      </c>
      <c r="Q53" s="14"/>
      <c r="R53" s="15" t="s">
        <v>892</v>
      </c>
      <c r="S53" s="14" t="s">
        <v>169</v>
      </c>
      <c r="T53" s="14" t="s">
        <v>170</v>
      </c>
      <c r="U53" s="14" t="s">
        <v>241</v>
      </c>
      <c r="V53" s="16" t="s">
        <v>893</v>
      </c>
      <c r="W53" s="14" t="s">
        <v>169</v>
      </c>
      <c r="X53" s="14" t="s">
        <v>894</v>
      </c>
      <c r="Y53" s="18"/>
      <c r="Z53" s="19" t="n">
        <v>80000</v>
      </c>
      <c r="AA53" s="19" t="s">
        <v>895</v>
      </c>
      <c r="AB53" s="19" t="s">
        <v>896</v>
      </c>
      <c r="AC53" s="14" t="s">
        <v>168</v>
      </c>
      <c r="AD53" s="20" t="s">
        <v>897</v>
      </c>
      <c r="AE53" s="21" t="s">
        <v>898</v>
      </c>
      <c r="AF53" s="19" t="s">
        <v>899</v>
      </c>
      <c r="AG53" s="16" t="s">
        <v>900</v>
      </c>
      <c r="AH53" s="16" t="s">
        <v>901</v>
      </c>
      <c r="AI53" s="16" t="s">
        <v>902</v>
      </c>
      <c r="AJ53" s="16" t="s">
        <v>298</v>
      </c>
      <c r="AK53" s="15"/>
      <c r="AL53" s="14" t="s">
        <v>184</v>
      </c>
      <c r="AM53" s="14" t="s">
        <v>903</v>
      </c>
    </row>
    <row r="54" customFormat="false" ht="25.5" hidden="false" customHeight="true" outlineLevel="0" collapsed="false">
      <c r="A54" s="14" t="s">
        <v>904</v>
      </c>
      <c r="B54" s="14" t="s">
        <v>157</v>
      </c>
      <c r="C54" s="15" t="n">
        <v>45750</v>
      </c>
      <c r="D54" s="14" t="n">
        <f aca="false">IF(C54="","",YEAR(C54))</f>
        <v>2025</v>
      </c>
      <c r="E54" s="14" t="s">
        <v>279</v>
      </c>
      <c r="F54" s="16" t="s">
        <v>905</v>
      </c>
      <c r="G54" s="14" t="s">
        <v>906</v>
      </c>
      <c r="H54" s="14" t="s">
        <v>907</v>
      </c>
      <c r="I54" s="16" t="s">
        <v>774</v>
      </c>
      <c r="J54" s="14" t="s">
        <v>231</v>
      </c>
      <c r="K54" s="14" t="s">
        <v>162</v>
      </c>
      <c r="L54" s="16" t="s">
        <v>908</v>
      </c>
      <c r="M54" s="17" t="s">
        <v>909</v>
      </c>
      <c r="N54" s="14" t="s">
        <v>128</v>
      </c>
      <c r="O54" s="14" t="s">
        <v>240</v>
      </c>
      <c r="P54" s="14" t="s">
        <v>879</v>
      </c>
      <c r="Q54" s="14" t="s">
        <v>168</v>
      </c>
      <c r="R54" s="15"/>
      <c r="S54" s="14" t="s">
        <v>287</v>
      </c>
      <c r="T54" s="14" t="s">
        <v>170</v>
      </c>
      <c r="U54" s="14" t="s">
        <v>288</v>
      </c>
      <c r="V54" s="16" t="s">
        <v>910</v>
      </c>
      <c r="W54" s="14" t="s">
        <v>287</v>
      </c>
      <c r="X54" s="14" t="s">
        <v>911</v>
      </c>
      <c r="Y54" s="18"/>
      <c r="Z54" s="19"/>
      <c r="AA54" s="19"/>
      <c r="AB54" s="19"/>
      <c r="AC54" s="14" t="s">
        <v>291</v>
      </c>
      <c r="AD54" s="20" t="s">
        <v>779</v>
      </c>
      <c r="AE54" s="21" t="s">
        <v>912</v>
      </c>
      <c r="AF54" s="19" t="s">
        <v>913</v>
      </c>
      <c r="AG54" s="16" t="s">
        <v>295</v>
      </c>
      <c r="AH54" s="16" t="s">
        <v>914</v>
      </c>
      <c r="AI54" s="16" t="s">
        <v>915</v>
      </c>
      <c r="AJ54" s="16" t="s">
        <v>486</v>
      </c>
      <c r="AK54" s="15"/>
      <c r="AL54" s="14" t="s">
        <v>184</v>
      </c>
      <c r="AM54" s="14" t="s">
        <v>916</v>
      </c>
    </row>
    <row r="55" customFormat="false" ht="25.5" hidden="false" customHeight="true" outlineLevel="0" collapsed="false">
      <c r="A55" s="14" t="s">
        <v>917</v>
      </c>
      <c r="B55" s="14" t="s">
        <v>157</v>
      </c>
      <c r="C55" s="15" t="n">
        <v>45750</v>
      </c>
      <c r="D55" s="14" t="n">
        <f aca="false">IF(C55="","",YEAR(C55))</f>
        <v>2025</v>
      </c>
      <c r="E55" s="14" t="s">
        <v>120</v>
      </c>
      <c r="F55" s="16" t="s">
        <v>918</v>
      </c>
      <c r="G55" s="14" t="s">
        <v>919</v>
      </c>
      <c r="H55" s="14" t="s">
        <v>920</v>
      </c>
      <c r="I55" s="16" t="s">
        <v>817</v>
      </c>
      <c r="J55" s="14" t="s">
        <v>231</v>
      </c>
      <c r="K55" s="14" t="s">
        <v>162</v>
      </c>
      <c r="L55" s="16" t="s">
        <v>921</v>
      </c>
      <c r="M55" s="17" t="s">
        <v>922</v>
      </c>
      <c r="N55" s="14" t="s">
        <v>128</v>
      </c>
      <c r="O55" s="14" t="s">
        <v>240</v>
      </c>
      <c r="P55" s="14" t="s">
        <v>923</v>
      </c>
      <c r="Q55" s="14" t="s">
        <v>168</v>
      </c>
      <c r="R55" s="15"/>
      <c r="S55" s="14" t="s">
        <v>287</v>
      </c>
      <c r="T55" s="14" t="s">
        <v>170</v>
      </c>
      <c r="U55" s="14" t="s">
        <v>288</v>
      </c>
      <c r="V55" s="16" t="s">
        <v>924</v>
      </c>
      <c r="W55" s="14" t="s">
        <v>287</v>
      </c>
      <c r="X55" s="14" t="s">
        <v>925</v>
      </c>
      <c r="Y55" s="18"/>
      <c r="Z55" s="19"/>
      <c r="AA55" s="19"/>
      <c r="AB55" s="19"/>
      <c r="AC55" s="14" t="s">
        <v>291</v>
      </c>
      <c r="AD55" s="20" t="s">
        <v>926</v>
      </c>
      <c r="AE55" s="21" t="s">
        <v>927</v>
      </c>
      <c r="AF55" s="19" t="s">
        <v>928</v>
      </c>
      <c r="AG55" s="16" t="s">
        <v>295</v>
      </c>
      <c r="AH55" s="16" t="s">
        <v>929</v>
      </c>
      <c r="AI55" s="16" t="s">
        <v>930</v>
      </c>
      <c r="AJ55" s="16" t="s">
        <v>486</v>
      </c>
      <c r="AK55" s="15"/>
      <c r="AL55" s="14" t="s">
        <v>184</v>
      </c>
      <c r="AM55" s="14" t="s">
        <v>931</v>
      </c>
    </row>
    <row r="56" customFormat="false" ht="25.5" hidden="false" customHeight="true" outlineLevel="0" collapsed="false">
      <c r="A56" s="14" t="s">
        <v>932</v>
      </c>
      <c r="B56" s="14" t="s">
        <v>157</v>
      </c>
      <c r="C56" s="15" t="n">
        <v>45735</v>
      </c>
      <c r="D56" s="14" t="n">
        <f aca="false">IF(C56="","",YEAR(C56))</f>
        <v>2025</v>
      </c>
      <c r="E56" s="14" t="s">
        <v>120</v>
      </c>
      <c r="F56" s="16" t="s">
        <v>933</v>
      </c>
      <c r="G56" s="14" t="s">
        <v>934</v>
      </c>
      <c r="H56" s="14" t="s">
        <v>935</v>
      </c>
      <c r="I56" s="16" t="s">
        <v>936</v>
      </c>
      <c r="J56" s="14" t="s">
        <v>583</v>
      </c>
      <c r="K56" s="14" t="s">
        <v>162</v>
      </c>
      <c r="L56" s="16" t="s">
        <v>937</v>
      </c>
      <c r="M56" s="17" t="s">
        <v>938</v>
      </c>
      <c r="N56" s="14" t="s">
        <v>939</v>
      </c>
      <c r="O56" s="14" t="s">
        <v>263</v>
      </c>
      <c r="P56" s="14" t="s">
        <v>923</v>
      </c>
      <c r="Q56" s="14" t="s">
        <v>168</v>
      </c>
      <c r="R56" s="15"/>
      <c r="S56" s="14" t="s">
        <v>287</v>
      </c>
      <c r="T56" s="14" t="s">
        <v>170</v>
      </c>
      <c r="U56" s="14" t="s">
        <v>288</v>
      </c>
      <c r="V56" s="16" t="s">
        <v>940</v>
      </c>
      <c r="W56" s="14" t="s">
        <v>287</v>
      </c>
      <c r="X56" s="14" t="s">
        <v>941</v>
      </c>
      <c r="Y56" s="18"/>
      <c r="Z56" s="19"/>
      <c r="AA56" s="19"/>
      <c r="AB56" s="19"/>
      <c r="AC56" s="14" t="s">
        <v>291</v>
      </c>
      <c r="AD56" s="20" t="s">
        <v>942</v>
      </c>
      <c r="AE56" s="21" t="s">
        <v>943</v>
      </c>
      <c r="AF56" s="19" t="s">
        <v>944</v>
      </c>
      <c r="AG56" s="16" t="s">
        <v>295</v>
      </c>
      <c r="AH56" s="16" t="s">
        <v>945</v>
      </c>
      <c r="AI56" s="16" t="s">
        <v>946</v>
      </c>
      <c r="AJ56" s="16" t="s">
        <v>486</v>
      </c>
      <c r="AK56" s="15"/>
      <c r="AL56" s="14" t="s">
        <v>184</v>
      </c>
      <c r="AM56" s="14" t="s">
        <v>947</v>
      </c>
    </row>
    <row r="57" customFormat="false" ht="25.5" hidden="false" customHeight="true" outlineLevel="0" collapsed="false">
      <c r="A57" s="14" t="s">
        <v>948</v>
      </c>
      <c r="B57" s="14" t="s">
        <v>157</v>
      </c>
      <c r="C57" s="15" t="n">
        <v>45728</v>
      </c>
      <c r="D57" s="14" t="n">
        <f aca="false">IF(C57="","",YEAR(C57))</f>
        <v>2025</v>
      </c>
      <c r="E57" s="14" t="s">
        <v>120</v>
      </c>
      <c r="F57" s="16" t="s">
        <v>949</v>
      </c>
      <c r="G57" s="14" t="s">
        <v>950</v>
      </c>
      <c r="H57" s="14" t="s">
        <v>951</v>
      </c>
      <c r="I57" s="16" t="s">
        <v>952</v>
      </c>
      <c r="J57" s="14" t="s">
        <v>136</v>
      </c>
      <c r="K57" s="14" t="s">
        <v>162</v>
      </c>
      <c r="L57" s="16" t="s">
        <v>953</v>
      </c>
      <c r="M57" s="17" t="s">
        <v>954</v>
      </c>
      <c r="N57" s="14" t="s">
        <v>328</v>
      </c>
      <c r="O57" s="14" t="s">
        <v>240</v>
      </c>
      <c r="P57" s="14" t="s">
        <v>955</v>
      </c>
      <c r="Q57" s="14" t="s">
        <v>168</v>
      </c>
      <c r="R57" s="15"/>
      <c r="S57" s="14" t="s">
        <v>169</v>
      </c>
      <c r="T57" s="14" t="s">
        <v>170</v>
      </c>
      <c r="U57" s="14" t="s">
        <v>956</v>
      </c>
      <c r="V57" s="16" t="s">
        <v>957</v>
      </c>
      <c r="W57" s="14" t="s">
        <v>169</v>
      </c>
      <c r="X57" s="14" t="s">
        <v>958</v>
      </c>
      <c r="Y57" s="18" t="s">
        <v>269</v>
      </c>
      <c r="Z57" s="19" t="n">
        <v>80000</v>
      </c>
      <c r="AA57" s="19" t="s">
        <v>959</v>
      </c>
      <c r="AB57" s="19" t="s">
        <v>960</v>
      </c>
      <c r="AC57" s="14" t="s">
        <v>168</v>
      </c>
      <c r="AD57" s="20" t="s">
        <v>961</v>
      </c>
      <c r="AE57" s="21" t="s">
        <v>962</v>
      </c>
      <c r="AF57" s="19" t="s">
        <v>963</v>
      </c>
      <c r="AG57" s="16" t="s">
        <v>964</v>
      </c>
      <c r="AH57" s="16" t="s">
        <v>965</v>
      </c>
      <c r="AI57" s="16" t="s">
        <v>966</v>
      </c>
      <c r="AJ57" s="16" t="s">
        <v>486</v>
      </c>
      <c r="AK57" s="15"/>
      <c r="AL57" s="14" t="s">
        <v>184</v>
      </c>
      <c r="AM57" s="14" t="s">
        <v>967</v>
      </c>
    </row>
    <row r="58" customFormat="false" ht="25.5" hidden="false" customHeight="true" outlineLevel="0" collapsed="false">
      <c r="A58" s="14" t="s">
        <v>968</v>
      </c>
      <c r="B58" s="14" t="s">
        <v>157</v>
      </c>
      <c r="C58" s="15" t="n">
        <v>45728</v>
      </c>
      <c r="D58" s="14" t="n">
        <f aca="false">IF(C58="","",YEAR(C58))</f>
        <v>2025</v>
      </c>
      <c r="E58" s="14" t="s">
        <v>279</v>
      </c>
      <c r="F58" s="16" t="s">
        <v>969</v>
      </c>
      <c r="G58" s="14" t="s">
        <v>970</v>
      </c>
      <c r="H58" s="14" t="s">
        <v>971</v>
      </c>
      <c r="I58" s="16" t="s">
        <v>324</v>
      </c>
      <c r="J58" s="14" t="s">
        <v>136</v>
      </c>
      <c r="K58" s="14" t="s">
        <v>162</v>
      </c>
      <c r="L58" s="16" t="s">
        <v>972</v>
      </c>
      <c r="M58" s="17" t="s">
        <v>973</v>
      </c>
      <c r="N58" s="14" t="s">
        <v>328</v>
      </c>
      <c r="O58" s="14" t="s">
        <v>166</v>
      </c>
      <c r="P58" s="14" t="s">
        <v>923</v>
      </c>
      <c r="Q58" s="14" t="s">
        <v>168</v>
      </c>
      <c r="R58" s="15"/>
      <c r="S58" s="14" t="s">
        <v>169</v>
      </c>
      <c r="T58" s="14" t="s">
        <v>170</v>
      </c>
      <c r="U58" s="14" t="s">
        <v>171</v>
      </c>
      <c r="V58" s="16" t="s">
        <v>974</v>
      </c>
      <c r="W58" s="14" t="s">
        <v>169</v>
      </c>
      <c r="X58" s="14" t="s">
        <v>975</v>
      </c>
      <c r="Y58" s="18" t="s">
        <v>269</v>
      </c>
      <c r="Z58" s="19" t="n">
        <v>80000</v>
      </c>
      <c r="AA58" s="19" t="n">
        <v>186501</v>
      </c>
      <c r="AB58" s="19" t="s">
        <v>976</v>
      </c>
      <c r="AC58" s="14" t="s">
        <v>168</v>
      </c>
      <c r="AD58" s="20" t="s">
        <v>977</v>
      </c>
      <c r="AE58" s="21" t="s">
        <v>978</v>
      </c>
      <c r="AF58" s="19" t="s">
        <v>979</v>
      </c>
      <c r="AG58" s="16" t="s">
        <v>980</v>
      </c>
      <c r="AH58" s="16" t="s">
        <v>981</v>
      </c>
      <c r="AI58" s="16" t="s">
        <v>982</v>
      </c>
      <c r="AJ58" s="16" t="s">
        <v>486</v>
      </c>
      <c r="AK58" s="15"/>
      <c r="AL58" s="14" t="s">
        <v>184</v>
      </c>
      <c r="AM58" s="14" t="s">
        <v>983</v>
      </c>
    </row>
    <row r="59" customFormat="false" ht="140.25" hidden="false" customHeight="true" outlineLevel="0" collapsed="false">
      <c r="A59" s="14" t="s">
        <v>984</v>
      </c>
      <c r="B59" s="14" t="s">
        <v>157</v>
      </c>
      <c r="C59" s="15" t="n">
        <v>45728</v>
      </c>
      <c r="D59" s="14" t="n">
        <f aca="false">IF(C59="","",YEAR(C59))</f>
        <v>2025</v>
      </c>
      <c r="E59" s="14" t="s">
        <v>120</v>
      </c>
      <c r="F59" s="16" t="s">
        <v>985</v>
      </c>
      <c r="G59" s="14" t="s">
        <v>986</v>
      </c>
      <c r="H59" s="14" t="s">
        <v>987</v>
      </c>
      <c r="I59" s="16" t="s">
        <v>988</v>
      </c>
      <c r="J59" s="14" t="s">
        <v>145</v>
      </c>
      <c r="K59" s="14" t="s">
        <v>162</v>
      </c>
      <c r="L59" s="16" t="s">
        <v>989</v>
      </c>
      <c r="M59" s="17" t="s">
        <v>990</v>
      </c>
      <c r="N59" s="14" t="s">
        <v>991</v>
      </c>
      <c r="O59" s="14" t="s">
        <v>365</v>
      </c>
      <c r="P59" s="14" t="s">
        <v>992</v>
      </c>
      <c r="Q59" s="14" t="s">
        <v>265</v>
      </c>
      <c r="R59" s="15"/>
      <c r="S59" s="14" t="s">
        <v>169</v>
      </c>
      <c r="T59" s="14" t="s">
        <v>170</v>
      </c>
      <c r="U59" s="14" t="s">
        <v>241</v>
      </c>
      <c r="V59" s="16" t="s">
        <v>993</v>
      </c>
      <c r="W59" s="14" t="s">
        <v>169</v>
      </c>
      <c r="X59" s="14" t="s">
        <v>994</v>
      </c>
      <c r="Y59" s="18"/>
      <c r="Z59" s="19" t="n">
        <v>80000</v>
      </c>
      <c r="AA59" s="19" t="n">
        <v>373840</v>
      </c>
      <c r="AB59" s="19" t="s">
        <v>995</v>
      </c>
      <c r="AC59" s="14" t="s">
        <v>168</v>
      </c>
      <c r="AD59" s="20" t="n">
        <v>75</v>
      </c>
      <c r="AE59" s="21" t="s">
        <v>996</v>
      </c>
      <c r="AF59" s="19" t="s">
        <v>997</v>
      </c>
      <c r="AG59" s="16" t="s">
        <v>998</v>
      </c>
      <c r="AH59" s="16" t="s">
        <v>999</v>
      </c>
      <c r="AI59" s="16" t="s">
        <v>1000</v>
      </c>
      <c r="AJ59" s="16" t="s">
        <v>298</v>
      </c>
      <c r="AK59" s="15"/>
      <c r="AL59" s="14" t="s">
        <v>184</v>
      </c>
      <c r="AM59" s="14" t="s">
        <v>1001</v>
      </c>
    </row>
    <row r="60" customFormat="false" ht="25.5" hidden="false" customHeight="true" outlineLevel="0" collapsed="false">
      <c r="A60" s="14" t="s">
        <v>1002</v>
      </c>
      <c r="B60" s="14" t="s">
        <v>157</v>
      </c>
      <c r="C60" s="15" t="n">
        <v>45708</v>
      </c>
      <c r="D60" s="14" t="n">
        <f aca="false">IF(C60="","",YEAR(C60))</f>
        <v>2025</v>
      </c>
      <c r="E60" s="14" t="s">
        <v>279</v>
      </c>
      <c r="F60" s="16" t="s">
        <v>1003</v>
      </c>
      <c r="G60" s="14" t="s">
        <v>1004</v>
      </c>
      <c r="H60" s="14" t="s">
        <v>1005</v>
      </c>
      <c r="I60" s="16" t="s">
        <v>1006</v>
      </c>
      <c r="J60" s="14" t="s">
        <v>125</v>
      </c>
      <c r="K60" s="14" t="s">
        <v>162</v>
      </c>
      <c r="L60" s="16" t="s">
        <v>1007</v>
      </c>
      <c r="M60" s="17" t="s">
        <v>1008</v>
      </c>
      <c r="N60" s="14" t="s">
        <v>128</v>
      </c>
      <c r="O60" s="14" t="s">
        <v>365</v>
      </c>
      <c r="P60" s="14" t="s">
        <v>167</v>
      </c>
      <c r="Q60" s="14" t="s">
        <v>168</v>
      </c>
      <c r="R60" s="15"/>
      <c r="S60" s="14" t="s">
        <v>287</v>
      </c>
      <c r="T60" s="14" t="s">
        <v>170</v>
      </c>
      <c r="U60" s="14" t="s">
        <v>288</v>
      </c>
      <c r="V60" s="16" t="s">
        <v>1009</v>
      </c>
      <c r="W60" s="14" t="s">
        <v>287</v>
      </c>
      <c r="X60" s="14" t="s">
        <v>1010</v>
      </c>
      <c r="Y60" s="18"/>
      <c r="Z60" s="19"/>
      <c r="AA60" s="19"/>
      <c r="AB60" s="19"/>
      <c r="AC60" s="14" t="s">
        <v>291</v>
      </c>
      <c r="AD60" s="20" t="s">
        <v>1011</v>
      </c>
      <c r="AE60" s="21" t="s">
        <v>1012</v>
      </c>
      <c r="AF60" s="19" t="s">
        <v>1013</v>
      </c>
      <c r="AG60" s="16" t="s">
        <v>295</v>
      </c>
      <c r="AH60" s="16" t="s">
        <v>1014</v>
      </c>
      <c r="AI60" s="16" t="s">
        <v>1015</v>
      </c>
      <c r="AJ60" s="16" t="s">
        <v>486</v>
      </c>
      <c r="AK60" s="15"/>
      <c r="AL60" s="14" t="s">
        <v>184</v>
      </c>
      <c r="AM60" s="14" t="s">
        <v>1016</v>
      </c>
    </row>
    <row r="61" customFormat="false" ht="25.5" hidden="false" customHeight="true" outlineLevel="0" collapsed="false">
      <c r="A61" s="14" t="s">
        <v>1017</v>
      </c>
      <c r="B61" s="14" t="s">
        <v>157</v>
      </c>
      <c r="C61" s="15" t="n">
        <v>45708</v>
      </c>
      <c r="D61" s="14" t="n">
        <f aca="false">IF(C61="","",YEAR(C61))</f>
        <v>2025</v>
      </c>
      <c r="E61" s="14" t="s">
        <v>120</v>
      </c>
      <c r="F61" s="16" t="s">
        <v>1018</v>
      </c>
      <c r="G61" s="14" t="s">
        <v>1019</v>
      </c>
      <c r="H61" s="14" t="s">
        <v>1020</v>
      </c>
      <c r="I61" s="16" t="s">
        <v>1021</v>
      </c>
      <c r="J61" s="14" t="s">
        <v>603</v>
      </c>
      <c r="K61" s="14" t="s">
        <v>162</v>
      </c>
      <c r="L61" s="16" t="s">
        <v>1022</v>
      </c>
      <c r="M61" s="17" t="s">
        <v>1023</v>
      </c>
      <c r="N61" s="14" t="s">
        <v>128</v>
      </c>
      <c r="O61" s="14" t="s">
        <v>365</v>
      </c>
      <c r="P61" s="14" t="s">
        <v>1024</v>
      </c>
      <c r="Q61" s="14" t="s">
        <v>168</v>
      </c>
      <c r="R61" s="15"/>
      <c r="S61" s="14" t="s">
        <v>287</v>
      </c>
      <c r="T61" s="14" t="s">
        <v>170</v>
      </c>
      <c r="U61" s="14" t="s">
        <v>288</v>
      </c>
      <c r="V61" s="16" t="s">
        <v>1025</v>
      </c>
      <c r="W61" s="14" t="s">
        <v>287</v>
      </c>
      <c r="X61" s="14" t="s">
        <v>1026</v>
      </c>
      <c r="Y61" s="18"/>
      <c r="Z61" s="19"/>
      <c r="AA61" s="19"/>
      <c r="AB61" s="19"/>
      <c r="AC61" s="14" t="s">
        <v>291</v>
      </c>
      <c r="AD61" s="20" t="s">
        <v>1027</v>
      </c>
      <c r="AE61" s="21" t="s">
        <v>1028</v>
      </c>
      <c r="AF61" s="19" t="s">
        <v>1029</v>
      </c>
      <c r="AG61" s="16" t="s">
        <v>295</v>
      </c>
      <c r="AH61" s="16" t="s">
        <v>1030</v>
      </c>
      <c r="AI61" s="16" t="s">
        <v>1031</v>
      </c>
      <c r="AJ61" s="16" t="s">
        <v>486</v>
      </c>
      <c r="AK61" s="15"/>
      <c r="AL61" s="14" t="s">
        <v>184</v>
      </c>
      <c r="AM61" s="14" t="s">
        <v>1032</v>
      </c>
    </row>
    <row r="62" customFormat="false" ht="191.25" hidden="false" customHeight="true" outlineLevel="0" collapsed="false">
      <c r="A62" s="14" t="s">
        <v>1033</v>
      </c>
      <c r="B62" s="14" t="s">
        <v>157</v>
      </c>
      <c r="C62" s="15" t="n">
        <v>45706</v>
      </c>
      <c r="D62" s="14" t="n">
        <f aca="false">IF(C62="","",YEAR(C62))</f>
        <v>2025</v>
      </c>
      <c r="E62" s="14" t="s">
        <v>187</v>
      </c>
      <c r="F62" s="16" t="s">
        <v>141</v>
      </c>
      <c r="G62" s="14" t="s">
        <v>142</v>
      </c>
      <c r="H62" s="14" t="s">
        <v>143</v>
      </c>
      <c r="I62" s="16" t="s">
        <v>283</v>
      </c>
      <c r="J62" s="14" t="s">
        <v>145</v>
      </c>
      <c r="K62" s="14" t="s">
        <v>162</v>
      </c>
      <c r="L62" s="16" t="s">
        <v>1034</v>
      </c>
      <c r="M62" s="17" t="s">
        <v>1035</v>
      </c>
      <c r="N62" s="14" t="s">
        <v>148</v>
      </c>
      <c r="O62" s="14" t="s">
        <v>240</v>
      </c>
      <c r="P62" s="14" t="s">
        <v>381</v>
      </c>
      <c r="Q62" s="14" t="s">
        <v>265</v>
      </c>
      <c r="R62" s="15" t="s">
        <v>1036</v>
      </c>
      <c r="S62" s="14" t="s">
        <v>169</v>
      </c>
      <c r="T62" s="14" t="s">
        <v>170</v>
      </c>
      <c r="U62" s="14" t="s">
        <v>241</v>
      </c>
      <c r="V62" s="16" t="s">
        <v>1037</v>
      </c>
      <c r="W62" s="14" t="s">
        <v>169</v>
      </c>
      <c r="X62" s="14" t="s">
        <v>1038</v>
      </c>
      <c r="Y62" s="18"/>
      <c r="Z62" s="19" t="n">
        <v>80000</v>
      </c>
      <c r="AA62" s="19" t="s">
        <v>1039</v>
      </c>
      <c r="AB62" s="19" t="s">
        <v>1040</v>
      </c>
      <c r="AC62" s="14" t="s">
        <v>168</v>
      </c>
      <c r="AD62" s="20" t="s">
        <v>1041</v>
      </c>
      <c r="AE62" s="21" t="s">
        <v>1042</v>
      </c>
      <c r="AF62" s="19" t="s">
        <v>1043</v>
      </c>
      <c r="AG62" s="16" t="s">
        <v>1044</v>
      </c>
      <c r="AH62" s="16" t="s">
        <v>1045</v>
      </c>
      <c r="AI62" s="16" t="s">
        <v>1046</v>
      </c>
      <c r="AJ62" s="16" t="s">
        <v>1047</v>
      </c>
      <c r="AK62" s="15"/>
      <c r="AL62" s="14" t="s">
        <v>184</v>
      </c>
      <c r="AM62" s="14" t="s">
        <v>1048</v>
      </c>
    </row>
    <row r="63" customFormat="false" ht="153" hidden="false" customHeight="true" outlineLevel="0" collapsed="false">
      <c r="A63" s="14" t="s">
        <v>1049</v>
      </c>
      <c r="B63" s="14" t="s">
        <v>157</v>
      </c>
      <c r="C63" s="15" t="n">
        <v>45673</v>
      </c>
      <c r="D63" s="14" t="n">
        <f aca="false">IF(C63="","",YEAR(C63))</f>
        <v>2025</v>
      </c>
      <c r="E63" s="14" t="s">
        <v>279</v>
      </c>
      <c r="F63" s="16" t="s">
        <v>1050</v>
      </c>
      <c r="G63" s="14" t="s">
        <v>1051</v>
      </c>
      <c r="H63" s="14" t="s">
        <v>1052</v>
      </c>
      <c r="I63" s="16" t="s">
        <v>1053</v>
      </c>
      <c r="J63" s="14" t="s">
        <v>145</v>
      </c>
      <c r="K63" s="14" t="s">
        <v>325</v>
      </c>
      <c r="L63" s="16" t="s">
        <v>1054</v>
      </c>
      <c r="M63" s="17" t="s">
        <v>1055</v>
      </c>
      <c r="N63" s="14" t="s">
        <v>1056</v>
      </c>
      <c r="O63" s="14" t="s">
        <v>166</v>
      </c>
      <c r="P63" s="14" t="s">
        <v>381</v>
      </c>
      <c r="Q63" s="14" t="s">
        <v>265</v>
      </c>
      <c r="R63" s="15"/>
      <c r="S63" s="14" t="s">
        <v>169</v>
      </c>
      <c r="T63" s="14" t="s">
        <v>170</v>
      </c>
      <c r="U63" s="14" t="s">
        <v>171</v>
      </c>
      <c r="V63" s="16" t="s">
        <v>1057</v>
      </c>
      <c r="W63" s="14" t="s">
        <v>169</v>
      </c>
      <c r="X63" s="14" t="s">
        <v>1058</v>
      </c>
      <c r="Y63" s="18"/>
      <c r="Z63" s="19"/>
      <c r="AA63" s="19"/>
      <c r="AB63" s="19"/>
      <c r="AC63" s="14" t="s">
        <v>570</v>
      </c>
      <c r="AD63" s="20" t="s">
        <v>1059</v>
      </c>
      <c r="AE63" s="21" t="s">
        <v>1060</v>
      </c>
      <c r="AF63" s="19" t="s">
        <v>1061</v>
      </c>
      <c r="AG63" s="16" t="s">
        <v>1062</v>
      </c>
      <c r="AH63" s="16" t="s">
        <v>1063</v>
      </c>
      <c r="AI63" s="16" t="s">
        <v>1064</v>
      </c>
      <c r="AJ63" s="16" t="s">
        <v>298</v>
      </c>
      <c r="AK63" s="15"/>
      <c r="AL63" s="14" t="s">
        <v>184</v>
      </c>
      <c r="AM63" s="14" t="s">
        <v>1065</v>
      </c>
    </row>
    <row r="64" customFormat="false" ht="25.5" hidden="false" customHeight="true" outlineLevel="0" collapsed="false">
      <c r="A64" s="14" t="s">
        <v>1066</v>
      </c>
      <c r="B64" s="14" t="s">
        <v>157</v>
      </c>
      <c r="C64" s="15" t="n">
        <v>45673</v>
      </c>
      <c r="D64" s="14" t="n">
        <f aca="false">IF(C64="","",YEAR(C64))</f>
        <v>2025</v>
      </c>
      <c r="E64" s="14" t="s">
        <v>120</v>
      </c>
      <c r="F64" s="16" t="s">
        <v>716</v>
      </c>
      <c r="G64" s="14" t="s">
        <v>717</v>
      </c>
      <c r="H64" s="14" t="s">
        <v>718</v>
      </c>
      <c r="I64" s="16" t="s">
        <v>1067</v>
      </c>
      <c r="J64" s="14" t="s">
        <v>136</v>
      </c>
      <c r="K64" s="14" t="s">
        <v>325</v>
      </c>
      <c r="L64" s="16" t="s">
        <v>1068</v>
      </c>
      <c r="M64" s="17" t="s">
        <v>1069</v>
      </c>
      <c r="N64" s="14" t="s">
        <v>722</v>
      </c>
      <c r="O64" s="14" t="s">
        <v>240</v>
      </c>
      <c r="P64" s="14" t="s">
        <v>723</v>
      </c>
      <c r="Q64" s="14" t="s">
        <v>168</v>
      </c>
      <c r="R64" s="15"/>
      <c r="S64" s="14" t="s">
        <v>169</v>
      </c>
      <c r="T64" s="14" t="s">
        <v>170</v>
      </c>
      <c r="U64" s="14" t="s">
        <v>171</v>
      </c>
      <c r="V64" s="16" t="s">
        <v>1070</v>
      </c>
      <c r="W64" s="14" t="s">
        <v>169</v>
      </c>
      <c r="X64" s="14" t="s">
        <v>1071</v>
      </c>
      <c r="Y64" s="18"/>
      <c r="Z64" s="19"/>
      <c r="AA64" s="19"/>
      <c r="AB64" s="19"/>
      <c r="AC64" s="14" t="s">
        <v>570</v>
      </c>
      <c r="AD64" s="20" t="s">
        <v>1059</v>
      </c>
      <c r="AE64" s="21" t="s">
        <v>1072</v>
      </c>
      <c r="AF64" s="19" t="s">
        <v>1073</v>
      </c>
      <c r="AG64" s="16" t="s">
        <v>1062</v>
      </c>
      <c r="AH64" s="16" t="s">
        <v>1074</v>
      </c>
      <c r="AI64" s="16" t="s">
        <v>1075</v>
      </c>
      <c r="AJ64" s="16" t="s">
        <v>656</v>
      </c>
      <c r="AK64" s="15"/>
      <c r="AL64" s="14" t="s">
        <v>184</v>
      </c>
      <c r="AM64" s="14" t="s">
        <v>1076</v>
      </c>
    </row>
    <row r="65" customFormat="false" ht="165.75" hidden="false" customHeight="true" outlineLevel="0" collapsed="false">
      <c r="A65" s="14" t="s">
        <v>1077</v>
      </c>
      <c r="B65" s="14" t="s">
        <v>157</v>
      </c>
      <c r="C65" s="15" t="n">
        <v>45672</v>
      </c>
      <c r="D65" s="14" t="n">
        <f aca="false">IF(C65="","",YEAR(C65))</f>
        <v>2025</v>
      </c>
      <c r="E65" s="14" t="s">
        <v>120</v>
      </c>
      <c r="F65" s="16" t="s">
        <v>1078</v>
      </c>
      <c r="G65" s="14" t="s">
        <v>409</v>
      </c>
      <c r="H65" s="14" t="s">
        <v>410</v>
      </c>
      <c r="I65" s="16" t="s">
        <v>1079</v>
      </c>
      <c r="J65" s="14" t="s">
        <v>145</v>
      </c>
      <c r="K65" s="14" t="s">
        <v>325</v>
      </c>
      <c r="L65" s="16" t="s">
        <v>1080</v>
      </c>
      <c r="M65" s="17" t="s">
        <v>1081</v>
      </c>
      <c r="N65" s="14" t="s">
        <v>414</v>
      </c>
      <c r="O65" s="14" t="s">
        <v>210</v>
      </c>
      <c r="P65" s="14" t="s">
        <v>415</v>
      </c>
      <c r="Q65" s="14" t="s">
        <v>265</v>
      </c>
      <c r="R65" s="15"/>
      <c r="S65" s="14" t="s">
        <v>169</v>
      </c>
      <c r="T65" s="14" t="s">
        <v>170</v>
      </c>
      <c r="U65" s="14" t="s">
        <v>241</v>
      </c>
      <c r="V65" s="16" t="s">
        <v>1082</v>
      </c>
      <c r="W65" s="14" t="s">
        <v>169</v>
      </c>
      <c r="X65" s="14" t="s">
        <v>1083</v>
      </c>
      <c r="Y65" s="18"/>
      <c r="Z65" s="19"/>
      <c r="AA65" s="19"/>
      <c r="AB65" s="19"/>
      <c r="AC65" s="14" t="s">
        <v>570</v>
      </c>
      <c r="AD65" s="20" t="s">
        <v>1059</v>
      </c>
      <c r="AE65" s="21" t="s">
        <v>1084</v>
      </c>
      <c r="AF65" s="19" t="s">
        <v>1085</v>
      </c>
      <c r="AG65" s="16" t="s">
        <v>1062</v>
      </c>
      <c r="AH65" s="16" t="s">
        <v>1086</v>
      </c>
      <c r="AI65" s="16" t="s">
        <v>1087</v>
      </c>
      <c r="AJ65" s="16" t="s">
        <v>1088</v>
      </c>
      <c r="AK65" s="15"/>
      <c r="AL65" s="14" t="s">
        <v>184</v>
      </c>
      <c r="AM65" s="14" t="s">
        <v>1089</v>
      </c>
    </row>
    <row r="66" customFormat="false" ht="25.5" hidden="false" customHeight="true" outlineLevel="0" collapsed="false">
      <c r="A66" s="14" t="s">
        <v>1090</v>
      </c>
      <c r="B66" s="14" t="s">
        <v>157</v>
      </c>
      <c r="C66" s="15" t="n">
        <v>45666</v>
      </c>
      <c r="D66" s="14" t="n">
        <f aca="false">IF(C66="","",YEAR(C66))</f>
        <v>2025</v>
      </c>
      <c r="E66" s="14" t="s">
        <v>120</v>
      </c>
      <c r="F66" s="16" t="s">
        <v>1091</v>
      </c>
      <c r="G66" s="14" t="s">
        <v>1092</v>
      </c>
      <c r="H66" s="14" t="s">
        <v>1093</v>
      </c>
      <c r="I66" s="16" t="s">
        <v>1094</v>
      </c>
      <c r="J66" s="14" t="s">
        <v>583</v>
      </c>
      <c r="K66" s="14" t="s">
        <v>162</v>
      </c>
      <c r="L66" s="16" t="s">
        <v>1095</v>
      </c>
      <c r="M66" s="17" t="s">
        <v>1096</v>
      </c>
      <c r="N66" s="14" t="s">
        <v>939</v>
      </c>
      <c r="O66" s="14" t="s">
        <v>263</v>
      </c>
      <c r="P66" s="14" t="s">
        <v>1097</v>
      </c>
      <c r="Q66" s="14" t="s">
        <v>265</v>
      </c>
      <c r="R66" s="15"/>
      <c r="S66" s="14" t="s">
        <v>287</v>
      </c>
      <c r="T66" s="14" t="s">
        <v>170</v>
      </c>
      <c r="U66" s="14" t="s">
        <v>288</v>
      </c>
      <c r="V66" s="16" t="s">
        <v>1098</v>
      </c>
      <c r="W66" s="14" t="s">
        <v>287</v>
      </c>
      <c r="X66" s="14" t="s">
        <v>1099</v>
      </c>
      <c r="Y66" s="18"/>
      <c r="Z66" s="19"/>
      <c r="AA66" s="19"/>
      <c r="AB66" s="19"/>
      <c r="AC66" s="14" t="s">
        <v>291</v>
      </c>
      <c r="AD66" s="20" t="s">
        <v>1100</v>
      </c>
      <c r="AE66" s="21" t="s">
        <v>1101</v>
      </c>
      <c r="AF66" s="19" t="s">
        <v>1102</v>
      </c>
      <c r="AG66" s="16" t="s">
        <v>295</v>
      </c>
      <c r="AH66" s="16" t="s">
        <v>1103</v>
      </c>
      <c r="AI66" s="16" t="s">
        <v>1104</v>
      </c>
      <c r="AJ66" s="16" t="s">
        <v>486</v>
      </c>
      <c r="AK66" s="15"/>
      <c r="AL66" s="14" t="s">
        <v>184</v>
      </c>
      <c r="AM66" s="14" t="s">
        <v>1105</v>
      </c>
    </row>
    <row r="67" customFormat="false" ht="25.5" hidden="false" customHeight="true" outlineLevel="0" collapsed="false">
      <c r="A67" s="14" t="s">
        <v>1106</v>
      </c>
      <c r="B67" s="14" t="s">
        <v>157</v>
      </c>
      <c r="C67" s="15" t="n">
        <v>45645</v>
      </c>
      <c r="D67" s="14" t="n">
        <f aca="false">IF(C67="","",YEAR(C67))</f>
        <v>2024</v>
      </c>
      <c r="E67" s="14" t="s">
        <v>279</v>
      </c>
      <c r="F67" s="16" t="s">
        <v>1107</v>
      </c>
      <c r="G67" s="14" t="s">
        <v>1108</v>
      </c>
      <c r="H67" s="14" t="s">
        <v>1109</v>
      </c>
      <c r="I67" s="16" t="s">
        <v>817</v>
      </c>
      <c r="J67" s="14" t="s">
        <v>231</v>
      </c>
      <c r="K67" s="14" t="s">
        <v>162</v>
      </c>
      <c r="L67" s="16" t="s">
        <v>1110</v>
      </c>
      <c r="M67" s="17" t="s">
        <v>1111</v>
      </c>
      <c r="N67" s="14" t="s">
        <v>128</v>
      </c>
      <c r="O67" s="14" t="s">
        <v>240</v>
      </c>
      <c r="P67" s="14" t="s">
        <v>530</v>
      </c>
      <c r="Q67" s="14" t="s">
        <v>168</v>
      </c>
      <c r="R67" s="15"/>
      <c r="S67" s="14" t="s">
        <v>287</v>
      </c>
      <c r="T67" s="14" t="s">
        <v>170</v>
      </c>
      <c r="U67" s="14" t="s">
        <v>288</v>
      </c>
      <c r="V67" s="16" t="s">
        <v>1112</v>
      </c>
      <c r="W67" s="14" t="s">
        <v>287</v>
      </c>
      <c r="X67" s="14" t="s">
        <v>1113</v>
      </c>
      <c r="Y67" s="18"/>
      <c r="Z67" s="19"/>
      <c r="AA67" s="19"/>
      <c r="AB67" s="19"/>
      <c r="AC67" s="14" t="s">
        <v>291</v>
      </c>
      <c r="AD67" s="20" t="s">
        <v>1114</v>
      </c>
      <c r="AE67" s="21" t="s">
        <v>1115</v>
      </c>
      <c r="AF67" s="19" t="s">
        <v>1116</v>
      </c>
      <c r="AG67" s="16" t="s">
        <v>295</v>
      </c>
      <c r="AH67" s="16" t="s">
        <v>1117</v>
      </c>
      <c r="AI67" s="16" t="s">
        <v>1118</v>
      </c>
      <c r="AJ67" s="16" t="s">
        <v>486</v>
      </c>
      <c r="AK67" s="15"/>
      <c r="AL67" s="14" t="s">
        <v>184</v>
      </c>
      <c r="AM67" s="14" t="s">
        <v>1119</v>
      </c>
    </row>
    <row r="68" customFormat="false" ht="25.5" hidden="false" customHeight="true" outlineLevel="0" collapsed="false">
      <c r="A68" s="14" t="s">
        <v>1120</v>
      </c>
      <c r="B68" s="14" t="s">
        <v>157</v>
      </c>
      <c r="C68" s="15" t="n">
        <v>45642</v>
      </c>
      <c r="D68" s="14" t="n">
        <f aca="false">IF(C68="","",YEAR(C68))</f>
        <v>2024</v>
      </c>
      <c r="E68" s="14" t="s">
        <v>279</v>
      </c>
      <c r="F68" s="16" t="s">
        <v>1121</v>
      </c>
      <c r="G68" s="14" t="s">
        <v>1122</v>
      </c>
      <c r="H68" s="14" t="s">
        <v>1123</v>
      </c>
      <c r="I68" s="16" t="s">
        <v>1124</v>
      </c>
      <c r="J68" s="14" t="s">
        <v>231</v>
      </c>
      <c r="K68" s="14" t="s">
        <v>162</v>
      </c>
      <c r="L68" s="16" t="s">
        <v>1125</v>
      </c>
      <c r="M68" s="17" t="s">
        <v>1126</v>
      </c>
      <c r="N68" s="14" t="s">
        <v>128</v>
      </c>
      <c r="O68" s="14" t="s">
        <v>365</v>
      </c>
      <c r="P68" s="14" t="s">
        <v>1127</v>
      </c>
      <c r="Q68" s="14" t="s">
        <v>168</v>
      </c>
      <c r="R68" s="15"/>
      <c r="S68" s="14" t="s">
        <v>287</v>
      </c>
      <c r="T68" s="14" t="s">
        <v>170</v>
      </c>
      <c r="U68" s="14" t="s">
        <v>288</v>
      </c>
      <c r="V68" s="16" t="s">
        <v>1128</v>
      </c>
      <c r="W68" s="14" t="s">
        <v>287</v>
      </c>
      <c r="X68" s="14" t="s">
        <v>1129</v>
      </c>
      <c r="Y68" s="18"/>
      <c r="Z68" s="19"/>
      <c r="AA68" s="19"/>
      <c r="AB68" s="19"/>
      <c r="AC68" s="14" t="s">
        <v>291</v>
      </c>
      <c r="AD68" s="20" t="s">
        <v>1130</v>
      </c>
      <c r="AE68" s="21" t="s">
        <v>1131</v>
      </c>
      <c r="AF68" s="19" t="s">
        <v>1132</v>
      </c>
      <c r="AG68" s="16" t="s">
        <v>295</v>
      </c>
      <c r="AH68" s="16" t="s">
        <v>1133</v>
      </c>
      <c r="AI68" s="16" t="s">
        <v>1134</v>
      </c>
      <c r="AJ68" s="16" t="s">
        <v>486</v>
      </c>
      <c r="AK68" s="15"/>
      <c r="AL68" s="14" t="s">
        <v>184</v>
      </c>
      <c r="AM68" s="14" t="s">
        <v>1135</v>
      </c>
    </row>
    <row r="69" customFormat="false" ht="114.75" hidden="false" customHeight="true" outlineLevel="0" collapsed="false">
      <c r="A69" s="14" t="s">
        <v>1136</v>
      </c>
      <c r="B69" s="14" t="s">
        <v>157</v>
      </c>
      <c r="C69" s="15" t="n">
        <v>45642</v>
      </c>
      <c r="D69" s="14" t="n">
        <f aca="false">IF(C69="","",YEAR(C69))</f>
        <v>2024</v>
      </c>
      <c r="E69" s="14" t="s">
        <v>279</v>
      </c>
      <c r="F69" s="16" t="s">
        <v>235</v>
      </c>
      <c r="G69" s="14" t="s">
        <v>236</v>
      </c>
      <c r="H69" s="14" t="s">
        <v>237</v>
      </c>
      <c r="I69" s="16" t="s">
        <v>222</v>
      </c>
      <c r="J69" s="14" t="s">
        <v>145</v>
      </c>
      <c r="K69" s="14" t="s">
        <v>162</v>
      </c>
      <c r="L69" s="16" t="s">
        <v>1137</v>
      </c>
      <c r="M69" s="17" t="s">
        <v>1138</v>
      </c>
      <c r="N69" s="14" t="s">
        <v>617</v>
      </c>
      <c r="O69" s="14" t="s">
        <v>365</v>
      </c>
      <c r="P69" s="14" t="s">
        <v>24</v>
      </c>
      <c r="Q69" s="14"/>
      <c r="R69" s="15"/>
      <c r="S69" s="14" t="s">
        <v>287</v>
      </c>
      <c r="T69" s="14" t="s">
        <v>170</v>
      </c>
      <c r="U69" s="14" t="s">
        <v>288</v>
      </c>
      <c r="V69" s="16" t="s">
        <v>1139</v>
      </c>
      <c r="W69" s="14" t="s">
        <v>287</v>
      </c>
      <c r="X69" s="14" t="s">
        <v>1140</v>
      </c>
      <c r="Y69" s="18"/>
      <c r="Z69" s="19"/>
      <c r="AA69" s="19"/>
      <c r="AB69" s="19"/>
      <c r="AC69" s="14" t="s">
        <v>291</v>
      </c>
      <c r="AD69" s="20" t="s">
        <v>1141</v>
      </c>
      <c r="AE69" s="21" t="s">
        <v>1142</v>
      </c>
      <c r="AF69" s="19" t="s">
        <v>1143</v>
      </c>
      <c r="AG69" s="16" t="s">
        <v>1144</v>
      </c>
      <c r="AH69" s="16" t="s">
        <v>1145</v>
      </c>
      <c r="AI69" s="16" t="s">
        <v>1146</v>
      </c>
      <c r="AJ69" s="16" t="s">
        <v>298</v>
      </c>
      <c r="AK69" s="15"/>
      <c r="AL69" s="14" t="s">
        <v>184</v>
      </c>
      <c r="AM69" s="14" t="s">
        <v>1147</v>
      </c>
    </row>
    <row r="70" customFormat="false" ht="25.5" hidden="false" customHeight="true" outlineLevel="0" collapsed="false">
      <c r="A70" s="14" t="s">
        <v>1148</v>
      </c>
      <c r="B70" s="14" t="s">
        <v>157</v>
      </c>
      <c r="C70" s="15" t="n">
        <v>45575</v>
      </c>
      <c r="D70" s="14" t="n">
        <f aca="false">IF(C70="","",YEAR(C70))</f>
        <v>2024</v>
      </c>
      <c r="E70" s="14" t="s">
        <v>279</v>
      </c>
      <c r="F70" s="16" t="s">
        <v>1149</v>
      </c>
      <c r="G70" s="14" t="s">
        <v>1150</v>
      </c>
      <c r="H70" s="14" t="s">
        <v>1151</v>
      </c>
      <c r="I70" s="16" t="s">
        <v>324</v>
      </c>
      <c r="J70" s="14" t="s">
        <v>136</v>
      </c>
      <c r="K70" s="14" t="s">
        <v>325</v>
      </c>
      <c r="L70" s="16" t="s">
        <v>1152</v>
      </c>
      <c r="M70" s="17" t="s">
        <v>1153</v>
      </c>
      <c r="N70" s="14" t="s">
        <v>328</v>
      </c>
      <c r="O70" s="14" t="s">
        <v>166</v>
      </c>
      <c r="P70" s="14" t="s">
        <v>1154</v>
      </c>
      <c r="Q70" s="14" t="s">
        <v>168</v>
      </c>
      <c r="R70" s="15"/>
      <c r="S70" s="14" t="s">
        <v>169</v>
      </c>
      <c r="T70" s="14" t="s">
        <v>330</v>
      </c>
      <c r="U70" s="14" t="s">
        <v>331</v>
      </c>
      <c r="V70" s="16" t="s">
        <v>1155</v>
      </c>
      <c r="W70" s="14" t="s">
        <v>333</v>
      </c>
      <c r="X70" s="14" t="s">
        <v>1156</v>
      </c>
      <c r="Y70" s="18"/>
      <c r="Z70" s="19"/>
      <c r="AA70" s="19"/>
      <c r="AB70" s="19"/>
      <c r="AC70" s="14" t="s">
        <v>291</v>
      </c>
      <c r="AD70" s="20"/>
      <c r="AE70" s="21"/>
      <c r="AF70" s="19"/>
      <c r="AG70" s="16" t="s">
        <v>335</v>
      </c>
      <c r="AH70" s="16" t="s">
        <v>336</v>
      </c>
      <c r="AI70" s="16" t="s">
        <v>1157</v>
      </c>
      <c r="AJ70" s="16" t="s">
        <v>338</v>
      </c>
      <c r="AK70" s="15"/>
      <c r="AL70" s="14" t="s">
        <v>184</v>
      </c>
      <c r="AM70" s="14" t="s">
        <v>1158</v>
      </c>
    </row>
    <row r="71" customFormat="false" ht="25.5" hidden="false" customHeight="true" outlineLevel="0" collapsed="false">
      <c r="A71" s="14" t="s">
        <v>1159</v>
      </c>
      <c r="B71" s="14" t="s">
        <v>157</v>
      </c>
      <c r="C71" s="15" t="n">
        <v>45547</v>
      </c>
      <c r="D71" s="14" t="n">
        <f aca="false">IF(C71="","",YEAR(C71))</f>
        <v>2024</v>
      </c>
      <c r="E71" s="14" t="s">
        <v>120</v>
      </c>
      <c r="F71" s="16" t="s">
        <v>1160</v>
      </c>
      <c r="G71" s="14" t="s">
        <v>1161</v>
      </c>
      <c r="H71" s="14" t="s">
        <v>1162</v>
      </c>
      <c r="I71" s="16" t="s">
        <v>1163</v>
      </c>
      <c r="J71" s="14" t="s">
        <v>231</v>
      </c>
      <c r="K71" s="14" t="s">
        <v>162</v>
      </c>
      <c r="L71" s="16" t="s">
        <v>1164</v>
      </c>
      <c r="M71" s="17" t="s">
        <v>1165</v>
      </c>
      <c r="N71" s="14" t="s">
        <v>128</v>
      </c>
      <c r="O71" s="14" t="s">
        <v>240</v>
      </c>
      <c r="P71" s="14" t="s">
        <v>1166</v>
      </c>
      <c r="Q71" s="14" t="s">
        <v>168</v>
      </c>
      <c r="R71" s="15"/>
      <c r="S71" s="14" t="s">
        <v>287</v>
      </c>
      <c r="T71" s="14" t="s">
        <v>170</v>
      </c>
      <c r="U71" s="14" t="s">
        <v>288</v>
      </c>
      <c r="V71" s="16" t="s">
        <v>1167</v>
      </c>
      <c r="W71" s="14" t="s">
        <v>287</v>
      </c>
      <c r="X71" s="14" t="s">
        <v>1168</v>
      </c>
      <c r="Y71" s="18"/>
      <c r="Z71" s="19"/>
      <c r="AA71" s="19"/>
      <c r="AB71" s="19"/>
      <c r="AC71" s="14" t="s">
        <v>291</v>
      </c>
      <c r="AD71" s="20" t="s">
        <v>1169</v>
      </c>
      <c r="AE71" s="21" t="s">
        <v>1170</v>
      </c>
      <c r="AF71" s="19" t="s">
        <v>1171</v>
      </c>
      <c r="AG71" s="16" t="s">
        <v>295</v>
      </c>
      <c r="AH71" s="16" t="s">
        <v>1172</v>
      </c>
      <c r="AI71" s="16" t="s">
        <v>1173</v>
      </c>
      <c r="AJ71" s="16" t="s">
        <v>486</v>
      </c>
      <c r="AK71" s="15"/>
      <c r="AL71" s="14" t="s">
        <v>184</v>
      </c>
      <c r="AM71" s="14" t="s">
        <v>1174</v>
      </c>
    </row>
    <row r="72" customFormat="false" ht="25.5" hidden="false" customHeight="true" outlineLevel="0" collapsed="false">
      <c r="A72" s="14" t="s">
        <v>1175</v>
      </c>
      <c r="B72" s="14" t="s">
        <v>157</v>
      </c>
      <c r="C72" s="15" t="n">
        <v>45533</v>
      </c>
      <c r="D72" s="14" t="n">
        <f aca="false">IF(C72="","",YEAR(C72))</f>
        <v>2024</v>
      </c>
      <c r="E72" s="14" t="s">
        <v>120</v>
      </c>
      <c r="F72" s="16" t="s">
        <v>1176</v>
      </c>
      <c r="G72" s="14" t="s">
        <v>1177</v>
      </c>
      <c r="H72" s="14" t="s">
        <v>1178</v>
      </c>
      <c r="I72" s="16" t="s">
        <v>1179</v>
      </c>
      <c r="J72" s="14" t="s">
        <v>136</v>
      </c>
      <c r="K72" s="14" t="s">
        <v>162</v>
      </c>
      <c r="L72" s="16" t="s">
        <v>1180</v>
      </c>
      <c r="M72" s="17" t="s">
        <v>1181</v>
      </c>
      <c r="N72" s="14" t="s">
        <v>1182</v>
      </c>
      <c r="O72" s="14" t="s">
        <v>166</v>
      </c>
      <c r="P72" s="14" t="s">
        <v>1183</v>
      </c>
      <c r="Q72" s="14" t="s">
        <v>265</v>
      </c>
      <c r="R72" s="15"/>
      <c r="S72" s="14" t="s">
        <v>169</v>
      </c>
      <c r="T72" s="14" t="s">
        <v>170</v>
      </c>
      <c r="U72" s="14" t="s">
        <v>171</v>
      </c>
      <c r="V72" s="16" t="s">
        <v>1184</v>
      </c>
      <c r="W72" s="14" t="s">
        <v>169</v>
      </c>
      <c r="X72" s="14" t="s">
        <v>1185</v>
      </c>
      <c r="Y72" s="18" t="s">
        <v>1186</v>
      </c>
      <c r="Z72" s="19" t="n">
        <v>80000</v>
      </c>
      <c r="AA72" s="19" t="s">
        <v>1187</v>
      </c>
      <c r="AB72" s="19" t="s">
        <v>1188</v>
      </c>
      <c r="AC72" s="14" t="s">
        <v>168</v>
      </c>
      <c r="AD72" s="20" t="s">
        <v>1189</v>
      </c>
      <c r="AE72" s="21" t="s">
        <v>1190</v>
      </c>
      <c r="AF72" s="19" t="s">
        <v>1191</v>
      </c>
      <c r="AG72" s="16" t="s">
        <v>1192</v>
      </c>
      <c r="AH72" s="16" t="s">
        <v>1193</v>
      </c>
      <c r="AI72" s="16" t="s">
        <v>1194</v>
      </c>
      <c r="AJ72" s="16" t="s">
        <v>486</v>
      </c>
      <c r="AK72" s="15"/>
      <c r="AL72" s="14" t="s">
        <v>184</v>
      </c>
      <c r="AM72" s="14" t="s">
        <v>1195</v>
      </c>
    </row>
    <row r="73" customFormat="false" ht="25.5" hidden="false" customHeight="true" outlineLevel="0" collapsed="false">
      <c r="A73" s="14" t="s">
        <v>1196</v>
      </c>
      <c r="B73" s="14" t="s">
        <v>157</v>
      </c>
      <c r="C73" s="15" t="n">
        <v>45525</v>
      </c>
      <c r="D73" s="14" t="n">
        <f aca="false">IF(C73="","",YEAR(C73))</f>
        <v>2024</v>
      </c>
      <c r="E73" s="14" t="s">
        <v>120</v>
      </c>
      <c r="F73" s="16" t="s">
        <v>1197</v>
      </c>
      <c r="G73" s="14" t="s">
        <v>1198</v>
      </c>
      <c r="H73" s="14" t="s">
        <v>1199</v>
      </c>
      <c r="I73" s="16" t="s">
        <v>1200</v>
      </c>
      <c r="J73" s="14" t="s">
        <v>1201</v>
      </c>
      <c r="K73" s="14" t="s">
        <v>162</v>
      </c>
      <c r="L73" s="16" t="s">
        <v>1202</v>
      </c>
      <c r="M73" s="17" t="s">
        <v>1203</v>
      </c>
      <c r="N73" s="14" t="s">
        <v>128</v>
      </c>
      <c r="O73" s="14" t="s">
        <v>129</v>
      </c>
      <c r="P73" s="14" t="s">
        <v>286</v>
      </c>
      <c r="Q73" s="14" t="s">
        <v>265</v>
      </c>
      <c r="R73" s="15"/>
      <c r="S73" s="14" t="s">
        <v>169</v>
      </c>
      <c r="T73" s="14" t="s">
        <v>170</v>
      </c>
      <c r="U73" s="14" t="s">
        <v>1204</v>
      </c>
      <c r="V73" s="16" t="s">
        <v>1205</v>
      </c>
      <c r="W73" s="14" t="s">
        <v>169</v>
      </c>
      <c r="X73" s="14" t="s">
        <v>1206</v>
      </c>
      <c r="Y73" s="18" t="s">
        <v>1207</v>
      </c>
      <c r="Z73" s="19" t="n">
        <v>80000</v>
      </c>
      <c r="AA73" s="19" t="s">
        <v>1208</v>
      </c>
      <c r="AB73" s="19" t="s">
        <v>1209</v>
      </c>
      <c r="AC73" s="14" t="s">
        <v>168</v>
      </c>
      <c r="AD73" s="20" t="s">
        <v>1210</v>
      </c>
      <c r="AE73" s="21" t="s">
        <v>1211</v>
      </c>
      <c r="AF73" s="19" t="s">
        <v>1212</v>
      </c>
      <c r="AG73" s="16" t="s">
        <v>1213</v>
      </c>
      <c r="AH73" s="16" t="s">
        <v>1214</v>
      </c>
      <c r="AI73" s="16" t="s">
        <v>1215</v>
      </c>
      <c r="AJ73" s="16" t="s">
        <v>486</v>
      </c>
      <c r="AK73" s="15"/>
      <c r="AL73" s="14" t="s">
        <v>184</v>
      </c>
      <c r="AM73" s="14" t="s">
        <v>1216</v>
      </c>
    </row>
    <row r="74" customFormat="false" ht="25.5" hidden="false" customHeight="true" outlineLevel="0" collapsed="false">
      <c r="A74" s="14" t="s">
        <v>1217</v>
      </c>
      <c r="B74" s="14" t="s">
        <v>157</v>
      </c>
      <c r="C74" s="15" t="n">
        <v>45523</v>
      </c>
      <c r="D74" s="14" t="n">
        <f aca="false">IF(C74="","",YEAR(C74))</f>
        <v>2024</v>
      </c>
      <c r="E74" s="14" t="s">
        <v>279</v>
      </c>
      <c r="F74" s="16" t="s">
        <v>1121</v>
      </c>
      <c r="G74" s="14" t="s">
        <v>1122</v>
      </c>
      <c r="H74" s="14" t="s">
        <v>1123</v>
      </c>
      <c r="I74" s="16" t="s">
        <v>1218</v>
      </c>
      <c r="J74" s="14" t="s">
        <v>231</v>
      </c>
      <c r="K74" s="14" t="s">
        <v>162</v>
      </c>
      <c r="L74" s="16" t="s">
        <v>1219</v>
      </c>
      <c r="M74" s="17" t="s">
        <v>1220</v>
      </c>
      <c r="N74" s="14" t="s">
        <v>128</v>
      </c>
      <c r="O74" s="14" t="s">
        <v>240</v>
      </c>
      <c r="P74" s="14" t="s">
        <v>1127</v>
      </c>
      <c r="Q74" s="14" t="s">
        <v>168</v>
      </c>
      <c r="R74" s="15"/>
      <c r="S74" s="14" t="s">
        <v>287</v>
      </c>
      <c r="T74" s="14" t="s">
        <v>170</v>
      </c>
      <c r="U74" s="14" t="s">
        <v>288</v>
      </c>
      <c r="V74" s="16" t="s">
        <v>1221</v>
      </c>
      <c r="W74" s="14" t="s">
        <v>287</v>
      </c>
      <c r="X74" s="14" t="s">
        <v>1222</v>
      </c>
      <c r="Y74" s="18"/>
      <c r="Z74" s="19"/>
      <c r="AA74" s="19"/>
      <c r="AB74" s="19"/>
      <c r="AC74" s="14" t="s">
        <v>291</v>
      </c>
      <c r="AD74" s="20" t="s">
        <v>1223</v>
      </c>
      <c r="AE74" s="21" t="s">
        <v>1224</v>
      </c>
      <c r="AF74" s="19" t="s">
        <v>1225</v>
      </c>
      <c r="AG74" s="16" t="s">
        <v>295</v>
      </c>
      <c r="AH74" s="16" t="s">
        <v>1226</v>
      </c>
      <c r="AI74" s="16" t="s">
        <v>1227</v>
      </c>
      <c r="AJ74" s="16" t="s">
        <v>486</v>
      </c>
      <c r="AK74" s="15"/>
      <c r="AL74" s="14" t="s">
        <v>184</v>
      </c>
      <c r="AM74" s="14" t="s">
        <v>1228</v>
      </c>
    </row>
    <row r="75" customFormat="false" ht="25.5" hidden="false" customHeight="true" outlineLevel="0" collapsed="false">
      <c r="A75" s="14" t="s">
        <v>1229</v>
      </c>
      <c r="B75" s="14" t="s">
        <v>157</v>
      </c>
      <c r="C75" s="15" t="n">
        <v>45523</v>
      </c>
      <c r="D75" s="14" t="n">
        <f aca="false">IF(C75="","",YEAR(C75))</f>
        <v>2024</v>
      </c>
      <c r="E75" s="14" t="s">
        <v>279</v>
      </c>
      <c r="F75" s="16" t="s">
        <v>1121</v>
      </c>
      <c r="G75" s="14" t="s">
        <v>1122</v>
      </c>
      <c r="H75" s="14" t="s">
        <v>1123</v>
      </c>
      <c r="I75" s="16" t="s">
        <v>1230</v>
      </c>
      <c r="J75" s="14" t="s">
        <v>231</v>
      </c>
      <c r="K75" s="14" t="s">
        <v>162</v>
      </c>
      <c r="L75" s="16" t="s">
        <v>1231</v>
      </c>
      <c r="M75" s="17" t="s">
        <v>1232</v>
      </c>
      <c r="N75" s="14" t="s">
        <v>128</v>
      </c>
      <c r="O75" s="14" t="s">
        <v>240</v>
      </c>
      <c r="P75" s="14" t="s">
        <v>1127</v>
      </c>
      <c r="Q75" s="14" t="s">
        <v>168</v>
      </c>
      <c r="R75" s="15"/>
      <c r="S75" s="14" t="s">
        <v>287</v>
      </c>
      <c r="T75" s="14" t="s">
        <v>170</v>
      </c>
      <c r="U75" s="14" t="s">
        <v>288</v>
      </c>
      <c r="V75" s="16" t="s">
        <v>1233</v>
      </c>
      <c r="W75" s="14" t="s">
        <v>287</v>
      </c>
      <c r="X75" s="14" t="s">
        <v>1234</v>
      </c>
      <c r="Y75" s="18"/>
      <c r="Z75" s="19"/>
      <c r="AA75" s="19"/>
      <c r="AB75" s="19"/>
      <c r="AC75" s="14" t="s">
        <v>291</v>
      </c>
      <c r="AD75" s="20" t="s">
        <v>1223</v>
      </c>
      <c r="AE75" s="21" t="s">
        <v>1224</v>
      </c>
      <c r="AF75" s="19" t="s">
        <v>1235</v>
      </c>
      <c r="AG75" s="16" t="s">
        <v>295</v>
      </c>
      <c r="AH75" s="16" t="s">
        <v>1236</v>
      </c>
      <c r="AI75" s="16" t="s">
        <v>1237</v>
      </c>
      <c r="AJ75" s="16" t="s">
        <v>486</v>
      </c>
      <c r="AK75" s="15"/>
      <c r="AL75" s="14" t="s">
        <v>184</v>
      </c>
      <c r="AM75" s="14" t="s">
        <v>1238</v>
      </c>
    </row>
    <row r="76" customFormat="false" ht="25.5" hidden="false" customHeight="true" outlineLevel="0" collapsed="false">
      <c r="A76" s="14" t="s">
        <v>1239</v>
      </c>
      <c r="B76" s="14" t="s">
        <v>157</v>
      </c>
      <c r="C76" s="15" t="n">
        <v>45511</v>
      </c>
      <c r="D76" s="14" t="n">
        <f aca="false">IF(C76="","",YEAR(C76))</f>
        <v>2024</v>
      </c>
      <c r="E76" s="14" t="s">
        <v>120</v>
      </c>
      <c r="F76" s="16" t="s">
        <v>905</v>
      </c>
      <c r="G76" s="14" t="s">
        <v>906</v>
      </c>
      <c r="H76" s="14" t="s">
        <v>907</v>
      </c>
      <c r="I76" s="16" t="s">
        <v>817</v>
      </c>
      <c r="J76" s="14" t="s">
        <v>231</v>
      </c>
      <c r="K76" s="14" t="s">
        <v>162</v>
      </c>
      <c r="L76" s="16" t="s">
        <v>1240</v>
      </c>
      <c r="M76" s="17" t="s">
        <v>1241</v>
      </c>
      <c r="N76" s="14" t="s">
        <v>128</v>
      </c>
      <c r="O76" s="14" t="s">
        <v>240</v>
      </c>
      <c r="P76" s="14" t="s">
        <v>879</v>
      </c>
      <c r="Q76" s="14" t="s">
        <v>168</v>
      </c>
      <c r="R76" s="15"/>
      <c r="S76" s="14" t="s">
        <v>287</v>
      </c>
      <c r="T76" s="14" t="s">
        <v>170</v>
      </c>
      <c r="U76" s="14" t="s">
        <v>288</v>
      </c>
      <c r="V76" s="16" t="s">
        <v>1242</v>
      </c>
      <c r="W76" s="14" t="s">
        <v>287</v>
      </c>
      <c r="X76" s="14" t="s">
        <v>1243</v>
      </c>
      <c r="Y76" s="18"/>
      <c r="Z76" s="19"/>
      <c r="AA76" s="19"/>
      <c r="AB76" s="19"/>
      <c r="AC76" s="14" t="s">
        <v>291</v>
      </c>
      <c r="AD76" s="20" t="s">
        <v>1244</v>
      </c>
      <c r="AE76" s="21" t="s">
        <v>1245</v>
      </c>
      <c r="AF76" s="19" t="s">
        <v>1246</v>
      </c>
      <c r="AG76" s="16" t="s">
        <v>295</v>
      </c>
      <c r="AH76" s="16" t="s">
        <v>1247</v>
      </c>
      <c r="AI76" s="16" t="s">
        <v>1248</v>
      </c>
      <c r="AJ76" s="16" t="s">
        <v>486</v>
      </c>
      <c r="AK76" s="15"/>
      <c r="AL76" s="14" t="s">
        <v>184</v>
      </c>
      <c r="AM76" s="14" t="s">
        <v>1249</v>
      </c>
    </row>
    <row r="77" customFormat="false" ht="25.5" hidden="false" customHeight="true" outlineLevel="0" collapsed="false">
      <c r="A77" s="14" t="s">
        <v>1250</v>
      </c>
      <c r="B77" s="14" t="s">
        <v>157</v>
      </c>
      <c r="C77" s="15" t="n">
        <v>45503</v>
      </c>
      <c r="D77" s="14" t="n">
        <f aca="false">IF(C77="","",YEAR(C77))</f>
        <v>2024</v>
      </c>
      <c r="E77" s="14" t="s">
        <v>120</v>
      </c>
      <c r="F77" s="16" t="s">
        <v>1251</v>
      </c>
      <c r="G77" s="14" t="s">
        <v>1252</v>
      </c>
      <c r="H77" s="14" t="s">
        <v>1253</v>
      </c>
      <c r="I77" s="16" t="s">
        <v>1254</v>
      </c>
      <c r="J77" s="14" t="s">
        <v>1201</v>
      </c>
      <c r="K77" s="14" t="s">
        <v>162</v>
      </c>
      <c r="L77" s="16" t="s">
        <v>1255</v>
      </c>
      <c r="M77" s="17" t="s">
        <v>1256</v>
      </c>
      <c r="N77" s="14" t="s">
        <v>128</v>
      </c>
      <c r="O77" s="14" t="s">
        <v>263</v>
      </c>
      <c r="P77" s="14" t="s">
        <v>1257</v>
      </c>
      <c r="Q77" s="14" t="s">
        <v>265</v>
      </c>
      <c r="R77" s="15"/>
      <c r="S77" s="14" t="s">
        <v>287</v>
      </c>
      <c r="T77" s="14" t="s">
        <v>170</v>
      </c>
      <c r="U77" s="14" t="s">
        <v>288</v>
      </c>
      <c r="V77" s="16" t="s">
        <v>1258</v>
      </c>
      <c r="W77" s="14" t="s">
        <v>287</v>
      </c>
      <c r="X77" s="14" t="s">
        <v>1259</v>
      </c>
      <c r="Y77" s="18"/>
      <c r="Z77" s="19" t="n">
        <v>80000</v>
      </c>
      <c r="AA77" s="19"/>
      <c r="AB77" s="19" t="s">
        <v>1260</v>
      </c>
      <c r="AC77" s="14" t="s">
        <v>168</v>
      </c>
      <c r="AD77" s="20" t="s">
        <v>1261</v>
      </c>
      <c r="AE77" s="21" t="s">
        <v>1262</v>
      </c>
      <c r="AF77" s="19" t="s">
        <v>1263</v>
      </c>
      <c r="AG77" s="16" t="s">
        <v>1264</v>
      </c>
      <c r="AH77" s="16" t="s">
        <v>1265</v>
      </c>
      <c r="AI77" s="16" t="s">
        <v>1266</v>
      </c>
      <c r="AJ77" s="16" t="s">
        <v>486</v>
      </c>
      <c r="AK77" s="15"/>
      <c r="AL77" s="14" t="s">
        <v>184</v>
      </c>
      <c r="AM77" s="14" t="s">
        <v>1267</v>
      </c>
    </row>
    <row r="78" customFormat="false" ht="25.5" hidden="false" customHeight="true" outlineLevel="0" collapsed="false">
      <c r="A78" s="14" t="s">
        <v>1268</v>
      </c>
      <c r="B78" s="14" t="s">
        <v>157</v>
      </c>
      <c r="C78" s="15" t="n">
        <v>45488</v>
      </c>
      <c r="D78" s="14" t="n">
        <f aca="false">IF(C78="","",YEAR(C78))</f>
        <v>2024</v>
      </c>
      <c r="E78" s="14" t="s">
        <v>120</v>
      </c>
      <c r="F78" s="16" t="s">
        <v>1269</v>
      </c>
      <c r="G78" s="14" t="s">
        <v>1270</v>
      </c>
      <c r="H78" s="14" t="s">
        <v>1271</v>
      </c>
      <c r="I78" s="16" t="s">
        <v>1272</v>
      </c>
      <c r="J78" s="14" t="s">
        <v>583</v>
      </c>
      <c r="K78" s="14" t="s">
        <v>162</v>
      </c>
      <c r="L78" s="16" t="s">
        <v>1273</v>
      </c>
      <c r="M78" s="17" t="s">
        <v>1274</v>
      </c>
      <c r="N78" s="14" t="s">
        <v>939</v>
      </c>
      <c r="O78" s="14" t="s">
        <v>129</v>
      </c>
      <c r="P78" s="14" t="s">
        <v>1275</v>
      </c>
      <c r="Q78" s="14" t="s">
        <v>265</v>
      </c>
      <c r="R78" s="15"/>
      <c r="S78" s="14" t="s">
        <v>287</v>
      </c>
      <c r="T78" s="14" t="s">
        <v>170</v>
      </c>
      <c r="U78" s="14" t="s">
        <v>288</v>
      </c>
      <c r="V78" s="16" t="s">
        <v>1276</v>
      </c>
      <c r="W78" s="14" t="s">
        <v>287</v>
      </c>
      <c r="X78" s="14" t="s">
        <v>1277</v>
      </c>
      <c r="Y78" s="18"/>
      <c r="Z78" s="19"/>
      <c r="AA78" s="19"/>
      <c r="AB78" s="19"/>
      <c r="AC78" s="14" t="s">
        <v>291</v>
      </c>
      <c r="AD78" s="20" t="s">
        <v>1278</v>
      </c>
      <c r="AE78" s="21" t="s">
        <v>1279</v>
      </c>
      <c r="AF78" s="19" t="s">
        <v>1280</v>
      </c>
      <c r="AG78" s="16" t="s">
        <v>1281</v>
      </c>
      <c r="AH78" s="16" t="s">
        <v>1282</v>
      </c>
      <c r="AI78" s="16" t="s">
        <v>1283</v>
      </c>
      <c r="AJ78" s="16" t="s">
        <v>486</v>
      </c>
      <c r="AK78" s="15"/>
      <c r="AL78" s="14" t="s">
        <v>184</v>
      </c>
      <c r="AM78" s="14" t="s">
        <v>1284</v>
      </c>
    </row>
    <row r="79" customFormat="false" ht="191.25" hidden="false" customHeight="true" outlineLevel="0" collapsed="false">
      <c r="A79" s="14" t="s">
        <v>1285</v>
      </c>
      <c r="B79" s="14" t="s">
        <v>157</v>
      </c>
      <c r="C79" s="15" t="n">
        <v>45483</v>
      </c>
      <c r="D79" s="14" t="n">
        <f aca="false">IF(C79="","",YEAR(C79))</f>
        <v>2024</v>
      </c>
      <c r="E79" s="14" t="s">
        <v>120</v>
      </c>
      <c r="F79" s="16" t="s">
        <v>887</v>
      </c>
      <c r="G79" s="14" t="s">
        <v>888</v>
      </c>
      <c r="H79" s="14" t="s">
        <v>889</v>
      </c>
      <c r="I79" s="16" t="s">
        <v>283</v>
      </c>
      <c r="J79" s="14" t="s">
        <v>145</v>
      </c>
      <c r="K79" s="14" t="s">
        <v>325</v>
      </c>
      <c r="L79" s="16" t="s">
        <v>1286</v>
      </c>
      <c r="M79" s="17" t="s">
        <v>1287</v>
      </c>
      <c r="N79" s="14" t="s">
        <v>148</v>
      </c>
      <c r="O79" s="14" t="s">
        <v>240</v>
      </c>
      <c r="P79" s="14" t="s">
        <v>381</v>
      </c>
      <c r="Q79" s="14"/>
      <c r="R79" s="15"/>
      <c r="S79" s="14" t="s">
        <v>169</v>
      </c>
      <c r="T79" s="14" t="s">
        <v>170</v>
      </c>
      <c r="U79" s="14" t="s">
        <v>241</v>
      </c>
      <c r="V79" s="16" t="s">
        <v>1288</v>
      </c>
      <c r="W79" s="14" t="s">
        <v>169</v>
      </c>
      <c r="X79" s="14" t="s">
        <v>1289</v>
      </c>
      <c r="Y79" s="18"/>
      <c r="Z79" s="19"/>
      <c r="AA79" s="19"/>
      <c r="AB79" s="19"/>
      <c r="AC79" s="14" t="s">
        <v>570</v>
      </c>
      <c r="AD79" s="20" t="s">
        <v>1059</v>
      </c>
      <c r="AE79" s="21" t="s">
        <v>1290</v>
      </c>
      <c r="AF79" s="19" t="s">
        <v>1291</v>
      </c>
      <c r="AG79" s="16" t="s">
        <v>1062</v>
      </c>
      <c r="AH79" s="16" t="s">
        <v>1292</v>
      </c>
      <c r="AI79" s="16" t="s">
        <v>1293</v>
      </c>
      <c r="AJ79" s="16" t="s">
        <v>1294</v>
      </c>
      <c r="AK79" s="15"/>
      <c r="AL79" s="14" t="s">
        <v>184</v>
      </c>
      <c r="AM79" s="14" t="s">
        <v>1295</v>
      </c>
    </row>
    <row r="80" customFormat="false" ht="25.5" hidden="false" customHeight="true" outlineLevel="0" collapsed="false">
      <c r="A80" s="14" t="s">
        <v>1296</v>
      </c>
      <c r="B80" s="14" t="s">
        <v>157</v>
      </c>
      <c r="C80" s="15" t="n">
        <v>45483</v>
      </c>
      <c r="D80" s="14" t="n">
        <f aca="false">IF(C80="","",YEAR(C80))</f>
        <v>2024</v>
      </c>
      <c r="E80" s="14" t="s">
        <v>120</v>
      </c>
      <c r="F80" s="16" t="s">
        <v>1297</v>
      </c>
      <c r="G80" s="14" t="s">
        <v>1298</v>
      </c>
      <c r="H80" s="14" t="s">
        <v>1299</v>
      </c>
      <c r="I80" s="16" t="s">
        <v>1300</v>
      </c>
      <c r="J80" s="14" t="s">
        <v>136</v>
      </c>
      <c r="K80" s="14" t="s">
        <v>162</v>
      </c>
      <c r="L80" s="16" t="s">
        <v>1301</v>
      </c>
      <c r="M80" s="17" t="s">
        <v>1302</v>
      </c>
      <c r="N80" s="14" t="s">
        <v>1303</v>
      </c>
      <c r="O80" s="14" t="s">
        <v>166</v>
      </c>
      <c r="P80" s="14" t="s">
        <v>396</v>
      </c>
      <c r="Q80" s="14" t="s">
        <v>168</v>
      </c>
      <c r="R80" s="15"/>
      <c r="S80" s="14" t="s">
        <v>169</v>
      </c>
      <c r="T80" s="14" t="s">
        <v>170</v>
      </c>
      <c r="U80" s="14" t="s">
        <v>171</v>
      </c>
      <c r="V80" s="16" t="s">
        <v>1304</v>
      </c>
      <c r="W80" s="14" t="s">
        <v>169</v>
      </c>
      <c r="X80" s="14" t="s">
        <v>1305</v>
      </c>
      <c r="Y80" s="18" t="s">
        <v>269</v>
      </c>
      <c r="Z80" s="19" t="n">
        <v>80000</v>
      </c>
      <c r="AA80" s="19" t="n">
        <v>32928</v>
      </c>
      <c r="AB80" s="19" t="s">
        <v>1306</v>
      </c>
      <c r="AC80" s="14" t="s">
        <v>265</v>
      </c>
      <c r="AD80" s="20" t="s">
        <v>1307</v>
      </c>
      <c r="AE80" s="21" t="s">
        <v>1308</v>
      </c>
      <c r="AF80" s="19" t="s">
        <v>1309</v>
      </c>
      <c r="AG80" s="16" t="s">
        <v>1310</v>
      </c>
      <c r="AH80" s="16" t="s">
        <v>1311</v>
      </c>
      <c r="AI80" s="16" t="s">
        <v>1312</v>
      </c>
      <c r="AJ80" s="16" t="s">
        <v>486</v>
      </c>
      <c r="AK80" s="15"/>
      <c r="AL80" s="14" t="s">
        <v>184</v>
      </c>
      <c r="AM80" s="14" t="s">
        <v>1313</v>
      </c>
    </row>
    <row r="81" customFormat="false" ht="25.5" hidden="false" customHeight="true" outlineLevel="0" collapsed="false">
      <c r="A81" s="14" t="s">
        <v>1314</v>
      </c>
      <c r="B81" s="14" t="s">
        <v>157</v>
      </c>
      <c r="C81" s="15" t="n">
        <v>45482</v>
      </c>
      <c r="D81" s="14" t="n">
        <f aca="false">IF(C81="","",YEAR(C81))</f>
        <v>2024</v>
      </c>
      <c r="E81" s="14" t="s">
        <v>187</v>
      </c>
      <c r="F81" s="16" t="s">
        <v>1315</v>
      </c>
      <c r="G81" s="14" t="s">
        <v>1316</v>
      </c>
      <c r="H81" s="14" t="s">
        <v>1317</v>
      </c>
      <c r="I81" s="16" t="s">
        <v>161</v>
      </c>
      <c r="J81" s="14" t="s">
        <v>136</v>
      </c>
      <c r="K81" s="14" t="s">
        <v>162</v>
      </c>
      <c r="L81" s="16" t="s">
        <v>1318</v>
      </c>
      <c r="M81" s="17" t="s">
        <v>1319</v>
      </c>
      <c r="N81" s="14" t="s">
        <v>165</v>
      </c>
      <c r="O81" s="14" t="s">
        <v>240</v>
      </c>
      <c r="P81" s="14" t="s">
        <v>1320</v>
      </c>
      <c r="Q81" s="14" t="s">
        <v>168</v>
      </c>
      <c r="R81" s="15" t="s">
        <v>1321</v>
      </c>
      <c r="S81" s="14" t="s">
        <v>169</v>
      </c>
      <c r="T81" s="14" t="s">
        <v>170</v>
      </c>
      <c r="U81" s="14" t="s">
        <v>171</v>
      </c>
      <c r="V81" s="16" t="s">
        <v>1322</v>
      </c>
      <c r="W81" s="14" t="s">
        <v>169</v>
      </c>
      <c r="X81" s="14" t="s">
        <v>1323</v>
      </c>
      <c r="Y81" s="18"/>
      <c r="Z81" s="19" t="n">
        <v>80000</v>
      </c>
      <c r="AA81" s="19" t="n">
        <v>154502</v>
      </c>
      <c r="AB81" s="19" t="s">
        <v>1324</v>
      </c>
      <c r="AC81" s="14" t="s">
        <v>168</v>
      </c>
      <c r="AD81" s="20" t="s">
        <v>1325</v>
      </c>
      <c r="AE81" s="21" t="s">
        <v>1326</v>
      </c>
      <c r="AF81" s="19"/>
      <c r="AG81" s="16" t="s">
        <v>1327</v>
      </c>
      <c r="AH81" s="16" t="s">
        <v>1328</v>
      </c>
      <c r="AI81" s="16" t="s">
        <v>1329</v>
      </c>
      <c r="AJ81" s="16" t="s">
        <v>1330</v>
      </c>
      <c r="AK81" s="15"/>
      <c r="AL81" s="14" t="s">
        <v>184</v>
      </c>
      <c r="AM81" s="14" t="s">
        <v>1331</v>
      </c>
    </row>
    <row r="82" customFormat="false" ht="178.5" hidden="false" customHeight="true" outlineLevel="0" collapsed="false">
      <c r="A82" s="14" t="s">
        <v>1332</v>
      </c>
      <c r="B82" s="14" t="s">
        <v>157</v>
      </c>
      <c r="C82" s="15" t="n">
        <v>45469</v>
      </c>
      <c r="D82" s="14" t="n">
        <f aca="false">IF(C82="","",YEAR(C82))</f>
        <v>2024</v>
      </c>
      <c r="E82" s="14" t="s">
        <v>279</v>
      </c>
      <c r="F82" s="16" t="s">
        <v>1333</v>
      </c>
      <c r="G82" s="14" t="s">
        <v>829</v>
      </c>
      <c r="H82" s="14" t="s">
        <v>830</v>
      </c>
      <c r="I82" s="16" t="s">
        <v>222</v>
      </c>
      <c r="J82" s="14" t="s">
        <v>145</v>
      </c>
      <c r="K82" s="14" t="s">
        <v>162</v>
      </c>
      <c r="L82" s="16" t="s">
        <v>1334</v>
      </c>
      <c r="M82" s="17" t="s">
        <v>1335</v>
      </c>
      <c r="N82" s="14" t="s">
        <v>617</v>
      </c>
      <c r="O82" s="14" t="s">
        <v>365</v>
      </c>
      <c r="P82" s="14" t="s">
        <v>415</v>
      </c>
      <c r="Q82" s="14" t="s">
        <v>265</v>
      </c>
      <c r="R82" s="15"/>
      <c r="S82" s="14" t="s">
        <v>169</v>
      </c>
      <c r="T82" s="14" t="s">
        <v>1336</v>
      </c>
      <c r="U82" s="14" t="s">
        <v>171</v>
      </c>
      <c r="V82" s="16" t="s">
        <v>1337</v>
      </c>
      <c r="W82" s="14" t="s">
        <v>169</v>
      </c>
      <c r="X82" s="14" t="s">
        <v>1338</v>
      </c>
      <c r="Y82" s="18" t="s">
        <v>1339</v>
      </c>
      <c r="Z82" s="19" t="n">
        <v>50000</v>
      </c>
      <c r="AA82" s="19" t="n">
        <v>60844</v>
      </c>
      <c r="AB82" s="19" t="n">
        <v>65910</v>
      </c>
      <c r="AC82" s="14" t="s">
        <v>168</v>
      </c>
      <c r="AD82" s="20" t="n">
        <v>20</v>
      </c>
      <c r="AE82" s="21" t="s">
        <v>1340</v>
      </c>
      <c r="AF82" s="19" t="s">
        <v>1341</v>
      </c>
      <c r="AG82" s="16" t="s">
        <v>1342</v>
      </c>
      <c r="AH82" s="16" t="s">
        <v>1343</v>
      </c>
      <c r="AI82" s="16" t="s">
        <v>1344</v>
      </c>
      <c r="AJ82" s="16" t="s">
        <v>298</v>
      </c>
      <c r="AK82" s="15"/>
      <c r="AL82" s="14" t="s">
        <v>184</v>
      </c>
      <c r="AM82" s="14" t="s">
        <v>1345</v>
      </c>
    </row>
    <row r="83" customFormat="false" ht="25.5" hidden="false" customHeight="true" outlineLevel="0" collapsed="false">
      <c r="A83" s="14" t="s">
        <v>1346</v>
      </c>
      <c r="B83" s="14" t="s">
        <v>157</v>
      </c>
      <c r="C83" s="15" t="n">
        <v>45455</v>
      </c>
      <c r="D83" s="14" t="n">
        <f aca="false">IF(C83="","",YEAR(C83))</f>
        <v>2024</v>
      </c>
      <c r="E83" s="14" t="s">
        <v>120</v>
      </c>
      <c r="F83" s="16" t="s">
        <v>1347</v>
      </c>
      <c r="G83" s="14" t="s">
        <v>1348</v>
      </c>
      <c r="H83" s="14" t="s">
        <v>1349</v>
      </c>
      <c r="I83" s="16" t="s">
        <v>324</v>
      </c>
      <c r="J83" s="14" t="s">
        <v>136</v>
      </c>
      <c r="K83" s="14" t="s">
        <v>325</v>
      </c>
      <c r="L83" s="16" t="s">
        <v>1350</v>
      </c>
      <c r="M83" s="17" t="s">
        <v>1351</v>
      </c>
      <c r="N83" s="14" t="s">
        <v>328</v>
      </c>
      <c r="O83" s="14" t="s">
        <v>166</v>
      </c>
      <c r="P83" s="14" t="s">
        <v>381</v>
      </c>
      <c r="Q83" s="14" t="s">
        <v>168</v>
      </c>
      <c r="R83" s="15"/>
      <c r="S83" s="14" t="s">
        <v>169</v>
      </c>
      <c r="T83" s="14" t="s">
        <v>330</v>
      </c>
      <c r="U83" s="14" t="s">
        <v>331</v>
      </c>
      <c r="V83" s="16" t="s">
        <v>1352</v>
      </c>
      <c r="W83" s="14" t="s">
        <v>333</v>
      </c>
      <c r="X83" s="14" t="s">
        <v>1353</v>
      </c>
      <c r="Y83" s="18"/>
      <c r="Z83" s="19"/>
      <c r="AA83" s="19"/>
      <c r="AB83" s="19"/>
      <c r="AC83" s="14" t="s">
        <v>291</v>
      </c>
      <c r="AD83" s="20"/>
      <c r="AE83" s="21"/>
      <c r="AF83" s="19"/>
      <c r="AG83" s="16" t="s">
        <v>335</v>
      </c>
      <c r="AH83" s="16" t="s">
        <v>336</v>
      </c>
      <c r="AI83" s="16" t="s">
        <v>1354</v>
      </c>
      <c r="AJ83" s="16" t="s">
        <v>338</v>
      </c>
      <c r="AK83" s="15"/>
      <c r="AL83" s="14" t="s">
        <v>184</v>
      </c>
      <c r="AM83" s="14" t="s">
        <v>1355</v>
      </c>
    </row>
    <row r="84" customFormat="false" ht="25.5" hidden="false" customHeight="true" outlineLevel="0" collapsed="false">
      <c r="A84" s="14" t="s">
        <v>1356</v>
      </c>
      <c r="B84" s="14" t="s">
        <v>157</v>
      </c>
      <c r="C84" s="15" t="n">
        <v>45455</v>
      </c>
      <c r="D84" s="14" t="n">
        <f aca="false">IF(C84="","",YEAR(C84))</f>
        <v>2024</v>
      </c>
      <c r="E84" s="14" t="s">
        <v>120</v>
      </c>
      <c r="F84" s="16" t="s">
        <v>1357</v>
      </c>
      <c r="G84" s="14" t="s">
        <v>1358</v>
      </c>
      <c r="H84" s="14" t="s">
        <v>1359</v>
      </c>
      <c r="I84" s="16" t="s">
        <v>1360</v>
      </c>
      <c r="J84" s="14" t="s">
        <v>1201</v>
      </c>
      <c r="K84" s="14" t="s">
        <v>162</v>
      </c>
      <c r="L84" s="16" t="s">
        <v>1361</v>
      </c>
      <c r="M84" s="17" t="s">
        <v>1362</v>
      </c>
      <c r="N84" s="14" t="s">
        <v>128</v>
      </c>
      <c r="O84" s="14" t="s">
        <v>263</v>
      </c>
      <c r="P84" s="14" t="s">
        <v>1363</v>
      </c>
      <c r="Q84" s="14" t="s">
        <v>265</v>
      </c>
      <c r="R84" s="15"/>
      <c r="S84" s="14" t="s">
        <v>287</v>
      </c>
      <c r="T84" s="14" t="s">
        <v>170</v>
      </c>
      <c r="U84" s="14" t="s">
        <v>288</v>
      </c>
      <c r="V84" s="16" t="s">
        <v>1364</v>
      </c>
      <c r="W84" s="14" t="s">
        <v>287</v>
      </c>
      <c r="X84" s="14" t="s">
        <v>1365</v>
      </c>
      <c r="Y84" s="18"/>
      <c r="Z84" s="19"/>
      <c r="AA84" s="19"/>
      <c r="AB84" s="19"/>
      <c r="AC84" s="14" t="s">
        <v>168</v>
      </c>
      <c r="AD84" s="20" t="s">
        <v>1366</v>
      </c>
      <c r="AE84" s="21" t="s">
        <v>1367</v>
      </c>
      <c r="AF84" s="19" t="s">
        <v>1368</v>
      </c>
      <c r="AG84" s="16" t="s">
        <v>1369</v>
      </c>
      <c r="AH84" s="16" t="s">
        <v>1370</v>
      </c>
      <c r="AI84" s="16" t="s">
        <v>1371</v>
      </c>
      <c r="AJ84" s="16" t="s">
        <v>486</v>
      </c>
      <c r="AK84" s="15"/>
      <c r="AL84" s="14" t="s">
        <v>184</v>
      </c>
      <c r="AM84" s="14" t="s">
        <v>1372</v>
      </c>
    </row>
    <row r="85" customFormat="false" ht="255" hidden="false" customHeight="true" outlineLevel="0" collapsed="false">
      <c r="A85" s="14" t="s">
        <v>1373</v>
      </c>
      <c r="B85" s="14" t="s">
        <v>157</v>
      </c>
      <c r="C85" s="15" t="n">
        <v>45455</v>
      </c>
      <c r="D85" s="14" t="n">
        <f aca="false">IF(C85="","",YEAR(C85))</f>
        <v>2024</v>
      </c>
      <c r="E85" s="14" t="s">
        <v>120</v>
      </c>
      <c r="F85" s="16" t="s">
        <v>1374</v>
      </c>
      <c r="G85" s="14" t="s">
        <v>613</v>
      </c>
      <c r="H85" s="14" t="s">
        <v>614</v>
      </c>
      <c r="I85" s="16" t="s">
        <v>222</v>
      </c>
      <c r="J85" s="14" t="s">
        <v>145</v>
      </c>
      <c r="K85" s="14" t="s">
        <v>325</v>
      </c>
      <c r="L85" s="16" t="s">
        <v>1375</v>
      </c>
      <c r="M85" s="17" t="s">
        <v>1376</v>
      </c>
      <c r="N85" s="14" t="s">
        <v>617</v>
      </c>
      <c r="O85" s="14" t="s">
        <v>240</v>
      </c>
      <c r="P85" s="14" t="s">
        <v>167</v>
      </c>
      <c r="Q85" s="14"/>
      <c r="R85" s="15"/>
      <c r="S85" s="14" t="s">
        <v>287</v>
      </c>
      <c r="T85" s="14" t="s">
        <v>330</v>
      </c>
      <c r="U85" s="14" t="s">
        <v>681</v>
      </c>
      <c r="V85" s="16" t="s">
        <v>1377</v>
      </c>
      <c r="W85" s="14" t="s">
        <v>333</v>
      </c>
      <c r="X85" s="14" t="s">
        <v>1378</v>
      </c>
      <c r="Y85" s="18"/>
      <c r="Z85" s="19"/>
      <c r="AA85" s="19"/>
      <c r="AB85" s="19"/>
      <c r="AC85" s="14" t="s">
        <v>291</v>
      </c>
      <c r="AD85" s="20"/>
      <c r="AE85" s="21" t="s">
        <v>1379</v>
      </c>
      <c r="AF85" s="19"/>
      <c r="AG85" s="16" t="s">
        <v>335</v>
      </c>
      <c r="AH85" s="16" t="s">
        <v>1380</v>
      </c>
      <c r="AI85" s="16" t="s">
        <v>1381</v>
      </c>
      <c r="AJ85" s="16" t="s">
        <v>1382</v>
      </c>
      <c r="AK85" s="15"/>
      <c r="AL85" s="14" t="s">
        <v>184</v>
      </c>
      <c r="AM85" s="14" t="s">
        <v>1383</v>
      </c>
    </row>
    <row r="86" customFormat="false" ht="165.75" hidden="false" customHeight="true" outlineLevel="0" collapsed="false">
      <c r="A86" s="14" t="s">
        <v>1384</v>
      </c>
      <c r="B86" s="14" t="s">
        <v>157</v>
      </c>
      <c r="C86" s="15" t="n">
        <v>45455</v>
      </c>
      <c r="D86" s="14" t="n">
        <f aca="false">IF(C86="","",YEAR(C86))</f>
        <v>2024</v>
      </c>
      <c r="E86" s="14" t="s">
        <v>120</v>
      </c>
      <c r="F86" s="16" t="s">
        <v>1385</v>
      </c>
      <c r="G86" s="14" t="s">
        <v>1386</v>
      </c>
      <c r="H86" s="14" t="s">
        <v>1387</v>
      </c>
      <c r="I86" s="16" t="s">
        <v>222</v>
      </c>
      <c r="J86" s="14" t="s">
        <v>145</v>
      </c>
      <c r="K86" s="14" t="s">
        <v>325</v>
      </c>
      <c r="L86" s="16" t="s">
        <v>1388</v>
      </c>
      <c r="M86" s="17" t="s">
        <v>1389</v>
      </c>
      <c r="N86" s="14" t="s">
        <v>617</v>
      </c>
      <c r="O86" s="14" t="s">
        <v>240</v>
      </c>
      <c r="P86" s="14" t="s">
        <v>1390</v>
      </c>
      <c r="Q86" s="14"/>
      <c r="R86" s="15"/>
      <c r="S86" s="14" t="s">
        <v>287</v>
      </c>
      <c r="T86" s="14" t="s">
        <v>330</v>
      </c>
      <c r="U86" s="14" t="s">
        <v>681</v>
      </c>
      <c r="V86" s="16" t="s">
        <v>1391</v>
      </c>
      <c r="W86" s="14" t="s">
        <v>333</v>
      </c>
      <c r="X86" s="14" t="s">
        <v>1392</v>
      </c>
      <c r="Y86" s="18"/>
      <c r="Z86" s="19"/>
      <c r="AA86" s="19"/>
      <c r="AB86" s="19"/>
      <c r="AC86" s="14" t="s">
        <v>291</v>
      </c>
      <c r="AD86" s="20"/>
      <c r="AE86" s="21" t="s">
        <v>1379</v>
      </c>
      <c r="AF86" s="19"/>
      <c r="AG86" s="16" t="s">
        <v>335</v>
      </c>
      <c r="AH86" s="16" t="s">
        <v>1393</v>
      </c>
      <c r="AI86" s="16" t="s">
        <v>1394</v>
      </c>
      <c r="AJ86" s="16"/>
      <c r="AK86" s="15"/>
      <c r="AL86" s="14" t="s">
        <v>184</v>
      </c>
      <c r="AM86" s="14" t="s">
        <v>1395</v>
      </c>
    </row>
    <row r="87" customFormat="false" ht="25.5" hidden="false" customHeight="true" outlineLevel="0" collapsed="false">
      <c r="A87" s="14" t="s">
        <v>1396</v>
      </c>
      <c r="B87" s="14" t="s">
        <v>157</v>
      </c>
      <c r="C87" s="15" t="n">
        <v>45442</v>
      </c>
      <c r="D87" s="14" t="n">
        <f aca="false">IF(C87="","",YEAR(C87))</f>
        <v>2024</v>
      </c>
      <c r="E87" s="14" t="s">
        <v>120</v>
      </c>
      <c r="F87" s="16" t="s">
        <v>1397</v>
      </c>
      <c r="G87" s="14" t="s">
        <v>1398</v>
      </c>
      <c r="H87" s="14" t="s">
        <v>1399</v>
      </c>
      <c r="I87" s="16" t="s">
        <v>1254</v>
      </c>
      <c r="J87" s="14" t="s">
        <v>1201</v>
      </c>
      <c r="K87" s="14" t="s">
        <v>162</v>
      </c>
      <c r="L87" s="16" t="s">
        <v>1400</v>
      </c>
      <c r="M87" s="17" t="s">
        <v>1401</v>
      </c>
      <c r="N87" s="14" t="s">
        <v>128</v>
      </c>
      <c r="O87" s="14" t="s">
        <v>263</v>
      </c>
      <c r="P87" s="14" t="s">
        <v>286</v>
      </c>
      <c r="Q87" s="14" t="s">
        <v>265</v>
      </c>
      <c r="R87" s="15"/>
      <c r="S87" s="14" t="s">
        <v>287</v>
      </c>
      <c r="T87" s="14" t="s">
        <v>170</v>
      </c>
      <c r="U87" s="14" t="s">
        <v>288</v>
      </c>
      <c r="V87" s="16" t="s">
        <v>1402</v>
      </c>
      <c r="W87" s="14" t="s">
        <v>287</v>
      </c>
      <c r="X87" s="14" t="s">
        <v>1403</v>
      </c>
      <c r="Y87" s="18"/>
      <c r="Z87" s="19" t="n">
        <v>80000</v>
      </c>
      <c r="AA87" s="19"/>
      <c r="AB87" s="19" t="s">
        <v>1404</v>
      </c>
      <c r="AC87" s="14" t="s">
        <v>168</v>
      </c>
      <c r="AD87" s="20" t="s">
        <v>1405</v>
      </c>
      <c r="AE87" s="21" t="s">
        <v>1406</v>
      </c>
      <c r="AF87" s="19" t="s">
        <v>1407</v>
      </c>
      <c r="AG87" s="16" t="s">
        <v>1408</v>
      </c>
      <c r="AH87" s="16" t="s">
        <v>1409</v>
      </c>
      <c r="AI87" s="16" t="s">
        <v>1410</v>
      </c>
      <c r="AJ87" s="16" t="s">
        <v>486</v>
      </c>
      <c r="AK87" s="15"/>
      <c r="AL87" s="14" t="s">
        <v>184</v>
      </c>
      <c r="AM87" s="14" t="s">
        <v>1411</v>
      </c>
    </row>
    <row r="88" customFormat="false" ht="25.5" hidden="false" customHeight="true" outlineLevel="0" collapsed="false">
      <c r="A88" s="14" t="s">
        <v>1412</v>
      </c>
      <c r="B88" s="14" t="s">
        <v>157</v>
      </c>
      <c r="C88" s="15" t="n">
        <v>45435</v>
      </c>
      <c r="D88" s="14" t="n">
        <f aca="false">IF(C88="","",YEAR(C88))</f>
        <v>2024</v>
      </c>
      <c r="E88" s="14" t="s">
        <v>120</v>
      </c>
      <c r="F88" s="16" t="s">
        <v>1413</v>
      </c>
      <c r="G88" s="14" t="s">
        <v>1414</v>
      </c>
      <c r="H88" s="14" t="s">
        <v>1415</v>
      </c>
      <c r="I88" s="16" t="s">
        <v>1416</v>
      </c>
      <c r="J88" s="14" t="s">
        <v>136</v>
      </c>
      <c r="K88" s="14" t="s">
        <v>325</v>
      </c>
      <c r="L88" s="16" t="s">
        <v>1417</v>
      </c>
      <c r="M88" s="17" t="s">
        <v>1418</v>
      </c>
      <c r="N88" s="14" t="s">
        <v>1182</v>
      </c>
      <c r="O88" s="14" t="s">
        <v>166</v>
      </c>
      <c r="P88" s="14" t="s">
        <v>24</v>
      </c>
      <c r="Q88" s="14" t="s">
        <v>168</v>
      </c>
      <c r="R88" s="15"/>
      <c r="S88" s="14" t="s">
        <v>169</v>
      </c>
      <c r="T88" s="14" t="s">
        <v>330</v>
      </c>
      <c r="U88" s="14" t="s">
        <v>331</v>
      </c>
      <c r="V88" s="16" t="s">
        <v>1419</v>
      </c>
      <c r="W88" s="14" t="s">
        <v>333</v>
      </c>
      <c r="X88" s="14" t="s">
        <v>1420</v>
      </c>
      <c r="Y88" s="18"/>
      <c r="Z88" s="19"/>
      <c r="AA88" s="19"/>
      <c r="AB88" s="19"/>
      <c r="AC88" s="14" t="s">
        <v>291</v>
      </c>
      <c r="AD88" s="20"/>
      <c r="AE88" s="21"/>
      <c r="AF88" s="19"/>
      <c r="AG88" s="16" t="s">
        <v>335</v>
      </c>
      <c r="AH88" s="16" t="s">
        <v>336</v>
      </c>
      <c r="AI88" s="16" t="s">
        <v>1421</v>
      </c>
      <c r="AJ88" s="16" t="s">
        <v>338</v>
      </c>
      <c r="AK88" s="15"/>
      <c r="AL88" s="14" t="s">
        <v>184</v>
      </c>
      <c r="AM88" s="14" t="s">
        <v>1422</v>
      </c>
    </row>
    <row r="89" customFormat="false" ht="25.5" hidden="false" customHeight="true" outlineLevel="0" collapsed="false">
      <c r="A89" s="14" t="s">
        <v>1423</v>
      </c>
      <c r="B89" s="14" t="s">
        <v>157</v>
      </c>
      <c r="C89" s="15" t="n">
        <v>45407</v>
      </c>
      <c r="D89" s="14" t="n">
        <f aca="false">IF(C89="","",YEAR(C89))</f>
        <v>2024</v>
      </c>
      <c r="E89" s="14" t="s">
        <v>120</v>
      </c>
      <c r="F89" s="16" t="s">
        <v>1424</v>
      </c>
      <c r="G89" s="14" t="s">
        <v>1425</v>
      </c>
      <c r="H89" s="14" t="s">
        <v>1426</v>
      </c>
      <c r="I89" s="16" t="s">
        <v>1427</v>
      </c>
      <c r="J89" s="14" t="s">
        <v>136</v>
      </c>
      <c r="K89" s="14" t="s">
        <v>162</v>
      </c>
      <c r="L89" s="16" t="s">
        <v>1428</v>
      </c>
      <c r="M89" s="17" t="s">
        <v>1429</v>
      </c>
      <c r="N89" s="14" t="s">
        <v>262</v>
      </c>
      <c r="O89" s="14" t="s">
        <v>129</v>
      </c>
      <c r="P89" s="14" t="s">
        <v>693</v>
      </c>
      <c r="Q89" s="14" t="s">
        <v>265</v>
      </c>
      <c r="R89" s="15"/>
      <c r="S89" s="14" t="s">
        <v>169</v>
      </c>
      <c r="T89" s="14" t="s">
        <v>170</v>
      </c>
      <c r="U89" s="14" t="s">
        <v>266</v>
      </c>
      <c r="V89" s="16" t="s">
        <v>1430</v>
      </c>
      <c r="W89" s="14" t="s">
        <v>169</v>
      </c>
      <c r="X89" s="14" t="s">
        <v>1431</v>
      </c>
      <c r="Y89" s="18" t="s">
        <v>1432</v>
      </c>
      <c r="Z89" s="19" t="n">
        <v>50000</v>
      </c>
      <c r="AA89" s="19" t="n">
        <v>170774</v>
      </c>
      <c r="AB89" s="19" t="s">
        <v>1433</v>
      </c>
      <c r="AC89" s="14" t="s">
        <v>168</v>
      </c>
      <c r="AD89" s="20" t="s">
        <v>1434</v>
      </c>
      <c r="AE89" s="21" t="s">
        <v>1435</v>
      </c>
      <c r="AF89" s="19" t="s">
        <v>1436</v>
      </c>
      <c r="AG89" s="16" t="s">
        <v>1437</v>
      </c>
      <c r="AH89" s="16" t="s">
        <v>1438</v>
      </c>
      <c r="AI89" s="16" t="s">
        <v>1439</v>
      </c>
      <c r="AJ89" s="16" t="s">
        <v>486</v>
      </c>
      <c r="AK89" s="15"/>
      <c r="AL89" s="14" t="s">
        <v>184</v>
      </c>
      <c r="AM89" s="14" t="s">
        <v>1440</v>
      </c>
    </row>
    <row r="90" customFormat="false" ht="153" hidden="false" customHeight="true" outlineLevel="0" collapsed="false">
      <c r="A90" s="14" t="s">
        <v>1441</v>
      </c>
      <c r="B90" s="14" t="s">
        <v>157</v>
      </c>
      <c r="C90" s="15" t="n">
        <v>45393</v>
      </c>
      <c r="D90" s="14" t="n">
        <f aca="false">IF(C90="","",YEAR(C90))</f>
        <v>2024</v>
      </c>
      <c r="E90" s="14" t="s">
        <v>120</v>
      </c>
      <c r="F90" s="16" t="s">
        <v>235</v>
      </c>
      <c r="G90" s="14" t="s">
        <v>236</v>
      </c>
      <c r="H90" s="14" t="s">
        <v>237</v>
      </c>
      <c r="I90" s="16" t="s">
        <v>222</v>
      </c>
      <c r="J90" s="14" t="s">
        <v>145</v>
      </c>
      <c r="K90" s="14" t="s">
        <v>162</v>
      </c>
      <c r="L90" s="16" t="s">
        <v>1137</v>
      </c>
      <c r="M90" s="17" t="s">
        <v>1442</v>
      </c>
      <c r="N90" s="14" t="s">
        <v>617</v>
      </c>
      <c r="O90" s="14" t="s">
        <v>240</v>
      </c>
      <c r="P90" s="14" t="s">
        <v>24</v>
      </c>
      <c r="Q90" s="14"/>
      <c r="R90" s="15"/>
      <c r="S90" s="14" t="s">
        <v>287</v>
      </c>
      <c r="T90" s="14" t="s">
        <v>170</v>
      </c>
      <c r="U90" s="14" t="s">
        <v>288</v>
      </c>
      <c r="V90" s="16" t="s">
        <v>1443</v>
      </c>
      <c r="W90" s="14" t="s">
        <v>287</v>
      </c>
      <c r="X90" s="14" t="s">
        <v>1444</v>
      </c>
      <c r="Y90" s="18"/>
      <c r="Z90" s="19"/>
      <c r="AA90" s="19"/>
      <c r="AB90" s="19"/>
      <c r="AC90" s="14" t="s">
        <v>291</v>
      </c>
      <c r="AD90" s="20" t="s">
        <v>1445</v>
      </c>
      <c r="AE90" s="21" t="s">
        <v>1446</v>
      </c>
      <c r="AF90" s="19" t="s">
        <v>1447</v>
      </c>
      <c r="AG90" s="16" t="s">
        <v>1448</v>
      </c>
      <c r="AH90" s="16" t="s">
        <v>1449</v>
      </c>
      <c r="AI90" s="16" t="s">
        <v>1450</v>
      </c>
      <c r="AJ90" s="16" t="s">
        <v>298</v>
      </c>
      <c r="AK90" s="15"/>
      <c r="AL90" s="14" t="s">
        <v>184</v>
      </c>
      <c r="AM90" s="14" t="s">
        <v>1451</v>
      </c>
    </row>
    <row r="91" customFormat="false" ht="25.5" hidden="false" customHeight="true" outlineLevel="0" collapsed="false">
      <c r="A91" s="14" t="s">
        <v>1452</v>
      </c>
      <c r="B91" s="14" t="s">
        <v>157</v>
      </c>
      <c r="C91" s="15" t="n">
        <v>45378</v>
      </c>
      <c r="D91" s="14" t="n">
        <f aca="false">IF(C91="","",YEAR(C91))</f>
        <v>2024</v>
      </c>
      <c r="E91" s="14" t="s">
        <v>120</v>
      </c>
      <c r="F91" s="16" t="s">
        <v>1453</v>
      </c>
      <c r="G91" s="14" t="s">
        <v>1454</v>
      </c>
      <c r="H91" s="14" t="s">
        <v>1455</v>
      </c>
      <c r="I91" s="16" t="s">
        <v>1456</v>
      </c>
      <c r="J91" s="14" t="s">
        <v>231</v>
      </c>
      <c r="K91" s="14" t="s">
        <v>162</v>
      </c>
      <c r="L91" s="16" t="s">
        <v>1457</v>
      </c>
      <c r="M91" s="17" t="s">
        <v>1458</v>
      </c>
      <c r="N91" s="14" t="s">
        <v>128</v>
      </c>
      <c r="O91" s="14" t="s">
        <v>365</v>
      </c>
      <c r="P91" s="14" t="s">
        <v>24</v>
      </c>
      <c r="Q91" s="14" t="s">
        <v>168</v>
      </c>
      <c r="R91" s="15"/>
      <c r="S91" s="14" t="s">
        <v>169</v>
      </c>
      <c r="T91" s="14" t="s">
        <v>170</v>
      </c>
      <c r="U91" s="14" t="s">
        <v>171</v>
      </c>
      <c r="V91" s="16" t="s">
        <v>1459</v>
      </c>
      <c r="W91" s="14" t="s">
        <v>169</v>
      </c>
      <c r="X91" s="14" t="s">
        <v>1460</v>
      </c>
      <c r="Y91" s="18" t="s">
        <v>1461</v>
      </c>
      <c r="Z91" s="19" t="n">
        <v>20000</v>
      </c>
      <c r="AA91" s="19" t="n">
        <v>31665</v>
      </c>
      <c r="AB91" s="19" t="s">
        <v>1462</v>
      </c>
      <c r="AC91" s="14" t="s">
        <v>168</v>
      </c>
      <c r="AD91" s="20" t="s">
        <v>1463</v>
      </c>
      <c r="AE91" s="21" t="s">
        <v>1464</v>
      </c>
      <c r="AF91" s="19" t="s">
        <v>1465</v>
      </c>
      <c r="AG91" s="16" t="s">
        <v>1466</v>
      </c>
      <c r="AH91" s="16" t="s">
        <v>1467</v>
      </c>
      <c r="AI91" s="16" t="s">
        <v>1468</v>
      </c>
      <c r="AJ91" s="16" t="s">
        <v>486</v>
      </c>
      <c r="AK91" s="15"/>
      <c r="AL91" s="14" t="s">
        <v>184</v>
      </c>
      <c r="AM91" s="14" t="s">
        <v>1469</v>
      </c>
    </row>
    <row r="92" customFormat="false" ht="25.5" hidden="false" customHeight="true" outlineLevel="0" collapsed="false">
      <c r="A92" s="14" t="s">
        <v>1470</v>
      </c>
      <c r="B92" s="14" t="s">
        <v>157</v>
      </c>
      <c r="C92" s="15" t="n">
        <v>45352</v>
      </c>
      <c r="D92" s="14" t="n">
        <f aca="false">IF(C92="","",YEAR(C92))</f>
        <v>2024</v>
      </c>
      <c r="E92" s="14" t="s">
        <v>279</v>
      </c>
      <c r="F92" s="16" t="s">
        <v>675</v>
      </c>
      <c r="G92" s="14" t="s">
        <v>676</v>
      </c>
      <c r="H92" s="14" t="s">
        <v>677</v>
      </c>
      <c r="I92" s="16" t="s">
        <v>774</v>
      </c>
      <c r="J92" s="14" t="s">
        <v>231</v>
      </c>
      <c r="K92" s="14" t="s">
        <v>162</v>
      </c>
      <c r="L92" s="16" t="s">
        <v>1471</v>
      </c>
      <c r="M92" s="17" t="s">
        <v>1472</v>
      </c>
      <c r="N92" s="14" t="s">
        <v>128</v>
      </c>
      <c r="O92" s="14" t="s">
        <v>240</v>
      </c>
      <c r="P92" s="14" t="s">
        <v>530</v>
      </c>
      <c r="Q92" s="14" t="s">
        <v>168</v>
      </c>
      <c r="R92" s="15"/>
      <c r="S92" s="14" t="s">
        <v>287</v>
      </c>
      <c r="T92" s="14" t="s">
        <v>170</v>
      </c>
      <c r="U92" s="14" t="s">
        <v>288</v>
      </c>
      <c r="V92" s="16" t="s">
        <v>1473</v>
      </c>
      <c r="W92" s="14" t="s">
        <v>287</v>
      </c>
      <c r="X92" s="14" t="s">
        <v>1474</v>
      </c>
      <c r="Y92" s="18"/>
      <c r="Z92" s="19"/>
      <c r="AA92" s="19"/>
      <c r="AB92" s="19"/>
      <c r="AC92" s="14" t="s">
        <v>291</v>
      </c>
      <c r="AD92" s="20" t="s">
        <v>1475</v>
      </c>
      <c r="AE92" s="21" t="s">
        <v>1476</v>
      </c>
      <c r="AF92" s="19" t="s">
        <v>1477</v>
      </c>
      <c r="AG92" s="16" t="s">
        <v>295</v>
      </c>
      <c r="AH92" s="16" t="s">
        <v>1478</v>
      </c>
      <c r="AI92" s="16" t="s">
        <v>1479</v>
      </c>
      <c r="AJ92" s="16" t="s">
        <v>298</v>
      </c>
      <c r="AK92" s="15"/>
      <c r="AL92" s="14" t="s">
        <v>184</v>
      </c>
      <c r="AM92" s="14" t="s">
        <v>1480</v>
      </c>
    </row>
    <row r="93" customFormat="false" ht="25.5" hidden="false" customHeight="true" outlineLevel="0" collapsed="false">
      <c r="A93" s="14" t="s">
        <v>1481</v>
      </c>
      <c r="B93" s="14" t="s">
        <v>157</v>
      </c>
      <c r="C93" s="15" t="n">
        <v>45335</v>
      </c>
      <c r="D93" s="14" t="n">
        <f aca="false">IF(C93="","",YEAR(C93))</f>
        <v>2024</v>
      </c>
      <c r="E93" s="14" t="s">
        <v>279</v>
      </c>
      <c r="F93" s="16" t="s">
        <v>1149</v>
      </c>
      <c r="G93" s="14" t="s">
        <v>1150</v>
      </c>
      <c r="H93" s="14" t="s">
        <v>1151</v>
      </c>
      <c r="I93" s="16" t="s">
        <v>1482</v>
      </c>
      <c r="J93" s="14" t="s">
        <v>136</v>
      </c>
      <c r="K93" s="14" t="s">
        <v>162</v>
      </c>
      <c r="L93" s="16" t="s">
        <v>1483</v>
      </c>
      <c r="M93" s="17" t="s">
        <v>1484</v>
      </c>
      <c r="N93" s="14" t="s">
        <v>165</v>
      </c>
      <c r="O93" s="14" t="s">
        <v>345</v>
      </c>
      <c r="P93" s="14" t="s">
        <v>1154</v>
      </c>
      <c r="Q93" s="14" t="s">
        <v>168</v>
      </c>
      <c r="R93" s="15"/>
      <c r="S93" s="14" t="s">
        <v>169</v>
      </c>
      <c r="T93" s="14" t="s">
        <v>1336</v>
      </c>
      <c r="U93" s="14" t="s">
        <v>288</v>
      </c>
      <c r="V93" s="16" t="s">
        <v>1485</v>
      </c>
      <c r="W93" s="14" t="s">
        <v>287</v>
      </c>
      <c r="X93" s="14" t="s">
        <v>1486</v>
      </c>
      <c r="Y93" s="18"/>
      <c r="Z93" s="19"/>
      <c r="AA93" s="19"/>
      <c r="AB93" s="19"/>
      <c r="AC93" s="14" t="s">
        <v>291</v>
      </c>
      <c r="AD93" s="20" t="s">
        <v>1487</v>
      </c>
      <c r="AE93" s="21" t="s">
        <v>1488</v>
      </c>
      <c r="AF93" s="19" t="s">
        <v>1489</v>
      </c>
      <c r="AG93" s="16" t="s">
        <v>1490</v>
      </c>
      <c r="AH93" s="16" t="s">
        <v>1491</v>
      </c>
      <c r="AI93" s="16" t="s">
        <v>1492</v>
      </c>
      <c r="AJ93" s="16" t="s">
        <v>298</v>
      </c>
      <c r="AK93" s="15"/>
      <c r="AL93" s="14" t="s">
        <v>184</v>
      </c>
      <c r="AM93" s="14" t="s">
        <v>1493</v>
      </c>
    </row>
    <row r="94" customFormat="false" ht="25.5" hidden="false" customHeight="true" outlineLevel="0" collapsed="false">
      <c r="A94" s="14" t="s">
        <v>1494</v>
      </c>
      <c r="B94" s="14" t="s">
        <v>157</v>
      </c>
      <c r="C94" s="15" t="n">
        <v>45274</v>
      </c>
      <c r="D94" s="14" t="n">
        <f aca="false">IF(C94="","",YEAR(C94))</f>
        <v>2023</v>
      </c>
      <c r="E94" s="14" t="s">
        <v>279</v>
      </c>
      <c r="F94" s="16" t="s">
        <v>874</v>
      </c>
      <c r="G94" s="14" t="s">
        <v>875</v>
      </c>
      <c r="H94" s="14" t="s">
        <v>876</v>
      </c>
      <c r="I94" s="16" t="s">
        <v>161</v>
      </c>
      <c r="J94" s="14" t="s">
        <v>136</v>
      </c>
      <c r="K94" s="14" t="s">
        <v>325</v>
      </c>
      <c r="L94" s="16" t="s">
        <v>1495</v>
      </c>
      <c r="M94" s="17" t="s">
        <v>1496</v>
      </c>
      <c r="N94" s="14" t="s">
        <v>165</v>
      </c>
      <c r="O94" s="14" t="s">
        <v>345</v>
      </c>
      <c r="P94" s="14" t="s">
        <v>879</v>
      </c>
      <c r="Q94" s="14" t="s">
        <v>168</v>
      </c>
      <c r="R94" s="15"/>
      <c r="S94" s="14" t="s">
        <v>169</v>
      </c>
      <c r="T94" s="14" t="s">
        <v>330</v>
      </c>
      <c r="U94" s="14" t="s">
        <v>331</v>
      </c>
      <c r="V94" s="16" t="s">
        <v>1497</v>
      </c>
      <c r="W94" s="14" t="s">
        <v>333</v>
      </c>
      <c r="X94" s="14" t="s">
        <v>882</v>
      </c>
      <c r="Y94" s="18"/>
      <c r="Z94" s="19"/>
      <c r="AA94" s="19"/>
      <c r="AB94" s="19"/>
      <c r="AC94" s="14" t="s">
        <v>291</v>
      </c>
      <c r="AD94" s="20"/>
      <c r="AE94" s="21"/>
      <c r="AF94" s="19"/>
      <c r="AG94" s="16" t="s">
        <v>335</v>
      </c>
      <c r="AH94" s="16" t="s">
        <v>1498</v>
      </c>
      <c r="AI94" s="16" t="s">
        <v>1499</v>
      </c>
      <c r="AJ94" s="16" t="s">
        <v>338</v>
      </c>
      <c r="AK94" s="15"/>
      <c r="AL94" s="14" t="s">
        <v>184</v>
      </c>
      <c r="AM94" s="14" t="s">
        <v>1500</v>
      </c>
    </row>
    <row r="95" customFormat="false" ht="25.5" hidden="false" customHeight="true" outlineLevel="0" collapsed="false">
      <c r="A95" s="14" t="s">
        <v>1501</v>
      </c>
      <c r="B95" s="14" t="s">
        <v>157</v>
      </c>
      <c r="C95" s="15" t="n">
        <v>45273</v>
      </c>
      <c r="D95" s="14" t="n">
        <f aca="false">IF(C95="","",YEAR(C95))</f>
        <v>2023</v>
      </c>
      <c r="E95" s="14" t="s">
        <v>120</v>
      </c>
      <c r="F95" s="16" t="s">
        <v>1502</v>
      </c>
      <c r="G95" s="14" t="s">
        <v>1503</v>
      </c>
      <c r="H95" s="14" t="s">
        <v>1504</v>
      </c>
      <c r="I95" s="16" t="s">
        <v>1505</v>
      </c>
      <c r="J95" s="14" t="s">
        <v>1201</v>
      </c>
      <c r="K95" s="14" t="s">
        <v>162</v>
      </c>
      <c r="L95" s="16" t="s">
        <v>1506</v>
      </c>
      <c r="M95" s="17" t="s">
        <v>1507</v>
      </c>
      <c r="N95" s="14" t="s">
        <v>128</v>
      </c>
      <c r="O95" s="14" t="s">
        <v>240</v>
      </c>
      <c r="P95" s="14" t="s">
        <v>1508</v>
      </c>
      <c r="Q95" s="14" t="s">
        <v>265</v>
      </c>
      <c r="R95" s="15"/>
      <c r="S95" s="14" t="s">
        <v>169</v>
      </c>
      <c r="T95" s="14" t="s">
        <v>170</v>
      </c>
      <c r="U95" s="14" t="s">
        <v>288</v>
      </c>
      <c r="V95" s="16" t="s">
        <v>1509</v>
      </c>
      <c r="W95" s="14" t="s">
        <v>287</v>
      </c>
      <c r="X95" s="14" t="s">
        <v>1510</v>
      </c>
      <c r="Y95" s="18"/>
      <c r="Z95" s="19"/>
      <c r="AA95" s="19"/>
      <c r="AB95" s="19"/>
      <c r="AC95" s="14" t="s">
        <v>291</v>
      </c>
      <c r="AD95" s="20" t="s">
        <v>1511</v>
      </c>
      <c r="AE95" s="21" t="s">
        <v>1512</v>
      </c>
      <c r="AF95" s="19" t="s">
        <v>1513</v>
      </c>
      <c r="AG95" s="16" t="s">
        <v>1514</v>
      </c>
      <c r="AH95" s="16" t="s">
        <v>1515</v>
      </c>
      <c r="AI95" s="16" t="s">
        <v>1516</v>
      </c>
      <c r="AJ95" s="16" t="s">
        <v>298</v>
      </c>
      <c r="AK95" s="15"/>
      <c r="AL95" s="14" t="s">
        <v>184</v>
      </c>
      <c r="AM95" s="14" t="s">
        <v>1517</v>
      </c>
    </row>
    <row r="96" customFormat="false" ht="25.5" hidden="false" customHeight="true" outlineLevel="0" collapsed="false">
      <c r="A96" s="14" t="s">
        <v>1518</v>
      </c>
      <c r="B96" s="14" t="s">
        <v>157</v>
      </c>
      <c r="C96" s="15" t="n">
        <v>45272</v>
      </c>
      <c r="D96" s="14" t="n">
        <f aca="false">IF(C96="","",YEAR(C96))</f>
        <v>2023</v>
      </c>
      <c r="E96" s="14" t="s">
        <v>279</v>
      </c>
      <c r="F96" s="16" t="s">
        <v>687</v>
      </c>
      <c r="G96" s="14" t="s">
        <v>688</v>
      </c>
      <c r="H96" s="14" t="s">
        <v>689</v>
      </c>
      <c r="I96" s="16" t="s">
        <v>1519</v>
      </c>
      <c r="J96" s="14" t="s">
        <v>603</v>
      </c>
      <c r="K96" s="14" t="s">
        <v>162</v>
      </c>
      <c r="L96" s="16" t="s">
        <v>1520</v>
      </c>
      <c r="M96" s="17" t="s">
        <v>1521</v>
      </c>
      <c r="N96" s="14" t="s">
        <v>128</v>
      </c>
      <c r="O96" s="14" t="s">
        <v>240</v>
      </c>
      <c r="P96" s="14" t="s">
        <v>693</v>
      </c>
      <c r="Q96" s="14" t="s">
        <v>265</v>
      </c>
      <c r="R96" s="15" t="s">
        <v>1522</v>
      </c>
      <c r="S96" s="14" t="s">
        <v>287</v>
      </c>
      <c r="T96" s="14" t="s">
        <v>170</v>
      </c>
      <c r="U96" s="14" t="s">
        <v>288</v>
      </c>
      <c r="V96" s="16" t="s">
        <v>1523</v>
      </c>
      <c r="W96" s="14" t="s">
        <v>287</v>
      </c>
      <c r="X96" s="14" t="s">
        <v>1524</v>
      </c>
      <c r="Y96" s="18"/>
      <c r="Z96" s="19"/>
      <c r="AA96" s="19"/>
      <c r="AB96" s="19"/>
      <c r="AC96" s="14" t="s">
        <v>291</v>
      </c>
      <c r="AD96" s="20" t="s">
        <v>1525</v>
      </c>
      <c r="AE96" s="21" t="s">
        <v>1526</v>
      </c>
      <c r="AF96" s="19" t="s">
        <v>1527</v>
      </c>
      <c r="AG96" s="16" t="s">
        <v>1514</v>
      </c>
      <c r="AH96" s="16" t="s">
        <v>1528</v>
      </c>
      <c r="AI96" s="16" t="s">
        <v>1529</v>
      </c>
      <c r="AJ96" s="16" t="s">
        <v>298</v>
      </c>
      <c r="AK96" s="15"/>
      <c r="AL96" s="14" t="s">
        <v>184</v>
      </c>
      <c r="AM96" s="14" t="s">
        <v>1530</v>
      </c>
    </row>
    <row r="97" customFormat="false" ht="38.25" hidden="false" customHeight="true" outlineLevel="0" collapsed="false">
      <c r="A97" s="14" t="s">
        <v>1531</v>
      </c>
      <c r="B97" s="14" t="s">
        <v>157</v>
      </c>
      <c r="C97" s="15" t="n">
        <v>45261</v>
      </c>
      <c r="D97" s="14" t="n">
        <f aca="false">IF(C97="","",YEAR(C97))</f>
        <v>2023</v>
      </c>
      <c r="E97" s="14" t="s">
        <v>1532</v>
      </c>
      <c r="F97" s="16" t="s">
        <v>1533</v>
      </c>
      <c r="G97" s="14" t="s">
        <v>1534</v>
      </c>
      <c r="H97" s="14" t="s">
        <v>1535</v>
      </c>
      <c r="I97" s="16" t="s">
        <v>1536</v>
      </c>
      <c r="J97" s="14" t="s">
        <v>603</v>
      </c>
      <c r="K97" s="14" t="s">
        <v>162</v>
      </c>
      <c r="L97" s="16" t="s">
        <v>1537</v>
      </c>
      <c r="M97" s="17" t="s">
        <v>1538</v>
      </c>
      <c r="N97" s="14" t="s">
        <v>128</v>
      </c>
      <c r="O97" s="14" t="s">
        <v>129</v>
      </c>
      <c r="P97" s="14" t="s">
        <v>1539</v>
      </c>
      <c r="Q97" s="14" t="s">
        <v>265</v>
      </c>
      <c r="R97" s="15" t="s">
        <v>1540</v>
      </c>
      <c r="S97" s="14" t="s">
        <v>169</v>
      </c>
      <c r="T97" s="14" t="s">
        <v>170</v>
      </c>
      <c r="U97" s="14" t="s">
        <v>266</v>
      </c>
      <c r="V97" s="16" t="s">
        <v>1541</v>
      </c>
      <c r="W97" s="14" t="s">
        <v>169</v>
      </c>
      <c r="X97" s="14" t="s">
        <v>1542</v>
      </c>
      <c r="Y97" s="18"/>
      <c r="Z97" s="19" t="n">
        <v>80000</v>
      </c>
      <c r="AA97" s="19" t="s">
        <v>1543</v>
      </c>
      <c r="AB97" s="19" t="s">
        <v>1544</v>
      </c>
      <c r="AC97" s="14" t="s">
        <v>570</v>
      </c>
      <c r="AD97" s="20" t="s">
        <v>1545</v>
      </c>
      <c r="AE97" s="21" t="s">
        <v>1546</v>
      </c>
      <c r="AF97" s="19" t="s">
        <v>1547</v>
      </c>
      <c r="AG97" s="16" t="s">
        <v>1548</v>
      </c>
      <c r="AH97" s="16" t="s">
        <v>1549</v>
      </c>
      <c r="AI97" s="16" t="s">
        <v>1550</v>
      </c>
      <c r="AJ97" s="16" t="s">
        <v>1551</v>
      </c>
      <c r="AK97" s="15"/>
      <c r="AL97" s="14" t="s">
        <v>184</v>
      </c>
      <c r="AM97" s="14" t="s">
        <v>1552</v>
      </c>
    </row>
    <row r="98" customFormat="false" ht="25.5" hidden="false" customHeight="true" outlineLevel="0" collapsed="false">
      <c r="A98" s="14" t="s">
        <v>1553</v>
      </c>
      <c r="B98" s="14" t="s">
        <v>157</v>
      </c>
      <c r="C98" s="15" t="n">
        <v>45246</v>
      </c>
      <c r="D98" s="14" t="n">
        <f aca="false">IF(C98="","",YEAR(C98))</f>
        <v>2023</v>
      </c>
      <c r="E98" s="14" t="s">
        <v>279</v>
      </c>
      <c r="F98" s="16" t="s">
        <v>1554</v>
      </c>
      <c r="G98" s="14" t="s">
        <v>1555</v>
      </c>
      <c r="H98" s="14" t="s">
        <v>1556</v>
      </c>
      <c r="I98" s="16" t="s">
        <v>1557</v>
      </c>
      <c r="J98" s="14" t="s">
        <v>583</v>
      </c>
      <c r="K98" s="14" t="s">
        <v>162</v>
      </c>
      <c r="L98" s="16" t="s">
        <v>1558</v>
      </c>
      <c r="M98" s="17" t="s">
        <v>1559</v>
      </c>
      <c r="N98" s="14" t="s">
        <v>939</v>
      </c>
      <c r="O98" s="14" t="s">
        <v>263</v>
      </c>
      <c r="P98" s="14" t="s">
        <v>167</v>
      </c>
      <c r="Q98" s="14" t="s">
        <v>265</v>
      </c>
      <c r="R98" s="15"/>
      <c r="S98" s="14" t="s">
        <v>287</v>
      </c>
      <c r="T98" s="14" t="s">
        <v>170</v>
      </c>
      <c r="U98" s="14" t="s">
        <v>288</v>
      </c>
      <c r="V98" s="16" t="s">
        <v>1560</v>
      </c>
      <c r="W98" s="14" t="s">
        <v>287</v>
      </c>
      <c r="X98" s="14" t="s">
        <v>1561</v>
      </c>
      <c r="Y98" s="18"/>
      <c r="Z98" s="19"/>
      <c r="AA98" s="19"/>
      <c r="AB98" s="19"/>
      <c r="AC98" s="14" t="s">
        <v>291</v>
      </c>
      <c r="AD98" s="20" t="s">
        <v>1562</v>
      </c>
      <c r="AE98" s="21" t="s">
        <v>1563</v>
      </c>
      <c r="AF98" s="19" t="s">
        <v>1564</v>
      </c>
      <c r="AG98" s="16" t="s">
        <v>1565</v>
      </c>
      <c r="AH98" s="16" t="s">
        <v>1566</v>
      </c>
      <c r="AI98" s="16" t="s">
        <v>1567</v>
      </c>
      <c r="AJ98" s="16" t="s">
        <v>298</v>
      </c>
      <c r="AK98" s="15"/>
      <c r="AL98" s="14" t="s">
        <v>184</v>
      </c>
      <c r="AM98" s="14" t="s">
        <v>1568</v>
      </c>
    </row>
    <row r="99" customFormat="false" ht="165.75" hidden="false" customHeight="true" outlineLevel="0" collapsed="false">
      <c r="A99" s="14" t="s">
        <v>1569</v>
      </c>
      <c r="B99" s="14" t="s">
        <v>157</v>
      </c>
      <c r="C99" s="15" t="n">
        <v>45169</v>
      </c>
      <c r="D99" s="14" t="n">
        <f aca="false">IF(C99="","",YEAR(C99))</f>
        <v>2023</v>
      </c>
      <c r="E99" s="14" t="s">
        <v>120</v>
      </c>
      <c r="F99" s="16" t="s">
        <v>219</v>
      </c>
      <c r="G99" s="14" t="s">
        <v>220</v>
      </c>
      <c r="H99" s="14" t="s">
        <v>221</v>
      </c>
      <c r="I99" s="16" t="s">
        <v>1570</v>
      </c>
      <c r="J99" s="14" t="s">
        <v>145</v>
      </c>
      <c r="K99" s="14" t="s">
        <v>162</v>
      </c>
      <c r="L99" s="16" t="s">
        <v>1571</v>
      </c>
      <c r="M99" s="17" t="s">
        <v>1572</v>
      </c>
      <c r="N99" s="14" t="s">
        <v>529</v>
      </c>
      <c r="O99" s="14" t="s">
        <v>263</v>
      </c>
      <c r="P99" s="14" t="s">
        <v>1573</v>
      </c>
      <c r="Q99" s="14"/>
      <c r="R99" s="15"/>
      <c r="S99" s="14" t="s">
        <v>169</v>
      </c>
      <c r="T99" s="14" t="s">
        <v>170</v>
      </c>
      <c r="U99" s="14" t="s">
        <v>288</v>
      </c>
      <c r="V99" s="16" t="s">
        <v>1574</v>
      </c>
      <c r="W99" s="14" t="s">
        <v>287</v>
      </c>
      <c r="X99" s="14" t="s">
        <v>1575</v>
      </c>
      <c r="Y99" s="18"/>
      <c r="Z99" s="19"/>
      <c r="AA99" s="19"/>
      <c r="AB99" s="19"/>
      <c r="AC99" s="14" t="s">
        <v>291</v>
      </c>
      <c r="AD99" s="20" t="s">
        <v>1576</v>
      </c>
      <c r="AE99" s="21" t="s">
        <v>1577</v>
      </c>
      <c r="AF99" s="19" t="s">
        <v>1578</v>
      </c>
      <c r="AG99" s="16" t="s">
        <v>1579</v>
      </c>
      <c r="AH99" s="16" t="s">
        <v>1580</v>
      </c>
      <c r="AI99" s="16" t="s">
        <v>1581</v>
      </c>
      <c r="AJ99" s="16" t="s">
        <v>298</v>
      </c>
      <c r="AK99" s="15"/>
      <c r="AL99" s="14" t="s">
        <v>184</v>
      </c>
      <c r="AM99" s="14" t="s">
        <v>1582</v>
      </c>
    </row>
    <row r="100" customFormat="false" ht="25.5" hidden="false" customHeight="true" outlineLevel="0" collapsed="false">
      <c r="A100" s="14" t="s">
        <v>1583</v>
      </c>
      <c r="B100" s="14" t="s">
        <v>157</v>
      </c>
      <c r="C100" s="15" t="n">
        <v>45135</v>
      </c>
      <c r="D100" s="14" t="n">
        <f aca="false">IF(C100="","",YEAR(C100))</f>
        <v>2023</v>
      </c>
      <c r="E100" s="14" t="s">
        <v>120</v>
      </c>
      <c r="F100" s="16" t="s">
        <v>1584</v>
      </c>
      <c r="G100" s="14" t="s">
        <v>1585</v>
      </c>
      <c r="H100" s="14" t="s">
        <v>1586</v>
      </c>
      <c r="I100" s="16" t="s">
        <v>1587</v>
      </c>
      <c r="J100" s="14" t="s">
        <v>603</v>
      </c>
      <c r="K100" s="14" t="s">
        <v>162</v>
      </c>
      <c r="L100" s="16" t="s">
        <v>1588</v>
      </c>
      <c r="M100" s="17" t="s">
        <v>1589</v>
      </c>
      <c r="N100" s="14" t="s">
        <v>128</v>
      </c>
      <c r="O100" s="14" t="s">
        <v>240</v>
      </c>
      <c r="P100" s="14" t="s">
        <v>1590</v>
      </c>
      <c r="Q100" s="14" t="s">
        <v>168</v>
      </c>
      <c r="R100" s="15"/>
      <c r="S100" s="14" t="s">
        <v>287</v>
      </c>
      <c r="T100" s="14" t="s">
        <v>170</v>
      </c>
      <c r="U100" s="14" t="s">
        <v>288</v>
      </c>
      <c r="V100" s="16" t="s">
        <v>1591</v>
      </c>
      <c r="W100" s="14" t="s">
        <v>287</v>
      </c>
      <c r="X100" s="14" t="s">
        <v>1592</v>
      </c>
      <c r="Y100" s="18"/>
      <c r="Z100" s="19"/>
      <c r="AA100" s="19"/>
      <c r="AB100" s="19"/>
      <c r="AC100" s="14" t="s">
        <v>291</v>
      </c>
      <c r="AD100" s="20" t="s">
        <v>1593</v>
      </c>
      <c r="AE100" s="21" t="s">
        <v>1594</v>
      </c>
      <c r="AF100" s="19" t="s">
        <v>1595</v>
      </c>
      <c r="AG100" s="16" t="s">
        <v>295</v>
      </c>
      <c r="AH100" s="16" t="s">
        <v>1596</v>
      </c>
      <c r="AI100" s="16" t="s">
        <v>1597</v>
      </c>
      <c r="AJ100" s="16" t="s">
        <v>298</v>
      </c>
      <c r="AK100" s="15"/>
      <c r="AL100" s="14" t="s">
        <v>184</v>
      </c>
      <c r="AM100" s="14" t="s">
        <v>1598</v>
      </c>
    </row>
    <row r="101" customFormat="false" ht="38.25" hidden="false" customHeight="true" outlineLevel="0" collapsed="false">
      <c r="A101" s="14" t="s">
        <v>1599</v>
      </c>
      <c r="B101" s="14" t="s">
        <v>157</v>
      </c>
      <c r="C101" s="15" t="n">
        <v>45135</v>
      </c>
      <c r="D101" s="14" t="n">
        <f aca="false">IF(C101="","",YEAR(C101))</f>
        <v>2023</v>
      </c>
      <c r="E101" s="14" t="s">
        <v>279</v>
      </c>
      <c r="F101" s="16" t="s">
        <v>1600</v>
      </c>
      <c r="G101" s="14" t="s">
        <v>322</v>
      </c>
      <c r="H101" s="14" t="s">
        <v>323</v>
      </c>
      <c r="I101" s="16" t="s">
        <v>324</v>
      </c>
      <c r="J101" s="14" t="s">
        <v>136</v>
      </c>
      <c r="K101" s="14" t="s">
        <v>162</v>
      </c>
      <c r="L101" s="16" t="s">
        <v>1601</v>
      </c>
      <c r="M101" s="17" t="s">
        <v>1602</v>
      </c>
      <c r="N101" s="14" t="s">
        <v>328</v>
      </c>
      <c r="O101" s="14" t="s">
        <v>166</v>
      </c>
      <c r="P101" s="14" t="s">
        <v>329</v>
      </c>
      <c r="Q101" s="14" t="s">
        <v>168</v>
      </c>
      <c r="R101" s="15"/>
      <c r="S101" s="14" t="s">
        <v>169</v>
      </c>
      <c r="T101" s="14" t="s">
        <v>170</v>
      </c>
      <c r="U101" s="14" t="s">
        <v>288</v>
      </c>
      <c r="V101" s="16" t="s">
        <v>1603</v>
      </c>
      <c r="W101" s="14" t="s">
        <v>287</v>
      </c>
      <c r="X101" s="14" t="s">
        <v>1604</v>
      </c>
      <c r="Y101" s="18"/>
      <c r="Z101" s="19"/>
      <c r="AA101" s="19"/>
      <c r="AB101" s="19"/>
      <c r="AC101" s="14" t="s">
        <v>291</v>
      </c>
      <c r="AD101" s="20" t="s">
        <v>1605</v>
      </c>
      <c r="AE101" s="21" t="s">
        <v>1606</v>
      </c>
      <c r="AF101" s="19" t="s">
        <v>1607</v>
      </c>
      <c r="AG101" s="16" t="s">
        <v>1514</v>
      </c>
      <c r="AH101" s="16" t="s">
        <v>1608</v>
      </c>
      <c r="AI101" s="16" t="s">
        <v>1609</v>
      </c>
      <c r="AJ101" s="16" t="s">
        <v>298</v>
      </c>
      <c r="AK101" s="15"/>
      <c r="AL101" s="14" t="s">
        <v>184</v>
      </c>
      <c r="AM101" s="14" t="s">
        <v>1610</v>
      </c>
    </row>
    <row r="102" customFormat="false" ht="38.25" hidden="false" customHeight="true" outlineLevel="0" collapsed="false">
      <c r="A102" s="14" t="s">
        <v>1611</v>
      </c>
      <c r="B102" s="14" t="s">
        <v>157</v>
      </c>
      <c r="C102" s="15" t="n">
        <v>45134</v>
      </c>
      <c r="D102" s="14" t="n">
        <f aca="false">IF(C102="","",YEAR(C102))</f>
        <v>2023</v>
      </c>
      <c r="E102" s="14" t="s">
        <v>1532</v>
      </c>
      <c r="F102" s="16" t="s">
        <v>1612</v>
      </c>
      <c r="G102" s="14" t="s">
        <v>1613</v>
      </c>
      <c r="H102" s="14" t="s">
        <v>1614</v>
      </c>
      <c r="I102" s="16" t="s">
        <v>1615</v>
      </c>
      <c r="J102" s="14" t="s">
        <v>136</v>
      </c>
      <c r="K102" s="14" t="s">
        <v>305</v>
      </c>
      <c r="L102" s="16" t="s">
        <v>1616</v>
      </c>
      <c r="M102" s="17" t="s">
        <v>1617</v>
      </c>
      <c r="N102" s="14" t="s">
        <v>262</v>
      </c>
      <c r="O102" s="14" t="s">
        <v>240</v>
      </c>
      <c r="P102" s="14" t="s">
        <v>1618</v>
      </c>
      <c r="Q102" s="14" t="s">
        <v>168</v>
      </c>
      <c r="R102" s="15"/>
      <c r="S102" s="14" t="s">
        <v>169</v>
      </c>
      <c r="T102" s="14" t="s">
        <v>170</v>
      </c>
      <c r="U102" s="14" t="s">
        <v>266</v>
      </c>
      <c r="V102" s="16" t="s">
        <v>1619</v>
      </c>
      <c r="W102" s="14" t="s">
        <v>169</v>
      </c>
      <c r="X102" s="14" t="s">
        <v>1620</v>
      </c>
      <c r="Y102" s="18"/>
      <c r="Z102" s="19"/>
      <c r="AA102" s="19"/>
      <c r="AB102" s="19"/>
      <c r="AC102" s="14" t="s">
        <v>291</v>
      </c>
      <c r="AD102" s="20" t="s">
        <v>1621</v>
      </c>
      <c r="AE102" s="21" t="s">
        <v>1622</v>
      </c>
      <c r="AF102" s="19" t="s">
        <v>1623</v>
      </c>
      <c r="AG102" s="16" t="s">
        <v>1624</v>
      </c>
      <c r="AH102" s="16" t="s">
        <v>1625</v>
      </c>
      <c r="AI102" s="16" t="s">
        <v>1626</v>
      </c>
      <c r="AJ102" s="16" t="s">
        <v>1627</v>
      </c>
      <c r="AK102" s="15"/>
      <c r="AL102" s="14" t="s">
        <v>184</v>
      </c>
      <c r="AM102" s="14" t="s">
        <v>1628</v>
      </c>
    </row>
    <row r="103" customFormat="false" ht="25.5" hidden="false" customHeight="true" outlineLevel="0" collapsed="false">
      <c r="A103" s="14" t="s">
        <v>1629</v>
      </c>
      <c r="B103" s="14" t="s">
        <v>157</v>
      </c>
      <c r="C103" s="15" t="n">
        <v>45113</v>
      </c>
      <c r="D103" s="14" t="n">
        <f aca="false">IF(C103="","",YEAR(C103))</f>
        <v>2023</v>
      </c>
      <c r="E103" s="14" t="s">
        <v>120</v>
      </c>
      <c r="F103" s="16" t="s">
        <v>1630</v>
      </c>
      <c r="G103" s="14" t="s">
        <v>1631</v>
      </c>
      <c r="H103" s="14" t="s">
        <v>1632</v>
      </c>
      <c r="I103" s="16" t="s">
        <v>1300</v>
      </c>
      <c r="J103" s="14" t="s">
        <v>136</v>
      </c>
      <c r="K103" s="14" t="s">
        <v>162</v>
      </c>
      <c r="L103" s="16" t="s">
        <v>1633</v>
      </c>
      <c r="M103" s="17" t="s">
        <v>1634</v>
      </c>
      <c r="N103" s="14" t="s">
        <v>1303</v>
      </c>
      <c r="O103" s="14" t="s">
        <v>365</v>
      </c>
      <c r="P103" s="14" t="s">
        <v>1635</v>
      </c>
      <c r="Q103" s="14" t="s">
        <v>168</v>
      </c>
      <c r="R103" s="15"/>
      <c r="S103" s="14" t="s">
        <v>169</v>
      </c>
      <c r="T103" s="14" t="s">
        <v>1336</v>
      </c>
      <c r="U103" s="14" t="s">
        <v>171</v>
      </c>
      <c r="V103" s="16" t="s">
        <v>1636</v>
      </c>
      <c r="W103" s="14" t="s">
        <v>169</v>
      </c>
      <c r="X103" s="14" t="s">
        <v>1637</v>
      </c>
      <c r="Y103" s="18"/>
      <c r="Z103" s="19" t="n">
        <v>80000</v>
      </c>
      <c r="AA103" s="19" t="s">
        <v>1638</v>
      </c>
      <c r="AB103" s="19" t="s">
        <v>1639</v>
      </c>
      <c r="AC103" s="14" t="s">
        <v>168</v>
      </c>
      <c r="AD103" s="20" t="s">
        <v>1640</v>
      </c>
      <c r="AE103" s="21" t="s">
        <v>1641</v>
      </c>
      <c r="AF103" s="19" t="s">
        <v>1642</v>
      </c>
      <c r="AG103" s="16" t="s">
        <v>1643</v>
      </c>
      <c r="AH103" s="16" t="s">
        <v>1644</v>
      </c>
      <c r="AI103" s="16" t="s">
        <v>1645</v>
      </c>
      <c r="AJ103" s="16" t="s">
        <v>298</v>
      </c>
      <c r="AK103" s="15"/>
      <c r="AL103" s="14" t="s">
        <v>184</v>
      </c>
      <c r="AM103" s="14" t="s">
        <v>1646</v>
      </c>
    </row>
    <row r="104" customFormat="false" ht="25.5" hidden="false" customHeight="true" outlineLevel="0" collapsed="false">
      <c r="A104" s="14" t="s">
        <v>1647</v>
      </c>
      <c r="B104" s="14" t="s">
        <v>157</v>
      </c>
      <c r="C104" s="15" t="n">
        <v>45061</v>
      </c>
      <c r="D104" s="14" t="n">
        <f aca="false">IF(C104="","",YEAR(C104))</f>
        <v>2023</v>
      </c>
      <c r="E104" s="14" t="s">
        <v>120</v>
      </c>
      <c r="F104" s="16" t="s">
        <v>1648</v>
      </c>
      <c r="G104" s="14" t="s">
        <v>1631</v>
      </c>
      <c r="H104" s="14" t="s">
        <v>1649</v>
      </c>
      <c r="I104" s="16" t="s">
        <v>1650</v>
      </c>
      <c r="J104" s="14" t="s">
        <v>136</v>
      </c>
      <c r="K104" s="14" t="s">
        <v>162</v>
      </c>
      <c r="L104" s="16" t="s">
        <v>1651</v>
      </c>
      <c r="M104" s="17" t="s">
        <v>1652</v>
      </c>
      <c r="N104" s="14" t="s">
        <v>1653</v>
      </c>
      <c r="O104" s="14" t="s">
        <v>166</v>
      </c>
      <c r="P104" s="14" t="s">
        <v>1635</v>
      </c>
      <c r="Q104" s="14" t="s">
        <v>168</v>
      </c>
      <c r="R104" s="15"/>
      <c r="S104" s="14" t="s">
        <v>169</v>
      </c>
      <c r="T104" s="14" t="s">
        <v>170</v>
      </c>
      <c r="U104" s="14" t="s">
        <v>288</v>
      </c>
      <c r="V104" s="16" t="s">
        <v>1654</v>
      </c>
      <c r="W104" s="14" t="s">
        <v>287</v>
      </c>
      <c r="X104" s="14" t="s">
        <v>1655</v>
      </c>
      <c r="Y104" s="18"/>
      <c r="Z104" s="19"/>
      <c r="AA104" s="19"/>
      <c r="AB104" s="19"/>
      <c r="AC104" s="14" t="s">
        <v>291</v>
      </c>
      <c r="AD104" s="20" t="s">
        <v>1656</v>
      </c>
      <c r="AE104" s="21" t="s">
        <v>1657</v>
      </c>
      <c r="AF104" s="19" t="s">
        <v>1658</v>
      </c>
      <c r="AG104" s="16" t="s">
        <v>1514</v>
      </c>
      <c r="AH104" s="16" t="s">
        <v>1659</v>
      </c>
      <c r="AI104" s="16" t="s">
        <v>1660</v>
      </c>
      <c r="AJ104" s="16" t="s">
        <v>298</v>
      </c>
      <c r="AK104" s="15"/>
      <c r="AL104" s="14" t="s">
        <v>184</v>
      </c>
      <c r="AM104" s="14" t="s">
        <v>1661</v>
      </c>
    </row>
    <row r="105" customFormat="false" ht="255" hidden="false" customHeight="true" outlineLevel="0" collapsed="false">
      <c r="A105" s="14" t="s">
        <v>1662</v>
      </c>
      <c r="B105" s="14" t="s">
        <v>157</v>
      </c>
      <c r="C105" s="15" t="n">
        <v>45033</v>
      </c>
      <c r="D105" s="14" t="n">
        <f aca="false">IF(C105="","",YEAR(C105))</f>
        <v>2023</v>
      </c>
      <c r="E105" s="14" t="s">
        <v>187</v>
      </c>
      <c r="F105" s="16" t="s">
        <v>408</v>
      </c>
      <c r="G105" s="14" t="s">
        <v>409</v>
      </c>
      <c r="H105" s="14" t="s">
        <v>410</v>
      </c>
      <c r="I105" s="16" t="s">
        <v>1663</v>
      </c>
      <c r="J105" s="14" t="s">
        <v>145</v>
      </c>
      <c r="K105" s="14" t="s">
        <v>162</v>
      </c>
      <c r="L105" s="16" t="s">
        <v>1664</v>
      </c>
      <c r="M105" s="17" t="s">
        <v>1665</v>
      </c>
      <c r="N105" s="14" t="s">
        <v>364</v>
      </c>
      <c r="O105" s="14" t="s">
        <v>240</v>
      </c>
      <c r="P105" s="14" t="s">
        <v>415</v>
      </c>
      <c r="Q105" s="14" t="s">
        <v>265</v>
      </c>
      <c r="R105" s="15" t="s">
        <v>1666</v>
      </c>
      <c r="S105" s="14" t="s">
        <v>169</v>
      </c>
      <c r="T105" s="14" t="s">
        <v>170</v>
      </c>
      <c r="U105" s="14" t="s">
        <v>241</v>
      </c>
      <c r="V105" s="16" t="s">
        <v>1667</v>
      </c>
      <c r="W105" s="14" t="s">
        <v>169</v>
      </c>
      <c r="X105" s="14" t="s">
        <v>1668</v>
      </c>
      <c r="Y105" s="18" t="s">
        <v>1669</v>
      </c>
      <c r="Z105" s="19" t="n">
        <v>80000</v>
      </c>
      <c r="AA105" s="19" t="s">
        <v>1670</v>
      </c>
      <c r="AB105" s="19" t="s">
        <v>1671</v>
      </c>
      <c r="AC105" s="14" t="s">
        <v>168</v>
      </c>
      <c r="AD105" s="20" t="s">
        <v>1672</v>
      </c>
      <c r="AE105" s="21" t="s">
        <v>1673</v>
      </c>
      <c r="AF105" s="19" t="s">
        <v>1674</v>
      </c>
      <c r="AG105" s="16" t="s">
        <v>1675</v>
      </c>
      <c r="AH105" s="16" t="s">
        <v>1676</v>
      </c>
      <c r="AI105" s="16" t="s">
        <v>1677</v>
      </c>
      <c r="AJ105" s="16" t="s">
        <v>298</v>
      </c>
      <c r="AK105" s="15"/>
      <c r="AL105" s="14" t="s">
        <v>184</v>
      </c>
      <c r="AM105" s="14" t="s">
        <v>1678</v>
      </c>
    </row>
    <row r="106" customFormat="false" ht="25.5" hidden="false" customHeight="true" outlineLevel="0" collapsed="false">
      <c r="A106" s="14" t="s">
        <v>1679</v>
      </c>
      <c r="B106" s="14" t="s">
        <v>157</v>
      </c>
      <c r="C106" s="15" t="n">
        <v>44972</v>
      </c>
      <c r="D106" s="14" t="n">
        <f aca="false">IF(C106="","",YEAR(C106))</f>
        <v>2023</v>
      </c>
      <c r="E106" s="14" t="s">
        <v>120</v>
      </c>
      <c r="F106" s="16" t="s">
        <v>212</v>
      </c>
      <c r="G106" s="14" t="s">
        <v>213</v>
      </c>
      <c r="H106" s="14" t="s">
        <v>214</v>
      </c>
      <c r="I106" s="16" t="s">
        <v>1680</v>
      </c>
      <c r="J106" s="14" t="s">
        <v>136</v>
      </c>
      <c r="K106" s="14" t="s">
        <v>162</v>
      </c>
      <c r="L106" s="16" t="s">
        <v>1681</v>
      </c>
      <c r="M106" s="17" t="s">
        <v>1682</v>
      </c>
      <c r="N106" s="14" t="s">
        <v>165</v>
      </c>
      <c r="O106" s="14" t="s">
        <v>365</v>
      </c>
      <c r="P106" s="14" t="s">
        <v>462</v>
      </c>
      <c r="Q106" s="14" t="s">
        <v>168</v>
      </c>
      <c r="R106" s="15"/>
      <c r="S106" s="14" t="s">
        <v>169</v>
      </c>
      <c r="T106" s="14" t="s">
        <v>170</v>
      </c>
      <c r="U106" s="14" t="s">
        <v>171</v>
      </c>
      <c r="V106" s="16" t="s">
        <v>1683</v>
      </c>
      <c r="W106" s="14" t="s">
        <v>169</v>
      </c>
      <c r="X106" s="14" t="s">
        <v>1684</v>
      </c>
      <c r="Y106" s="18" t="s">
        <v>269</v>
      </c>
      <c r="Z106" s="19" t="n">
        <v>80000</v>
      </c>
      <c r="AA106" s="19" t="n">
        <v>146296</v>
      </c>
      <c r="AB106" s="19" t="s">
        <v>1685</v>
      </c>
      <c r="AC106" s="14" t="s">
        <v>168</v>
      </c>
      <c r="AD106" s="20" t="s">
        <v>1686</v>
      </c>
      <c r="AE106" s="21" t="s">
        <v>1687</v>
      </c>
      <c r="AF106" s="19" t="s">
        <v>1688</v>
      </c>
      <c r="AG106" s="16" t="s">
        <v>1689</v>
      </c>
      <c r="AH106" s="16" t="s">
        <v>1690</v>
      </c>
      <c r="AI106" s="16" t="s">
        <v>1691</v>
      </c>
      <c r="AJ106" s="16" t="s">
        <v>298</v>
      </c>
      <c r="AK106" s="15"/>
      <c r="AL106" s="14" t="s">
        <v>184</v>
      </c>
      <c r="AM106" s="14" t="s">
        <v>1692</v>
      </c>
    </row>
    <row r="107" customFormat="false" ht="178.5" hidden="false" customHeight="true" outlineLevel="0" collapsed="false">
      <c r="A107" s="14" t="s">
        <v>1693</v>
      </c>
      <c r="B107" s="14" t="s">
        <v>157</v>
      </c>
      <c r="C107" s="15" t="n">
        <v>44972</v>
      </c>
      <c r="D107" s="14" t="n">
        <f aca="false">IF(C107="","",YEAR(C107))</f>
        <v>2023</v>
      </c>
      <c r="E107" s="14" t="s">
        <v>120</v>
      </c>
      <c r="F107" s="16" t="s">
        <v>203</v>
      </c>
      <c r="G107" s="14" t="s">
        <v>204</v>
      </c>
      <c r="H107" s="14" t="s">
        <v>205</v>
      </c>
      <c r="I107" s="16" t="s">
        <v>222</v>
      </c>
      <c r="J107" s="14" t="s">
        <v>145</v>
      </c>
      <c r="K107" s="14" t="s">
        <v>162</v>
      </c>
      <c r="L107" s="16" t="s">
        <v>1694</v>
      </c>
      <c r="M107" s="17" t="s">
        <v>1695</v>
      </c>
      <c r="N107" s="14" t="s">
        <v>617</v>
      </c>
      <c r="O107" s="14" t="s">
        <v>365</v>
      </c>
      <c r="P107" s="14" t="s">
        <v>1696</v>
      </c>
      <c r="Q107" s="14" t="s">
        <v>265</v>
      </c>
      <c r="R107" s="15"/>
      <c r="S107" s="14" t="s">
        <v>169</v>
      </c>
      <c r="T107" s="14" t="s">
        <v>170</v>
      </c>
      <c r="U107" s="14" t="s">
        <v>288</v>
      </c>
      <c r="V107" s="16" t="s">
        <v>1697</v>
      </c>
      <c r="W107" s="14" t="s">
        <v>287</v>
      </c>
      <c r="X107" s="14" t="s">
        <v>1698</v>
      </c>
      <c r="Y107" s="18"/>
      <c r="Z107" s="19"/>
      <c r="AA107" s="19"/>
      <c r="AB107" s="19"/>
      <c r="AC107" s="14" t="s">
        <v>291</v>
      </c>
      <c r="AD107" s="20" t="s">
        <v>1699</v>
      </c>
      <c r="AE107" s="21" t="s">
        <v>1700</v>
      </c>
      <c r="AF107" s="19" t="s">
        <v>1701</v>
      </c>
      <c r="AG107" s="16" t="s">
        <v>1702</v>
      </c>
      <c r="AH107" s="16" t="s">
        <v>1703</v>
      </c>
      <c r="AI107" s="16" t="s">
        <v>1704</v>
      </c>
      <c r="AJ107" s="16" t="s">
        <v>298</v>
      </c>
      <c r="AK107" s="15"/>
      <c r="AL107" s="14" t="s">
        <v>184</v>
      </c>
      <c r="AM107" s="14" t="s">
        <v>1705</v>
      </c>
    </row>
    <row r="108" customFormat="false" ht="25.5" hidden="false" customHeight="true" outlineLevel="0" collapsed="false">
      <c r="A108" s="14" t="s">
        <v>1706</v>
      </c>
      <c r="B108" s="14" t="s">
        <v>157</v>
      </c>
      <c r="C108" s="15" t="n">
        <v>44875</v>
      </c>
      <c r="D108" s="14" t="n">
        <f aca="false">IF(C108="","",YEAR(C108))</f>
        <v>2022</v>
      </c>
      <c r="E108" s="14" t="s">
        <v>120</v>
      </c>
      <c r="F108" s="16" t="s">
        <v>1707</v>
      </c>
      <c r="G108" s="14" t="s">
        <v>1708</v>
      </c>
      <c r="H108" s="14" t="s">
        <v>1709</v>
      </c>
      <c r="I108" s="16" t="s">
        <v>739</v>
      </c>
      <c r="J108" s="14" t="s">
        <v>136</v>
      </c>
      <c r="K108" s="14" t="s">
        <v>325</v>
      </c>
      <c r="L108" s="16" t="s">
        <v>1710</v>
      </c>
      <c r="M108" s="17" t="s">
        <v>1711</v>
      </c>
      <c r="N108" s="14" t="s">
        <v>344</v>
      </c>
      <c r="O108" s="14" t="s">
        <v>263</v>
      </c>
      <c r="P108" s="14" t="s">
        <v>167</v>
      </c>
      <c r="Q108" s="14" t="s">
        <v>168</v>
      </c>
      <c r="R108" s="15"/>
      <c r="S108" s="14" t="s">
        <v>169</v>
      </c>
      <c r="T108" s="14" t="s">
        <v>330</v>
      </c>
      <c r="U108" s="14" t="s">
        <v>681</v>
      </c>
      <c r="V108" s="16" t="s">
        <v>1712</v>
      </c>
      <c r="W108" s="14" t="s">
        <v>333</v>
      </c>
      <c r="X108" s="14" t="s">
        <v>1713</v>
      </c>
      <c r="Y108" s="18"/>
      <c r="Z108" s="19"/>
      <c r="AA108" s="19"/>
      <c r="AB108" s="19"/>
      <c r="AC108" s="14" t="s">
        <v>291</v>
      </c>
      <c r="AD108" s="20"/>
      <c r="AE108" s="21"/>
      <c r="AF108" s="19"/>
      <c r="AG108" s="16" t="s">
        <v>335</v>
      </c>
      <c r="AH108" s="16" t="s">
        <v>1714</v>
      </c>
      <c r="AI108" s="16" t="s">
        <v>1715</v>
      </c>
      <c r="AJ108" s="16" t="s">
        <v>338</v>
      </c>
      <c r="AK108" s="15"/>
      <c r="AL108" s="14" t="s">
        <v>184</v>
      </c>
      <c r="AM108" s="14" t="s">
        <v>1716</v>
      </c>
    </row>
    <row r="109" customFormat="false" ht="229.5" hidden="false" customHeight="true" outlineLevel="0" collapsed="false">
      <c r="A109" s="14" t="s">
        <v>1717</v>
      </c>
      <c r="B109" s="14" t="s">
        <v>157</v>
      </c>
      <c r="C109" s="15" t="n">
        <v>44854</v>
      </c>
      <c r="D109" s="14" t="n">
        <f aca="false">IF(C109="","",YEAR(C109))</f>
        <v>2022</v>
      </c>
      <c r="E109" s="14" t="s">
        <v>120</v>
      </c>
      <c r="F109" s="16" t="s">
        <v>141</v>
      </c>
      <c r="G109" s="14" t="s">
        <v>142</v>
      </c>
      <c r="H109" s="14" t="s">
        <v>143</v>
      </c>
      <c r="I109" s="16" t="s">
        <v>283</v>
      </c>
      <c r="J109" s="14" t="s">
        <v>145</v>
      </c>
      <c r="K109" s="14" t="s">
        <v>325</v>
      </c>
      <c r="L109" s="16" t="s">
        <v>1718</v>
      </c>
      <c r="M109" s="17" t="s">
        <v>1719</v>
      </c>
      <c r="N109" s="14" t="s">
        <v>148</v>
      </c>
      <c r="O109" s="14" t="s">
        <v>240</v>
      </c>
      <c r="P109" s="14" t="s">
        <v>381</v>
      </c>
      <c r="Q109" s="14" t="s">
        <v>265</v>
      </c>
      <c r="R109" s="15"/>
      <c r="S109" s="14" t="s">
        <v>169</v>
      </c>
      <c r="T109" s="14" t="s">
        <v>170</v>
      </c>
      <c r="U109" s="14" t="s">
        <v>241</v>
      </c>
      <c r="V109" s="16" t="s">
        <v>1720</v>
      </c>
      <c r="W109" s="14" t="s">
        <v>169</v>
      </c>
      <c r="X109" s="14" t="s">
        <v>1721</v>
      </c>
      <c r="Y109" s="18" t="s">
        <v>1722</v>
      </c>
      <c r="Z109" s="19" t="n">
        <v>80000</v>
      </c>
      <c r="AA109" s="19" t="s">
        <v>1723</v>
      </c>
      <c r="AB109" s="19" t="s">
        <v>1724</v>
      </c>
      <c r="AC109" s="14" t="s">
        <v>570</v>
      </c>
      <c r="AD109" s="20" t="s">
        <v>1725</v>
      </c>
      <c r="AE109" s="21" t="s">
        <v>1726</v>
      </c>
      <c r="AF109" s="19" t="s">
        <v>1727</v>
      </c>
      <c r="AG109" s="16" t="s">
        <v>1728</v>
      </c>
      <c r="AH109" s="16" t="s">
        <v>1729</v>
      </c>
      <c r="AI109" s="16" t="s">
        <v>1730</v>
      </c>
      <c r="AJ109" s="16" t="s">
        <v>1731</v>
      </c>
      <c r="AK109" s="15"/>
      <c r="AL109" s="14" t="s">
        <v>184</v>
      </c>
      <c r="AM109" s="14" t="s">
        <v>1732</v>
      </c>
    </row>
    <row r="110" customFormat="false" ht="38.25" hidden="false" customHeight="true" outlineLevel="0" collapsed="false">
      <c r="A110" s="14" t="s">
        <v>1733</v>
      </c>
      <c r="B110" s="14" t="s">
        <v>157</v>
      </c>
      <c r="C110" s="15" t="n">
        <v>44831</v>
      </c>
      <c r="D110" s="14" t="n">
        <f aca="false">IF(C110="","",YEAR(C110))</f>
        <v>2022</v>
      </c>
      <c r="E110" s="14" t="s">
        <v>120</v>
      </c>
      <c r="F110" s="16" t="s">
        <v>1533</v>
      </c>
      <c r="G110" s="14" t="s">
        <v>1534</v>
      </c>
      <c r="H110" s="14" t="s">
        <v>1535</v>
      </c>
      <c r="I110" s="16" t="s">
        <v>1536</v>
      </c>
      <c r="J110" s="14" t="s">
        <v>603</v>
      </c>
      <c r="K110" s="14" t="s">
        <v>162</v>
      </c>
      <c r="L110" s="16" t="s">
        <v>1734</v>
      </c>
      <c r="M110" s="17" t="s">
        <v>1735</v>
      </c>
      <c r="N110" s="14" t="s">
        <v>128</v>
      </c>
      <c r="O110" s="14" t="s">
        <v>129</v>
      </c>
      <c r="P110" s="14" t="s">
        <v>1539</v>
      </c>
      <c r="Q110" s="14" t="s">
        <v>265</v>
      </c>
      <c r="R110" s="15"/>
      <c r="S110" s="14" t="s">
        <v>169</v>
      </c>
      <c r="T110" s="14" t="s">
        <v>1336</v>
      </c>
      <c r="U110" s="14" t="s">
        <v>266</v>
      </c>
      <c r="V110" s="16" t="s">
        <v>1736</v>
      </c>
      <c r="W110" s="14" t="s">
        <v>169</v>
      </c>
      <c r="X110" s="14" t="s">
        <v>1737</v>
      </c>
      <c r="Y110" s="18"/>
      <c r="Z110" s="19" t="n">
        <v>80000</v>
      </c>
      <c r="AA110" s="19"/>
      <c r="AB110" s="19" t="s">
        <v>1738</v>
      </c>
      <c r="AC110" s="14" t="s">
        <v>168</v>
      </c>
      <c r="AD110" s="20" t="s">
        <v>1739</v>
      </c>
      <c r="AE110" s="21" t="s">
        <v>1740</v>
      </c>
      <c r="AF110" s="19" t="s">
        <v>1741</v>
      </c>
      <c r="AG110" s="16" t="s">
        <v>1742</v>
      </c>
      <c r="AH110" s="16" t="s">
        <v>1743</v>
      </c>
      <c r="AI110" s="16" t="s">
        <v>1744</v>
      </c>
      <c r="AJ110" s="16" t="s">
        <v>298</v>
      </c>
      <c r="AK110" s="15"/>
      <c r="AL110" s="14" t="s">
        <v>184</v>
      </c>
      <c r="AM110" s="14" t="s">
        <v>1745</v>
      </c>
    </row>
    <row r="111" customFormat="false" ht="25.5" hidden="false" customHeight="true" outlineLevel="0" collapsed="false">
      <c r="A111" s="14" t="s">
        <v>1746</v>
      </c>
      <c r="B111" s="14" t="s">
        <v>157</v>
      </c>
      <c r="C111" s="15" t="n">
        <v>44820</v>
      </c>
      <c r="D111" s="14" t="n">
        <f aca="false">IF(C111="","",YEAR(C111))</f>
        <v>2022</v>
      </c>
      <c r="E111" s="14" t="s">
        <v>120</v>
      </c>
      <c r="F111" s="16" t="s">
        <v>1747</v>
      </c>
      <c r="G111" s="14" t="s">
        <v>1748</v>
      </c>
      <c r="H111" s="14" t="s">
        <v>1749</v>
      </c>
      <c r="I111" s="16" t="s">
        <v>1750</v>
      </c>
      <c r="J111" s="14" t="s">
        <v>583</v>
      </c>
      <c r="K111" s="14" t="s">
        <v>162</v>
      </c>
      <c r="L111" s="16" t="s">
        <v>1751</v>
      </c>
      <c r="M111" s="17" t="s">
        <v>1752</v>
      </c>
      <c r="N111" s="14" t="s">
        <v>201</v>
      </c>
      <c r="O111" s="14" t="s">
        <v>365</v>
      </c>
      <c r="P111" s="14" t="s">
        <v>1097</v>
      </c>
      <c r="Q111" s="14" t="s">
        <v>265</v>
      </c>
      <c r="R111" s="15"/>
      <c r="S111" s="14" t="s">
        <v>169</v>
      </c>
      <c r="T111" s="14" t="s">
        <v>170</v>
      </c>
      <c r="U111" s="14" t="s">
        <v>171</v>
      </c>
      <c r="V111" s="16" t="s">
        <v>1753</v>
      </c>
      <c r="W111" s="14" t="s">
        <v>169</v>
      </c>
      <c r="X111" s="14" t="s">
        <v>1754</v>
      </c>
      <c r="Y111" s="18" t="s">
        <v>1755</v>
      </c>
      <c r="Z111" s="19" t="n">
        <v>20000</v>
      </c>
      <c r="AA111" s="19" t="s">
        <v>1756</v>
      </c>
      <c r="AB111" s="19" t="s">
        <v>1757</v>
      </c>
      <c r="AC111" s="14" t="s">
        <v>168</v>
      </c>
      <c r="AD111" s="20" t="s">
        <v>1758</v>
      </c>
      <c r="AE111" s="21" t="s">
        <v>1759</v>
      </c>
      <c r="AF111" s="19" t="s">
        <v>1760</v>
      </c>
      <c r="AG111" s="16" t="s">
        <v>1761</v>
      </c>
      <c r="AH111" s="16" t="s">
        <v>1762</v>
      </c>
      <c r="AI111" s="16" t="s">
        <v>1763</v>
      </c>
      <c r="AJ111" s="16" t="s">
        <v>298</v>
      </c>
      <c r="AK111" s="15"/>
      <c r="AL111" s="14" t="s">
        <v>184</v>
      </c>
      <c r="AM111" s="14" t="s">
        <v>1764</v>
      </c>
    </row>
    <row r="112" customFormat="false" ht="216.75" hidden="false" customHeight="true" outlineLevel="0" collapsed="false">
      <c r="A112" s="14" t="s">
        <v>1765</v>
      </c>
      <c r="B112" s="14" t="s">
        <v>157</v>
      </c>
      <c r="C112" s="15" t="n">
        <v>44813</v>
      </c>
      <c r="D112" s="14" t="n">
        <f aca="false">IF(C112="","",YEAR(C112))</f>
        <v>2022</v>
      </c>
      <c r="E112" s="14" t="s">
        <v>120</v>
      </c>
      <c r="F112" s="16" t="s">
        <v>408</v>
      </c>
      <c r="G112" s="14" t="s">
        <v>409</v>
      </c>
      <c r="H112" s="14" t="s">
        <v>410</v>
      </c>
      <c r="I112" s="16" t="s">
        <v>1766</v>
      </c>
      <c r="J112" s="14" t="s">
        <v>145</v>
      </c>
      <c r="K112" s="14" t="s">
        <v>325</v>
      </c>
      <c r="L112" s="16" t="s">
        <v>1767</v>
      </c>
      <c r="M112" s="17" t="s">
        <v>1768</v>
      </c>
      <c r="N112" s="14" t="s">
        <v>364</v>
      </c>
      <c r="O112" s="14" t="s">
        <v>240</v>
      </c>
      <c r="P112" s="14" t="s">
        <v>415</v>
      </c>
      <c r="Q112" s="14" t="s">
        <v>265</v>
      </c>
      <c r="R112" s="15"/>
      <c r="S112" s="14" t="s">
        <v>169</v>
      </c>
      <c r="T112" s="14" t="s">
        <v>170</v>
      </c>
      <c r="U112" s="14" t="s">
        <v>241</v>
      </c>
      <c r="V112" s="16" t="s">
        <v>1769</v>
      </c>
      <c r="W112" s="14" t="s">
        <v>169</v>
      </c>
      <c r="X112" s="14" t="s">
        <v>1770</v>
      </c>
      <c r="Y112" s="18"/>
      <c r="Z112" s="19" t="n">
        <v>80000</v>
      </c>
      <c r="AA112" s="19" t="s">
        <v>1771</v>
      </c>
      <c r="AB112" s="19" t="s">
        <v>1772</v>
      </c>
      <c r="AC112" s="14" t="s">
        <v>570</v>
      </c>
      <c r="AD112" s="20" t="s">
        <v>1773</v>
      </c>
      <c r="AE112" s="21" t="s">
        <v>1774</v>
      </c>
      <c r="AF112" s="19" t="s">
        <v>1775</v>
      </c>
      <c r="AG112" s="16" t="s">
        <v>1728</v>
      </c>
      <c r="AH112" s="16" t="s">
        <v>1776</v>
      </c>
      <c r="AI112" s="16" t="s">
        <v>1777</v>
      </c>
      <c r="AJ112" s="16" t="s">
        <v>1778</v>
      </c>
      <c r="AK112" s="15"/>
      <c r="AL112" s="14" t="s">
        <v>184</v>
      </c>
      <c r="AM112" s="14" t="s">
        <v>1779</v>
      </c>
    </row>
    <row r="113" customFormat="false" ht="25.5" hidden="false" customHeight="true" outlineLevel="0" collapsed="false">
      <c r="A113" s="14" t="s">
        <v>1780</v>
      </c>
      <c r="B113" s="14" t="s">
        <v>157</v>
      </c>
      <c r="C113" s="15" t="n">
        <v>44757</v>
      </c>
      <c r="D113" s="14" t="n">
        <f aca="false">IF(C113="","",YEAR(C113))</f>
        <v>2022</v>
      </c>
      <c r="E113" s="14" t="s">
        <v>120</v>
      </c>
      <c r="F113" s="16" t="s">
        <v>1781</v>
      </c>
      <c r="G113" s="14" t="s">
        <v>1782</v>
      </c>
      <c r="H113" s="14" t="s">
        <v>1783</v>
      </c>
      <c r="I113" s="16" t="s">
        <v>1784</v>
      </c>
      <c r="J113" s="14" t="s">
        <v>603</v>
      </c>
      <c r="K113" s="14" t="s">
        <v>162</v>
      </c>
      <c r="L113" s="16" t="s">
        <v>1785</v>
      </c>
      <c r="M113" s="17" t="s">
        <v>1786</v>
      </c>
      <c r="N113" s="14" t="s">
        <v>128</v>
      </c>
      <c r="O113" s="14" t="s">
        <v>263</v>
      </c>
      <c r="P113" s="14" t="s">
        <v>167</v>
      </c>
      <c r="Q113" s="14" t="s">
        <v>265</v>
      </c>
      <c r="R113" s="15"/>
      <c r="S113" s="14" t="s">
        <v>169</v>
      </c>
      <c r="T113" s="14" t="s">
        <v>1336</v>
      </c>
      <c r="U113" s="14" t="s">
        <v>266</v>
      </c>
      <c r="V113" s="16" t="s">
        <v>1787</v>
      </c>
      <c r="W113" s="14" t="s">
        <v>169</v>
      </c>
      <c r="X113" s="14" t="s">
        <v>1788</v>
      </c>
      <c r="Y113" s="18"/>
      <c r="Z113" s="19" t="n">
        <v>80000</v>
      </c>
      <c r="AA113" s="19" t="s">
        <v>1789</v>
      </c>
      <c r="AB113" s="19" t="s">
        <v>1790</v>
      </c>
      <c r="AC113" s="14" t="s">
        <v>168</v>
      </c>
      <c r="AD113" s="20" t="s">
        <v>1791</v>
      </c>
      <c r="AE113" s="21" t="s">
        <v>1792</v>
      </c>
      <c r="AF113" s="19" t="s">
        <v>1793</v>
      </c>
      <c r="AG113" s="16" t="s">
        <v>1794</v>
      </c>
      <c r="AH113" s="16" t="s">
        <v>1795</v>
      </c>
      <c r="AI113" s="16" t="s">
        <v>1796</v>
      </c>
      <c r="AJ113" s="16" t="s">
        <v>298</v>
      </c>
      <c r="AK113" s="15"/>
      <c r="AL113" s="14" t="s">
        <v>184</v>
      </c>
      <c r="AM113" s="14" t="s">
        <v>1797</v>
      </c>
    </row>
    <row r="114" customFormat="false" ht="25.5" hidden="false" customHeight="true" outlineLevel="0" collapsed="false">
      <c r="A114" s="14" t="s">
        <v>1798</v>
      </c>
      <c r="B114" s="14" t="s">
        <v>157</v>
      </c>
      <c r="C114" s="15" t="n">
        <v>44757</v>
      </c>
      <c r="D114" s="14" t="n">
        <f aca="false">IF(C114="","",YEAR(C114))</f>
        <v>2022</v>
      </c>
      <c r="E114" s="14" t="s">
        <v>120</v>
      </c>
      <c r="F114" s="16" t="s">
        <v>1315</v>
      </c>
      <c r="G114" s="14" t="s">
        <v>1316</v>
      </c>
      <c r="H114" s="14" t="s">
        <v>1317</v>
      </c>
      <c r="I114" s="16" t="s">
        <v>1799</v>
      </c>
      <c r="J114" s="14" t="s">
        <v>136</v>
      </c>
      <c r="K114" s="14" t="s">
        <v>162</v>
      </c>
      <c r="L114" s="16" t="s">
        <v>1800</v>
      </c>
      <c r="M114" s="17" t="s">
        <v>1801</v>
      </c>
      <c r="N114" s="14" t="s">
        <v>165</v>
      </c>
      <c r="O114" s="14" t="s">
        <v>240</v>
      </c>
      <c r="P114" s="14" t="s">
        <v>1320</v>
      </c>
      <c r="Q114" s="14" t="s">
        <v>168</v>
      </c>
      <c r="R114" s="15"/>
      <c r="S114" s="14" t="s">
        <v>169</v>
      </c>
      <c r="T114" s="14" t="s">
        <v>170</v>
      </c>
      <c r="U114" s="14" t="s">
        <v>171</v>
      </c>
      <c r="V114" s="16" t="s">
        <v>1802</v>
      </c>
      <c r="W114" s="14" t="s">
        <v>169</v>
      </c>
      <c r="X114" s="14" t="s">
        <v>1803</v>
      </c>
      <c r="Y114" s="18" t="s">
        <v>269</v>
      </c>
      <c r="Z114" s="19" t="n">
        <v>80000</v>
      </c>
      <c r="AA114" s="19" t="n">
        <v>196929</v>
      </c>
      <c r="AB114" s="19" t="s">
        <v>1804</v>
      </c>
      <c r="AC114" s="14" t="s">
        <v>168</v>
      </c>
      <c r="AD114" s="20" t="s">
        <v>1805</v>
      </c>
      <c r="AE114" s="21" t="s">
        <v>1806</v>
      </c>
      <c r="AF114" s="19" t="s">
        <v>1807</v>
      </c>
      <c r="AG114" s="16" t="s">
        <v>1808</v>
      </c>
      <c r="AH114" s="16" t="s">
        <v>1809</v>
      </c>
      <c r="AI114" s="16" t="s">
        <v>1810</v>
      </c>
      <c r="AJ114" s="16" t="s">
        <v>298</v>
      </c>
      <c r="AK114" s="15"/>
      <c r="AL114" s="14" t="s">
        <v>184</v>
      </c>
      <c r="AM114" s="14" t="s">
        <v>1811</v>
      </c>
    </row>
    <row r="115" customFormat="false" ht="140.25" hidden="false" customHeight="true" outlineLevel="0" collapsed="false">
      <c r="A115" s="14" t="s">
        <v>1812</v>
      </c>
      <c r="B115" s="14" t="s">
        <v>157</v>
      </c>
      <c r="C115" s="15" t="n">
        <v>44678</v>
      </c>
      <c r="D115" s="14" t="n">
        <f aca="false">IF(C115="","",YEAR(C115))</f>
        <v>2022</v>
      </c>
      <c r="E115" s="14" t="s">
        <v>120</v>
      </c>
      <c r="F115" s="16" t="s">
        <v>219</v>
      </c>
      <c r="G115" s="14" t="s">
        <v>220</v>
      </c>
      <c r="H115" s="14" t="s">
        <v>221</v>
      </c>
      <c r="I115" s="16" t="s">
        <v>1813</v>
      </c>
      <c r="J115" s="14" t="s">
        <v>145</v>
      </c>
      <c r="K115" s="14" t="s">
        <v>162</v>
      </c>
      <c r="L115" s="16" t="s">
        <v>1814</v>
      </c>
      <c r="M115" s="17" t="s">
        <v>1815</v>
      </c>
      <c r="N115" s="14" t="s">
        <v>1816</v>
      </c>
      <c r="O115" s="14" t="s">
        <v>263</v>
      </c>
      <c r="P115" s="14" t="s">
        <v>1573</v>
      </c>
      <c r="Q115" s="14" t="s">
        <v>265</v>
      </c>
      <c r="R115" s="15"/>
      <c r="S115" s="14" t="s">
        <v>287</v>
      </c>
      <c r="T115" s="14" t="s">
        <v>170</v>
      </c>
      <c r="U115" s="14" t="s">
        <v>288</v>
      </c>
      <c r="V115" s="16" t="s">
        <v>1817</v>
      </c>
      <c r="W115" s="14" t="s">
        <v>287</v>
      </c>
      <c r="X115" s="14" t="s">
        <v>1818</v>
      </c>
      <c r="Y115" s="18"/>
      <c r="Z115" s="19"/>
      <c r="AA115" s="19"/>
      <c r="AB115" s="19"/>
      <c r="AC115" s="14" t="s">
        <v>291</v>
      </c>
      <c r="AD115" s="20" t="s">
        <v>1819</v>
      </c>
      <c r="AE115" s="21" t="s">
        <v>1820</v>
      </c>
      <c r="AF115" s="19" t="s">
        <v>1821</v>
      </c>
      <c r="AG115" s="16" t="s">
        <v>1822</v>
      </c>
      <c r="AH115" s="16" t="s">
        <v>1823</v>
      </c>
      <c r="AI115" s="16" t="s">
        <v>1824</v>
      </c>
      <c r="AJ115" s="16" t="s">
        <v>298</v>
      </c>
      <c r="AK115" s="15"/>
      <c r="AL115" s="14" t="s">
        <v>184</v>
      </c>
      <c r="AM115" s="14" t="s">
        <v>1825</v>
      </c>
    </row>
    <row r="116" customFormat="false" ht="38.25" hidden="false" customHeight="true" outlineLevel="0" collapsed="false">
      <c r="A116" s="14" t="s">
        <v>1826</v>
      </c>
      <c r="B116" s="14" t="s">
        <v>157</v>
      </c>
      <c r="C116" s="15" t="n">
        <v>44634</v>
      </c>
      <c r="D116" s="14" t="n">
        <f aca="false">IF(C116="","",YEAR(C116))</f>
        <v>2022</v>
      </c>
      <c r="E116" s="14" t="s">
        <v>120</v>
      </c>
      <c r="F116" s="16" t="s">
        <v>1827</v>
      </c>
      <c r="G116" s="14" t="s">
        <v>1828</v>
      </c>
      <c r="H116" s="14" t="s">
        <v>1829</v>
      </c>
      <c r="I116" s="16" t="s">
        <v>1830</v>
      </c>
      <c r="J116" s="14" t="s">
        <v>136</v>
      </c>
      <c r="K116" s="14" t="s">
        <v>162</v>
      </c>
      <c r="L116" s="16" t="s">
        <v>1831</v>
      </c>
      <c r="M116" s="17" t="s">
        <v>1832</v>
      </c>
      <c r="N116" s="14" t="s">
        <v>1653</v>
      </c>
      <c r="O116" s="14" t="s">
        <v>166</v>
      </c>
      <c r="P116" s="14" t="s">
        <v>1833</v>
      </c>
      <c r="Q116" s="14" t="s">
        <v>168</v>
      </c>
      <c r="R116" s="15"/>
      <c r="S116" s="14" t="s">
        <v>169</v>
      </c>
      <c r="T116" s="14" t="s">
        <v>170</v>
      </c>
      <c r="U116" s="14" t="s">
        <v>288</v>
      </c>
      <c r="V116" s="16" t="s">
        <v>1834</v>
      </c>
      <c r="W116" s="14" t="s">
        <v>287</v>
      </c>
      <c r="X116" s="14" t="s">
        <v>1835</v>
      </c>
      <c r="Y116" s="18"/>
      <c r="Z116" s="19"/>
      <c r="AA116" s="19"/>
      <c r="AB116" s="19"/>
      <c r="AC116" s="14" t="s">
        <v>291</v>
      </c>
      <c r="AD116" s="20" t="s">
        <v>1836</v>
      </c>
      <c r="AE116" s="21" t="s">
        <v>1837</v>
      </c>
      <c r="AF116" s="19" t="s">
        <v>1838</v>
      </c>
      <c r="AG116" s="16" t="s">
        <v>1514</v>
      </c>
      <c r="AH116" s="16" t="s">
        <v>1839</v>
      </c>
      <c r="AI116" s="16" t="s">
        <v>1840</v>
      </c>
      <c r="AJ116" s="16" t="s">
        <v>298</v>
      </c>
      <c r="AK116" s="15"/>
      <c r="AL116" s="14" t="s">
        <v>184</v>
      </c>
      <c r="AM116" s="14" t="s">
        <v>1841</v>
      </c>
    </row>
    <row r="117" customFormat="false" ht="191.25" hidden="false" customHeight="true" outlineLevel="0" collapsed="false">
      <c r="A117" s="14" t="s">
        <v>1842</v>
      </c>
      <c r="B117" s="14" t="s">
        <v>157</v>
      </c>
      <c r="C117" s="15" t="n">
        <v>44578</v>
      </c>
      <c r="D117" s="14" t="n">
        <f aca="false">IF(C117="","",YEAR(C117))</f>
        <v>2022</v>
      </c>
      <c r="E117" s="14" t="s">
        <v>120</v>
      </c>
      <c r="F117" s="16" t="s">
        <v>359</v>
      </c>
      <c r="G117" s="14" t="s">
        <v>360</v>
      </c>
      <c r="H117" s="14" t="s">
        <v>361</v>
      </c>
      <c r="I117" s="16" t="s">
        <v>1843</v>
      </c>
      <c r="J117" s="14" t="s">
        <v>145</v>
      </c>
      <c r="K117" s="14" t="s">
        <v>162</v>
      </c>
      <c r="L117" s="16" t="s">
        <v>1844</v>
      </c>
      <c r="M117" s="17" t="s">
        <v>1845</v>
      </c>
      <c r="N117" s="14" t="s">
        <v>529</v>
      </c>
      <c r="O117" s="14" t="s">
        <v>263</v>
      </c>
      <c r="P117" s="14" t="s">
        <v>346</v>
      </c>
      <c r="Q117" s="14"/>
      <c r="R117" s="15"/>
      <c r="S117" s="14" t="s">
        <v>287</v>
      </c>
      <c r="T117" s="14" t="s">
        <v>170</v>
      </c>
      <c r="U117" s="14" t="s">
        <v>288</v>
      </c>
      <c r="V117" s="16" t="s">
        <v>1846</v>
      </c>
      <c r="W117" s="14" t="s">
        <v>287</v>
      </c>
      <c r="X117" s="14" t="s">
        <v>1847</v>
      </c>
      <c r="Y117" s="18"/>
      <c r="Z117" s="19"/>
      <c r="AA117" s="19"/>
      <c r="AB117" s="19"/>
      <c r="AC117" s="14" t="s">
        <v>291</v>
      </c>
      <c r="AD117" s="20" t="s">
        <v>1848</v>
      </c>
      <c r="AE117" s="21" t="s">
        <v>1849</v>
      </c>
      <c r="AF117" s="19" t="s">
        <v>1850</v>
      </c>
      <c r="AG117" s="16" t="s">
        <v>1851</v>
      </c>
      <c r="AH117" s="16" t="s">
        <v>1852</v>
      </c>
      <c r="AI117" s="16" t="s">
        <v>1853</v>
      </c>
      <c r="AJ117" s="16" t="s">
        <v>298</v>
      </c>
      <c r="AK117" s="15"/>
      <c r="AL117" s="14" t="s">
        <v>184</v>
      </c>
      <c r="AM117" s="14" t="s">
        <v>1854</v>
      </c>
    </row>
    <row r="118" customFormat="false" ht="25.5" hidden="false" customHeight="true" outlineLevel="0" collapsed="false">
      <c r="A118" s="14" t="s">
        <v>1855</v>
      </c>
      <c r="B118" s="14" t="s">
        <v>157</v>
      </c>
      <c r="C118" s="15" t="n">
        <v>44578</v>
      </c>
      <c r="D118" s="14" t="n">
        <f aca="false">IF(C118="","",YEAR(C118))</f>
        <v>2022</v>
      </c>
      <c r="E118" s="14" t="s">
        <v>120</v>
      </c>
      <c r="F118" s="16" t="s">
        <v>1856</v>
      </c>
      <c r="G118" s="14" t="s">
        <v>1857</v>
      </c>
      <c r="H118" s="14" t="s">
        <v>1858</v>
      </c>
      <c r="I118" s="16" t="s">
        <v>1680</v>
      </c>
      <c r="J118" s="14" t="s">
        <v>136</v>
      </c>
      <c r="K118" s="14" t="s">
        <v>162</v>
      </c>
      <c r="L118" s="16" t="s">
        <v>1859</v>
      </c>
      <c r="M118" s="17" t="s">
        <v>1860</v>
      </c>
      <c r="N118" s="14" t="s">
        <v>165</v>
      </c>
      <c r="O118" s="14" t="s">
        <v>240</v>
      </c>
      <c r="P118" s="14" t="s">
        <v>1861</v>
      </c>
      <c r="Q118" s="14" t="s">
        <v>168</v>
      </c>
      <c r="R118" s="15"/>
      <c r="S118" s="14" t="s">
        <v>169</v>
      </c>
      <c r="T118" s="14" t="s">
        <v>170</v>
      </c>
      <c r="U118" s="14" t="s">
        <v>171</v>
      </c>
      <c r="V118" s="16" t="s">
        <v>1862</v>
      </c>
      <c r="W118" s="14" t="s">
        <v>169</v>
      </c>
      <c r="X118" s="14" t="s">
        <v>1863</v>
      </c>
      <c r="Y118" s="18" t="s">
        <v>1864</v>
      </c>
      <c r="Z118" s="19" t="n">
        <v>80000</v>
      </c>
      <c r="AA118" s="19" t="n">
        <v>208439</v>
      </c>
      <c r="AB118" s="19" t="s">
        <v>1865</v>
      </c>
      <c r="AC118" s="14" t="s">
        <v>168</v>
      </c>
      <c r="AD118" s="20" t="n">
        <v>65</v>
      </c>
      <c r="AE118" s="21" t="s">
        <v>1866</v>
      </c>
      <c r="AF118" s="19" t="s">
        <v>1867</v>
      </c>
      <c r="AG118" s="16" t="s">
        <v>1868</v>
      </c>
      <c r="AH118" s="16" t="s">
        <v>1869</v>
      </c>
      <c r="AI118" s="16" t="s">
        <v>1870</v>
      </c>
      <c r="AJ118" s="16" t="s">
        <v>298</v>
      </c>
      <c r="AK118" s="15"/>
      <c r="AL118" s="14" t="s">
        <v>184</v>
      </c>
      <c r="AM118" s="14" t="s">
        <v>1871</v>
      </c>
    </row>
    <row r="119" customFormat="false" ht="25.5" hidden="false" customHeight="true" outlineLevel="0" collapsed="false">
      <c r="A119" s="14" t="s">
        <v>1872</v>
      </c>
      <c r="B119" s="14" t="s">
        <v>157</v>
      </c>
      <c r="C119" s="15" t="n">
        <v>44547</v>
      </c>
      <c r="D119" s="14" t="n">
        <f aca="false">IF(C119="","",YEAR(C119))</f>
        <v>2021</v>
      </c>
      <c r="E119" s="14" t="s">
        <v>279</v>
      </c>
      <c r="F119" s="16" t="s">
        <v>560</v>
      </c>
      <c r="G119" s="14" t="s">
        <v>302</v>
      </c>
      <c r="H119" s="14" t="s">
        <v>303</v>
      </c>
      <c r="I119" s="16" t="s">
        <v>1873</v>
      </c>
      <c r="J119" s="14" t="s">
        <v>136</v>
      </c>
      <c r="K119" s="14" t="s">
        <v>162</v>
      </c>
      <c r="L119" s="16" t="s">
        <v>1874</v>
      </c>
      <c r="M119" s="17" t="s">
        <v>1875</v>
      </c>
      <c r="N119" s="14" t="s">
        <v>344</v>
      </c>
      <c r="O119" s="14" t="s">
        <v>166</v>
      </c>
      <c r="P119" s="14" t="s">
        <v>24</v>
      </c>
      <c r="Q119" s="14" t="s">
        <v>168</v>
      </c>
      <c r="R119" s="15"/>
      <c r="S119" s="14" t="s">
        <v>169</v>
      </c>
      <c r="T119" s="14" t="s">
        <v>170</v>
      </c>
      <c r="U119" s="14" t="s">
        <v>171</v>
      </c>
      <c r="V119" s="16" t="s">
        <v>1876</v>
      </c>
      <c r="W119" s="14" t="s">
        <v>169</v>
      </c>
      <c r="X119" s="14" t="s">
        <v>1877</v>
      </c>
      <c r="Y119" s="18" t="s">
        <v>1864</v>
      </c>
      <c r="Z119" s="19" t="n">
        <v>80000</v>
      </c>
      <c r="AA119" s="19" t="n">
        <v>69047</v>
      </c>
      <c r="AB119" s="19" t="s">
        <v>1878</v>
      </c>
      <c r="AC119" s="14" t="s">
        <v>265</v>
      </c>
      <c r="AD119" s="20" t="s">
        <v>1879</v>
      </c>
      <c r="AE119" s="21" t="s">
        <v>1880</v>
      </c>
      <c r="AF119" s="19" t="s">
        <v>1881</v>
      </c>
      <c r="AG119" s="16" t="s">
        <v>1882</v>
      </c>
      <c r="AH119" s="16" t="s">
        <v>1883</v>
      </c>
      <c r="AI119" s="16" t="s">
        <v>1884</v>
      </c>
      <c r="AJ119" s="16" t="s">
        <v>298</v>
      </c>
      <c r="AK119" s="15"/>
      <c r="AL119" s="14" t="s">
        <v>184</v>
      </c>
      <c r="AM119" s="14" t="s">
        <v>1885</v>
      </c>
    </row>
    <row r="120" customFormat="false" ht="25.5" hidden="false" customHeight="true" outlineLevel="0" collapsed="false">
      <c r="A120" s="14" t="s">
        <v>1886</v>
      </c>
      <c r="B120" s="14" t="s">
        <v>157</v>
      </c>
      <c r="C120" s="15" t="n">
        <v>44545</v>
      </c>
      <c r="D120" s="14" t="n">
        <f aca="false">IF(C120="","",YEAR(C120))</f>
        <v>2021</v>
      </c>
      <c r="E120" s="14" t="s">
        <v>120</v>
      </c>
      <c r="F120" s="16" t="s">
        <v>687</v>
      </c>
      <c r="G120" s="14" t="s">
        <v>688</v>
      </c>
      <c r="H120" s="14" t="s">
        <v>689</v>
      </c>
      <c r="I120" s="16" t="s">
        <v>1887</v>
      </c>
      <c r="J120" s="14" t="s">
        <v>583</v>
      </c>
      <c r="K120" s="14" t="s">
        <v>162</v>
      </c>
      <c r="L120" s="16" t="s">
        <v>1888</v>
      </c>
      <c r="M120" s="17" t="s">
        <v>1889</v>
      </c>
      <c r="N120" s="14" t="s">
        <v>201</v>
      </c>
      <c r="O120" s="14" t="s">
        <v>263</v>
      </c>
      <c r="P120" s="14" t="s">
        <v>693</v>
      </c>
      <c r="Q120" s="14" t="s">
        <v>265</v>
      </c>
      <c r="R120" s="15"/>
      <c r="S120" s="14" t="s">
        <v>287</v>
      </c>
      <c r="T120" s="14" t="s">
        <v>1336</v>
      </c>
      <c r="U120" s="14" t="s">
        <v>288</v>
      </c>
      <c r="V120" s="16" t="s">
        <v>1890</v>
      </c>
      <c r="W120" s="14" t="s">
        <v>287</v>
      </c>
      <c r="X120" s="14" t="s">
        <v>1891</v>
      </c>
      <c r="Y120" s="18"/>
      <c r="Z120" s="19"/>
      <c r="AA120" s="19"/>
      <c r="AB120" s="19"/>
      <c r="AC120" s="14" t="s">
        <v>291</v>
      </c>
      <c r="AD120" s="20" t="s">
        <v>1892</v>
      </c>
      <c r="AE120" s="21" t="s">
        <v>1893</v>
      </c>
      <c r="AF120" s="19" t="s">
        <v>1894</v>
      </c>
      <c r="AG120" s="16" t="s">
        <v>1895</v>
      </c>
      <c r="AH120" s="16" t="s">
        <v>1896</v>
      </c>
      <c r="AI120" s="16" t="s">
        <v>1897</v>
      </c>
      <c r="AJ120" s="16" t="s">
        <v>298</v>
      </c>
      <c r="AK120" s="15"/>
      <c r="AL120" s="14" t="s">
        <v>184</v>
      </c>
      <c r="AM120" s="14" t="s">
        <v>1898</v>
      </c>
    </row>
    <row r="121" customFormat="false" ht="25.5" hidden="false" customHeight="true" outlineLevel="0" collapsed="false">
      <c r="A121" s="14" t="s">
        <v>1899</v>
      </c>
      <c r="B121" s="14" t="s">
        <v>157</v>
      </c>
      <c r="C121" s="15" t="n">
        <v>44515</v>
      </c>
      <c r="D121" s="14" t="n">
        <f aca="false">IF(C121="","",YEAR(C121))</f>
        <v>2021</v>
      </c>
      <c r="E121" s="14" t="s">
        <v>279</v>
      </c>
      <c r="F121" s="16" t="s">
        <v>188</v>
      </c>
      <c r="G121" s="14" t="s">
        <v>189</v>
      </c>
      <c r="H121" s="14" t="s">
        <v>190</v>
      </c>
      <c r="I121" s="16" t="s">
        <v>739</v>
      </c>
      <c r="J121" s="14" t="s">
        <v>136</v>
      </c>
      <c r="K121" s="14" t="s">
        <v>162</v>
      </c>
      <c r="L121" s="16" t="s">
        <v>1900</v>
      </c>
      <c r="M121" s="17" t="s">
        <v>1901</v>
      </c>
      <c r="N121" s="14" t="s">
        <v>344</v>
      </c>
      <c r="O121" s="14" t="s">
        <v>345</v>
      </c>
      <c r="P121" s="14" t="s">
        <v>346</v>
      </c>
      <c r="Q121" s="14" t="s">
        <v>168</v>
      </c>
      <c r="R121" s="15"/>
      <c r="S121" s="14" t="s">
        <v>169</v>
      </c>
      <c r="T121" s="14" t="s">
        <v>170</v>
      </c>
      <c r="U121" s="14" t="s">
        <v>171</v>
      </c>
      <c r="V121" s="16" t="s">
        <v>1902</v>
      </c>
      <c r="W121" s="14" t="s">
        <v>169</v>
      </c>
      <c r="X121" s="14" t="s">
        <v>1903</v>
      </c>
      <c r="Y121" s="18" t="s">
        <v>744</v>
      </c>
      <c r="Z121" s="19" t="n">
        <v>50000</v>
      </c>
      <c r="AA121" s="19" t="n">
        <v>14884</v>
      </c>
      <c r="AB121" s="19" t="s">
        <v>1904</v>
      </c>
      <c r="AC121" s="14" t="s">
        <v>265</v>
      </c>
      <c r="AD121" s="20" t="s">
        <v>1905</v>
      </c>
      <c r="AE121" s="21" t="s">
        <v>1906</v>
      </c>
      <c r="AF121" s="19" t="s">
        <v>1907</v>
      </c>
      <c r="AG121" s="16" t="s">
        <v>1908</v>
      </c>
      <c r="AH121" s="16" t="s">
        <v>1909</v>
      </c>
      <c r="AI121" s="16" t="s">
        <v>1910</v>
      </c>
      <c r="AJ121" s="16" t="s">
        <v>298</v>
      </c>
      <c r="AK121" s="15"/>
      <c r="AL121" s="14" t="s">
        <v>184</v>
      </c>
      <c r="AM121" s="14" t="s">
        <v>1911</v>
      </c>
    </row>
    <row r="122" customFormat="false" ht="229.5" hidden="false" customHeight="true" outlineLevel="0" collapsed="false">
      <c r="A122" s="14" t="s">
        <v>1912</v>
      </c>
      <c r="B122" s="14" t="s">
        <v>157</v>
      </c>
      <c r="C122" s="15" t="n">
        <v>44510</v>
      </c>
      <c r="D122" s="14" t="n">
        <f aca="false">IF(C122="","",YEAR(C122))</f>
        <v>2021</v>
      </c>
      <c r="E122" s="14" t="s">
        <v>279</v>
      </c>
      <c r="F122" s="16" t="s">
        <v>1913</v>
      </c>
      <c r="G122" s="14" t="s">
        <v>524</v>
      </c>
      <c r="H122" s="14" t="s">
        <v>525</v>
      </c>
      <c r="I122" s="16" t="s">
        <v>1914</v>
      </c>
      <c r="J122" s="14" t="s">
        <v>145</v>
      </c>
      <c r="K122" s="14" t="s">
        <v>162</v>
      </c>
      <c r="L122" s="16" t="s">
        <v>1915</v>
      </c>
      <c r="M122" s="17" t="s">
        <v>1916</v>
      </c>
      <c r="N122" s="14" t="s">
        <v>1917</v>
      </c>
      <c r="O122" s="14" t="s">
        <v>166</v>
      </c>
      <c r="P122" s="14" t="s">
        <v>530</v>
      </c>
      <c r="Q122" s="14" t="s">
        <v>265</v>
      </c>
      <c r="R122" s="15"/>
      <c r="S122" s="14" t="s">
        <v>169</v>
      </c>
      <c r="T122" s="14" t="s">
        <v>170</v>
      </c>
      <c r="U122" s="14" t="s">
        <v>171</v>
      </c>
      <c r="V122" s="16" t="s">
        <v>1918</v>
      </c>
      <c r="W122" s="14" t="s">
        <v>169</v>
      </c>
      <c r="X122" s="14" t="s">
        <v>1919</v>
      </c>
      <c r="Y122" s="18"/>
      <c r="Z122" s="19" t="n">
        <v>80000</v>
      </c>
      <c r="AA122" s="19" t="s">
        <v>1920</v>
      </c>
      <c r="AB122" s="19" t="n">
        <v>74031</v>
      </c>
      <c r="AC122" s="14" t="s">
        <v>265</v>
      </c>
      <c r="AD122" s="20" t="s">
        <v>1921</v>
      </c>
      <c r="AE122" s="21" t="s">
        <v>1922</v>
      </c>
      <c r="AF122" s="19" t="s">
        <v>1923</v>
      </c>
      <c r="AG122" s="16" t="s">
        <v>1924</v>
      </c>
      <c r="AH122" s="16" t="s">
        <v>1925</v>
      </c>
      <c r="AI122" s="16" t="s">
        <v>1926</v>
      </c>
      <c r="AJ122" s="16" t="s">
        <v>298</v>
      </c>
      <c r="AK122" s="15"/>
      <c r="AL122" s="14" t="s">
        <v>184</v>
      </c>
      <c r="AM122" s="14" t="s">
        <v>1927</v>
      </c>
    </row>
    <row r="123" customFormat="false" ht="25.5" hidden="false" customHeight="true" outlineLevel="0" collapsed="false">
      <c r="A123" s="14" t="s">
        <v>1928</v>
      </c>
      <c r="B123" s="14" t="s">
        <v>157</v>
      </c>
      <c r="C123" s="15" t="n">
        <v>44495</v>
      </c>
      <c r="D123" s="14" t="n">
        <f aca="false">IF(C123="","",YEAR(C123))</f>
        <v>2021</v>
      </c>
      <c r="E123" s="14" t="s">
        <v>279</v>
      </c>
      <c r="F123" s="16" t="s">
        <v>1929</v>
      </c>
      <c r="G123" s="14" t="s">
        <v>1930</v>
      </c>
      <c r="H123" s="14" t="s">
        <v>1931</v>
      </c>
      <c r="I123" s="16" t="s">
        <v>739</v>
      </c>
      <c r="J123" s="14" t="s">
        <v>136</v>
      </c>
      <c r="K123" s="14" t="s">
        <v>162</v>
      </c>
      <c r="L123" s="16" t="s">
        <v>1932</v>
      </c>
      <c r="M123" s="17" t="s">
        <v>1933</v>
      </c>
      <c r="N123" s="14" t="s">
        <v>344</v>
      </c>
      <c r="O123" s="14" t="s">
        <v>166</v>
      </c>
      <c r="P123" s="14" t="s">
        <v>1934</v>
      </c>
      <c r="Q123" s="14" t="s">
        <v>168</v>
      </c>
      <c r="R123" s="15"/>
      <c r="S123" s="14" t="s">
        <v>287</v>
      </c>
      <c r="T123" s="14" t="s">
        <v>170</v>
      </c>
      <c r="U123" s="14" t="s">
        <v>288</v>
      </c>
      <c r="V123" s="16" t="s">
        <v>1935</v>
      </c>
      <c r="W123" s="14" t="s">
        <v>287</v>
      </c>
      <c r="X123" s="14" t="s">
        <v>1936</v>
      </c>
      <c r="Y123" s="18"/>
      <c r="Z123" s="19"/>
      <c r="AA123" s="19"/>
      <c r="AB123" s="19"/>
      <c r="AC123" s="14" t="s">
        <v>291</v>
      </c>
      <c r="AD123" s="20" t="s">
        <v>1937</v>
      </c>
      <c r="AE123" s="21" t="s">
        <v>1938</v>
      </c>
      <c r="AF123" s="19" t="s">
        <v>1939</v>
      </c>
      <c r="AG123" s="16" t="s">
        <v>1940</v>
      </c>
      <c r="AH123" s="16" t="s">
        <v>1941</v>
      </c>
      <c r="AI123" s="16" t="s">
        <v>1942</v>
      </c>
      <c r="AJ123" s="16" t="s">
        <v>298</v>
      </c>
      <c r="AK123" s="15"/>
      <c r="AL123" s="14" t="s">
        <v>184</v>
      </c>
      <c r="AM123" s="14" t="s">
        <v>1943</v>
      </c>
    </row>
    <row r="124" customFormat="false" ht="25.5" hidden="false" customHeight="true" outlineLevel="0" collapsed="false">
      <c r="A124" s="14" t="s">
        <v>1944</v>
      </c>
      <c r="B124" s="14" t="s">
        <v>157</v>
      </c>
      <c r="C124" s="15" t="n">
        <v>44419</v>
      </c>
      <c r="D124" s="14" t="n">
        <f aca="false">IF(C124="","",YEAR(C124))</f>
        <v>2021</v>
      </c>
      <c r="E124" s="14" t="s">
        <v>279</v>
      </c>
      <c r="F124" s="16" t="s">
        <v>560</v>
      </c>
      <c r="G124" s="14" t="s">
        <v>302</v>
      </c>
      <c r="H124" s="14" t="s">
        <v>303</v>
      </c>
      <c r="I124" s="16" t="s">
        <v>633</v>
      </c>
      <c r="J124" s="14" t="s">
        <v>136</v>
      </c>
      <c r="K124" s="14" t="s">
        <v>162</v>
      </c>
      <c r="L124" s="16" t="s">
        <v>1945</v>
      </c>
      <c r="M124" s="17" t="s">
        <v>1946</v>
      </c>
      <c r="N124" s="14" t="s">
        <v>344</v>
      </c>
      <c r="O124" s="14" t="s">
        <v>166</v>
      </c>
      <c r="P124" s="14" t="s">
        <v>24</v>
      </c>
      <c r="Q124" s="14" t="s">
        <v>168</v>
      </c>
      <c r="R124" s="15"/>
      <c r="S124" s="14" t="s">
        <v>169</v>
      </c>
      <c r="T124" s="14" t="s">
        <v>170</v>
      </c>
      <c r="U124" s="14" t="s">
        <v>288</v>
      </c>
      <c r="V124" s="16" t="s">
        <v>1947</v>
      </c>
      <c r="W124" s="14" t="s">
        <v>287</v>
      </c>
      <c r="X124" s="14" t="s">
        <v>1948</v>
      </c>
      <c r="Y124" s="18"/>
      <c r="Z124" s="19"/>
      <c r="AA124" s="19"/>
      <c r="AB124" s="19"/>
      <c r="AC124" s="14" t="s">
        <v>291</v>
      </c>
      <c r="AD124" s="20" t="s">
        <v>1949</v>
      </c>
      <c r="AE124" s="21" t="s">
        <v>1950</v>
      </c>
      <c r="AF124" s="19" t="s">
        <v>1951</v>
      </c>
      <c r="AG124" s="16" t="s">
        <v>1952</v>
      </c>
      <c r="AH124" s="16" t="s">
        <v>1953</v>
      </c>
      <c r="AI124" s="16" t="s">
        <v>1954</v>
      </c>
      <c r="AJ124" s="16" t="s">
        <v>298</v>
      </c>
      <c r="AK124" s="15"/>
      <c r="AL124" s="14" t="s">
        <v>184</v>
      </c>
      <c r="AM124" s="14" t="s">
        <v>1955</v>
      </c>
    </row>
    <row r="125" customFormat="false" ht="216.75" hidden="false" customHeight="true" outlineLevel="0" collapsed="false">
      <c r="A125" s="14" t="s">
        <v>1956</v>
      </c>
      <c r="B125" s="14" t="s">
        <v>157</v>
      </c>
      <c r="C125" s="15" t="n">
        <v>44403</v>
      </c>
      <c r="D125" s="14" t="n">
        <f aca="false">IF(C125="","",YEAR(C125))</f>
        <v>2021</v>
      </c>
      <c r="E125" s="14" t="s">
        <v>187</v>
      </c>
      <c r="F125" s="16" t="s">
        <v>1333</v>
      </c>
      <c r="G125" s="14" t="s">
        <v>829</v>
      </c>
      <c r="H125" s="14" t="s">
        <v>830</v>
      </c>
      <c r="I125" s="16"/>
      <c r="J125" s="14" t="s">
        <v>145</v>
      </c>
      <c r="K125" s="14" t="s">
        <v>162</v>
      </c>
      <c r="L125" s="16" t="s">
        <v>1957</v>
      </c>
      <c r="M125" s="17" t="s">
        <v>1958</v>
      </c>
      <c r="N125" s="14" t="s">
        <v>617</v>
      </c>
      <c r="O125" s="14" t="s">
        <v>240</v>
      </c>
      <c r="P125" s="14" t="s">
        <v>415</v>
      </c>
      <c r="Q125" s="14" t="s">
        <v>265</v>
      </c>
      <c r="R125" s="15" t="s">
        <v>1959</v>
      </c>
      <c r="S125" s="14" t="s">
        <v>169</v>
      </c>
      <c r="T125" s="14" t="s">
        <v>170</v>
      </c>
      <c r="U125" s="14" t="s">
        <v>241</v>
      </c>
      <c r="V125" s="16" t="s">
        <v>1960</v>
      </c>
      <c r="W125" s="14" t="s">
        <v>169</v>
      </c>
      <c r="X125" s="14" t="s">
        <v>1961</v>
      </c>
      <c r="Y125" s="18" t="n">
        <v>0.86</v>
      </c>
      <c r="Z125" s="19" t="n">
        <v>80000</v>
      </c>
      <c r="AA125" s="19" t="n">
        <v>83184</v>
      </c>
      <c r="AB125" s="19" t="s">
        <v>1962</v>
      </c>
      <c r="AC125" s="14" t="s">
        <v>168</v>
      </c>
      <c r="AD125" s="20" t="s">
        <v>1963</v>
      </c>
      <c r="AE125" s="21" t="s">
        <v>1964</v>
      </c>
      <c r="AF125" s="19" t="s">
        <v>1965</v>
      </c>
      <c r="AG125" s="16" t="s">
        <v>1966</v>
      </c>
      <c r="AH125" s="16" t="s">
        <v>1967</v>
      </c>
      <c r="AI125" s="16" t="s">
        <v>1968</v>
      </c>
      <c r="AJ125" s="16" t="s">
        <v>298</v>
      </c>
      <c r="AK125" s="15"/>
      <c r="AL125" s="14" t="s">
        <v>184</v>
      </c>
      <c r="AM125" s="14" t="s">
        <v>1969</v>
      </c>
    </row>
    <row r="126" customFormat="false" ht="25.5" hidden="false" customHeight="true" outlineLevel="0" collapsed="false">
      <c r="A126" s="14" t="s">
        <v>1970</v>
      </c>
      <c r="B126" s="14" t="s">
        <v>157</v>
      </c>
      <c r="C126" s="15" t="n">
        <v>44398</v>
      </c>
      <c r="D126" s="14" t="n">
        <f aca="false">IF(C126="","",YEAR(C126))</f>
        <v>2021</v>
      </c>
      <c r="E126" s="14" t="s">
        <v>120</v>
      </c>
      <c r="F126" s="16" t="s">
        <v>1971</v>
      </c>
      <c r="G126" s="14" t="s">
        <v>1613</v>
      </c>
      <c r="H126" s="14" t="s">
        <v>1972</v>
      </c>
      <c r="I126" s="16" t="s">
        <v>1973</v>
      </c>
      <c r="J126" s="14" t="s">
        <v>136</v>
      </c>
      <c r="K126" s="14" t="s">
        <v>325</v>
      </c>
      <c r="L126" s="16" t="s">
        <v>1974</v>
      </c>
      <c r="M126" s="17" t="s">
        <v>1975</v>
      </c>
      <c r="N126" s="14" t="s">
        <v>344</v>
      </c>
      <c r="O126" s="14" t="s">
        <v>263</v>
      </c>
      <c r="P126" s="14" t="s">
        <v>167</v>
      </c>
      <c r="Q126" s="14" t="s">
        <v>168</v>
      </c>
      <c r="R126" s="15"/>
      <c r="S126" s="14" t="s">
        <v>287</v>
      </c>
      <c r="T126" s="14" t="s">
        <v>330</v>
      </c>
      <c r="U126" s="14" t="s">
        <v>1204</v>
      </c>
      <c r="V126" s="16" t="s">
        <v>1976</v>
      </c>
      <c r="W126" s="14" t="s">
        <v>333</v>
      </c>
      <c r="X126" s="14" t="s">
        <v>1977</v>
      </c>
      <c r="Y126" s="18"/>
      <c r="Z126" s="19"/>
      <c r="AA126" s="19"/>
      <c r="AB126" s="19"/>
      <c r="AC126" s="14" t="s">
        <v>291</v>
      </c>
      <c r="AD126" s="20"/>
      <c r="AE126" s="21"/>
      <c r="AF126" s="19"/>
      <c r="AG126" s="16" t="s">
        <v>335</v>
      </c>
      <c r="AH126" s="16" t="s">
        <v>1978</v>
      </c>
      <c r="AI126" s="16" t="s">
        <v>1979</v>
      </c>
      <c r="AJ126" s="16" t="s">
        <v>1980</v>
      </c>
      <c r="AK126" s="15"/>
      <c r="AL126" s="14" t="s">
        <v>184</v>
      </c>
      <c r="AM126" s="14" t="s">
        <v>1981</v>
      </c>
    </row>
    <row r="127" customFormat="false" ht="38.25" hidden="false" customHeight="true" outlineLevel="0" collapsed="false">
      <c r="A127" s="14" t="s">
        <v>1982</v>
      </c>
      <c r="B127" s="14" t="s">
        <v>157</v>
      </c>
      <c r="C127" s="15" t="n">
        <v>44398</v>
      </c>
      <c r="D127" s="14" t="n">
        <f aca="false">IF(C127="","",YEAR(C127))</f>
        <v>2021</v>
      </c>
      <c r="E127" s="14" t="s">
        <v>120</v>
      </c>
      <c r="F127" s="16" t="s">
        <v>1983</v>
      </c>
      <c r="G127" s="14" t="s">
        <v>1984</v>
      </c>
      <c r="H127" s="14" t="s">
        <v>1985</v>
      </c>
      <c r="I127" s="16" t="s">
        <v>1986</v>
      </c>
      <c r="J127" s="14" t="s">
        <v>583</v>
      </c>
      <c r="K127" s="14" t="s">
        <v>162</v>
      </c>
      <c r="L127" s="16" t="s">
        <v>1987</v>
      </c>
      <c r="M127" s="17" t="s">
        <v>1988</v>
      </c>
      <c r="N127" s="14" t="s">
        <v>586</v>
      </c>
      <c r="O127" s="14" t="s">
        <v>129</v>
      </c>
      <c r="P127" s="14" t="s">
        <v>1989</v>
      </c>
      <c r="Q127" s="14" t="s">
        <v>265</v>
      </c>
      <c r="R127" s="15"/>
      <c r="S127" s="14" t="s">
        <v>169</v>
      </c>
      <c r="T127" s="14" t="s">
        <v>170</v>
      </c>
      <c r="U127" s="14" t="s">
        <v>241</v>
      </c>
      <c r="V127" s="16" t="s">
        <v>1990</v>
      </c>
      <c r="W127" s="14" t="s">
        <v>169</v>
      </c>
      <c r="X127" s="14" t="s">
        <v>1991</v>
      </c>
      <c r="Y127" s="18"/>
      <c r="Z127" s="19" t="n">
        <v>50000</v>
      </c>
      <c r="AA127" s="19" t="n">
        <v>75871</v>
      </c>
      <c r="AB127" s="19" t="s">
        <v>1992</v>
      </c>
      <c r="AC127" s="14" t="s">
        <v>168</v>
      </c>
      <c r="AD127" s="20" t="s">
        <v>1993</v>
      </c>
      <c r="AE127" s="21" t="s">
        <v>1994</v>
      </c>
      <c r="AF127" s="19" t="s">
        <v>1995</v>
      </c>
      <c r="AG127" s="16" t="s">
        <v>1996</v>
      </c>
      <c r="AH127" s="16" t="s">
        <v>1997</v>
      </c>
      <c r="AI127" s="16" t="s">
        <v>1998</v>
      </c>
      <c r="AJ127" s="16" t="s">
        <v>1999</v>
      </c>
      <c r="AK127" s="15"/>
      <c r="AL127" s="14" t="s">
        <v>184</v>
      </c>
      <c r="AM127" s="14" t="s">
        <v>2000</v>
      </c>
    </row>
    <row r="128" customFormat="false" ht="25.5" hidden="false" customHeight="true" outlineLevel="0" collapsed="false">
      <c r="A128" s="14" t="s">
        <v>2001</v>
      </c>
      <c r="B128" s="14" t="s">
        <v>157</v>
      </c>
      <c r="C128" s="15" t="n">
        <v>44398</v>
      </c>
      <c r="D128" s="14" t="n">
        <f aca="false">IF(C128="","",YEAR(C128))</f>
        <v>2021</v>
      </c>
      <c r="E128" s="14" t="s">
        <v>279</v>
      </c>
      <c r="F128" s="16" t="s">
        <v>2002</v>
      </c>
      <c r="G128" s="14" t="s">
        <v>2003</v>
      </c>
      <c r="H128" s="14" t="s">
        <v>2004</v>
      </c>
      <c r="I128" s="16" t="s">
        <v>757</v>
      </c>
      <c r="J128" s="14" t="s">
        <v>136</v>
      </c>
      <c r="K128" s="14" t="s">
        <v>162</v>
      </c>
      <c r="L128" s="16" t="s">
        <v>2005</v>
      </c>
      <c r="M128" s="17" t="s">
        <v>2006</v>
      </c>
      <c r="N128" s="14" t="s">
        <v>760</v>
      </c>
      <c r="O128" s="14" t="s">
        <v>345</v>
      </c>
      <c r="P128" s="14" t="s">
        <v>2007</v>
      </c>
      <c r="Q128" s="14" t="s">
        <v>168</v>
      </c>
      <c r="R128" s="15"/>
      <c r="S128" s="14" t="s">
        <v>169</v>
      </c>
      <c r="T128" s="14" t="s">
        <v>170</v>
      </c>
      <c r="U128" s="14" t="s">
        <v>171</v>
      </c>
      <c r="V128" s="16" t="s">
        <v>2008</v>
      </c>
      <c r="W128" s="14" t="s">
        <v>169</v>
      </c>
      <c r="X128" s="14" t="s">
        <v>2009</v>
      </c>
      <c r="Y128" s="18" t="s">
        <v>1864</v>
      </c>
      <c r="Z128" s="19" t="n">
        <v>80000</v>
      </c>
      <c r="AA128" s="19" t="n">
        <v>112705</v>
      </c>
      <c r="AB128" s="19" t="s">
        <v>2010</v>
      </c>
      <c r="AC128" s="14" t="s">
        <v>168</v>
      </c>
      <c r="AD128" s="20" t="n">
        <v>30</v>
      </c>
      <c r="AE128" s="21" t="s">
        <v>2011</v>
      </c>
      <c r="AF128" s="19" t="s">
        <v>2012</v>
      </c>
      <c r="AG128" s="16" t="s">
        <v>2013</v>
      </c>
      <c r="AH128" s="16" t="s">
        <v>2014</v>
      </c>
      <c r="AI128" s="16" t="s">
        <v>2015</v>
      </c>
      <c r="AJ128" s="16" t="s">
        <v>298</v>
      </c>
      <c r="AK128" s="15"/>
      <c r="AL128" s="14" t="s">
        <v>184</v>
      </c>
      <c r="AM128" s="14" t="s">
        <v>2016</v>
      </c>
    </row>
    <row r="129" customFormat="false" ht="15" hidden="false" customHeight="true" outlineLevel="0" collapsed="false">
      <c r="A129" s="14" t="s">
        <v>2017</v>
      </c>
      <c r="B129" s="14" t="s">
        <v>157</v>
      </c>
      <c r="C129" s="15" t="n">
        <v>44371</v>
      </c>
      <c r="D129" s="14" t="n">
        <f aca="false">IF(C129="","",YEAR(C129))</f>
        <v>2021</v>
      </c>
      <c r="E129" s="14" t="s">
        <v>279</v>
      </c>
      <c r="F129" s="16" t="s">
        <v>2018</v>
      </c>
      <c r="G129" s="14" t="s">
        <v>2019</v>
      </c>
      <c r="H129" s="14" t="s">
        <v>2020</v>
      </c>
      <c r="I129" s="16" t="s">
        <v>2021</v>
      </c>
      <c r="J129" s="14" t="s">
        <v>136</v>
      </c>
      <c r="K129" s="14" t="s">
        <v>305</v>
      </c>
      <c r="L129" s="16" t="s">
        <v>2022</v>
      </c>
      <c r="M129" s="17" t="s">
        <v>2023</v>
      </c>
      <c r="N129" s="14" t="s">
        <v>1303</v>
      </c>
      <c r="O129" s="14" t="s">
        <v>345</v>
      </c>
      <c r="P129" s="14" t="s">
        <v>396</v>
      </c>
      <c r="Q129" s="14" t="s">
        <v>168</v>
      </c>
      <c r="R129" s="15"/>
      <c r="S129" s="14" t="s">
        <v>169</v>
      </c>
      <c r="T129" s="14" t="s">
        <v>1336</v>
      </c>
      <c r="U129" s="14" t="s">
        <v>956</v>
      </c>
      <c r="V129" s="16" t="s">
        <v>2024</v>
      </c>
      <c r="W129" s="14" t="s">
        <v>169</v>
      </c>
      <c r="X129" s="14" t="s">
        <v>2025</v>
      </c>
      <c r="Y129" s="18" t="s">
        <v>1864</v>
      </c>
      <c r="Z129" s="19" t="n">
        <v>80000</v>
      </c>
      <c r="AA129" s="19" t="n">
        <v>18927</v>
      </c>
      <c r="AB129" s="19" t="s">
        <v>2026</v>
      </c>
      <c r="AC129" s="14" t="s">
        <v>265</v>
      </c>
      <c r="AD129" s="20" t="s">
        <v>2027</v>
      </c>
      <c r="AE129" s="21" t="s">
        <v>2028</v>
      </c>
      <c r="AF129" s="19" t="s">
        <v>2012</v>
      </c>
      <c r="AG129" s="16" t="s">
        <v>2029</v>
      </c>
      <c r="AH129" s="16" t="s">
        <v>2030</v>
      </c>
      <c r="AI129" s="16" t="s">
        <v>2031</v>
      </c>
      <c r="AJ129" s="16" t="s">
        <v>298</v>
      </c>
      <c r="AK129" s="15"/>
      <c r="AL129" s="14" t="s">
        <v>184</v>
      </c>
      <c r="AM129" s="14" t="s">
        <v>2032</v>
      </c>
    </row>
    <row r="130" customFormat="false" ht="127.5" hidden="false" customHeight="true" outlineLevel="0" collapsed="false">
      <c r="A130" s="14" t="s">
        <v>2033</v>
      </c>
      <c r="B130" s="14" t="s">
        <v>157</v>
      </c>
      <c r="C130" s="15" t="n">
        <v>44341</v>
      </c>
      <c r="D130" s="14" t="n">
        <f aca="false">IF(C130="","",YEAR(C130))</f>
        <v>2021</v>
      </c>
      <c r="E130" s="14" t="s">
        <v>2034</v>
      </c>
      <c r="F130" s="16" t="s">
        <v>476</v>
      </c>
      <c r="G130" s="14" t="s">
        <v>281</v>
      </c>
      <c r="H130" s="14" t="s">
        <v>282</v>
      </c>
      <c r="I130" s="16"/>
      <c r="J130" s="14" t="s">
        <v>145</v>
      </c>
      <c r="K130" s="14" t="s">
        <v>2035</v>
      </c>
      <c r="L130" s="16" t="s">
        <v>2036</v>
      </c>
      <c r="M130" s="17" t="s">
        <v>2037</v>
      </c>
      <c r="N130" s="14" t="s">
        <v>148</v>
      </c>
      <c r="O130" s="14" t="s">
        <v>365</v>
      </c>
      <c r="P130" s="14" t="s">
        <v>286</v>
      </c>
      <c r="Q130" s="14"/>
      <c r="R130" s="15"/>
      <c r="S130" s="14" t="s">
        <v>169</v>
      </c>
      <c r="T130" s="14" t="s">
        <v>170</v>
      </c>
      <c r="U130" s="14" t="s">
        <v>309</v>
      </c>
      <c r="V130" s="16" t="s">
        <v>2038</v>
      </c>
      <c r="W130" s="14" t="s">
        <v>169</v>
      </c>
      <c r="X130" s="14" t="s">
        <v>2039</v>
      </c>
      <c r="Y130" s="18"/>
      <c r="Z130" s="19"/>
      <c r="AA130" s="19"/>
      <c r="AB130" s="19"/>
      <c r="AC130" s="14" t="s">
        <v>291</v>
      </c>
      <c r="AD130" s="20" t="s">
        <v>2040</v>
      </c>
      <c r="AE130" s="21"/>
      <c r="AF130" s="19"/>
      <c r="AG130" s="16" t="s">
        <v>2041</v>
      </c>
      <c r="AH130" s="16" t="s">
        <v>2042</v>
      </c>
      <c r="AI130" s="16" t="s">
        <v>2043</v>
      </c>
      <c r="AJ130" s="16" t="s">
        <v>298</v>
      </c>
      <c r="AK130" s="15"/>
      <c r="AL130" s="14" t="s">
        <v>184</v>
      </c>
      <c r="AM130" s="14" t="s">
        <v>2044</v>
      </c>
    </row>
    <row r="131" customFormat="false" ht="25.5" hidden="false" customHeight="true" outlineLevel="0" collapsed="false">
      <c r="A131" s="14" t="s">
        <v>2045</v>
      </c>
      <c r="B131" s="14" t="s">
        <v>157</v>
      </c>
      <c r="C131" s="15" t="n">
        <v>44327</v>
      </c>
      <c r="D131" s="14" t="n">
        <f aca="false">IF(C131="","",YEAR(C131))</f>
        <v>2021</v>
      </c>
      <c r="E131" s="14" t="s">
        <v>120</v>
      </c>
      <c r="F131" s="16" t="s">
        <v>2046</v>
      </c>
      <c r="G131" s="14" t="s">
        <v>2047</v>
      </c>
      <c r="H131" s="14" t="s">
        <v>2048</v>
      </c>
      <c r="I131" s="16" t="s">
        <v>161</v>
      </c>
      <c r="J131" s="14" t="s">
        <v>136</v>
      </c>
      <c r="K131" s="14" t="s">
        <v>162</v>
      </c>
      <c r="L131" s="16" t="s">
        <v>2049</v>
      </c>
      <c r="M131" s="17" t="s">
        <v>2050</v>
      </c>
      <c r="N131" s="14" t="s">
        <v>165</v>
      </c>
      <c r="O131" s="14" t="s">
        <v>263</v>
      </c>
      <c r="P131" s="14" t="s">
        <v>167</v>
      </c>
      <c r="Q131" s="14" t="s">
        <v>168</v>
      </c>
      <c r="R131" s="15"/>
      <c r="S131" s="14" t="s">
        <v>287</v>
      </c>
      <c r="T131" s="14" t="s">
        <v>170</v>
      </c>
      <c r="U131" s="14" t="s">
        <v>288</v>
      </c>
      <c r="V131" s="16" t="s">
        <v>2051</v>
      </c>
      <c r="W131" s="14" t="s">
        <v>287</v>
      </c>
      <c r="X131" s="14" t="s">
        <v>2052</v>
      </c>
      <c r="Y131" s="18"/>
      <c r="Z131" s="19"/>
      <c r="AA131" s="19"/>
      <c r="AB131" s="19"/>
      <c r="AC131" s="14" t="s">
        <v>291</v>
      </c>
      <c r="AD131" s="20" t="s">
        <v>2053</v>
      </c>
      <c r="AE131" s="21" t="s">
        <v>2054</v>
      </c>
      <c r="AF131" s="19" t="s">
        <v>2055</v>
      </c>
      <c r="AG131" s="16" t="s">
        <v>2056</v>
      </c>
      <c r="AH131" s="16" t="s">
        <v>2057</v>
      </c>
      <c r="AI131" s="16" t="s">
        <v>2058</v>
      </c>
      <c r="AJ131" s="16" t="s">
        <v>298</v>
      </c>
      <c r="AK131" s="15"/>
      <c r="AL131" s="14" t="s">
        <v>184</v>
      </c>
      <c r="AM131" s="14" t="s">
        <v>2059</v>
      </c>
    </row>
    <row r="132" customFormat="false" ht="38.25" hidden="false" customHeight="true" outlineLevel="0" collapsed="false">
      <c r="A132" s="14" t="s">
        <v>2060</v>
      </c>
      <c r="B132" s="14" t="s">
        <v>157</v>
      </c>
      <c r="C132" s="15" t="n">
        <v>44322</v>
      </c>
      <c r="D132" s="14" t="n">
        <f aca="false">IF(C132="","",YEAR(C132))</f>
        <v>2021</v>
      </c>
      <c r="E132" s="14" t="s">
        <v>120</v>
      </c>
      <c r="F132" s="16" t="s">
        <v>2061</v>
      </c>
      <c r="G132" s="14" t="s">
        <v>2062</v>
      </c>
      <c r="H132" s="14" t="s">
        <v>2063</v>
      </c>
      <c r="I132" s="16" t="s">
        <v>2064</v>
      </c>
      <c r="J132" s="14" t="s">
        <v>603</v>
      </c>
      <c r="K132" s="14" t="s">
        <v>162</v>
      </c>
      <c r="L132" s="16" t="s">
        <v>2065</v>
      </c>
      <c r="M132" s="17" t="s">
        <v>2066</v>
      </c>
      <c r="N132" s="14" t="s">
        <v>128</v>
      </c>
      <c r="O132" s="14" t="s">
        <v>129</v>
      </c>
      <c r="P132" s="14" t="s">
        <v>2067</v>
      </c>
      <c r="Q132" s="14" t="s">
        <v>265</v>
      </c>
      <c r="R132" s="15"/>
      <c r="S132" s="14" t="s">
        <v>169</v>
      </c>
      <c r="T132" s="14" t="s">
        <v>170</v>
      </c>
      <c r="U132" s="14" t="s">
        <v>266</v>
      </c>
      <c r="V132" s="16" t="s">
        <v>2068</v>
      </c>
      <c r="W132" s="14" t="s">
        <v>169</v>
      </c>
      <c r="X132" s="14" t="s">
        <v>2069</v>
      </c>
      <c r="Y132" s="18"/>
      <c r="Z132" s="19" t="n">
        <v>80000</v>
      </c>
      <c r="AA132" s="19" t="s">
        <v>2070</v>
      </c>
      <c r="AB132" s="19" t="s">
        <v>2071</v>
      </c>
      <c r="AC132" s="14" t="s">
        <v>168</v>
      </c>
      <c r="AD132" s="20" t="s">
        <v>2072</v>
      </c>
      <c r="AE132" s="21" t="s">
        <v>2073</v>
      </c>
      <c r="AF132" s="19" t="s">
        <v>2074</v>
      </c>
      <c r="AG132" s="16" t="s">
        <v>2075</v>
      </c>
      <c r="AH132" s="16" t="s">
        <v>2076</v>
      </c>
      <c r="AI132" s="16" t="s">
        <v>2077</v>
      </c>
      <c r="AJ132" s="16" t="s">
        <v>298</v>
      </c>
      <c r="AK132" s="15"/>
      <c r="AL132" s="14" t="s">
        <v>184</v>
      </c>
      <c r="AM132" s="14" t="s">
        <v>2078</v>
      </c>
    </row>
    <row r="133" customFormat="false" ht="293.25" hidden="false" customHeight="true" outlineLevel="0" collapsed="false">
      <c r="A133" s="14" t="s">
        <v>2079</v>
      </c>
      <c r="B133" s="14" t="s">
        <v>157</v>
      </c>
      <c r="C133" s="15" t="n">
        <v>44238</v>
      </c>
      <c r="D133" s="14" t="n">
        <f aca="false">IF(C133="","",YEAR(C133))</f>
        <v>2021</v>
      </c>
      <c r="E133" s="14" t="s">
        <v>2034</v>
      </c>
      <c r="F133" s="16" t="s">
        <v>2080</v>
      </c>
      <c r="G133" s="14" t="s">
        <v>2080</v>
      </c>
      <c r="H133" s="14"/>
      <c r="I133" s="16" t="s">
        <v>283</v>
      </c>
      <c r="J133" s="14" t="s">
        <v>145</v>
      </c>
      <c r="K133" s="14" t="s">
        <v>2035</v>
      </c>
      <c r="L133" s="16" t="s">
        <v>2081</v>
      </c>
      <c r="M133" s="17" t="s">
        <v>2082</v>
      </c>
      <c r="N133" s="14" t="s">
        <v>148</v>
      </c>
      <c r="O133" s="14" t="s">
        <v>263</v>
      </c>
      <c r="P133" s="14" t="s">
        <v>2083</v>
      </c>
      <c r="Q133" s="14"/>
      <c r="R133" s="15" t="s">
        <v>2084</v>
      </c>
      <c r="S133" s="14" t="s">
        <v>169</v>
      </c>
      <c r="T133" s="14" t="s">
        <v>170</v>
      </c>
      <c r="U133" s="14" t="s">
        <v>309</v>
      </c>
      <c r="V133" s="16" t="s">
        <v>2085</v>
      </c>
      <c r="W133" s="14" t="s">
        <v>333</v>
      </c>
      <c r="X133" s="14" t="s">
        <v>2086</v>
      </c>
      <c r="Y133" s="18"/>
      <c r="Z133" s="19"/>
      <c r="AA133" s="19"/>
      <c r="AB133" s="19"/>
      <c r="AC133" s="14" t="s">
        <v>291</v>
      </c>
      <c r="AD133" s="20" t="s">
        <v>2087</v>
      </c>
      <c r="AE133" s="21" t="s">
        <v>2088</v>
      </c>
      <c r="AF133" s="19" t="s">
        <v>2089</v>
      </c>
      <c r="AG133" s="16" t="s">
        <v>2090</v>
      </c>
      <c r="AH133" s="16" t="s">
        <v>2091</v>
      </c>
      <c r="AI133" s="16" t="s">
        <v>2092</v>
      </c>
      <c r="AJ133" s="16" t="s">
        <v>298</v>
      </c>
      <c r="AK133" s="15"/>
      <c r="AL133" s="14" t="s">
        <v>184</v>
      </c>
      <c r="AM133" s="14" t="s">
        <v>2093</v>
      </c>
    </row>
    <row r="134" customFormat="false" ht="25.5" hidden="false" customHeight="true" outlineLevel="0" collapsed="false">
      <c r="A134" s="14" t="s">
        <v>2094</v>
      </c>
      <c r="B134" s="14" t="s">
        <v>157</v>
      </c>
      <c r="C134" s="15" t="n">
        <v>44175</v>
      </c>
      <c r="D134" s="14" t="n">
        <f aca="false">IF(C134="","",YEAR(C134))</f>
        <v>2020</v>
      </c>
      <c r="E134" s="14" t="s">
        <v>120</v>
      </c>
      <c r="F134" s="16" t="s">
        <v>2095</v>
      </c>
      <c r="G134" s="14" t="s">
        <v>2096</v>
      </c>
      <c r="H134" s="14" t="s">
        <v>2097</v>
      </c>
      <c r="I134" s="16" t="s">
        <v>2098</v>
      </c>
      <c r="J134" s="14" t="s">
        <v>145</v>
      </c>
      <c r="K134" s="14" t="s">
        <v>162</v>
      </c>
      <c r="L134" s="16" t="s">
        <v>2099</v>
      </c>
      <c r="M134" s="17" t="s">
        <v>2100</v>
      </c>
      <c r="N134" s="14" t="s">
        <v>617</v>
      </c>
      <c r="O134" s="14" t="s">
        <v>365</v>
      </c>
      <c r="P134" s="14" t="s">
        <v>167</v>
      </c>
      <c r="Q134" s="14" t="s">
        <v>265</v>
      </c>
      <c r="R134" s="15"/>
      <c r="S134" s="14" t="s">
        <v>169</v>
      </c>
      <c r="T134" s="14" t="s">
        <v>170</v>
      </c>
      <c r="U134" s="14" t="s">
        <v>171</v>
      </c>
      <c r="V134" s="16" t="s">
        <v>2101</v>
      </c>
      <c r="W134" s="14" t="s">
        <v>169</v>
      </c>
      <c r="X134" s="14" t="s">
        <v>2102</v>
      </c>
      <c r="Y134" s="18" t="n">
        <v>0.91</v>
      </c>
      <c r="Z134" s="19" t="n">
        <v>80000</v>
      </c>
      <c r="AA134" s="19" t="n">
        <v>48477</v>
      </c>
      <c r="AB134" s="19" t="s">
        <v>2103</v>
      </c>
      <c r="AC134" s="14" t="s">
        <v>265</v>
      </c>
      <c r="AD134" s="20" t="s">
        <v>2104</v>
      </c>
      <c r="AE134" s="21" t="s">
        <v>2105</v>
      </c>
      <c r="AF134" s="19" t="s">
        <v>2106</v>
      </c>
      <c r="AG134" s="16" t="s">
        <v>2107</v>
      </c>
      <c r="AH134" s="16" t="s">
        <v>2108</v>
      </c>
      <c r="AI134" s="16" t="s">
        <v>2109</v>
      </c>
      <c r="AJ134" s="16" t="s">
        <v>2110</v>
      </c>
      <c r="AK134" s="15"/>
      <c r="AL134" s="14" t="s">
        <v>184</v>
      </c>
      <c r="AM134" s="14" t="s">
        <v>2111</v>
      </c>
    </row>
    <row r="135" customFormat="false" ht="255" hidden="false" customHeight="true" outlineLevel="0" collapsed="false">
      <c r="A135" s="14" t="s">
        <v>2112</v>
      </c>
      <c r="B135" s="14" t="s">
        <v>157</v>
      </c>
      <c r="C135" s="15" t="n">
        <v>44151</v>
      </c>
      <c r="D135" s="14" t="n">
        <f aca="false">IF(C135="","",YEAR(C135))</f>
        <v>2020</v>
      </c>
      <c r="E135" s="14" t="s">
        <v>120</v>
      </c>
      <c r="F135" s="16" t="s">
        <v>2113</v>
      </c>
      <c r="G135" s="14" t="s">
        <v>524</v>
      </c>
      <c r="H135" s="14" t="s">
        <v>525</v>
      </c>
      <c r="I135" s="16" t="s">
        <v>2114</v>
      </c>
      <c r="J135" s="14" t="s">
        <v>145</v>
      </c>
      <c r="K135" s="14" t="s">
        <v>2035</v>
      </c>
      <c r="L135" s="16" t="s">
        <v>2115</v>
      </c>
      <c r="M135" s="17" t="s">
        <v>2116</v>
      </c>
      <c r="N135" s="14" t="s">
        <v>529</v>
      </c>
      <c r="O135" s="14" t="s">
        <v>166</v>
      </c>
      <c r="P135" s="14" t="s">
        <v>530</v>
      </c>
      <c r="Q135" s="14"/>
      <c r="R135" s="15"/>
      <c r="S135" s="14" t="s">
        <v>169</v>
      </c>
      <c r="T135" s="14" t="s">
        <v>1336</v>
      </c>
      <c r="U135" s="14" t="s">
        <v>171</v>
      </c>
      <c r="V135" s="16" t="s">
        <v>2117</v>
      </c>
      <c r="W135" s="14" t="s">
        <v>169</v>
      </c>
      <c r="X135" s="14" t="s">
        <v>2118</v>
      </c>
      <c r="Y135" s="18" t="s">
        <v>2119</v>
      </c>
      <c r="Z135" s="19" t="n">
        <v>50000</v>
      </c>
      <c r="AA135" s="19"/>
      <c r="AB135" s="19" t="s">
        <v>2120</v>
      </c>
      <c r="AC135" s="14" t="s">
        <v>265</v>
      </c>
      <c r="AD135" s="20" t="s">
        <v>2121</v>
      </c>
      <c r="AE135" s="21" t="s">
        <v>2122</v>
      </c>
      <c r="AF135" s="19" t="s">
        <v>2123</v>
      </c>
      <c r="AG135" s="16" t="s">
        <v>2124</v>
      </c>
      <c r="AH135" s="16" t="s">
        <v>2125</v>
      </c>
      <c r="AI135" s="16" t="s">
        <v>2126</v>
      </c>
      <c r="AJ135" s="16" t="s">
        <v>298</v>
      </c>
      <c r="AK135" s="15"/>
      <c r="AL135" s="14" t="s">
        <v>184</v>
      </c>
      <c r="AM135" s="14" t="s">
        <v>2127</v>
      </c>
    </row>
    <row r="136" customFormat="false" ht="38.25" hidden="false" customHeight="true" outlineLevel="0" collapsed="false">
      <c r="A136" s="14" t="s">
        <v>2128</v>
      </c>
      <c r="B136" s="14" t="s">
        <v>157</v>
      </c>
      <c r="C136" s="15" t="n">
        <v>44104</v>
      </c>
      <c r="D136" s="14" t="n">
        <f aca="false">IF(C136="","",YEAR(C136))</f>
        <v>2020</v>
      </c>
      <c r="E136" s="14" t="s">
        <v>120</v>
      </c>
      <c r="F136" s="16" t="s">
        <v>2129</v>
      </c>
      <c r="G136" s="14" t="s">
        <v>2130</v>
      </c>
      <c r="H136" s="14" t="s">
        <v>2131</v>
      </c>
      <c r="I136" s="16" t="s">
        <v>2132</v>
      </c>
      <c r="J136" s="14" t="s">
        <v>2133</v>
      </c>
      <c r="K136" s="14" t="s">
        <v>2035</v>
      </c>
      <c r="L136" s="16" t="s">
        <v>2134</v>
      </c>
      <c r="M136" s="17" t="s">
        <v>2135</v>
      </c>
      <c r="N136" s="14" t="s">
        <v>128</v>
      </c>
      <c r="O136" s="14" t="s">
        <v>240</v>
      </c>
      <c r="P136" s="14" t="s">
        <v>381</v>
      </c>
      <c r="Q136" s="14" t="s">
        <v>168</v>
      </c>
      <c r="R136" s="15"/>
      <c r="S136" s="14" t="s">
        <v>169</v>
      </c>
      <c r="T136" s="14" t="s">
        <v>1336</v>
      </c>
      <c r="U136" s="14" t="s">
        <v>171</v>
      </c>
      <c r="V136" s="16" t="s">
        <v>2136</v>
      </c>
      <c r="W136" s="14" t="s">
        <v>169</v>
      </c>
      <c r="X136" s="14" t="s">
        <v>2137</v>
      </c>
      <c r="Y136" s="18"/>
      <c r="Z136" s="19"/>
      <c r="AA136" s="19"/>
      <c r="AB136" s="19"/>
      <c r="AC136" s="14" t="s">
        <v>570</v>
      </c>
      <c r="AD136" s="20" t="s">
        <v>2138</v>
      </c>
      <c r="AE136" s="21" t="s">
        <v>2139</v>
      </c>
      <c r="AF136" s="19" t="s">
        <v>2140</v>
      </c>
      <c r="AG136" s="16" t="s">
        <v>2141</v>
      </c>
      <c r="AH136" s="16" t="s">
        <v>2142</v>
      </c>
      <c r="AI136" s="16" t="s">
        <v>2143</v>
      </c>
      <c r="AJ136" s="16" t="s">
        <v>298</v>
      </c>
      <c r="AK136" s="15"/>
      <c r="AL136" s="14" t="s">
        <v>184</v>
      </c>
      <c r="AM136" s="14" t="s">
        <v>2144</v>
      </c>
    </row>
    <row r="137" customFormat="false" ht="25.5" hidden="false" customHeight="true" outlineLevel="0" collapsed="false">
      <c r="A137" s="14" t="s">
        <v>2145</v>
      </c>
      <c r="B137" s="14" t="s">
        <v>157</v>
      </c>
      <c r="C137" s="15" t="n">
        <v>44098</v>
      </c>
      <c r="D137" s="14" t="n">
        <f aca="false">IF(C137="","",YEAR(C137))</f>
        <v>2020</v>
      </c>
      <c r="E137" s="14" t="s">
        <v>279</v>
      </c>
      <c r="F137" s="16" t="s">
        <v>2146</v>
      </c>
      <c r="G137" s="14" t="s">
        <v>2147</v>
      </c>
      <c r="H137" s="14" t="s">
        <v>2148</v>
      </c>
      <c r="I137" s="16" t="s">
        <v>2149</v>
      </c>
      <c r="J137" s="14" t="s">
        <v>136</v>
      </c>
      <c r="K137" s="14" t="s">
        <v>162</v>
      </c>
      <c r="L137" s="16" t="s">
        <v>2150</v>
      </c>
      <c r="M137" s="17" t="s">
        <v>2151</v>
      </c>
      <c r="N137" s="14" t="s">
        <v>165</v>
      </c>
      <c r="O137" s="14" t="s">
        <v>345</v>
      </c>
      <c r="P137" s="14" t="s">
        <v>167</v>
      </c>
      <c r="Q137" s="14" t="s">
        <v>168</v>
      </c>
      <c r="R137" s="15"/>
      <c r="S137" s="14" t="s">
        <v>169</v>
      </c>
      <c r="T137" s="14" t="s">
        <v>170</v>
      </c>
      <c r="U137" s="14" t="s">
        <v>171</v>
      </c>
      <c r="V137" s="16" t="s">
        <v>2152</v>
      </c>
      <c r="W137" s="14" t="s">
        <v>169</v>
      </c>
      <c r="X137" s="14" t="s">
        <v>2153</v>
      </c>
      <c r="Y137" s="18" t="n">
        <v>0.34</v>
      </c>
      <c r="Z137" s="19" t="n">
        <v>20000</v>
      </c>
      <c r="AA137" s="19"/>
      <c r="AB137" s="19" t="s">
        <v>2154</v>
      </c>
      <c r="AC137" s="14" t="s">
        <v>265</v>
      </c>
      <c r="AD137" s="20" t="s">
        <v>2155</v>
      </c>
      <c r="AE137" s="21" t="s">
        <v>2156</v>
      </c>
      <c r="AF137" s="19" t="s">
        <v>2157</v>
      </c>
      <c r="AG137" s="16" t="s">
        <v>2158</v>
      </c>
      <c r="AH137" s="16" t="s">
        <v>2159</v>
      </c>
      <c r="AI137" s="16" t="s">
        <v>2160</v>
      </c>
      <c r="AJ137" s="16" t="s">
        <v>298</v>
      </c>
      <c r="AK137" s="15"/>
      <c r="AL137" s="14" t="s">
        <v>184</v>
      </c>
      <c r="AM137" s="14" t="s">
        <v>2161</v>
      </c>
    </row>
    <row r="138" customFormat="false" ht="38.25" hidden="false" customHeight="true" outlineLevel="0" collapsed="false">
      <c r="A138" s="14" t="s">
        <v>2162</v>
      </c>
      <c r="B138" s="14" t="s">
        <v>157</v>
      </c>
      <c r="C138" s="15" t="n">
        <v>44095</v>
      </c>
      <c r="D138" s="14" t="n">
        <f aca="false">IF(C138="","",YEAR(C138))</f>
        <v>2020</v>
      </c>
      <c r="E138" s="14" t="s">
        <v>120</v>
      </c>
      <c r="F138" s="16" t="s">
        <v>2163</v>
      </c>
      <c r="G138" s="14" t="s">
        <v>2003</v>
      </c>
      <c r="H138" s="14" t="s">
        <v>2004</v>
      </c>
      <c r="I138" s="16" t="s">
        <v>2164</v>
      </c>
      <c r="J138" s="14" t="s">
        <v>136</v>
      </c>
      <c r="K138" s="14" t="s">
        <v>325</v>
      </c>
      <c r="L138" s="16" t="s">
        <v>2165</v>
      </c>
      <c r="M138" s="17" t="s">
        <v>2166</v>
      </c>
      <c r="N138" s="14" t="s">
        <v>1653</v>
      </c>
      <c r="O138" s="14" t="s">
        <v>166</v>
      </c>
      <c r="P138" s="14" t="s">
        <v>2007</v>
      </c>
      <c r="Q138" s="14" t="s">
        <v>168</v>
      </c>
      <c r="R138" s="15"/>
      <c r="S138" s="14" t="s">
        <v>169</v>
      </c>
      <c r="T138" s="14" t="s">
        <v>170</v>
      </c>
      <c r="U138" s="14" t="s">
        <v>171</v>
      </c>
      <c r="V138" s="16" t="s">
        <v>2167</v>
      </c>
      <c r="W138" s="14" t="s">
        <v>333</v>
      </c>
      <c r="X138" s="14" t="s">
        <v>2168</v>
      </c>
      <c r="Y138" s="18"/>
      <c r="Z138" s="19"/>
      <c r="AA138" s="19"/>
      <c r="AB138" s="19"/>
      <c r="AC138" s="14" t="s">
        <v>291</v>
      </c>
      <c r="AD138" s="20"/>
      <c r="AE138" s="21"/>
      <c r="AF138" s="19"/>
      <c r="AG138" s="16" t="s">
        <v>2169</v>
      </c>
      <c r="AH138" s="16" t="s">
        <v>2170</v>
      </c>
      <c r="AI138" s="16" t="s">
        <v>2171</v>
      </c>
      <c r="AJ138" s="16" t="s">
        <v>338</v>
      </c>
      <c r="AK138" s="15"/>
      <c r="AL138" s="14" t="s">
        <v>184</v>
      </c>
      <c r="AM138" s="14" t="s">
        <v>2172</v>
      </c>
    </row>
    <row r="139" customFormat="false" ht="318.75" hidden="false" customHeight="true" outlineLevel="0" collapsed="false">
      <c r="A139" s="14" t="s">
        <v>2173</v>
      </c>
      <c r="B139" s="14" t="s">
        <v>157</v>
      </c>
      <c r="C139" s="15" t="n">
        <v>44015</v>
      </c>
      <c r="D139" s="14" t="n">
        <f aca="false">IF(C139="","",YEAR(C139))</f>
        <v>2020</v>
      </c>
      <c r="E139" s="14" t="s">
        <v>187</v>
      </c>
      <c r="F139" s="16" t="s">
        <v>2174</v>
      </c>
      <c r="G139" s="14" t="s">
        <v>2175</v>
      </c>
      <c r="H139" s="14" t="s">
        <v>2176</v>
      </c>
      <c r="I139" s="16" t="s">
        <v>2177</v>
      </c>
      <c r="J139" s="14" t="s">
        <v>145</v>
      </c>
      <c r="K139" s="14" t="s">
        <v>162</v>
      </c>
      <c r="L139" s="16" t="s">
        <v>2178</v>
      </c>
      <c r="M139" s="17" t="s">
        <v>2179</v>
      </c>
      <c r="N139" s="14" t="s">
        <v>529</v>
      </c>
      <c r="O139" s="14" t="s">
        <v>166</v>
      </c>
      <c r="P139" s="14" t="s">
        <v>381</v>
      </c>
      <c r="Q139" s="14" t="s">
        <v>265</v>
      </c>
      <c r="R139" s="15" t="s">
        <v>2180</v>
      </c>
      <c r="S139" s="14" t="s">
        <v>169</v>
      </c>
      <c r="T139" s="14" t="s">
        <v>1336</v>
      </c>
      <c r="U139" s="14" t="s">
        <v>171</v>
      </c>
      <c r="V139" s="16" t="s">
        <v>2181</v>
      </c>
      <c r="W139" s="14" t="s">
        <v>169</v>
      </c>
      <c r="X139" s="14" t="s">
        <v>2182</v>
      </c>
      <c r="Y139" s="18" t="s">
        <v>2183</v>
      </c>
      <c r="Z139" s="19" t="n">
        <v>50000</v>
      </c>
      <c r="AA139" s="19" t="s">
        <v>2184</v>
      </c>
      <c r="AB139" s="19" t="s">
        <v>2185</v>
      </c>
      <c r="AC139" s="14" t="s">
        <v>168</v>
      </c>
      <c r="AD139" s="20" t="s">
        <v>2186</v>
      </c>
      <c r="AE139" s="21" t="s">
        <v>2187</v>
      </c>
      <c r="AF139" s="19" t="s">
        <v>2188</v>
      </c>
      <c r="AG139" s="16" t="s">
        <v>2189</v>
      </c>
      <c r="AH139" s="16" t="s">
        <v>2190</v>
      </c>
      <c r="AI139" s="16" t="s">
        <v>2191</v>
      </c>
      <c r="AJ139" s="16" t="s">
        <v>298</v>
      </c>
      <c r="AK139" s="15"/>
      <c r="AL139" s="14" t="s">
        <v>184</v>
      </c>
      <c r="AM139" s="14" t="s">
        <v>2192</v>
      </c>
    </row>
    <row r="140" customFormat="false" ht="38.25" hidden="false" customHeight="true" outlineLevel="0" collapsed="false">
      <c r="A140" s="14" t="s">
        <v>2193</v>
      </c>
      <c r="B140" s="14" t="s">
        <v>157</v>
      </c>
      <c r="C140" s="15" t="n">
        <v>43986</v>
      </c>
      <c r="D140" s="14" t="n">
        <f aca="false">IF(C140="","",YEAR(C140))</f>
        <v>2020</v>
      </c>
      <c r="E140" s="14" t="s">
        <v>187</v>
      </c>
      <c r="F140" s="16" t="s">
        <v>2194</v>
      </c>
      <c r="G140" s="14" t="s">
        <v>2195</v>
      </c>
      <c r="H140" s="14" t="s">
        <v>2196</v>
      </c>
      <c r="I140" s="16" t="s">
        <v>2197</v>
      </c>
      <c r="J140" s="14" t="s">
        <v>136</v>
      </c>
      <c r="K140" s="14" t="s">
        <v>162</v>
      </c>
      <c r="L140" s="16" t="s">
        <v>2198</v>
      </c>
      <c r="M140" s="17" t="s">
        <v>2199</v>
      </c>
      <c r="N140" s="14" t="s">
        <v>1182</v>
      </c>
      <c r="O140" s="14" t="s">
        <v>345</v>
      </c>
      <c r="P140" s="14" t="s">
        <v>2200</v>
      </c>
      <c r="Q140" s="14" t="s">
        <v>168</v>
      </c>
      <c r="R140" s="15" t="s">
        <v>2201</v>
      </c>
      <c r="S140" s="14" t="s">
        <v>169</v>
      </c>
      <c r="T140" s="14" t="s">
        <v>170</v>
      </c>
      <c r="U140" s="14" t="s">
        <v>171</v>
      </c>
      <c r="V140" s="16" t="s">
        <v>2202</v>
      </c>
      <c r="W140" s="14" t="s">
        <v>169</v>
      </c>
      <c r="X140" s="14" t="s">
        <v>2203</v>
      </c>
      <c r="Y140" s="18"/>
      <c r="Z140" s="19" t="n">
        <v>50000</v>
      </c>
      <c r="AA140" s="19" t="s">
        <v>2204</v>
      </c>
      <c r="AB140" s="19" t="s">
        <v>2205</v>
      </c>
      <c r="AC140" s="14" t="s">
        <v>265</v>
      </c>
      <c r="AD140" s="20" t="s">
        <v>2206</v>
      </c>
      <c r="AE140" s="21" t="s">
        <v>2207</v>
      </c>
      <c r="AF140" s="19" t="s">
        <v>2208</v>
      </c>
      <c r="AG140" s="16" t="s">
        <v>2209</v>
      </c>
      <c r="AH140" s="16" t="s">
        <v>2210</v>
      </c>
      <c r="AI140" s="16" t="s">
        <v>2211</v>
      </c>
      <c r="AJ140" s="16" t="s">
        <v>298</v>
      </c>
      <c r="AK140" s="15"/>
      <c r="AL140" s="14" t="s">
        <v>184</v>
      </c>
      <c r="AM140" s="14" t="s">
        <v>2212</v>
      </c>
    </row>
    <row r="141" customFormat="false" ht="25.5" hidden="false" customHeight="true" outlineLevel="0" collapsed="false">
      <c r="A141" s="14" t="s">
        <v>2213</v>
      </c>
      <c r="B141" s="14" t="s">
        <v>157</v>
      </c>
      <c r="C141" s="15" t="n">
        <v>43909</v>
      </c>
      <c r="D141" s="14" t="n">
        <f aca="false">IF(C141="","",YEAR(C141))</f>
        <v>2020</v>
      </c>
      <c r="E141" s="14" t="s">
        <v>279</v>
      </c>
      <c r="F141" s="16" t="s">
        <v>1149</v>
      </c>
      <c r="G141" s="14" t="s">
        <v>1150</v>
      </c>
      <c r="H141" s="14" t="s">
        <v>1151</v>
      </c>
      <c r="I141" s="16" t="s">
        <v>2021</v>
      </c>
      <c r="J141" s="14" t="s">
        <v>136</v>
      </c>
      <c r="K141" s="14" t="s">
        <v>305</v>
      </c>
      <c r="L141" s="16" t="s">
        <v>2214</v>
      </c>
      <c r="M141" s="17" t="s">
        <v>2215</v>
      </c>
      <c r="N141" s="14" t="s">
        <v>1303</v>
      </c>
      <c r="O141" s="14" t="s">
        <v>345</v>
      </c>
      <c r="P141" s="14" t="s">
        <v>346</v>
      </c>
      <c r="Q141" s="14" t="s">
        <v>168</v>
      </c>
      <c r="R141" s="15"/>
      <c r="S141" s="14" t="s">
        <v>169</v>
      </c>
      <c r="T141" s="14" t="s">
        <v>170</v>
      </c>
      <c r="U141" s="14" t="s">
        <v>171</v>
      </c>
      <c r="V141" s="16" t="s">
        <v>2216</v>
      </c>
      <c r="W141" s="14" t="s">
        <v>169</v>
      </c>
      <c r="X141" s="14" t="s">
        <v>2217</v>
      </c>
      <c r="Y141" s="18" t="s">
        <v>2218</v>
      </c>
      <c r="Z141" s="19" t="n">
        <v>50000</v>
      </c>
      <c r="AA141" s="19" t="n">
        <v>10688</v>
      </c>
      <c r="AB141" s="19" t="s">
        <v>2219</v>
      </c>
      <c r="AC141" s="14" t="s">
        <v>265</v>
      </c>
      <c r="AD141" s="20" t="s">
        <v>2220</v>
      </c>
      <c r="AE141" s="21" t="s">
        <v>2221</v>
      </c>
      <c r="AF141" s="19" t="s">
        <v>2012</v>
      </c>
      <c r="AG141" s="16" t="s">
        <v>2222</v>
      </c>
      <c r="AH141" s="16" t="s">
        <v>2223</v>
      </c>
      <c r="AI141" s="16" t="s">
        <v>2224</v>
      </c>
      <c r="AJ141" s="16" t="s">
        <v>2225</v>
      </c>
      <c r="AK141" s="15"/>
      <c r="AL141" s="14" t="s">
        <v>184</v>
      </c>
      <c r="AM141" s="14" t="s">
        <v>2226</v>
      </c>
    </row>
    <row r="142" customFormat="false" ht="38.25" hidden="false" customHeight="true" outlineLevel="0" collapsed="false">
      <c r="A142" s="14" t="s">
        <v>2227</v>
      </c>
      <c r="B142" s="14" t="s">
        <v>157</v>
      </c>
      <c r="C142" s="15" t="n">
        <v>43878</v>
      </c>
      <c r="D142" s="14" t="n">
        <f aca="false">IF(C142="","",YEAR(C142))</f>
        <v>2020</v>
      </c>
      <c r="E142" s="14" t="s">
        <v>120</v>
      </c>
      <c r="F142" s="16" t="s">
        <v>1554</v>
      </c>
      <c r="G142" s="14" t="s">
        <v>1555</v>
      </c>
      <c r="H142" s="14" t="s">
        <v>1556</v>
      </c>
      <c r="I142" s="16" t="s">
        <v>2228</v>
      </c>
      <c r="J142" s="14" t="s">
        <v>583</v>
      </c>
      <c r="K142" s="14" t="s">
        <v>162</v>
      </c>
      <c r="L142" s="16" t="s">
        <v>2229</v>
      </c>
      <c r="M142" s="17" t="s">
        <v>2230</v>
      </c>
      <c r="N142" s="14" t="s">
        <v>939</v>
      </c>
      <c r="O142" s="14" t="s">
        <v>263</v>
      </c>
      <c r="P142" s="14" t="s">
        <v>167</v>
      </c>
      <c r="Q142" s="14" t="s">
        <v>265</v>
      </c>
      <c r="R142" s="15"/>
      <c r="S142" s="14" t="s">
        <v>287</v>
      </c>
      <c r="T142" s="14" t="s">
        <v>170</v>
      </c>
      <c r="U142" s="14" t="s">
        <v>288</v>
      </c>
      <c r="V142" s="16" t="s">
        <v>2231</v>
      </c>
      <c r="W142" s="14" t="s">
        <v>287</v>
      </c>
      <c r="X142" s="14" t="s">
        <v>2232</v>
      </c>
      <c r="Y142" s="18"/>
      <c r="Z142" s="19"/>
      <c r="AA142" s="19"/>
      <c r="AB142" s="19"/>
      <c r="AC142" s="14" t="s">
        <v>291</v>
      </c>
      <c r="AD142" s="20" t="s">
        <v>2233</v>
      </c>
      <c r="AE142" s="21" t="s">
        <v>2234</v>
      </c>
      <c r="AF142" s="19" t="s">
        <v>2235</v>
      </c>
      <c r="AG142" s="16" t="s">
        <v>2236</v>
      </c>
      <c r="AH142" s="16" t="s">
        <v>2237</v>
      </c>
      <c r="AI142" s="16" t="s">
        <v>2238</v>
      </c>
      <c r="AJ142" s="16" t="s">
        <v>2239</v>
      </c>
      <c r="AK142" s="15"/>
      <c r="AL142" s="14" t="s">
        <v>184</v>
      </c>
      <c r="AM142" s="14" t="s">
        <v>2240</v>
      </c>
    </row>
    <row r="143" customFormat="false" ht="38.25" hidden="false" customHeight="true" outlineLevel="0" collapsed="false">
      <c r="A143" s="14" t="s">
        <v>2241</v>
      </c>
      <c r="B143" s="14" t="s">
        <v>157</v>
      </c>
      <c r="C143" s="15" t="n">
        <v>43878</v>
      </c>
      <c r="D143" s="14" t="n">
        <f aca="false">IF(C143="","",YEAR(C143))</f>
        <v>2020</v>
      </c>
      <c r="E143" s="14" t="s">
        <v>120</v>
      </c>
      <c r="F143" s="16" t="s">
        <v>2242</v>
      </c>
      <c r="G143" s="14" t="s">
        <v>2243</v>
      </c>
      <c r="H143" s="14" t="s">
        <v>2244</v>
      </c>
      <c r="I143" s="16" t="s">
        <v>2245</v>
      </c>
      <c r="J143" s="14" t="s">
        <v>125</v>
      </c>
      <c r="K143" s="14" t="s">
        <v>162</v>
      </c>
      <c r="L143" s="16" t="s">
        <v>2246</v>
      </c>
      <c r="M143" s="17" t="s">
        <v>2247</v>
      </c>
      <c r="N143" s="14" t="s">
        <v>128</v>
      </c>
      <c r="O143" s="14" t="s">
        <v>129</v>
      </c>
      <c r="P143" s="14" t="s">
        <v>2200</v>
      </c>
      <c r="Q143" s="14" t="s">
        <v>265</v>
      </c>
      <c r="R143" s="15"/>
      <c r="S143" s="14" t="s">
        <v>169</v>
      </c>
      <c r="T143" s="14" t="s">
        <v>170</v>
      </c>
      <c r="U143" s="14" t="s">
        <v>171</v>
      </c>
      <c r="V143" s="16" t="s">
        <v>2248</v>
      </c>
      <c r="W143" s="14" t="s">
        <v>169</v>
      </c>
      <c r="X143" s="14" t="s">
        <v>2249</v>
      </c>
      <c r="Y143" s="18" t="s">
        <v>2250</v>
      </c>
      <c r="Z143" s="19" t="n">
        <v>50000</v>
      </c>
      <c r="AA143" s="19"/>
      <c r="AB143" s="19" t="s">
        <v>2251</v>
      </c>
      <c r="AC143" s="14" t="s">
        <v>570</v>
      </c>
      <c r="AD143" s="20" t="s">
        <v>2252</v>
      </c>
      <c r="AE143" s="21" t="s">
        <v>2253</v>
      </c>
      <c r="AF143" s="19" t="s">
        <v>2254</v>
      </c>
      <c r="AG143" s="16" t="s">
        <v>2255</v>
      </c>
      <c r="AH143" s="16" t="s">
        <v>2256</v>
      </c>
      <c r="AI143" s="16" t="s">
        <v>2257</v>
      </c>
      <c r="AJ143" s="16" t="s">
        <v>298</v>
      </c>
      <c r="AK143" s="15"/>
      <c r="AL143" s="14" t="s">
        <v>184</v>
      </c>
      <c r="AM143" s="14" t="s">
        <v>2258</v>
      </c>
    </row>
    <row r="144" customFormat="false" ht="38.25" hidden="false" customHeight="true" outlineLevel="0" collapsed="false">
      <c r="A144" s="14" t="s">
        <v>2259</v>
      </c>
      <c r="B144" s="14" t="s">
        <v>157</v>
      </c>
      <c r="C144" s="15" t="n">
        <v>43705</v>
      </c>
      <c r="D144" s="14" t="n">
        <f aca="false">IF(C144="","",YEAR(C144))</f>
        <v>2019</v>
      </c>
      <c r="E144" s="14" t="s">
        <v>279</v>
      </c>
      <c r="F144" s="16" t="s">
        <v>2194</v>
      </c>
      <c r="G144" s="14" t="s">
        <v>2195</v>
      </c>
      <c r="H144" s="14" t="s">
        <v>2196</v>
      </c>
      <c r="I144" s="16" t="s">
        <v>2197</v>
      </c>
      <c r="J144" s="14" t="s">
        <v>136</v>
      </c>
      <c r="K144" s="14" t="s">
        <v>325</v>
      </c>
      <c r="L144" s="16" t="s">
        <v>2260</v>
      </c>
      <c r="M144" s="17" t="s">
        <v>2261</v>
      </c>
      <c r="N144" s="14" t="s">
        <v>1182</v>
      </c>
      <c r="O144" s="14" t="s">
        <v>345</v>
      </c>
      <c r="P144" s="14" t="s">
        <v>2200</v>
      </c>
      <c r="Q144" s="14" t="s">
        <v>168</v>
      </c>
      <c r="R144" s="15"/>
      <c r="S144" s="14" t="s">
        <v>169</v>
      </c>
      <c r="T144" s="14" t="s">
        <v>170</v>
      </c>
      <c r="U144" s="14" t="s">
        <v>171</v>
      </c>
      <c r="V144" s="16" t="s">
        <v>2262</v>
      </c>
      <c r="W144" s="14" t="s">
        <v>169</v>
      </c>
      <c r="X144" s="14" t="s">
        <v>2263</v>
      </c>
      <c r="Y144" s="18"/>
      <c r="Z144" s="19"/>
      <c r="AA144" s="19"/>
      <c r="AB144" s="19"/>
      <c r="AC144" s="14" t="s">
        <v>570</v>
      </c>
      <c r="AD144" s="20" t="s">
        <v>2264</v>
      </c>
      <c r="AE144" s="21" t="s">
        <v>2265</v>
      </c>
      <c r="AF144" s="19" t="s">
        <v>2266</v>
      </c>
      <c r="AG144" s="16" t="s">
        <v>2267</v>
      </c>
      <c r="AH144" s="16" t="s">
        <v>2268</v>
      </c>
      <c r="AI144" s="16" t="s">
        <v>2269</v>
      </c>
      <c r="AJ144" s="16" t="s">
        <v>338</v>
      </c>
      <c r="AK144" s="15"/>
      <c r="AL144" s="14" t="s">
        <v>184</v>
      </c>
      <c r="AM144" s="14" t="s">
        <v>2270</v>
      </c>
    </row>
    <row r="145" customFormat="false" ht="38.25" hidden="false" customHeight="true" outlineLevel="0" collapsed="false">
      <c r="A145" s="14" t="s">
        <v>2271</v>
      </c>
      <c r="B145" s="14" t="s">
        <v>157</v>
      </c>
      <c r="C145" s="15" t="n">
        <v>43614</v>
      </c>
      <c r="D145" s="14" t="n">
        <f aca="false">IF(C145="","",YEAR(C145))</f>
        <v>2019</v>
      </c>
      <c r="E145" s="14" t="s">
        <v>120</v>
      </c>
      <c r="F145" s="16" t="s">
        <v>560</v>
      </c>
      <c r="G145" s="14" t="s">
        <v>302</v>
      </c>
      <c r="H145" s="14" t="s">
        <v>303</v>
      </c>
      <c r="I145" s="16" t="s">
        <v>2272</v>
      </c>
      <c r="J145" s="14" t="s">
        <v>136</v>
      </c>
      <c r="K145" s="14" t="s">
        <v>162</v>
      </c>
      <c r="L145" s="16" t="s">
        <v>2273</v>
      </c>
      <c r="M145" s="17" t="s">
        <v>2274</v>
      </c>
      <c r="N145" s="14" t="s">
        <v>1653</v>
      </c>
      <c r="O145" s="14" t="s">
        <v>166</v>
      </c>
      <c r="P145" s="14" t="s">
        <v>24</v>
      </c>
      <c r="Q145" s="14" t="s">
        <v>168</v>
      </c>
      <c r="R145" s="15"/>
      <c r="S145" s="14" t="s">
        <v>169</v>
      </c>
      <c r="T145" s="14" t="s">
        <v>170</v>
      </c>
      <c r="U145" s="14" t="s">
        <v>171</v>
      </c>
      <c r="V145" s="16" t="s">
        <v>2275</v>
      </c>
      <c r="W145" s="14" t="s">
        <v>169</v>
      </c>
      <c r="X145" s="14" t="s">
        <v>2276</v>
      </c>
      <c r="Y145" s="18" t="s">
        <v>269</v>
      </c>
      <c r="Z145" s="19" t="n">
        <v>80000</v>
      </c>
      <c r="AA145" s="19" t="n">
        <v>60397</v>
      </c>
      <c r="AB145" s="19" t="s">
        <v>2277</v>
      </c>
      <c r="AC145" s="14" t="s">
        <v>265</v>
      </c>
      <c r="AD145" s="20" t="s">
        <v>2278</v>
      </c>
      <c r="AE145" s="21" t="s">
        <v>2279</v>
      </c>
      <c r="AF145" s="19" t="s">
        <v>2012</v>
      </c>
      <c r="AG145" s="16" t="s">
        <v>2280</v>
      </c>
      <c r="AH145" s="16" t="s">
        <v>2281</v>
      </c>
      <c r="AI145" s="16" t="s">
        <v>2282</v>
      </c>
      <c r="AJ145" s="16" t="s">
        <v>298</v>
      </c>
      <c r="AK145" s="15"/>
      <c r="AL145" s="14" t="s">
        <v>184</v>
      </c>
      <c r="AM145" s="14" t="s">
        <v>2283</v>
      </c>
    </row>
    <row r="146" customFormat="false" ht="229.5" hidden="false" customHeight="true" outlineLevel="0" collapsed="false">
      <c r="A146" s="14" t="s">
        <v>2284</v>
      </c>
      <c r="B146" s="14" t="s">
        <v>157</v>
      </c>
      <c r="C146" s="15" t="n">
        <v>43593</v>
      </c>
      <c r="D146" s="14" t="n">
        <f aca="false">IF(C146="","",YEAR(C146))</f>
        <v>2019</v>
      </c>
      <c r="E146" s="14" t="s">
        <v>120</v>
      </c>
      <c r="F146" s="16" t="s">
        <v>2285</v>
      </c>
      <c r="G146" s="14" t="s">
        <v>524</v>
      </c>
      <c r="H146" s="14" t="s">
        <v>525</v>
      </c>
      <c r="I146" s="16" t="s">
        <v>2114</v>
      </c>
      <c r="J146" s="14" t="s">
        <v>145</v>
      </c>
      <c r="K146" s="14" t="s">
        <v>162</v>
      </c>
      <c r="L146" s="16" t="s">
        <v>2286</v>
      </c>
      <c r="M146" s="17" t="s">
        <v>2287</v>
      </c>
      <c r="N146" s="14" t="s">
        <v>529</v>
      </c>
      <c r="O146" s="14" t="s">
        <v>365</v>
      </c>
      <c r="P146" s="14" t="s">
        <v>530</v>
      </c>
      <c r="Q146" s="14"/>
      <c r="R146" s="15" t="s">
        <v>2288</v>
      </c>
      <c r="S146" s="14" t="s">
        <v>169</v>
      </c>
      <c r="T146" s="14" t="s">
        <v>170</v>
      </c>
      <c r="U146" s="14" t="s">
        <v>171</v>
      </c>
      <c r="V146" s="16" t="s">
        <v>2289</v>
      </c>
      <c r="W146" s="14" t="s">
        <v>169</v>
      </c>
      <c r="X146" s="14" t="s">
        <v>2290</v>
      </c>
      <c r="Y146" s="18" t="s">
        <v>2291</v>
      </c>
      <c r="Z146" s="19" t="n">
        <v>80000</v>
      </c>
      <c r="AA146" s="19" t="n">
        <v>50504</v>
      </c>
      <c r="AB146" s="19" t="s">
        <v>2292</v>
      </c>
      <c r="AC146" s="14" t="s">
        <v>570</v>
      </c>
      <c r="AD146" s="20" t="s">
        <v>2293</v>
      </c>
      <c r="AE146" s="21" t="s">
        <v>2294</v>
      </c>
      <c r="AF146" s="19"/>
      <c r="AG146" s="16" t="s">
        <v>2295</v>
      </c>
      <c r="AH146" s="16" t="s">
        <v>2296</v>
      </c>
      <c r="AI146" s="16" t="s">
        <v>2297</v>
      </c>
      <c r="AJ146" s="16" t="s">
        <v>298</v>
      </c>
      <c r="AK146" s="15"/>
      <c r="AL146" s="14" t="s">
        <v>184</v>
      </c>
      <c r="AM146" s="14" t="s">
        <v>2298</v>
      </c>
    </row>
    <row r="147" customFormat="false" ht="38.25" hidden="false" customHeight="true" outlineLevel="0" collapsed="false">
      <c r="A147" s="14" t="s">
        <v>2299</v>
      </c>
      <c r="B147" s="14" t="s">
        <v>157</v>
      </c>
      <c r="C147" s="15" t="n">
        <v>43556</v>
      </c>
      <c r="D147" s="14" t="n">
        <f aca="false">IF(C147="","",YEAR(C147))</f>
        <v>2019</v>
      </c>
      <c r="E147" s="14" t="s">
        <v>120</v>
      </c>
      <c r="F147" s="16" t="s">
        <v>150</v>
      </c>
      <c r="G147" s="14" t="s">
        <v>151</v>
      </c>
      <c r="H147" s="14" t="s">
        <v>152</v>
      </c>
      <c r="I147" s="16" t="s">
        <v>2300</v>
      </c>
      <c r="J147" s="14" t="s">
        <v>136</v>
      </c>
      <c r="K147" s="14" t="s">
        <v>162</v>
      </c>
      <c r="L147" s="16" t="s">
        <v>2301</v>
      </c>
      <c r="M147" s="17" t="s">
        <v>2302</v>
      </c>
      <c r="N147" s="14" t="s">
        <v>344</v>
      </c>
      <c r="O147" s="14" t="s">
        <v>345</v>
      </c>
      <c r="P147" s="14" t="s">
        <v>346</v>
      </c>
      <c r="Q147" s="14" t="s">
        <v>168</v>
      </c>
      <c r="R147" s="15"/>
      <c r="S147" s="14" t="s">
        <v>169</v>
      </c>
      <c r="T147" s="14" t="s">
        <v>170</v>
      </c>
      <c r="U147" s="14" t="s">
        <v>171</v>
      </c>
      <c r="V147" s="16" t="s">
        <v>2303</v>
      </c>
      <c r="W147" s="14" t="s">
        <v>169</v>
      </c>
      <c r="X147" s="14" t="s">
        <v>2304</v>
      </c>
      <c r="Y147" s="18" t="n">
        <v>0.83</v>
      </c>
      <c r="Z147" s="19" t="n">
        <v>80000</v>
      </c>
      <c r="AA147" s="19" t="n">
        <v>35000</v>
      </c>
      <c r="AB147" s="19" t="s">
        <v>2305</v>
      </c>
      <c r="AC147" s="14" t="s">
        <v>265</v>
      </c>
      <c r="AD147" s="20" t="s">
        <v>2306</v>
      </c>
      <c r="AE147" s="21" t="s">
        <v>2307</v>
      </c>
      <c r="AF147" s="19" t="s">
        <v>2308</v>
      </c>
      <c r="AG147" s="16" t="s">
        <v>2309</v>
      </c>
      <c r="AH147" s="16" t="s">
        <v>2310</v>
      </c>
      <c r="AI147" s="16" t="s">
        <v>2311</v>
      </c>
      <c r="AJ147" s="16" t="s">
        <v>298</v>
      </c>
      <c r="AK147" s="15"/>
      <c r="AL147" s="14" t="s">
        <v>184</v>
      </c>
      <c r="AM147" s="14" t="s">
        <v>2312</v>
      </c>
    </row>
    <row r="148" customFormat="false" ht="38.25" hidden="false" customHeight="true" outlineLevel="0" collapsed="false">
      <c r="A148" s="14" t="s">
        <v>2313</v>
      </c>
      <c r="B148" s="14" t="s">
        <v>157</v>
      </c>
      <c r="C148" s="15" t="n">
        <v>43531</v>
      </c>
      <c r="D148" s="14" t="n">
        <f aca="false">IF(C148="","",YEAR(C148))</f>
        <v>2019</v>
      </c>
      <c r="E148" s="14" t="s">
        <v>120</v>
      </c>
      <c r="F148" s="16" t="s">
        <v>874</v>
      </c>
      <c r="G148" s="14" t="s">
        <v>875</v>
      </c>
      <c r="H148" s="14" t="s">
        <v>876</v>
      </c>
      <c r="I148" s="16" t="s">
        <v>2314</v>
      </c>
      <c r="J148" s="14" t="s">
        <v>136</v>
      </c>
      <c r="K148" s="14" t="s">
        <v>162</v>
      </c>
      <c r="L148" s="16" t="s">
        <v>2315</v>
      </c>
      <c r="M148" s="17" t="s">
        <v>2316</v>
      </c>
      <c r="N148" s="14" t="s">
        <v>165</v>
      </c>
      <c r="O148" s="14" t="s">
        <v>263</v>
      </c>
      <c r="P148" s="14" t="s">
        <v>879</v>
      </c>
      <c r="Q148" s="14" t="s">
        <v>168</v>
      </c>
      <c r="R148" s="15"/>
      <c r="S148" s="14" t="s">
        <v>287</v>
      </c>
      <c r="T148" s="14" t="s">
        <v>170</v>
      </c>
      <c r="U148" s="14" t="s">
        <v>288</v>
      </c>
      <c r="V148" s="16" t="s">
        <v>2317</v>
      </c>
      <c r="W148" s="14" t="s">
        <v>287</v>
      </c>
      <c r="X148" s="14" t="s">
        <v>2318</v>
      </c>
      <c r="Y148" s="18"/>
      <c r="Z148" s="19"/>
      <c r="AA148" s="19"/>
      <c r="AB148" s="19"/>
      <c r="AC148" s="14" t="s">
        <v>291</v>
      </c>
      <c r="AD148" s="20" t="s">
        <v>2319</v>
      </c>
      <c r="AE148" s="21" t="s">
        <v>2320</v>
      </c>
      <c r="AF148" s="19" t="s">
        <v>2321</v>
      </c>
      <c r="AG148" s="16" t="s">
        <v>2322</v>
      </c>
      <c r="AH148" s="16" t="s">
        <v>2323</v>
      </c>
      <c r="AI148" s="16" t="s">
        <v>2324</v>
      </c>
      <c r="AJ148" s="16" t="s">
        <v>298</v>
      </c>
      <c r="AK148" s="15"/>
      <c r="AL148" s="14" t="s">
        <v>184</v>
      </c>
      <c r="AM148" s="14" t="s">
        <v>2325</v>
      </c>
    </row>
    <row r="149" customFormat="false" ht="153" hidden="false" customHeight="true" outlineLevel="0" collapsed="false">
      <c r="A149" s="14" t="s">
        <v>2326</v>
      </c>
      <c r="B149" s="14" t="s">
        <v>157</v>
      </c>
      <c r="C149" s="15" t="n">
        <v>43531</v>
      </c>
      <c r="D149" s="14" t="n">
        <f aca="false">IF(C149="","",YEAR(C149))</f>
        <v>2019</v>
      </c>
      <c r="E149" s="14" t="s">
        <v>120</v>
      </c>
      <c r="F149" s="16" t="s">
        <v>2327</v>
      </c>
      <c r="G149" s="14" t="s">
        <v>2328</v>
      </c>
      <c r="H149" s="14" t="s">
        <v>2329</v>
      </c>
      <c r="I149" s="16" t="s">
        <v>2330</v>
      </c>
      <c r="J149" s="14" t="s">
        <v>145</v>
      </c>
      <c r="K149" s="14" t="s">
        <v>325</v>
      </c>
      <c r="L149" s="16" t="s">
        <v>2331</v>
      </c>
      <c r="M149" s="17" t="s">
        <v>2332</v>
      </c>
      <c r="N149" s="14" t="s">
        <v>617</v>
      </c>
      <c r="O149" s="14" t="s">
        <v>240</v>
      </c>
      <c r="P149" s="14" t="s">
        <v>2200</v>
      </c>
      <c r="Q149" s="14" t="s">
        <v>265</v>
      </c>
      <c r="R149" s="15" t="s">
        <v>2333</v>
      </c>
      <c r="S149" s="14" t="s">
        <v>169</v>
      </c>
      <c r="T149" s="14" t="s">
        <v>330</v>
      </c>
      <c r="U149" s="14" t="s">
        <v>681</v>
      </c>
      <c r="V149" s="16" t="s">
        <v>2334</v>
      </c>
      <c r="W149" s="14" t="s">
        <v>333</v>
      </c>
      <c r="X149" s="14" t="s">
        <v>2335</v>
      </c>
      <c r="Y149" s="18"/>
      <c r="Z149" s="19"/>
      <c r="AA149" s="19"/>
      <c r="AB149" s="19"/>
      <c r="AC149" s="14" t="s">
        <v>291</v>
      </c>
      <c r="AD149" s="20"/>
      <c r="AE149" s="21"/>
      <c r="AF149" s="19"/>
      <c r="AG149" s="16" t="s">
        <v>335</v>
      </c>
      <c r="AH149" s="16" t="s">
        <v>2336</v>
      </c>
      <c r="AI149" s="16" t="s">
        <v>2337</v>
      </c>
      <c r="AJ149" s="16" t="s">
        <v>2338</v>
      </c>
      <c r="AK149" s="15"/>
      <c r="AL149" s="14" t="s">
        <v>184</v>
      </c>
      <c r="AM149" s="14" t="s">
        <v>2339</v>
      </c>
    </row>
    <row r="150" customFormat="false" ht="229.5" hidden="false" customHeight="true" outlineLevel="0" collapsed="false">
      <c r="A150" s="14" t="s">
        <v>2340</v>
      </c>
      <c r="B150" s="14" t="s">
        <v>157</v>
      </c>
      <c r="C150" s="15" t="n">
        <v>43531</v>
      </c>
      <c r="D150" s="14" t="n">
        <f aca="false">IF(C150="","",YEAR(C150))</f>
        <v>2019</v>
      </c>
      <c r="E150" s="14" t="s">
        <v>120</v>
      </c>
      <c r="F150" s="16" t="s">
        <v>1333</v>
      </c>
      <c r="G150" s="14" t="s">
        <v>829</v>
      </c>
      <c r="H150" s="14" t="s">
        <v>830</v>
      </c>
      <c r="I150" s="16" t="s">
        <v>2341</v>
      </c>
      <c r="J150" s="14" t="s">
        <v>145</v>
      </c>
      <c r="K150" s="14" t="s">
        <v>162</v>
      </c>
      <c r="L150" s="16" t="s">
        <v>2342</v>
      </c>
      <c r="M150" s="17" t="s">
        <v>2343</v>
      </c>
      <c r="N150" s="14" t="s">
        <v>617</v>
      </c>
      <c r="O150" s="14" t="s">
        <v>240</v>
      </c>
      <c r="P150" s="14" t="s">
        <v>415</v>
      </c>
      <c r="Q150" s="14" t="s">
        <v>265</v>
      </c>
      <c r="R150" s="15" t="s">
        <v>2344</v>
      </c>
      <c r="S150" s="14" t="s">
        <v>169</v>
      </c>
      <c r="T150" s="14" t="s">
        <v>170</v>
      </c>
      <c r="U150" s="14" t="s">
        <v>241</v>
      </c>
      <c r="V150" s="16" t="s">
        <v>2345</v>
      </c>
      <c r="W150" s="14" t="s">
        <v>169</v>
      </c>
      <c r="X150" s="14" t="s">
        <v>2346</v>
      </c>
      <c r="Y150" s="18" t="n">
        <v>0.83</v>
      </c>
      <c r="Z150" s="19" t="n">
        <v>80000</v>
      </c>
      <c r="AA150" s="19" t="n">
        <v>61967</v>
      </c>
      <c r="AB150" s="19" t="s">
        <v>2347</v>
      </c>
      <c r="AC150" s="14" t="s">
        <v>570</v>
      </c>
      <c r="AD150" s="20" t="s">
        <v>2348</v>
      </c>
      <c r="AE150" s="21" t="s">
        <v>2349</v>
      </c>
      <c r="AF150" s="19" t="s">
        <v>2350</v>
      </c>
      <c r="AG150" s="16" t="s">
        <v>2351</v>
      </c>
      <c r="AH150" s="16" t="s">
        <v>2352</v>
      </c>
      <c r="AI150" s="16" t="s">
        <v>2353</v>
      </c>
      <c r="AJ150" s="16" t="s">
        <v>2354</v>
      </c>
      <c r="AK150" s="15"/>
      <c r="AL150" s="14" t="s">
        <v>184</v>
      </c>
      <c r="AM150" s="14" t="s">
        <v>2355</v>
      </c>
    </row>
    <row r="151" customFormat="false" ht="153" hidden="false" customHeight="true" outlineLevel="0" collapsed="false">
      <c r="A151" s="14" t="s">
        <v>2356</v>
      </c>
      <c r="B151" s="14" t="s">
        <v>157</v>
      </c>
      <c r="C151" s="15" t="n">
        <v>43452</v>
      </c>
      <c r="D151" s="14" t="n">
        <f aca="false">IF(C151="","",YEAR(C151))</f>
        <v>2018</v>
      </c>
      <c r="E151" s="14" t="s">
        <v>120</v>
      </c>
      <c r="F151" s="16" t="s">
        <v>2327</v>
      </c>
      <c r="G151" s="14" t="s">
        <v>2328</v>
      </c>
      <c r="H151" s="14" t="s">
        <v>2329</v>
      </c>
      <c r="I151" s="16" t="s">
        <v>2357</v>
      </c>
      <c r="J151" s="14" t="s">
        <v>145</v>
      </c>
      <c r="K151" s="14" t="s">
        <v>305</v>
      </c>
      <c r="L151" s="16" t="s">
        <v>2358</v>
      </c>
      <c r="M151" s="17" t="s">
        <v>2359</v>
      </c>
      <c r="N151" s="14" t="s">
        <v>414</v>
      </c>
      <c r="O151" s="14" t="s">
        <v>210</v>
      </c>
      <c r="P151" s="14" t="s">
        <v>2200</v>
      </c>
      <c r="Q151" s="14" t="s">
        <v>265</v>
      </c>
      <c r="R151" s="15" t="s">
        <v>2333</v>
      </c>
      <c r="S151" s="14" t="s">
        <v>169</v>
      </c>
      <c r="T151" s="14" t="s">
        <v>170</v>
      </c>
      <c r="U151" s="14" t="s">
        <v>241</v>
      </c>
      <c r="V151" s="16" t="s">
        <v>2360</v>
      </c>
      <c r="W151" s="14" t="s">
        <v>169</v>
      </c>
      <c r="X151" s="14" t="s">
        <v>2361</v>
      </c>
      <c r="Y151" s="18"/>
      <c r="Z151" s="19"/>
      <c r="AA151" s="19"/>
      <c r="AB151" s="19"/>
      <c r="AC151" s="14" t="s">
        <v>291</v>
      </c>
      <c r="AD151" s="20"/>
      <c r="AE151" s="21" t="s">
        <v>2362</v>
      </c>
      <c r="AF151" s="19" t="s">
        <v>2363</v>
      </c>
      <c r="AG151" s="16" t="s">
        <v>2364</v>
      </c>
      <c r="AH151" s="16" t="s">
        <v>2365</v>
      </c>
      <c r="AI151" s="16" t="s">
        <v>2366</v>
      </c>
      <c r="AJ151" s="16" t="s">
        <v>298</v>
      </c>
      <c r="AK151" s="15"/>
      <c r="AL151" s="14" t="s">
        <v>184</v>
      </c>
      <c r="AM151" s="14" t="s">
        <v>2367</v>
      </c>
    </row>
    <row r="152" customFormat="false" ht="51" hidden="false" customHeight="true" outlineLevel="0" collapsed="false">
      <c r="A152" s="14" t="s">
        <v>2368</v>
      </c>
      <c r="B152" s="14" t="s">
        <v>157</v>
      </c>
      <c r="C152" s="15" t="n">
        <v>43411</v>
      </c>
      <c r="D152" s="14" t="n">
        <f aca="false">IF(C152="","",YEAR(C152))</f>
        <v>2018</v>
      </c>
      <c r="E152" s="14" t="s">
        <v>120</v>
      </c>
      <c r="F152" s="16" t="s">
        <v>188</v>
      </c>
      <c r="G152" s="14" t="s">
        <v>189</v>
      </c>
      <c r="H152" s="14" t="s">
        <v>190</v>
      </c>
      <c r="I152" s="16" t="s">
        <v>2369</v>
      </c>
      <c r="J152" s="14" t="s">
        <v>136</v>
      </c>
      <c r="K152" s="14" t="s">
        <v>162</v>
      </c>
      <c r="L152" s="16" t="s">
        <v>2370</v>
      </c>
      <c r="M152" s="17" t="s">
        <v>2371</v>
      </c>
      <c r="N152" s="14" t="s">
        <v>344</v>
      </c>
      <c r="O152" s="14" t="s">
        <v>166</v>
      </c>
      <c r="P152" s="14" t="s">
        <v>346</v>
      </c>
      <c r="Q152" s="14" t="s">
        <v>168</v>
      </c>
      <c r="R152" s="15" t="s">
        <v>2372</v>
      </c>
      <c r="S152" s="14" t="s">
        <v>169</v>
      </c>
      <c r="T152" s="14" t="s">
        <v>1336</v>
      </c>
      <c r="U152" s="14" t="s">
        <v>171</v>
      </c>
      <c r="V152" s="16" t="s">
        <v>2373</v>
      </c>
      <c r="W152" s="14" t="s">
        <v>169</v>
      </c>
      <c r="X152" s="14" t="s">
        <v>2374</v>
      </c>
      <c r="Y152" s="18" t="s">
        <v>2375</v>
      </c>
      <c r="Z152" s="19" t="n">
        <v>80000</v>
      </c>
      <c r="AA152" s="19" t="s">
        <v>2376</v>
      </c>
      <c r="AB152" s="19" t="s">
        <v>2377</v>
      </c>
      <c r="AC152" s="14" t="s">
        <v>570</v>
      </c>
      <c r="AD152" s="20" t="s">
        <v>2378</v>
      </c>
      <c r="AE152" s="21" t="s">
        <v>2379</v>
      </c>
      <c r="AF152" s="19" t="s">
        <v>2380</v>
      </c>
      <c r="AG152" s="16" t="s">
        <v>2381</v>
      </c>
      <c r="AH152" s="16" t="s">
        <v>2382</v>
      </c>
      <c r="AI152" s="16" t="s">
        <v>2383</v>
      </c>
      <c r="AJ152" s="16" t="s">
        <v>298</v>
      </c>
      <c r="AK152" s="15"/>
      <c r="AL152" s="14" t="s">
        <v>184</v>
      </c>
      <c r="AM152" s="14" t="s">
        <v>2384</v>
      </c>
    </row>
    <row r="153" customFormat="false" ht="25.5" hidden="false" customHeight="true" outlineLevel="0" collapsed="false">
      <c r="A153" s="14" t="s">
        <v>2385</v>
      </c>
      <c r="B153" s="14" t="s">
        <v>157</v>
      </c>
      <c r="C153" s="15" t="n">
        <v>43138</v>
      </c>
      <c r="D153" s="14" t="n">
        <f aca="false">IF(C153="","",YEAR(C153))</f>
        <v>2018</v>
      </c>
      <c r="E153" s="14" t="s">
        <v>120</v>
      </c>
      <c r="F153" s="16" t="s">
        <v>2386</v>
      </c>
      <c r="G153" s="14" t="s">
        <v>2387</v>
      </c>
      <c r="H153" s="14" t="s">
        <v>2388</v>
      </c>
      <c r="I153" s="16" t="s">
        <v>2389</v>
      </c>
      <c r="J153" s="14" t="s">
        <v>136</v>
      </c>
      <c r="K153" s="14" t="s">
        <v>162</v>
      </c>
      <c r="L153" s="16" t="s">
        <v>2390</v>
      </c>
      <c r="M153" s="17" t="s">
        <v>2391</v>
      </c>
      <c r="N153" s="14" t="s">
        <v>344</v>
      </c>
      <c r="O153" s="14" t="s">
        <v>365</v>
      </c>
      <c r="P153" s="14" t="s">
        <v>167</v>
      </c>
      <c r="Q153" s="14" t="s">
        <v>168</v>
      </c>
      <c r="R153" s="15"/>
      <c r="S153" s="14" t="s">
        <v>287</v>
      </c>
      <c r="T153" s="14" t="s">
        <v>170</v>
      </c>
      <c r="U153" s="14" t="s">
        <v>288</v>
      </c>
      <c r="V153" s="16" t="s">
        <v>2392</v>
      </c>
      <c r="W153" s="14" t="s">
        <v>287</v>
      </c>
      <c r="X153" s="14" t="s">
        <v>2393</v>
      </c>
      <c r="Y153" s="18" t="s">
        <v>2394</v>
      </c>
      <c r="Z153" s="19"/>
      <c r="AA153" s="19"/>
      <c r="AB153" s="19"/>
      <c r="AC153" s="14" t="s">
        <v>291</v>
      </c>
      <c r="AD153" s="20" t="s">
        <v>2395</v>
      </c>
      <c r="AE153" s="21" t="s">
        <v>2396</v>
      </c>
      <c r="AF153" s="19" t="s">
        <v>2397</v>
      </c>
      <c r="AG153" s="16" t="s">
        <v>2398</v>
      </c>
      <c r="AH153" s="16" t="s">
        <v>2399</v>
      </c>
      <c r="AI153" s="16" t="s">
        <v>2400</v>
      </c>
      <c r="AJ153" s="16" t="s">
        <v>2401</v>
      </c>
      <c r="AK153" s="15"/>
      <c r="AL153" s="14" t="s">
        <v>184</v>
      </c>
      <c r="AM153" s="14" t="s">
        <v>2402</v>
      </c>
    </row>
    <row r="154" customFormat="false" ht="25.5" hidden="false" customHeight="true" outlineLevel="0" collapsed="false">
      <c r="A154" s="14" t="s">
        <v>2403</v>
      </c>
      <c r="B154" s="14" t="s">
        <v>157</v>
      </c>
      <c r="C154" s="15" t="n">
        <v>43138</v>
      </c>
      <c r="D154" s="14" t="n">
        <f aca="false">IF(C154="","",YEAR(C154))</f>
        <v>2018</v>
      </c>
      <c r="E154" s="14" t="s">
        <v>120</v>
      </c>
      <c r="F154" s="16" t="s">
        <v>2404</v>
      </c>
      <c r="G154" s="14" t="s">
        <v>2405</v>
      </c>
      <c r="H154" s="14" t="s">
        <v>2406</v>
      </c>
      <c r="I154" s="16" t="s">
        <v>2064</v>
      </c>
      <c r="J154" s="14" t="s">
        <v>603</v>
      </c>
      <c r="K154" s="14" t="s">
        <v>162</v>
      </c>
      <c r="L154" s="16" t="s">
        <v>2407</v>
      </c>
      <c r="M154" s="17" t="s">
        <v>2408</v>
      </c>
      <c r="N154" s="14" t="s">
        <v>128</v>
      </c>
      <c r="O154" s="14" t="s">
        <v>263</v>
      </c>
      <c r="P154" s="14" t="s">
        <v>2409</v>
      </c>
      <c r="Q154" s="14" t="s">
        <v>265</v>
      </c>
      <c r="R154" s="15"/>
      <c r="S154" s="14" t="s">
        <v>169</v>
      </c>
      <c r="T154" s="14" t="s">
        <v>1336</v>
      </c>
      <c r="U154" s="14" t="s">
        <v>956</v>
      </c>
      <c r="V154" s="16" t="s">
        <v>2410</v>
      </c>
      <c r="W154" s="14" t="s">
        <v>169</v>
      </c>
      <c r="X154" s="14" t="s">
        <v>2411</v>
      </c>
      <c r="Y154" s="18" t="s">
        <v>2412</v>
      </c>
      <c r="Z154" s="19" t="n">
        <v>80000</v>
      </c>
      <c r="AA154" s="19" t="s">
        <v>2413</v>
      </c>
      <c r="AB154" s="19" t="s">
        <v>2414</v>
      </c>
      <c r="AC154" s="14" t="s">
        <v>168</v>
      </c>
      <c r="AD154" s="20" t="s">
        <v>2415</v>
      </c>
      <c r="AE154" s="21" t="s">
        <v>2416</v>
      </c>
      <c r="AF154" s="19" t="s">
        <v>2417</v>
      </c>
      <c r="AG154" s="16" t="s">
        <v>2418</v>
      </c>
      <c r="AH154" s="16" t="s">
        <v>2419</v>
      </c>
      <c r="AI154" s="16" t="s">
        <v>2420</v>
      </c>
      <c r="AJ154" s="16" t="s">
        <v>2421</v>
      </c>
      <c r="AK154" s="15"/>
      <c r="AL154" s="14" t="s">
        <v>184</v>
      </c>
      <c r="AM154" s="14" t="s">
        <v>2422</v>
      </c>
    </row>
    <row r="155" customFormat="false" ht="25.5" hidden="false" customHeight="true" outlineLevel="0" collapsed="false">
      <c r="A155" s="14" t="s">
        <v>2423</v>
      </c>
      <c r="B155" s="14" t="s">
        <v>157</v>
      </c>
      <c r="C155" s="15" t="n">
        <v>43090</v>
      </c>
      <c r="D155" s="14" t="n">
        <f aca="false">IF(C155="","",YEAR(C155))</f>
        <v>2017</v>
      </c>
      <c r="E155" s="14" t="s">
        <v>120</v>
      </c>
      <c r="F155" s="16" t="s">
        <v>2424</v>
      </c>
      <c r="G155" s="14" t="s">
        <v>2425</v>
      </c>
      <c r="H155" s="14" t="s">
        <v>2426</v>
      </c>
      <c r="I155" s="16" t="s">
        <v>2427</v>
      </c>
      <c r="J155" s="14" t="s">
        <v>136</v>
      </c>
      <c r="K155" s="14" t="s">
        <v>162</v>
      </c>
      <c r="L155" s="16" t="s">
        <v>2428</v>
      </c>
      <c r="M155" s="17" t="s">
        <v>2429</v>
      </c>
      <c r="N155" s="14" t="s">
        <v>165</v>
      </c>
      <c r="O155" s="14" t="s">
        <v>166</v>
      </c>
      <c r="P155" s="14" t="s">
        <v>2200</v>
      </c>
      <c r="Q155" s="14" t="s">
        <v>168</v>
      </c>
      <c r="R155" s="15" t="s">
        <v>2430</v>
      </c>
      <c r="S155" s="14" t="s">
        <v>287</v>
      </c>
      <c r="T155" s="14" t="s">
        <v>170</v>
      </c>
      <c r="U155" s="14" t="s">
        <v>288</v>
      </c>
      <c r="V155" s="16" t="s">
        <v>2431</v>
      </c>
      <c r="W155" s="14" t="s">
        <v>287</v>
      </c>
      <c r="X155" s="14" t="s">
        <v>2432</v>
      </c>
      <c r="Y155" s="18" t="s">
        <v>2375</v>
      </c>
      <c r="Z155" s="19" t="n">
        <v>80000</v>
      </c>
      <c r="AA155" s="19"/>
      <c r="AB155" s="19" t="s">
        <v>2433</v>
      </c>
      <c r="AC155" s="14" t="s">
        <v>291</v>
      </c>
      <c r="AD155" s="20" t="s">
        <v>2434</v>
      </c>
      <c r="AE155" s="21" t="s">
        <v>2435</v>
      </c>
      <c r="AF155" s="19" t="s">
        <v>2436</v>
      </c>
      <c r="AG155" s="16" t="s">
        <v>2437</v>
      </c>
      <c r="AH155" s="16" t="s">
        <v>2438</v>
      </c>
      <c r="AI155" s="16" t="s">
        <v>2439</v>
      </c>
      <c r="AJ155" s="16" t="s">
        <v>298</v>
      </c>
      <c r="AK155" s="15"/>
      <c r="AL155" s="14" t="s">
        <v>184</v>
      </c>
      <c r="AM155" s="14" t="s">
        <v>2440</v>
      </c>
    </row>
    <row r="156" customFormat="false" ht="178.5" hidden="false" customHeight="true" outlineLevel="0" collapsed="false">
      <c r="A156" s="14" t="s">
        <v>2441</v>
      </c>
      <c r="B156" s="14" t="s">
        <v>157</v>
      </c>
      <c r="C156" s="15" t="n">
        <v>43067</v>
      </c>
      <c r="D156" s="14" t="n">
        <f aca="false">IF(C156="","",YEAR(C156))</f>
        <v>2017</v>
      </c>
      <c r="E156" s="14" t="s">
        <v>120</v>
      </c>
      <c r="F156" s="16" t="s">
        <v>1050</v>
      </c>
      <c r="G156" s="14" t="s">
        <v>1051</v>
      </c>
      <c r="H156" s="14" t="s">
        <v>1052</v>
      </c>
      <c r="I156" s="16" t="s">
        <v>2442</v>
      </c>
      <c r="J156" s="14" t="s">
        <v>145</v>
      </c>
      <c r="K156" s="14" t="s">
        <v>162</v>
      </c>
      <c r="L156" s="16" t="s">
        <v>2443</v>
      </c>
      <c r="M156" s="17" t="s">
        <v>2444</v>
      </c>
      <c r="N156" s="14" t="s">
        <v>148</v>
      </c>
      <c r="O156" s="14" t="s">
        <v>365</v>
      </c>
      <c r="P156" s="14" t="s">
        <v>381</v>
      </c>
      <c r="Q156" s="14" t="s">
        <v>168</v>
      </c>
      <c r="R156" s="15" t="s">
        <v>2445</v>
      </c>
      <c r="S156" s="14" t="s">
        <v>169</v>
      </c>
      <c r="T156" s="14" t="s">
        <v>1336</v>
      </c>
      <c r="U156" s="14" t="s">
        <v>171</v>
      </c>
      <c r="V156" s="16" t="s">
        <v>2446</v>
      </c>
      <c r="W156" s="14" t="s">
        <v>169</v>
      </c>
      <c r="X156" s="14" t="s">
        <v>2447</v>
      </c>
      <c r="Y156" s="18" t="s">
        <v>2448</v>
      </c>
      <c r="Z156" s="19" t="n">
        <v>80000</v>
      </c>
      <c r="AA156" s="19"/>
      <c r="AB156" s="19" t="s">
        <v>2449</v>
      </c>
      <c r="AC156" s="14" t="s">
        <v>168</v>
      </c>
      <c r="AD156" s="20" t="s">
        <v>2450</v>
      </c>
      <c r="AE156" s="21" t="s">
        <v>2451</v>
      </c>
      <c r="AF156" s="19" t="s">
        <v>2452</v>
      </c>
      <c r="AG156" s="16" t="s">
        <v>2453</v>
      </c>
      <c r="AH156" s="16" t="s">
        <v>2454</v>
      </c>
      <c r="AI156" s="16" t="s">
        <v>2455</v>
      </c>
      <c r="AJ156" s="16" t="s">
        <v>298</v>
      </c>
      <c r="AK156" s="15"/>
      <c r="AL156" s="14" t="s">
        <v>184</v>
      </c>
      <c r="AM156" s="14" t="s">
        <v>2456</v>
      </c>
    </row>
    <row r="157" customFormat="false" ht="153" hidden="false" customHeight="true" outlineLevel="0" collapsed="false">
      <c r="A157" s="14" t="s">
        <v>2457</v>
      </c>
      <c r="B157" s="14" t="s">
        <v>157</v>
      </c>
      <c r="C157" s="15" t="n">
        <v>42894</v>
      </c>
      <c r="D157" s="14" t="n">
        <f aca="false">IF(C157="","",YEAR(C157))</f>
        <v>2017</v>
      </c>
      <c r="E157" s="14" t="s">
        <v>120</v>
      </c>
      <c r="F157" s="16" t="s">
        <v>2174</v>
      </c>
      <c r="G157" s="14" t="s">
        <v>2175</v>
      </c>
      <c r="H157" s="14" t="s">
        <v>2176</v>
      </c>
      <c r="I157" s="16" t="s">
        <v>2458</v>
      </c>
      <c r="J157" s="14" t="s">
        <v>145</v>
      </c>
      <c r="K157" s="14" t="s">
        <v>2035</v>
      </c>
      <c r="L157" s="16" t="s">
        <v>2459</v>
      </c>
      <c r="M157" s="17" t="s">
        <v>2460</v>
      </c>
      <c r="N157" s="14" t="s">
        <v>529</v>
      </c>
      <c r="O157" s="14" t="s">
        <v>166</v>
      </c>
      <c r="P157" s="14" t="s">
        <v>381</v>
      </c>
      <c r="Q157" s="14" t="s">
        <v>168</v>
      </c>
      <c r="R157" s="15" t="s">
        <v>2461</v>
      </c>
      <c r="S157" s="14" t="s">
        <v>169</v>
      </c>
      <c r="T157" s="14" t="s">
        <v>1336</v>
      </c>
      <c r="U157" s="14" t="s">
        <v>956</v>
      </c>
      <c r="V157" s="16" t="s">
        <v>2462</v>
      </c>
      <c r="W157" s="14" t="s">
        <v>2463</v>
      </c>
      <c r="X157" s="14" t="s">
        <v>2464</v>
      </c>
      <c r="Y157" s="18"/>
      <c r="Z157" s="19"/>
      <c r="AA157" s="19"/>
      <c r="AB157" s="19"/>
      <c r="AC157" s="14" t="s">
        <v>291</v>
      </c>
      <c r="AD157" s="20"/>
      <c r="AE157" s="21" t="s">
        <v>2465</v>
      </c>
      <c r="AF157" s="19" t="s">
        <v>2466</v>
      </c>
      <c r="AG157" s="16" t="s">
        <v>2467</v>
      </c>
      <c r="AH157" s="16" t="s">
        <v>2468</v>
      </c>
      <c r="AI157" s="16" t="s">
        <v>2469</v>
      </c>
      <c r="AJ157" s="16" t="s">
        <v>298</v>
      </c>
      <c r="AK157" s="15"/>
      <c r="AL157" s="14" t="s">
        <v>184</v>
      </c>
      <c r="AM157" s="14" t="s">
        <v>2470</v>
      </c>
    </row>
    <row r="158" customFormat="false" ht="25.5" hidden="false" customHeight="true" outlineLevel="0" collapsed="false">
      <c r="A158" s="14" t="s">
        <v>2471</v>
      </c>
      <c r="B158" s="14" t="s">
        <v>157</v>
      </c>
      <c r="C158" s="15" t="n">
        <v>42836</v>
      </c>
      <c r="D158" s="14" t="n">
        <f aca="false">IF(C158="","",YEAR(C158))</f>
        <v>2017</v>
      </c>
      <c r="E158" s="14" t="s">
        <v>120</v>
      </c>
      <c r="F158" s="16" t="s">
        <v>2472</v>
      </c>
      <c r="G158" s="14" t="s">
        <v>2473</v>
      </c>
      <c r="H158" s="14" t="s">
        <v>2474</v>
      </c>
      <c r="I158" s="16" t="s">
        <v>2475</v>
      </c>
      <c r="J158" s="14" t="s">
        <v>136</v>
      </c>
      <c r="K158" s="14" t="s">
        <v>162</v>
      </c>
      <c r="L158" s="16" t="s">
        <v>2476</v>
      </c>
      <c r="M158" s="17" t="s">
        <v>2477</v>
      </c>
      <c r="N158" s="14" t="s">
        <v>165</v>
      </c>
      <c r="O158" s="14" t="s">
        <v>263</v>
      </c>
      <c r="P158" s="14" t="s">
        <v>923</v>
      </c>
      <c r="Q158" s="14" t="s">
        <v>168</v>
      </c>
      <c r="R158" s="15" t="s">
        <v>2478</v>
      </c>
      <c r="S158" s="14" t="s">
        <v>169</v>
      </c>
      <c r="T158" s="14" t="s">
        <v>170</v>
      </c>
      <c r="U158" s="14" t="s">
        <v>171</v>
      </c>
      <c r="V158" s="16" t="s">
        <v>2479</v>
      </c>
      <c r="W158" s="14" t="s">
        <v>169</v>
      </c>
      <c r="X158" s="14" t="s">
        <v>2480</v>
      </c>
      <c r="Y158" s="18" t="s">
        <v>2375</v>
      </c>
      <c r="Z158" s="19" t="n">
        <v>80000</v>
      </c>
      <c r="AA158" s="19" t="s">
        <v>2481</v>
      </c>
      <c r="AB158" s="19" t="s">
        <v>2482</v>
      </c>
      <c r="AC158" s="14" t="s">
        <v>168</v>
      </c>
      <c r="AD158" s="20" t="s">
        <v>2483</v>
      </c>
      <c r="AE158" s="21" t="s">
        <v>2484</v>
      </c>
      <c r="AF158" s="19" t="s">
        <v>2485</v>
      </c>
      <c r="AG158" s="16" t="s">
        <v>2486</v>
      </c>
      <c r="AH158" s="16" t="s">
        <v>2487</v>
      </c>
      <c r="AI158" s="16" t="s">
        <v>2488</v>
      </c>
      <c r="AJ158" s="16" t="s">
        <v>298</v>
      </c>
      <c r="AK158" s="15"/>
      <c r="AL158" s="14" t="s">
        <v>184</v>
      </c>
      <c r="AM158" s="14" t="s">
        <v>2489</v>
      </c>
    </row>
    <row r="159" customFormat="false" ht="25.5" hidden="false" customHeight="true" outlineLevel="0" collapsed="false">
      <c r="A159" s="14" t="s">
        <v>2490</v>
      </c>
      <c r="B159" s="14" t="s">
        <v>157</v>
      </c>
      <c r="C159" s="15" t="n">
        <v>42718</v>
      </c>
      <c r="D159" s="14" t="n">
        <f aca="false">IF(C159="","",YEAR(C159))</f>
        <v>2016</v>
      </c>
      <c r="E159" s="14" t="s">
        <v>120</v>
      </c>
      <c r="F159" s="16" t="s">
        <v>2491</v>
      </c>
      <c r="G159" s="14" t="s">
        <v>2492</v>
      </c>
      <c r="H159" s="14" t="s">
        <v>2493</v>
      </c>
      <c r="I159" s="16" t="s">
        <v>2494</v>
      </c>
      <c r="J159" s="14" t="s">
        <v>136</v>
      </c>
      <c r="K159" s="14" t="s">
        <v>162</v>
      </c>
      <c r="L159" s="16" t="s">
        <v>2495</v>
      </c>
      <c r="M159" s="17" t="s">
        <v>2496</v>
      </c>
      <c r="N159" s="14" t="s">
        <v>344</v>
      </c>
      <c r="O159" s="14" t="s">
        <v>365</v>
      </c>
      <c r="P159" s="14" t="s">
        <v>264</v>
      </c>
      <c r="Q159" s="14" t="s">
        <v>168</v>
      </c>
      <c r="R159" s="15" t="s">
        <v>2497</v>
      </c>
      <c r="S159" s="14" t="s">
        <v>169</v>
      </c>
      <c r="T159" s="14" t="s">
        <v>170</v>
      </c>
      <c r="U159" s="14" t="s">
        <v>171</v>
      </c>
      <c r="V159" s="16" t="s">
        <v>2498</v>
      </c>
      <c r="W159" s="14" t="s">
        <v>169</v>
      </c>
      <c r="X159" s="14" t="s">
        <v>2499</v>
      </c>
      <c r="Y159" s="18" t="s">
        <v>2375</v>
      </c>
      <c r="Z159" s="19" t="n">
        <v>80000</v>
      </c>
      <c r="AA159" s="19"/>
      <c r="AB159" s="19" t="s">
        <v>2500</v>
      </c>
      <c r="AC159" s="14" t="s">
        <v>168</v>
      </c>
      <c r="AD159" s="20" t="s">
        <v>2501</v>
      </c>
      <c r="AE159" s="21" t="s">
        <v>2502</v>
      </c>
      <c r="AF159" s="19" t="s">
        <v>2503</v>
      </c>
      <c r="AG159" s="16" t="s">
        <v>2504</v>
      </c>
      <c r="AH159" s="16" t="s">
        <v>2505</v>
      </c>
      <c r="AI159" s="16" t="s">
        <v>2506</v>
      </c>
      <c r="AJ159" s="16" t="s">
        <v>298</v>
      </c>
      <c r="AK159" s="15"/>
      <c r="AL159" s="14" t="s">
        <v>184</v>
      </c>
      <c r="AM159" s="14" t="s">
        <v>2507</v>
      </c>
    </row>
    <row r="160" customFormat="false" ht="25.5" hidden="false" customHeight="true" outlineLevel="0" collapsed="false">
      <c r="A160" s="14" t="s">
        <v>2508</v>
      </c>
      <c r="B160" s="14" t="s">
        <v>157</v>
      </c>
      <c r="C160" s="15" t="n">
        <v>42346</v>
      </c>
      <c r="D160" s="14" t="n">
        <f aca="false">IF(C160="","",YEAR(C160))</f>
        <v>2015</v>
      </c>
      <c r="E160" s="14" t="s">
        <v>120</v>
      </c>
      <c r="F160" s="16" t="s">
        <v>2509</v>
      </c>
      <c r="G160" s="14" t="s">
        <v>2510</v>
      </c>
      <c r="H160" s="14" t="s">
        <v>2511</v>
      </c>
      <c r="I160" s="16" t="s">
        <v>2512</v>
      </c>
      <c r="J160" s="14" t="s">
        <v>136</v>
      </c>
      <c r="K160" s="14" t="s">
        <v>162</v>
      </c>
      <c r="L160" s="16" t="s">
        <v>2513</v>
      </c>
      <c r="M160" s="17" t="s">
        <v>2514</v>
      </c>
      <c r="N160" s="14" t="s">
        <v>344</v>
      </c>
      <c r="O160" s="14" t="s">
        <v>365</v>
      </c>
      <c r="P160" s="14" t="s">
        <v>24</v>
      </c>
      <c r="Q160" s="14" t="s">
        <v>168</v>
      </c>
      <c r="R160" s="15" t="s">
        <v>2515</v>
      </c>
      <c r="S160" s="14" t="s">
        <v>169</v>
      </c>
      <c r="T160" s="14" t="s">
        <v>170</v>
      </c>
      <c r="U160" s="14" t="s">
        <v>171</v>
      </c>
      <c r="V160" s="16" t="s">
        <v>2516</v>
      </c>
      <c r="W160" s="14" t="s">
        <v>169</v>
      </c>
      <c r="X160" s="14" t="s">
        <v>2517</v>
      </c>
      <c r="Y160" s="18" t="s">
        <v>2375</v>
      </c>
      <c r="Z160" s="19" t="n">
        <v>80000</v>
      </c>
      <c r="AA160" s="19" t="s">
        <v>2518</v>
      </c>
      <c r="AB160" s="19" t="s">
        <v>2519</v>
      </c>
      <c r="AC160" s="14" t="s">
        <v>168</v>
      </c>
      <c r="AD160" s="20" t="s">
        <v>2520</v>
      </c>
      <c r="AE160" s="21" t="s">
        <v>2521</v>
      </c>
      <c r="AF160" s="19" t="s">
        <v>2522</v>
      </c>
      <c r="AG160" s="16" t="s">
        <v>2523</v>
      </c>
      <c r="AH160" s="16" t="s">
        <v>2524</v>
      </c>
      <c r="AI160" s="16" t="s">
        <v>2525</v>
      </c>
      <c r="AJ160" s="16" t="s">
        <v>2526</v>
      </c>
      <c r="AK160" s="15"/>
      <c r="AL160" s="14" t="s">
        <v>184</v>
      </c>
      <c r="AM160" s="14" t="s">
        <v>2527</v>
      </c>
    </row>
    <row r="161" customFormat="false" ht="15" hidden="false" customHeight="true" outlineLevel="0" collapsed="false">
      <c r="A161" s="14" t="s">
        <v>2528</v>
      </c>
      <c r="B161" s="14" t="s">
        <v>157</v>
      </c>
      <c r="C161" s="15" t="n">
        <v>45684</v>
      </c>
      <c r="D161" s="14" t="n">
        <f aca="false">IF(C161="","",YEAR(C161))</f>
        <v>2025</v>
      </c>
      <c r="E161" s="14" t="s">
        <v>2034</v>
      </c>
      <c r="F161" s="16" t="s">
        <v>2529</v>
      </c>
      <c r="G161" s="14" t="s">
        <v>2530</v>
      </c>
      <c r="H161" s="14" t="s">
        <v>2531</v>
      </c>
      <c r="I161" s="16" t="s">
        <v>2532</v>
      </c>
      <c r="J161" s="14" t="s">
        <v>145</v>
      </c>
      <c r="K161" s="14" t="s">
        <v>162</v>
      </c>
      <c r="L161" s="16" t="s">
        <v>2533</v>
      </c>
      <c r="M161" s="17" t="s">
        <v>2534</v>
      </c>
      <c r="N161" s="14" t="s">
        <v>148</v>
      </c>
      <c r="O161" s="14" t="s">
        <v>263</v>
      </c>
      <c r="P161" s="14" t="s">
        <v>2535</v>
      </c>
      <c r="Q161" s="14" t="s">
        <v>168</v>
      </c>
      <c r="R161" s="15"/>
      <c r="S161" s="14" t="s">
        <v>2536</v>
      </c>
      <c r="T161" s="14" t="s">
        <v>170</v>
      </c>
      <c r="U161" s="14" t="s">
        <v>309</v>
      </c>
      <c r="V161" s="16" t="s">
        <v>2537</v>
      </c>
      <c r="W161" s="14" t="s">
        <v>169</v>
      </c>
      <c r="X161" s="14" t="s">
        <v>2538</v>
      </c>
      <c r="Y161" s="18"/>
      <c r="Z161" s="19" t="n">
        <v>80000</v>
      </c>
      <c r="AA161" s="19"/>
      <c r="AB161" s="19" t="s">
        <v>2539</v>
      </c>
      <c r="AC161" s="14" t="s">
        <v>168</v>
      </c>
      <c r="AD161" s="20" t="s">
        <v>2540</v>
      </c>
      <c r="AE161" s="21" t="s">
        <v>2541</v>
      </c>
      <c r="AF161" s="19" t="s">
        <v>2542</v>
      </c>
      <c r="AG161" s="16" t="s">
        <v>2543</v>
      </c>
      <c r="AH161" s="16" t="s">
        <v>2544</v>
      </c>
      <c r="AI161" s="16" t="s">
        <v>2545</v>
      </c>
      <c r="AJ161" s="16" t="s">
        <v>1551</v>
      </c>
      <c r="AK161" s="15"/>
      <c r="AL161" s="14" t="s">
        <v>184</v>
      </c>
      <c r="AM161" s="14" t="s">
        <v>2546</v>
      </c>
    </row>
    <row r="162" customFormat="false" ht="15" hidden="false" customHeight="true" outlineLevel="0" collapsed="false">
      <c r="A162" s="14" t="s">
        <v>2547</v>
      </c>
      <c r="B162" s="14" t="s">
        <v>157</v>
      </c>
      <c r="C162" s="15" t="n">
        <v>46217</v>
      </c>
      <c r="D162" s="14" t="n">
        <f aca="false">IF(C162="","",YEAR(C162))</f>
        <v>2026</v>
      </c>
      <c r="E162" s="14" t="s">
        <v>279</v>
      </c>
      <c r="F162" s="16" t="s">
        <v>2548</v>
      </c>
      <c r="G162" s="14" t="s">
        <v>1051</v>
      </c>
      <c r="H162" s="14" t="s">
        <v>1052</v>
      </c>
      <c r="I162" s="16" t="s">
        <v>2549</v>
      </c>
      <c r="J162" s="14" t="s">
        <v>145</v>
      </c>
      <c r="K162" s="14" t="s">
        <v>162</v>
      </c>
      <c r="L162" s="16" t="s">
        <v>2550</v>
      </c>
      <c r="M162" s="17" t="s">
        <v>2551</v>
      </c>
      <c r="N162" s="14" t="s">
        <v>148</v>
      </c>
      <c r="O162" s="14" t="s">
        <v>166</v>
      </c>
      <c r="P162" s="14" t="s">
        <v>381</v>
      </c>
      <c r="Q162" s="14" t="s">
        <v>168</v>
      </c>
      <c r="R162" s="15"/>
      <c r="S162" s="14" t="s">
        <v>169</v>
      </c>
      <c r="T162" s="14" t="s">
        <v>170</v>
      </c>
      <c r="U162" s="14" t="s">
        <v>288</v>
      </c>
      <c r="V162" s="16" t="s">
        <v>2552</v>
      </c>
      <c r="W162" s="14" t="s">
        <v>287</v>
      </c>
      <c r="X162" s="14" t="s">
        <v>2553</v>
      </c>
      <c r="Y162" s="18"/>
      <c r="Z162" s="19"/>
      <c r="AA162" s="19"/>
      <c r="AB162" s="19"/>
      <c r="AC162" s="14" t="s">
        <v>291</v>
      </c>
      <c r="AD162" s="20" t="s">
        <v>2554</v>
      </c>
      <c r="AE162" s="21" t="s">
        <v>2555</v>
      </c>
      <c r="AF162" s="19" t="s">
        <v>2556</v>
      </c>
      <c r="AG162" s="16" t="s">
        <v>295</v>
      </c>
      <c r="AH162" s="16" t="s">
        <v>2557</v>
      </c>
      <c r="AI162" s="16" t="s">
        <v>2558</v>
      </c>
      <c r="AJ162" s="16" t="s">
        <v>486</v>
      </c>
      <c r="AK162" s="15"/>
      <c r="AL162" s="14" t="s">
        <v>184</v>
      </c>
      <c r="AM162" s="14" t="s">
        <v>2559</v>
      </c>
    </row>
    <row r="163" customFormat="false" ht="15" hidden="false" customHeight="true" outlineLevel="0" collapsed="false">
      <c r="A163" s="14" t="s">
        <v>2560</v>
      </c>
      <c r="B163" s="14" t="s">
        <v>157</v>
      </c>
      <c r="C163" s="15" t="n">
        <v>46239</v>
      </c>
      <c r="D163" s="14" t="n">
        <f aca="false">IF(C163="","",YEAR(C163))</f>
        <v>2026</v>
      </c>
      <c r="E163" s="14" t="s">
        <v>187</v>
      </c>
      <c r="F163" s="16" t="s">
        <v>2561</v>
      </c>
      <c r="G163" s="14" t="s">
        <v>1051</v>
      </c>
      <c r="H163" s="14" t="s">
        <v>1052</v>
      </c>
      <c r="I163" s="16" t="s">
        <v>2562</v>
      </c>
      <c r="J163" s="14" t="s">
        <v>145</v>
      </c>
      <c r="K163" s="14" t="s">
        <v>162</v>
      </c>
      <c r="L163" s="16" t="s">
        <v>2563</v>
      </c>
      <c r="M163" s="17" t="s">
        <v>2564</v>
      </c>
      <c r="N163" s="14" t="s">
        <v>1056</v>
      </c>
      <c r="O163" s="14" t="s">
        <v>166</v>
      </c>
      <c r="P163" s="14" t="s">
        <v>381</v>
      </c>
      <c r="Q163" s="14" t="s">
        <v>265</v>
      </c>
      <c r="R163" s="15" t="s">
        <v>2565</v>
      </c>
      <c r="S163" s="14" t="s">
        <v>169</v>
      </c>
      <c r="T163" s="14" t="s">
        <v>170</v>
      </c>
      <c r="U163" s="14" t="s">
        <v>171</v>
      </c>
      <c r="V163" s="16" t="s">
        <v>2566</v>
      </c>
      <c r="W163" s="14" t="s">
        <v>169</v>
      </c>
      <c r="X163" s="14" t="s">
        <v>2567</v>
      </c>
      <c r="Y163" s="18" t="s">
        <v>2568</v>
      </c>
      <c r="Z163" s="19" t="n">
        <v>50000</v>
      </c>
      <c r="AA163" s="19" t="s">
        <v>2569</v>
      </c>
      <c r="AB163" s="19" t="s">
        <v>2570</v>
      </c>
      <c r="AC163" s="14" t="s">
        <v>168</v>
      </c>
      <c r="AD163" s="20" t="s">
        <v>2571</v>
      </c>
      <c r="AE163" s="21" t="s">
        <v>2572</v>
      </c>
      <c r="AF163" s="19" t="s">
        <v>2573</v>
      </c>
      <c r="AG163" s="16" t="s">
        <v>2574</v>
      </c>
      <c r="AH163" s="16" t="s">
        <v>2575</v>
      </c>
      <c r="AI163" s="16" t="s">
        <v>2576</v>
      </c>
      <c r="AJ163" s="16" t="s">
        <v>183</v>
      </c>
      <c r="AK163" s="15"/>
      <c r="AL163" s="14" t="s">
        <v>184</v>
      </c>
      <c r="AM163" s="14" t="s">
        <v>2577</v>
      </c>
    </row>
    <row r="164" customFormat="false" ht="15" hidden="false" customHeight="true" outlineLevel="0" collapsed="false">
      <c r="A164" s="14" t="s">
        <v>2578</v>
      </c>
      <c r="B164" s="14" t="s">
        <v>157</v>
      </c>
      <c r="C164" s="15" t="n">
        <v>45852</v>
      </c>
      <c r="D164" s="14" t="n">
        <f aca="false">IF(C164="","",YEAR(C164))</f>
        <v>2025</v>
      </c>
      <c r="E164" s="14" t="s">
        <v>279</v>
      </c>
      <c r="F164" s="16" t="s">
        <v>523</v>
      </c>
      <c r="G164" s="14" t="s">
        <v>524</v>
      </c>
      <c r="H164" s="14" t="s">
        <v>525</v>
      </c>
      <c r="I164" s="16" t="s">
        <v>2579</v>
      </c>
      <c r="J164" s="14" t="s">
        <v>145</v>
      </c>
      <c r="K164" s="14" t="s">
        <v>162</v>
      </c>
      <c r="L164" s="16" t="s">
        <v>2580</v>
      </c>
      <c r="M164" s="17" t="s">
        <v>2581</v>
      </c>
      <c r="N164" s="14" t="s">
        <v>529</v>
      </c>
      <c r="O164" s="14" t="s">
        <v>166</v>
      </c>
      <c r="P164" s="14" t="s">
        <v>530</v>
      </c>
      <c r="Q164" s="14" t="s">
        <v>168</v>
      </c>
      <c r="R164" s="15"/>
      <c r="S164" s="14" t="s">
        <v>169</v>
      </c>
      <c r="T164" s="14" t="s">
        <v>1336</v>
      </c>
      <c r="U164" s="14" t="s">
        <v>956</v>
      </c>
      <c r="V164" s="16" t="s">
        <v>2582</v>
      </c>
      <c r="W164" s="14" t="s">
        <v>169</v>
      </c>
      <c r="X164" s="14" t="s">
        <v>2583</v>
      </c>
      <c r="Y164" s="18"/>
      <c r="Z164" s="19"/>
      <c r="AA164" s="19"/>
      <c r="AB164" s="19"/>
      <c r="AC164" s="14" t="s">
        <v>570</v>
      </c>
      <c r="AD164" s="20" t="s">
        <v>2584</v>
      </c>
      <c r="AE164" s="21" t="s">
        <v>2585</v>
      </c>
      <c r="AF164" s="19" t="s">
        <v>2586</v>
      </c>
      <c r="AG164" s="16" t="s">
        <v>2587</v>
      </c>
      <c r="AH164" s="16" t="s">
        <v>2588</v>
      </c>
      <c r="AI164" s="16" t="s">
        <v>2589</v>
      </c>
      <c r="AJ164" s="16" t="s">
        <v>2590</v>
      </c>
      <c r="AK164" s="15"/>
      <c r="AL164" s="14" t="s">
        <v>184</v>
      </c>
      <c r="AM164" s="14" t="s">
        <v>2591</v>
      </c>
    </row>
    <row r="165" customFormat="false" ht="15" hidden="false" customHeight="true" outlineLevel="0" collapsed="false">
      <c r="A165" s="14" t="s">
        <v>2592</v>
      </c>
      <c r="B165" s="14" t="s">
        <v>157</v>
      </c>
      <c r="C165" s="15" t="n">
        <v>44088</v>
      </c>
      <c r="D165" s="14" t="n">
        <f aca="false">IF(C165="","",YEAR(C165))</f>
        <v>2020</v>
      </c>
      <c r="E165" s="14" t="s">
        <v>279</v>
      </c>
      <c r="F165" s="16" t="s">
        <v>2593</v>
      </c>
      <c r="G165" s="14" t="s">
        <v>2175</v>
      </c>
      <c r="H165" s="14" t="s">
        <v>2176</v>
      </c>
      <c r="I165" s="16" t="s">
        <v>2594</v>
      </c>
      <c r="J165" s="14" t="s">
        <v>145</v>
      </c>
      <c r="K165" s="14" t="s">
        <v>325</v>
      </c>
      <c r="L165" s="16" t="s">
        <v>2595</v>
      </c>
      <c r="M165" s="17" t="s">
        <v>2596</v>
      </c>
      <c r="N165" s="14" t="s">
        <v>2597</v>
      </c>
      <c r="O165" s="14" t="s">
        <v>263</v>
      </c>
      <c r="P165" s="14" t="s">
        <v>2598</v>
      </c>
      <c r="Q165" s="14" t="s">
        <v>168</v>
      </c>
      <c r="R165" s="15"/>
      <c r="S165" s="14" t="s">
        <v>169</v>
      </c>
      <c r="T165" s="14" t="s">
        <v>330</v>
      </c>
      <c r="U165" s="14" t="s">
        <v>2599</v>
      </c>
      <c r="V165" s="16" t="s">
        <v>2600</v>
      </c>
      <c r="W165" s="14" t="s">
        <v>333</v>
      </c>
      <c r="X165" s="14" t="s">
        <v>2601</v>
      </c>
      <c r="Y165" s="18"/>
      <c r="Z165" s="19"/>
      <c r="AA165" s="19"/>
      <c r="AB165" s="19"/>
      <c r="AC165" s="14" t="s">
        <v>291</v>
      </c>
      <c r="AD165" s="20"/>
      <c r="AE165" s="21"/>
      <c r="AF165" s="19"/>
      <c r="AG165" s="16" t="s">
        <v>335</v>
      </c>
      <c r="AH165" s="16" t="s">
        <v>336</v>
      </c>
      <c r="AI165" s="16" t="s">
        <v>2602</v>
      </c>
      <c r="AJ165" s="16" t="s">
        <v>338</v>
      </c>
      <c r="AK165" s="15"/>
      <c r="AL165" s="14" t="s">
        <v>184</v>
      </c>
      <c r="AM165" s="14" t="s">
        <v>2603</v>
      </c>
    </row>
    <row r="166" customFormat="false" ht="15" hidden="false" customHeight="true" outlineLevel="0" collapsed="false">
      <c r="A166" s="14" t="s">
        <v>2604</v>
      </c>
      <c r="B166" s="14" t="s">
        <v>157</v>
      </c>
      <c r="C166" s="15" t="n">
        <v>44095</v>
      </c>
      <c r="D166" s="14" t="n">
        <f aca="false">IF(C166="","",YEAR(C166))</f>
        <v>2020</v>
      </c>
      <c r="E166" s="14" t="s">
        <v>187</v>
      </c>
      <c r="F166" s="16" t="s">
        <v>188</v>
      </c>
      <c r="G166" s="14" t="s">
        <v>189</v>
      </c>
      <c r="H166" s="14" t="s">
        <v>190</v>
      </c>
      <c r="I166" s="16" t="s">
        <v>2605</v>
      </c>
      <c r="J166" s="14" t="s">
        <v>136</v>
      </c>
      <c r="K166" s="14" t="s">
        <v>162</v>
      </c>
      <c r="L166" s="16" t="s">
        <v>2606</v>
      </c>
      <c r="M166" s="17" t="s">
        <v>2607</v>
      </c>
      <c r="N166" s="14" t="s">
        <v>344</v>
      </c>
      <c r="O166" s="14" t="s">
        <v>166</v>
      </c>
      <c r="P166" s="14" t="s">
        <v>346</v>
      </c>
      <c r="Q166" s="14" t="s">
        <v>168</v>
      </c>
      <c r="R166" s="15" t="s">
        <v>2608</v>
      </c>
      <c r="S166" s="14" t="s">
        <v>169</v>
      </c>
      <c r="T166" s="14" t="s">
        <v>170</v>
      </c>
      <c r="U166" s="14" t="s">
        <v>171</v>
      </c>
      <c r="V166" s="16" t="s">
        <v>2609</v>
      </c>
      <c r="W166" s="14" t="s">
        <v>169</v>
      </c>
      <c r="X166" s="14" t="s">
        <v>2610</v>
      </c>
      <c r="Y166" s="18"/>
      <c r="Z166" s="19" t="n">
        <v>80000</v>
      </c>
      <c r="AA166" s="19" t="n">
        <v>134757</v>
      </c>
      <c r="AB166" s="19" t="s">
        <v>2611</v>
      </c>
      <c r="AC166" s="14" t="s">
        <v>168</v>
      </c>
      <c r="AD166" s="20" t="s">
        <v>2612</v>
      </c>
      <c r="AE166" s="21"/>
      <c r="AF166" s="19"/>
      <c r="AG166" s="16" t="s">
        <v>2613</v>
      </c>
      <c r="AH166" s="16" t="s">
        <v>2614</v>
      </c>
      <c r="AI166" s="16" t="s">
        <v>2615</v>
      </c>
      <c r="AJ166" s="16" t="s">
        <v>298</v>
      </c>
      <c r="AK166" s="15"/>
      <c r="AL166" s="14" t="s">
        <v>184</v>
      </c>
      <c r="AM166" s="14" t="s">
        <v>2616</v>
      </c>
    </row>
    <row r="167" customFormat="false" ht="15" hidden="false" customHeight="true" outlineLevel="0" collapsed="false">
      <c r="A167" s="14" t="s">
        <v>2617</v>
      </c>
      <c r="B167" s="14" t="s">
        <v>157</v>
      </c>
      <c r="C167" s="15" t="n">
        <v>44586</v>
      </c>
      <c r="D167" s="14" t="n">
        <f aca="false">IF(C167="","",YEAR(C167))</f>
        <v>2022</v>
      </c>
      <c r="E167" s="14" t="s">
        <v>187</v>
      </c>
      <c r="F167" s="16" t="s">
        <v>2327</v>
      </c>
      <c r="G167" s="14" t="s">
        <v>2328</v>
      </c>
      <c r="H167" s="14" t="s">
        <v>2329</v>
      </c>
      <c r="I167" s="16" t="s">
        <v>2618</v>
      </c>
      <c r="J167" s="14" t="s">
        <v>145</v>
      </c>
      <c r="K167" s="14" t="s">
        <v>162</v>
      </c>
      <c r="L167" s="16" t="s">
        <v>2619</v>
      </c>
      <c r="M167" s="17" t="s">
        <v>2620</v>
      </c>
      <c r="N167" s="14" t="s">
        <v>2621</v>
      </c>
      <c r="O167" s="14" t="s">
        <v>240</v>
      </c>
      <c r="P167" s="14" t="s">
        <v>2200</v>
      </c>
      <c r="Q167" s="14" t="s">
        <v>265</v>
      </c>
      <c r="R167" s="15" t="s">
        <v>2622</v>
      </c>
      <c r="S167" s="14" t="s">
        <v>169</v>
      </c>
      <c r="T167" s="14" t="s">
        <v>170</v>
      </c>
      <c r="U167" s="14" t="s">
        <v>241</v>
      </c>
      <c r="V167" s="16" t="s">
        <v>2623</v>
      </c>
      <c r="W167" s="14" t="s">
        <v>287</v>
      </c>
      <c r="X167" s="14" t="s">
        <v>2624</v>
      </c>
      <c r="Y167" s="18"/>
      <c r="Z167" s="19"/>
      <c r="AA167" s="19"/>
      <c r="AB167" s="19"/>
      <c r="AC167" s="14" t="s">
        <v>291</v>
      </c>
      <c r="AD167" s="20" t="s">
        <v>2625</v>
      </c>
      <c r="AE167" s="21" t="s">
        <v>2626</v>
      </c>
      <c r="AF167" s="19" t="s">
        <v>2627</v>
      </c>
      <c r="AG167" s="16" t="s">
        <v>2628</v>
      </c>
      <c r="AH167" s="16" t="s">
        <v>2629</v>
      </c>
      <c r="AI167" s="16" t="s">
        <v>2630</v>
      </c>
      <c r="AJ167" s="16" t="s">
        <v>298</v>
      </c>
      <c r="AK167" s="15"/>
      <c r="AL167" s="14" t="s">
        <v>184</v>
      </c>
      <c r="AM167" s="14" t="s">
        <v>2631</v>
      </c>
    </row>
    <row r="168" customFormat="false" ht="15" hidden="false" customHeight="true" outlineLevel="0" collapsed="false">
      <c r="A168" s="14" t="s">
        <v>2632</v>
      </c>
      <c r="B168" s="14" t="s">
        <v>157</v>
      </c>
      <c r="C168" s="15" t="n">
        <v>45441</v>
      </c>
      <c r="D168" s="14" t="n">
        <f aca="false">IF(C168="","",YEAR(C168))</f>
        <v>2024</v>
      </c>
      <c r="E168" s="14" t="s">
        <v>120</v>
      </c>
      <c r="F168" s="16" t="s">
        <v>2633</v>
      </c>
      <c r="G168" s="14" t="s">
        <v>2634</v>
      </c>
      <c r="H168" s="14" t="s">
        <v>2635</v>
      </c>
      <c r="I168" s="16" t="s">
        <v>2636</v>
      </c>
      <c r="J168" s="14" t="s">
        <v>603</v>
      </c>
      <c r="K168" s="14" t="s">
        <v>162</v>
      </c>
      <c r="L168" s="16" t="s">
        <v>2637</v>
      </c>
      <c r="M168" s="17" t="s">
        <v>2638</v>
      </c>
      <c r="N168" s="14" t="s">
        <v>128</v>
      </c>
      <c r="O168" s="14" t="s">
        <v>240</v>
      </c>
      <c r="P168" s="14" t="s">
        <v>2639</v>
      </c>
      <c r="Q168" s="14" t="s">
        <v>265</v>
      </c>
      <c r="R168" s="15" t="s">
        <v>2640</v>
      </c>
      <c r="S168" s="14" t="s">
        <v>169</v>
      </c>
      <c r="T168" s="14" t="s">
        <v>170</v>
      </c>
      <c r="U168" s="14" t="s">
        <v>288</v>
      </c>
      <c r="V168" s="16" t="s">
        <v>2641</v>
      </c>
      <c r="W168" s="14" t="s">
        <v>287</v>
      </c>
      <c r="X168" s="14" t="s">
        <v>2642</v>
      </c>
      <c r="Y168" s="18"/>
      <c r="Z168" s="19"/>
      <c r="AA168" s="19"/>
      <c r="AB168" s="19"/>
      <c r="AC168" s="14" t="s">
        <v>291</v>
      </c>
      <c r="AD168" s="20" t="s">
        <v>2643</v>
      </c>
      <c r="AE168" s="21" t="s">
        <v>2644</v>
      </c>
      <c r="AF168" s="19" t="s">
        <v>2645</v>
      </c>
      <c r="AG168" s="16" t="s">
        <v>295</v>
      </c>
      <c r="AH168" s="16" t="s">
        <v>2646</v>
      </c>
      <c r="AI168" s="16" t="s">
        <v>2647</v>
      </c>
      <c r="AJ168" s="16" t="s">
        <v>2648</v>
      </c>
      <c r="AK168" s="15"/>
      <c r="AL168" s="14" t="s">
        <v>184</v>
      </c>
      <c r="AM168" s="14" t="s">
        <v>2649</v>
      </c>
    </row>
    <row r="169" customFormat="false" ht="15" hidden="false" customHeight="true" outlineLevel="0" collapsed="false">
      <c r="A169" s="14" t="s">
        <v>2650</v>
      </c>
      <c r="B169" s="14" t="s">
        <v>157</v>
      </c>
      <c r="C169" s="15" t="n">
        <v>45534</v>
      </c>
      <c r="D169" s="14" t="n">
        <f aca="false">IF(C169="","",YEAR(C169))</f>
        <v>2024</v>
      </c>
      <c r="E169" s="14" t="s">
        <v>279</v>
      </c>
      <c r="F169" s="16" t="s">
        <v>2651</v>
      </c>
      <c r="G169" s="14" t="s">
        <v>302</v>
      </c>
      <c r="H169" s="14" t="s">
        <v>2652</v>
      </c>
      <c r="I169" s="16" t="s">
        <v>2653</v>
      </c>
      <c r="J169" s="14" t="s">
        <v>136</v>
      </c>
      <c r="K169" s="14" t="s">
        <v>305</v>
      </c>
      <c r="L169" s="16" t="s">
        <v>2654</v>
      </c>
      <c r="M169" s="17" t="s">
        <v>2655</v>
      </c>
      <c r="N169" s="14" t="s">
        <v>1182</v>
      </c>
      <c r="O169" s="14" t="s">
        <v>345</v>
      </c>
      <c r="P169" s="14" t="s">
        <v>24</v>
      </c>
      <c r="Q169" s="14" t="s">
        <v>168</v>
      </c>
      <c r="R169" s="15" t="s">
        <v>2656</v>
      </c>
      <c r="S169" s="14" t="s">
        <v>2536</v>
      </c>
      <c r="T169" s="14" t="s">
        <v>170</v>
      </c>
      <c r="U169" s="14" t="s">
        <v>171</v>
      </c>
      <c r="V169" s="16" t="s">
        <v>2657</v>
      </c>
      <c r="W169" s="14" t="s">
        <v>169</v>
      </c>
      <c r="X169" s="14" t="s">
        <v>2658</v>
      </c>
      <c r="Y169" s="18"/>
      <c r="Z169" s="19"/>
      <c r="AA169" s="19"/>
      <c r="AB169" s="19"/>
      <c r="AC169" s="14" t="s">
        <v>291</v>
      </c>
      <c r="AD169" s="20" t="s">
        <v>2659</v>
      </c>
      <c r="AE169" s="21" t="s">
        <v>2660</v>
      </c>
      <c r="AF169" s="19" t="s">
        <v>2661</v>
      </c>
      <c r="AG169" s="16" t="s">
        <v>2662</v>
      </c>
      <c r="AH169" s="16" t="s">
        <v>2663</v>
      </c>
      <c r="AI169" s="16" t="s">
        <v>2664</v>
      </c>
      <c r="AJ169" s="16" t="s">
        <v>2665</v>
      </c>
      <c r="AK169" s="15"/>
      <c r="AL169" s="14" t="s">
        <v>184</v>
      </c>
      <c r="AM169" s="14" t="s">
        <v>2666</v>
      </c>
    </row>
    <row r="170" customFormat="false" ht="15" hidden="false" customHeight="true" outlineLevel="0" collapsed="false">
      <c r="A170" s="14" t="s">
        <v>2667</v>
      </c>
      <c r="B170" s="14" t="s">
        <v>157</v>
      </c>
      <c r="C170" s="15" t="n">
        <v>42389</v>
      </c>
      <c r="D170" s="14" t="n">
        <f aca="false">IF(C170="","",YEAR(C170))</f>
        <v>2016</v>
      </c>
      <c r="E170" s="14" t="s">
        <v>2668</v>
      </c>
      <c r="F170" s="16" t="s">
        <v>2669</v>
      </c>
      <c r="G170" s="14" t="s">
        <v>2047</v>
      </c>
      <c r="H170" s="14" t="s">
        <v>2670</v>
      </c>
      <c r="I170" s="16" t="s">
        <v>2671</v>
      </c>
      <c r="J170" s="14" t="s">
        <v>136</v>
      </c>
      <c r="K170" s="14" t="s">
        <v>162</v>
      </c>
      <c r="L170" s="16" t="s">
        <v>2672</v>
      </c>
      <c r="M170" s="17" t="s">
        <v>2673</v>
      </c>
      <c r="N170" s="14" t="s">
        <v>165</v>
      </c>
      <c r="O170" s="14" t="s">
        <v>166</v>
      </c>
      <c r="P170" s="14" t="s">
        <v>167</v>
      </c>
      <c r="Q170" s="14" t="s">
        <v>168</v>
      </c>
      <c r="R170" s="15"/>
      <c r="S170" s="14" t="s">
        <v>169</v>
      </c>
      <c r="T170" s="14" t="s">
        <v>170</v>
      </c>
      <c r="U170" s="14" t="s">
        <v>171</v>
      </c>
      <c r="V170" s="16" t="s">
        <v>2674</v>
      </c>
      <c r="W170" s="14" t="s">
        <v>169</v>
      </c>
      <c r="X170" s="14" t="s">
        <v>2675</v>
      </c>
      <c r="Y170" s="18" t="s">
        <v>269</v>
      </c>
      <c r="Z170" s="19" t="n">
        <v>80000</v>
      </c>
      <c r="AA170" s="19" t="n">
        <v>150000</v>
      </c>
      <c r="AB170" s="19" t="s">
        <v>2676</v>
      </c>
      <c r="AC170" s="14" t="s">
        <v>168</v>
      </c>
      <c r="AD170" s="20" t="n">
        <v>55</v>
      </c>
      <c r="AE170" s="21" t="s">
        <v>2677</v>
      </c>
      <c r="AF170" s="19" t="s">
        <v>2678</v>
      </c>
      <c r="AG170" s="16" t="s">
        <v>2679</v>
      </c>
      <c r="AH170" s="16" t="s">
        <v>2680</v>
      </c>
      <c r="AI170" s="16" t="s">
        <v>2681</v>
      </c>
      <c r="AJ170" s="16" t="s">
        <v>2682</v>
      </c>
      <c r="AK170" s="15"/>
      <c r="AL170" s="14" t="s">
        <v>184</v>
      </c>
      <c r="AM170" s="14" t="s">
        <v>2683</v>
      </c>
    </row>
    <row r="171" customFormat="false" ht="15" hidden="false" customHeight="true" outlineLevel="0" collapsed="false">
      <c r="A171" s="14" t="s">
        <v>2684</v>
      </c>
      <c r="B171" s="14" t="s">
        <v>157</v>
      </c>
      <c r="C171" s="15" t="n">
        <v>42503</v>
      </c>
      <c r="D171" s="14" t="n">
        <f aca="false">IF(C171="","",YEAR(C171))</f>
        <v>2016</v>
      </c>
      <c r="E171" s="14" t="s">
        <v>2668</v>
      </c>
      <c r="F171" s="16" t="s">
        <v>2685</v>
      </c>
      <c r="G171" s="14" t="s">
        <v>2686</v>
      </c>
      <c r="H171" s="14" t="s">
        <v>2687</v>
      </c>
      <c r="I171" s="16" t="s">
        <v>1750</v>
      </c>
      <c r="J171" s="14" t="s">
        <v>583</v>
      </c>
      <c r="K171" s="14" t="s">
        <v>325</v>
      </c>
      <c r="L171" s="16" t="s">
        <v>2688</v>
      </c>
      <c r="M171" s="17" t="s">
        <v>2689</v>
      </c>
      <c r="N171" s="14" t="s">
        <v>201</v>
      </c>
      <c r="O171" s="14" t="s">
        <v>263</v>
      </c>
      <c r="P171" s="14" t="s">
        <v>2690</v>
      </c>
      <c r="Q171" s="14" t="s">
        <v>265</v>
      </c>
      <c r="R171" s="15"/>
      <c r="S171" s="14" t="s">
        <v>169</v>
      </c>
      <c r="T171" s="14" t="s">
        <v>170</v>
      </c>
      <c r="U171" s="14" t="s">
        <v>2691</v>
      </c>
      <c r="V171" s="16" t="s">
        <v>2692</v>
      </c>
      <c r="W171" s="14" t="s">
        <v>169</v>
      </c>
      <c r="X171" s="14" t="s">
        <v>2693</v>
      </c>
      <c r="Y171" s="18" t="s">
        <v>2694</v>
      </c>
      <c r="Z171" s="19" t="n">
        <v>80000</v>
      </c>
      <c r="AA171" s="19" t="s">
        <v>2695</v>
      </c>
      <c r="AB171" s="19"/>
      <c r="AC171" s="14" t="s">
        <v>168</v>
      </c>
      <c r="AD171" s="20" t="s">
        <v>2696</v>
      </c>
      <c r="AE171" s="21" t="s">
        <v>2697</v>
      </c>
      <c r="AF171" s="19"/>
      <c r="AG171" s="16" t="s">
        <v>2698</v>
      </c>
      <c r="AH171" s="16" t="s">
        <v>2699</v>
      </c>
      <c r="AI171" s="16" t="s">
        <v>2700</v>
      </c>
      <c r="AJ171" s="16" t="s">
        <v>2701</v>
      </c>
      <c r="AK171" s="15"/>
      <c r="AL171" s="14" t="s">
        <v>184</v>
      </c>
      <c r="AM171" s="14" t="s">
        <v>2702</v>
      </c>
    </row>
    <row r="172" customFormat="false" ht="15" hidden="false" customHeight="true" outlineLevel="0" collapsed="false">
      <c r="A172" s="14" t="s">
        <v>2703</v>
      </c>
      <c r="B172" s="14" t="s">
        <v>157</v>
      </c>
      <c r="C172" s="15" t="n">
        <v>42695</v>
      </c>
      <c r="D172" s="14" t="n">
        <f aca="false">IF(C172="","",YEAR(C172))</f>
        <v>2016</v>
      </c>
      <c r="E172" s="14" t="s">
        <v>2668</v>
      </c>
      <c r="F172" s="16" t="s">
        <v>2685</v>
      </c>
      <c r="G172" s="14" t="s">
        <v>2686</v>
      </c>
      <c r="H172" s="14" t="s">
        <v>2687</v>
      </c>
      <c r="I172" s="16" t="s">
        <v>2704</v>
      </c>
      <c r="J172" s="14" t="s">
        <v>583</v>
      </c>
      <c r="K172" s="14" t="s">
        <v>2035</v>
      </c>
      <c r="L172" s="16" t="s">
        <v>2705</v>
      </c>
      <c r="M172" s="17" t="s">
        <v>2706</v>
      </c>
      <c r="N172" s="14" t="s">
        <v>201</v>
      </c>
      <c r="O172" s="14" t="s">
        <v>263</v>
      </c>
      <c r="P172" s="14" t="s">
        <v>2690</v>
      </c>
      <c r="Q172" s="14" t="s">
        <v>265</v>
      </c>
      <c r="R172" s="15"/>
      <c r="S172" s="14" t="s">
        <v>169</v>
      </c>
      <c r="T172" s="14" t="s">
        <v>170</v>
      </c>
      <c r="U172" s="14" t="s">
        <v>2691</v>
      </c>
      <c r="V172" s="16" t="s">
        <v>2707</v>
      </c>
      <c r="W172" s="14" t="s">
        <v>169</v>
      </c>
      <c r="X172" s="14" t="s">
        <v>2708</v>
      </c>
      <c r="Y172" s="18"/>
      <c r="Z172" s="19" t="n">
        <v>80000</v>
      </c>
      <c r="AA172" s="19"/>
      <c r="AB172" s="19"/>
      <c r="AC172" s="14" t="s">
        <v>168</v>
      </c>
      <c r="AD172" s="20" t="s">
        <v>2709</v>
      </c>
      <c r="AE172" s="21" t="s">
        <v>2710</v>
      </c>
      <c r="AF172" s="19"/>
      <c r="AG172" s="16" t="s">
        <v>2711</v>
      </c>
      <c r="AH172" s="16" t="s">
        <v>2712</v>
      </c>
      <c r="AI172" s="16" t="s">
        <v>2713</v>
      </c>
      <c r="AJ172" s="16" t="s">
        <v>2714</v>
      </c>
      <c r="AK172" s="15"/>
      <c r="AL172" s="14" t="s">
        <v>184</v>
      </c>
      <c r="AM172" s="14" t="s">
        <v>2715</v>
      </c>
    </row>
    <row r="173" customFormat="false" ht="15" hidden="false" customHeight="true" outlineLevel="0" collapsed="false">
      <c r="A173" s="14" t="s">
        <v>2716</v>
      </c>
      <c r="B173" s="14" t="s">
        <v>157</v>
      </c>
      <c r="C173" s="15" t="n">
        <v>42895</v>
      </c>
      <c r="D173" s="14" t="n">
        <f aca="false">IF(C173="","",YEAR(C173))</f>
        <v>2017</v>
      </c>
      <c r="E173" s="14" t="s">
        <v>187</v>
      </c>
      <c r="F173" s="16" t="s">
        <v>2685</v>
      </c>
      <c r="G173" s="14" t="s">
        <v>2686</v>
      </c>
      <c r="H173" s="14" t="s">
        <v>2687</v>
      </c>
      <c r="I173" s="16" t="s">
        <v>2717</v>
      </c>
      <c r="J173" s="14" t="s">
        <v>583</v>
      </c>
      <c r="K173" s="14" t="s">
        <v>162</v>
      </c>
      <c r="L173" s="16" t="s">
        <v>2718</v>
      </c>
      <c r="M173" s="17" t="s">
        <v>2719</v>
      </c>
      <c r="N173" s="14"/>
      <c r="O173" s="14"/>
      <c r="P173" s="14" t="s">
        <v>2690</v>
      </c>
      <c r="Q173" s="14"/>
      <c r="R173" s="15"/>
      <c r="S173" s="14"/>
      <c r="T173" s="14"/>
      <c r="U173" s="14"/>
      <c r="V173" s="16"/>
      <c r="W173" s="14"/>
      <c r="X173" s="14"/>
      <c r="Y173" s="18"/>
      <c r="Z173" s="19"/>
      <c r="AA173" s="19"/>
      <c r="AB173" s="19"/>
      <c r="AC173" s="14"/>
      <c r="AD173" s="20"/>
      <c r="AE173" s="21"/>
      <c r="AF173" s="19"/>
      <c r="AG173" s="16"/>
      <c r="AH173" s="16"/>
      <c r="AI173" s="16"/>
      <c r="AJ173" s="16"/>
      <c r="AK173" s="15"/>
      <c r="AL173" s="14" t="s">
        <v>130</v>
      </c>
      <c r="AM173" s="14" t="s">
        <v>2720</v>
      </c>
    </row>
    <row r="174" customFormat="false" ht="15" hidden="false" customHeight="true" outlineLevel="0" collapsed="false">
      <c r="A174" s="14" t="s">
        <v>2721</v>
      </c>
      <c r="B174" s="14" t="s">
        <v>157</v>
      </c>
      <c r="C174" s="15" t="n">
        <v>42086</v>
      </c>
      <c r="D174" s="14" t="n">
        <f aca="false">IF(C174="","",YEAR(C174))</f>
        <v>2015</v>
      </c>
      <c r="E174" s="14" t="s">
        <v>2668</v>
      </c>
      <c r="F174" s="16" t="s">
        <v>2722</v>
      </c>
      <c r="G174" s="14" t="s">
        <v>2723</v>
      </c>
      <c r="H174" s="14" t="s">
        <v>2724</v>
      </c>
      <c r="I174" s="16" t="s">
        <v>2725</v>
      </c>
      <c r="J174" s="14" t="s">
        <v>136</v>
      </c>
      <c r="K174" s="14" t="s">
        <v>2035</v>
      </c>
      <c r="L174" s="16" t="s">
        <v>2726</v>
      </c>
      <c r="M174" s="17" t="s">
        <v>2727</v>
      </c>
      <c r="N174" s="14" t="s">
        <v>564</v>
      </c>
      <c r="O174" s="14" t="s">
        <v>166</v>
      </c>
      <c r="P174" s="14" t="s">
        <v>2728</v>
      </c>
      <c r="Q174" s="14" t="s">
        <v>168</v>
      </c>
      <c r="R174" s="15"/>
      <c r="S174" s="14" t="s">
        <v>169</v>
      </c>
      <c r="T174" s="14" t="s">
        <v>1336</v>
      </c>
      <c r="U174" s="14" t="s">
        <v>171</v>
      </c>
      <c r="V174" s="16" t="s">
        <v>2729</v>
      </c>
      <c r="W174" s="14" t="s">
        <v>169</v>
      </c>
      <c r="X174" s="14" t="s">
        <v>2730</v>
      </c>
      <c r="Y174" s="18"/>
      <c r="Z174" s="19"/>
      <c r="AA174" s="19"/>
      <c r="AB174" s="19"/>
      <c r="AC174" s="14" t="s">
        <v>291</v>
      </c>
      <c r="AD174" s="20" t="s">
        <v>2731</v>
      </c>
      <c r="AE174" s="21" t="s">
        <v>2732</v>
      </c>
      <c r="AF174" s="19"/>
      <c r="AG174" s="16" t="s">
        <v>2733</v>
      </c>
      <c r="AH174" s="16" t="s">
        <v>2734</v>
      </c>
      <c r="AI174" s="16" t="s">
        <v>2735</v>
      </c>
      <c r="AJ174" s="16" t="s">
        <v>2736</v>
      </c>
      <c r="AK174" s="15"/>
      <c r="AL174" s="14" t="s">
        <v>184</v>
      </c>
      <c r="AM174" s="14" t="s">
        <v>2737</v>
      </c>
    </row>
    <row r="175" customFormat="false" ht="15" hidden="false" customHeight="true" outlineLevel="0" collapsed="false">
      <c r="A175" s="14" t="s">
        <v>2738</v>
      </c>
      <c r="B175" s="14" t="s">
        <v>157</v>
      </c>
      <c r="C175" s="15" t="n">
        <v>42086</v>
      </c>
      <c r="D175" s="14" t="n">
        <f aca="false">IF(C175="","",YEAR(C175))</f>
        <v>2015</v>
      </c>
      <c r="E175" s="14" t="s">
        <v>2668</v>
      </c>
      <c r="F175" s="16" t="s">
        <v>2739</v>
      </c>
      <c r="G175" s="14" t="s">
        <v>2740</v>
      </c>
      <c r="H175" s="14" t="s">
        <v>2741</v>
      </c>
      <c r="I175" s="16" t="s">
        <v>2725</v>
      </c>
      <c r="J175" s="14" t="s">
        <v>136</v>
      </c>
      <c r="K175" s="14" t="s">
        <v>2035</v>
      </c>
      <c r="L175" s="16" t="s">
        <v>2742</v>
      </c>
      <c r="M175" s="17" t="s">
        <v>2743</v>
      </c>
      <c r="N175" s="14" t="s">
        <v>564</v>
      </c>
      <c r="O175" s="14" t="s">
        <v>166</v>
      </c>
      <c r="P175" s="14" t="s">
        <v>2744</v>
      </c>
      <c r="Q175" s="14" t="s">
        <v>168</v>
      </c>
      <c r="R175" s="15"/>
      <c r="S175" s="14" t="s">
        <v>169</v>
      </c>
      <c r="T175" s="14" t="s">
        <v>170</v>
      </c>
      <c r="U175" s="14" t="s">
        <v>171</v>
      </c>
      <c r="V175" s="16" t="s">
        <v>2745</v>
      </c>
      <c r="W175" s="14" t="s">
        <v>169</v>
      </c>
      <c r="X175" s="14" t="s">
        <v>2746</v>
      </c>
      <c r="Y175" s="18"/>
      <c r="Z175" s="19"/>
      <c r="AA175" s="19"/>
      <c r="AB175" s="19"/>
      <c r="AC175" s="14" t="s">
        <v>291</v>
      </c>
      <c r="AD175" s="20" t="s">
        <v>2747</v>
      </c>
      <c r="AE175" s="21" t="s">
        <v>2748</v>
      </c>
      <c r="AF175" s="19"/>
      <c r="AG175" s="16" t="s">
        <v>2749</v>
      </c>
      <c r="AH175" s="16" t="s">
        <v>2750</v>
      </c>
      <c r="AI175" s="16" t="s">
        <v>2751</v>
      </c>
      <c r="AJ175" s="16" t="s">
        <v>2736</v>
      </c>
      <c r="AK175" s="15"/>
      <c r="AL175" s="14" t="s">
        <v>184</v>
      </c>
      <c r="AM175" s="14" t="s">
        <v>2737</v>
      </c>
    </row>
    <row r="176" customFormat="false" ht="15" hidden="false" customHeight="true" outlineLevel="0" collapsed="false">
      <c r="A176" s="14"/>
      <c r="B176" s="14"/>
      <c r="C176" s="15"/>
      <c r="D176" s="14" t="str">
        <f aca="false">IF(C176="","",YEAR(C176))</f>
        <v/>
      </c>
      <c r="E176" s="14"/>
      <c r="F176" s="14"/>
      <c r="G176" s="14"/>
      <c r="H176" s="14"/>
      <c r="I176" s="14"/>
      <c r="J176" s="14"/>
      <c r="K176" s="14"/>
      <c r="L176" s="14"/>
      <c r="M176" s="14"/>
      <c r="N176" s="14"/>
      <c r="O176" s="14"/>
      <c r="P176" s="14"/>
      <c r="Q176" s="14"/>
      <c r="R176" s="15"/>
      <c r="S176" s="14"/>
      <c r="T176" s="14"/>
      <c r="U176" s="14"/>
      <c r="V176" s="14"/>
      <c r="W176" s="14"/>
      <c r="X176" s="14"/>
      <c r="Y176" s="18"/>
      <c r="Z176" s="19"/>
      <c r="AA176" s="19"/>
      <c r="AB176" s="19"/>
      <c r="AC176" s="14"/>
      <c r="AD176" s="20"/>
      <c r="AE176" s="21"/>
      <c r="AF176" s="19"/>
      <c r="AG176" s="14"/>
      <c r="AH176" s="14"/>
      <c r="AI176" s="14"/>
      <c r="AJ176" s="14"/>
      <c r="AK176" s="15"/>
      <c r="AL176" s="14"/>
      <c r="AM176" s="14"/>
    </row>
    <row r="177" customFormat="false" ht="15" hidden="false" customHeight="true" outlineLevel="0" collapsed="false">
      <c r="A177" s="14"/>
      <c r="B177" s="14"/>
      <c r="C177" s="15"/>
      <c r="D177" s="14" t="str">
        <f aca="false">IF(C177="","",YEAR(C177))</f>
        <v/>
      </c>
      <c r="E177" s="14"/>
      <c r="F177" s="14"/>
      <c r="G177" s="14"/>
      <c r="H177" s="14"/>
      <c r="I177" s="14"/>
      <c r="J177" s="14"/>
      <c r="K177" s="14"/>
      <c r="L177" s="14"/>
      <c r="M177" s="14"/>
      <c r="N177" s="14"/>
      <c r="O177" s="14"/>
      <c r="P177" s="14"/>
      <c r="Q177" s="14"/>
      <c r="R177" s="15"/>
      <c r="S177" s="14"/>
      <c r="T177" s="14"/>
      <c r="U177" s="14"/>
      <c r="V177" s="14"/>
      <c r="W177" s="14"/>
      <c r="X177" s="14"/>
      <c r="Y177" s="18"/>
      <c r="Z177" s="19"/>
      <c r="AA177" s="19"/>
      <c r="AB177" s="19"/>
      <c r="AC177" s="14"/>
      <c r="AD177" s="20"/>
      <c r="AE177" s="21"/>
      <c r="AF177" s="19"/>
      <c r="AG177" s="14"/>
      <c r="AH177" s="14"/>
      <c r="AI177" s="14"/>
      <c r="AJ177" s="14"/>
      <c r="AK177" s="15"/>
      <c r="AL177" s="14"/>
      <c r="AM177" s="14"/>
    </row>
    <row r="178" customFormat="false" ht="15" hidden="false" customHeight="true" outlineLevel="0" collapsed="false">
      <c r="A178" s="14"/>
      <c r="B178" s="14"/>
      <c r="C178" s="15"/>
      <c r="D178" s="14" t="str">
        <f aca="false">IF(C178="","",YEAR(C178))</f>
        <v/>
      </c>
      <c r="E178" s="14"/>
      <c r="F178" s="14"/>
      <c r="G178" s="14"/>
      <c r="H178" s="14"/>
      <c r="I178" s="14"/>
      <c r="J178" s="14"/>
      <c r="K178" s="14"/>
      <c r="L178" s="14"/>
      <c r="M178" s="14"/>
      <c r="N178" s="14"/>
      <c r="O178" s="14"/>
      <c r="P178" s="14"/>
      <c r="Q178" s="14"/>
      <c r="R178" s="15"/>
      <c r="S178" s="14"/>
      <c r="T178" s="14"/>
      <c r="U178" s="14"/>
      <c r="V178" s="14"/>
      <c r="W178" s="14"/>
      <c r="X178" s="14"/>
      <c r="Y178" s="18"/>
      <c r="Z178" s="19"/>
      <c r="AA178" s="19"/>
      <c r="AB178" s="19"/>
      <c r="AC178" s="14"/>
      <c r="AD178" s="20"/>
      <c r="AE178" s="21"/>
      <c r="AF178" s="19"/>
      <c r="AG178" s="14"/>
      <c r="AH178" s="14"/>
      <c r="AI178" s="14"/>
      <c r="AJ178" s="14"/>
      <c r="AK178" s="15"/>
      <c r="AL178" s="14"/>
      <c r="AM178" s="14"/>
    </row>
    <row r="179" customFormat="false" ht="15" hidden="false" customHeight="true" outlineLevel="0" collapsed="false">
      <c r="A179" s="14"/>
      <c r="B179" s="14"/>
      <c r="C179" s="15"/>
      <c r="D179" s="14" t="str">
        <f aca="false">IF(C179="","",YEAR(C179))</f>
        <v/>
      </c>
      <c r="E179" s="14"/>
      <c r="F179" s="14"/>
      <c r="G179" s="14"/>
      <c r="H179" s="14"/>
      <c r="I179" s="14"/>
      <c r="J179" s="14"/>
      <c r="K179" s="14"/>
      <c r="L179" s="14"/>
      <c r="M179" s="14"/>
      <c r="N179" s="14"/>
      <c r="O179" s="14"/>
      <c r="P179" s="14"/>
      <c r="Q179" s="14"/>
      <c r="R179" s="15"/>
      <c r="S179" s="14"/>
      <c r="T179" s="14"/>
      <c r="U179" s="14"/>
      <c r="V179" s="14"/>
      <c r="W179" s="14"/>
      <c r="X179" s="14"/>
      <c r="Y179" s="18"/>
      <c r="Z179" s="19"/>
      <c r="AA179" s="19"/>
      <c r="AB179" s="19"/>
      <c r="AC179" s="14"/>
      <c r="AD179" s="20"/>
      <c r="AE179" s="21"/>
      <c r="AF179" s="19"/>
      <c r="AG179" s="14"/>
      <c r="AH179" s="14"/>
      <c r="AI179" s="14"/>
      <c r="AJ179" s="14"/>
      <c r="AK179" s="15"/>
      <c r="AL179" s="14"/>
      <c r="AM179" s="14"/>
    </row>
    <row r="180" customFormat="false" ht="15" hidden="false" customHeight="true" outlineLevel="0" collapsed="false">
      <c r="A180" s="14"/>
      <c r="B180" s="14"/>
      <c r="C180" s="15"/>
      <c r="D180" s="14" t="str">
        <f aca="false">IF(C180="","",YEAR(C180))</f>
        <v/>
      </c>
      <c r="E180" s="14"/>
      <c r="F180" s="14"/>
      <c r="G180" s="14"/>
      <c r="H180" s="14"/>
      <c r="I180" s="14"/>
      <c r="J180" s="14"/>
      <c r="K180" s="14"/>
      <c r="L180" s="14"/>
      <c r="M180" s="14"/>
      <c r="N180" s="14"/>
      <c r="O180" s="14"/>
      <c r="P180" s="14"/>
      <c r="Q180" s="14"/>
      <c r="R180" s="15"/>
      <c r="S180" s="14"/>
      <c r="T180" s="14"/>
      <c r="U180" s="14"/>
      <c r="V180" s="14"/>
      <c r="W180" s="14"/>
      <c r="X180" s="14"/>
      <c r="Y180" s="18"/>
      <c r="Z180" s="19"/>
      <c r="AA180" s="19"/>
      <c r="AB180" s="19"/>
      <c r="AC180" s="14"/>
      <c r="AD180" s="20"/>
      <c r="AE180" s="21"/>
      <c r="AF180" s="19"/>
      <c r="AG180" s="14"/>
      <c r="AH180" s="14"/>
      <c r="AI180" s="14"/>
      <c r="AJ180" s="14"/>
      <c r="AK180" s="15"/>
      <c r="AL180" s="14"/>
      <c r="AM180" s="14"/>
    </row>
    <row r="181" customFormat="false" ht="15" hidden="false" customHeight="true" outlineLevel="0" collapsed="false">
      <c r="A181" s="14"/>
      <c r="B181" s="14"/>
      <c r="C181" s="15"/>
      <c r="D181" s="14" t="str">
        <f aca="false">IF(C181="","",YEAR(C181))</f>
        <v/>
      </c>
      <c r="E181" s="14"/>
      <c r="F181" s="14"/>
      <c r="G181" s="14"/>
      <c r="H181" s="14"/>
      <c r="I181" s="14"/>
      <c r="J181" s="14"/>
      <c r="K181" s="14"/>
      <c r="L181" s="14"/>
      <c r="M181" s="14"/>
      <c r="N181" s="14"/>
      <c r="O181" s="14"/>
      <c r="P181" s="14"/>
      <c r="Q181" s="14"/>
      <c r="R181" s="15"/>
      <c r="S181" s="14"/>
      <c r="T181" s="14"/>
      <c r="U181" s="14"/>
      <c r="V181" s="14"/>
      <c r="W181" s="14"/>
      <c r="X181" s="14"/>
      <c r="Y181" s="18"/>
      <c r="Z181" s="19"/>
      <c r="AA181" s="19"/>
      <c r="AB181" s="19"/>
      <c r="AC181" s="14"/>
      <c r="AD181" s="20"/>
      <c r="AE181" s="21"/>
      <c r="AF181" s="19"/>
      <c r="AG181" s="14"/>
      <c r="AH181" s="14"/>
      <c r="AI181" s="14"/>
      <c r="AJ181" s="14"/>
      <c r="AK181" s="15"/>
      <c r="AL181" s="14"/>
      <c r="AM181" s="14"/>
    </row>
    <row r="182" customFormat="false" ht="15" hidden="false" customHeight="true" outlineLevel="0" collapsed="false">
      <c r="A182" s="14"/>
      <c r="B182" s="14"/>
      <c r="C182" s="15"/>
      <c r="D182" s="14" t="str">
        <f aca="false">IF(C182="","",YEAR(C182))</f>
        <v/>
      </c>
      <c r="E182" s="14"/>
      <c r="F182" s="14"/>
      <c r="G182" s="14"/>
      <c r="H182" s="14"/>
      <c r="I182" s="14"/>
      <c r="J182" s="14"/>
      <c r="K182" s="14"/>
      <c r="L182" s="14"/>
      <c r="M182" s="14"/>
      <c r="N182" s="14"/>
      <c r="O182" s="14"/>
      <c r="P182" s="14"/>
      <c r="Q182" s="14"/>
      <c r="R182" s="15"/>
      <c r="S182" s="14"/>
      <c r="T182" s="14"/>
      <c r="U182" s="14"/>
      <c r="V182" s="14"/>
      <c r="W182" s="14"/>
      <c r="X182" s="14"/>
      <c r="Y182" s="18"/>
      <c r="Z182" s="19"/>
      <c r="AA182" s="19"/>
      <c r="AB182" s="19"/>
      <c r="AC182" s="14"/>
      <c r="AD182" s="20"/>
      <c r="AE182" s="21"/>
      <c r="AF182" s="19"/>
      <c r="AG182" s="14"/>
      <c r="AH182" s="14"/>
      <c r="AI182" s="14"/>
      <c r="AJ182" s="14"/>
      <c r="AK182" s="15"/>
      <c r="AL182" s="14"/>
      <c r="AM182" s="14"/>
    </row>
    <row r="183" customFormat="false" ht="15" hidden="false" customHeight="true" outlineLevel="0" collapsed="false">
      <c r="A183" s="14"/>
      <c r="B183" s="14"/>
      <c r="C183" s="15"/>
      <c r="D183" s="14" t="str">
        <f aca="false">IF(C183="","",YEAR(C183))</f>
        <v/>
      </c>
      <c r="E183" s="14"/>
      <c r="F183" s="14"/>
      <c r="G183" s="14"/>
      <c r="H183" s="14"/>
      <c r="I183" s="14"/>
      <c r="J183" s="14"/>
      <c r="K183" s="14"/>
      <c r="L183" s="14"/>
      <c r="M183" s="14"/>
      <c r="N183" s="14"/>
      <c r="O183" s="14"/>
      <c r="P183" s="14"/>
      <c r="Q183" s="14"/>
      <c r="R183" s="15"/>
      <c r="S183" s="14"/>
      <c r="T183" s="14"/>
      <c r="U183" s="14"/>
      <c r="V183" s="14"/>
      <c r="W183" s="14"/>
      <c r="X183" s="14"/>
      <c r="Y183" s="18"/>
      <c r="Z183" s="19"/>
      <c r="AA183" s="19"/>
      <c r="AB183" s="19"/>
      <c r="AC183" s="14"/>
      <c r="AD183" s="20"/>
      <c r="AE183" s="21"/>
      <c r="AF183" s="19"/>
      <c r="AG183" s="14"/>
      <c r="AH183" s="14"/>
      <c r="AI183" s="14"/>
      <c r="AJ183" s="14"/>
      <c r="AK183" s="15"/>
      <c r="AL183" s="14"/>
      <c r="AM183" s="14"/>
    </row>
    <row r="184" customFormat="false" ht="15" hidden="false" customHeight="true" outlineLevel="0" collapsed="false">
      <c r="A184" s="14"/>
      <c r="B184" s="14"/>
      <c r="C184" s="15"/>
      <c r="D184" s="14" t="str">
        <f aca="false">IF(C184="","",YEAR(C184))</f>
        <v/>
      </c>
      <c r="E184" s="14"/>
      <c r="F184" s="14"/>
      <c r="G184" s="14"/>
      <c r="H184" s="14"/>
      <c r="I184" s="14"/>
      <c r="J184" s="14"/>
      <c r="K184" s="14"/>
      <c r="L184" s="14"/>
      <c r="M184" s="14"/>
      <c r="N184" s="14"/>
      <c r="O184" s="14"/>
      <c r="P184" s="14"/>
      <c r="Q184" s="14"/>
      <c r="R184" s="15"/>
      <c r="S184" s="14"/>
      <c r="T184" s="14"/>
      <c r="U184" s="14"/>
      <c r="V184" s="14"/>
      <c r="W184" s="14"/>
      <c r="X184" s="14"/>
      <c r="Y184" s="18"/>
      <c r="Z184" s="19"/>
      <c r="AA184" s="19"/>
      <c r="AB184" s="19"/>
      <c r="AC184" s="14"/>
      <c r="AD184" s="20"/>
      <c r="AE184" s="21"/>
      <c r="AF184" s="19"/>
      <c r="AG184" s="14"/>
      <c r="AH184" s="14"/>
      <c r="AI184" s="14"/>
      <c r="AJ184" s="14"/>
      <c r="AK184" s="15"/>
      <c r="AL184" s="14"/>
      <c r="AM184" s="14"/>
    </row>
    <row r="185" customFormat="false" ht="15" hidden="false" customHeight="true" outlineLevel="0" collapsed="false">
      <c r="A185" s="14"/>
      <c r="B185" s="14"/>
      <c r="C185" s="15"/>
      <c r="D185" s="14" t="str">
        <f aca="false">IF(C185="","",YEAR(C185))</f>
        <v/>
      </c>
      <c r="E185" s="14"/>
      <c r="F185" s="14"/>
      <c r="G185" s="14"/>
      <c r="H185" s="14"/>
      <c r="I185" s="14"/>
      <c r="J185" s="14"/>
      <c r="K185" s="14"/>
      <c r="L185" s="14"/>
      <c r="M185" s="14"/>
      <c r="N185" s="14"/>
      <c r="O185" s="14"/>
      <c r="P185" s="14"/>
      <c r="Q185" s="14"/>
      <c r="R185" s="15"/>
      <c r="S185" s="14"/>
      <c r="T185" s="14"/>
      <c r="U185" s="14"/>
      <c r="V185" s="14"/>
      <c r="W185" s="14"/>
      <c r="X185" s="14"/>
      <c r="Y185" s="18"/>
      <c r="Z185" s="19"/>
      <c r="AA185" s="19"/>
      <c r="AB185" s="19"/>
      <c r="AC185" s="14"/>
      <c r="AD185" s="20"/>
      <c r="AE185" s="21"/>
      <c r="AF185" s="19"/>
      <c r="AG185" s="14"/>
      <c r="AH185" s="14"/>
      <c r="AI185" s="14"/>
      <c r="AJ185" s="14"/>
      <c r="AK185" s="15"/>
      <c r="AL185" s="14"/>
      <c r="AM185" s="14"/>
    </row>
    <row r="186" customFormat="false" ht="15" hidden="false" customHeight="true" outlineLevel="0" collapsed="false">
      <c r="A186" s="14"/>
      <c r="B186" s="14"/>
      <c r="C186" s="15"/>
      <c r="D186" s="14" t="str">
        <f aca="false">IF(C186="","",YEAR(C186))</f>
        <v/>
      </c>
      <c r="E186" s="14"/>
      <c r="F186" s="14"/>
      <c r="G186" s="14"/>
      <c r="H186" s="14"/>
      <c r="I186" s="14"/>
      <c r="J186" s="14"/>
      <c r="K186" s="14"/>
      <c r="L186" s="14"/>
      <c r="M186" s="14"/>
      <c r="N186" s="14"/>
      <c r="O186" s="14"/>
      <c r="P186" s="14"/>
      <c r="Q186" s="14"/>
      <c r="R186" s="15"/>
      <c r="S186" s="14"/>
      <c r="T186" s="14"/>
      <c r="U186" s="14"/>
      <c r="V186" s="14"/>
      <c r="W186" s="14"/>
      <c r="X186" s="14"/>
      <c r="Y186" s="18"/>
      <c r="Z186" s="19"/>
      <c r="AA186" s="19"/>
      <c r="AB186" s="19"/>
      <c r="AC186" s="14"/>
      <c r="AD186" s="20"/>
      <c r="AE186" s="21"/>
      <c r="AF186" s="19"/>
      <c r="AG186" s="14"/>
      <c r="AH186" s="14"/>
      <c r="AI186" s="14"/>
      <c r="AJ186" s="14"/>
      <c r="AK186" s="15"/>
      <c r="AL186" s="14"/>
      <c r="AM186" s="14"/>
    </row>
    <row r="187" customFormat="false" ht="15" hidden="false" customHeight="true" outlineLevel="0" collapsed="false">
      <c r="A187" s="14"/>
      <c r="B187" s="14"/>
      <c r="C187" s="15"/>
      <c r="D187" s="14" t="str">
        <f aca="false">IF(C187="","",YEAR(C187))</f>
        <v/>
      </c>
      <c r="E187" s="14"/>
      <c r="F187" s="14"/>
      <c r="G187" s="14"/>
      <c r="H187" s="14"/>
      <c r="I187" s="14"/>
      <c r="J187" s="14"/>
      <c r="K187" s="14"/>
      <c r="L187" s="14"/>
      <c r="M187" s="14"/>
      <c r="N187" s="14"/>
      <c r="O187" s="14"/>
      <c r="P187" s="14"/>
      <c r="Q187" s="14"/>
      <c r="R187" s="15"/>
      <c r="S187" s="14"/>
      <c r="T187" s="14"/>
      <c r="U187" s="14"/>
      <c r="V187" s="14"/>
      <c r="W187" s="14"/>
      <c r="X187" s="14"/>
      <c r="Y187" s="18"/>
      <c r="Z187" s="19"/>
      <c r="AA187" s="19"/>
      <c r="AB187" s="19"/>
      <c r="AC187" s="14"/>
      <c r="AD187" s="20"/>
      <c r="AE187" s="21"/>
      <c r="AF187" s="19"/>
      <c r="AG187" s="14"/>
      <c r="AH187" s="14"/>
      <c r="AI187" s="14"/>
      <c r="AJ187" s="14"/>
      <c r="AK187" s="15"/>
      <c r="AL187" s="14"/>
      <c r="AM187" s="14"/>
    </row>
    <row r="188" customFormat="false" ht="15" hidden="false" customHeight="true" outlineLevel="0" collapsed="false">
      <c r="A188" s="14"/>
      <c r="B188" s="14"/>
      <c r="C188" s="15"/>
      <c r="D188" s="14" t="str">
        <f aca="false">IF(C188="","",YEAR(C188))</f>
        <v/>
      </c>
      <c r="E188" s="14"/>
      <c r="F188" s="14"/>
      <c r="G188" s="14"/>
      <c r="H188" s="14"/>
      <c r="I188" s="14"/>
      <c r="J188" s="14"/>
      <c r="K188" s="14"/>
      <c r="L188" s="14"/>
      <c r="M188" s="14"/>
      <c r="N188" s="14"/>
      <c r="O188" s="14"/>
      <c r="P188" s="14"/>
      <c r="Q188" s="14"/>
      <c r="R188" s="15"/>
      <c r="S188" s="14"/>
      <c r="T188" s="14"/>
      <c r="U188" s="14"/>
      <c r="V188" s="14"/>
      <c r="W188" s="14"/>
      <c r="X188" s="14"/>
      <c r="Y188" s="18"/>
      <c r="Z188" s="19"/>
      <c r="AA188" s="19"/>
      <c r="AB188" s="19"/>
      <c r="AC188" s="14"/>
      <c r="AD188" s="20"/>
      <c r="AE188" s="21"/>
      <c r="AF188" s="19"/>
      <c r="AG188" s="14"/>
      <c r="AH188" s="14"/>
      <c r="AI188" s="14"/>
      <c r="AJ188" s="14"/>
      <c r="AK188" s="15"/>
      <c r="AL188" s="14"/>
      <c r="AM188" s="14"/>
    </row>
    <row r="189" customFormat="false" ht="15" hidden="false" customHeight="true" outlineLevel="0" collapsed="false">
      <c r="A189" s="14"/>
      <c r="B189" s="14"/>
      <c r="C189" s="15"/>
      <c r="D189" s="14" t="str">
        <f aca="false">IF(C189="","",YEAR(C189))</f>
        <v/>
      </c>
      <c r="E189" s="14"/>
      <c r="F189" s="14"/>
      <c r="G189" s="14"/>
      <c r="H189" s="14"/>
      <c r="I189" s="14"/>
      <c r="J189" s="14"/>
      <c r="K189" s="14"/>
      <c r="L189" s="14"/>
      <c r="M189" s="14"/>
      <c r="N189" s="14"/>
      <c r="O189" s="14"/>
      <c r="P189" s="14"/>
      <c r="Q189" s="14"/>
      <c r="R189" s="15"/>
      <c r="S189" s="14"/>
      <c r="T189" s="14"/>
      <c r="U189" s="14"/>
      <c r="V189" s="14"/>
      <c r="W189" s="14"/>
      <c r="X189" s="14"/>
      <c r="Y189" s="18"/>
      <c r="Z189" s="19"/>
      <c r="AA189" s="19"/>
      <c r="AB189" s="19"/>
      <c r="AC189" s="14"/>
      <c r="AD189" s="20"/>
      <c r="AE189" s="21"/>
      <c r="AF189" s="19"/>
      <c r="AG189" s="14"/>
      <c r="AH189" s="14"/>
      <c r="AI189" s="14"/>
      <c r="AJ189" s="14"/>
      <c r="AK189" s="15"/>
      <c r="AL189" s="14"/>
      <c r="AM189" s="14"/>
    </row>
    <row r="190" customFormat="false" ht="15" hidden="false" customHeight="true" outlineLevel="0" collapsed="false">
      <c r="A190" s="14"/>
      <c r="B190" s="14"/>
      <c r="C190" s="15"/>
      <c r="D190" s="14" t="str">
        <f aca="false">IF(C190="","",YEAR(C190))</f>
        <v/>
      </c>
      <c r="E190" s="14"/>
      <c r="F190" s="14"/>
      <c r="G190" s="14"/>
      <c r="H190" s="14"/>
      <c r="I190" s="14"/>
      <c r="J190" s="14"/>
      <c r="K190" s="14"/>
      <c r="L190" s="14"/>
      <c r="M190" s="14"/>
      <c r="N190" s="14"/>
      <c r="O190" s="14"/>
      <c r="P190" s="14"/>
      <c r="Q190" s="14"/>
      <c r="R190" s="15"/>
      <c r="S190" s="14"/>
      <c r="T190" s="14"/>
      <c r="U190" s="14"/>
      <c r="V190" s="14"/>
      <c r="W190" s="14"/>
      <c r="X190" s="14"/>
      <c r="Y190" s="18"/>
      <c r="Z190" s="19"/>
      <c r="AA190" s="19"/>
      <c r="AB190" s="19"/>
      <c r="AC190" s="14"/>
      <c r="AD190" s="20"/>
      <c r="AE190" s="21"/>
      <c r="AF190" s="19"/>
      <c r="AG190" s="14"/>
      <c r="AH190" s="14"/>
      <c r="AI190" s="14"/>
      <c r="AJ190" s="14"/>
      <c r="AK190" s="15"/>
      <c r="AL190" s="14"/>
      <c r="AM190" s="14"/>
    </row>
    <row r="191" customFormat="false" ht="15" hidden="false" customHeight="true" outlineLevel="0" collapsed="false">
      <c r="A191" s="14"/>
      <c r="B191" s="14"/>
      <c r="C191" s="15"/>
      <c r="D191" s="14" t="str">
        <f aca="false">IF(C191="","",YEAR(C191))</f>
        <v/>
      </c>
      <c r="E191" s="14"/>
      <c r="F191" s="14"/>
      <c r="G191" s="14"/>
      <c r="H191" s="14"/>
      <c r="I191" s="14"/>
      <c r="J191" s="14"/>
      <c r="K191" s="14"/>
      <c r="L191" s="14"/>
      <c r="M191" s="14"/>
      <c r="N191" s="14"/>
      <c r="O191" s="14"/>
      <c r="P191" s="14"/>
      <c r="Q191" s="14"/>
      <c r="R191" s="15"/>
      <c r="S191" s="14"/>
      <c r="T191" s="14"/>
      <c r="U191" s="14"/>
      <c r="V191" s="14"/>
      <c r="W191" s="14"/>
      <c r="X191" s="14"/>
      <c r="Y191" s="18"/>
      <c r="Z191" s="19"/>
      <c r="AA191" s="19"/>
      <c r="AB191" s="19"/>
      <c r="AC191" s="14"/>
      <c r="AD191" s="20"/>
      <c r="AE191" s="21"/>
      <c r="AF191" s="19"/>
      <c r="AG191" s="14"/>
      <c r="AH191" s="14"/>
      <c r="AI191" s="14"/>
      <c r="AJ191" s="14"/>
      <c r="AK191" s="15"/>
      <c r="AL191" s="14"/>
      <c r="AM191" s="14"/>
    </row>
    <row r="192" customFormat="false" ht="15" hidden="false" customHeight="true" outlineLevel="0" collapsed="false">
      <c r="A192" s="14"/>
      <c r="B192" s="14"/>
      <c r="C192" s="15"/>
      <c r="D192" s="14" t="str">
        <f aca="false">IF(C192="","",YEAR(C192))</f>
        <v/>
      </c>
      <c r="E192" s="14"/>
      <c r="F192" s="14"/>
      <c r="G192" s="14"/>
      <c r="H192" s="14"/>
      <c r="I192" s="14"/>
      <c r="J192" s="14"/>
      <c r="K192" s="14"/>
      <c r="L192" s="14"/>
      <c r="M192" s="14"/>
      <c r="N192" s="14"/>
      <c r="O192" s="14"/>
      <c r="P192" s="14"/>
      <c r="Q192" s="14"/>
      <c r="R192" s="15"/>
      <c r="S192" s="14"/>
      <c r="T192" s="14"/>
      <c r="U192" s="14"/>
      <c r="V192" s="14"/>
      <c r="W192" s="14"/>
      <c r="X192" s="14"/>
      <c r="Y192" s="18"/>
      <c r="Z192" s="19"/>
      <c r="AA192" s="19"/>
      <c r="AB192" s="19"/>
      <c r="AC192" s="14"/>
      <c r="AD192" s="20"/>
      <c r="AE192" s="21"/>
      <c r="AF192" s="19"/>
      <c r="AG192" s="14"/>
      <c r="AH192" s="14"/>
      <c r="AI192" s="14"/>
      <c r="AJ192" s="14"/>
      <c r="AK192" s="15"/>
      <c r="AL192" s="14"/>
      <c r="AM192" s="14"/>
    </row>
    <row r="193" customFormat="false" ht="15" hidden="false" customHeight="true" outlineLevel="0" collapsed="false">
      <c r="A193" s="14"/>
      <c r="B193" s="14"/>
      <c r="C193" s="15"/>
      <c r="D193" s="14" t="str">
        <f aca="false">IF(C193="","",YEAR(C193))</f>
        <v/>
      </c>
      <c r="E193" s="14"/>
      <c r="F193" s="14"/>
      <c r="G193" s="14"/>
      <c r="H193" s="14"/>
      <c r="I193" s="14"/>
      <c r="J193" s="14"/>
      <c r="K193" s="14"/>
      <c r="L193" s="14"/>
      <c r="M193" s="14"/>
      <c r="N193" s="14"/>
      <c r="O193" s="14"/>
      <c r="P193" s="14"/>
      <c r="Q193" s="14"/>
      <c r="R193" s="15"/>
      <c r="S193" s="14"/>
      <c r="T193" s="14"/>
      <c r="U193" s="14"/>
      <c r="V193" s="14"/>
      <c r="W193" s="14"/>
      <c r="X193" s="14"/>
      <c r="Y193" s="18"/>
      <c r="Z193" s="19"/>
      <c r="AA193" s="19"/>
      <c r="AB193" s="19"/>
      <c r="AC193" s="14"/>
      <c r="AD193" s="20"/>
      <c r="AE193" s="21"/>
      <c r="AF193" s="19"/>
      <c r="AG193" s="14"/>
      <c r="AH193" s="14"/>
      <c r="AI193" s="14"/>
      <c r="AJ193" s="14"/>
      <c r="AK193" s="15"/>
      <c r="AL193" s="14"/>
      <c r="AM193" s="14"/>
    </row>
    <row r="194" customFormat="false" ht="15" hidden="false" customHeight="true" outlineLevel="0" collapsed="false">
      <c r="A194" s="14"/>
      <c r="B194" s="14"/>
      <c r="C194" s="15"/>
      <c r="D194" s="14" t="str">
        <f aca="false">IF(C194="","",YEAR(C194))</f>
        <v/>
      </c>
      <c r="E194" s="14"/>
      <c r="F194" s="14"/>
      <c r="G194" s="14"/>
      <c r="H194" s="14"/>
      <c r="I194" s="14"/>
      <c r="J194" s="14"/>
      <c r="K194" s="14"/>
      <c r="L194" s="14"/>
      <c r="M194" s="14"/>
      <c r="N194" s="14"/>
      <c r="O194" s="14"/>
      <c r="P194" s="14"/>
      <c r="Q194" s="14"/>
      <c r="R194" s="15"/>
      <c r="S194" s="14"/>
      <c r="T194" s="14"/>
      <c r="U194" s="14"/>
      <c r="V194" s="14"/>
      <c r="W194" s="14"/>
      <c r="X194" s="14"/>
      <c r="Y194" s="18"/>
      <c r="Z194" s="19"/>
      <c r="AA194" s="19"/>
      <c r="AB194" s="19"/>
      <c r="AC194" s="14"/>
      <c r="AD194" s="20"/>
      <c r="AE194" s="21"/>
      <c r="AF194" s="19"/>
      <c r="AG194" s="14"/>
      <c r="AH194" s="14"/>
      <c r="AI194" s="14"/>
      <c r="AJ194" s="14"/>
      <c r="AK194" s="15"/>
      <c r="AL194" s="14"/>
      <c r="AM194" s="14"/>
    </row>
    <row r="195" customFormat="false" ht="15" hidden="false" customHeight="true" outlineLevel="0" collapsed="false">
      <c r="A195" s="14"/>
      <c r="B195" s="14"/>
      <c r="C195" s="15"/>
      <c r="D195" s="14" t="str">
        <f aca="false">IF(C195="","",YEAR(C195))</f>
        <v/>
      </c>
      <c r="E195" s="14"/>
      <c r="F195" s="14"/>
      <c r="G195" s="14"/>
      <c r="H195" s="14"/>
      <c r="I195" s="14"/>
      <c r="J195" s="14"/>
      <c r="K195" s="14"/>
      <c r="L195" s="14"/>
      <c r="M195" s="14"/>
      <c r="N195" s="14"/>
      <c r="O195" s="14"/>
      <c r="P195" s="14"/>
      <c r="Q195" s="14"/>
      <c r="R195" s="15"/>
      <c r="S195" s="14"/>
      <c r="T195" s="14"/>
      <c r="U195" s="14"/>
      <c r="V195" s="14"/>
      <c r="W195" s="14"/>
      <c r="X195" s="14"/>
      <c r="Y195" s="18"/>
      <c r="Z195" s="19"/>
      <c r="AA195" s="19"/>
      <c r="AB195" s="19"/>
      <c r="AC195" s="14"/>
      <c r="AD195" s="20"/>
      <c r="AE195" s="21"/>
      <c r="AF195" s="19"/>
      <c r="AG195" s="14"/>
      <c r="AH195" s="14"/>
      <c r="AI195" s="14"/>
      <c r="AJ195" s="14"/>
      <c r="AK195" s="15"/>
      <c r="AL195" s="14"/>
      <c r="AM195" s="14"/>
    </row>
    <row r="196" customFormat="false" ht="15" hidden="false" customHeight="true" outlineLevel="0" collapsed="false">
      <c r="A196" s="14"/>
      <c r="B196" s="14"/>
      <c r="C196" s="15"/>
      <c r="D196" s="14" t="str">
        <f aca="false">IF(C196="","",YEAR(C196))</f>
        <v/>
      </c>
      <c r="E196" s="14"/>
      <c r="F196" s="14"/>
      <c r="G196" s="14"/>
      <c r="H196" s="14"/>
      <c r="I196" s="14"/>
      <c r="J196" s="14"/>
      <c r="K196" s="14"/>
      <c r="L196" s="14"/>
      <c r="M196" s="14"/>
      <c r="N196" s="14"/>
      <c r="O196" s="14"/>
      <c r="P196" s="14"/>
      <c r="Q196" s="14"/>
      <c r="R196" s="15"/>
      <c r="S196" s="14"/>
      <c r="T196" s="14"/>
      <c r="U196" s="14"/>
      <c r="V196" s="14"/>
      <c r="W196" s="14"/>
      <c r="X196" s="14"/>
      <c r="Y196" s="18"/>
      <c r="Z196" s="19"/>
      <c r="AA196" s="19"/>
      <c r="AB196" s="19"/>
      <c r="AC196" s="14"/>
      <c r="AD196" s="20"/>
      <c r="AE196" s="21"/>
      <c r="AF196" s="19"/>
      <c r="AG196" s="14"/>
      <c r="AH196" s="14"/>
      <c r="AI196" s="14"/>
      <c r="AJ196" s="14"/>
      <c r="AK196" s="15"/>
      <c r="AL196" s="14"/>
      <c r="AM196" s="14"/>
    </row>
    <row r="197" customFormat="false" ht="15" hidden="false" customHeight="true" outlineLevel="0" collapsed="false">
      <c r="A197" s="14"/>
      <c r="B197" s="14"/>
      <c r="C197" s="15"/>
      <c r="D197" s="14" t="str">
        <f aca="false">IF(C197="","",YEAR(C197))</f>
        <v/>
      </c>
      <c r="E197" s="14"/>
      <c r="F197" s="14"/>
      <c r="G197" s="14"/>
      <c r="H197" s="14"/>
      <c r="I197" s="14"/>
      <c r="J197" s="14"/>
      <c r="K197" s="14"/>
      <c r="L197" s="14"/>
      <c r="M197" s="14"/>
      <c r="N197" s="14"/>
      <c r="O197" s="14"/>
      <c r="P197" s="14"/>
      <c r="Q197" s="14"/>
      <c r="R197" s="15"/>
      <c r="S197" s="14"/>
      <c r="T197" s="14"/>
      <c r="U197" s="14"/>
      <c r="V197" s="14"/>
      <c r="W197" s="14"/>
      <c r="X197" s="14"/>
      <c r="Y197" s="18"/>
      <c r="Z197" s="19"/>
      <c r="AA197" s="19"/>
      <c r="AB197" s="19"/>
      <c r="AC197" s="14"/>
      <c r="AD197" s="20"/>
      <c r="AE197" s="21"/>
      <c r="AF197" s="19"/>
      <c r="AG197" s="14"/>
      <c r="AH197" s="14"/>
      <c r="AI197" s="14"/>
      <c r="AJ197" s="14"/>
      <c r="AK197" s="15"/>
      <c r="AL197" s="14"/>
      <c r="AM197" s="14"/>
    </row>
    <row r="198" customFormat="false" ht="15" hidden="false" customHeight="true" outlineLevel="0" collapsed="false">
      <c r="A198" s="14"/>
      <c r="B198" s="14"/>
      <c r="C198" s="15"/>
      <c r="D198" s="14" t="str">
        <f aca="false">IF(C198="","",YEAR(C198))</f>
        <v/>
      </c>
      <c r="E198" s="14"/>
      <c r="F198" s="14"/>
      <c r="G198" s="14"/>
      <c r="H198" s="14"/>
      <c r="I198" s="14"/>
      <c r="J198" s="14"/>
      <c r="K198" s="14"/>
      <c r="L198" s="14"/>
      <c r="M198" s="14"/>
      <c r="N198" s="14"/>
      <c r="O198" s="14"/>
      <c r="P198" s="14"/>
      <c r="Q198" s="14"/>
      <c r="R198" s="15"/>
      <c r="S198" s="14"/>
      <c r="T198" s="14"/>
      <c r="U198" s="14"/>
      <c r="V198" s="14"/>
      <c r="W198" s="14"/>
      <c r="X198" s="14"/>
      <c r="Y198" s="18"/>
      <c r="Z198" s="19"/>
      <c r="AA198" s="19"/>
      <c r="AB198" s="19"/>
      <c r="AC198" s="14"/>
      <c r="AD198" s="20"/>
      <c r="AE198" s="21"/>
      <c r="AF198" s="19"/>
      <c r="AG198" s="14"/>
      <c r="AH198" s="14"/>
      <c r="AI198" s="14"/>
      <c r="AJ198" s="14"/>
      <c r="AK198" s="15"/>
      <c r="AL198" s="14"/>
      <c r="AM198" s="14"/>
    </row>
    <row r="199" customFormat="false" ht="15" hidden="false" customHeight="true" outlineLevel="0" collapsed="false">
      <c r="A199" s="14"/>
      <c r="B199" s="14"/>
      <c r="C199" s="15"/>
      <c r="D199" s="14" t="str">
        <f aca="false">IF(C199="","",YEAR(C199))</f>
        <v/>
      </c>
      <c r="E199" s="14"/>
      <c r="F199" s="14"/>
      <c r="G199" s="14"/>
      <c r="H199" s="14"/>
      <c r="I199" s="14"/>
      <c r="J199" s="14"/>
      <c r="K199" s="14"/>
      <c r="L199" s="14"/>
      <c r="M199" s="14"/>
      <c r="N199" s="14"/>
      <c r="O199" s="14"/>
      <c r="P199" s="14"/>
      <c r="Q199" s="14"/>
      <c r="R199" s="15"/>
      <c r="S199" s="14"/>
      <c r="T199" s="14"/>
      <c r="U199" s="14"/>
      <c r="V199" s="14"/>
      <c r="W199" s="14"/>
      <c r="X199" s="14"/>
      <c r="Y199" s="18"/>
      <c r="Z199" s="19"/>
      <c r="AA199" s="19"/>
      <c r="AB199" s="19"/>
      <c r="AC199" s="14"/>
      <c r="AD199" s="20"/>
      <c r="AE199" s="21"/>
      <c r="AF199" s="19"/>
      <c r="AG199" s="14"/>
      <c r="AH199" s="14"/>
      <c r="AI199" s="14"/>
      <c r="AJ199" s="14"/>
      <c r="AK199" s="15"/>
      <c r="AL199" s="14"/>
      <c r="AM199" s="14"/>
    </row>
    <row r="200" customFormat="false" ht="15" hidden="false" customHeight="true" outlineLevel="0" collapsed="false">
      <c r="A200" s="14"/>
      <c r="B200" s="14"/>
      <c r="C200" s="15"/>
      <c r="D200" s="14" t="str">
        <f aca="false">IF(C200="","",YEAR(C200))</f>
        <v/>
      </c>
      <c r="E200" s="14"/>
      <c r="F200" s="14"/>
      <c r="G200" s="14"/>
      <c r="H200" s="14"/>
      <c r="I200" s="14"/>
      <c r="J200" s="14"/>
      <c r="K200" s="14"/>
      <c r="L200" s="14"/>
      <c r="M200" s="14"/>
      <c r="N200" s="14"/>
      <c r="O200" s="14"/>
      <c r="P200" s="14"/>
      <c r="Q200" s="14"/>
      <c r="R200" s="15"/>
      <c r="S200" s="14"/>
      <c r="T200" s="14"/>
      <c r="U200" s="14"/>
      <c r="V200" s="14"/>
      <c r="W200" s="14"/>
      <c r="X200" s="14"/>
      <c r="Y200" s="18"/>
      <c r="Z200" s="19"/>
      <c r="AA200" s="19"/>
      <c r="AB200" s="19"/>
      <c r="AC200" s="14"/>
      <c r="AD200" s="20"/>
      <c r="AE200" s="21"/>
      <c r="AF200" s="19"/>
      <c r="AG200" s="14"/>
      <c r="AH200" s="14"/>
      <c r="AI200" s="14"/>
      <c r="AJ200" s="14"/>
      <c r="AK200" s="15"/>
      <c r="AL200" s="14"/>
      <c r="AM200" s="14"/>
    </row>
    <row r="201" customFormat="false" ht="15" hidden="false" customHeight="true" outlineLevel="0" collapsed="false">
      <c r="A201" s="14"/>
      <c r="B201" s="14"/>
      <c r="C201" s="15"/>
      <c r="D201" s="14" t="str">
        <f aca="false">IF(C201="","",YEAR(C201))</f>
        <v/>
      </c>
      <c r="E201" s="14"/>
      <c r="F201" s="14"/>
      <c r="G201" s="14"/>
      <c r="H201" s="14"/>
      <c r="I201" s="14"/>
      <c r="J201" s="14"/>
      <c r="K201" s="14"/>
      <c r="L201" s="14"/>
      <c r="M201" s="14"/>
      <c r="N201" s="14"/>
      <c r="O201" s="14"/>
      <c r="P201" s="14"/>
      <c r="Q201" s="14"/>
      <c r="R201" s="15"/>
      <c r="S201" s="14"/>
      <c r="T201" s="14"/>
      <c r="U201" s="14"/>
      <c r="V201" s="14"/>
      <c r="W201" s="14"/>
      <c r="X201" s="14"/>
      <c r="Y201" s="18"/>
      <c r="Z201" s="19"/>
      <c r="AA201" s="19"/>
      <c r="AB201" s="19"/>
      <c r="AC201" s="14"/>
      <c r="AD201" s="20"/>
      <c r="AE201" s="21"/>
      <c r="AF201" s="19"/>
      <c r="AG201" s="14"/>
      <c r="AH201" s="14"/>
      <c r="AI201" s="14"/>
      <c r="AJ201" s="14"/>
      <c r="AK201" s="15"/>
      <c r="AL201" s="14"/>
      <c r="AM201" s="14"/>
    </row>
    <row r="202" customFormat="false" ht="15" hidden="false" customHeight="true" outlineLevel="0" collapsed="false">
      <c r="A202" s="14"/>
      <c r="B202" s="14"/>
      <c r="C202" s="15"/>
      <c r="D202" s="14" t="str">
        <f aca="false">IF(C202="","",YEAR(C202))</f>
        <v/>
      </c>
      <c r="E202" s="14"/>
      <c r="F202" s="14"/>
      <c r="G202" s="14"/>
      <c r="H202" s="14"/>
      <c r="I202" s="14"/>
      <c r="J202" s="14"/>
      <c r="K202" s="14"/>
      <c r="L202" s="14"/>
      <c r="M202" s="14"/>
      <c r="N202" s="14"/>
      <c r="O202" s="14"/>
      <c r="P202" s="14"/>
      <c r="Q202" s="14"/>
      <c r="R202" s="15"/>
      <c r="S202" s="14"/>
      <c r="T202" s="14"/>
      <c r="U202" s="14"/>
      <c r="V202" s="14"/>
      <c r="W202" s="14"/>
      <c r="X202" s="14"/>
      <c r="Y202" s="18"/>
      <c r="Z202" s="19"/>
      <c r="AA202" s="19"/>
      <c r="AB202" s="19"/>
      <c r="AC202" s="14"/>
      <c r="AD202" s="20"/>
      <c r="AE202" s="21"/>
      <c r="AF202" s="19"/>
      <c r="AG202" s="14"/>
      <c r="AH202" s="14"/>
      <c r="AI202" s="14"/>
      <c r="AJ202" s="14"/>
      <c r="AK202" s="15"/>
      <c r="AL202" s="14"/>
      <c r="AM202" s="14"/>
    </row>
    <row r="203" customFormat="false" ht="15" hidden="false" customHeight="true" outlineLevel="0" collapsed="false">
      <c r="A203" s="14"/>
      <c r="B203" s="14"/>
      <c r="C203" s="15"/>
      <c r="D203" s="14" t="str">
        <f aca="false">IF(C203="","",YEAR(C203))</f>
        <v/>
      </c>
      <c r="E203" s="14"/>
      <c r="F203" s="14"/>
      <c r="G203" s="14"/>
      <c r="H203" s="14"/>
      <c r="I203" s="14"/>
      <c r="J203" s="14"/>
      <c r="K203" s="14"/>
      <c r="L203" s="14"/>
      <c r="M203" s="14"/>
      <c r="N203" s="14"/>
      <c r="O203" s="14"/>
      <c r="P203" s="14"/>
      <c r="Q203" s="14"/>
      <c r="R203" s="15"/>
      <c r="S203" s="14"/>
      <c r="T203" s="14"/>
      <c r="U203" s="14"/>
      <c r="V203" s="14"/>
      <c r="W203" s="14"/>
      <c r="X203" s="14"/>
      <c r="Y203" s="18"/>
      <c r="Z203" s="19"/>
      <c r="AA203" s="19"/>
      <c r="AB203" s="19"/>
      <c r="AC203" s="14"/>
      <c r="AD203" s="20"/>
      <c r="AE203" s="21"/>
      <c r="AF203" s="19"/>
      <c r="AG203" s="14"/>
      <c r="AH203" s="14"/>
      <c r="AI203" s="14"/>
      <c r="AJ203" s="14"/>
      <c r="AK203" s="15"/>
      <c r="AL203" s="14"/>
      <c r="AM203" s="14"/>
    </row>
    <row r="204" customFormat="false" ht="15" hidden="false" customHeight="true" outlineLevel="0" collapsed="false">
      <c r="A204" s="14"/>
      <c r="B204" s="14"/>
      <c r="C204" s="15"/>
      <c r="D204" s="14" t="str">
        <f aca="false">IF(C204="","",YEAR(C204))</f>
        <v/>
      </c>
      <c r="E204" s="14"/>
      <c r="F204" s="14"/>
      <c r="G204" s="14"/>
      <c r="H204" s="14"/>
      <c r="I204" s="14"/>
      <c r="J204" s="14"/>
      <c r="K204" s="14"/>
      <c r="L204" s="14"/>
      <c r="M204" s="14"/>
      <c r="N204" s="14"/>
      <c r="O204" s="14"/>
      <c r="P204" s="14"/>
      <c r="Q204" s="14"/>
      <c r="R204" s="15"/>
      <c r="S204" s="14"/>
      <c r="T204" s="14"/>
      <c r="U204" s="14"/>
      <c r="V204" s="14"/>
      <c r="W204" s="14"/>
      <c r="X204" s="14"/>
      <c r="Y204" s="18"/>
      <c r="Z204" s="19"/>
      <c r="AA204" s="19"/>
      <c r="AB204" s="19"/>
      <c r="AC204" s="14"/>
      <c r="AD204" s="20"/>
      <c r="AE204" s="21"/>
      <c r="AF204" s="19"/>
      <c r="AG204" s="14"/>
      <c r="AH204" s="14"/>
      <c r="AI204" s="14"/>
      <c r="AJ204" s="14"/>
      <c r="AK204" s="15"/>
      <c r="AL204" s="14"/>
      <c r="AM204" s="14"/>
    </row>
    <row r="205" customFormat="false" ht="15" hidden="false" customHeight="true" outlineLevel="0" collapsed="false">
      <c r="A205" s="14"/>
      <c r="B205" s="14"/>
      <c r="C205" s="15"/>
      <c r="D205" s="14" t="str">
        <f aca="false">IF(C205="","",YEAR(C205))</f>
        <v/>
      </c>
      <c r="E205" s="14"/>
      <c r="F205" s="14"/>
      <c r="G205" s="14"/>
      <c r="H205" s="14"/>
      <c r="I205" s="14"/>
      <c r="J205" s="14"/>
      <c r="K205" s="14"/>
      <c r="L205" s="14"/>
      <c r="M205" s="14"/>
      <c r="N205" s="14"/>
      <c r="O205" s="14"/>
      <c r="P205" s="14"/>
      <c r="Q205" s="14"/>
      <c r="R205" s="15"/>
      <c r="S205" s="14"/>
      <c r="T205" s="14"/>
      <c r="U205" s="14"/>
      <c r="V205" s="14"/>
      <c r="W205" s="14"/>
      <c r="X205" s="14"/>
      <c r="Y205" s="18"/>
      <c r="Z205" s="19"/>
      <c r="AA205" s="19"/>
      <c r="AB205" s="19"/>
      <c r="AC205" s="14"/>
      <c r="AD205" s="20"/>
      <c r="AE205" s="21"/>
      <c r="AF205" s="19"/>
      <c r="AG205" s="14"/>
      <c r="AH205" s="14"/>
      <c r="AI205" s="14"/>
      <c r="AJ205" s="14"/>
      <c r="AK205" s="15"/>
      <c r="AL205" s="14"/>
      <c r="AM205" s="14"/>
    </row>
    <row r="206" customFormat="false" ht="15" hidden="false" customHeight="true" outlineLevel="0" collapsed="false">
      <c r="A206" s="14"/>
      <c r="B206" s="14"/>
      <c r="C206" s="15"/>
      <c r="D206" s="14" t="str">
        <f aca="false">IF(C206="","",YEAR(C206))</f>
        <v/>
      </c>
      <c r="E206" s="14"/>
      <c r="F206" s="14"/>
      <c r="G206" s="14"/>
      <c r="H206" s="14"/>
      <c r="I206" s="14"/>
      <c r="J206" s="14"/>
      <c r="K206" s="14"/>
      <c r="L206" s="14"/>
      <c r="M206" s="14"/>
      <c r="N206" s="14"/>
      <c r="O206" s="14"/>
      <c r="P206" s="14"/>
      <c r="Q206" s="14"/>
      <c r="R206" s="15"/>
      <c r="S206" s="14"/>
      <c r="T206" s="14"/>
      <c r="U206" s="14"/>
      <c r="V206" s="14"/>
      <c r="W206" s="14"/>
      <c r="X206" s="14"/>
      <c r="Y206" s="18"/>
      <c r="Z206" s="19"/>
      <c r="AA206" s="19"/>
      <c r="AB206" s="19"/>
      <c r="AC206" s="14"/>
      <c r="AD206" s="20"/>
      <c r="AE206" s="21"/>
      <c r="AF206" s="19"/>
      <c r="AG206" s="14"/>
      <c r="AH206" s="14"/>
      <c r="AI206" s="14"/>
      <c r="AJ206" s="14"/>
      <c r="AK206" s="15"/>
      <c r="AL206" s="14"/>
      <c r="AM206" s="14"/>
    </row>
    <row r="207" customFormat="false" ht="15" hidden="false" customHeight="true" outlineLevel="0" collapsed="false">
      <c r="A207" s="14"/>
      <c r="B207" s="14"/>
      <c r="C207" s="15"/>
      <c r="D207" s="14" t="str">
        <f aca="false">IF(C207="","",YEAR(C207))</f>
        <v/>
      </c>
      <c r="E207" s="14"/>
      <c r="F207" s="14"/>
      <c r="G207" s="14"/>
      <c r="H207" s="14"/>
      <c r="I207" s="14"/>
      <c r="J207" s="14"/>
      <c r="K207" s="14"/>
      <c r="L207" s="14"/>
      <c r="M207" s="14"/>
      <c r="N207" s="14"/>
      <c r="O207" s="14"/>
      <c r="P207" s="14"/>
      <c r="Q207" s="14"/>
      <c r="R207" s="15"/>
      <c r="S207" s="14"/>
      <c r="T207" s="14"/>
      <c r="U207" s="14"/>
      <c r="V207" s="14"/>
      <c r="W207" s="14"/>
      <c r="X207" s="14"/>
      <c r="Y207" s="18"/>
      <c r="Z207" s="19"/>
      <c r="AA207" s="19"/>
      <c r="AB207" s="19"/>
      <c r="AC207" s="14"/>
      <c r="AD207" s="20"/>
      <c r="AE207" s="21"/>
      <c r="AF207" s="19"/>
      <c r="AG207" s="14"/>
      <c r="AH207" s="14"/>
      <c r="AI207" s="14"/>
      <c r="AJ207" s="14"/>
      <c r="AK207" s="15"/>
      <c r="AL207" s="14"/>
      <c r="AM207" s="14"/>
    </row>
    <row r="208" customFormat="false" ht="15" hidden="false" customHeight="true" outlineLevel="0" collapsed="false">
      <c r="A208" s="14"/>
      <c r="B208" s="14"/>
      <c r="C208" s="15"/>
      <c r="D208" s="14" t="str">
        <f aca="false">IF(C208="","",YEAR(C208))</f>
        <v/>
      </c>
      <c r="E208" s="14"/>
      <c r="F208" s="14"/>
      <c r="G208" s="14"/>
      <c r="H208" s="14"/>
      <c r="I208" s="14"/>
      <c r="J208" s="14"/>
      <c r="K208" s="14"/>
      <c r="L208" s="14"/>
      <c r="M208" s="14"/>
      <c r="N208" s="14"/>
      <c r="O208" s="14"/>
      <c r="P208" s="14"/>
      <c r="Q208" s="14"/>
      <c r="R208" s="15"/>
      <c r="S208" s="14"/>
      <c r="T208" s="14"/>
      <c r="U208" s="14"/>
      <c r="V208" s="14"/>
      <c r="W208" s="14"/>
      <c r="X208" s="14"/>
      <c r="Y208" s="18"/>
      <c r="Z208" s="19"/>
      <c r="AA208" s="19"/>
      <c r="AB208" s="19"/>
      <c r="AC208" s="14"/>
      <c r="AD208" s="20"/>
      <c r="AE208" s="21"/>
      <c r="AF208" s="19"/>
      <c r="AG208" s="14"/>
      <c r="AH208" s="14"/>
      <c r="AI208" s="14"/>
      <c r="AJ208" s="14"/>
      <c r="AK208" s="15"/>
      <c r="AL208" s="14"/>
      <c r="AM208" s="14"/>
    </row>
    <row r="209" customFormat="false" ht="15" hidden="false" customHeight="true" outlineLevel="0" collapsed="false">
      <c r="A209" s="14"/>
      <c r="B209" s="14"/>
      <c r="C209" s="15"/>
      <c r="D209" s="14" t="str">
        <f aca="false">IF(C209="","",YEAR(C209))</f>
        <v/>
      </c>
      <c r="E209" s="14"/>
      <c r="F209" s="14"/>
      <c r="G209" s="14"/>
      <c r="H209" s="14"/>
      <c r="I209" s="14"/>
      <c r="J209" s="14"/>
      <c r="K209" s="14"/>
      <c r="L209" s="14"/>
      <c r="M209" s="14"/>
      <c r="N209" s="14"/>
      <c r="O209" s="14"/>
      <c r="P209" s="14"/>
      <c r="Q209" s="14"/>
      <c r="R209" s="15"/>
      <c r="S209" s="14"/>
      <c r="T209" s="14"/>
      <c r="U209" s="14"/>
      <c r="V209" s="14"/>
      <c r="W209" s="14"/>
      <c r="X209" s="14"/>
      <c r="Y209" s="18"/>
      <c r="Z209" s="19"/>
      <c r="AA209" s="19"/>
      <c r="AB209" s="19"/>
      <c r="AC209" s="14"/>
      <c r="AD209" s="20"/>
      <c r="AE209" s="21"/>
      <c r="AF209" s="19"/>
      <c r="AG209" s="14"/>
      <c r="AH209" s="14"/>
      <c r="AI209" s="14"/>
      <c r="AJ209" s="14"/>
      <c r="AK209" s="15"/>
      <c r="AL209" s="14"/>
      <c r="AM209" s="14"/>
    </row>
    <row r="210" customFormat="false" ht="15" hidden="false" customHeight="true" outlineLevel="0" collapsed="false">
      <c r="A210" s="14"/>
      <c r="B210" s="14"/>
      <c r="C210" s="15"/>
      <c r="D210" s="14" t="str">
        <f aca="false">IF(C210="","",YEAR(C210))</f>
        <v/>
      </c>
      <c r="E210" s="14"/>
      <c r="F210" s="14"/>
      <c r="G210" s="14"/>
      <c r="H210" s="14"/>
      <c r="I210" s="14"/>
      <c r="J210" s="14"/>
      <c r="K210" s="14"/>
      <c r="L210" s="14"/>
      <c r="M210" s="14"/>
      <c r="N210" s="14"/>
      <c r="O210" s="14"/>
      <c r="P210" s="14"/>
      <c r="Q210" s="14"/>
      <c r="R210" s="15"/>
      <c r="S210" s="14"/>
      <c r="T210" s="14"/>
      <c r="U210" s="14"/>
      <c r="V210" s="14"/>
      <c r="W210" s="14"/>
      <c r="X210" s="14"/>
      <c r="Y210" s="18"/>
      <c r="Z210" s="19"/>
      <c r="AA210" s="19"/>
      <c r="AB210" s="19"/>
      <c r="AC210" s="14"/>
      <c r="AD210" s="20"/>
      <c r="AE210" s="21"/>
      <c r="AF210" s="19"/>
      <c r="AG210" s="14"/>
      <c r="AH210" s="14"/>
      <c r="AI210" s="14"/>
      <c r="AJ210" s="14"/>
      <c r="AK210" s="15"/>
      <c r="AL210" s="14"/>
      <c r="AM210" s="14"/>
    </row>
    <row r="211" customFormat="false" ht="15" hidden="false" customHeight="true" outlineLevel="0" collapsed="false">
      <c r="A211" s="14"/>
      <c r="B211" s="14"/>
      <c r="C211" s="15"/>
      <c r="D211" s="14" t="str">
        <f aca="false">IF(C211="","",YEAR(C211))</f>
        <v/>
      </c>
      <c r="E211" s="14"/>
      <c r="F211" s="14"/>
      <c r="G211" s="14"/>
      <c r="H211" s="14"/>
      <c r="I211" s="14"/>
      <c r="J211" s="14"/>
      <c r="K211" s="14"/>
      <c r="L211" s="14"/>
      <c r="M211" s="14"/>
      <c r="N211" s="14"/>
      <c r="O211" s="14"/>
      <c r="P211" s="14"/>
      <c r="Q211" s="14"/>
      <c r="R211" s="15"/>
      <c r="S211" s="14"/>
      <c r="T211" s="14"/>
      <c r="U211" s="14"/>
      <c r="V211" s="14"/>
      <c r="W211" s="14"/>
      <c r="X211" s="14"/>
      <c r="Y211" s="18"/>
      <c r="Z211" s="19"/>
      <c r="AA211" s="19"/>
      <c r="AB211" s="19"/>
      <c r="AC211" s="14"/>
      <c r="AD211" s="20"/>
      <c r="AE211" s="21"/>
      <c r="AF211" s="19"/>
      <c r="AG211" s="14"/>
      <c r="AH211" s="14"/>
      <c r="AI211" s="14"/>
      <c r="AJ211" s="14"/>
      <c r="AK211" s="15"/>
      <c r="AL211" s="14"/>
      <c r="AM211" s="14"/>
    </row>
    <row r="212" customFormat="false" ht="15" hidden="false" customHeight="true" outlineLevel="0" collapsed="false">
      <c r="A212" s="14"/>
      <c r="B212" s="14"/>
      <c r="C212" s="15"/>
      <c r="D212" s="14" t="str">
        <f aca="false">IF(C212="","",YEAR(C212))</f>
        <v/>
      </c>
      <c r="E212" s="14"/>
      <c r="F212" s="14"/>
      <c r="G212" s="14"/>
      <c r="H212" s="14"/>
      <c r="I212" s="14"/>
      <c r="J212" s="14"/>
      <c r="K212" s="14"/>
      <c r="L212" s="14"/>
      <c r="M212" s="14"/>
      <c r="N212" s="14"/>
      <c r="O212" s="14"/>
      <c r="P212" s="14"/>
      <c r="Q212" s="14"/>
      <c r="R212" s="15"/>
      <c r="S212" s="14"/>
      <c r="T212" s="14"/>
      <c r="U212" s="14"/>
      <c r="V212" s="14"/>
      <c r="W212" s="14"/>
      <c r="X212" s="14"/>
      <c r="Y212" s="18"/>
      <c r="Z212" s="19"/>
      <c r="AA212" s="19"/>
      <c r="AB212" s="19"/>
      <c r="AC212" s="14"/>
      <c r="AD212" s="20"/>
      <c r="AE212" s="21"/>
      <c r="AF212" s="19"/>
      <c r="AG212" s="14"/>
      <c r="AH212" s="14"/>
      <c r="AI212" s="14"/>
      <c r="AJ212" s="14"/>
      <c r="AK212" s="15"/>
      <c r="AL212" s="14"/>
      <c r="AM212" s="14"/>
    </row>
    <row r="213" customFormat="false" ht="15" hidden="false" customHeight="true" outlineLevel="0" collapsed="false">
      <c r="A213" s="14"/>
      <c r="B213" s="14"/>
      <c r="C213" s="15"/>
      <c r="D213" s="14" t="str">
        <f aca="false">IF(C213="","",YEAR(C213))</f>
        <v/>
      </c>
      <c r="E213" s="14"/>
      <c r="F213" s="14"/>
      <c r="G213" s="14"/>
      <c r="H213" s="14"/>
      <c r="I213" s="14"/>
      <c r="J213" s="14"/>
      <c r="K213" s="14"/>
      <c r="L213" s="14"/>
      <c r="M213" s="14"/>
      <c r="N213" s="14"/>
      <c r="O213" s="14"/>
      <c r="P213" s="14"/>
      <c r="Q213" s="14"/>
      <c r="R213" s="15"/>
      <c r="S213" s="14"/>
      <c r="T213" s="14"/>
      <c r="U213" s="14"/>
      <c r="V213" s="14"/>
      <c r="W213" s="14"/>
      <c r="X213" s="14"/>
      <c r="Y213" s="18"/>
      <c r="Z213" s="19"/>
      <c r="AA213" s="19"/>
      <c r="AB213" s="19"/>
      <c r="AC213" s="14"/>
      <c r="AD213" s="20"/>
      <c r="AE213" s="21"/>
      <c r="AF213" s="19"/>
      <c r="AG213" s="14"/>
      <c r="AH213" s="14"/>
      <c r="AI213" s="14"/>
      <c r="AJ213" s="14"/>
      <c r="AK213" s="15"/>
      <c r="AL213" s="14"/>
      <c r="AM213" s="14"/>
    </row>
    <row r="214" customFormat="false" ht="15" hidden="false" customHeight="true" outlineLevel="0" collapsed="false">
      <c r="A214" s="14"/>
      <c r="B214" s="14"/>
      <c r="C214" s="15"/>
      <c r="D214" s="14" t="str">
        <f aca="false">IF(C214="","",YEAR(C214))</f>
        <v/>
      </c>
      <c r="E214" s="14"/>
      <c r="F214" s="14"/>
      <c r="G214" s="14"/>
      <c r="H214" s="14"/>
      <c r="I214" s="14"/>
      <c r="J214" s="14"/>
      <c r="K214" s="14"/>
      <c r="L214" s="14"/>
      <c r="M214" s="14"/>
      <c r="N214" s="14"/>
      <c r="O214" s="14"/>
      <c r="P214" s="14"/>
      <c r="Q214" s="14"/>
      <c r="R214" s="15"/>
      <c r="S214" s="14"/>
      <c r="T214" s="14"/>
      <c r="U214" s="14"/>
      <c r="V214" s="14"/>
      <c r="W214" s="14"/>
      <c r="X214" s="14"/>
      <c r="Y214" s="18"/>
      <c r="Z214" s="19"/>
      <c r="AA214" s="19"/>
      <c r="AB214" s="19"/>
      <c r="AC214" s="14"/>
      <c r="AD214" s="20"/>
      <c r="AE214" s="21"/>
      <c r="AF214" s="19"/>
      <c r="AG214" s="14"/>
      <c r="AH214" s="14"/>
      <c r="AI214" s="14"/>
      <c r="AJ214" s="14"/>
      <c r="AK214" s="15"/>
      <c r="AL214" s="14"/>
      <c r="AM214" s="14"/>
    </row>
    <row r="215" customFormat="false" ht="15" hidden="false" customHeight="true" outlineLevel="0" collapsed="false">
      <c r="A215" s="14"/>
      <c r="B215" s="14"/>
      <c r="C215" s="15"/>
      <c r="D215" s="14" t="str">
        <f aca="false">IF(C215="","",YEAR(C215))</f>
        <v/>
      </c>
      <c r="E215" s="14"/>
      <c r="F215" s="14"/>
      <c r="G215" s="14"/>
      <c r="H215" s="14"/>
      <c r="I215" s="14"/>
      <c r="J215" s="14"/>
      <c r="K215" s="14"/>
      <c r="L215" s="14"/>
      <c r="M215" s="14"/>
      <c r="N215" s="14"/>
      <c r="O215" s="14"/>
      <c r="P215" s="14"/>
      <c r="Q215" s="14"/>
      <c r="R215" s="15"/>
      <c r="S215" s="14"/>
      <c r="T215" s="14"/>
      <c r="U215" s="14"/>
      <c r="V215" s="14"/>
      <c r="W215" s="14"/>
      <c r="X215" s="14"/>
      <c r="Y215" s="18"/>
      <c r="Z215" s="19"/>
      <c r="AA215" s="19"/>
      <c r="AB215" s="19"/>
      <c r="AC215" s="14"/>
      <c r="AD215" s="20"/>
      <c r="AE215" s="21"/>
      <c r="AF215" s="19"/>
      <c r="AG215" s="14"/>
      <c r="AH215" s="14"/>
      <c r="AI215" s="14"/>
      <c r="AJ215" s="14"/>
      <c r="AK215" s="15"/>
      <c r="AL215" s="14"/>
      <c r="AM215" s="14"/>
    </row>
    <row r="216" customFormat="false" ht="15" hidden="false" customHeight="true" outlineLevel="0" collapsed="false">
      <c r="A216" s="14"/>
      <c r="B216" s="14"/>
      <c r="C216" s="15"/>
      <c r="D216" s="14" t="str">
        <f aca="false">IF(C216="","",YEAR(C216))</f>
        <v/>
      </c>
      <c r="E216" s="14"/>
      <c r="F216" s="14"/>
      <c r="G216" s="14"/>
      <c r="H216" s="14"/>
      <c r="I216" s="14"/>
      <c r="J216" s="14"/>
      <c r="K216" s="14"/>
      <c r="L216" s="14"/>
      <c r="M216" s="14"/>
      <c r="N216" s="14"/>
      <c r="O216" s="14"/>
      <c r="P216" s="14"/>
      <c r="Q216" s="14"/>
      <c r="R216" s="15"/>
      <c r="S216" s="14"/>
      <c r="T216" s="14"/>
      <c r="U216" s="14"/>
      <c r="V216" s="14"/>
      <c r="W216" s="14"/>
      <c r="X216" s="14"/>
      <c r="Y216" s="18"/>
      <c r="Z216" s="19"/>
      <c r="AA216" s="19"/>
      <c r="AB216" s="19"/>
      <c r="AC216" s="14"/>
      <c r="AD216" s="20"/>
      <c r="AE216" s="21"/>
      <c r="AF216" s="19"/>
      <c r="AG216" s="14"/>
      <c r="AH216" s="14"/>
      <c r="AI216" s="14"/>
      <c r="AJ216" s="14"/>
      <c r="AK216" s="15"/>
      <c r="AL216" s="14"/>
      <c r="AM216" s="14"/>
    </row>
    <row r="217" customFormat="false" ht="15" hidden="false" customHeight="true" outlineLevel="0" collapsed="false">
      <c r="A217" s="14"/>
      <c r="B217" s="14"/>
      <c r="C217" s="15"/>
      <c r="D217" s="14" t="str">
        <f aca="false">IF(C217="","",YEAR(C217))</f>
        <v/>
      </c>
      <c r="E217" s="14"/>
      <c r="F217" s="14"/>
      <c r="G217" s="14"/>
      <c r="H217" s="14"/>
      <c r="I217" s="14"/>
      <c r="J217" s="14"/>
      <c r="K217" s="14"/>
      <c r="L217" s="14"/>
      <c r="M217" s="14"/>
      <c r="N217" s="14"/>
      <c r="O217" s="14"/>
      <c r="P217" s="14"/>
      <c r="Q217" s="14"/>
      <c r="R217" s="15"/>
      <c r="S217" s="14"/>
      <c r="T217" s="14"/>
      <c r="U217" s="14"/>
      <c r="V217" s="14"/>
      <c r="W217" s="14"/>
      <c r="X217" s="14"/>
      <c r="Y217" s="18"/>
      <c r="Z217" s="19"/>
      <c r="AA217" s="19"/>
      <c r="AB217" s="19"/>
      <c r="AC217" s="14"/>
      <c r="AD217" s="20"/>
      <c r="AE217" s="21"/>
      <c r="AF217" s="19"/>
      <c r="AG217" s="14"/>
      <c r="AH217" s="14"/>
      <c r="AI217" s="14"/>
      <c r="AJ217" s="14"/>
      <c r="AK217" s="15"/>
      <c r="AL217" s="14"/>
      <c r="AM217" s="14"/>
    </row>
    <row r="218" customFormat="false" ht="15" hidden="false" customHeight="true" outlineLevel="0" collapsed="false">
      <c r="A218" s="14"/>
      <c r="B218" s="14"/>
      <c r="C218" s="15"/>
      <c r="D218" s="14" t="str">
        <f aca="false">IF(C218="","",YEAR(C218))</f>
        <v/>
      </c>
      <c r="E218" s="14"/>
      <c r="F218" s="14"/>
      <c r="G218" s="14"/>
      <c r="H218" s="14"/>
      <c r="I218" s="14"/>
      <c r="J218" s="14"/>
      <c r="K218" s="14"/>
      <c r="L218" s="14"/>
      <c r="M218" s="14"/>
      <c r="N218" s="14"/>
      <c r="O218" s="14"/>
      <c r="P218" s="14"/>
      <c r="Q218" s="14"/>
      <c r="R218" s="15"/>
      <c r="S218" s="14"/>
      <c r="T218" s="14"/>
      <c r="U218" s="14"/>
      <c r="V218" s="14"/>
      <c r="W218" s="14"/>
      <c r="X218" s="14"/>
      <c r="Y218" s="18"/>
      <c r="Z218" s="19"/>
      <c r="AA218" s="19"/>
      <c r="AB218" s="19"/>
      <c r="AC218" s="14"/>
      <c r="AD218" s="20"/>
      <c r="AE218" s="21"/>
      <c r="AF218" s="19"/>
      <c r="AG218" s="14"/>
      <c r="AH218" s="14"/>
      <c r="AI218" s="14"/>
      <c r="AJ218" s="14"/>
      <c r="AK218" s="15"/>
      <c r="AL218" s="14"/>
      <c r="AM218" s="14"/>
    </row>
    <row r="219" customFormat="false" ht="15" hidden="false" customHeight="true" outlineLevel="0" collapsed="false">
      <c r="A219" s="14"/>
      <c r="B219" s="14"/>
      <c r="C219" s="15"/>
      <c r="D219" s="14" t="str">
        <f aca="false">IF(C219="","",YEAR(C219))</f>
        <v/>
      </c>
      <c r="E219" s="14"/>
      <c r="F219" s="14"/>
      <c r="G219" s="14"/>
      <c r="H219" s="14"/>
      <c r="I219" s="14"/>
      <c r="J219" s="14"/>
      <c r="K219" s="14"/>
      <c r="L219" s="14"/>
      <c r="M219" s="14"/>
      <c r="N219" s="14"/>
      <c r="O219" s="14"/>
      <c r="P219" s="14"/>
      <c r="Q219" s="14"/>
      <c r="R219" s="15"/>
      <c r="S219" s="14"/>
      <c r="T219" s="14"/>
      <c r="U219" s="14"/>
      <c r="V219" s="14"/>
      <c r="W219" s="14"/>
      <c r="X219" s="14"/>
      <c r="Y219" s="18"/>
      <c r="Z219" s="19"/>
      <c r="AA219" s="19"/>
      <c r="AB219" s="19"/>
      <c r="AC219" s="14"/>
      <c r="AD219" s="20"/>
      <c r="AE219" s="21"/>
      <c r="AF219" s="19"/>
      <c r="AG219" s="14"/>
      <c r="AH219" s="14"/>
      <c r="AI219" s="14"/>
      <c r="AJ219" s="14"/>
      <c r="AK219" s="15"/>
      <c r="AL219" s="14"/>
      <c r="AM219" s="14"/>
    </row>
    <row r="220" customFormat="false" ht="15" hidden="false" customHeight="true" outlineLevel="0" collapsed="false">
      <c r="A220" s="14"/>
      <c r="B220" s="14"/>
      <c r="C220" s="15"/>
      <c r="D220" s="14" t="str">
        <f aca="false">IF(C220="","",YEAR(C220))</f>
        <v/>
      </c>
      <c r="E220" s="14"/>
      <c r="F220" s="14"/>
      <c r="G220" s="14"/>
      <c r="H220" s="14"/>
      <c r="I220" s="14"/>
      <c r="J220" s="14"/>
      <c r="K220" s="14"/>
      <c r="L220" s="14"/>
      <c r="M220" s="14"/>
      <c r="N220" s="14"/>
      <c r="O220" s="14"/>
      <c r="P220" s="14"/>
      <c r="Q220" s="14"/>
      <c r="R220" s="15"/>
      <c r="S220" s="14"/>
      <c r="T220" s="14"/>
      <c r="U220" s="14"/>
      <c r="V220" s="14"/>
      <c r="W220" s="14"/>
      <c r="X220" s="14"/>
      <c r="Y220" s="18"/>
      <c r="Z220" s="19"/>
      <c r="AA220" s="19"/>
      <c r="AB220" s="19"/>
      <c r="AC220" s="14"/>
      <c r="AD220" s="20"/>
      <c r="AE220" s="21"/>
      <c r="AF220" s="19"/>
      <c r="AG220" s="14"/>
      <c r="AH220" s="14"/>
      <c r="AI220" s="14"/>
      <c r="AJ220" s="14"/>
      <c r="AK220" s="15"/>
      <c r="AL220" s="14"/>
      <c r="AM220" s="14"/>
    </row>
    <row r="221" customFormat="false" ht="15" hidden="false" customHeight="true" outlineLevel="0" collapsed="false">
      <c r="A221" s="14"/>
      <c r="B221" s="14"/>
      <c r="C221" s="15"/>
      <c r="D221" s="14" t="str">
        <f aca="false">IF(C221="","",YEAR(C221))</f>
        <v/>
      </c>
      <c r="E221" s="14"/>
      <c r="F221" s="14"/>
      <c r="G221" s="14"/>
      <c r="H221" s="14"/>
      <c r="I221" s="14"/>
      <c r="J221" s="14"/>
      <c r="K221" s="14"/>
      <c r="L221" s="14"/>
      <c r="M221" s="14"/>
      <c r="N221" s="14"/>
      <c r="O221" s="14"/>
      <c r="P221" s="14"/>
      <c r="Q221" s="14"/>
      <c r="R221" s="15"/>
      <c r="S221" s="14"/>
      <c r="T221" s="14"/>
      <c r="U221" s="14"/>
      <c r="V221" s="14"/>
      <c r="W221" s="14"/>
      <c r="X221" s="14"/>
      <c r="Y221" s="18"/>
      <c r="Z221" s="19"/>
      <c r="AA221" s="19"/>
      <c r="AB221" s="19"/>
      <c r="AC221" s="14"/>
      <c r="AD221" s="20"/>
      <c r="AE221" s="21"/>
      <c r="AF221" s="19"/>
      <c r="AG221" s="14"/>
      <c r="AH221" s="14"/>
      <c r="AI221" s="14"/>
      <c r="AJ221" s="14"/>
      <c r="AK221" s="15"/>
      <c r="AL221" s="14"/>
      <c r="AM221" s="14"/>
    </row>
    <row r="222" customFormat="false" ht="15" hidden="false" customHeight="true" outlineLevel="0" collapsed="false">
      <c r="A222" s="14"/>
      <c r="B222" s="14"/>
      <c r="C222" s="15"/>
      <c r="D222" s="14" t="str">
        <f aca="false">IF(C222="","",YEAR(C222))</f>
        <v/>
      </c>
      <c r="E222" s="14"/>
      <c r="F222" s="14"/>
      <c r="G222" s="14"/>
      <c r="H222" s="14"/>
      <c r="I222" s="14"/>
      <c r="J222" s="14"/>
      <c r="K222" s="14"/>
      <c r="L222" s="14"/>
      <c r="M222" s="14"/>
      <c r="N222" s="14"/>
      <c r="O222" s="14"/>
      <c r="P222" s="14"/>
      <c r="Q222" s="14"/>
      <c r="R222" s="15"/>
      <c r="S222" s="14"/>
      <c r="T222" s="14"/>
      <c r="U222" s="14"/>
      <c r="V222" s="14"/>
      <c r="W222" s="14"/>
      <c r="X222" s="14"/>
      <c r="Y222" s="18"/>
      <c r="Z222" s="19"/>
      <c r="AA222" s="19"/>
      <c r="AB222" s="19"/>
      <c r="AC222" s="14"/>
      <c r="AD222" s="20"/>
      <c r="AE222" s="21"/>
      <c r="AF222" s="19"/>
      <c r="AG222" s="14"/>
      <c r="AH222" s="14"/>
      <c r="AI222" s="14"/>
      <c r="AJ222" s="14"/>
      <c r="AK222" s="15"/>
      <c r="AL222" s="14"/>
      <c r="AM222" s="14"/>
    </row>
    <row r="223" customFormat="false" ht="15" hidden="false" customHeight="true" outlineLevel="0" collapsed="false">
      <c r="A223" s="14"/>
      <c r="B223" s="14"/>
      <c r="C223" s="15"/>
      <c r="D223" s="14" t="str">
        <f aca="false">IF(C223="","",YEAR(C223))</f>
        <v/>
      </c>
      <c r="E223" s="14"/>
      <c r="F223" s="14"/>
      <c r="G223" s="14"/>
      <c r="H223" s="14"/>
      <c r="I223" s="14"/>
      <c r="J223" s="14"/>
      <c r="K223" s="14"/>
      <c r="L223" s="14"/>
      <c r="M223" s="14"/>
      <c r="N223" s="14"/>
      <c r="O223" s="14"/>
      <c r="P223" s="14"/>
      <c r="Q223" s="14"/>
      <c r="R223" s="15"/>
      <c r="S223" s="14"/>
      <c r="T223" s="14"/>
      <c r="U223" s="14"/>
      <c r="V223" s="14"/>
      <c r="W223" s="14"/>
      <c r="X223" s="14"/>
      <c r="Y223" s="18"/>
      <c r="Z223" s="19"/>
      <c r="AA223" s="19"/>
      <c r="AB223" s="19"/>
      <c r="AC223" s="14"/>
      <c r="AD223" s="20"/>
      <c r="AE223" s="21"/>
      <c r="AF223" s="19"/>
      <c r="AG223" s="14"/>
      <c r="AH223" s="14"/>
      <c r="AI223" s="14"/>
      <c r="AJ223" s="14"/>
      <c r="AK223" s="15"/>
      <c r="AL223" s="14"/>
      <c r="AM223" s="14"/>
    </row>
    <row r="224" customFormat="false" ht="15" hidden="false" customHeight="true" outlineLevel="0" collapsed="false">
      <c r="A224" s="14"/>
      <c r="B224" s="14"/>
      <c r="C224" s="15"/>
      <c r="D224" s="14" t="str">
        <f aca="false">IF(C224="","",YEAR(C224))</f>
        <v/>
      </c>
      <c r="E224" s="14"/>
      <c r="F224" s="14"/>
      <c r="G224" s="14"/>
      <c r="H224" s="14"/>
      <c r="I224" s="14"/>
      <c r="J224" s="14"/>
      <c r="K224" s="14"/>
      <c r="L224" s="14"/>
      <c r="M224" s="14"/>
      <c r="N224" s="14"/>
      <c r="O224" s="14"/>
      <c r="P224" s="14"/>
      <c r="Q224" s="14"/>
      <c r="R224" s="15"/>
      <c r="S224" s="14"/>
      <c r="T224" s="14"/>
      <c r="U224" s="14"/>
      <c r="V224" s="14"/>
      <c r="W224" s="14"/>
      <c r="X224" s="14"/>
      <c r="Y224" s="18"/>
      <c r="Z224" s="19"/>
      <c r="AA224" s="19"/>
      <c r="AB224" s="19"/>
      <c r="AC224" s="14"/>
      <c r="AD224" s="20"/>
      <c r="AE224" s="21"/>
      <c r="AF224" s="19"/>
      <c r="AG224" s="14"/>
      <c r="AH224" s="14"/>
      <c r="AI224" s="14"/>
      <c r="AJ224" s="14"/>
      <c r="AK224" s="15"/>
      <c r="AL224" s="14"/>
      <c r="AM224" s="14"/>
    </row>
    <row r="225" customFormat="false" ht="15" hidden="false" customHeight="true" outlineLevel="0" collapsed="false">
      <c r="A225" s="14"/>
      <c r="B225" s="14"/>
      <c r="C225" s="15"/>
      <c r="D225" s="14" t="str">
        <f aca="false">IF(C225="","",YEAR(C225))</f>
        <v/>
      </c>
      <c r="E225" s="14"/>
      <c r="F225" s="14"/>
      <c r="G225" s="14"/>
      <c r="H225" s="14"/>
      <c r="I225" s="14"/>
      <c r="J225" s="14"/>
      <c r="K225" s="14"/>
      <c r="L225" s="14"/>
      <c r="M225" s="14"/>
      <c r="N225" s="14"/>
      <c r="O225" s="14"/>
      <c r="P225" s="14"/>
      <c r="Q225" s="14"/>
      <c r="R225" s="15"/>
      <c r="S225" s="14"/>
      <c r="T225" s="14"/>
      <c r="U225" s="14"/>
      <c r="V225" s="14"/>
      <c r="W225" s="14"/>
      <c r="X225" s="14"/>
      <c r="Y225" s="18"/>
      <c r="Z225" s="19"/>
      <c r="AA225" s="19"/>
      <c r="AB225" s="19"/>
      <c r="AC225" s="14"/>
      <c r="AD225" s="20"/>
      <c r="AE225" s="21"/>
      <c r="AF225" s="19"/>
      <c r="AG225" s="14"/>
      <c r="AH225" s="14"/>
      <c r="AI225" s="14"/>
      <c r="AJ225" s="14"/>
      <c r="AK225" s="15"/>
      <c r="AL225" s="14"/>
      <c r="AM225" s="14"/>
    </row>
    <row r="226" customFormat="false" ht="15" hidden="false" customHeight="true" outlineLevel="0" collapsed="false">
      <c r="A226" s="14"/>
      <c r="B226" s="14"/>
      <c r="C226" s="15"/>
      <c r="D226" s="14" t="str">
        <f aca="false">IF(C226="","",YEAR(C226))</f>
        <v/>
      </c>
      <c r="E226" s="14"/>
      <c r="F226" s="14"/>
      <c r="G226" s="14"/>
      <c r="H226" s="14"/>
      <c r="I226" s="14"/>
      <c r="J226" s="14"/>
      <c r="K226" s="14"/>
      <c r="L226" s="14"/>
      <c r="M226" s="14"/>
      <c r="N226" s="14"/>
      <c r="O226" s="14"/>
      <c r="P226" s="14"/>
      <c r="Q226" s="14"/>
      <c r="R226" s="15"/>
      <c r="S226" s="14"/>
      <c r="T226" s="14"/>
      <c r="U226" s="14"/>
      <c r="V226" s="14"/>
      <c r="W226" s="14"/>
      <c r="X226" s="14"/>
      <c r="Y226" s="18"/>
      <c r="Z226" s="19"/>
      <c r="AA226" s="19"/>
      <c r="AB226" s="19"/>
      <c r="AC226" s="14"/>
      <c r="AD226" s="20"/>
      <c r="AE226" s="21"/>
      <c r="AF226" s="19"/>
      <c r="AG226" s="14"/>
      <c r="AH226" s="14"/>
      <c r="AI226" s="14"/>
      <c r="AJ226" s="14"/>
      <c r="AK226" s="15"/>
      <c r="AL226" s="14"/>
      <c r="AM226" s="14"/>
    </row>
    <row r="227" customFormat="false" ht="15" hidden="false" customHeight="true" outlineLevel="0" collapsed="false">
      <c r="A227" s="14"/>
      <c r="B227" s="14"/>
      <c r="C227" s="15"/>
      <c r="D227" s="14" t="str">
        <f aca="false">IF(C227="","",YEAR(C227))</f>
        <v/>
      </c>
      <c r="E227" s="14"/>
      <c r="F227" s="14"/>
      <c r="G227" s="14"/>
      <c r="H227" s="14"/>
      <c r="I227" s="14"/>
      <c r="J227" s="14"/>
      <c r="K227" s="14"/>
      <c r="L227" s="14"/>
      <c r="M227" s="14"/>
      <c r="N227" s="14"/>
      <c r="O227" s="14"/>
      <c r="P227" s="14"/>
      <c r="Q227" s="14"/>
      <c r="R227" s="15"/>
      <c r="S227" s="14"/>
      <c r="T227" s="14"/>
      <c r="U227" s="14"/>
      <c r="V227" s="14"/>
      <c r="W227" s="14"/>
      <c r="X227" s="14"/>
      <c r="Y227" s="18"/>
      <c r="Z227" s="19"/>
      <c r="AA227" s="19"/>
      <c r="AB227" s="19"/>
      <c r="AC227" s="14"/>
      <c r="AD227" s="20"/>
      <c r="AE227" s="21"/>
      <c r="AF227" s="19"/>
      <c r="AG227" s="14"/>
      <c r="AH227" s="14"/>
      <c r="AI227" s="14"/>
      <c r="AJ227" s="14"/>
      <c r="AK227" s="15"/>
      <c r="AL227" s="14"/>
      <c r="AM227" s="14"/>
    </row>
    <row r="228" customFormat="false" ht="15" hidden="false" customHeight="true" outlineLevel="0" collapsed="false">
      <c r="A228" s="14"/>
      <c r="B228" s="14"/>
      <c r="C228" s="15"/>
      <c r="D228" s="14" t="str">
        <f aca="false">IF(C228="","",YEAR(C228))</f>
        <v/>
      </c>
      <c r="E228" s="14"/>
      <c r="F228" s="14"/>
      <c r="G228" s="14"/>
      <c r="H228" s="14"/>
      <c r="I228" s="14"/>
      <c r="J228" s="14"/>
      <c r="K228" s="14"/>
      <c r="L228" s="14"/>
      <c r="M228" s="14"/>
      <c r="N228" s="14"/>
      <c r="O228" s="14"/>
      <c r="P228" s="14"/>
      <c r="Q228" s="14"/>
      <c r="R228" s="15"/>
      <c r="S228" s="14"/>
      <c r="T228" s="14"/>
      <c r="U228" s="14"/>
      <c r="V228" s="14"/>
      <c r="W228" s="14"/>
      <c r="X228" s="14"/>
      <c r="Y228" s="18"/>
      <c r="Z228" s="19"/>
      <c r="AA228" s="19"/>
      <c r="AB228" s="19"/>
      <c r="AC228" s="14"/>
      <c r="AD228" s="20"/>
      <c r="AE228" s="21"/>
      <c r="AF228" s="19"/>
      <c r="AG228" s="14"/>
      <c r="AH228" s="14"/>
      <c r="AI228" s="14"/>
      <c r="AJ228" s="14"/>
      <c r="AK228" s="15"/>
      <c r="AL228" s="14"/>
      <c r="AM228" s="14"/>
    </row>
    <row r="229" customFormat="false" ht="15" hidden="false" customHeight="true" outlineLevel="0" collapsed="false">
      <c r="A229" s="14"/>
      <c r="B229" s="14"/>
      <c r="C229" s="15"/>
      <c r="D229" s="14" t="str">
        <f aca="false">IF(C229="","",YEAR(C229))</f>
        <v/>
      </c>
      <c r="E229" s="14"/>
      <c r="F229" s="14"/>
      <c r="G229" s="14"/>
      <c r="H229" s="14"/>
      <c r="I229" s="14"/>
      <c r="J229" s="14"/>
      <c r="K229" s="14"/>
      <c r="L229" s="14"/>
      <c r="M229" s="14"/>
      <c r="N229" s="14"/>
      <c r="O229" s="14"/>
      <c r="P229" s="14"/>
      <c r="Q229" s="14"/>
      <c r="R229" s="15"/>
      <c r="S229" s="14"/>
      <c r="T229" s="14"/>
      <c r="U229" s="14"/>
      <c r="V229" s="14"/>
      <c r="W229" s="14"/>
      <c r="X229" s="14"/>
      <c r="Y229" s="18"/>
      <c r="Z229" s="19"/>
      <c r="AA229" s="19"/>
      <c r="AB229" s="19"/>
      <c r="AC229" s="14"/>
      <c r="AD229" s="20"/>
      <c r="AE229" s="21"/>
      <c r="AF229" s="19"/>
      <c r="AG229" s="14"/>
      <c r="AH229" s="14"/>
      <c r="AI229" s="14"/>
      <c r="AJ229" s="14"/>
      <c r="AK229" s="15"/>
      <c r="AL229" s="14"/>
      <c r="AM229" s="14"/>
    </row>
    <row r="230" customFormat="false" ht="15" hidden="false" customHeight="true" outlineLevel="0" collapsed="false">
      <c r="A230" s="14"/>
      <c r="B230" s="14"/>
      <c r="C230" s="15"/>
      <c r="D230" s="14" t="str">
        <f aca="false">IF(C230="","",YEAR(C230))</f>
        <v/>
      </c>
      <c r="E230" s="14"/>
      <c r="F230" s="14"/>
      <c r="G230" s="14"/>
      <c r="H230" s="14"/>
      <c r="I230" s="14"/>
      <c r="J230" s="14"/>
      <c r="K230" s="14"/>
      <c r="L230" s="14"/>
      <c r="M230" s="14"/>
      <c r="N230" s="14"/>
      <c r="O230" s="14"/>
      <c r="P230" s="14"/>
      <c r="Q230" s="14"/>
      <c r="R230" s="15"/>
      <c r="S230" s="14"/>
      <c r="T230" s="14"/>
      <c r="U230" s="14"/>
      <c r="V230" s="14"/>
      <c r="W230" s="14"/>
      <c r="X230" s="14"/>
      <c r="Y230" s="18"/>
      <c r="Z230" s="19"/>
      <c r="AA230" s="19"/>
      <c r="AB230" s="19"/>
      <c r="AC230" s="14"/>
      <c r="AD230" s="20"/>
      <c r="AE230" s="21"/>
      <c r="AF230" s="19"/>
      <c r="AG230" s="14"/>
      <c r="AH230" s="14"/>
      <c r="AI230" s="14"/>
      <c r="AJ230" s="14"/>
      <c r="AK230" s="15"/>
      <c r="AL230" s="14"/>
      <c r="AM230" s="14"/>
    </row>
    <row r="231" customFormat="false" ht="15" hidden="false" customHeight="true" outlineLevel="0" collapsed="false">
      <c r="A231" s="14"/>
      <c r="B231" s="14"/>
      <c r="C231" s="15"/>
      <c r="D231" s="14" t="str">
        <f aca="false">IF(C231="","",YEAR(C231))</f>
        <v/>
      </c>
      <c r="E231" s="14"/>
      <c r="F231" s="14"/>
      <c r="G231" s="14"/>
      <c r="H231" s="14"/>
      <c r="I231" s="14"/>
      <c r="J231" s="14"/>
      <c r="K231" s="14"/>
      <c r="L231" s="14"/>
      <c r="M231" s="14"/>
      <c r="N231" s="14"/>
      <c r="O231" s="14"/>
      <c r="P231" s="14"/>
      <c r="Q231" s="14"/>
      <c r="R231" s="15"/>
      <c r="S231" s="14"/>
      <c r="T231" s="14"/>
      <c r="U231" s="14"/>
      <c r="V231" s="14"/>
      <c r="W231" s="14"/>
      <c r="X231" s="14"/>
      <c r="Y231" s="18"/>
      <c r="Z231" s="19"/>
      <c r="AA231" s="19"/>
      <c r="AB231" s="19"/>
      <c r="AC231" s="14"/>
      <c r="AD231" s="20"/>
      <c r="AE231" s="21"/>
      <c r="AF231" s="19"/>
      <c r="AG231" s="14"/>
      <c r="AH231" s="14"/>
      <c r="AI231" s="14"/>
      <c r="AJ231" s="14"/>
      <c r="AK231" s="15"/>
      <c r="AL231" s="14"/>
      <c r="AM231" s="14"/>
    </row>
    <row r="232" customFormat="false" ht="15" hidden="false" customHeight="true" outlineLevel="0" collapsed="false">
      <c r="A232" s="14"/>
      <c r="B232" s="14"/>
      <c r="C232" s="15"/>
      <c r="D232" s="14" t="str">
        <f aca="false">IF(C232="","",YEAR(C232))</f>
        <v/>
      </c>
      <c r="E232" s="14"/>
      <c r="F232" s="14"/>
      <c r="G232" s="14"/>
      <c r="H232" s="14"/>
      <c r="I232" s="14"/>
      <c r="J232" s="14"/>
      <c r="K232" s="14"/>
      <c r="L232" s="14"/>
      <c r="M232" s="14"/>
      <c r="N232" s="14"/>
      <c r="O232" s="14"/>
      <c r="P232" s="14"/>
      <c r="Q232" s="14"/>
      <c r="R232" s="15"/>
      <c r="S232" s="14"/>
      <c r="T232" s="14"/>
      <c r="U232" s="14"/>
      <c r="V232" s="14"/>
      <c r="W232" s="14"/>
      <c r="X232" s="14"/>
      <c r="Y232" s="18"/>
      <c r="Z232" s="19"/>
      <c r="AA232" s="19"/>
      <c r="AB232" s="19"/>
      <c r="AC232" s="14"/>
      <c r="AD232" s="20"/>
      <c r="AE232" s="21"/>
      <c r="AF232" s="19"/>
      <c r="AG232" s="14"/>
      <c r="AH232" s="14"/>
      <c r="AI232" s="14"/>
      <c r="AJ232" s="14"/>
      <c r="AK232" s="15"/>
      <c r="AL232" s="14"/>
      <c r="AM232" s="14"/>
    </row>
    <row r="233" customFormat="false" ht="15" hidden="false" customHeight="true" outlineLevel="0" collapsed="false">
      <c r="A233" s="14"/>
      <c r="B233" s="14"/>
      <c r="C233" s="15"/>
      <c r="D233" s="14" t="str">
        <f aca="false">IF(C233="","",YEAR(C233))</f>
        <v/>
      </c>
      <c r="E233" s="14"/>
      <c r="F233" s="14"/>
      <c r="G233" s="14"/>
      <c r="H233" s="14"/>
      <c r="I233" s="14"/>
      <c r="J233" s="14"/>
      <c r="K233" s="14"/>
      <c r="L233" s="14"/>
      <c r="M233" s="14"/>
      <c r="N233" s="14"/>
      <c r="O233" s="14"/>
      <c r="P233" s="14"/>
      <c r="Q233" s="14"/>
      <c r="R233" s="15"/>
      <c r="S233" s="14"/>
      <c r="T233" s="14"/>
      <c r="U233" s="14"/>
      <c r="V233" s="14"/>
      <c r="W233" s="14"/>
      <c r="X233" s="14"/>
      <c r="Y233" s="18"/>
      <c r="Z233" s="19"/>
      <c r="AA233" s="19"/>
      <c r="AB233" s="19"/>
      <c r="AC233" s="14"/>
      <c r="AD233" s="20"/>
      <c r="AE233" s="21"/>
      <c r="AF233" s="19"/>
      <c r="AG233" s="14"/>
      <c r="AH233" s="14"/>
      <c r="AI233" s="14"/>
      <c r="AJ233" s="14"/>
      <c r="AK233" s="15"/>
      <c r="AL233" s="14"/>
      <c r="AM233" s="14"/>
    </row>
    <row r="234" customFormat="false" ht="15" hidden="false" customHeight="true" outlineLevel="0" collapsed="false">
      <c r="A234" s="14"/>
      <c r="B234" s="14"/>
      <c r="C234" s="15"/>
      <c r="D234" s="14" t="str">
        <f aca="false">IF(C234="","",YEAR(C234))</f>
        <v/>
      </c>
      <c r="E234" s="14"/>
      <c r="F234" s="14"/>
      <c r="G234" s="14"/>
      <c r="H234" s="14"/>
      <c r="I234" s="14"/>
      <c r="J234" s="14"/>
      <c r="K234" s="14"/>
      <c r="L234" s="14"/>
      <c r="M234" s="14"/>
      <c r="N234" s="14"/>
      <c r="O234" s="14"/>
      <c r="P234" s="14"/>
      <c r="Q234" s="14"/>
      <c r="R234" s="15"/>
      <c r="S234" s="14"/>
      <c r="T234" s="14"/>
      <c r="U234" s="14"/>
      <c r="V234" s="14"/>
      <c r="W234" s="14"/>
      <c r="X234" s="14"/>
      <c r="Y234" s="18"/>
      <c r="Z234" s="19"/>
      <c r="AA234" s="19"/>
      <c r="AB234" s="19"/>
      <c r="AC234" s="14"/>
      <c r="AD234" s="20"/>
      <c r="AE234" s="21"/>
      <c r="AF234" s="19"/>
      <c r="AG234" s="14"/>
      <c r="AH234" s="14"/>
      <c r="AI234" s="14"/>
      <c r="AJ234" s="14"/>
      <c r="AK234" s="15"/>
      <c r="AL234" s="14"/>
      <c r="AM234" s="14"/>
    </row>
    <row r="235" customFormat="false" ht="15" hidden="false" customHeight="true" outlineLevel="0" collapsed="false">
      <c r="A235" s="14"/>
      <c r="B235" s="14"/>
      <c r="C235" s="15"/>
      <c r="D235" s="14" t="str">
        <f aca="false">IF(C235="","",YEAR(C235))</f>
        <v/>
      </c>
      <c r="E235" s="14"/>
      <c r="F235" s="14"/>
      <c r="G235" s="14"/>
      <c r="H235" s="14"/>
      <c r="I235" s="14"/>
      <c r="J235" s="14"/>
      <c r="K235" s="14"/>
      <c r="L235" s="14"/>
      <c r="M235" s="14"/>
      <c r="N235" s="14"/>
      <c r="O235" s="14"/>
      <c r="P235" s="14"/>
      <c r="Q235" s="14"/>
      <c r="R235" s="15"/>
      <c r="S235" s="14"/>
      <c r="T235" s="14"/>
      <c r="U235" s="14"/>
      <c r="V235" s="14"/>
      <c r="W235" s="14"/>
      <c r="X235" s="14"/>
      <c r="Y235" s="18"/>
      <c r="Z235" s="19"/>
      <c r="AA235" s="19"/>
      <c r="AB235" s="19"/>
      <c r="AC235" s="14"/>
      <c r="AD235" s="20"/>
      <c r="AE235" s="21"/>
      <c r="AF235" s="19"/>
      <c r="AG235" s="14"/>
      <c r="AH235" s="14"/>
      <c r="AI235" s="14"/>
      <c r="AJ235" s="14"/>
      <c r="AK235" s="15"/>
      <c r="AL235" s="14"/>
      <c r="AM235" s="14"/>
    </row>
    <row r="236" customFormat="false" ht="15" hidden="false" customHeight="true" outlineLevel="0" collapsed="false">
      <c r="A236" s="14"/>
      <c r="B236" s="14"/>
      <c r="C236" s="15"/>
      <c r="D236" s="14" t="str">
        <f aca="false">IF(C236="","",YEAR(C236))</f>
        <v/>
      </c>
      <c r="E236" s="14"/>
      <c r="F236" s="14"/>
      <c r="G236" s="14"/>
      <c r="H236" s="14"/>
      <c r="I236" s="14"/>
      <c r="J236" s="14"/>
      <c r="K236" s="14"/>
      <c r="L236" s="14"/>
      <c r="M236" s="14"/>
      <c r="N236" s="14"/>
      <c r="O236" s="14"/>
      <c r="P236" s="14"/>
      <c r="Q236" s="14"/>
      <c r="R236" s="15"/>
      <c r="S236" s="14"/>
      <c r="T236" s="14"/>
      <c r="U236" s="14"/>
      <c r="V236" s="14"/>
      <c r="W236" s="14"/>
      <c r="X236" s="14"/>
      <c r="Y236" s="18"/>
      <c r="Z236" s="19"/>
      <c r="AA236" s="19"/>
      <c r="AB236" s="19"/>
      <c r="AC236" s="14"/>
      <c r="AD236" s="20"/>
      <c r="AE236" s="21"/>
      <c r="AF236" s="19"/>
      <c r="AG236" s="14"/>
      <c r="AH236" s="14"/>
      <c r="AI236" s="14"/>
      <c r="AJ236" s="14"/>
      <c r="AK236" s="15"/>
      <c r="AL236" s="14"/>
      <c r="AM236" s="14"/>
    </row>
    <row r="237" customFormat="false" ht="15" hidden="false" customHeight="true" outlineLevel="0" collapsed="false">
      <c r="A237" s="14"/>
      <c r="B237" s="14"/>
      <c r="C237" s="15"/>
      <c r="D237" s="14" t="str">
        <f aca="false">IF(C237="","",YEAR(C237))</f>
        <v/>
      </c>
      <c r="E237" s="14"/>
      <c r="F237" s="14"/>
      <c r="G237" s="14"/>
      <c r="H237" s="14"/>
      <c r="I237" s="14"/>
      <c r="J237" s="14"/>
      <c r="K237" s="14"/>
      <c r="L237" s="14"/>
      <c r="M237" s="14"/>
      <c r="N237" s="14"/>
      <c r="O237" s="14"/>
      <c r="P237" s="14"/>
      <c r="Q237" s="14"/>
      <c r="R237" s="15"/>
      <c r="S237" s="14"/>
      <c r="T237" s="14"/>
      <c r="U237" s="14"/>
      <c r="V237" s="14"/>
      <c r="W237" s="14"/>
      <c r="X237" s="14"/>
      <c r="Y237" s="18"/>
      <c r="Z237" s="19"/>
      <c r="AA237" s="19"/>
      <c r="AB237" s="19"/>
      <c r="AC237" s="14"/>
      <c r="AD237" s="20"/>
      <c r="AE237" s="21"/>
      <c r="AF237" s="19"/>
      <c r="AG237" s="14"/>
      <c r="AH237" s="14"/>
      <c r="AI237" s="14"/>
      <c r="AJ237" s="14"/>
      <c r="AK237" s="15"/>
      <c r="AL237" s="14"/>
      <c r="AM237" s="14"/>
    </row>
    <row r="238" customFormat="false" ht="15" hidden="false" customHeight="true" outlineLevel="0" collapsed="false">
      <c r="A238" s="14"/>
      <c r="B238" s="14"/>
      <c r="C238" s="15"/>
      <c r="D238" s="14" t="str">
        <f aca="false">IF(C238="","",YEAR(C238))</f>
        <v/>
      </c>
      <c r="E238" s="14"/>
      <c r="F238" s="14"/>
      <c r="G238" s="14"/>
      <c r="H238" s="14"/>
      <c r="I238" s="14"/>
      <c r="J238" s="14"/>
      <c r="K238" s="14"/>
      <c r="L238" s="14"/>
      <c r="M238" s="14"/>
      <c r="N238" s="14"/>
      <c r="O238" s="14"/>
      <c r="P238" s="14"/>
      <c r="Q238" s="14"/>
      <c r="R238" s="15"/>
      <c r="S238" s="14"/>
      <c r="T238" s="14"/>
      <c r="U238" s="14"/>
      <c r="V238" s="14"/>
      <c r="W238" s="14"/>
      <c r="X238" s="14"/>
      <c r="Y238" s="18"/>
      <c r="Z238" s="19"/>
      <c r="AA238" s="19"/>
      <c r="AB238" s="19"/>
      <c r="AC238" s="14"/>
      <c r="AD238" s="20"/>
      <c r="AE238" s="21"/>
      <c r="AF238" s="19"/>
      <c r="AG238" s="14"/>
      <c r="AH238" s="14"/>
      <c r="AI238" s="14"/>
      <c r="AJ238" s="14"/>
      <c r="AK238" s="15"/>
      <c r="AL238" s="14"/>
      <c r="AM238" s="14"/>
    </row>
    <row r="239" customFormat="false" ht="15" hidden="false" customHeight="true" outlineLevel="0" collapsed="false">
      <c r="A239" s="14"/>
      <c r="B239" s="14"/>
      <c r="C239" s="15"/>
      <c r="D239" s="14" t="str">
        <f aca="false">IF(C239="","",YEAR(C239))</f>
        <v/>
      </c>
      <c r="E239" s="14"/>
      <c r="F239" s="14"/>
      <c r="G239" s="14"/>
      <c r="H239" s="14"/>
      <c r="I239" s="14"/>
      <c r="J239" s="14"/>
      <c r="K239" s="14"/>
      <c r="L239" s="14"/>
      <c r="M239" s="14"/>
      <c r="N239" s="14"/>
      <c r="O239" s="14"/>
      <c r="P239" s="14"/>
      <c r="Q239" s="14"/>
      <c r="R239" s="15"/>
      <c r="S239" s="14"/>
      <c r="T239" s="14"/>
      <c r="U239" s="14"/>
      <c r="V239" s="14"/>
      <c r="W239" s="14"/>
      <c r="X239" s="14"/>
      <c r="Y239" s="18"/>
      <c r="Z239" s="19"/>
      <c r="AA239" s="19"/>
      <c r="AB239" s="19"/>
      <c r="AC239" s="14"/>
      <c r="AD239" s="20"/>
      <c r="AE239" s="21"/>
      <c r="AF239" s="19"/>
      <c r="AG239" s="14"/>
      <c r="AH239" s="14"/>
      <c r="AI239" s="14"/>
      <c r="AJ239" s="14"/>
      <c r="AK239" s="15"/>
      <c r="AL239" s="14"/>
      <c r="AM239" s="14"/>
    </row>
    <row r="240" customFormat="false" ht="15" hidden="false" customHeight="true" outlineLevel="0" collapsed="false">
      <c r="A240" s="14"/>
      <c r="B240" s="14"/>
      <c r="C240" s="15"/>
      <c r="D240" s="14" t="str">
        <f aca="false">IF(C240="","",YEAR(C240))</f>
        <v/>
      </c>
      <c r="E240" s="14"/>
      <c r="F240" s="14"/>
      <c r="G240" s="14"/>
      <c r="H240" s="14"/>
      <c r="I240" s="14"/>
      <c r="J240" s="14"/>
      <c r="K240" s="14"/>
      <c r="L240" s="14"/>
      <c r="M240" s="14"/>
      <c r="N240" s="14"/>
      <c r="O240" s="14"/>
      <c r="P240" s="14"/>
      <c r="Q240" s="14"/>
      <c r="R240" s="15"/>
      <c r="S240" s="14"/>
      <c r="T240" s="14"/>
      <c r="U240" s="14"/>
      <c r="V240" s="14"/>
      <c r="W240" s="14"/>
      <c r="X240" s="14"/>
      <c r="Y240" s="18"/>
      <c r="Z240" s="19"/>
      <c r="AA240" s="19"/>
      <c r="AB240" s="19"/>
      <c r="AC240" s="14"/>
      <c r="AD240" s="20"/>
      <c r="AE240" s="21"/>
      <c r="AF240" s="19"/>
      <c r="AG240" s="14"/>
      <c r="AH240" s="14"/>
      <c r="AI240" s="14"/>
      <c r="AJ240" s="14"/>
      <c r="AK240" s="15"/>
      <c r="AL240" s="14"/>
      <c r="AM240" s="14"/>
    </row>
    <row r="241" customFormat="false" ht="15" hidden="false" customHeight="true" outlineLevel="0" collapsed="false">
      <c r="A241" s="14"/>
      <c r="B241" s="14"/>
      <c r="C241" s="15"/>
      <c r="D241" s="14" t="str">
        <f aca="false">IF(C241="","",YEAR(C241))</f>
        <v/>
      </c>
      <c r="E241" s="14"/>
      <c r="F241" s="14"/>
      <c r="G241" s="14"/>
      <c r="H241" s="14"/>
      <c r="I241" s="14"/>
      <c r="J241" s="14"/>
      <c r="K241" s="14"/>
      <c r="L241" s="14"/>
      <c r="M241" s="14"/>
      <c r="N241" s="14"/>
      <c r="O241" s="14"/>
      <c r="P241" s="14"/>
      <c r="Q241" s="14"/>
      <c r="R241" s="15"/>
      <c r="S241" s="14"/>
      <c r="T241" s="14"/>
      <c r="U241" s="14"/>
      <c r="V241" s="14"/>
      <c r="W241" s="14"/>
      <c r="X241" s="14"/>
      <c r="Y241" s="18"/>
      <c r="Z241" s="19"/>
      <c r="AA241" s="19"/>
      <c r="AB241" s="19"/>
      <c r="AC241" s="14"/>
      <c r="AD241" s="20"/>
      <c r="AE241" s="21"/>
      <c r="AF241" s="19"/>
      <c r="AG241" s="14"/>
      <c r="AH241" s="14"/>
      <c r="AI241" s="14"/>
      <c r="AJ241" s="14"/>
      <c r="AK241" s="15"/>
      <c r="AL241" s="14"/>
      <c r="AM241" s="14"/>
    </row>
    <row r="242" customFormat="false" ht="15" hidden="false" customHeight="true" outlineLevel="0" collapsed="false">
      <c r="A242" s="14"/>
      <c r="B242" s="14"/>
      <c r="C242" s="15"/>
      <c r="D242" s="14" t="str">
        <f aca="false">IF(C242="","",YEAR(C242))</f>
        <v/>
      </c>
      <c r="E242" s="14"/>
      <c r="F242" s="14"/>
      <c r="G242" s="14"/>
      <c r="H242" s="14"/>
      <c r="I242" s="14"/>
      <c r="J242" s="14"/>
      <c r="K242" s="14"/>
      <c r="L242" s="14"/>
      <c r="M242" s="14"/>
      <c r="N242" s="14"/>
      <c r="O242" s="14"/>
      <c r="P242" s="14"/>
      <c r="Q242" s="14"/>
      <c r="R242" s="15"/>
      <c r="S242" s="14"/>
      <c r="T242" s="14"/>
      <c r="U242" s="14"/>
      <c r="V242" s="14"/>
      <c r="W242" s="14"/>
      <c r="X242" s="14"/>
      <c r="Y242" s="18"/>
      <c r="Z242" s="19"/>
      <c r="AA242" s="19"/>
      <c r="AB242" s="19"/>
      <c r="AC242" s="14"/>
      <c r="AD242" s="20"/>
      <c r="AE242" s="21"/>
      <c r="AF242" s="19"/>
      <c r="AG242" s="14"/>
      <c r="AH242" s="14"/>
      <c r="AI242" s="14"/>
      <c r="AJ242" s="14"/>
      <c r="AK242" s="15"/>
      <c r="AL242" s="14"/>
      <c r="AM242" s="14"/>
    </row>
    <row r="243" customFormat="false" ht="15" hidden="false" customHeight="true" outlineLevel="0" collapsed="false">
      <c r="A243" s="14"/>
      <c r="B243" s="14"/>
      <c r="C243" s="15"/>
      <c r="D243" s="14" t="str">
        <f aca="false">IF(C243="","",YEAR(C243))</f>
        <v/>
      </c>
      <c r="E243" s="14"/>
      <c r="F243" s="14"/>
      <c r="G243" s="14"/>
      <c r="H243" s="14"/>
      <c r="I243" s="14"/>
      <c r="J243" s="14"/>
      <c r="K243" s="14"/>
      <c r="L243" s="14"/>
      <c r="M243" s="14"/>
      <c r="N243" s="14"/>
      <c r="O243" s="14"/>
      <c r="P243" s="14"/>
      <c r="Q243" s="14"/>
      <c r="R243" s="15"/>
      <c r="S243" s="14"/>
      <c r="T243" s="14"/>
      <c r="U243" s="14"/>
      <c r="V243" s="14"/>
      <c r="W243" s="14"/>
      <c r="X243" s="14"/>
      <c r="Y243" s="18"/>
      <c r="Z243" s="19"/>
      <c r="AA243" s="19"/>
      <c r="AB243" s="19"/>
      <c r="AC243" s="14"/>
      <c r="AD243" s="20"/>
      <c r="AE243" s="21"/>
      <c r="AF243" s="19"/>
      <c r="AG243" s="14"/>
      <c r="AH243" s="14"/>
      <c r="AI243" s="14"/>
      <c r="AJ243" s="14"/>
      <c r="AK243" s="15"/>
      <c r="AL243" s="14"/>
      <c r="AM243" s="14"/>
    </row>
    <row r="244" customFormat="false" ht="15" hidden="false" customHeight="true" outlineLevel="0" collapsed="false">
      <c r="A244" s="14"/>
      <c r="B244" s="14"/>
      <c r="C244" s="15"/>
      <c r="D244" s="14" t="str">
        <f aca="false">IF(C244="","",YEAR(C244))</f>
        <v/>
      </c>
      <c r="E244" s="14"/>
      <c r="F244" s="14"/>
      <c r="G244" s="14"/>
      <c r="H244" s="14"/>
      <c r="I244" s="14"/>
      <c r="J244" s="14"/>
      <c r="K244" s="14"/>
      <c r="L244" s="14"/>
      <c r="M244" s="14"/>
      <c r="N244" s="14"/>
      <c r="O244" s="14"/>
      <c r="P244" s="14"/>
      <c r="Q244" s="14"/>
      <c r="R244" s="15"/>
      <c r="S244" s="14"/>
      <c r="T244" s="14"/>
      <c r="U244" s="14"/>
      <c r="V244" s="14"/>
      <c r="W244" s="14"/>
      <c r="X244" s="14"/>
      <c r="Y244" s="18"/>
      <c r="Z244" s="19"/>
      <c r="AA244" s="19"/>
      <c r="AB244" s="19"/>
      <c r="AC244" s="14"/>
      <c r="AD244" s="20"/>
      <c r="AE244" s="21"/>
      <c r="AF244" s="19"/>
      <c r="AG244" s="14"/>
      <c r="AH244" s="14"/>
      <c r="AI244" s="14"/>
      <c r="AJ244" s="14"/>
      <c r="AK244" s="15"/>
      <c r="AL244" s="14"/>
      <c r="AM244" s="14"/>
    </row>
    <row r="245" customFormat="false" ht="15" hidden="false" customHeight="true" outlineLevel="0" collapsed="false">
      <c r="A245" s="14"/>
      <c r="B245" s="14"/>
      <c r="C245" s="15"/>
      <c r="D245" s="14" t="str">
        <f aca="false">IF(C245="","",YEAR(C245))</f>
        <v/>
      </c>
      <c r="E245" s="14"/>
      <c r="F245" s="14"/>
      <c r="G245" s="14"/>
      <c r="H245" s="14"/>
      <c r="I245" s="14"/>
      <c r="J245" s="14"/>
      <c r="K245" s="14"/>
      <c r="L245" s="14"/>
      <c r="M245" s="14"/>
      <c r="N245" s="14"/>
      <c r="O245" s="14"/>
      <c r="P245" s="14"/>
      <c r="Q245" s="14"/>
      <c r="R245" s="15"/>
      <c r="S245" s="14"/>
      <c r="T245" s="14"/>
      <c r="U245" s="14"/>
      <c r="V245" s="14"/>
      <c r="W245" s="14"/>
      <c r="X245" s="14"/>
      <c r="Y245" s="18"/>
      <c r="Z245" s="19"/>
      <c r="AA245" s="19"/>
      <c r="AB245" s="19"/>
      <c r="AC245" s="14"/>
      <c r="AD245" s="20"/>
      <c r="AE245" s="21"/>
      <c r="AF245" s="19"/>
      <c r="AG245" s="14"/>
      <c r="AH245" s="14"/>
      <c r="AI245" s="14"/>
      <c r="AJ245" s="14"/>
      <c r="AK245" s="15"/>
      <c r="AL245" s="14"/>
      <c r="AM245" s="14"/>
    </row>
    <row r="246" customFormat="false" ht="15" hidden="false" customHeight="true" outlineLevel="0" collapsed="false">
      <c r="A246" s="14"/>
      <c r="B246" s="14"/>
      <c r="C246" s="15"/>
      <c r="D246" s="14" t="str">
        <f aca="false">IF(C246="","",YEAR(C246))</f>
        <v/>
      </c>
      <c r="E246" s="14"/>
      <c r="F246" s="14"/>
      <c r="G246" s="14"/>
      <c r="H246" s="14"/>
      <c r="I246" s="14"/>
      <c r="J246" s="14"/>
      <c r="K246" s="14"/>
      <c r="L246" s="14"/>
      <c r="M246" s="14"/>
      <c r="N246" s="14"/>
      <c r="O246" s="14"/>
      <c r="P246" s="14"/>
      <c r="Q246" s="14"/>
      <c r="R246" s="15"/>
      <c r="S246" s="14"/>
      <c r="T246" s="14"/>
      <c r="U246" s="14"/>
      <c r="V246" s="14"/>
      <c r="W246" s="14"/>
      <c r="X246" s="14"/>
      <c r="Y246" s="18"/>
      <c r="Z246" s="19"/>
      <c r="AA246" s="19"/>
      <c r="AB246" s="19"/>
      <c r="AC246" s="14"/>
      <c r="AD246" s="20"/>
      <c r="AE246" s="21"/>
      <c r="AF246" s="19"/>
      <c r="AG246" s="14"/>
      <c r="AH246" s="14"/>
      <c r="AI246" s="14"/>
      <c r="AJ246" s="14"/>
      <c r="AK246" s="15"/>
      <c r="AL246" s="14"/>
      <c r="AM246" s="14"/>
    </row>
    <row r="247" customFormat="false" ht="15" hidden="false" customHeight="true" outlineLevel="0" collapsed="false">
      <c r="A247" s="14"/>
      <c r="B247" s="14"/>
      <c r="C247" s="15"/>
      <c r="D247" s="14" t="str">
        <f aca="false">IF(C247="","",YEAR(C247))</f>
        <v/>
      </c>
      <c r="E247" s="14"/>
      <c r="F247" s="14"/>
      <c r="G247" s="14"/>
      <c r="H247" s="14"/>
      <c r="I247" s="14"/>
      <c r="J247" s="14"/>
      <c r="K247" s="14"/>
      <c r="L247" s="14"/>
      <c r="M247" s="14"/>
      <c r="N247" s="14"/>
      <c r="O247" s="14"/>
      <c r="P247" s="14"/>
      <c r="Q247" s="14"/>
      <c r="R247" s="15"/>
      <c r="S247" s="14"/>
      <c r="T247" s="14"/>
      <c r="U247" s="14"/>
      <c r="V247" s="14"/>
      <c r="W247" s="14"/>
      <c r="X247" s="14"/>
      <c r="Y247" s="18"/>
      <c r="Z247" s="19"/>
      <c r="AA247" s="19"/>
      <c r="AB247" s="19"/>
      <c r="AC247" s="14"/>
      <c r="AD247" s="20"/>
      <c r="AE247" s="21"/>
      <c r="AF247" s="19"/>
      <c r="AG247" s="14"/>
      <c r="AH247" s="14"/>
      <c r="AI247" s="14"/>
      <c r="AJ247" s="14"/>
      <c r="AK247" s="15"/>
      <c r="AL247" s="14"/>
      <c r="AM247" s="14"/>
    </row>
    <row r="248" customFormat="false" ht="15" hidden="false" customHeight="true" outlineLevel="0" collapsed="false">
      <c r="A248" s="14"/>
      <c r="B248" s="14"/>
      <c r="C248" s="15"/>
      <c r="D248" s="14" t="str">
        <f aca="false">IF(C248="","",YEAR(C248))</f>
        <v/>
      </c>
      <c r="E248" s="14"/>
      <c r="F248" s="14"/>
      <c r="G248" s="14"/>
      <c r="H248" s="14"/>
      <c r="I248" s="14"/>
      <c r="J248" s="14"/>
      <c r="K248" s="14"/>
      <c r="L248" s="14"/>
      <c r="M248" s="14"/>
      <c r="N248" s="14"/>
      <c r="O248" s="14"/>
      <c r="P248" s="14"/>
      <c r="Q248" s="14"/>
      <c r="R248" s="15"/>
      <c r="S248" s="14"/>
      <c r="T248" s="14"/>
      <c r="U248" s="14"/>
      <c r="V248" s="14"/>
      <c r="W248" s="14"/>
      <c r="X248" s="14"/>
      <c r="Y248" s="18"/>
      <c r="Z248" s="19"/>
      <c r="AA248" s="19"/>
      <c r="AB248" s="19"/>
      <c r="AC248" s="14"/>
      <c r="AD248" s="20"/>
      <c r="AE248" s="21"/>
      <c r="AF248" s="19"/>
      <c r="AG248" s="14"/>
      <c r="AH248" s="14"/>
      <c r="AI248" s="14"/>
      <c r="AJ248" s="14"/>
      <c r="AK248" s="15"/>
      <c r="AL248" s="14"/>
      <c r="AM248" s="14"/>
    </row>
    <row r="249" customFormat="false" ht="15" hidden="false" customHeight="true" outlineLevel="0" collapsed="false">
      <c r="A249" s="14"/>
      <c r="B249" s="14"/>
      <c r="C249" s="15"/>
      <c r="D249" s="14" t="str">
        <f aca="false">IF(C249="","",YEAR(C249))</f>
        <v/>
      </c>
      <c r="E249" s="14"/>
      <c r="F249" s="14"/>
      <c r="G249" s="14"/>
      <c r="H249" s="14"/>
      <c r="I249" s="14"/>
      <c r="J249" s="14"/>
      <c r="K249" s="14"/>
      <c r="L249" s="14"/>
      <c r="M249" s="14"/>
      <c r="N249" s="14"/>
      <c r="O249" s="14"/>
      <c r="P249" s="14"/>
      <c r="Q249" s="14"/>
      <c r="R249" s="15"/>
      <c r="S249" s="14"/>
      <c r="T249" s="14"/>
      <c r="U249" s="14"/>
      <c r="V249" s="14"/>
      <c r="W249" s="14"/>
      <c r="X249" s="14"/>
      <c r="Y249" s="18"/>
      <c r="Z249" s="19"/>
      <c r="AA249" s="19"/>
      <c r="AB249" s="19"/>
      <c r="AC249" s="14"/>
      <c r="AD249" s="20"/>
      <c r="AE249" s="21"/>
      <c r="AF249" s="19"/>
      <c r="AG249" s="14"/>
      <c r="AH249" s="14"/>
      <c r="AI249" s="14"/>
      <c r="AJ249" s="14"/>
      <c r="AK249" s="15"/>
      <c r="AL249" s="14"/>
      <c r="AM249" s="14"/>
    </row>
    <row r="250" customFormat="false" ht="15" hidden="false" customHeight="true" outlineLevel="0" collapsed="false">
      <c r="A250" s="14"/>
      <c r="B250" s="14"/>
      <c r="C250" s="15"/>
      <c r="D250" s="14" t="str">
        <f aca="false">IF(C250="","",YEAR(C250))</f>
        <v/>
      </c>
      <c r="E250" s="14"/>
      <c r="F250" s="14"/>
      <c r="G250" s="14"/>
      <c r="H250" s="14"/>
      <c r="I250" s="14"/>
      <c r="J250" s="14"/>
      <c r="K250" s="14"/>
      <c r="L250" s="14"/>
      <c r="M250" s="14"/>
      <c r="N250" s="14"/>
      <c r="O250" s="14"/>
      <c r="P250" s="14"/>
      <c r="Q250" s="14"/>
      <c r="R250" s="15"/>
      <c r="S250" s="14"/>
      <c r="T250" s="14"/>
      <c r="U250" s="14"/>
      <c r="V250" s="14"/>
      <c r="W250" s="14"/>
      <c r="X250" s="14"/>
      <c r="Y250" s="18"/>
      <c r="Z250" s="19"/>
      <c r="AA250" s="19"/>
      <c r="AB250" s="19"/>
      <c r="AC250" s="14"/>
      <c r="AD250" s="20"/>
      <c r="AE250" s="21"/>
      <c r="AF250" s="19"/>
      <c r="AG250" s="14"/>
      <c r="AH250" s="14"/>
      <c r="AI250" s="14"/>
      <c r="AJ250" s="14"/>
      <c r="AK250" s="15"/>
      <c r="AL250" s="14"/>
      <c r="AM250" s="14"/>
    </row>
    <row r="251" customFormat="false" ht="15" hidden="false" customHeight="true" outlineLevel="0" collapsed="false">
      <c r="A251" s="14"/>
      <c r="B251" s="14"/>
      <c r="C251" s="15"/>
      <c r="D251" s="14" t="str">
        <f aca="false">IF(C251="","",YEAR(C251))</f>
        <v/>
      </c>
      <c r="E251" s="14"/>
      <c r="F251" s="14"/>
      <c r="G251" s="14"/>
      <c r="H251" s="14"/>
      <c r="I251" s="14"/>
      <c r="J251" s="14"/>
      <c r="K251" s="14"/>
      <c r="L251" s="14"/>
      <c r="M251" s="14"/>
      <c r="N251" s="14"/>
      <c r="O251" s="14"/>
      <c r="P251" s="14"/>
      <c r="Q251" s="14"/>
      <c r="R251" s="15"/>
      <c r="S251" s="14"/>
      <c r="T251" s="14"/>
      <c r="U251" s="14"/>
      <c r="V251" s="14"/>
      <c r="W251" s="14"/>
      <c r="X251" s="14"/>
      <c r="Y251" s="18"/>
      <c r="Z251" s="19"/>
      <c r="AA251" s="19"/>
      <c r="AB251" s="19"/>
      <c r="AC251" s="14"/>
      <c r="AD251" s="20"/>
      <c r="AE251" s="21"/>
      <c r="AF251" s="19"/>
      <c r="AG251" s="14"/>
      <c r="AH251" s="14"/>
      <c r="AI251" s="14"/>
      <c r="AJ251" s="14"/>
      <c r="AK251" s="15"/>
      <c r="AL251" s="14"/>
      <c r="AM251" s="14"/>
    </row>
    <row r="252" customFormat="false" ht="15" hidden="false" customHeight="true" outlineLevel="0" collapsed="false">
      <c r="A252" s="14"/>
      <c r="B252" s="14"/>
      <c r="C252" s="15"/>
      <c r="D252" s="14" t="str">
        <f aca="false">IF(C252="","",YEAR(C252))</f>
        <v/>
      </c>
      <c r="E252" s="14"/>
      <c r="F252" s="14"/>
      <c r="G252" s="14"/>
      <c r="H252" s="14"/>
      <c r="I252" s="14"/>
      <c r="J252" s="14"/>
      <c r="K252" s="14"/>
      <c r="L252" s="14"/>
      <c r="M252" s="14"/>
      <c r="N252" s="14"/>
      <c r="O252" s="14"/>
      <c r="P252" s="14"/>
      <c r="Q252" s="14"/>
      <c r="R252" s="15"/>
      <c r="S252" s="14"/>
      <c r="T252" s="14"/>
      <c r="U252" s="14"/>
      <c r="V252" s="14"/>
      <c r="W252" s="14"/>
      <c r="X252" s="14"/>
      <c r="Y252" s="18"/>
      <c r="Z252" s="19"/>
      <c r="AA252" s="19"/>
      <c r="AB252" s="19"/>
      <c r="AC252" s="14"/>
      <c r="AD252" s="20"/>
      <c r="AE252" s="21"/>
      <c r="AF252" s="19"/>
      <c r="AG252" s="14"/>
      <c r="AH252" s="14"/>
      <c r="AI252" s="14"/>
      <c r="AJ252" s="14"/>
      <c r="AK252" s="15"/>
      <c r="AL252" s="14"/>
      <c r="AM252" s="14"/>
    </row>
    <row r="253" customFormat="false" ht="15" hidden="false" customHeight="true" outlineLevel="0" collapsed="false">
      <c r="A253" s="14"/>
      <c r="B253" s="14"/>
      <c r="C253" s="15"/>
      <c r="D253" s="14" t="str">
        <f aca="false">IF(C253="","",YEAR(C253))</f>
        <v/>
      </c>
      <c r="E253" s="14"/>
      <c r="F253" s="14"/>
      <c r="G253" s="14"/>
      <c r="H253" s="14"/>
      <c r="I253" s="14"/>
      <c r="J253" s="14"/>
      <c r="K253" s="14"/>
      <c r="L253" s="14"/>
      <c r="M253" s="14"/>
      <c r="N253" s="14"/>
      <c r="O253" s="14"/>
      <c r="P253" s="14"/>
      <c r="Q253" s="14"/>
      <c r="R253" s="15"/>
      <c r="S253" s="14"/>
      <c r="T253" s="14"/>
      <c r="U253" s="14"/>
      <c r="V253" s="14"/>
      <c r="W253" s="14"/>
      <c r="X253" s="14"/>
      <c r="Y253" s="18"/>
      <c r="Z253" s="19"/>
      <c r="AA253" s="19"/>
      <c r="AB253" s="19"/>
      <c r="AC253" s="14"/>
      <c r="AD253" s="20"/>
      <c r="AE253" s="21"/>
      <c r="AF253" s="19"/>
      <c r="AG253" s="14"/>
      <c r="AH253" s="14"/>
      <c r="AI253" s="14"/>
      <c r="AJ253" s="14"/>
      <c r="AK253" s="15"/>
      <c r="AL253" s="14"/>
      <c r="AM253" s="14"/>
    </row>
    <row r="254" customFormat="false" ht="15" hidden="false" customHeight="true" outlineLevel="0" collapsed="false">
      <c r="A254" s="14"/>
      <c r="B254" s="14"/>
      <c r="C254" s="15"/>
      <c r="D254" s="14" t="str">
        <f aca="false">IF(C254="","",YEAR(C254))</f>
        <v/>
      </c>
      <c r="E254" s="14"/>
      <c r="F254" s="14"/>
      <c r="G254" s="14"/>
      <c r="H254" s="14"/>
      <c r="I254" s="14"/>
      <c r="J254" s="14"/>
      <c r="K254" s="14"/>
      <c r="L254" s="14"/>
      <c r="M254" s="14"/>
      <c r="N254" s="14"/>
      <c r="O254" s="14"/>
      <c r="P254" s="14"/>
      <c r="Q254" s="14"/>
      <c r="R254" s="15"/>
      <c r="S254" s="14"/>
      <c r="T254" s="14"/>
      <c r="U254" s="14"/>
      <c r="V254" s="14"/>
      <c r="W254" s="14"/>
      <c r="X254" s="14"/>
      <c r="Y254" s="18"/>
      <c r="Z254" s="19"/>
      <c r="AA254" s="19"/>
      <c r="AB254" s="19"/>
      <c r="AC254" s="14"/>
      <c r="AD254" s="20"/>
      <c r="AE254" s="21"/>
      <c r="AF254" s="19"/>
      <c r="AG254" s="14"/>
      <c r="AH254" s="14"/>
      <c r="AI254" s="14"/>
      <c r="AJ254" s="14"/>
      <c r="AK254" s="15"/>
      <c r="AL254" s="14"/>
      <c r="AM254" s="14"/>
    </row>
    <row r="255" customFormat="false" ht="15" hidden="false" customHeight="true" outlineLevel="0" collapsed="false">
      <c r="A255" s="14"/>
      <c r="B255" s="14"/>
      <c r="C255" s="15"/>
      <c r="D255" s="14" t="str">
        <f aca="false">IF(C255="","",YEAR(C255))</f>
        <v/>
      </c>
      <c r="E255" s="14"/>
      <c r="F255" s="14"/>
      <c r="G255" s="14"/>
      <c r="H255" s="14"/>
      <c r="I255" s="14"/>
      <c r="J255" s="14"/>
      <c r="K255" s="14"/>
      <c r="L255" s="14"/>
      <c r="M255" s="14"/>
      <c r="N255" s="14"/>
      <c r="O255" s="14"/>
      <c r="P255" s="14"/>
      <c r="Q255" s="14"/>
      <c r="R255" s="15"/>
      <c r="S255" s="14"/>
      <c r="T255" s="14"/>
      <c r="U255" s="14"/>
      <c r="V255" s="14"/>
      <c r="W255" s="14"/>
      <c r="X255" s="14"/>
      <c r="Y255" s="18"/>
      <c r="Z255" s="19"/>
      <c r="AA255" s="19"/>
      <c r="AB255" s="19"/>
      <c r="AC255" s="14"/>
      <c r="AD255" s="20"/>
      <c r="AE255" s="21"/>
      <c r="AF255" s="19"/>
      <c r="AG255" s="14"/>
      <c r="AH255" s="14"/>
      <c r="AI255" s="14"/>
      <c r="AJ255" s="14"/>
      <c r="AK255" s="15"/>
      <c r="AL255" s="14"/>
      <c r="AM255" s="14"/>
    </row>
    <row r="256" customFormat="false" ht="15" hidden="false" customHeight="true" outlineLevel="0" collapsed="false">
      <c r="A256" s="14"/>
      <c r="B256" s="14"/>
      <c r="C256" s="15"/>
      <c r="D256" s="14" t="str">
        <f aca="false">IF(C256="","",YEAR(C256))</f>
        <v/>
      </c>
      <c r="E256" s="14"/>
      <c r="F256" s="14"/>
      <c r="G256" s="14"/>
      <c r="H256" s="14"/>
      <c r="I256" s="14"/>
      <c r="J256" s="14"/>
      <c r="K256" s="14"/>
      <c r="L256" s="14"/>
      <c r="M256" s="14"/>
      <c r="N256" s="14"/>
      <c r="O256" s="14"/>
      <c r="P256" s="14"/>
      <c r="Q256" s="14"/>
      <c r="R256" s="15"/>
      <c r="S256" s="14"/>
      <c r="T256" s="14"/>
      <c r="U256" s="14"/>
      <c r="V256" s="14"/>
      <c r="W256" s="14"/>
      <c r="X256" s="14"/>
      <c r="Y256" s="18"/>
      <c r="Z256" s="19"/>
      <c r="AA256" s="19"/>
      <c r="AB256" s="19"/>
      <c r="AC256" s="14"/>
      <c r="AD256" s="20"/>
      <c r="AE256" s="21"/>
      <c r="AF256" s="19"/>
      <c r="AG256" s="14"/>
      <c r="AH256" s="14"/>
      <c r="AI256" s="14"/>
      <c r="AJ256" s="14"/>
      <c r="AK256" s="15"/>
      <c r="AL256" s="14"/>
      <c r="AM256" s="14"/>
    </row>
    <row r="257" customFormat="false" ht="15" hidden="false" customHeight="true" outlineLevel="0" collapsed="false">
      <c r="A257" s="14"/>
      <c r="B257" s="14"/>
      <c r="C257" s="15"/>
      <c r="D257" s="14" t="str">
        <f aca="false">IF(C257="","",YEAR(C257))</f>
        <v/>
      </c>
      <c r="E257" s="14"/>
      <c r="F257" s="14"/>
      <c r="G257" s="14"/>
      <c r="H257" s="14"/>
      <c r="I257" s="14"/>
      <c r="J257" s="14"/>
      <c r="K257" s="14"/>
      <c r="L257" s="14"/>
      <c r="M257" s="14"/>
      <c r="N257" s="14"/>
      <c r="O257" s="14"/>
      <c r="P257" s="14"/>
      <c r="Q257" s="14"/>
      <c r="R257" s="15"/>
      <c r="S257" s="14"/>
      <c r="T257" s="14"/>
      <c r="U257" s="14"/>
      <c r="V257" s="14"/>
      <c r="W257" s="14"/>
      <c r="X257" s="14"/>
      <c r="Y257" s="18"/>
      <c r="Z257" s="19"/>
      <c r="AA257" s="19"/>
      <c r="AB257" s="19"/>
      <c r="AC257" s="14"/>
      <c r="AD257" s="20"/>
      <c r="AE257" s="21"/>
      <c r="AF257" s="19"/>
      <c r="AG257" s="14"/>
      <c r="AH257" s="14"/>
      <c r="AI257" s="14"/>
      <c r="AJ257" s="14"/>
      <c r="AK257" s="15"/>
      <c r="AL257" s="14"/>
      <c r="AM257" s="14"/>
    </row>
    <row r="258" customFormat="false" ht="15" hidden="false" customHeight="true" outlineLevel="0" collapsed="false">
      <c r="A258" s="14"/>
      <c r="B258" s="14"/>
      <c r="C258" s="15"/>
      <c r="D258" s="14" t="str">
        <f aca="false">IF(C258="","",YEAR(C258))</f>
        <v/>
      </c>
      <c r="E258" s="14"/>
      <c r="F258" s="14"/>
      <c r="G258" s="14"/>
      <c r="H258" s="14"/>
      <c r="I258" s="14"/>
      <c r="J258" s="14"/>
      <c r="K258" s="14"/>
      <c r="L258" s="14"/>
      <c r="M258" s="14"/>
      <c r="N258" s="14"/>
      <c r="O258" s="14"/>
      <c r="P258" s="14"/>
      <c r="Q258" s="14"/>
      <c r="R258" s="15"/>
      <c r="S258" s="14"/>
      <c r="T258" s="14"/>
      <c r="U258" s="14"/>
      <c r="V258" s="14"/>
      <c r="W258" s="14"/>
      <c r="X258" s="14"/>
      <c r="Y258" s="18"/>
      <c r="Z258" s="19"/>
      <c r="AA258" s="19"/>
      <c r="AB258" s="19"/>
      <c r="AC258" s="14"/>
      <c r="AD258" s="20"/>
      <c r="AE258" s="21"/>
      <c r="AF258" s="19"/>
      <c r="AG258" s="14"/>
      <c r="AH258" s="14"/>
      <c r="AI258" s="14"/>
      <c r="AJ258" s="14"/>
      <c r="AK258" s="15"/>
      <c r="AL258" s="14"/>
      <c r="AM258" s="14"/>
    </row>
    <row r="259" customFormat="false" ht="15" hidden="false" customHeight="true" outlineLevel="0" collapsed="false">
      <c r="A259" s="14"/>
      <c r="B259" s="14"/>
      <c r="C259" s="15"/>
      <c r="D259" s="14" t="str">
        <f aca="false">IF(C259="","",YEAR(C259))</f>
        <v/>
      </c>
      <c r="E259" s="14"/>
      <c r="F259" s="14"/>
      <c r="G259" s="14"/>
      <c r="H259" s="14"/>
      <c r="I259" s="14"/>
      <c r="J259" s="14"/>
      <c r="K259" s="14"/>
      <c r="L259" s="14"/>
      <c r="M259" s="14"/>
      <c r="N259" s="14"/>
      <c r="O259" s="14"/>
      <c r="P259" s="14"/>
      <c r="Q259" s="14"/>
      <c r="R259" s="15"/>
      <c r="S259" s="14"/>
      <c r="T259" s="14"/>
      <c r="U259" s="14"/>
      <c r="V259" s="14"/>
      <c r="W259" s="14"/>
      <c r="X259" s="14"/>
      <c r="Y259" s="18"/>
      <c r="Z259" s="19"/>
      <c r="AA259" s="19"/>
      <c r="AB259" s="19"/>
      <c r="AC259" s="14"/>
      <c r="AD259" s="20"/>
      <c r="AE259" s="21"/>
      <c r="AF259" s="19"/>
      <c r="AG259" s="14"/>
      <c r="AH259" s="14"/>
      <c r="AI259" s="14"/>
      <c r="AJ259" s="14"/>
      <c r="AK259" s="15"/>
      <c r="AL259" s="14"/>
      <c r="AM259" s="14"/>
    </row>
    <row r="260" customFormat="false" ht="15" hidden="false" customHeight="true" outlineLevel="0" collapsed="false">
      <c r="A260" s="14"/>
      <c r="B260" s="14"/>
      <c r="C260" s="15"/>
      <c r="D260" s="14" t="str">
        <f aca="false">IF(C260="","",YEAR(C260))</f>
        <v/>
      </c>
      <c r="E260" s="14"/>
      <c r="F260" s="14"/>
      <c r="G260" s="14"/>
      <c r="H260" s="14"/>
      <c r="I260" s="14"/>
      <c r="J260" s="14"/>
      <c r="K260" s="14"/>
      <c r="L260" s="14"/>
      <c r="M260" s="14"/>
      <c r="N260" s="14"/>
      <c r="O260" s="14"/>
      <c r="P260" s="14"/>
      <c r="Q260" s="14"/>
      <c r="R260" s="15"/>
      <c r="S260" s="14"/>
      <c r="T260" s="14"/>
      <c r="U260" s="14"/>
      <c r="V260" s="14"/>
      <c r="W260" s="14"/>
      <c r="X260" s="14"/>
      <c r="Y260" s="18"/>
      <c r="Z260" s="19"/>
      <c r="AA260" s="19"/>
      <c r="AB260" s="19"/>
      <c r="AC260" s="14"/>
      <c r="AD260" s="20"/>
      <c r="AE260" s="21"/>
      <c r="AF260" s="19"/>
      <c r="AG260" s="14"/>
      <c r="AH260" s="14"/>
      <c r="AI260" s="14"/>
      <c r="AJ260" s="14"/>
      <c r="AK260" s="15"/>
      <c r="AL260" s="14"/>
      <c r="AM260" s="14"/>
    </row>
    <row r="261" customFormat="false" ht="15" hidden="false" customHeight="true" outlineLevel="0" collapsed="false">
      <c r="A261" s="14"/>
      <c r="B261" s="14"/>
      <c r="C261" s="15"/>
      <c r="D261" s="14" t="str">
        <f aca="false">IF(C261="","",YEAR(C261))</f>
        <v/>
      </c>
      <c r="E261" s="14"/>
      <c r="F261" s="14"/>
      <c r="G261" s="14"/>
      <c r="H261" s="14"/>
      <c r="I261" s="14"/>
      <c r="J261" s="14"/>
      <c r="K261" s="14"/>
      <c r="L261" s="14"/>
      <c r="M261" s="14"/>
      <c r="N261" s="14"/>
      <c r="O261" s="14"/>
      <c r="P261" s="14"/>
      <c r="Q261" s="14"/>
      <c r="R261" s="15"/>
      <c r="S261" s="14"/>
      <c r="T261" s="14"/>
      <c r="U261" s="14"/>
      <c r="V261" s="14"/>
      <c r="W261" s="14"/>
      <c r="X261" s="14"/>
      <c r="Y261" s="18"/>
      <c r="Z261" s="19"/>
      <c r="AA261" s="19"/>
      <c r="AB261" s="19"/>
      <c r="AC261" s="14"/>
      <c r="AD261" s="20"/>
      <c r="AE261" s="21"/>
      <c r="AF261" s="19"/>
      <c r="AG261" s="14"/>
      <c r="AH261" s="14"/>
      <c r="AI261" s="14"/>
      <c r="AJ261" s="14"/>
      <c r="AK261" s="15"/>
      <c r="AL261" s="14"/>
      <c r="AM261" s="14"/>
    </row>
    <row r="262" customFormat="false" ht="15" hidden="false" customHeight="true" outlineLevel="0" collapsed="false">
      <c r="A262" s="14"/>
      <c r="B262" s="14"/>
      <c r="C262" s="15"/>
      <c r="D262" s="14" t="str">
        <f aca="false">IF(C262="","",YEAR(C262))</f>
        <v/>
      </c>
      <c r="E262" s="14"/>
      <c r="F262" s="14"/>
      <c r="G262" s="14"/>
      <c r="H262" s="14"/>
      <c r="I262" s="14"/>
      <c r="J262" s="14"/>
      <c r="K262" s="14"/>
      <c r="L262" s="14"/>
      <c r="M262" s="14"/>
      <c r="N262" s="14"/>
      <c r="O262" s="14"/>
      <c r="P262" s="14"/>
      <c r="Q262" s="14"/>
      <c r="R262" s="15"/>
      <c r="S262" s="14"/>
      <c r="T262" s="14"/>
      <c r="U262" s="14"/>
      <c r="V262" s="14"/>
      <c r="W262" s="14"/>
      <c r="X262" s="14"/>
      <c r="Y262" s="18"/>
      <c r="Z262" s="19"/>
      <c r="AA262" s="19"/>
      <c r="AB262" s="19"/>
      <c r="AC262" s="14"/>
      <c r="AD262" s="20"/>
      <c r="AE262" s="21"/>
      <c r="AF262" s="19"/>
      <c r="AG262" s="14"/>
      <c r="AH262" s="14"/>
      <c r="AI262" s="14"/>
      <c r="AJ262" s="14"/>
      <c r="AK262" s="15"/>
      <c r="AL262" s="14"/>
      <c r="AM262" s="14"/>
    </row>
    <row r="263" customFormat="false" ht="15" hidden="false" customHeight="true" outlineLevel="0" collapsed="false">
      <c r="A263" s="14"/>
      <c r="B263" s="14"/>
      <c r="C263" s="15"/>
      <c r="D263" s="14" t="str">
        <f aca="false">IF(C263="","",YEAR(C263))</f>
        <v/>
      </c>
      <c r="E263" s="14"/>
      <c r="F263" s="14"/>
      <c r="G263" s="14"/>
      <c r="H263" s="14"/>
      <c r="I263" s="14"/>
      <c r="J263" s="14"/>
      <c r="K263" s="14"/>
      <c r="L263" s="14"/>
      <c r="M263" s="14"/>
      <c r="N263" s="14"/>
      <c r="O263" s="14"/>
      <c r="P263" s="14"/>
      <c r="Q263" s="14"/>
      <c r="R263" s="15"/>
      <c r="S263" s="14"/>
      <c r="T263" s="14"/>
      <c r="U263" s="14"/>
      <c r="V263" s="14"/>
      <c r="W263" s="14"/>
      <c r="X263" s="14"/>
      <c r="Y263" s="18"/>
      <c r="Z263" s="19"/>
      <c r="AA263" s="19"/>
      <c r="AB263" s="19"/>
      <c r="AC263" s="14"/>
      <c r="AD263" s="20"/>
      <c r="AE263" s="21"/>
      <c r="AF263" s="19"/>
      <c r="AG263" s="14"/>
      <c r="AH263" s="14"/>
      <c r="AI263" s="14"/>
      <c r="AJ263" s="14"/>
      <c r="AK263" s="15"/>
      <c r="AL263" s="14"/>
      <c r="AM263" s="14"/>
    </row>
    <row r="264" customFormat="false" ht="15" hidden="false" customHeight="true" outlineLevel="0" collapsed="false">
      <c r="A264" s="14"/>
      <c r="B264" s="14"/>
      <c r="C264" s="15"/>
      <c r="D264" s="14" t="str">
        <f aca="false">IF(C264="","",YEAR(C264))</f>
        <v/>
      </c>
      <c r="E264" s="14"/>
      <c r="F264" s="14"/>
      <c r="G264" s="14"/>
      <c r="H264" s="14"/>
      <c r="I264" s="14"/>
      <c r="J264" s="14"/>
      <c r="K264" s="14"/>
      <c r="L264" s="14"/>
      <c r="M264" s="14"/>
      <c r="N264" s="14"/>
      <c r="O264" s="14"/>
      <c r="P264" s="14"/>
      <c r="Q264" s="14"/>
      <c r="R264" s="15"/>
      <c r="S264" s="14"/>
      <c r="T264" s="14"/>
      <c r="U264" s="14"/>
      <c r="V264" s="14"/>
      <c r="W264" s="14"/>
      <c r="X264" s="14"/>
      <c r="Y264" s="18"/>
      <c r="Z264" s="19"/>
      <c r="AA264" s="19"/>
      <c r="AB264" s="19"/>
      <c r="AC264" s="14"/>
      <c r="AD264" s="20"/>
      <c r="AE264" s="21"/>
      <c r="AF264" s="19"/>
      <c r="AG264" s="14"/>
      <c r="AH264" s="14"/>
      <c r="AI264" s="14"/>
      <c r="AJ264" s="14"/>
      <c r="AK264" s="15"/>
      <c r="AL264" s="14"/>
      <c r="AM264" s="14"/>
    </row>
    <row r="265" customFormat="false" ht="15" hidden="false" customHeight="true" outlineLevel="0" collapsed="false">
      <c r="A265" s="14"/>
      <c r="B265" s="14"/>
      <c r="C265" s="15"/>
      <c r="D265" s="14" t="str">
        <f aca="false">IF(C265="","",YEAR(C265))</f>
        <v/>
      </c>
      <c r="E265" s="14"/>
      <c r="F265" s="14"/>
      <c r="G265" s="14"/>
      <c r="H265" s="14"/>
      <c r="I265" s="14"/>
      <c r="J265" s="14"/>
      <c r="K265" s="14"/>
      <c r="L265" s="14"/>
      <c r="M265" s="14"/>
      <c r="N265" s="14"/>
      <c r="O265" s="14"/>
      <c r="P265" s="14"/>
      <c r="Q265" s="14"/>
      <c r="R265" s="15"/>
      <c r="S265" s="14"/>
      <c r="T265" s="14"/>
      <c r="U265" s="14"/>
      <c r="V265" s="14"/>
      <c r="W265" s="14"/>
      <c r="X265" s="14"/>
      <c r="Y265" s="18"/>
      <c r="Z265" s="19"/>
      <c r="AA265" s="19"/>
      <c r="AB265" s="19"/>
      <c r="AC265" s="14"/>
      <c r="AD265" s="20"/>
      <c r="AE265" s="21"/>
      <c r="AF265" s="19"/>
      <c r="AG265" s="14"/>
      <c r="AH265" s="14"/>
      <c r="AI265" s="14"/>
      <c r="AJ265" s="14"/>
      <c r="AK265" s="15"/>
      <c r="AL265" s="14"/>
      <c r="AM265" s="14"/>
    </row>
    <row r="266" customFormat="false" ht="15" hidden="false" customHeight="true" outlineLevel="0" collapsed="false">
      <c r="A266" s="14"/>
      <c r="B266" s="14"/>
      <c r="C266" s="15"/>
      <c r="D266" s="14" t="str">
        <f aca="false">IF(C266="","",YEAR(C266))</f>
        <v/>
      </c>
      <c r="E266" s="14"/>
      <c r="F266" s="14"/>
      <c r="G266" s="14"/>
      <c r="H266" s="14"/>
      <c r="I266" s="14"/>
      <c r="J266" s="14"/>
      <c r="K266" s="14"/>
      <c r="L266" s="14"/>
      <c r="M266" s="14"/>
      <c r="N266" s="14"/>
      <c r="O266" s="14"/>
      <c r="P266" s="14"/>
      <c r="Q266" s="14"/>
      <c r="R266" s="15"/>
      <c r="S266" s="14"/>
      <c r="T266" s="14"/>
      <c r="U266" s="14"/>
      <c r="V266" s="14"/>
      <c r="W266" s="14"/>
      <c r="X266" s="14"/>
      <c r="Y266" s="18"/>
      <c r="Z266" s="19"/>
      <c r="AA266" s="19"/>
      <c r="AB266" s="19"/>
      <c r="AC266" s="14"/>
      <c r="AD266" s="20"/>
      <c r="AE266" s="21"/>
      <c r="AF266" s="19"/>
      <c r="AG266" s="14"/>
      <c r="AH266" s="14"/>
      <c r="AI266" s="14"/>
      <c r="AJ266" s="14"/>
      <c r="AK266" s="15"/>
      <c r="AL266" s="14"/>
      <c r="AM266" s="14"/>
    </row>
    <row r="267" customFormat="false" ht="15" hidden="false" customHeight="true" outlineLevel="0" collapsed="false">
      <c r="A267" s="14"/>
      <c r="B267" s="14"/>
      <c r="C267" s="15"/>
      <c r="D267" s="14" t="str">
        <f aca="false">IF(C267="","",YEAR(C267))</f>
        <v/>
      </c>
      <c r="E267" s="14"/>
      <c r="F267" s="14"/>
      <c r="G267" s="14"/>
      <c r="H267" s="14"/>
      <c r="I267" s="14"/>
      <c r="J267" s="14"/>
      <c r="K267" s="14"/>
      <c r="L267" s="14"/>
      <c r="M267" s="14"/>
      <c r="N267" s="14"/>
      <c r="O267" s="14"/>
      <c r="P267" s="14"/>
      <c r="Q267" s="14"/>
      <c r="R267" s="15"/>
      <c r="S267" s="14"/>
      <c r="T267" s="14"/>
      <c r="U267" s="14"/>
      <c r="V267" s="14"/>
      <c r="W267" s="14"/>
      <c r="X267" s="14"/>
      <c r="Y267" s="18"/>
      <c r="Z267" s="19"/>
      <c r="AA267" s="19"/>
      <c r="AB267" s="19"/>
      <c r="AC267" s="14"/>
      <c r="AD267" s="20"/>
      <c r="AE267" s="21"/>
      <c r="AF267" s="19"/>
      <c r="AG267" s="14"/>
      <c r="AH267" s="14"/>
      <c r="AI267" s="14"/>
      <c r="AJ267" s="14"/>
      <c r="AK267" s="15"/>
      <c r="AL267" s="14"/>
      <c r="AM267" s="14"/>
    </row>
    <row r="268" customFormat="false" ht="15" hidden="false" customHeight="true" outlineLevel="0" collapsed="false">
      <c r="A268" s="14"/>
      <c r="B268" s="14"/>
      <c r="C268" s="15"/>
      <c r="D268" s="14" t="str">
        <f aca="false">IF(C268="","",YEAR(C268))</f>
        <v/>
      </c>
      <c r="E268" s="14"/>
      <c r="F268" s="14"/>
      <c r="G268" s="14"/>
      <c r="H268" s="14"/>
      <c r="I268" s="14"/>
      <c r="J268" s="14"/>
      <c r="K268" s="14"/>
      <c r="L268" s="14"/>
      <c r="M268" s="14"/>
      <c r="N268" s="14"/>
      <c r="O268" s="14"/>
      <c r="P268" s="14"/>
      <c r="Q268" s="14"/>
      <c r="R268" s="15"/>
      <c r="S268" s="14"/>
      <c r="T268" s="14"/>
      <c r="U268" s="14"/>
      <c r="V268" s="14"/>
      <c r="W268" s="14"/>
      <c r="X268" s="14"/>
      <c r="Y268" s="18"/>
      <c r="Z268" s="19"/>
      <c r="AA268" s="19"/>
      <c r="AB268" s="19"/>
      <c r="AC268" s="14"/>
      <c r="AD268" s="20"/>
      <c r="AE268" s="21"/>
      <c r="AF268" s="19"/>
      <c r="AG268" s="14"/>
      <c r="AH268" s="14"/>
      <c r="AI268" s="14"/>
      <c r="AJ268" s="14"/>
      <c r="AK268" s="15"/>
      <c r="AL268" s="14"/>
      <c r="AM268" s="14"/>
    </row>
    <row r="269" customFormat="false" ht="15" hidden="false" customHeight="true" outlineLevel="0" collapsed="false">
      <c r="A269" s="14"/>
      <c r="B269" s="14"/>
      <c r="C269" s="15"/>
      <c r="D269" s="14" t="str">
        <f aca="false">IF(C269="","",YEAR(C269))</f>
        <v/>
      </c>
      <c r="E269" s="14"/>
      <c r="F269" s="14"/>
      <c r="G269" s="14"/>
      <c r="H269" s="14"/>
      <c r="I269" s="14"/>
      <c r="J269" s="14"/>
      <c r="K269" s="14"/>
      <c r="L269" s="14"/>
      <c r="M269" s="14"/>
      <c r="N269" s="14"/>
      <c r="O269" s="14"/>
      <c r="P269" s="14"/>
      <c r="Q269" s="14"/>
      <c r="R269" s="15"/>
      <c r="S269" s="14"/>
      <c r="T269" s="14"/>
      <c r="U269" s="14"/>
      <c r="V269" s="14"/>
      <c r="W269" s="14"/>
      <c r="X269" s="14"/>
      <c r="Y269" s="18"/>
      <c r="Z269" s="19"/>
      <c r="AA269" s="19"/>
      <c r="AB269" s="19"/>
      <c r="AC269" s="14"/>
      <c r="AD269" s="20"/>
      <c r="AE269" s="21"/>
      <c r="AF269" s="19"/>
      <c r="AG269" s="14"/>
      <c r="AH269" s="14"/>
      <c r="AI269" s="14"/>
      <c r="AJ269" s="14"/>
      <c r="AK269" s="15"/>
      <c r="AL269" s="14"/>
      <c r="AM269" s="14"/>
    </row>
    <row r="270" customFormat="false" ht="15" hidden="false" customHeight="true" outlineLevel="0" collapsed="false">
      <c r="A270" s="14"/>
      <c r="B270" s="14"/>
      <c r="C270" s="15"/>
      <c r="D270" s="14" t="str">
        <f aca="false">IF(C270="","",YEAR(C270))</f>
        <v/>
      </c>
      <c r="E270" s="14"/>
      <c r="F270" s="14"/>
      <c r="G270" s="14"/>
      <c r="H270" s="14"/>
      <c r="I270" s="14"/>
      <c r="J270" s="14"/>
      <c r="K270" s="14"/>
      <c r="L270" s="14"/>
      <c r="M270" s="14"/>
      <c r="N270" s="14"/>
      <c r="O270" s="14"/>
      <c r="P270" s="14"/>
      <c r="Q270" s="14"/>
      <c r="R270" s="15"/>
      <c r="S270" s="14"/>
      <c r="T270" s="14"/>
      <c r="U270" s="14"/>
      <c r="V270" s="14"/>
      <c r="W270" s="14"/>
      <c r="X270" s="14"/>
      <c r="Y270" s="18"/>
      <c r="Z270" s="19"/>
      <c r="AA270" s="19"/>
      <c r="AB270" s="19"/>
      <c r="AC270" s="14"/>
      <c r="AD270" s="20"/>
      <c r="AE270" s="21"/>
      <c r="AF270" s="19"/>
      <c r="AG270" s="14"/>
      <c r="AH270" s="14"/>
      <c r="AI270" s="14"/>
      <c r="AJ270" s="14"/>
      <c r="AK270" s="15"/>
      <c r="AL270" s="14"/>
      <c r="AM270" s="14"/>
    </row>
    <row r="271" customFormat="false" ht="15" hidden="false" customHeight="true" outlineLevel="0" collapsed="false">
      <c r="A271" s="14"/>
      <c r="B271" s="14"/>
      <c r="C271" s="15"/>
      <c r="D271" s="14" t="str">
        <f aca="false">IF(C271="","",YEAR(C271))</f>
        <v/>
      </c>
      <c r="E271" s="14"/>
      <c r="F271" s="14"/>
      <c r="G271" s="14"/>
      <c r="H271" s="14"/>
      <c r="I271" s="14"/>
      <c r="J271" s="14"/>
      <c r="K271" s="14"/>
      <c r="L271" s="14"/>
      <c r="M271" s="14"/>
      <c r="N271" s="14"/>
      <c r="O271" s="14"/>
      <c r="P271" s="14"/>
      <c r="Q271" s="14"/>
      <c r="R271" s="15"/>
      <c r="S271" s="14"/>
      <c r="T271" s="14"/>
      <c r="U271" s="14"/>
      <c r="V271" s="14"/>
      <c r="W271" s="14"/>
      <c r="X271" s="14"/>
      <c r="Y271" s="18"/>
      <c r="Z271" s="19"/>
      <c r="AA271" s="19"/>
      <c r="AB271" s="19"/>
      <c r="AC271" s="14"/>
      <c r="AD271" s="20"/>
      <c r="AE271" s="21"/>
      <c r="AF271" s="19"/>
      <c r="AG271" s="14"/>
      <c r="AH271" s="14"/>
      <c r="AI271" s="14"/>
      <c r="AJ271" s="14"/>
      <c r="AK271" s="15"/>
      <c r="AL271" s="14"/>
      <c r="AM271" s="14"/>
    </row>
    <row r="272" customFormat="false" ht="15" hidden="false" customHeight="true" outlineLevel="0" collapsed="false">
      <c r="A272" s="14"/>
      <c r="B272" s="14"/>
      <c r="C272" s="15"/>
      <c r="D272" s="14" t="str">
        <f aca="false">IF(C272="","",YEAR(C272))</f>
        <v/>
      </c>
      <c r="E272" s="14"/>
      <c r="F272" s="14"/>
      <c r="G272" s="14"/>
      <c r="H272" s="14"/>
      <c r="I272" s="14"/>
      <c r="J272" s="14"/>
      <c r="K272" s="14"/>
      <c r="L272" s="14"/>
      <c r="M272" s="14"/>
      <c r="N272" s="14"/>
      <c r="O272" s="14"/>
      <c r="P272" s="14"/>
      <c r="Q272" s="14"/>
      <c r="R272" s="15"/>
      <c r="S272" s="14"/>
      <c r="T272" s="14"/>
      <c r="U272" s="14"/>
      <c r="V272" s="14"/>
      <c r="W272" s="14"/>
      <c r="X272" s="14"/>
      <c r="Y272" s="18"/>
      <c r="Z272" s="19"/>
      <c r="AA272" s="19"/>
      <c r="AB272" s="19"/>
      <c r="AC272" s="14"/>
      <c r="AD272" s="20"/>
      <c r="AE272" s="21"/>
      <c r="AF272" s="19"/>
      <c r="AG272" s="14"/>
      <c r="AH272" s="14"/>
      <c r="AI272" s="14"/>
      <c r="AJ272" s="14"/>
      <c r="AK272" s="15"/>
      <c r="AL272" s="14"/>
      <c r="AM272" s="14"/>
    </row>
    <row r="273" customFormat="false" ht="15" hidden="false" customHeight="true" outlineLevel="0" collapsed="false">
      <c r="A273" s="14"/>
      <c r="B273" s="14"/>
      <c r="C273" s="15"/>
      <c r="D273" s="14" t="str">
        <f aca="false">IF(C273="","",YEAR(C273))</f>
        <v/>
      </c>
      <c r="E273" s="14"/>
      <c r="F273" s="14"/>
      <c r="G273" s="14"/>
      <c r="H273" s="14"/>
      <c r="I273" s="14"/>
      <c r="J273" s="14"/>
      <c r="K273" s="14"/>
      <c r="L273" s="14"/>
      <c r="M273" s="14"/>
      <c r="N273" s="14"/>
      <c r="O273" s="14"/>
      <c r="P273" s="14"/>
      <c r="Q273" s="14"/>
      <c r="R273" s="15"/>
      <c r="S273" s="14"/>
      <c r="T273" s="14"/>
      <c r="U273" s="14"/>
      <c r="V273" s="14"/>
      <c r="W273" s="14"/>
      <c r="X273" s="14"/>
      <c r="Y273" s="18"/>
      <c r="Z273" s="19"/>
      <c r="AA273" s="19"/>
      <c r="AB273" s="19"/>
      <c r="AC273" s="14"/>
      <c r="AD273" s="20"/>
      <c r="AE273" s="21"/>
      <c r="AF273" s="19"/>
      <c r="AG273" s="14"/>
      <c r="AH273" s="14"/>
      <c r="AI273" s="14"/>
      <c r="AJ273" s="14"/>
      <c r="AK273" s="15"/>
      <c r="AL273" s="14"/>
      <c r="AM273" s="14"/>
    </row>
    <row r="274" customFormat="false" ht="15" hidden="false" customHeight="true" outlineLevel="0" collapsed="false">
      <c r="A274" s="14"/>
      <c r="B274" s="14"/>
      <c r="C274" s="15"/>
      <c r="D274" s="14" t="str">
        <f aca="false">IF(C274="","",YEAR(C274))</f>
        <v/>
      </c>
      <c r="E274" s="14"/>
      <c r="F274" s="14"/>
      <c r="G274" s="14"/>
      <c r="H274" s="14"/>
      <c r="I274" s="14"/>
      <c r="J274" s="14"/>
      <c r="K274" s="14"/>
      <c r="L274" s="14"/>
      <c r="M274" s="14"/>
      <c r="N274" s="14"/>
      <c r="O274" s="14"/>
      <c r="P274" s="14"/>
      <c r="Q274" s="14"/>
      <c r="R274" s="15"/>
      <c r="S274" s="14"/>
      <c r="T274" s="14"/>
      <c r="U274" s="14"/>
      <c r="V274" s="14"/>
      <c r="W274" s="14"/>
      <c r="X274" s="14"/>
      <c r="Y274" s="18"/>
      <c r="Z274" s="19"/>
      <c r="AA274" s="19"/>
      <c r="AB274" s="19"/>
      <c r="AC274" s="14"/>
      <c r="AD274" s="20"/>
      <c r="AE274" s="21"/>
      <c r="AF274" s="19"/>
      <c r="AG274" s="14"/>
      <c r="AH274" s="14"/>
      <c r="AI274" s="14"/>
      <c r="AJ274" s="14"/>
      <c r="AK274" s="15"/>
      <c r="AL274" s="14"/>
      <c r="AM274" s="14"/>
    </row>
    <row r="275" customFormat="false" ht="15" hidden="false" customHeight="true" outlineLevel="0" collapsed="false">
      <c r="A275" s="14"/>
      <c r="B275" s="14"/>
      <c r="C275" s="15"/>
      <c r="D275" s="14" t="str">
        <f aca="false">IF(C275="","",YEAR(C275))</f>
        <v/>
      </c>
      <c r="E275" s="14"/>
      <c r="F275" s="14"/>
      <c r="G275" s="14"/>
      <c r="H275" s="14"/>
      <c r="I275" s="14"/>
      <c r="J275" s="14"/>
      <c r="K275" s="14"/>
      <c r="L275" s="14"/>
      <c r="M275" s="14"/>
      <c r="N275" s="14"/>
      <c r="O275" s="14"/>
      <c r="P275" s="14"/>
      <c r="Q275" s="14"/>
      <c r="R275" s="15"/>
      <c r="S275" s="14"/>
      <c r="T275" s="14"/>
      <c r="U275" s="14"/>
      <c r="V275" s="14"/>
      <c r="W275" s="14"/>
      <c r="X275" s="14"/>
      <c r="Y275" s="18"/>
      <c r="Z275" s="19"/>
      <c r="AA275" s="19"/>
      <c r="AB275" s="19"/>
      <c r="AC275" s="14"/>
      <c r="AD275" s="20"/>
      <c r="AE275" s="21"/>
      <c r="AF275" s="19"/>
      <c r="AG275" s="14"/>
      <c r="AH275" s="14"/>
      <c r="AI275" s="14"/>
      <c r="AJ275" s="14"/>
      <c r="AK275" s="15"/>
      <c r="AL275" s="14"/>
      <c r="AM275" s="14"/>
    </row>
    <row r="276" customFormat="false" ht="15" hidden="false" customHeight="true" outlineLevel="0" collapsed="false">
      <c r="A276" s="14"/>
      <c r="B276" s="14"/>
      <c r="C276" s="15"/>
      <c r="D276" s="14" t="str">
        <f aca="false">IF(C276="","",YEAR(C276))</f>
        <v/>
      </c>
      <c r="E276" s="14"/>
      <c r="F276" s="14"/>
      <c r="G276" s="14"/>
      <c r="H276" s="14"/>
      <c r="I276" s="14"/>
      <c r="J276" s="14"/>
      <c r="K276" s="14"/>
      <c r="L276" s="14"/>
      <c r="M276" s="14"/>
      <c r="N276" s="14"/>
      <c r="O276" s="14"/>
      <c r="P276" s="14"/>
      <c r="Q276" s="14"/>
      <c r="R276" s="15"/>
      <c r="S276" s="14"/>
      <c r="T276" s="14"/>
      <c r="U276" s="14"/>
      <c r="V276" s="14"/>
      <c r="W276" s="14"/>
      <c r="X276" s="14"/>
      <c r="Y276" s="18"/>
      <c r="Z276" s="19"/>
      <c r="AA276" s="19"/>
      <c r="AB276" s="19"/>
      <c r="AC276" s="14"/>
      <c r="AD276" s="20"/>
      <c r="AE276" s="21"/>
      <c r="AF276" s="19"/>
      <c r="AG276" s="14"/>
      <c r="AH276" s="14"/>
      <c r="AI276" s="14"/>
      <c r="AJ276" s="14"/>
      <c r="AK276" s="15"/>
      <c r="AL276" s="14"/>
      <c r="AM276" s="14"/>
    </row>
    <row r="277" customFormat="false" ht="15" hidden="false" customHeight="true" outlineLevel="0" collapsed="false">
      <c r="A277" s="14"/>
      <c r="B277" s="14"/>
      <c r="C277" s="15"/>
      <c r="D277" s="14" t="str">
        <f aca="false">IF(C277="","",YEAR(C277))</f>
        <v/>
      </c>
      <c r="E277" s="14"/>
      <c r="F277" s="14"/>
      <c r="G277" s="14"/>
      <c r="H277" s="14"/>
      <c r="I277" s="14"/>
      <c r="J277" s="14"/>
      <c r="K277" s="14"/>
      <c r="L277" s="14"/>
      <c r="M277" s="14"/>
      <c r="N277" s="14"/>
      <c r="O277" s="14"/>
      <c r="P277" s="14"/>
      <c r="Q277" s="14"/>
      <c r="R277" s="15"/>
      <c r="S277" s="14"/>
      <c r="T277" s="14"/>
      <c r="U277" s="14"/>
      <c r="V277" s="14"/>
      <c r="W277" s="14"/>
      <c r="X277" s="14"/>
      <c r="Y277" s="18"/>
      <c r="Z277" s="19"/>
      <c r="AA277" s="19"/>
      <c r="AB277" s="19"/>
      <c r="AC277" s="14"/>
      <c r="AD277" s="20"/>
      <c r="AE277" s="21"/>
      <c r="AF277" s="19"/>
      <c r="AG277" s="14"/>
      <c r="AH277" s="14"/>
      <c r="AI277" s="14"/>
      <c r="AJ277" s="14"/>
      <c r="AK277" s="15"/>
      <c r="AL277" s="14"/>
      <c r="AM277" s="14"/>
    </row>
    <row r="278" customFormat="false" ht="15" hidden="false" customHeight="true" outlineLevel="0" collapsed="false">
      <c r="A278" s="14"/>
      <c r="B278" s="14"/>
      <c r="C278" s="15"/>
      <c r="D278" s="14" t="str">
        <f aca="false">IF(C278="","",YEAR(C278))</f>
        <v/>
      </c>
      <c r="E278" s="14"/>
      <c r="F278" s="14"/>
      <c r="G278" s="14"/>
      <c r="H278" s="14"/>
      <c r="I278" s="14"/>
      <c r="J278" s="14"/>
      <c r="K278" s="14"/>
      <c r="L278" s="14"/>
      <c r="M278" s="14"/>
      <c r="N278" s="14"/>
      <c r="O278" s="14"/>
      <c r="P278" s="14"/>
      <c r="Q278" s="14"/>
      <c r="R278" s="15"/>
      <c r="S278" s="14"/>
      <c r="T278" s="14"/>
      <c r="U278" s="14"/>
      <c r="V278" s="14"/>
      <c r="W278" s="14"/>
      <c r="X278" s="14"/>
      <c r="Y278" s="18"/>
      <c r="Z278" s="19"/>
      <c r="AA278" s="19"/>
      <c r="AB278" s="19"/>
      <c r="AC278" s="14"/>
      <c r="AD278" s="20"/>
      <c r="AE278" s="21"/>
      <c r="AF278" s="19"/>
      <c r="AG278" s="14"/>
      <c r="AH278" s="14"/>
      <c r="AI278" s="14"/>
      <c r="AJ278" s="14"/>
      <c r="AK278" s="15"/>
      <c r="AL278" s="14"/>
      <c r="AM278" s="14"/>
    </row>
    <row r="279" customFormat="false" ht="15" hidden="false" customHeight="true" outlineLevel="0" collapsed="false">
      <c r="A279" s="14"/>
      <c r="B279" s="14"/>
      <c r="C279" s="15"/>
      <c r="D279" s="14" t="str">
        <f aca="false">IF(C279="","",YEAR(C279))</f>
        <v/>
      </c>
      <c r="E279" s="14"/>
      <c r="F279" s="14"/>
      <c r="G279" s="14"/>
      <c r="H279" s="14"/>
      <c r="I279" s="14"/>
      <c r="J279" s="14"/>
      <c r="K279" s="14"/>
      <c r="L279" s="14"/>
      <c r="M279" s="14"/>
      <c r="N279" s="14"/>
      <c r="O279" s="14"/>
      <c r="P279" s="14"/>
      <c r="Q279" s="14"/>
      <c r="R279" s="15"/>
      <c r="S279" s="14"/>
      <c r="T279" s="14"/>
      <c r="U279" s="14"/>
      <c r="V279" s="14"/>
      <c r="W279" s="14"/>
      <c r="X279" s="14"/>
      <c r="Y279" s="18"/>
      <c r="Z279" s="19"/>
      <c r="AA279" s="19"/>
      <c r="AB279" s="19"/>
      <c r="AC279" s="14"/>
      <c r="AD279" s="20"/>
      <c r="AE279" s="21"/>
      <c r="AF279" s="19"/>
      <c r="AG279" s="14"/>
      <c r="AH279" s="14"/>
      <c r="AI279" s="14"/>
      <c r="AJ279" s="14"/>
      <c r="AK279" s="15"/>
      <c r="AL279" s="14"/>
      <c r="AM279" s="14"/>
    </row>
    <row r="280" customFormat="false" ht="15" hidden="false" customHeight="true" outlineLevel="0" collapsed="false">
      <c r="A280" s="14"/>
      <c r="B280" s="14"/>
      <c r="C280" s="15"/>
      <c r="D280" s="14" t="str">
        <f aca="false">IF(C280="","",YEAR(C280))</f>
        <v/>
      </c>
      <c r="E280" s="14"/>
      <c r="F280" s="14"/>
      <c r="G280" s="14"/>
      <c r="H280" s="14"/>
      <c r="I280" s="14"/>
      <c r="J280" s="14"/>
      <c r="K280" s="14"/>
      <c r="L280" s="14"/>
      <c r="M280" s="14"/>
      <c r="N280" s="14"/>
      <c r="O280" s="14"/>
      <c r="P280" s="14"/>
      <c r="Q280" s="14"/>
      <c r="R280" s="15"/>
      <c r="S280" s="14"/>
      <c r="T280" s="14"/>
      <c r="U280" s="14"/>
      <c r="V280" s="14"/>
      <c r="W280" s="14"/>
      <c r="X280" s="14"/>
      <c r="Y280" s="18"/>
      <c r="Z280" s="19"/>
      <c r="AA280" s="19"/>
      <c r="AB280" s="19"/>
      <c r="AC280" s="14"/>
      <c r="AD280" s="20"/>
      <c r="AE280" s="21"/>
      <c r="AF280" s="19"/>
      <c r="AG280" s="14"/>
      <c r="AH280" s="14"/>
      <c r="AI280" s="14"/>
      <c r="AJ280" s="14"/>
      <c r="AK280" s="15"/>
      <c r="AL280" s="14"/>
      <c r="AM280" s="14"/>
    </row>
    <row r="281" customFormat="false" ht="15" hidden="false" customHeight="true" outlineLevel="0" collapsed="false">
      <c r="A281" s="14"/>
      <c r="B281" s="14"/>
      <c r="C281" s="15"/>
      <c r="D281" s="14" t="str">
        <f aca="false">IF(C281="","",YEAR(C281))</f>
        <v/>
      </c>
      <c r="E281" s="14"/>
      <c r="F281" s="14"/>
      <c r="G281" s="14"/>
      <c r="H281" s="14"/>
      <c r="I281" s="14"/>
      <c r="J281" s="14"/>
      <c r="K281" s="14"/>
      <c r="L281" s="14"/>
      <c r="M281" s="14"/>
      <c r="N281" s="14"/>
      <c r="O281" s="14"/>
      <c r="P281" s="14"/>
      <c r="Q281" s="14"/>
      <c r="R281" s="15"/>
      <c r="S281" s="14"/>
      <c r="T281" s="14"/>
      <c r="U281" s="14"/>
      <c r="V281" s="14"/>
      <c r="W281" s="14"/>
      <c r="X281" s="14"/>
      <c r="Y281" s="18"/>
      <c r="Z281" s="19"/>
      <c r="AA281" s="19"/>
      <c r="AB281" s="19"/>
      <c r="AC281" s="14"/>
      <c r="AD281" s="20"/>
      <c r="AE281" s="21"/>
      <c r="AF281" s="19"/>
      <c r="AG281" s="14"/>
      <c r="AH281" s="14"/>
      <c r="AI281" s="14"/>
      <c r="AJ281" s="14"/>
      <c r="AK281" s="15"/>
      <c r="AL281" s="14"/>
      <c r="AM281" s="14"/>
    </row>
    <row r="282" customFormat="false" ht="15" hidden="false" customHeight="true" outlineLevel="0" collapsed="false">
      <c r="A282" s="14"/>
      <c r="B282" s="14"/>
      <c r="C282" s="15"/>
      <c r="D282" s="14" t="str">
        <f aca="false">IF(C282="","",YEAR(C282))</f>
        <v/>
      </c>
      <c r="E282" s="14"/>
      <c r="F282" s="14"/>
      <c r="G282" s="14"/>
      <c r="H282" s="14"/>
      <c r="I282" s="14"/>
      <c r="J282" s="14"/>
      <c r="K282" s="14"/>
      <c r="L282" s="14"/>
      <c r="M282" s="14"/>
      <c r="N282" s="14"/>
      <c r="O282" s="14"/>
      <c r="P282" s="14"/>
      <c r="Q282" s="14"/>
      <c r="R282" s="15"/>
      <c r="S282" s="14"/>
      <c r="T282" s="14"/>
      <c r="U282" s="14"/>
      <c r="V282" s="14"/>
      <c r="W282" s="14"/>
      <c r="X282" s="14"/>
      <c r="Y282" s="18"/>
      <c r="Z282" s="19"/>
      <c r="AA282" s="19"/>
      <c r="AB282" s="19"/>
      <c r="AC282" s="14"/>
      <c r="AD282" s="20"/>
      <c r="AE282" s="21"/>
      <c r="AF282" s="19"/>
      <c r="AG282" s="14"/>
      <c r="AH282" s="14"/>
      <c r="AI282" s="14"/>
      <c r="AJ282" s="14"/>
      <c r="AK282" s="15"/>
      <c r="AL282" s="14"/>
      <c r="AM282" s="14"/>
    </row>
    <row r="283" customFormat="false" ht="15" hidden="false" customHeight="true" outlineLevel="0" collapsed="false">
      <c r="A283" s="14"/>
      <c r="B283" s="14"/>
      <c r="C283" s="15"/>
      <c r="D283" s="14" t="str">
        <f aca="false">IF(C283="","",YEAR(C283))</f>
        <v/>
      </c>
      <c r="E283" s="14"/>
      <c r="F283" s="14"/>
      <c r="G283" s="14"/>
      <c r="H283" s="14"/>
      <c r="I283" s="14"/>
      <c r="J283" s="14"/>
      <c r="K283" s="14"/>
      <c r="L283" s="14"/>
      <c r="M283" s="14"/>
      <c r="N283" s="14"/>
      <c r="O283" s="14"/>
      <c r="P283" s="14"/>
      <c r="Q283" s="14"/>
      <c r="R283" s="15"/>
      <c r="S283" s="14"/>
      <c r="T283" s="14"/>
      <c r="U283" s="14"/>
      <c r="V283" s="14"/>
      <c r="W283" s="14"/>
      <c r="X283" s="14"/>
      <c r="Y283" s="18"/>
      <c r="Z283" s="19"/>
      <c r="AA283" s="19"/>
      <c r="AB283" s="19"/>
      <c r="AC283" s="14"/>
      <c r="AD283" s="20"/>
      <c r="AE283" s="21"/>
      <c r="AF283" s="19"/>
      <c r="AG283" s="14"/>
      <c r="AH283" s="14"/>
      <c r="AI283" s="14"/>
      <c r="AJ283" s="14"/>
      <c r="AK283" s="15"/>
      <c r="AL283" s="14"/>
      <c r="AM283" s="14"/>
    </row>
    <row r="284" customFormat="false" ht="15" hidden="false" customHeight="true" outlineLevel="0" collapsed="false">
      <c r="A284" s="14"/>
      <c r="B284" s="14"/>
      <c r="C284" s="15"/>
      <c r="D284" s="14" t="str">
        <f aca="false">IF(C284="","",YEAR(C284))</f>
        <v/>
      </c>
      <c r="E284" s="14"/>
      <c r="F284" s="14"/>
      <c r="G284" s="14"/>
      <c r="H284" s="14"/>
      <c r="I284" s="14"/>
      <c r="J284" s="14"/>
      <c r="K284" s="14"/>
      <c r="L284" s="14"/>
      <c r="M284" s="14"/>
      <c r="N284" s="14"/>
      <c r="O284" s="14"/>
      <c r="P284" s="14"/>
      <c r="Q284" s="14"/>
      <c r="R284" s="15"/>
      <c r="S284" s="14"/>
      <c r="T284" s="14"/>
      <c r="U284" s="14"/>
      <c r="V284" s="14"/>
      <c r="W284" s="14"/>
      <c r="X284" s="14"/>
      <c r="Y284" s="18"/>
      <c r="Z284" s="19"/>
      <c r="AA284" s="19"/>
      <c r="AB284" s="19"/>
      <c r="AC284" s="14"/>
      <c r="AD284" s="20"/>
      <c r="AE284" s="21"/>
      <c r="AF284" s="19"/>
      <c r="AG284" s="14"/>
      <c r="AH284" s="14"/>
      <c r="AI284" s="14"/>
      <c r="AJ284" s="14"/>
      <c r="AK284" s="15"/>
      <c r="AL284" s="14"/>
      <c r="AM284" s="14"/>
    </row>
    <row r="285" customFormat="false" ht="15" hidden="false" customHeight="true" outlineLevel="0" collapsed="false">
      <c r="A285" s="14"/>
      <c r="B285" s="14"/>
      <c r="C285" s="15"/>
      <c r="D285" s="14" t="str">
        <f aca="false">IF(C285="","",YEAR(C285))</f>
        <v/>
      </c>
      <c r="E285" s="14"/>
      <c r="F285" s="14"/>
      <c r="G285" s="14"/>
      <c r="H285" s="14"/>
      <c r="I285" s="14"/>
      <c r="J285" s="14"/>
      <c r="K285" s="14"/>
      <c r="L285" s="14"/>
      <c r="M285" s="14"/>
      <c r="N285" s="14"/>
      <c r="O285" s="14"/>
      <c r="P285" s="14"/>
      <c r="Q285" s="14"/>
      <c r="R285" s="15"/>
      <c r="S285" s="14"/>
      <c r="T285" s="14"/>
      <c r="U285" s="14"/>
      <c r="V285" s="14"/>
      <c r="W285" s="14"/>
      <c r="X285" s="14"/>
      <c r="Y285" s="18"/>
      <c r="Z285" s="19"/>
      <c r="AA285" s="19"/>
      <c r="AB285" s="19"/>
      <c r="AC285" s="14"/>
      <c r="AD285" s="20"/>
      <c r="AE285" s="21"/>
      <c r="AF285" s="19"/>
      <c r="AG285" s="14"/>
      <c r="AH285" s="14"/>
      <c r="AI285" s="14"/>
      <c r="AJ285" s="14"/>
      <c r="AK285" s="15"/>
      <c r="AL285" s="14"/>
      <c r="AM285" s="14"/>
    </row>
    <row r="286" customFormat="false" ht="15" hidden="false" customHeight="true" outlineLevel="0" collapsed="false">
      <c r="A286" s="14"/>
      <c r="B286" s="14"/>
      <c r="C286" s="15"/>
      <c r="D286" s="14" t="str">
        <f aca="false">IF(C286="","",YEAR(C286))</f>
        <v/>
      </c>
      <c r="E286" s="14"/>
      <c r="F286" s="14"/>
      <c r="G286" s="14"/>
      <c r="H286" s="14"/>
      <c r="I286" s="14"/>
      <c r="J286" s="14"/>
      <c r="K286" s="14"/>
      <c r="L286" s="14"/>
      <c r="M286" s="14"/>
      <c r="N286" s="14"/>
      <c r="O286" s="14"/>
      <c r="P286" s="14"/>
      <c r="Q286" s="14"/>
      <c r="R286" s="15"/>
      <c r="S286" s="14"/>
      <c r="T286" s="14"/>
      <c r="U286" s="14"/>
      <c r="V286" s="14"/>
      <c r="W286" s="14"/>
      <c r="X286" s="14"/>
      <c r="Y286" s="18"/>
      <c r="Z286" s="19"/>
      <c r="AA286" s="19"/>
      <c r="AB286" s="19"/>
      <c r="AC286" s="14"/>
      <c r="AD286" s="20"/>
      <c r="AE286" s="21"/>
      <c r="AF286" s="19"/>
      <c r="AG286" s="14"/>
      <c r="AH286" s="14"/>
      <c r="AI286" s="14"/>
      <c r="AJ286" s="14"/>
      <c r="AK286" s="15"/>
      <c r="AL286" s="14"/>
      <c r="AM286" s="14"/>
    </row>
    <row r="287" customFormat="false" ht="15" hidden="false" customHeight="true" outlineLevel="0" collapsed="false">
      <c r="A287" s="14"/>
      <c r="B287" s="14"/>
      <c r="C287" s="15"/>
      <c r="D287" s="14" t="str">
        <f aca="false">IF(C287="","",YEAR(C287))</f>
        <v/>
      </c>
      <c r="E287" s="14"/>
      <c r="F287" s="14"/>
      <c r="G287" s="14"/>
      <c r="H287" s="14"/>
      <c r="I287" s="14"/>
      <c r="J287" s="14"/>
      <c r="K287" s="14"/>
      <c r="L287" s="14"/>
      <c r="M287" s="14"/>
      <c r="N287" s="14"/>
      <c r="O287" s="14"/>
      <c r="P287" s="14"/>
      <c r="Q287" s="14"/>
      <c r="R287" s="15"/>
      <c r="S287" s="14"/>
      <c r="T287" s="14"/>
      <c r="U287" s="14"/>
      <c r="V287" s="14"/>
      <c r="W287" s="14"/>
      <c r="X287" s="14"/>
      <c r="Y287" s="18"/>
      <c r="Z287" s="19"/>
      <c r="AA287" s="19"/>
      <c r="AB287" s="19"/>
      <c r="AC287" s="14"/>
      <c r="AD287" s="20"/>
      <c r="AE287" s="21"/>
      <c r="AF287" s="19"/>
      <c r="AG287" s="14"/>
      <c r="AH287" s="14"/>
      <c r="AI287" s="14"/>
      <c r="AJ287" s="14"/>
      <c r="AK287" s="15"/>
      <c r="AL287" s="14"/>
      <c r="AM287" s="14"/>
    </row>
    <row r="288" customFormat="false" ht="15" hidden="false" customHeight="true" outlineLevel="0" collapsed="false">
      <c r="A288" s="14"/>
      <c r="B288" s="14"/>
      <c r="C288" s="15"/>
      <c r="D288" s="14" t="str">
        <f aca="false">IF(C288="","",YEAR(C288))</f>
        <v/>
      </c>
      <c r="E288" s="14"/>
      <c r="F288" s="14"/>
      <c r="G288" s="14"/>
      <c r="H288" s="14"/>
      <c r="I288" s="14"/>
      <c r="J288" s="14"/>
      <c r="K288" s="14"/>
      <c r="L288" s="14"/>
      <c r="M288" s="14"/>
      <c r="N288" s="14"/>
      <c r="O288" s="14"/>
      <c r="P288" s="14"/>
      <c r="Q288" s="14"/>
      <c r="R288" s="15"/>
      <c r="S288" s="14"/>
      <c r="T288" s="14"/>
      <c r="U288" s="14"/>
      <c r="V288" s="14"/>
      <c r="W288" s="14"/>
      <c r="X288" s="14"/>
      <c r="Y288" s="18"/>
      <c r="Z288" s="19"/>
      <c r="AA288" s="19"/>
      <c r="AB288" s="19"/>
      <c r="AC288" s="14"/>
      <c r="AD288" s="20"/>
      <c r="AE288" s="21"/>
      <c r="AF288" s="19"/>
      <c r="AG288" s="14"/>
      <c r="AH288" s="14"/>
      <c r="AI288" s="14"/>
      <c r="AJ288" s="14"/>
      <c r="AK288" s="15"/>
      <c r="AL288" s="14"/>
      <c r="AM288" s="14"/>
    </row>
    <row r="289" customFormat="false" ht="15" hidden="false" customHeight="true" outlineLevel="0" collapsed="false">
      <c r="A289" s="14"/>
      <c r="B289" s="14"/>
      <c r="C289" s="15"/>
      <c r="D289" s="14" t="str">
        <f aca="false">IF(C289="","",YEAR(C289))</f>
        <v/>
      </c>
      <c r="E289" s="14"/>
      <c r="F289" s="14"/>
      <c r="G289" s="14"/>
      <c r="H289" s="14"/>
      <c r="I289" s="14"/>
      <c r="J289" s="14"/>
      <c r="K289" s="14"/>
      <c r="L289" s="14"/>
      <c r="M289" s="14"/>
      <c r="N289" s="14"/>
      <c r="O289" s="14"/>
      <c r="P289" s="14"/>
      <c r="Q289" s="14"/>
      <c r="R289" s="15"/>
      <c r="S289" s="14"/>
      <c r="T289" s="14"/>
      <c r="U289" s="14"/>
      <c r="V289" s="14"/>
      <c r="W289" s="14"/>
      <c r="X289" s="14"/>
      <c r="Y289" s="18"/>
      <c r="Z289" s="19"/>
      <c r="AA289" s="19"/>
      <c r="AB289" s="19"/>
      <c r="AC289" s="14"/>
      <c r="AD289" s="20"/>
      <c r="AE289" s="21"/>
      <c r="AF289" s="19"/>
      <c r="AG289" s="14"/>
      <c r="AH289" s="14"/>
      <c r="AI289" s="14"/>
      <c r="AJ289" s="14"/>
      <c r="AK289" s="15"/>
      <c r="AL289" s="14"/>
      <c r="AM289" s="14"/>
    </row>
    <row r="290" customFormat="false" ht="15" hidden="false" customHeight="true" outlineLevel="0" collapsed="false">
      <c r="A290" s="14"/>
      <c r="B290" s="14"/>
      <c r="C290" s="15"/>
      <c r="D290" s="14" t="str">
        <f aca="false">IF(C290="","",YEAR(C290))</f>
        <v/>
      </c>
      <c r="E290" s="14"/>
      <c r="F290" s="14"/>
      <c r="G290" s="14"/>
      <c r="H290" s="14"/>
      <c r="I290" s="14"/>
      <c r="J290" s="14"/>
      <c r="K290" s="14"/>
      <c r="L290" s="14"/>
      <c r="M290" s="14"/>
      <c r="N290" s="14"/>
      <c r="O290" s="14"/>
      <c r="P290" s="14"/>
      <c r="Q290" s="14"/>
      <c r="R290" s="15"/>
      <c r="S290" s="14"/>
      <c r="T290" s="14"/>
      <c r="U290" s="14"/>
      <c r="V290" s="14"/>
      <c r="W290" s="14"/>
      <c r="X290" s="14"/>
      <c r="Y290" s="18"/>
      <c r="Z290" s="19"/>
      <c r="AA290" s="19"/>
      <c r="AB290" s="19"/>
      <c r="AC290" s="14"/>
      <c r="AD290" s="20"/>
      <c r="AE290" s="21"/>
      <c r="AF290" s="19"/>
      <c r="AG290" s="14"/>
      <c r="AH290" s="14"/>
      <c r="AI290" s="14"/>
      <c r="AJ290" s="14"/>
      <c r="AK290" s="15"/>
      <c r="AL290" s="14"/>
      <c r="AM290" s="14"/>
    </row>
    <row r="291" customFormat="false" ht="15" hidden="false" customHeight="true" outlineLevel="0" collapsed="false">
      <c r="A291" s="14"/>
      <c r="B291" s="14"/>
      <c r="C291" s="15"/>
      <c r="D291" s="14" t="str">
        <f aca="false">IF(C291="","",YEAR(C291))</f>
        <v/>
      </c>
      <c r="E291" s="14"/>
      <c r="F291" s="14"/>
      <c r="G291" s="14"/>
      <c r="H291" s="14"/>
      <c r="I291" s="14"/>
      <c r="J291" s="14"/>
      <c r="K291" s="14"/>
      <c r="L291" s="14"/>
      <c r="M291" s="14"/>
      <c r="N291" s="14"/>
      <c r="O291" s="14"/>
      <c r="P291" s="14"/>
      <c r="Q291" s="14"/>
      <c r="R291" s="15"/>
      <c r="S291" s="14"/>
      <c r="T291" s="14"/>
      <c r="U291" s="14"/>
      <c r="V291" s="14"/>
      <c r="W291" s="14"/>
      <c r="X291" s="14"/>
      <c r="Y291" s="18"/>
      <c r="Z291" s="19"/>
      <c r="AA291" s="19"/>
      <c r="AB291" s="19"/>
      <c r="AC291" s="14"/>
      <c r="AD291" s="20"/>
      <c r="AE291" s="21"/>
      <c r="AF291" s="19"/>
      <c r="AG291" s="14"/>
      <c r="AH291" s="14"/>
      <c r="AI291" s="14"/>
      <c r="AJ291" s="14"/>
      <c r="AK291" s="15"/>
      <c r="AL291" s="14"/>
      <c r="AM291" s="14"/>
    </row>
    <row r="292" customFormat="false" ht="15" hidden="false" customHeight="true" outlineLevel="0" collapsed="false">
      <c r="A292" s="14"/>
      <c r="B292" s="14"/>
      <c r="C292" s="15"/>
      <c r="D292" s="14" t="str">
        <f aca="false">IF(C292="","",YEAR(C292))</f>
        <v/>
      </c>
      <c r="E292" s="14"/>
      <c r="F292" s="14"/>
      <c r="G292" s="14"/>
      <c r="H292" s="14"/>
      <c r="I292" s="14"/>
      <c r="J292" s="14"/>
      <c r="K292" s="14"/>
      <c r="L292" s="14"/>
      <c r="M292" s="14"/>
      <c r="N292" s="14"/>
      <c r="O292" s="14"/>
      <c r="P292" s="14"/>
      <c r="Q292" s="14"/>
      <c r="R292" s="15"/>
      <c r="S292" s="14"/>
      <c r="T292" s="14"/>
      <c r="U292" s="14"/>
      <c r="V292" s="14"/>
      <c r="W292" s="14"/>
      <c r="X292" s="14"/>
      <c r="Y292" s="18"/>
      <c r="Z292" s="19"/>
      <c r="AA292" s="19"/>
      <c r="AB292" s="19"/>
      <c r="AC292" s="14"/>
      <c r="AD292" s="20"/>
      <c r="AE292" s="21"/>
      <c r="AF292" s="19"/>
      <c r="AG292" s="14"/>
      <c r="AH292" s="14"/>
      <c r="AI292" s="14"/>
      <c r="AJ292" s="14"/>
      <c r="AK292" s="15"/>
      <c r="AL292" s="14"/>
      <c r="AM292" s="14"/>
    </row>
    <row r="293" customFormat="false" ht="15" hidden="false" customHeight="true" outlineLevel="0" collapsed="false">
      <c r="A293" s="14"/>
      <c r="B293" s="14"/>
      <c r="C293" s="15"/>
      <c r="D293" s="14" t="str">
        <f aca="false">IF(C293="","",YEAR(C293))</f>
        <v/>
      </c>
      <c r="E293" s="14"/>
      <c r="F293" s="14"/>
      <c r="G293" s="14"/>
      <c r="H293" s="14"/>
      <c r="I293" s="14"/>
      <c r="J293" s="14"/>
      <c r="K293" s="14"/>
      <c r="L293" s="14"/>
      <c r="M293" s="14"/>
      <c r="N293" s="14"/>
      <c r="O293" s="14"/>
      <c r="P293" s="14"/>
      <c r="Q293" s="14"/>
      <c r="R293" s="15"/>
      <c r="S293" s="14"/>
      <c r="T293" s="14"/>
      <c r="U293" s="14"/>
      <c r="V293" s="14"/>
      <c r="W293" s="14"/>
      <c r="X293" s="14"/>
      <c r="Y293" s="18"/>
      <c r="Z293" s="19"/>
      <c r="AA293" s="19"/>
      <c r="AB293" s="19"/>
      <c r="AC293" s="14"/>
      <c r="AD293" s="20"/>
      <c r="AE293" s="21"/>
      <c r="AF293" s="19"/>
      <c r="AG293" s="14"/>
      <c r="AH293" s="14"/>
      <c r="AI293" s="14"/>
      <c r="AJ293" s="14"/>
      <c r="AK293" s="15"/>
      <c r="AL293" s="14"/>
      <c r="AM293" s="14"/>
    </row>
    <row r="294" customFormat="false" ht="15" hidden="false" customHeight="true" outlineLevel="0" collapsed="false">
      <c r="A294" s="14"/>
      <c r="B294" s="14"/>
      <c r="C294" s="15"/>
      <c r="D294" s="14" t="str">
        <f aca="false">IF(C294="","",YEAR(C294))</f>
        <v/>
      </c>
      <c r="E294" s="14"/>
      <c r="F294" s="14"/>
      <c r="G294" s="14"/>
      <c r="H294" s="14"/>
      <c r="I294" s="14"/>
      <c r="J294" s="14"/>
      <c r="K294" s="14"/>
      <c r="L294" s="14"/>
      <c r="M294" s="14"/>
      <c r="N294" s="14"/>
      <c r="O294" s="14"/>
      <c r="P294" s="14"/>
      <c r="Q294" s="14"/>
      <c r="R294" s="15"/>
      <c r="S294" s="14"/>
      <c r="T294" s="14"/>
      <c r="U294" s="14"/>
      <c r="V294" s="14"/>
      <c r="W294" s="14"/>
      <c r="X294" s="14"/>
      <c r="Y294" s="18"/>
      <c r="Z294" s="19"/>
      <c r="AA294" s="19"/>
      <c r="AB294" s="19"/>
      <c r="AC294" s="14"/>
      <c r="AD294" s="20"/>
      <c r="AE294" s="21"/>
      <c r="AF294" s="19"/>
      <c r="AG294" s="14"/>
      <c r="AH294" s="14"/>
      <c r="AI294" s="14"/>
      <c r="AJ294" s="14"/>
      <c r="AK294" s="15"/>
      <c r="AL294" s="14"/>
      <c r="AM294" s="14"/>
    </row>
    <row r="295" customFormat="false" ht="15" hidden="false" customHeight="true" outlineLevel="0" collapsed="false">
      <c r="A295" s="14"/>
      <c r="B295" s="14"/>
      <c r="C295" s="15"/>
      <c r="D295" s="14" t="str">
        <f aca="false">IF(C295="","",YEAR(C295))</f>
        <v/>
      </c>
      <c r="E295" s="14"/>
      <c r="F295" s="14"/>
      <c r="G295" s="14"/>
      <c r="H295" s="14"/>
      <c r="I295" s="14"/>
      <c r="J295" s="14"/>
      <c r="K295" s="14"/>
      <c r="L295" s="14"/>
      <c r="M295" s="14"/>
      <c r="N295" s="14"/>
      <c r="O295" s="14"/>
      <c r="P295" s="14"/>
      <c r="Q295" s="14"/>
      <c r="R295" s="15"/>
      <c r="S295" s="14"/>
      <c r="T295" s="14"/>
      <c r="U295" s="14"/>
      <c r="V295" s="14"/>
      <c r="W295" s="14"/>
      <c r="X295" s="14"/>
      <c r="Y295" s="18"/>
      <c r="Z295" s="19"/>
      <c r="AA295" s="19"/>
      <c r="AB295" s="19"/>
      <c r="AC295" s="14"/>
      <c r="AD295" s="20"/>
      <c r="AE295" s="21"/>
      <c r="AF295" s="19"/>
      <c r="AG295" s="14"/>
      <c r="AH295" s="14"/>
      <c r="AI295" s="14"/>
      <c r="AJ295" s="14"/>
      <c r="AK295" s="15"/>
      <c r="AL295" s="14"/>
      <c r="AM295" s="14"/>
    </row>
    <row r="296" customFormat="false" ht="15" hidden="false" customHeight="true" outlineLevel="0" collapsed="false">
      <c r="A296" s="14"/>
      <c r="B296" s="14"/>
      <c r="C296" s="15"/>
      <c r="D296" s="14" t="str">
        <f aca="false">IF(C296="","",YEAR(C296))</f>
        <v/>
      </c>
      <c r="E296" s="14"/>
      <c r="F296" s="14"/>
      <c r="G296" s="14"/>
      <c r="H296" s="14"/>
      <c r="I296" s="14"/>
      <c r="J296" s="14"/>
      <c r="K296" s="14"/>
      <c r="L296" s="14"/>
      <c r="M296" s="14"/>
      <c r="N296" s="14"/>
      <c r="O296" s="14"/>
      <c r="P296" s="14"/>
      <c r="Q296" s="14"/>
      <c r="R296" s="15"/>
      <c r="S296" s="14"/>
      <c r="T296" s="14"/>
      <c r="U296" s="14"/>
      <c r="V296" s="14"/>
      <c r="W296" s="14"/>
      <c r="X296" s="14"/>
      <c r="Y296" s="18"/>
      <c r="Z296" s="19"/>
      <c r="AA296" s="19"/>
      <c r="AB296" s="19"/>
      <c r="AC296" s="14"/>
      <c r="AD296" s="20"/>
      <c r="AE296" s="21"/>
      <c r="AF296" s="19"/>
      <c r="AG296" s="14"/>
      <c r="AH296" s="14"/>
      <c r="AI296" s="14"/>
      <c r="AJ296" s="14"/>
      <c r="AK296" s="15"/>
      <c r="AL296" s="14"/>
      <c r="AM296" s="14"/>
    </row>
    <row r="297" customFormat="false" ht="15" hidden="false" customHeight="true" outlineLevel="0" collapsed="false">
      <c r="A297" s="14"/>
      <c r="B297" s="14"/>
      <c r="C297" s="15"/>
      <c r="D297" s="14" t="str">
        <f aca="false">IF(C297="","",YEAR(C297))</f>
        <v/>
      </c>
      <c r="E297" s="14"/>
      <c r="F297" s="14"/>
      <c r="G297" s="14"/>
      <c r="H297" s="14"/>
      <c r="I297" s="14"/>
      <c r="J297" s="14"/>
      <c r="K297" s="14"/>
      <c r="L297" s="14"/>
      <c r="M297" s="14"/>
      <c r="N297" s="14"/>
      <c r="O297" s="14"/>
      <c r="P297" s="14"/>
      <c r="Q297" s="14"/>
      <c r="R297" s="15"/>
      <c r="S297" s="14"/>
      <c r="T297" s="14"/>
      <c r="U297" s="14"/>
      <c r="V297" s="14"/>
      <c r="W297" s="14"/>
      <c r="X297" s="14"/>
      <c r="Y297" s="18"/>
      <c r="Z297" s="19"/>
      <c r="AA297" s="19"/>
      <c r="AB297" s="19"/>
      <c r="AC297" s="14"/>
      <c r="AD297" s="20"/>
      <c r="AE297" s="21"/>
      <c r="AF297" s="19"/>
      <c r="AG297" s="14"/>
      <c r="AH297" s="14"/>
      <c r="AI297" s="14"/>
      <c r="AJ297" s="14"/>
      <c r="AK297" s="15"/>
      <c r="AL297" s="14"/>
      <c r="AM297" s="14"/>
    </row>
    <row r="298" customFormat="false" ht="15" hidden="false" customHeight="true" outlineLevel="0" collapsed="false">
      <c r="A298" s="14"/>
      <c r="B298" s="14"/>
      <c r="C298" s="15"/>
      <c r="D298" s="14" t="str">
        <f aca="false">IF(C298="","",YEAR(C298))</f>
        <v/>
      </c>
      <c r="E298" s="14"/>
      <c r="F298" s="14"/>
      <c r="G298" s="14"/>
      <c r="H298" s="14"/>
      <c r="I298" s="14"/>
      <c r="J298" s="14"/>
      <c r="K298" s="14"/>
      <c r="L298" s="14"/>
      <c r="M298" s="14"/>
      <c r="N298" s="14"/>
      <c r="O298" s="14"/>
      <c r="P298" s="14"/>
      <c r="Q298" s="14"/>
      <c r="R298" s="15"/>
      <c r="S298" s="14"/>
      <c r="T298" s="14"/>
      <c r="U298" s="14"/>
      <c r="V298" s="14"/>
      <c r="W298" s="14"/>
      <c r="X298" s="14"/>
      <c r="Y298" s="18"/>
      <c r="Z298" s="19"/>
      <c r="AA298" s="19"/>
      <c r="AB298" s="19"/>
      <c r="AC298" s="14"/>
      <c r="AD298" s="20"/>
      <c r="AE298" s="21"/>
      <c r="AF298" s="19"/>
      <c r="AG298" s="14"/>
      <c r="AH298" s="14"/>
      <c r="AI298" s="14"/>
      <c r="AJ298" s="14"/>
      <c r="AK298" s="15"/>
      <c r="AL298" s="14"/>
      <c r="AM298" s="14"/>
    </row>
    <row r="299" customFormat="false" ht="15" hidden="false" customHeight="true" outlineLevel="0" collapsed="false">
      <c r="A299" s="14"/>
      <c r="B299" s="14"/>
      <c r="C299" s="15"/>
      <c r="D299" s="14" t="str">
        <f aca="false">IF(C299="","",YEAR(C299))</f>
        <v/>
      </c>
      <c r="E299" s="14"/>
      <c r="F299" s="14"/>
      <c r="G299" s="14"/>
      <c r="H299" s="14"/>
      <c r="I299" s="14"/>
      <c r="J299" s="14"/>
      <c r="K299" s="14"/>
      <c r="L299" s="14"/>
      <c r="M299" s="14"/>
      <c r="N299" s="14"/>
      <c r="O299" s="14"/>
      <c r="P299" s="14"/>
      <c r="Q299" s="14"/>
      <c r="R299" s="15"/>
      <c r="S299" s="14"/>
      <c r="T299" s="14"/>
      <c r="U299" s="14"/>
      <c r="V299" s="14"/>
      <c r="W299" s="14"/>
      <c r="X299" s="14"/>
      <c r="Y299" s="18"/>
      <c r="Z299" s="19"/>
      <c r="AA299" s="19"/>
      <c r="AB299" s="19"/>
      <c r="AC299" s="14"/>
      <c r="AD299" s="20"/>
      <c r="AE299" s="21"/>
      <c r="AF299" s="19"/>
      <c r="AG299" s="14"/>
      <c r="AH299" s="14"/>
      <c r="AI299" s="14"/>
      <c r="AJ299" s="14"/>
      <c r="AK299" s="15"/>
      <c r="AL299" s="14"/>
      <c r="AM299" s="14"/>
    </row>
    <row r="300" customFormat="false" ht="15" hidden="false" customHeight="true" outlineLevel="0" collapsed="false">
      <c r="A300" s="14"/>
      <c r="B300" s="14"/>
      <c r="C300" s="15"/>
      <c r="D300" s="14" t="str">
        <f aca="false">IF(C300="","",YEAR(C300))</f>
        <v/>
      </c>
      <c r="E300" s="14"/>
      <c r="F300" s="14"/>
      <c r="G300" s="14"/>
      <c r="H300" s="14"/>
      <c r="I300" s="14"/>
      <c r="J300" s="14"/>
      <c r="K300" s="14"/>
      <c r="L300" s="14"/>
      <c r="M300" s="14"/>
      <c r="N300" s="14"/>
      <c r="O300" s="14"/>
      <c r="P300" s="14"/>
      <c r="Q300" s="14"/>
      <c r="R300" s="15"/>
      <c r="S300" s="14"/>
      <c r="T300" s="14"/>
      <c r="U300" s="14"/>
      <c r="V300" s="14"/>
      <c r="W300" s="14"/>
      <c r="X300" s="14"/>
      <c r="Y300" s="18"/>
      <c r="Z300" s="19"/>
      <c r="AA300" s="19"/>
      <c r="AB300" s="19"/>
      <c r="AC300" s="14"/>
      <c r="AD300" s="20"/>
      <c r="AE300" s="21"/>
      <c r="AF300" s="19"/>
      <c r="AG300" s="14"/>
      <c r="AH300" s="14"/>
      <c r="AI300" s="14"/>
      <c r="AJ300" s="14"/>
      <c r="AK300" s="15"/>
      <c r="AL300" s="14"/>
      <c r="AM300" s="14"/>
    </row>
    <row r="301" customFormat="false" ht="15" hidden="false" customHeight="true" outlineLevel="0" collapsed="false">
      <c r="A301" s="14"/>
      <c r="B301" s="14"/>
      <c r="C301" s="15"/>
      <c r="D301" s="14" t="str">
        <f aca="false">IF(C301="","",YEAR(C301))</f>
        <v/>
      </c>
      <c r="E301" s="14"/>
      <c r="F301" s="14"/>
      <c r="G301" s="14"/>
      <c r="H301" s="14"/>
      <c r="I301" s="14"/>
      <c r="J301" s="14"/>
      <c r="K301" s="14"/>
      <c r="L301" s="14"/>
      <c r="M301" s="14"/>
      <c r="N301" s="14"/>
      <c r="O301" s="14"/>
      <c r="P301" s="14"/>
      <c r="Q301" s="14"/>
      <c r="R301" s="15"/>
      <c r="S301" s="14"/>
      <c r="T301" s="14"/>
      <c r="U301" s="14"/>
      <c r="V301" s="14"/>
      <c r="W301" s="14"/>
      <c r="X301" s="14"/>
      <c r="Y301" s="18"/>
      <c r="Z301" s="19"/>
      <c r="AA301" s="19"/>
      <c r="AB301" s="19"/>
      <c r="AC301" s="14"/>
      <c r="AD301" s="20"/>
      <c r="AE301" s="21"/>
      <c r="AF301" s="19"/>
      <c r="AG301" s="14"/>
      <c r="AH301" s="14"/>
      <c r="AI301" s="14"/>
      <c r="AJ301" s="14"/>
      <c r="AK301" s="15"/>
      <c r="AL301" s="14"/>
      <c r="AM301" s="14"/>
    </row>
    <row r="302" customFormat="false" ht="15" hidden="false" customHeight="true" outlineLevel="0" collapsed="false">
      <c r="A302" s="14"/>
      <c r="B302" s="14"/>
      <c r="C302" s="15"/>
      <c r="D302" s="14" t="str">
        <f aca="false">IF(C302="","",YEAR(C302))</f>
        <v/>
      </c>
      <c r="E302" s="14"/>
      <c r="F302" s="14"/>
      <c r="G302" s="14"/>
      <c r="H302" s="14"/>
      <c r="I302" s="14"/>
      <c r="J302" s="14"/>
      <c r="K302" s="14"/>
      <c r="L302" s="14"/>
      <c r="M302" s="14"/>
      <c r="N302" s="14"/>
      <c r="O302" s="14"/>
      <c r="P302" s="14"/>
      <c r="Q302" s="14"/>
      <c r="R302" s="15"/>
      <c r="S302" s="14"/>
      <c r="T302" s="14"/>
      <c r="U302" s="14"/>
      <c r="V302" s="14"/>
      <c r="W302" s="14"/>
      <c r="X302" s="14"/>
      <c r="Y302" s="18"/>
      <c r="Z302" s="19"/>
      <c r="AA302" s="19"/>
      <c r="AB302" s="19"/>
      <c r="AC302" s="14"/>
      <c r="AD302" s="20"/>
      <c r="AE302" s="21"/>
      <c r="AF302" s="19"/>
      <c r="AG302" s="14"/>
      <c r="AH302" s="14"/>
      <c r="AI302" s="14"/>
      <c r="AJ302" s="14"/>
      <c r="AK302" s="15"/>
      <c r="AL302" s="14"/>
      <c r="AM302" s="14"/>
    </row>
    <row r="303" customFormat="false" ht="15" hidden="false" customHeight="true" outlineLevel="0" collapsed="false">
      <c r="A303" s="14"/>
      <c r="B303" s="14"/>
      <c r="C303" s="15"/>
      <c r="D303" s="14" t="str">
        <f aca="false">IF(C303="","",YEAR(C303))</f>
        <v/>
      </c>
      <c r="E303" s="14"/>
      <c r="F303" s="14"/>
      <c r="G303" s="14"/>
      <c r="H303" s="14"/>
      <c r="I303" s="14"/>
      <c r="J303" s="14"/>
      <c r="K303" s="14"/>
      <c r="L303" s="14"/>
      <c r="M303" s="14"/>
      <c r="N303" s="14"/>
      <c r="O303" s="14"/>
      <c r="P303" s="14"/>
      <c r="Q303" s="14"/>
      <c r="R303" s="15"/>
      <c r="S303" s="14"/>
      <c r="T303" s="14"/>
      <c r="U303" s="14"/>
      <c r="V303" s="14"/>
      <c r="W303" s="14"/>
      <c r="X303" s="14"/>
      <c r="Y303" s="18"/>
      <c r="Z303" s="19"/>
      <c r="AA303" s="19"/>
      <c r="AB303" s="19"/>
      <c r="AC303" s="14"/>
      <c r="AD303" s="20"/>
      <c r="AE303" s="21"/>
      <c r="AF303" s="19"/>
      <c r="AG303" s="14"/>
      <c r="AH303" s="14"/>
      <c r="AI303" s="14"/>
      <c r="AJ303" s="14"/>
      <c r="AK303" s="15"/>
      <c r="AL303" s="14"/>
      <c r="AM303" s="14"/>
    </row>
    <row r="304" customFormat="false" ht="15" hidden="false" customHeight="true" outlineLevel="0" collapsed="false">
      <c r="A304" s="14"/>
      <c r="B304" s="14"/>
      <c r="C304" s="15"/>
      <c r="D304" s="14" t="str">
        <f aca="false">IF(C304="","",YEAR(C304))</f>
        <v/>
      </c>
      <c r="E304" s="14"/>
      <c r="F304" s="14"/>
      <c r="G304" s="14"/>
      <c r="H304" s="14"/>
      <c r="I304" s="14"/>
      <c r="J304" s="14"/>
      <c r="K304" s="14"/>
      <c r="L304" s="14"/>
      <c r="M304" s="14"/>
      <c r="N304" s="14"/>
      <c r="O304" s="14"/>
      <c r="P304" s="14"/>
      <c r="Q304" s="14"/>
      <c r="R304" s="15"/>
      <c r="S304" s="14"/>
      <c r="T304" s="14"/>
      <c r="U304" s="14"/>
      <c r="V304" s="14"/>
      <c r="W304" s="14"/>
      <c r="X304" s="14"/>
      <c r="Y304" s="18"/>
      <c r="Z304" s="19"/>
      <c r="AA304" s="19"/>
      <c r="AB304" s="19"/>
      <c r="AC304" s="14"/>
      <c r="AD304" s="20"/>
      <c r="AE304" s="21"/>
      <c r="AF304" s="19"/>
      <c r="AG304" s="14"/>
      <c r="AH304" s="14"/>
      <c r="AI304" s="14"/>
      <c r="AJ304" s="14"/>
      <c r="AK304" s="15"/>
      <c r="AL304" s="14"/>
      <c r="AM304" s="14"/>
    </row>
    <row r="305" customFormat="false" ht="15" hidden="false" customHeight="true" outlineLevel="0" collapsed="false">
      <c r="A305" s="14"/>
      <c r="B305" s="14"/>
      <c r="C305" s="15"/>
      <c r="D305" s="14" t="str">
        <f aca="false">IF(C305="","",YEAR(C305))</f>
        <v/>
      </c>
      <c r="E305" s="14"/>
      <c r="F305" s="14"/>
      <c r="G305" s="14"/>
      <c r="H305" s="14"/>
      <c r="I305" s="14"/>
      <c r="J305" s="14"/>
      <c r="K305" s="14"/>
      <c r="L305" s="14"/>
      <c r="M305" s="14"/>
      <c r="N305" s="14"/>
      <c r="O305" s="14"/>
      <c r="P305" s="14"/>
      <c r="Q305" s="14"/>
      <c r="R305" s="15"/>
      <c r="S305" s="14"/>
      <c r="T305" s="14"/>
      <c r="U305" s="14"/>
      <c r="V305" s="14"/>
      <c r="W305" s="14"/>
      <c r="X305" s="14"/>
      <c r="Y305" s="18"/>
      <c r="Z305" s="19"/>
      <c r="AA305" s="19"/>
      <c r="AB305" s="19"/>
      <c r="AC305" s="14"/>
      <c r="AD305" s="20"/>
      <c r="AE305" s="21"/>
      <c r="AF305" s="19"/>
      <c r="AG305" s="14"/>
      <c r="AH305" s="14"/>
      <c r="AI305" s="14"/>
      <c r="AJ305" s="14"/>
      <c r="AK305" s="15"/>
      <c r="AL305" s="14"/>
      <c r="AM305" s="14"/>
    </row>
    <row r="306" customFormat="false" ht="15" hidden="false" customHeight="true" outlineLevel="0" collapsed="false">
      <c r="A306" s="14"/>
      <c r="B306" s="14"/>
      <c r="C306" s="15"/>
      <c r="D306" s="14" t="str">
        <f aca="false">IF(C306="","",YEAR(C306))</f>
        <v/>
      </c>
      <c r="E306" s="14"/>
      <c r="F306" s="14"/>
      <c r="G306" s="14"/>
      <c r="H306" s="14"/>
      <c r="I306" s="14"/>
      <c r="J306" s="14"/>
      <c r="K306" s="14"/>
      <c r="L306" s="14"/>
      <c r="M306" s="14"/>
      <c r="N306" s="14"/>
      <c r="O306" s="14"/>
      <c r="P306" s="14"/>
      <c r="Q306" s="14"/>
      <c r="R306" s="15"/>
      <c r="S306" s="14"/>
      <c r="T306" s="14"/>
      <c r="U306" s="14"/>
      <c r="V306" s="14"/>
      <c r="W306" s="14"/>
      <c r="X306" s="14"/>
      <c r="Y306" s="18"/>
      <c r="Z306" s="19"/>
      <c r="AA306" s="19"/>
      <c r="AB306" s="19"/>
      <c r="AC306" s="14"/>
      <c r="AD306" s="20"/>
      <c r="AE306" s="21"/>
      <c r="AF306" s="19"/>
      <c r="AG306" s="14"/>
      <c r="AH306" s="14"/>
      <c r="AI306" s="14"/>
      <c r="AJ306" s="14"/>
      <c r="AK306" s="15"/>
      <c r="AL306" s="14"/>
      <c r="AM306" s="14"/>
    </row>
    <row r="307" customFormat="false" ht="15" hidden="false" customHeight="true" outlineLevel="0" collapsed="false">
      <c r="A307" s="14"/>
      <c r="B307" s="14"/>
      <c r="C307" s="15"/>
      <c r="D307" s="14" t="str">
        <f aca="false">IF(C307="","",YEAR(C307))</f>
        <v/>
      </c>
      <c r="E307" s="14"/>
      <c r="F307" s="14"/>
      <c r="G307" s="14"/>
      <c r="H307" s="14"/>
      <c r="I307" s="14"/>
      <c r="J307" s="14"/>
      <c r="K307" s="14"/>
      <c r="L307" s="14"/>
      <c r="M307" s="14"/>
      <c r="N307" s="14"/>
      <c r="O307" s="14"/>
      <c r="P307" s="14"/>
      <c r="Q307" s="14"/>
      <c r="R307" s="15"/>
      <c r="S307" s="14"/>
      <c r="T307" s="14"/>
      <c r="U307" s="14"/>
      <c r="V307" s="14"/>
      <c r="W307" s="14"/>
      <c r="X307" s="14"/>
      <c r="Y307" s="18"/>
      <c r="Z307" s="19"/>
      <c r="AA307" s="19"/>
      <c r="AB307" s="19"/>
      <c r="AC307" s="14"/>
      <c r="AD307" s="20"/>
      <c r="AE307" s="21"/>
      <c r="AF307" s="19"/>
      <c r="AG307" s="14"/>
      <c r="AH307" s="14"/>
      <c r="AI307" s="14"/>
      <c r="AJ307" s="14"/>
      <c r="AK307" s="15"/>
      <c r="AL307" s="14"/>
      <c r="AM307" s="14"/>
    </row>
    <row r="308" customFormat="false" ht="15" hidden="false" customHeight="true" outlineLevel="0" collapsed="false">
      <c r="A308" s="14"/>
      <c r="B308" s="14"/>
      <c r="C308" s="15"/>
      <c r="D308" s="14" t="str">
        <f aca="false">IF(C308="","",YEAR(C308))</f>
        <v/>
      </c>
      <c r="E308" s="14"/>
      <c r="F308" s="14"/>
      <c r="G308" s="14"/>
      <c r="H308" s="14"/>
      <c r="I308" s="14"/>
      <c r="J308" s="14"/>
      <c r="K308" s="14"/>
      <c r="L308" s="14"/>
      <c r="M308" s="14"/>
      <c r="N308" s="14"/>
      <c r="O308" s="14"/>
      <c r="P308" s="14"/>
      <c r="Q308" s="14"/>
      <c r="R308" s="15"/>
      <c r="S308" s="14"/>
      <c r="T308" s="14"/>
      <c r="U308" s="14"/>
      <c r="V308" s="14"/>
      <c r="W308" s="14"/>
      <c r="X308" s="14"/>
      <c r="Y308" s="18"/>
      <c r="Z308" s="19"/>
      <c r="AA308" s="19"/>
      <c r="AB308" s="19"/>
      <c r="AC308" s="14"/>
      <c r="AD308" s="20"/>
      <c r="AE308" s="21"/>
      <c r="AF308" s="19"/>
      <c r="AG308" s="14"/>
      <c r="AH308" s="14"/>
      <c r="AI308" s="14"/>
      <c r="AJ308" s="14"/>
      <c r="AK308" s="15"/>
      <c r="AL308" s="14"/>
      <c r="AM308" s="14"/>
    </row>
    <row r="309" customFormat="false" ht="15" hidden="false" customHeight="true" outlineLevel="0" collapsed="false">
      <c r="A309" s="14"/>
      <c r="B309" s="14"/>
      <c r="C309" s="15"/>
      <c r="D309" s="14" t="str">
        <f aca="false">IF(C309="","",YEAR(C309))</f>
        <v/>
      </c>
      <c r="E309" s="14"/>
      <c r="F309" s="14"/>
      <c r="G309" s="14"/>
      <c r="H309" s="14"/>
      <c r="I309" s="14"/>
      <c r="J309" s="14"/>
      <c r="K309" s="14"/>
      <c r="L309" s="14"/>
      <c r="M309" s="14"/>
      <c r="N309" s="14"/>
      <c r="O309" s="14"/>
      <c r="P309" s="14"/>
      <c r="Q309" s="14"/>
      <c r="R309" s="15"/>
      <c r="S309" s="14"/>
      <c r="T309" s="14"/>
      <c r="U309" s="14"/>
      <c r="V309" s="14"/>
      <c r="W309" s="14"/>
      <c r="X309" s="14"/>
      <c r="Y309" s="18"/>
      <c r="Z309" s="19"/>
      <c r="AA309" s="19"/>
      <c r="AB309" s="19"/>
      <c r="AC309" s="14"/>
      <c r="AD309" s="20"/>
      <c r="AE309" s="21"/>
      <c r="AF309" s="19"/>
      <c r="AG309" s="14"/>
      <c r="AH309" s="14"/>
      <c r="AI309" s="14"/>
      <c r="AJ309" s="14"/>
      <c r="AK309" s="15"/>
      <c r="AL309" s="14"/>
      <c r="AM309" s="14"/>
    </row>
    <row r="310" customFormat="false" ht="15" hidden="false" customHeight="true" outlineLevel="0" collapsed="false">
      <c r="A310" s="14"/>
      <c r="B310" s="14"/>
      <c r="C310" s="15"/>
      <c r="D310" s="14" t="str">
        <f aca="false">IF(C310="","",YEAR(C310))</f>
        <v/>
      </c>
      <c r="E310" s="14"/>
      <c r="F310" s="14"/>
      <c r="G310" s="14"/>
      <c r="H310" s="14"/>
      <c r="I310" s="14"/>
      <c r="J310" s="14"/>
      <c r="K310" s="14"/>
      <c r="L310" s="14"/>
      <c r="M310" s="14"/>
      <c r="N310" s="14"/>
      <c r="O310" s="14"/>
      <c r="P310" s="14"/>
      <c r="Q310" s="14"/>
      <c r="R310" s="15"/>
      <c r="S310" s="14"/>
      <c r="T310" s="14"/>
      <c r="U310" s="14"/>
      <c r="V310" s="14"/>
      <c r="W310" s="14"/>
      <c r="X310" s="14"/>
      <c r="Y310" s="18"/>
      <c r="Z310" s="19"/>
      <c r="AA310" s="19"/>
      <c r="AB310" s="19"/>
      <c r="AC310" s="14"/>
      <c r="AD310" s="20"/>
      <c r="AE310" s="21"/>
      <c r="AF310" s="19"/>
      <c r="AG310" s="14"/>
      <c r="AH310" s="14"/>
      <c r="AI310" s="14"/>
      <c r="AJ310" s="14"/>
      <c r="AK310" s="15"/>
      <c r="AL310" s="14"/>
      <c r="AM310" s="14"/>
    </row>
    <row r="311" customFormat="false" ht="15" hidden="false" customHeight="true" outlineLevel="0" collapsed="false">
      <c r="A311" s="14"/>
      <c r="B311" s="14"/>
      <c r="C311" s="15"/>
      <c r="D311" s="14" t="str">
        <f aca="false">IF(C311="","",YEAR(C311))</f>
        <v/>
      </c>
      <c r="E311" s="14"/>
      <c r="F311" s="14"/>
      <c r="G311" s="14"/>
      <c r="H311" s="14"/>
      <c r="I311" s="14"/>
      <c r="J311" s="14"/>
      <c r="K311" s="14"/>
      <c r="L311" s="14"/>
      <c r="M311" s="14"/>
      <c r="N311" s="14"/>
      <c r="O311" s="14"/>
      <c r="P311" s="14"/>
      <c r="Q311" s="14"/>
      <c r="R311" s="15"/>
      <c r="S311" s="14"/>
      <c r="T311" s="14"/>
      <c r="U311" s="14"/>
      <c r="V311" s="14"/>
      <c r="W311" s="14"/>
      <c r="X311" s="14"/>
      <c r="Y311" s="18"/>
      <c r="Z311" s="19"/>
      <c r="AA311" s="19"/>
      <c r="AB311" s="19"/>
      <c r="AC311" s="14"/>
      <c r="AD311" s="20"/>
      <c r="AE311" s="21"/>
      <c r="AF311" s="19"/>
      <c r="AG311" s="14"/>
      <c r="AH311" s="14"/>
      <c r="AI311" s="14"/>
      <c r="AJ311" s="14"/>
      <c r="AK311" s="15"/>
      <c r="AL311" s="14"/>
      <c r="AM311" s="14"/>
    </row>
    <row r="312" customFormat="false" ht="15" hidden="false" customHeight="true" outlineLevel="0" collapsed="false">
      <c r="A312" s="14"/>
      <c r="B312" s="14"/>
      <c r="C312" s="15"/>
      <c r="D312" s="14" t="str">
        <f aca="false">IF(C312="","",YEAR(C312))</f>
        <v/>
      </c>
      <c r="E312" s="14"/>
      <c r="F312" s="14"/>
      <c r="G312" s="14"/>
      <c r="H312" s="14"/>
      <c r="I312" s="14"/>
      <c r="J312" s="14"/>
      <c r="K312" s="14"/>
      <c r="L312" s="14"/>
      <c r="M312" s="14"/>
      <c r="N312" s="14"/>
      <c r="O312" s="14"/>
      <c r="P312" s="14"/>
      <c r="Q312" s="14"/>
      <c r="R312" s="15"/>
      <c r="S312" s="14"/>
      <c r="T312" s="14"/>
      <c r="U312" s="14"/>
      <c r="V312" s="14"/>
      <c r="W312" s="14"/>
      <c r="X312" s="14"/>
      <c r="Y312" s="18"/>
      <c r="Z312" s="19"/>
      <c r="AA312" s="19"/>
      <c r="AB312" s="19"/>
      <c r="AC312" s="14"/>
      <c r="AD312" s="20"/>
      <c r="AE312" s="21"/>
      <c r="AF312" s="19"/>
      <c r="AG312" s="14"/>
      <c r="AH312" s="14"/>
      <c r="AI312" s="14"/>
      <c r="AJ312" s="14"/>
      <c r="AK312" s="15"/>
      <c r="AL312" s="14"/>
      <c r="AM312" s="14"/>
    </row>
    <row r="313" customFormat="false" ht="15" hidden="false" customHeight="true" outlineLevel="0" collapsed="false">
      <c r="A313" s="14"/>
      <c r="B313" s="14"/>
      <c r="C313" s="15"/>
      <c r="D313" s="14" t="str">
        <f aca="false">IF(C313="","",YEAR(C313))</f>
        <v/>
      </c>
      <c r="E313" s="14"/>
      <c r="F313" s="14"/>
      <c r="G313" s="14"/>
      <c r="H313" s="14"/>
      <c r="I313" s="14"/>
      <c r="J313" s="14"/>
      <c r="K313" s="14"/>
      <c r="L313" s="14"/>
      <c r="M313" s="14"/>
      <c r="N313" s="14"/>
      <c r="O313" s="14"/>
      <c r="P313" s="14"/>
      <c r="Q313" s="14"/>
      <c r="R313" s="15"/>
      <c r="S313" s="14"/>
      <c r="T313" s="14"/>
      <c r="U313" s="14"/>
      <c r="V313" s="14"/>
      <c r="W313" s="14"/>
      <c r="X313" s="14"/>
      <c r="Y313" s="18"/>
      <c r="Z313" s="19"/>
      <c r="AA313" s="19"/>
      <c r="AB313" s="19"/>
      <c r="AC313" s="14"/>
      <c r="AD313" s="20"/>
      <c r="AE313" s="21"/>
      <c r="AF313" s="19"/>
      <c r="AG313" s="14"/>
      <c r="AH313" s="14"/>
      <c r="AI313" s="14"/>
      <c r="AJ313" s="14"/>
      <c r="AK313" s="15"/>
      <c r="AL313" s="14"/>
      <c r="AM313" s="14"/>
    </row>
    <row r="314" customFormat="false" ht="15" hidden="false" customHeight="true" outlineLevel="0" collapsed="false">
      <c r="A314" s="14"/>
      <c r="B314" s="14"/>
      <c r="C314" s="15"/>
      <c r="D314" s="14" t="str">
        <f aca="false">IF(C314="","",YEAR(C314))</f>
        <v/>
      </c>
      <c r="E314" s="14"/>
      <c r="F314" s="14"/>
      <c r="G314" s="14"/>
      <c r="H314" s="14"/>
      <c r="I314" s="14"/>
      <c r="J314" s="14"/>
      <c r="K314" s="14"/>
      <c r="L314" s="14"/>
      <c r="M314" s="14"/>
      <c r="N314" s="14"/>
      <c r="O314" s="14"/>
      <c r="P314" s="14"/>
      <c r="Q314" s="14"/>
      <c r="R314" s="15"/>
      <c r="S314" s="14"/>
      <c r="T314" s="14"/>
      <c r="U314" s="14"/>
      <c r="V314" s="14"/>
      <c r="W314" s="14"/>
      <c r="X314" s="14"/>
      <c r="Y314" s="18"/>
      <c r="Z314" s="19"/>
      <c r="AA314" s="19"/>
      <c r="AB314" s="19"/>
      <c r="AC314" s="14"/>
      <c r="AD314" s="20"/>
      <c r="AE314" s="21"/>
      <c r="AF314" s="19"/>
      <c r="AG314" s="14"/>
      <c r="AH314" s="14"/>
      <c r="AI314" s="14"/>
      <c r="AJ314" s="14"/>
      <c r="AK314" s="15"/>
      <c r="AL314" s="14"/>
      <c r="AM314" s="14"/>
    </row>
    <row r="315" customFormat="false" ht="15" hidden="false" customHeight="true" outlineLevel="0" collapsed="false">
      <c r="A315" s="14"/>
      <c r="B315" s="14"/>
      <c r="C315" s="15"/>
      <c r="D315" s="14" t="str">
        <f aca="false">IF(C315="","",YEAR(C315))</f>
        <v/>
      </c>
      <c r="E315" s="14"/>
      <c r="F315" s="14"/>
      <c r="G315" s="14"/>
      <c r="H315" s="14"/>
      <c r="I315" s="14"/>
      <c r="J315" s="14"/>
      <c r="K315" s="14"/>
      <c r="L315" s="14"/>
      <c r="M315" s="14"/>
      <c r="N315" s="14"/>
      <c r="O315" s="14"/>
      <c r="P315" s="14"/>
      <c r="Q315" s="14"/>
      <c r="R315" s="15"/>
      <c r="S315" s="14"/>
      <c r="T315" s="14"/>
      <c r="U315" s="14"/>
      <c r="V315" s="14"/>
      <c r="W315" s="14"/>
      <c r="X315" s="14"/>
      <c r="Y315" s="18"/>
      <c r="Z315" s="19"/>
      <c r="AA315" s="19"/>
      <c r="AB315" s="19"/>
      <c r="AC315" s="14"/>
      <c r="AD315" s="20"/>
      <c r="AE315" s="21"/>
      <c r="AF315" s="19"/>
      <c r="AG315" s="14"/>
      <c r="AH315" s="14"/>
      <c r="AI315" s="14"/>
      <c r="AJ315" s="14"/>
      <c r="AK315" s="15"/>
      <c r="AL315" s="14"/>
      <c r="AM315" s="14"/>
    </row>
    <row r="316" customFormat="false" ht="15" hidden="false" customHeight="true" outlineLevel="0" collapsed="false">
      <c r="A316" s="14"/>
      <c r="B316" s="14"/>
      <c r="C316" s="15"/>
      <c r="D316" s="14" t="str">
        <f aca="false">IF(C316="","",YEAR(C316))</f>
        <v/>
      </c>
      <c r="E316" s="14"/>
      <c r="F316" s="14"/>
      <c r="G316" s="14"/>
      <c r="H316" s="14"/>
      <c r="I316" s="14"/>
      <c r="J316" s="14"/>
      <c r="K316" s="14"/>
      <c r="L316" s="14"/>
      <c r="M316" s="14"/>
      <c r="N316" s="14"/>
      <c r="O316" s="14"/>
      <c r="P316" s="14"/>
      <c r="Q316" s="14"/>
      <c r="R316" s="15"/>
      <c r="S316" s="14"/>
      <c r="T316" s="14"/>
      <c r="U316" s="14"/>
      <c r="V316" s="14"/>
      <c r="W316" s="14"/>
      <c r="X316" s="14"/>
      <c r="Y316" s="18"/>
      <c r="Z316" s="19"/>
      <c r="AA316" s="19"/>
      <c r="AB316" s="19"/>
      <c r="AC316" s="14"/>
      <c r="AD316" s="20"/>
      <c r="AE316" s="21"/>
      <c r="AF316" s="19"/>
      <c r="AG316" s="14"/>
      <c r="AH316" s="14"/>
      <c r="AI316" s="14"/>
      <c r="AJ316" s="14"/>
      <c r="AK316" s="15"/>
      <c r="AL316" s="14"/>
      <c r="AM316" s="14"/>
    </row>
    <row r="317" customFormat="false" ht="15" hidden="false" customHeight="true" outlineLevel="0" collapsed="false">
      <c r="A317" s="14"/>
      <c r="B317" s="14"/>
      <c r="C317" s="15"/>
      <c r="D317" s="14" t="str">
        <f aca="false">IF(C317="","",YEAR(C317))</f>
        <v/>
      </c>
      <c r="E317" s="14"/>
      <c r="F317" s="14"/>
      <c r="G317" s="14"/>
      <c r="H317" s="14"/>
      <c r="I317" s="14"/>
      <c r="J317" s="14"/>
      <c r="K317" s="14"/>
      <c r="L317" s="14"/>
      <c r="M317" s="14"/>
      <c r="N317" s="14"/>
      <c r="O317" s="14"/>
      <c r="P317" s="14"/>
      <c r="Q317" s="14"/>
      <c r="R317" s="15"/>
      <c r="S317" s="14"/>
      <c r="T317" s="14"/>
      <c r="U317" s="14"/>
      <c r="V317" s="14"/>
      <c r="W317" s="14"/>
      <c r="X317" s="14"/>
      <c r="Y317" s="18"/>
      <c r="Z317" s="19"/>
      <c r="AA317" s="19"/>
      <c r="AB317" s="19"/>
      <c r="AC317" s="14"/>
      <c r="AD317" s="20"/>
      <c r="AE317" s="21"/>
      <c r="AF317" s="19"/>
      <c r="AG317" s="14"/>
      <c r="AH317" s="14"/>
      <c r="AI317" s="14"/>
      <c r="AJ317" s="14"/>
      <c r="AK317" s="15"/>
      <c r="AL317" s="14"/>
      <c r="AM317" s="14"/>
    </row>
    <row r="318" customFormat="false" ht="15" hidden="false" customHeight="true" outlineLevel="0" collapsed="false">
      <c r="A318" s="14"/>
      <c r="B318" s="14"/>
      <c r="C318" s="15"/>
      <c r="D318" s="14" t="str">
        <f aca="false">IF(C318="","",YEAR(C318))</f>
        <v/>
      </c>
      <c r="E318" s="14"/>
      <c r="F318" s="14"/>
      <c r="G318" s="14"/>
      <c r="H318" s="14"/>
      <c r="I318" s="14"/>
      <c r="J318" s="14"/>
      <c r="K318" s="14"/>
      <c r="L318" s="14"/>
      <c r="M318" s="14"/>
      <c r="N318" s="14"/>
      <c r="O318" s="14"/>
      <c r="P318" s="14"/>
      <c r="Q318" s="14"/>
      <c r="R318" s="15"/>
      <c r="S318" s="14"/>
      <c r="T318" s="14"/>
      <c r="U318" s="14"/>
      <c r="V318" s="14"/>
      <c r="W318" s="14"/>
      <c r="X318" s="14"/>
      <c r="Y318" s="18"/>
      <c r="Z318" s="19"/>
      <c r="AA318" s="19"/>
      <c r="AB318" s="19"/>
      <c r="AC318" s="14"/>
      <c r="AD318" s="20"/>
      <c r="AE318" s="21"/>
      <c r="AF318" s="19"/>
      <c r="AG318" s="14"/>
      <c r="AH318" s="14"/>
      <c r="AI318" s="14"/>
      <c r="AJ318" s="14"/>
      <c r="AK318" s="15"/>
      <c r="AL318" s="14"/>
      <c r="AM318" s="14"/>
    </row>
    <row r="319" customFormat="false" ht="15" hidden="false" customHeight="true" outlineLevel="0" collapsed="false">
      <c r="A319" s="14"/>
      <c r="B319" s="14"/>
      <c r="C319" s="15"/>
      <c r="D319" s="14" t="str">
        <f aca="false">IF(C319="","",YEAR(C319))</f>
        <v/>
      </c>
      <c r="E319" s="14"/>
      <c r="F319" s="14"/>
      <c r="G319" s="14"/>
      <c r="H319" s="14"/>
      <c r="I319" s="14"/>
      <c r="J319" s="14"/>
      <c r="K319" s="14"/>
      <c r="L319" s="14"/>
      <c r="M319" s="14"/>
      <c r="N319" s="14"/>
      <c r="O319" s="14"/>
      <c r="P319" s="14"/>
      <c r="Q319" s="14"/>
      <c r="R319" s="15"/>
      <c r="S319" s="14"/>
      <c r="T319" s="14"/>
      <c r="U319" s="14"/>
      <c r="V319" s="14"/>
      <c r="W319" s="14"/>
      <c r="X319" s="14"/>
      <c r="Y319" s="18"/>
      <c r="Z319" s="19"/>
      <c r="AA319" s="19"/>
      <c r="AB319" s="19"/>
      <c r="AC319" s="14"/>
      <c r="AD319" s="20"/>
      <c r="AE319" s="21"/>
      <c r="AF319" s="19"/>
      <c r="AG319" s="14"/>
      <c r="AH319" s="14"/>
      <c r="AI319" s="14"/>
      <c r="AJ319" s="14"/>
      <c r="AK319" s="15"/>
      <c r="AL319" s="14"/>
      <c r="AM319" s="14"/>
    </row>
    <row r="320" customFormat="false" ht="15" hidden="false" customHeight="true" outlineLevel="0" collapsed="false">
      <c r="A320" s="14"/>
      <c r="B320" s="14"/>
      <c r="C320" s="15"/>
      <c r="D320" s="14" t="str">
        <f aca="false">IF(C320="","",YEAR(C320))</f>
        <v/>
      </c>
      <c r="E320" s="14"/>
      <c r="F320" s="14"/>
      <c r="G320" s="14"/>
      <c r="H320" s="14"/>
      <c r="I320" s="14"/>
      <c r="J320" s="14"/>
      <c r="K320" s="14"/>
      <c r="L320" s="14"/>
      <c r="M320" s="14"/>
      <c r="N320" s="14"/>
      <c r="O320" s="14"/>
      <c r="P320" s="14"/>
      <c r="Q320" s="14"/>
      <c r="R320" s="15"/>
      <c r="S320" s="14"/>
      <c r="T320" s="14"/>
      <c r="U320" s="14"/>
      <c r="V320" s="14"/>
      <c r="W320" s="14"/>
      <c r="X320" s="14"/>
      <c r="Y320" s="18"/>
      <c r="Z320" s="19"/>
      <c r="AA320" s="19"/>
      <c r="AB320" s="19"/>
      <c r="AC320" s="14"/>
      <c r="AD320" s="20"/>
      <c r="AE320" s="21"/>
      <c r="AF320" s="19"/>
      <c r="AG320" s="14"/>
      <c r="AH320" s="14"/>
      <c r="AI320" s="14"/>
      <c r="AJ320" s="14"/>
      <c r="AK320" s="15"/>
      <c r="AL320" s="14"/>
      <c r="AM320" s="14"/>
    </row>
    <row r="321" customFormat="false" ht="15" hidden="false" customHeight="true" outlineLevel="0" collapsed="false">
      <c r="A321" s="14"/>
      <c r="B321" s="14"/>
      <c r="C321" s="15"/>
      <c r="D321" s="14" t="str">
        <f aca="false">IF(C321="","",YEAR(C321))</f>
        <v/>
      </c>
      <c r="E321" s="14"/>
      <c r="F321" s="14"/>
      <c r="G321" s="14"/>
      <c r="H321" s="14"/>
      <c r="I321" s="14"/>
      <c r="J321" s="14"/>
      <c r="K321" s="14"/>
      <c r="L321" s="14"/>
      <c r="M321" s="14"/>
      <c r="N321" s="14"/>
      <c r="O321" s="14"/>
      <c r="P321" s="14"/>
      <c r="Q321" s="14"/>
      <c r="R321" s="15"/>
      <c r="S321" s="14"/>
      <c r="T321" s="14"/>
      <c r="U321" s="14"/>
      <c r="V321" s="14"/>
      <c r="W321" s="14"/>
      <c r="X321" s="14"/>
      <c r="Y321" s="18"/>
      <c r="Z321" s="19"/>
      <c r="AA321" s="19"/>
      <c r="AB321" s="19"/>
      <c r="AC321" s="14"/>
      <c r="AD321" s="20"/>
      <c r="AE321" s="21"/>
      <c r="AF321" s="19"/>
      <c r="AG321" s="14"/>
      <c r="AH321" s="14"/>
      <c r="AI321" s="14"/>
      <c r="AJ321" s="14"/>
      <c r="AK321" s="15"/>
      <c r="AL321" s="14"/>
      <c r="AM321" s="14"/>
    </row>
    <row r="322" customFormat="false" ht="15" hidden="false" customHeight="true" outlineLevel="0" collapsed="false">
      <c r="A322" s="14"/>
      <c r="B322" s="14"/>
      <c r="C322" s="15"/>
      <c r="D322" s="14" t="str">
        <f aca="false">IF(C322="","",YEAR(C322))</f>
        <v/>
      </c>
      <c r="E322" s="14"/>
      <c r="F322" s="14"/>
      <c r="G322" s="14"/>
      <c r="H322" s="14"/>
      <c r="I322" s="14"/>
      <c r="J322" s="14"/>
      <c r="K322" s="14"/>
      <c r="L322" s="14"/>
      <c r="M322" s="14"/>
      <c r="N322" s="14"/>
      <c r="O322" s="14"/>
      <c r="P322" s="14"/>
      <c r="Q322" s="14"/>
      <c r="R322" s="15"/>
      <c r="S322" s="14"/>
      <c r="T322" s="14"/>
      <c r="U322" s="14"/>
      <c r="V322" s="14"/>
      <c r="W322" s="14"/>
      <c r="X322" s="14"/>
      <c r="Y322" s="18"/>
      <c r="Z322" s="19"/>
      <c r="AA322" s="19"/>
      <c r="AB322" s="19"/>
      <c r="AC322" s="14"/>
      <c r="AD322" s="20"/>
      <c r="AE322" s="21"/>
      <c r="AF322" s="19"/>
      <c r="AG322" s="14"/>
      <c r="AH322" s="14"/>
      <c r="AI322" s="14"/>
      <c r="AJ322" s="14"/>
      <c r="AK322" s="15"/>
      <c r="AL322" s="14"/>
      <c r="AM322" s="14"/>
    </row>
    <row r="323" customFormat="false" ht="15" hidden="false" customHeight="true" outlineLevel="0" collapsed="false">
      <c r="A323" s="14"/>
      <c r="B323" s="14"/>
      <c r="C323" s="15"/>
      <c r="D323" s="14" t="str">
        <f aca="false">IF(C323="","",YEAR(C323))</f>
        <v/>
      </c>
      <c r="E323" s="14"/>
      <c r="F323" s="14"/>
      <c r="G323" s="14"/>
      <c r="H323" s="14"/>
      <c r="I323" s="14"/>
      <c r="J323" s="14"/>
      <c r="K323" s="14"/>
      <c r="L323" s="14"/>
      <c r="M323" s="14"/>
      <c r="N323" s="14"/>
      <c r="O323" s="14"/>
      <c r="P323" s="14"/>
      <c r="Q323" s="14"/>
      <c r="R323" s="15"/>
      <c r="S323" s="14"/>
      <c r="T323" s="14"/>
      <c r="U323" s="14"/>
      <c r="V323" s="14"/>
      <c r="W323" s="14"/>
      <c r="X323" s="14"/>
      <c r="Y323" s="18"/>
      <c r="Z323" s="19"/>
      <c r="AA323" s="19"/>
      <c r="AB323" s="19"/>
      <c r="AC323" s="14"/>
      <c r="AD323" s="20"/>
      <c r="AE323" s="21"/>
      <c r="AF323" s="19"/>
      <c r="AG323" s="14"/>
      <c r="AH323" s="14"/>
      <c r="AI323" s="14"/>
      <c r="AJ323" s="14"/>
      <c r="AK323" s="15"/>
      <c r="AL323" s="14"/>
      <c r="AM323" s="14"/>
    </row>
    <row r="324" customFormat="false" ht="15" hidden="false" customHeight="true" outlineLevel="0" collapsed="false">
      <c r="A324" s="14"/>
      <c r="B324" s="14"/>
      <c r="C324" s="15"/>
      <c r="D324" s="14" t="str">
        <f aca="false">IF(C324="","",YEAR(C324))</f>
        <v/>
      </c>
      <c r="E324" s="14"/>
      <c r="F324" s="14"/>
      <c r="G324" s="14"/>
      <c r="H324" s="14"/>
      <c r="I324" s="14"/>
      <c r="J324" s="14"/>
      <c r="K324" s="14"/>
      <c r="L324" s="14"/>
      <c r="M324" s="14"/>
      <c r="N324" s="14"/>
      <c r="O324" s="14"/>
      <c r="P324" s="14"/>
      <c r="Q324" s="14"/>
      <c r="R324" s="15"/>
      <c r="S324" s="14"/>
      <c r="T324" s="14"/>
      <c r="U324" s="14"/>
      <c r="V324" s="14"/>
      <c r="W324" s="14"/>
      <c r="X324" s="14"/>
      <c r="Y324" s="18"/>
      <c r="Z324" s="19"/>
      <c r="AA324" s="19"/>
      <c r="AB324" s="19"/>
      <c r="AC324" s="14"/>
      <c r="AD324" s="20"/>
      <c r="AE324" s="21"/>
      <c r="AF324" s="19"/>
      <c r="AG324" s="14"/>
      <c r="AH324" s="14"/>
      <c r="AI324" s="14"/>
      <c r="AJ324" s="14"/>
      <c r="AK324" s="15"/>
      <c r="AL324" s="14"/>
      <c r="AM324" s="14"/>
    </row>
    <row r="325" customFormat="false" ht="15" hidden="false" customHeight="true" outlineLevel="0" collapsed="false">
      <c r="A325" s="14"/>
      <c r="B325" s="14"/>
      <c r="C325" s="15"/>
      <c r="D325" s="14" t="str">
        <f aca="false">IF(C325="","",YEAR(C325))</f>
        <v/>
      </c>
      <c r="E325" s="14"/>
      <c r="F325" s="14"/>
      <c r="G325" s="14"/>
      <c r="H325" s="14"/>
      <c r="I325" s="14"/>
      <c r="J325" s="14"/>
      <c r="K325" s="14"/>
      <c r="L325" s="14"/>
      <c r="M325" s="14"/>
      <c r="N325" s="14"/>
      <c r="O325" s="14"/>
      <c r="P325" s="14"/>
      <c r="Q325" s="14"/>
      <c r="R325" s="15"/>
      <c r="S325" s="14"/>
      <c r="T325" s="14"/>
      <c r="U325" s="14"/>
      <c r="V325" s="14"/>
      <c r="W325" s="14"/>
      <c r="X325" s="14"/>
      <c r="Y325" s="18"/>
      <c r="Z325" s="19"/>
      <c r="AA325" s="19"/>
      <c r="AB325" s="19"/>
      <c r="AC325" s="14"/>
      <c r="AD325" s="20"/>
      <c r="AE325" s="21"/>
      <c r="AF325" s="19"/>
      <c r="AG325" s="14"/>
      <c r="AH325" s="14"/>
      <c r="AI325" s="14"/>
      <c r="AJ325" s="14"/>
      <c r="AK325" s="15"/>
      <c r="AL325" s="14"/>
      <c r="AM325" s="14"/>
    </row>
    <row r="326" customFormat="false" ht="15" hidden="false" customHeight="true" outlineLevel="0" collapsed="false">
      <c r="A326" s="14"/>
      <c r="B326" s="14"/>
      <c r="C326" s="15"/>
      <c r="D326" s="14" t="str">
        <f aca="false">IF(C326="","",YEAR(C326))</f>
        <v/>
      </c>
      <c r="E326" s="14"/>
      <c r="F326" s="14"/>
      <c r="G326" s="14"/>
      <c r="H326" s="14"/>
      <c r="I326" s="14"/>
      <c r="J326" s="14"/>
      <c r="K326" s="14"/>
      <c r="L326" s="14"/>
      <c r="M326" s="14"/>
      <c r="N326" s="14"/>
      <c r="O326" s="14"/>
      <c r="P326" s="14"/>
      <c r="Q326" s="14"/>
      <c r="R326" s="15"/>
      <c r="S326" s="14"/>
      <c r="T326" s="14"/>
      <c r="U326" s="14"/>
      <c r="V326" s="14"/>
      <c r="W326" s="14"/>
      <c r="X326" s="14"/>
      <c r="Y326" s="18"/>
      <c r="Z326" s="19"/>
      <c r="AA326" s="19"/>
      <c r="AB326" s="19"/>
      <c r="AC326" s="14"/>
      <c r="AD326" s="20"/>
      <c r="AE326" s="21"/>
      <c r="AF326" s="19"/>
      <c r="AG326" s="14"/>
      <c r="AH326" s="14"/>
      <c r="AI326" s="14"/>
      <c r="AJ326" s="14"/>
      <c r="AK326" s="15"/>
      <c r="AL326" s="14"/>
      <c r="AM326" s="14"/>
    </row>
    <row r="327" customFormat="false" ht="15" hidden="false" customHeight="true" outlineLevel="0" collapsed="false">
      <c r="A327" s="14"/>
      <c r="B327" s="14"/>
      <c r="C327" s="15"/>
      <c r="D327" s="14" t="str">
        <f aca="false">IF(C327="","",YEAR(C327))</f>
        <v/>
      </c>
      <c r="E327" s="14"/>
      <c r="F327" s="14"/>
      <c r="G327" s="14"/>
      <c r="H327" s="14"/>
      <c r="I327" s="14"/>
      <c r="J327" s="14"/>
      <c r="K327" s="14"/>
      <c r="L327" s="14"/>
      <c r="M327" s="14"/>
      <c r="N327" s="14"/>
      <c r="O327" s="14"/>
      <c r="P327" s="14"/>
      <c r="Q327" s="14"/>
      <c r="R327" s="15"/>
      <c r="S327" s="14"/>
      <c r="T327" s="14"/>
      <c r="U327" s="14"/>
      <c r="V327" s="14"/>
      <c r="W327" s="14"/>
      <c r="X327" s="14"/>
      <c r="Y327" s="18"/>
      <c r="Z327" s="19"/>
      <c r="AA327" s="19"/>
      <c r="AB327" s="19"/>
      <c r="AC327" s="14"/>
      <c r="AD327" s="20"/>
      <c r="AE327" s="21"/>
      <c r="AF327" s="19"/>
      <c r="AG327" s="14"/>
      <c r="AH327" s="14"/>
      <c r="AI327" s="14"/>
      <c r="AJ327" s="14"/>
      <c r="AK327" s="15"/>
      <c r="AL327" s="14"/>
      <c r="AM327" s="14"/>
    </row>
    <row r="328" customFormat="false" ht="15" hidden="false" customHeight="true" outlineLevel="0" collapsed="false">
      <c r="A328" s="14"/>
      <c r="B328" s="14"/>
      <c r="C328" s="15"/>
      <c r="D328" s="14" t="str">
        <f aca="false">IF(C328="","",YEAR(C328))</f>
        <v/>
      </c>
      <c r="E328" s="14"/>
      <c r="F328" s="14"/>
      <c r="G328" s="14"/>
      <c r="H328" s="14"/>
      <c r="I328" s="14"/>
      <c r="J328" s="14"/>
      <c r="K328" s="14"/>
      <c r="L328" s="14"/>
      <c r="M328" s="14"/>
      <c r="N328" s="14"/>
      <c r="O328" s="14"/>
      <c r="P328" s="14"/>
      <c r="Q328" s="14"/>
      <c r="R328" s="15"/>
      <c r="S328" s="14"/>
      <c r="T328" s="14"/>
      <c r="U328" s="14"/>
      <c r="V328" s="14"/>
      <c r="W328" s="14"/>
      <c r="X328" s="14"/>
      <c r="Y328" s="18"/>
      <c r="Z328" s="19"/>
      <c r="AA328" s="19"/>
      <c r="AB328" s="19"/>
      <c r="AC328" s="14"/>
      <c r="AD328" s="20"/>
      <c r="AE328" s="21"/>
      <c r="AF328" s="19"/>
      <c r="AG328" s="14"/>
      <c r="AH328" s="14"/>
      <c r="AI328" s="14"/>
      <c r="AJ328" s="14"/>
      <c r="AK328" s="15"/>
      <c r="AL328" s="14"/>
      <c r="AM328" s="14"/>
    </row>
    <row r="329" customFormat="false" ht="15" hidden="false" customHeight="true" outlineLevel="0" collapsed="false">
      <c r="A329" s="14"/>
      <c r="B329" s="14"/>
      <c r="C329" s="15"/>
      <c r="D329" s="14" t="str">
        <f aca="false">IF(C329="","",YEAR(C329))</f>
        <v/>
      </c>
      <c r="E329" s="14"/>
      <c r="F329" s="14"/>
      <c r="G329" s="14"/>
      <c r="H329" s="14"/>
      <c r="I329" s="14"/>
      <c r="J329" s="14"/>
      <c r="K329" s="14"/>
      <c r="L329" s="14"/>
      <c r="M329" s="14"/>
      <c r="N329" s="14"/>
      <c r="O329" s="14"/>
      <c r="P329" s="14"/>
      <c r="Q329" s="14"/>
      <c r="R329" s="15"/>
      <c r="S329" s="14"/>
      <c r="T329" s="14"/>
      <c r="U329" s="14"/>
      <c r="V329" s="14"/>
      <c r="W329" s="14"/>
      <c r="X329" s="14"/>
      <c r="Y329" s="18"/>
      <c r="Z329" s="19"/>
      <c r="AA329" s="19"/>
      <c r="AB329" s="19"/>
      <c r="AC329" s="14"/>
      <c r="AD329" s="20"/>
      <c r="AE329" s="21"/>
      <c r="AF329" s="19"/>
      <c r="AG329" s="14"/>
      <c r="AH329" s="14"/>
      <c r="AI329" s="14"/>
      <c r="AJ329" s="14"/>
      <c r="AK329" s="15"/>
      <c r="AL329" s="14"/>
      <c r="AM329" s="14"/>
    </row>
    <row r="330" customFormat="false" ht="15" hidden="false" customHeight="true" outlineLevel="0" collapsed="false">
      <c r="A330" s="14"/>
      <c r="B330" s="14"/>
      <c r="C330" s="15"/>
      <c r="D330" s="14" t="str">
        <f aca="false">IF(C330="","",YEAR(C330))</f>
        <v/>
      </c>
      <c r="E330" s="14"/>
      <c r="F330" s="14"/>
      <c r="G330" s="14"/>
      <c r="H330" s="14"/>
      <c r="I330" s="14"/>
      <c r="J330" s="14"/>
      <c r="K330" s="14"/>
      <c r="L330" s="14"/>
      <c r="M330" s="14"/>
      <c r="N330" s="14"/>
      <c r="O330" s="14"/>
      <c r="P330" s="14"/>
      <c r="Q330" s="14"/>
      <c r="R330" s="15"/>
      <c r="S330" s="14"/>
      <c r="T330" s="14"/>
      <c r="U330" s="14"/>
      <c r="V330" s="14"/>
      <c r="W330" s="14"/>
      <c r="X330" s="14"/>
      <c r="Y330" s="18"/>
      <c r="Z330" s="19"/>
      <c r="AA330" s="19"/>
      <c r="AB330" s="19"/>
      <c r="AC330" s="14"/>
      <c r="AD330" s="20"/>
      <c r="AE330" s="21"/>
      <c r="AF330" s="19"/>
      <c r="AG330" s="14"/>
      <c r="AH330" s="14"/>
      <c r="AI330" s="14"/>
      <c r="AJ330" s="14"/>
      <c r="AK330" s="15"/>
      <c r="AL330" s="14"/>
      <c r="AM330" s="14"/>
    </row>
    <row r="331" customFormat="false" ht="15" hidden="false" customHeight="true" outlineLevel="0" collapsed="false">
      <c r="A331" s="14"/>
      <c r="B331" s="14"/>
      <c r="C331" s="15"/>
      <c r="D331" s="14" t="str">
        <f aca="false">IF(C331="","",YEAR(C331))</f>
        <v/>
      </c>
      <c r="E331" s="14"/>
      <c r="F331" s="14"/>
      <c r="G331" s="14"/>
      <c r="H331" s="14"/>
      <c r="I331" s="14"/>
      <c r="J331" s="14"/>
      <c r="K331" s="14"/>
      <c r="L331" s="14"/>
      <c r="M331" s="14"/>
      <c r="N331" s="14"/>
      <c r="O331" s="14"/>
      <c r="P331" s="14"/>
      <c r="Q331" s="14"/>
      <c r="R331" s="15"/>
      <c r="S331" s="14"/>
      <c r="T331" s="14"/>
      <c r="U331" s="14"/>
      <c r="V331" s="14"/>
      <c r="W331" s="14"/>
      <c r="X331" s="14"/>
      <c r="Y331" s="18"/>
      <c r="Z331" s="19"/>
      <c r="AA331" s="19"/>
      <c r="AB331" s="19"/>
      <c r="AC331" s="14"/>
      <c r="AD331" s="20"/>
      <c r="AE331" s="21"/>
      <c r="AF331" s="19"/>
      <c r="AG331" s="14"/>
      <c r="AH331" s="14"/>
      <c r="AI331" s="14"/>
      <c r="AJ331" s="14"/>
      <c r="AK331" s="15"/>
      <c r="AL331" s="14"/>
      <c r="AM331" s="14"/>
    </row>
    <row r="332" customFormat="false" ht="15" hidden="false" customHeight="true" outlineLevel="0" collapsed="false">
      <c r="A332" s="14"/>
      <c r="B332" s="14"/>
      <c r="C332" s="15"/>
      <c r="D332" s="14" t="str">
        <f aca="false">IF(C332="","",YEAR(C332))</f>
        <v/>
      </c>
      <c r="E332" s="14"/>
      <c r="F332" s="14"/>
      <c r="G332" s="14"/>
      <c r="H332" s="14"/>
      <c r="I332" s="14"/>
      <c r="J332" s="14"/>
      <c r="K332" s="14"/>
      <c r="L332" s="14"/>
      <c r="M332" s="14"/>
      <c r="N332" s="14"/>
      <c r="O332" s="14"/>
      <c r="P332" s="14"/>
      <c r="Q332" s="14"/>
      <c r="R332" s="15"/>
      <c r="S332" s="14"/>
      <c r="T332" s="14"/>
      <c r="U332" s="14"/>
      <c r="V332" s="14"/>
      <c r="W332" s="14"/>
      <c r="X332" s="14"/>
      <c r="Y332" s="18"/>
      <c r="Z332" s="19"/>
      <c r="AA332" s="19"/>
      <c r="AB332" s="19"/>
      <c r="AC332" s="14"/>
      <c r="AD332" s="20"/>
      <c r="AE332" s="21"/>
      <c r="AF332" s="19"/>
      <c r="AG332" s="14"/>
      <c r="AH332" s="14"/>
      <c r="AI332" s="14"/>
      <c r="AJ332" s="14"/>
      <c r="AK332" s="15"/>
      <c r="AL332" s="14"/>
      <c r="AM332" s="14"/>
    </row>
    <row r="333" customFormat="false" ht="15" hidden="false" customHeight="true" outlineLevel="0" collapsed="false">
      <c r="A333" s="14"/>
      <c r="B333" s="14"/>
      <c r="C333" s="15"/>
      <c r="D333" s="14" t="str">
        <f aca="false">IF(C333="","",YEAR(C333))</f>
        <v/>
      </c>
      <c r="E333" s="14"/>
      <c r="F333" s="14"/>
      <c r="G333" s="14"/>
      <c r="H333" s="14"/>
      <c r="I333" s="14"/>
      <c r="J333" s="14"/>
      <c r="K333" s="14"/>
      <c r="L333" s="14"/>
      <c r="M333" s="14"/>
      <c r="N333" s="14"/>
      <c r="O333" s="14"/>
      <c r="P333" s="14"/>
      <c r="Q333" s="14"/>
      <c r="R333" s="15"/>
      <c r="S333" s="14"/>
      <c r="T333" s="14"/>
      <c r="U333" s="14"/>
      <c r="V333" s="14"/>
      <c r="W333" s="14"/>
      <c r="X333" s="14"/>
      <c r="Y333" s="18"/>
      <c r="Z333" s="19"/>
      <c r="AA333" s="19"/>
      <c r="AB333" s="19"/>
      <c r="AC333" s="14"/>
      <c r="AD333" s="20"/>
      <c r="AE333" s="21"/>
      <c r="AF333" s="19"/>
      <c r="AG333" s="14"/>
      <c r="AH333" s="14"/>
      <c r="AI333" s="14"/>
      <c r="AJ333" s="14"/>
      <c r="AK333" s="15"/>
      <c r="AL333" s="14"/>
      <c r="AM333" s="14"/>
    </row>
    <row r="334" customFormat="false" ht="15" hidden="false" customHeight="true" outlineLevel="0" collapsed="false">
      <c r="A334" s="14"/>
      <c r="B334" s="14"/>
      <c r="C334" s="15"/>
      <c r="D334" s="14" t="str">
        <f aca="false">IF(C334="","",YEAR(C334))</f>
        <v/>
      </c>
      <c r="E334" s="14"/>
      <c r="F334" s="14"/>
      <c r="G334" s="14"/>
      <c r="H334" s="14"/>
      <c r="I334" s="14"/>
      <c r="J334" s="14"/>
      <c r="K334" s="14"/>
      <c r="L334" s="14"/>
      <c r="M334" s="14"/>
      <c r="N334" s="14"/>
      <c r="O334" s="14"/>
      <c r="P334" s="14"/>
      <c r="Q334" s="14"/>
      <c r="R334" s="15"/>
      <c r="S334" s="14"/>
      <c r="T334" s="14"/>
      <c r="U334" s="14"/>
      <c r="V334" s="14"/>
      <c r="W334" s="14"/>
      <c r="X334" s="14"/>
      <c r="Y334" s="18"/>
      <c r="Z334" s="19"/>
      <c r="AA334" s="19"/>
      <c r="AB334" s="19"/>
      <c r="AC334" s="14"/>
      <c r="AD334" s="20"/>
      <c r="AE334" s="21"/>
      <c r="AF334" s="19"/>
      <c r="AG334" s="14"/>
      <c r="AH334" s="14"/>
      <c r="AI334" s="14"/>
      <c r="AJ334" s="14"/>
      <c r="AK334" s="15"/>
      <c r="AL334" s="14"/>
      <c r="AM334" s="14"/>
    </row>
    <row r="335" customFormat="false" ht="15" hidden="false" customHeight="true" outlineLevel="0" collapsed="false">
      <c r="A335" s="14"/>
      <c r="B335" s="14"/>
      <c r="C335" s="15"/>
      <c r="D335" s="14" t="str">
        <f aca="false">IF(C335="","",YEAR(C335))</f>
        <v/>
      </c>
      <c r="E335" s="14"/>
      <c r="F335" s="14"/>
      <c r="G335" s="14"/>
      <c r="H335" s="14"/>
      <c r="I335" s="14"/>
      <c r="J335" s="14"/>
      <c r="K335" s="14"/>
      <c r="L335" s="14"/>
      <c r="M335" s="14"/>
      <c r="N335" s="14"/>
      <c r="O335" s="14"/>
      <c r="P335" s="14"/>
      <c r="Q335" s="14"/>
      <c r="R335" s="15"/>
      <c r="S335" s="14"/>
      <c r="T335" s="14"/>
      <c r="U335" s="14"/>
      <c r="V335" s="14"/>
      <c r="W335" s="14"/>
      <c r="X335" s="14"/>
      <c r="Y335" s="18"/>
      <c r="Z335" s="19"/>
      <c r="AA335" s="19"/>
      <c r="AB335" s="19"/>
      <c r="AC335" s="14"/>
      <c r="AD335" s="20"/>
      <c r="AE335" s="21"/>
      <c r="AF335" s="19"/>
      <c r="AG335" s="14"/>
      <c r="AH335" s="14"/>
      <c r="AI335" s="14"/>
      <c r="AJ335" s="14"/>
      <c r="AK335" s="15"/>
      <c r="AL335" s="14"/>
      <c r="AM335" s="14"/>
    </row>
    <row r="336" customFormat="false" ht="15" hidden="false" customHeight="true" outlineLevel="0" collapsed="false">
      <c r="A336" s="14"/>
      <c r="B336" s="14"/>
      <c r="C336" s="15"/>
      <c r="D336" s="14" t="str">
        <f aca="false">IF(C336="","",YEAR(C336))</f>
        <v/>
      </c>
      <c r="E336" s="14"/>
      <c r="F336" s="14"/>
      <c r="G336" s="14"/>
      <c r="H336" s="14"/>
      <c r="I336" s="14"/>
      <c r="J336" s="14"/>
      <c r="K336" s="14"/>
      <c r="L336" s="14"/>
      <c r="M336" s="14"/>
      <c r="N336" s="14"/>
      <c r="O336" s="14"/>
      <c r="P336" s="14"/>
      <c r="Q336" s="14"/>
      <c r="R336" s="15"/>
      <c r="S336" s="14"/>
      <c r="T336" s="14"/>
      <c r="U336" s="14"/>
      <c r="V336" s="14"/>
      <c r="W336" s="14"/>
      <c r="X336" s="14"/>
      <c r="Y336" s="18"/>
      <c r="Z336" s="19"/>
      <c r="AA336" s="19"/>
      <c r="AB336" s="19"/>
      <c r="AC336" s="14"/>
      <c r="AD336" s="20"/>
      <c r="AE336" s="21"/>
      <c r="AF336" s="19"/>
      <c r="AG336" s="14"/>
      <c r="AH336" s="14"/>
      <c r="AI336" s="14"/>
      <c r="AJ336" s="14"/>
      <c r="AK336" s="15"/>
      <c r="AL336" s="14"/>
      <c r="AM336" s="14"/>
    </row>
    <row r="337" customFormat="false" ht="15" hidden="false" customHeight="true" outlineLevel="0" collapsed="false">
      <c r="A337" s="14"/>
      <c r="B337" s="14"/>
      <c r="C337" s="15"/>
      <c r="D337" s="14" t="str">
        <f aca="false">IF(C337="","",YEAR(C337))</f>
        <v/>
      </c>
      <c r="E337" s="14"/>
      <c r="F337" s="14"/>
      <c r="G337" s="14"/>
      <c r="H337" s="14"/>
      <c r="I337" s="14"/>
      <c r="J337" s="14"/>
      <c r="K337" s="14"/>
      <c r="L337" s="14"/>
      <c r="M337" s="14"/>
      <c r="N337" s="14"/>
      <c r="O337" s="14"/>
      <c r="P337" s="14"/>
      <c r="Q337" s="14"/>
      <c r="R337" s="15"/>
      <c r="S337" s="14"/>
      <c r="T337" s="14"/>
      <c r="U337" s="14"/>
      <c r="V337" s="14"/>
      <c r="W337" s="14"/>
      <c r="X337" s="14"/>
      <c r="Y337" s="18"/>
      <c r="Z337" s="19"/>
      <c r="AA337" s="19"/>
      <c r="AB337" s="19"/>
      <c r="AC337" s="14"/>
      <c r="AD337" s="20"/>
      <c r="AE337" s="21"/>
      <c r="AF337" s="19"/>
      <c r="AG337" s="14"/>
      <c r="AH337" s="14"/>
      <c r="AI337" s="14"/>
      <c r="AJ337" s="14"/>
      <c r="AK337" s="15"/>
      <c r="AL337" s="14"/>
      <c r="AM337" s="14"/>
    </row>
    <row r="338" customFormat="false" ht="15" hidden="false" customHeight="true" outlineLevel="0" collapsed="false">
      <c r="A338" s="14"/>
      <c r="B338" s="14"/>
      <c r="C338" s="15"/>
      <c r="D338" s="14" t="str">
        <f aca="false">IF(C338="","",YEAR(C338))</f>
        <v/>
      </c>
      <c r="E338" s="14"/>
      <c r="F338" s="14"/>
      <c r="G338" s="14"/>
      <c r="H338" s="14"/>
      <c r="I338" s="14"/>
      <c r="J338" s="14"/>
      <c r="K338" s="14"/>
      <c r="L338" s="14"/>
      <c r="M338" s="14"/>
      <c r="N338" s="14"/>
      <c r="O338" s="14"/>
      <c r="P338" s="14"/>
      <c r="Q338" s="14"/>
      <c r="R338" s="15"/>
      <c r="S338" s="14"/>
      <c r="T338" s="14"/>
      <c r="U338" s="14"/>
      <c r="V338" s="14"/>
      <c r="W338" s="14"/>
      <c r="X338" s="14"/>
      <c r="Y338" s="18"/>
      <c r="Z338" s="19"/>
      <c r="AA338" s="19"/>
      <c r="AB338" s="19"/>
      <c r="AC338" s="14"/>
      <c r="AD338" s="20"/>
      <c r="AE338" s="21"/>
      <c r="AF338" s="19"/>
      <c r="AG338" s="14"/>
      <c r="AH338" s="14"/>
      <c r="AI338" s="14"/>
      <c r="AJ338" s="14"/>
      <c r="AK338" s="15"/>
      <c r="AL338" s="14"/>
      <c r="AM338" s="14"/>
    </row>
    <row r="339" customFormat="false" ht="15" hidden="false" customHeight="true" outlineLevel="0" collapsed="false">
      <c r="A339" s="14"/>
      <c r="B339" s="14"/>
      <c r="C339" s="15"/>
      <c r="D339" s="14" t="str">
        <f aca="false">IF(C339="","",YEAR(C339))</f>
        <v/>
      </c>
      <c r="E339" s="14"/>
      <c r="F339" s="14"/>
      <c r="G339" s="14"/>
      <c r="H339" s="14"/>
      <c r="I339" s="14"/>
      <c r="J339" s="14"/>
      <c r="K339" s="14"/>
      <c r="L339" s="14"/>
      <c r="M339" s="14"/>
      <c r="N339" s="14"/>
      <c r="O339" s="14"/>
      <c r="P339" s="14"/>
      <c r="Q339" s="14"/>
      <c r="R339" s="15"/>
      <c r="S339" s="14"/>
      <c r="T339" s="14"/>
      <c r="U339" s="14"/>
      <c r="V339" s="14"/>
      <c r="W339" s="14"/>
      <c r="X339" s="14"/>
      <c r="Y339" s="18"/>
      <c r="Z339" s="19"/>
      <c r="AA339" s="19"/>
      <c r="AB339" s="19"/>
      <c r="AC339" s="14"/>
      <c r="AD339" s="20"/>
      <c r="AE339" s="21"/>
      <c r="AF339" s="19"/>
      <c r="AG339" s="14"/>
      <c r="AH339" s="14"/>
      <c r="AI339" s="14"/>
      <c r="AJ339" s="14"/>
      <c r="AK339" s="15"/>
      <c r="AL339" s="14"/>
      <c r="AM339" s="14"/>
    </row>
    <row r="340" customFormat="false" ht="15" hidden="false" customHeight="true" outlineLevel="0" collapsed="false">
      <c r="A340" s="14"/>
      <c r="B340" s="14"/>
      <c r="C340" s="15"/>
      <c r="D340" s="14" t="str">
        <f aca="false">IF(C340="","",YEAR(C340))</f>
        <v/>
      </c>
      <c r="E340" s="14"/>
      <c r="F340" s="14"/>
      <c r="G340" s="14"/>
      <c r="H340" s="14"/>
      <c r="I340" s="14"/>
      <c r="J340" s="14"/>
      <c r="K340" s="14"/>
      <c r="L340" s="14"/>
      <c r="M340" s="14"/>
      <c r="N340" s="14"/>
      <c r="O340" s="14"/>
      <c r="P340" s="14"/>
      <c r="Q340" s="14"/>
      <c r="R340" s="15"/>
      <c r="S340" s="14"/>
      <c r="T340" s="14"/>
      <c r="U340" s="14"/>
      <c r="V340" s="14"/>
      <c r="W340" s="14"/>
      <c r="X340" s="14"/>
      <c r="Y340" s="18"/>
      <c r="Z340" s="19"/>
      <c r="AA340" s="19"/>
      <c r="AB340" s="19"/>
      <c r="AC340" s="14"/>
      <c r="AD340" s="20"/>
      <c r="AE340" s="21"/>
      <c r="AF340" s="19"/>
      <c r="AG340" s="14"/>
      <c r="AH340" s="14"/>
      <c r="AI340" s="14"/>
      <c r="AJ340" s="14"/>
      <c r="AK340" s="15"/>
      <c r="AL340" s="14"/>
      <c r="AM340" s="14"/>
    </row>
    <row r="341" customFormat="false" ht="15" hidden="false" customHeight="true" outlineLevel="0" collapsed="false">
      <c r="A341" s="14"/>
      <c r="B341" s="14"/>
      <c r="C341" s="15"/>
      <c r="D341" s="14" t="str">
        <f aca="false">IF(C341="","",YEAR(C341))</f>
        <v/>
      </c>
      <c r="E341" s="14"/>
      <c r="F341" s="14"/>
      <c r="G341" s="14"/>
      <c r="H341" s="14"/>
      <c r="I341" s="14"/>
      <c r="J341" s="14"/>
      <c r="K341" s="14"/>
      <c r="L341" s="14"/>
      <c r="M341" s="14"/>
      <c r="N341" s="14"/>
      <c r="O341" s="14"/>
      <c r="P341" s="14"/>
      <c r="Q341" s="14"/>
      <c r="R341" s="15"/>
      <c r="S341" s="14"/>
      <c r="T341" s="14"/>
      <c r="U341" s="14"/>
      <c r="V341" s="14"/>
      <c r="W341" s="14"/>
      <c r="X341" s="14"/>
      <c r="Y341" s="18"/>
      <c r="Z341" s="19"/>
      <c r="AA341" s="19"/>
      <c r="AB341" s="19"/>
      <c r="AC341" s="14"/>
      <c r="AD341" s="20"/>
      <c r="AE341" s="21"/>
      <c r="AF341" s="19"/>
      <c r="AG341" s="14"/>
      <c r="AH341" s="14"/>
      <c r="AI341" s="14"/>
      <c r="AJ341" s="14"/>
      <c r="AK341" s="15"/>
      <c r="AL341" s="14"/>
      <c r="AM341" s="14"/>
    </row>
    <row r="342" customFormat="false" ht="15" hidden="false" customHeight="true" outlineLevel="0" collapsed="false">
      <c r="A342" s="14"/>
      <c r="B342" s="14"/>
      <c r="C342" s="15"/>
      <c r="D342" s="14" t="str">
        <f aca="false">IF(C342="","",YEAR(C342))</f>
        <v/>
      </c>
      <c r="E342" s="14"/>
      <c r="F342" s="14"/>
      <c r="G342" s="14"/>
      <c r="H342" s="14"/>
      <c r="I342" s="14"/>
      <c r="J342" s="14"/>
      <c r="K342" s="14"/>
      <c r="L342" s="14"/>
      <c r="M342" s="14"/>
      <c r="N342" s="14"/>
      <c r="O342" s="14"/>
      <c r="P342" s="14"/>
      <c r="Q342" s="14"/>
      <c r="R342" s="15"/>
      <c r="S342" s="14"/>
      <c r="T342" s="14"/>
      <c r="U342" s="14"/>
      <c r="V342" s="14"/>
      <c r="W342" s="14"/>
      <c r="X342" s="14"/>
      <c r="Y342" s="18"/>
      <c r="Z342" s="19"/>
      <c r="AA342" s="19"/>
      <c r="AB342" s="19"/>
      <c r="AC342" s="14"/>
      <c r="AD342" s="20"/>
      <c r="AE342" s="21"/>
      <c r="AF342" s="19"/>
      <c r="AG342" s="14"/>
      <c r="AH342" s="14"/>
      <c r="AI342" s="14"/>
      <c r="AJ342" s="14"/>
      <c r="AK342" s="15"/>
      <c r="AL342" s="14"/>
      <c r="AM342" s="14"/>
    </row>
    <row r="343" customFormat="false" ht="15" hidden="false" customHeight="true" outlineLevel="0" collapsed="false">
      <c r="A343" s="14"/>
      <c r="B343" s="14"/>
      <c r="C343" s="15"/>
      <c r="D343" s="14" t="str">
        <f aca="false">IF(C343="","",YEAR(C343))</f>
        <v/>
      </c>
      <c r="E343" s="14"/>
      <c r="F343" s="14"/>
      <c r="G343" s="14"/>
      <c r="H343" s="14"/>
      <c r="I343" s="14"/>
      <c r="J343" s="14"/>
      <c r="K343" s="14"/>
      <c r="L343" s="14"/>
      <c r="M343" s="14"/>
      <c r="N343" s="14"/>
      <c r="O343" s="14"/>
      <c r="P343" s="14"/>
      <c r="Q343" s="14"/>
      <c r="R343" s="15"/>
      <c r="S343" s="14"/>
      <c r="T343" s="14"/>
      <c r="U343" s="14"/>
      <c r="V343" s="14"/>
      <c r="W343" s="14"/>
      <c r="X343" s="14"/>
      <c r="Y343" s="18"/>
      <c r="Z343" s="19"/>
      <c r="AA343" s="19"/>
      <c r="AB343" s="19"/>
      <c r="AC343" s="14"/>
      <c r="AD343" s="20"/>
      <c r="AE343" s="21"/>
      <c r="AF343" s="19"/>
      <c r="AG343" s="14"/>
      <c r="AH343" s="14"/>
      <c r="AI343" s="14"/>
      <c r="AJ343" s="14"/>
      <c r="AK343" s="15"/>
      <c r="AL343" s="14"/>
      <c r="AM343" s="14"/>
    </row>
    <row r="344" customFormat="false" ht="15" hidden="false" customHeight="true" outlineLevel="0" collapsed="false">
      <c r="A344" s="14"/>
      <c r="B344" s="14"/>
      <c r="C344" s="15"/>
      <c r="D344" s="14" t="str">
        <f aca="false">IF(C344="","",YEAR(C344))</f>
        <v/>
      </c>
      <c r="E344" s="14"/>
      <c r="F344" s="14"/>
      <c r="G344" s="14"/>
      <c r="H344" s="14"/>
      <c r="I344" s="14"/>
      <c r="J344" s="14"/>
      <c r="K344" s="14"/>
      <c r="L344" s="14"/>
      <c r="M344" s="14"/>
      <c r="N344" s="14"/>
      <c r="O344" s="14"/>
      <c r="P344" s="14"/>
      <c r="Q344" s="14"/>
      <c r="R344" s="15"/>
      <c r="S344" s="14"/>
      <c r="T344" s="14"/>
      <c r="U344" s="14"/>
      <c r="V344" s="14"/>
      <c r="W344" s="14"/>
      <c r="X344" s="14"/>
      <c r="Y344" s="18"/>
      <c r="Z344" s="19"/>
      <c r="AA344" s="19"/>
      <c r="AB344" s="19"/>
      <c r="AC344" s="14"/>
      <c r="AD344" s="20"/>
      <c r="AE344" s="21"/>
      <c r="AF344" s="19"/>
      <c r="AG344" s="14"/>
      <c r="AH344" s="14"/>
      <c r="AI344" s="14"/>
      <c r="AJ344" s="14"/>
      <c r="AK344" s="15"/>
      <c r="AL344" s="14"/>
      <c r="AM344" s="14"/>
    </row>
    <row r="345" customFormat="false" ht="15" hidden="false" customHeight="true" outlineLevel="0" collapsed="false">
      <c r="A345" s="14"/>
      <c r="B345" s="14"/>
      <c r="C345" s="15"/>
      <c r="D345" s="14" t="str">
        <f aca="false">IF(C345="","",YEAR(C345))</f>
        <v/>
      </c>
      <c r="E345" s="14"/>
      <c r="F345" s="14"/>
      <c r="G345" s="14"/>
      <c r="H345" s="14"/>
      <c r="I345" s="14"/>
      <c r="J345" s="14"/>
      <c r="K345" s="14"/>
      <c r="L345" s="14"/>
      <c r="M345" s="14"/>
      <c r="N345" s="14"/>
      <c r="O345" s="14"/>
      <c r="P345" s="14"/>
      <c r="Q345" s="14"/>
      <c r="R345" s="15"/>
      <c r="S345" s="14"/>
      <c r="T345" s="14"/>
      <c r="U345" s="14"/>
      <c r="V345" s="14"/>
      <c r="W345" s="14"/>
      <c r="X345" s="14"/>
      <c r="Y345" s="18"/>
      <c r="Z345" s="19"/>
      <c r="AA345" s="19"/>
      <c r="AB345" s="19"/>
      <c r="AC345" s="14"/>
      <c r="AD345" s="20"/>
      <c r="AE345" s="21"/>
      <c r="AF345" s="19"/>
      <c r="AG345" s="14"/>
      <c r="AH345" s="14"/>
      <c r="AI345" s="14"/>
      <c r="AJ345" s="14"/>
      <c r="AK345" s="15"/>
      <c r="AL345" s="14"/>
      <c r="AM345" s="14"/>
    </row>
    <row r="346" customFormat="false" ht="15" hidden="false" customHeight="true" outlineLevel="0" collapsed="false">
      <c r="A346" s="14"/>
      <c r="B346" s="14"/>
      <c r="C346" s="15"/>
      <c r="D346" s="14" t="str">
        <f aca="false">IF(C346="","",YEAR(C346))</f>
        <v/>
      </c>
      <c r="E346" s="14"/>
      <c r="F346" s="14"/>
      <c r="G346" s="14"/>
      <c r="H346" s="14"/>
      <c r="I346" s="14"/>
      <c r="J346" s="14"/>
      <c r="K346" s="14"/>
      <c r="L346" s="14"/>
      <c r="M346" s="14"/>
      <c r="N346" s="14"/>
      <c r="O346" s="14"/>
      <c r="P346" s="14"/>
      <c r="Q346" s="14"/>
      <c r="R346" s="15"/>
      <c r="S346" s="14"/>
      <c r="T346" s="14"/>
      <c r="U346" s="14"/>
      <c r="V346" s="14"/>
      <c r="W346" s="14"/>
      <c r="X346" s="14"/>
      <c r="Y346" s="18"/>
      <c r="Z346" s="19"/>
      <c r="AA346" s="19"/>
      <c r="AB346" s="19"/>
      <c r="AC346" s="14"/>
      <c r="AD346" s="20"/>
      <c r="AE346" s="21"/>
      <c r="AF346" s="19"/>
      <c r="AG346" s="14"/>
      <c r="AH346" s="14"/>
      <c r="AI346" s="14"/>
      <c r="AJ346" s="14"/>
      <c r="AK346" s="15"/>
      <c r="AL346" s="14"/>
      <c r="AM346" s="14"/>
    </row>
    <row r="347" customFormat="false" ht="15" hidden="false" customHeight="true" outlineLevel="0" collapsed="false">
      <c r="A347" s="14"/>
      <c r="B347" s="14"/>
      <c r="C347" s="15"/>
      <c r="D347" s="14" t="str">
        <f aca="false">IF(C347="","",YEAR(C347))</f>
        <v/>
      </c>
      <c r="E347" s="14"/>
      <c r="F347" s="14"/>
      <c r="G347" s="14"/>
      <c r="H347" s="14"/>
      <c r="I347" s="14"/>
      <c r="J347" s="14"/>
      <c r="K347" s="14"/>
      <c r="L347" s="14"/>
      <c r="M347" s="14"/>
      <c r="N347" s="14"/>
      <c r="O347" s="14"/>
      <c r="P347" s="14"/>
      <c r="Q347" s="14"/>
      <c r="R347" s="15"/>
      <c r="S347" s="14"/>
      <c r="T347" s="14"/>
      <c r="U347" s="14"/>
      <c r="V347" s="14"/>
      <c r="W347" s="14"/>
      <c r="X347" s="14"/>
      <c r="Y347" s="18"/>
      <c r="Z347" s="19"/>
      <c r="AA347" s="19"/>
      <c r="AB347" s="19"/>
      <c r="AC347" s="14"/>
      <c r="AD347" s="20"/>
      <c r="AE347" s="21"/>
      <c r="AF347" s="19"/>
      <c r="AG347" s="14"/>
      <c r="AH347" s="14"/>
      <c r="AI347" s="14"/>
      <c r="AJ347" s="14"/>
      <c r="AK347" s="15"/>
      <c r="AL347" s="14"/>
      <c r="AM347" s="14"/>
    </row>
    <row r="348" customFormat="false" ht="15" hidden="false" customHeight="true" outlineLevel="0" collapsed="false">
      <c r="A348" s="14"/>
      <c r="B348" s="14"/>
      <c r="C348" s="15"/>
      <c r="D348" s="14" t="str">
        <f aca="false">IF(C348="","",YEAR(C348))</f>
        <v/>
      </c>
      <c r="E348" s="14"/>
      <c r="F348" s="14"/>
      <c r="G348" s="14"/>
      <c r="H348" s="14"/>
      <c r="I348" s="14"/>
      <c r="J348" s="14"/>
      <c r="K348" s="14"/>
      <c r="L348" s="14"/>
      <c r="M348" s="14"/>
      <c r="N348" s="14"/>
      <c r="O348" s="14"/>
      <c r="P348" s="14"/>
      <c r="Q348" s="14"/>
      <c r="R348" s="15"/>
      <c r="S348" s="14"/>
      <c r="T348" s="14"/>
      <c r="U348" s="14"/>
      <c r="V348" s="14"/>
      <c r="W348" s="14"/>
      <c r="X348" s="14"/>
      <c r="Y348" s="18"/>
      <c r="Z348" s="19"/>
      <c r="AA348" s="19"/>
      <c r="AB348" s="19"/>
      <c r="AC348" s="14"/>
      <c r="AD348" s="20"/>
      <c r="AE348" s="21"/>
      <c r="AF348" s="19"/>
      <c r="AG348" s="14"/>
      <c r="AH348" s="14"/>
      <c r="AI348" s="14"/>
      <c r="AJ348" s="14"/>
      <c r="AK348" s="15"/>
      <c r="AL348" s="14"/>
      <c r="AM348" s="14"/>
    </row>
    <row r="349" customFormat="false" ht="15" hidden="false" customHeight="true" outlineLevel="0" collapsed="false">
      <c r="A349" s="14"/>
      <c r="B349" s="14"/>
      <c r="C349" s="15"/>
      <c r="D349" s="14" t="str">
        <f aca="false">IF(C349="","",YEAR(C349))</f>
        <v/>
      </c>
      <c r="E349" s="14"/>
      <c r="F349" s="14"/>
      <c r="G349" s="14"/>
      <c r="H349" s="14"/>
      <c r="I349" s="14"/>
      <c r="J349" s="14"/>
      <c r="K349" s="14"/>
      <c r="L349" s="14"/>
      <c r="M349" s="14"/>
      <c r="N349" s="14"/>
      <c r="O349" s="14"/>
      <c r="P349" s="14"/>
      <c r="Q349" s="14"/>
      <c r="R349" s="15"/>
      <c r="S349" s="14"/>
      <c r="T349" s="14"/>
      <c r="U349" s="14"/>
      <c r="V349" s="14"/>
      <c r="W349" s="14"/>
      <c r="X349" s="14"/>
      <c r="Y349" s="18"/>
      <c r="Z349" s="19"/>
      <c r="AA349" s="19"/>
      <c r="AB349" s="19"/>
      <c r="AC349" s="14"/>
      <c r="AD349" s="20"/>
      <c r="AE349" s="21"/>
      <c r="AF349" s="19"/>
      <c r="AG349" s="14"/>
      <c r="AH349" s="14"/>
      <c r="AI349" s="14"/>
      <c r="AJ349" s="14"/>
      <c r="AK349" s="15"/>
      <c r="AL349" s="14"/>
      <c r="AM349" s="14"/>
    </row>
    <row r="350" customFormat="false" ht="15" hidden="false" customHeight="true" outlineLevel="0" collapsed="false">
      <c r="A350" s="14"/>
      <c r="B350" s="14"/>
      <c r="C350" s="15"/>
      <c r="D350" s="14" t="str">
        <f aca="false">IF(C350="","",YEAR(C350))</f>
        <v/>
      </c>
      <c r="E350" s="14"/>
      <c r="F350" s="14"/>
      <c r="G350" s="14"/>
      <c r="H350" s="14"/>
      <c r="I350" s="14"/>
      <c r="J350" s="14"/>
      <c r="K350" s="14"/>
      <c r="L350" s="14"/>
      <c r="M350" s="14"/>
      <c r="N350" s="14"/>
      <c r="O350" s="14"/>
      <c r="P350" s="14"/>
      <c r="Q350" s="14"/>
      <c r="R350" s="15"/>
      <c r="S350" s="14"/>
      <c r="T350" s="14"/>
      <c r="U350" s="14"/>
      <c r="V350" s="14"/>
      <c r="W350" s="14"/>
      <c r="X350" s="14"/>
      <c r="Y350" s="18"/>
      <c r="Z350" s="19"/>
      <c r="AA350" s="19"/>
      <c r="AB350" s="19"/>
      <c r="AC350" s="14"/>
      <c r="AD350" s="20"/>
      <c r="AE350" s="21"/>
      <c r="AF350" s="19"/>
      <c r="AG350" s="14"/>
      <c r="AH350" s="14"/>
      <c r="AI350" s="14"/>
      <c r="AJ350" s="14"/>
      <c r="AK350" s="15"/>
      <c r="AL350" s="14"/>
      <c r="AM350" s="14"/>
    </row>
    <row r="351" customFormat="false" ht="15" hidden="false" customHeight="true" outlineLevel="0" collapsed="false">
      <c r="A351" s="14"/>
      <c r="B351" s="14"/>
      <c r="C351" s="15"/>
      <c r="D351" s="14" t="str">
        <f aca="false">IF(C351="","",YEAR(C351))</f>
        <v/>
      </c>
      <c r="E351" s="14"/>
      <c r="F351" s="14"/>
      <c r="G351" s="14"/>
      <c r="H351" s="14"/>
      <c r="I351" s="14"/>
      <c r="J351" s="14"/>
      <c r="K351" s="14"/>
      <c r="L351" s="14"/>
      <c r="M351" s="14"/>
      <c r="N351" s="14"/>
      <c r="O351" s="14"/>
      <c r="P351" s="14"/>
      <c r="Q351" s="14"/>
      <c r="R351" s="15"/>
      <c r="S351" s="14"/>
      <c r="T351" s="14"/>
      <c r="U351" s="14"/>
      <c r="V351" s="14"/>
      <c r="W351" s="14"/>
      <c r="X351" s="14"/>
      <c r="Y351" s="18"/>
      <c r="Z351" s="19"/>
      <c r="AA351" s="19"/>
      <c r="AB351" s="19"/>
      <c r="AC351" s="14"/>
      <c r="AD351" s="20"/>
      <c r="AE351" s="21"/>
      <c r="AF351" s="19"/>
      <c r="AG351" s="14"/>
      <c r="AH351" s="14"/>
      <c r="AI351" s="14"/>
      <c r="AJ351" s="14"/>
      <c r="AK351" s="15"/>
      <c r="AL351" s="14"/>
      <c r="AM351" s="14"/>
    </row>
    <row r="352" customFormat="false" ht="15" hidden="false" customHeight="true" outlineLevel="0" collapsed="false">
      <c r="A352" s="14"/>
      <c r="B352" s="14"/>
      <c r="C352" s="15"/>
      <c r="D352" s="14" t="str">
        <f aca="false">IF(C352="","",YEAR(C352))</f>
        <v/>
      </c>
      <c r="E352" s="14"/>
      <c r="F352" s="14"/>
      <c r="G352" s="14"/>
      <c r="H352" s="14"/>
      <c r="I352" s="14"/>
      <c r="J352" s="14"/>
      <c r="K352" s="14"/>
      <c r="L352" s="14"/>
      <c r="M352" s="14"/>
      <c r="N352" s="14"/>
      <c r="O352" s="14"/>
      <c r="P352" s="14"/>
      <c r="Q352" s="14"/>
      <c r="R352" s="15"/>
      <c r="S352" s="14"/>
      <c r="T352" s="14"/>
      <c r="U352" s="14"/>
      <c r="V352" s="14"/>
      <c r="W352" s="14"/>
      <c r="X352" s="14"/>
      <c r="Y352" s="18"/>
      <c r="Z352" s="19"/>
      <c r="AA352" s="19"/>
      <c r="AB352" s="19"/>
      <c r="AC352" s="14"/>
      <c r="AD352" s="20"/>
      <c r="AE352" s="21"/>
      <c r="AF352" s="19"/>
      <c r="AG352" s="14"/>
      <c r="AH352" s="14"/>
      <c r="AI352" s="14"/>
      <c r="AJ352" s="14"/>
      <c r="AK352" s="15"/>
      <c r="AL352" s="14"/>
      <c r="AM352" s="14"/>
    </row>
    <row r="353" customFormat="false" ht="15" hidden="false" customHeight="true" outlineLevel="0" collapsed="false">
      <c r="A353" s="14"/>
      <c r="B353" s="14"/>
      <c r="C353" s="15"/>
      <c r="D353" s="14" t="str">
        <f aca="false">IF(C353="","",YEAR(C353))</f>
        <v/>
      </c>
      <c r="E353" s="14"/>
      <c r="F353" s="14"/>
      <c r="G353" s="14"/>
      <c r="H353" s="14"/>
      <c r="I353" s="14"/>
      <c r="J353" s="14"/>
      <c r="K353" s="14"/>
      <c r="L353" s="14"/>
      <c r="M353" s="14"/>
      <c r="N353" s="14"/>
      <c r="O353" s="14"/>
      <c r="P353" s="14"/>
      <c r="Q353" s="14"/>
      <c r="R353" s="15"/>
      <c r="S353" s="14"/>
      <c r="T353" s="14"/>
      <c r="U353" s="14"/>
      <c r="V353" s="14"/>
      <c r="W353" s="14"/>
      <c r="X353" s="14"/>
      <c r="Y353" s="18"/>
      <c r="Z353" s="19"/>
      <c r="AA353" s="19"/>
      <c r="AB353" s="19"/>
      <c r="AC353" s="14"/>
      <c r="AD353" s="20"/>
      <c r="AE353" s="21"/>
      <c r="AF353" s="19"/>
      <c r="AG353" s="14"/>
      <c r="AH353" s="14"/>
      <c r="AI353" s="14"/>
      <c r="AJ353" s="14"/>
      <c r="AK353" s="15"/>
      <c r="AL353" s="14"/>
      <c r="AM353" s="14"/>
    </row>
    <row r="354" customFormat="false" ht="15" hidden="false" customHeight="true" outlineLevel="0" collapsed="false">
      <c r="A354" s="14"/>
      <c r="B354" s="14"/>
      <c r="C354" s="15"/>
      <c r="D354" s="14" t="str">
        <f aca="false">IF(C354="","",YEAR(C354))</f>
        <v/>
      </c>
      <c r="E354" s="14"/>
      <c r="F354" s="14"/>
      <c r="G354" s="14"/>
      <c r="H354" s="14"/>
      <c r="I354" s="14"/>
      <c r="J354" s="14"/>
      <c r="K354" s="14"/>
      <c r="L354" s="14"/>
      <c r="M354" s="14"/>
      <c r="N354" s="14"/>
      <c r="O354" s="14"/>
      <c r="P354" s="14"/>
      <c r="Q354" s="14"/>
      <c r="R354" s="15"/>
      <c r="S354" s="14"/>
      <c r="T354" s="14"/>
      <c r="U354" s="14"/>
      <c r="V354" s="14"/>
      <c r="W354" s="14"/>
      <c r="X354" s="14"/>
      <c r="Y354" s="18"/>
      <c r="Z354" s="19"/>
      <c r="AA354" s="19"/>
      <c r="AB354" s="19"/>
      <c r="AC354" s="14"/>
      <c r="AD354" s="20"/>
      <c r="AE354" s="21"/>
      <c r="AF354" s="19"/>
      <c r="AG354" s="14"/>
      <c r="AH354" s="14"/>
      <c r="AI354" s="14"/>
      <c r="AJ354" s="14"/>
      <c r="AK354" s="15"/>
      <c r="AL354" s="14"/>
      <c r="AM354" s="14"/>
    </row>
    <row r="355" customFormat="false" ht="15" hidden="false" customHeight="true" outlineLevel="0" collapsed="false">
      <c r="A355" s="14"/>
      <c r="B355" s="14"/>
      <c r="C355" s="15"/>
      <c r="D355" s="14" t="str">
        <f aca="false">IF(C355="","",YEAR(C355))</f>
        <v/>
      </c>
      <c r="E355" s="14"/>
      <c r="F355" s="14"/>
      <c r="G355" s="14"/>
      <c r="H355" s="14"/>
      <c r="I355" s="14"/>
      <c r="J355" s="14"/>
      <c r="K355" s="14"/>
      <c r="L355" s="14"/>
      <c r="M355" s="14"/>
      <c r="N355" s="14"/>
      <c r="O355" s="14"/>
      <c r="P355" s="14"/>
      <c r="Q355" s="14"/>
      <c r="R355" s="15"/>
      <c r="S355" s="14"/>
      <c r="T355" s="14"/>
      <c r="U355" s="14"/>
      <c r="V355" s="14"/>
      <c r="W355" s="14"/>
      <c r="X355" s="14"/>
      <c r="Y355" s="18"/>
      <c r="Z355" s="19"/>
      <c r="AA355" s="19"/>
      <c r="AB355" s="19"/>
      <c r="AC355" s="14"/>
      <c r="AD355" s="20"/>
      <c r="AE355" s="21"/>
      <c r="AF355" s="19"/>
      <c r="AG355" s="14"/>
      <c r="AH355" s="14"/>
      <c r="AI355" s="14"/>
      <c r="AJ355" s="14"/>
      <c r="AK355" s="15"/>
      <c r="AL355" s="14"/>
      <c r="AM355" s="14"/>
    </row>
    <row r="356" customFormat="false" ht="15" hidden="false" customHeight="true" outlineLevel="0" collapsed="false">
      <c r="A356" s="14"/>
      <c r="B356" s="14"/>
      <c r="C356" s="15"/>
      <c r="D356" s="14" t="str">
        <f aca="false">IF(C356="","",YEAR(C356))</f>
        <v/>
      </c>
      <c r="E356" s="14"/>
      <c r="F356" s="14"/>
      <c r="G356" s="14"/>
      <c r="H356" s="14"/>
      <c r="I356" s="14"/>
      <c r="J356" s="14"/>
      <c r="K356" s="14"/>
      <c r="L356" s="14"/>
      <c r="M356" s="14"/>
      <c r="N356" s="14"/>
      <c r="O356" s="14"/>
      <c r="P356" s="14"/>
      <c r="Q356" s="14"/>
      <c r="R356" s="15"/>
      <c r="S356" s="14"/>
      <c r="T356" s="14"/>
      <c r="U356" s="14"/>
      <c r="V356" s="14"/>
      <c r="W356" s="14"/>
      <c r="X356" s="14"/>
      <c r="Y356" s="18"/>
      <c r="Z356" s="19"/>
      <c r="AA356" s="19"/>
      <c r="AB356" s="19"/>
      <c r="AC356" s="14"/>
      <c r="AD356" s="20"/>
      <c r="AE356" s="21"/>
      <c r="AF356" s="19"/>
      <c r="AG356" s="14"/>
      <c r="AH356" s="14"/>
      <c r="AI356" s="14"/>
      <c r="AJ356" s="14"/>
      <c r="AK356" s="15"/>
      <c r="AL356" s="14"/>
      <c r="AM356" s="14"/>
    </row>
    <row r="357" customFormat="false" ht="15" hidden="false" customHeight="true" outlineLevel="0" collapsed="false">
      <c r="A357" s="14"/>
      <c r="B357" s="14"/>
      <c r="C357" s="15"/>
      <c r="D357" s="14" t="str">
        <f aca="false">IF(C357="","",YEAR(C357))</f>
        <v/>
      </c>
      <c r="E357" s="14"/>
      <c r="F357" s="14"/>
      <c r="G357" s="14"/>
      <c r="H357" s="14"/>
      <c r="I357" s="14"/>
      <c r="J357" s="14"/>
      <c r="K357" s="14"/>
      <c r="L357" s="14"/>
      <c r="M357" s="14"/>
      <c r="N357" s="14"/>
      <c r="O357" s="14"/>
      <c r="P357" s="14"/>
      <c r="Q357" s="14"/>
      <c r="R357" s="15"/>
      <c r="S357" s="14"/>
      <c r="T357" s="14"/>
      <c r="U357" s="14"/>
      <c r="V357" s="14"/>
      <c r="W357" s="14"/>
      <c r="X357" s="14"/>
      <c r="Y357" s="18"/>
      <c r="Z357" s="19"/>
      <c r="AA357" s="19"/>
      <c r="AB357" s="19"/>
      <c r="AC357" s="14"/>
      <c r="AD357" s="20"/>
      <c r="AE357" s="21"/>
      <c r="AF357" s="19"/>
      <c r="AG357" s="14"/>
      <c r="AH357" s="14"/>
      <c r="AI357" s="14"/>
      <c r="AJ357" s="14"/>
      <c r="AK357" s="15"/>
      <c r="AL357" s="14"/>
      <c r="AM357" s="14"/>
    </row>
    <row r="358" customFormat="false" ht="15" hidden="false" customHeight="true" outlineLevel="0" collapsed="false">
      <c r="A358" s="14"/>
      <c r="B358" s="14"/>
      <c r="C358" s="15"/>
      <c r="D358" s="14" t="str">
        <f aca="false">IF(C358="","",YEAR(C358))</f>
        <v/>
      </c>
      <c r="E358" s="14"/>
      <c r="F358" s="14"/>
      <c r="G358" s="14"/>
      <c r="H358" s="14"/>
      <c r="I358" s="14"/>
      <c r="J358" s="14"/>
      <c r="K358" s="14"/>
      <c r="L358" s="14"/>
      <c r="M358" s="14"/>
      <c r="N358" s="14"/>
      <c r="O358" s="14"/>
      <c r="P358" s="14"/>
      <c r="Q358" s="14"/>
      <c r="R358" s="15"/>
      <c r="S358" s="14"/>
      <c r="T358" s="14"/>
      <c r="U358" s="14"/>
      <c r="V358" s="14"/>
      <c r="W358" s="14"/>
      <c r="X358" s="14"/>
      <c r="Y358" s="18"/>
      <c r="Z358" s="19"/>
      <c r="AA358" s="19"/>
      <c r="AB358" s="19"/>
      <c r="AC358" s="14"/>
      <c r="AD358" s="20"/>
      <c r="AE358" s="21"/>
      <c r="AF358" s="19"/>
      <c r="AG358" s="14"/>
      <c r="AH358" s="14"/>
      <c r="AI358" s="14"/>
      <c r="AJ358" s="14"/>
      <c r="AK358" s="15"/>
      <c r="AL358" s="14"/>
      <c r="AM358" s="14"/>
    </row>
    <row r="359" customFormat="false" ht="15" hidden="false" customHeight="true" outlineLevel="0" collapsed="false">
      <c r="A359" s="14"/>
      <c r="B359" s="14"/>
      <c r="C359" s="15"/>
      <c r="D359" s="14" t="str">
        <f aca="false">IF(C359="","",YEAR(C359))</f>
        <v/>
      </c>
      <c r="E359" s="14"/>
      <c r="F359" s="14"/>
      <c r="G359" s="14"/>
      <c r="H359" s="14"/>
      <c r="I359" s="14"/>
      <c r="J359" s="14"/>
      <c r="K359" s="14"/>
      <c r="L359" s="14"/>
      <c r="M359" s="14"/>
      <c r="N359" s="14"/>
      <c r="O359" s="14"/>
      <c r="P359" s="14"/>
      <c r="Q359" s="14"/>
      <c r="R359" s="15"/>
      <c r="S359" s="14"/>
      <c r="T359" s="14"/>
      <c r="U359" s="14"/>
      <c r="V359" s="14"/>
      <c r="W359" s="14"/>
      <c r="X359" s="14"/>
      <c r="Y359" s="18"/>
      <c r="Z359" s="19"/>
      <c r="AA359" s="19"/>
      <c r="AB359" s="19"/>
      <c r="AC359" s="14"/>
      <c r="AD359" s="20"/>
      <c r="AE359" s="21"/>
      <c r="AF359" s="19"/>
      <c r="AG359" s="14"/>
      <c r="AH359" s="14"/>
      <c r="AI359" s="14"/>
      <c r="AJ359" s="14"/>
      <c r="AK359" s="15"/>
      <c r="AL359" s="14"/>
      <c r="AM359" s="14"/>
    </row>
    <row r="360" customFormat="false" ht="15" hidden="false" customHeight="true" outlineLevel="0" collapsed="false">
      <c r="A360" s="14"/>
      <c r="B360" s="14"/>
      <c r="C360" s="15"/>
      <c r="D360" s="14" t="str">
        <f aca="false">IF(C360="","",YEAR(C360))</f>
        <v/>
      </c>
      <c r="E360" s="14"/>
      <c r="F360" s="14"/>
      <c r="G360" s="14"/>
      <c r="H360" s="14"/>
      <c r="I360" s="14"/>
      <c r="J360" s="14"/>
      <c r="K360" s="14"/>
      <c r="L360" s="14"/>
      <c r="M360" s="14"/>
      <c r="N360" s="14"/>
      <c r="O360" s="14"/>
      <c r="P360" s="14"/>
      <c r="Q360" s="14"/>
      <c r="R360" s="15"/>
      <c r="S360" s="14"/>
      <c r="T360" s="14"/>
      <c r="U360" s="14"/>
      <c r="V360" s="14"/>
      <c r="W360" s="14"/>
      <c r="X360" s="14"/>
      <c r="Y360" s="18"/>
      <c r="Z360" s="19"/>
      <c r="AA360" s="19"/>
      <c r="AB360" s="19"/>
      <c r="AC360" s="14"/>
      <c r="AD360" s="20"/>
      <c r="AE360" s="21"/>
      <c r="AF360" s="19"/>
      <c r="AG360" s="14"/>
      <c r="AH360" s="14"/>
      <c r="AI360" s="14"/>
      <c r="AJ360" s="14"/>
      <c r="AK360" s="15"/>
      <c r="AL360" s="14"/>
      <c r="AM360" s="14"/>
    </row>
    <row r="361" customFormat="false" ht="15" hidden="false" customHeight="true" outlineLevel="0" collapsed="false">
      <c r="A361" s="14"/>
      <c r="B361" s="14"/>
      <c r="C361" s="15"/>
      <c r="D361" s="14" t="str">
        <f aca="false">IF(C361="","",YEAR(C361))</f>
        <v/>
      </c>
      <c r="E361" s="14"/>
      <c r="F361" s="14"/>
      <c r="G361" s="14"/>
      <c r="H361" s="14"/>
      <c r="I361" s="14"/>
      <c r="J361" s="14"/>
      <c r="K361" s="14"/>
      <c r="L361" s="14"/>
      <c r="M361" s="14"/>
      <c r="N361" s="14"/>
      <c r="O361" s="14"/>
      <c r="P361" s="14"/>
      <c r="Q361" s="14"/>
      <c r="R361" s="15"/>
      <c r="S361" s="14"/>
      <c r="T361" s="14"/>
      <c r="U361" s="14"/>
      <c r="V361" s="14"/>
      <c r="W361" s="14"/>
      <c r="X361" s="14"/>
      <c r="Y361" s="18"/>
      <c r="Z361" s="19"/>
      <c r="AA361" s="19"/>
      <c r="AB361" s="19"/>
      <c r="AC361" s="14"/>
      <c r="AD361" s="20"/>
      <c r="AE361" s="21"/>
      <c r="AF361" s="19"/>
      <c r="AG361" s="14"/>
      <c r="AH361" s="14"/>
      <c r="AI361" s="14"/>
      <c r="AJ361" s="14"/>
      <c r="AK361" s="15"/>
      <c r="AL361" s="14"/>
      <c r="AM361" s="14"/>
    </row>
    <row r="362" customFormat="false" ht="15" hidden="false" customHeight="true" outlineLevel="0" collapsed="false">
      <c r="A362" s="14"/>
      <c r="B362" s="14"/>
      <c r="C362" s="15"/>
      <c r="D362" s="14" t="str">
        <f aca="false">IF(C362="","",YEAR(C362))</f>
        <v/>
      </c>
      <c r="E362" s="14"/>
      <c r="F362" s="14"/>
      <c r="G362" s="14"/>
      <c r="H362" s="14"/>
      <c r="I362" s="14"/>
      <c r="J362" s="14"/>
      <c r="K362" s="14"/>
      <c r="L362" s="14"/>
      <c r="M362" s="14"/>
      <c r="N362" s="14"/>
      <c r="O362" s="14"/>
      <c r="P362" s="14"/>
      <c r="Q362" s="14"/>
      <c r="R362" s="15"/>
      <c r="S362" s="14"/>
      <c r="T362" s="14"/>
      <c r="U362" s="14"/>
      <c r="V362" s="14"/>
      <c r="W362" s="14"/>
      <c r="X362" s="14"/>
      <c r="Y362" s="18"/>
      <c r="Z362" s="19"/>
      <c r="AA362" s="19"/>
      <c r="AB362" s="19"/>
      <c r="AC362" s="14"/>
      <c r="AD362" s="20"/>
      <c r="AE362" s="21"/>
      <c r="AF362" s="19"/>
      <c r="AG362" s="14"/>
      <c r="AH362" s="14"/>
      <c r="AI362" s="14"/>
      <c r="AJ362" s="14"/>
      <c r="AK362" s="15"/>
      <c r="AL362" s="14"/>
      <c r="AM362" s="14"/>
    </row>
    <row r="363" customFormat="false" ht="15" hidden="false" customHeight="true" outlineLevel="0" collapsed="false">
      <c r="A363" s="14"/>
      <c r="B363" s="14"/>
      <c r="C363" s="15"/>
      <c r="D363" s="14" t="str">
        <f aca="false">IF(C363="","",YEAR(C363))</f>
        <v/>
      </c>
      <c r="E363" s="14"/>
      <c r="F363" s="14"/>
      <c r="G363" s="14"/>
      <c r="H363" s="14"/>
      <c r="I363" s="14"/>
      <c r="J363" s="14"/>
      <c r="K363" s="14"/>
      <c r="L363" s="14"/>
      <c r="M363" s="14"/>
      <c r="N363" s="14"/>
      <c r="O363" s="14"/>
      <c r="P363" s="14"/>
      <c r="Q363" s="14"/>
      <c r="R363" s="15"/>
      <c r="S363" s="14"/>
      <c r="T363" s="14"/>
      <c r="U363" s="14"/>
      <c r="V363" s="14"/>
      <c r="W363" s="14"/>
      <c r="X363" s="14"/>
      <c r="Y363" s="18"/>
      <c r="Z363" s="19"/>
      <c r="AA363" s="19"/>
      <c r="AB363" s="19"/>
      <c r="AC363" s="14"/>
      <c r="AD363" s="20"/>
      <c r="AE363" s="21"/>
      <c r="AF363" s="19"/>
      <c r="AG363" s="14"/>
      <c r="AH363" s="14"/>
      <c r="AI363" s="14"/>
      <c r="AJ363" s="14"/>
      <c r="AK363" s="15"/>
      <c r="AL363" s="14"/>
      <c r="AM363" s="14"/>
    </row>
    <row r="364" customFormat="false" ht="15" hidden="false" customHeight="true" outlineLevel="0" collapsed="false">
      <c r="A364" s="14"/>
      <c r="B364" s="14"/>
      <c r="C364" s="15"/>
      <c r="D364" s="14" t="str">
        <f aca="false">IF(C364="","",YEAR(C364))</f>
        <v/>
      </c>
      <c r="E364" s="14"/>
      <c r="F364" s="14"/>
      <c r="G364" s="14"/>
      <c r="H364" s="14"/>
      <c r="I364" s="14"/>
      <c r="J364" s="14"/>
      <c r="K364" s="14"/>
      <c r="L364" s="14"/>
      <c r="M364" s="14"/>
      <c r="N364" s="14"/>
      <c r="O364" s="14"/>
      <c r="P364" s="14"/>
      <c r="Q364" s="14"/>
      <c r="R364" s="15"/>
      <c r="S364" s="14"/>
      <c r="T364" s="14"/>
      <c r="U364" s="14"/>
      <c r="V364" s="14"/>
      <c r="W364" s="14"/>
      <c r="X364" s="14"/>
      <c r="Y364" s="18"/>
      <c r="Z364" s="19"/>
      <c r="AA364" s="19"/>
      <c r="AB364" s="19"/>
      <c r="AC364" s="14"/>
      <c r="AD364" s="20"/>
      <c r="AE364" s="21"/>
      <c r="AF364" s="19"/>
      <c r="AG364" s="14"/>
      <c r="AH364" s="14"/>
      <c r="AI364" s="14"/>
      <c r="AJ364" s="14"/>
      <c r="AK364" s="15"/>
      <c r="AL364" s="14"/>
      <c r="AM364" s="14"/>
    </row>
    <row r="365" customFormat="false" ht="15" hidden="false" customHeight="true" outlineLevel="0" collapsed="false">
      <c r="A365" s="14"/>
      <c r="B365" s="14"/>
      <c r="C365" s="15"/>
      <c r="D365" s="14" t="str">
        <f aca="false">IF(C365="","",YEAR(C365))</f>
        <v/>
      </c>
      <c r="E365" s="14"/>
      <c r="F365" s="14"/>
      <c r="G365" s="14"/>
      <c r="H365" s="14"/>
      <c r="I365" s="14"/>
      <c r="J365" s="14"/>
      <c r="K365" s="14"/>
      <c r="L365" s="14"/>
      <c r="M365" s="14"/>
      <c r="N365" s="14"/>
      <c r="O365" s="14"/>
      <c r="P365" s="14"/>
      <c r="Q365" s="14"/>
      <c r="R365" s="15"/>
      <c r="S365" s="14"/>
      <c r="T365" s="14"/>
      <c r="U365" s="14"/>
      <c r="V365" s="14"/>
      <c r="W365" s="14"/>
      <c r="X365" s="14"/>
      <c r="Y365" s="18"/>
      <c r="Z365" s="19"/>
      <c r="AA365" s="19"/>
      <c r="AB365" s="19"/>
      <c r="AC365" s="14"/>
      <c r="AD365" s="20"/>
      <c r="AE365" s="21"/>
      <c r="AF365" s="19"/>
      <c r="AG365" s="14"/>
      <c r="AH365" s="14"/>
      <c r="AI365" s="14"/>
      <c r="AJ365" s="14"/>
      <c r="AK365" s="15"/>
      <c r="AL365" s="14"/>
      <c r="AM365" s="14"/>
    </row>
    <row r="366" customFormat="false" ht="15" hidden="false" customHeight="true" outlineLevel="0" collapsed="false">
      <c r="A366" s="14"/>
      <c r="B366" s="14"/>
      <c r="C366" s="15"/>
      <c r="D366" s="14" t="str">
        <f aca="false">IF(C366="","",YEAR(C366))</f>
        <v/>
      </c>
      <c r="E366" s="14"/>
      <c r="F366" s="14"/>
      <c r="G366" s="14"/>
      <c r="H366" s="14"/>
      <c r="I366" s="14"/>
      <c r="J366" s="14"/>
      <c r="K366" s="14"/>
      <c r="L366" s="14"/>
      <c r="M366" s="14"/>
      <c r="N366" s="14"/>
      <c r="O366" s="14"/>
      <c r="P366" s="14"/>
      <c r="Q366" s="14"/>
      <c r="R366" s="15"/>
      <c r="S366" s="14"/>
      <c r="T366" s="14"/>
      <c r="U366" s="14"/>
      <c r="V366" s="14"/>
      <c r="W366" s="14"/>
      <c r="X366" s="14"/>
      <c r="Y366" s="18"/>
      <c r="Z366" s="19"/>
      <c r="AA366" s="19"/>
      <c r="AB366" s="19"/>
      <c r="AC366" s="14"/>
      <c r="AD366" s="20"/>
      <c r="AE366" s="21"/>
      <c r="AF366" s="19"/>
      <c r="AG366" s="14"/>
      <c r="AH366" s="14"/>
      <c r="AI366" s="14"/>
      <c r="AJ366" s="14"/>
      <c r="AK366" s="15"/>
      <c r="AL366" s="14"/>
      <c r="AM366" s="14"/>
    </row>
    <row r="367" customFormat="false" ht="15" hidden="false" customHeight="true" outlineLevel="0" collapsed="false">
      <c r="A367" s="14"/>
      <c r="B367" s="14"/>
      <c r="C367" s="15"/>
      <c r="D367" s="14" t="str">
        <f aca="false">IF(C367="","",YEAR(C367))</f>
        <v/>
      </c>
      <c r="E367" s="14"/>
      <c r="F367" s="14"/>
      <c r="G367" s="14"/>
      <c r="H367" s="14"/>
      <c r="I367" s="14"/>
      <c r="J367" s="14"/>
      <c r="K367" s="14"/>
      <c r="L367" s="14"/>
      <c r="M367" s="14"/>
      <c r="N367" s="14"/>
      <c r="O367" s="14"/>
      <c r="P367" s="14"/>
      <c r="Q367" s="14"/>
      <c r="R367" s="15"/>
      <c r="S367" s="14"/>
      <c r="T367" s="14"/>
      <c r="U367" s="14"/>
      <c r="V367" s="14"/>
      <c r="W367" s="14"/>
      <c r="X367" s="14"/>
      <c r="Y367" s="18"/>
      <c r="Z367" s="19"/>
      <c r="AA367" s="19"/>
      <c r="AB367" s="19"/>
      <c r="AC367" s="14"/>
      <c r="AD367" s="20"/>
      <c r="AE367" s="21"/>
      <c r="AF367" s="19"/>
      <c r="AG367" s="14"/>
      <c r="AH367" s="14"/>
      <c r="AI367" s="14"/>
      <c r="AJ367" s="14"/>
      <c r="AK367" s="15"/>
      <c r="AL367" s="14"/>
      <c r="AM367" s="14"/>
    </row>
    <row r="368" customFormat="false" ht="15" hidden="false" customHeight="true" outlineLevel="0" collapsed="false">
      <c r="A368" s="14"/>
      <c r="B368" s="14"/>
      <c r="C368" s="15"/>
      <c r="D368" s="14" t="str">
        <f aca="false">IF(C368="","",YEAR(C368))</f>
        <v/>
      </c>
      <c r="E368" s="14"/>
      <c r="F368" s="14"/>
      <c r="G368" s="14"/>
      <c r="H368" s="14"/>
      <c r="I368" s="14"/>
      <c r="J368" s="14"/>
      <c r="K368" s="14"/>
      <c r="L368" s="14"/>
      <c r="M368" s="14"/>
      <c r="N368" s="14"/>
      <c r="O368" s="14"/>
      <c r="P368" s="14"/>
      <c r="Q368" s="14"/>
      <c r="R368" s="15"/>
      <c r="S368" s="14"/>
      <c r="T368" s="14"/>
      <c r="U368" s="14"/>
      <c r="V368" s="14"/>
      <c r="W368" s="14"/>
      <c r="X368" s="14"/>
      <c r="Y368" s="18"/>
      <c r="Z368" s="19"/>
      <c r="AA368" s="19"/>
      <c r="AB368" s="19"/>
      <c r="AC368" s="14"/>
      <c r="AD368" s="20"/>
      <c r="AE368" s="21"/>
      <c r="AF368" s="19"/>
      <c r="AG368" s="14"/>
      <c r="AH368" s="14"/>
      <c r="AI368" s="14"/>
      <c r="AJ368" s="14"/>
      <c r="AK368" s="15"/>
      <c r="AL368" s="14"/>
      <c r="AM368" s="14"/>
    </row>
    <row r="369" customFormat="false" ht="15" hidden="false" customHeight="true" outlineLevel="0" collapsed="false">
      <c r="A369" s="14"/>
      <c r="B369" s="14"/>
      <c r="C369" s="15"/>
      <c r="D369" s="14" t="str">
        <f aca="false">IF(C369="","",YEAR(C369))</f>
        <v/>
      </c>
      <c r="E369" s="14"/>
      <c r="F369" s="14"/>
      <c r="G369" s="14"/>
      <c r="H369" s="14"/>
      <c r="I369" s="14"/>
      <c r="J369" s="14"/>
      <c r="K369" s="14"/>
      <c r="L369" s="14"/>
      <c r="M369" s="14"/>
      <c r="N369" s="14"/>
      <c r="O369" s="14"/>
      <c r="P369" s="14"/>
      <c r="Q369" s="14"/>
      <c r="R369" s="15"/>
      <c r="S369" s="14"/>
      <c r="T369" s="14"/>
      <c r="U369" s="14"/>
      <c r="V369" s="14"/>
      <c r="W369" s="14"/>
      <c r="X369" s="14"/>
      <c r="Y369" s="18"/>
      <c r="Z369" s="19"/>
      <c r="AA369" s="19"/>
      <c r="AB369" s="19"/>
      <c r="AC369" s="14"/>
      <c r="AD369" s="20"/>
      <c r="AE369" s="21"/>
      <c r="AF369" s="19"/>
      <c r="AG369" s="14"/>
      <c r="AH369" s="14"/>
      <c r="AI369" s="14"/>
      <c r="AJ369" s="14"/>
      <c r="AK369" s="15"/>
      <c r="AL369" s="14"/>
      <c r="AM369" s="14"/>
    </row>
    <row r="370" customFormat="false" ht="15" hidden="false" customHeight="true" outlineLevel="0" collapsed="false">
      <c r="A370" s="14"/>
      <c r="B370" s="14"/>
      <c r="C370" s="15"/>
      <c r="D370" s="14" t="str">
        <f aca="false">IF(C370="","",YEAR(C370))</f>
        <v/>
      </c>
      <c r="E370" s="14"/>
      <c r="F370" s="14"/>
      <c r="G370" s="14"/>
      <c r="H370" s="14"/>
      <c r="I370" s="14"/>
      <c r="J370" s="14"/>
      <c r="K370" s="14"/>
      <c r="L370" s="14"/>
      <c r="M370" s="14"/>
      <c r="N370" s="14"/>
      <c r="O370" s="14"/>
      <c r="P370" s="14"/>
      <c r="Q370" s="14"/>
      <c r="R370" s="15"/>
      <c r="S370" s="14"/>
      <c r="T370" s="14"/>
      <c r="U370" s="14"/>
      <c r="V370" s="14"/>
      <c r="W370" s="14"/>
      <c r="X370" s="14"/>
      <c r="Y370" s="18"/>
      <c r="Z370" s="19"/>
      <c r="AA370" s="19"/>
      <c r="AB370" s="19"/>
      <c r="AC370" s="14"/>
      <c r="AD370" s="20"/>
      <c r="AE370" s="21"/>
      <c r="AF370" s="19"/>
      <c r="AG370" s="14"/>
      <c r="AH370" s="14"/>
      <c r="AI370" s="14"/>
      <c r="AJ370" s="14"/>
      <c r="AK370" s="15"/>
      <c r="AL370" s="14"/>
      <c r="AM370" s="14"/>
    </row>
    <row r="371" customFormat="false" ht="15" hidden="false" customHeight="true" outlineLevel="0" collapsed="false">
      <c r="A371" s="14"/>
      <c r="B371" s="14"/>
      <c r="C371" s="15"/>
      <c r="D371" s="14" t="str">
        <f aca="false">IF(C371="","",YEAR(C371))</f>
        <v/>
      </c>
      <c r="E371" s="14"/>
      <c r="F371" s="14"/>
      <c r="G371" s="14"/>
      <c r="H371" s="14"/>
      <c r="I371" s="14"/>
      <c r="J371" s="14"/>
      <c r="K371" s="14"/>
      <c r="L371" s="14"/>
      <c r="M371" s="14"/>
      <c r="N371" s="14"/>
      <c r="O371" s="14"/>
      <c r="P371" s="14"/>
      <c r="Q371" s="14"/>
      <c r="R371" s="15"/>
      <c r="S371" s="14"/>
      <c r="T371" s="14"/>
      <c r="U371" s="14"/>
      <c r="V371" s="14"/>
      <c r="W371" s="14"/>
      <c r="X371" s="14"/>
      <c r="Y371" s="18"/>
      <c r="Z371" s="19"/>
      <c r="AA371" s="19"/>
      <c r="AB371" s="19"/>
      <c r="AC371" s="14"/>
      <c r="AD371" s="20"/>
      <c r="AE371" s="21"/>
      <c r="AF371" s="19"/>
      <c r="AG371" s="14"/>
      <c r="AH371" s="14"/>
      <c r="AI371" s="14"/>
      <c r="AJ371" s="14"/>
      <c r="AK371" s="15"/>
      <c r="AL371" s="14"/>
      <c r="AM371" s="14"/>
    </row>
    <row r="372" customFormat="false" ht="15" hidden="false" customHeight="true" outlineLevel="0" collapsed="false">
      <c r="A372" s="14"/>
      <c r="B372" s="14"/>
      <c r="C372" s="15"/>
      <c r="D372" s="14" t="str">
        <f aca="false">IF(C372="","",YEAR(C372))</f>
        <v/>
      </c>
      <c r="E372" s="14"/>
      <c r="F372" s="14"/>
      <c r="G372" s="14"/>
      <c r="H372" s="14"/>
      <c r="I372" s="14"/>
      <c r="J372" s="14"/>
      <c r="K372" s="14"/>
      <c r="L372" s="14"/>
      <c r="M372" s="14"/>
      <c r="N372" s="14"/>
      <c r="O372" s="14"/>
      <c r="P372" s="14"/>
      <c r="Q372" s="14"/>
      <c r="R372" s="15"/>
      <c r="S372" s="14"/>
      <c r="T372" s="14"/>
      <c r="U372" s="14"/>
      <c r="V372" s="14"/>
      <c r="W372" s="14"/>
      <c r="X372" s="14"/>
      <c r="Y372" s="18"/>
      <c r="Z372" s="19"/>
      <c r="AA372" s="19"/>
      <c r="AB372" s="19"/>
      <c r="AC372" s="14"/>
      <c r="AD372" s="20"/>
      <c r="AE372" s="21"/>
      <c r="AF372" s="19"/>
      <c r="AG372" s="14"/>
      <c r="AH372" s="14"/>
      <c r="AI372" s="14"/>
      <c r="AJ372" s="14"/>
      <c r="AK372" s="15"/>
      <c r="AL372" s="14"/>
      <c r="AM372" s="14"/>
    </row>
    <row r="373" customFormat="false" ht="15" hidden="false" customHeight="true" outlineLevel="0" collapsed="false">
      <c r="A373" s="14"/>
      <c r="B373" s="14"/>
      <c r="C373" s="15"/>
      <c r="D373" s="14" t="str">
        <f aca="false">IF(C373="","",YEAR(C373))</f>
        <v/>
      </c>
      <c r="E373" s="14"/>
      <c r="F373" s="14"/>
      <c r="G373" s="14"/>
      <c r="H373" s="14"/>
      <c r="I373" s="14"/>
      <c r="J373" s="14"/>
      <c r="K373" s="14"/>
      <c r="L373" s="14"/>
      <c r="M373" s="14"/>
      <c r="N373" s="14"/>
      <c r="O373" s="14"/>
      <c r="P373" s="14"/>
      <c r="Q373" s="14"/>
      <c r="R373" s="15"/>
      <c r="S373" s="14"/>
      <c r="T373" s="14"/>
      <c r="U373" s="14"/>
      <c r="V373" s="14"/>
      <c r="W373" s="14"/>
      <c r="X373" s="14"/>
      <c r="Y373" s="18"/>
      <c r="Z373" s="19"/>
      <c r="AA373" s="19"/>
      <c r="AB373" s="19"/>
      <c r="AC373" s="14"/>
      <c r="AD373" s="20"/>
      <c r="AE373" s="21"/>
      <c r="AF373" s="19"/>
      <c r="AG373" s="14"/>
      <c r="AH373" s="14"/>
      <c r="AI373" s="14"/>
      <c r="AJ373" s="14"/>
      <c r="AK373" s="15"/>
      <c r="AL373" s="14"/>
      <c r="AM373" s="14"/>
    </row>
    <row r="374" customFormat="false" ht="15" hidden="false" customHeight="true" outlineLevel="0" collapsed="false">
      <c r="A374" s="14"/>
      <c r="B374" s="14"/>
      <c r="C374" s="15"/>
      <c r="D374" s="14" t="str">
        <f aca="false">IF(C374="","",YEAR(C374))</f>
        <v/>
      </c>
      <c r="E374" s="14"/>
      <c r="F374" s="14"/>
      <c r="G374" s="14"/>
      <c r="H374" s="14"/>
      <c r="I374" s="14"/>
      <c r="J374" s="14"/>
      <c r="K374" s="14"/>
      <c r="L374" s="14"/>
      <c r="M374" s="14"/>
      <c r="N374" s="14"/>
      <c r="O374" s="14"/>
      <c r="P374" s="14"/>
      <c r="Q374" s="14"/>
      <c r="R374" s="15"/>
      <c r="S374" s="14"/>
      <c r="T374" s="14"/>
      <c r="U374" s="14"/>
      <c r="V374" s="14"/>
      <c r="W374" s="14"/>
      <c r="X374" s="14"/>
      <c r="Y374" s="18"/>
      <c r="Z374" s="19"/>
      <c r="AA374" s="19"/>
      <c r="AB374" s="19"/>
      <c r="AC374" s="14"/>
      <c r="AD374" s="20"/>
      <c r="AE374" s="21"/>
      <c r="AF374" s="19"/>
      <c r="AG374" s="14"/>
      <c r="AH374" s="14"/>
      <c r="AI374" s="14"/>
      <c r="AJ374" s="14"/>
      <c r="AK374" s="15"/>
      <c r="AL374" s="14"/>
      <c r="AM374" s="14"/>
    </row>
    <row r="375" customFormat="false" ht="15" hidden="false" customHeight="true" outlineLevel="0" collapsed="false">
      <c r="A375" s="14"/>
      <c r="B375" s="14"/>
      <c r="C375" s="15"/>
      <c r="D375" s="14" t="str">
        <f aca="false">IF(C375="","",YEAR(C375))</f>
        <v/>
      </c>
      <c r="E375" s="14"/>
      <c r="F375" s="14"/>
      <c r="G375" s="14"/>
      <c r="H375" s="14"/>
      <c r="I375" s="14"/>
      <c r="J375" s="14"/>
      <c r="K375" s="14"/>
      <c r="L375" s="14"/>
      <c r="M375" s="14"/>
      <c r="N375" s="14"/>
      <c r="O375" s="14"/>
      <c r="P375" s="14"/>
      <c r="Q375" s="14"/>
      <c r="R375" s="15"/>
      <c r="S375" s="14"/>
      <c r="T375" s="14"/>
      <c r="U375" s="14"/>
      <c r="V375" s="14"/>
      <c r="W375" s="14"/>
      <c r="X375" s="14"/>
      <c r="Y375" s="18"/>
      <c r="Z375" s="19"/>
      <c r="AA375" s="19"/>
      <c r="AB375" s="19"/>
      <c r="AC375" s="14"/>
      <c r="AD375" s="20"/>
      <c r="AE375" s="21"/>
      <c r="AF375" s="19"/>
      <c r="AG375" s="14"/>
      <c r="AH375" s="14"/>
      <c r="AI375" s="14"/>
      <c r="AJ375" s="14"/>
      <c r="AK375" s="15"/>
      <c r="AL375" s="14"/>
      <c r="AM375" s="14"/>
    </row>
    <row r="376" customFormat="false" ht="15" hidden="false" customHeight="true" outlineLevel="0" collapsed="false">
      <c r="A376" s="14"/>
      <c r="B376" s="14"/>
      <c r="C376" s="15"/>
      <c r="D376" s="14" t="str">
        <f aca="false">IF(C376="","",YEAR(C376))</f>
        <v/>
      </c>
      <c r="E376" s="14"/>
      <c r="F376" s="14"/>
      <c r="G376" s="14"/>
      <c r="H376" s="14"/>
      <c r="I376" s="14"/>
      <c r="J376" s="14"/>
      <c r="K376" s="14"/>
      <c r="L376" s="14"/>
      <c r="M376" s="14"/>
      <c r="N376" s="14"/>
      <c r="O376" s="14"/>
      <c r="P376" s="14"/>
      <c r="Q376" s="14"/>
      <c r="R376" s="15"/>
      <c r="S376" s="14"/>
      <c r="T376" s="14"/>
      <c r="U376" s="14"/>
      <c r="V376" s="14"/>
      <c r="W376" s="14"/>
      <c r="X376" s="14"/>
      <c r="Y376" s="18"/>
      <c r="Z376" s="19"/>
      <c r="AA376" s="19"/>
      <c r="AB376" s="19"/>
      <c r="AC376" s="14"/>
      <c r="AD376" s="20"/>
      <c r="AE376" s="21"/>
      <c r="AF376" s="19"/>
      <c r="AG376" s="14"/>
      <c r="AH376" s="14"/>
      <c r="AI376" s="14"/>
      <c r="AJ376" s="14"/>
      <c r="AK376" s="15"/>
      <c r="AL376" s="14"/>
      <c r="AM376" s="14"/>
    </row>
    <row r="377" customFormat="false" ht="15" hidden="false" customHeight="true" outlineLevel="0" collapsed="false">
      <c r="A377" s="14"/>
      <c r="B377" s="14"/>
      <c r="C377" s="15"/>
      <c r="D377" s="14" t="str">
        <f aca="false">IF(C377="","",YEAR(C377))</f>
        <v/>
      </c>
      <c r="E377" s="14"/>
      <c r="F377" s="14"/>
      <c r="G377" s="14"/>
      <c r="H377" s="14"/>
      <c r="I377" s="14"/>
      <c r="J377" s="14"/>
      <c r="K377" s="14"/>
      <c r="L377" s="14"/>
      <c r="M377" s="14"/>
      <c r="N377" s="14"/>
      <c r="O377" s="14"/>
      <c r="P377" s="14"/>
      <c r="Q377" s="14"/>
      <c r="R377" s="15"/>
      <c r="S377" s="14"/>
      <c r="T377" s="14"/>
      <c r="U377" s="14"/>
      <c r="V377" s="14"/>
      <c r="W377" s="14"/>
      <c r="X377" s="14"/>
      <c r="Y377" s="18"/>
      <c r="Z377" s="19"/>
      <c r="AA377" s="19"/>
      <c r="AB377" s="19"/>
      <c r="AC377" s="14"/>
      <c r="AD377" s="20"/>
      <c r="AE377" s="21"/>
      <c r="AF377" s="19"/>
      <c r="AG377" s="14"/>
      <c r="AH377" s="14"/>
      <c r="AI377" s="14"/>
      <c r="AJ377" s="14"/>
      <c r="AK377" s="15"/>
      <c r="AL377" s="14"/>
      <c r="AM377" s="14"/>
    </row>
    <row r="378" customFormat="false" ht="15" hidden="false" customHeight="true" outlineLevel="0" collapsed="false">
      <c r="A378" s="14"/>
      <c r="B378" s="14"/>
      <c r="C378" s="15"/>
      <c r="D378" s="14" t="str">
        <f aca="false">IF(C378="","",YEAR(C378))</f>
        <v/>
      </c>
      <c r="E378" s="14"/>
      <c r="F378" s="14"/>
      <c r="G378" s="14"/>
      <c r="H378" s="14"/>
      <c r="I378" s="14"/>
      <c r="J378" s="14"/>
      <c r="K378" s="14"/>
      <c r="L378" s="14"/>
      <c r="M378" s="14"/>
      <c r="N378" s="14"/>
      <c r="O378" s="14"/>
      <c r="P378" s="14"/>
      <c r="Q378" s="14"/>
      <c r="R378" s="15"/>
      <c r="S378" s="14"/>
      <c r="T378" s="14"/>
      <c r="U378" s="14"/>
      <c r="V378" s="14"/>
      <c r="W378" s="14"/>
      <c r="X378" s="14"/>
      <c r="Y378" s="18"/>
      <c r="Z378" s="19"/>
      <c r="AA378" s="19"/>
      <c r="AB378" s="19"/>
      <c r="AC378" s="14"/>
      <c r="AD378" s="20"/>
      <c r="AE378" s="21"/>
      <c r="AF378" s="19"/>
      <c r="AG378" s="14"/>
      <c r="AH378" s="14"/>
      <c r="AI378" s="14"/>
      <c r="AJ378" s="14"/>
      <c r="AK378" s="15"/>
      <c r="AL378" s="14"/>
      <c r="AM378" s="14"/>
    </row>
    <row r="379" customFormat="false" ht="15" hidden="false" customHeight="true" outlineLevel="0" collapsed="false">
      <c r="A379" s="14"/>
      <c r="B379" s="14"/>
      <c r="C379" s="15"/>
      <c r="D379" s="14" t="str">
        <f aca="false">IF(C379="","",YEAR(C379))</f>
        <v/>
      </c>
      <c r="E379" s="14"/>
      <c r="F379" s="14"/>
      <c r="G379" s="14"/>
      <c r="H379" s="14"/>
      <c r="I379" s="14"/>
      <c r="J379" s="14"/>
      <c r="K379" s="14"/>
      <c r="L379" s="14"/>
      <c r="M379" s="14"/>
      <c r="N379" s="14"/>
      <c r="O379" s="14"/>
      <c r="P379" s="14"/>
      <c r="Q379" s="14"/>
      <c r="R379" s="15"/>
      <c r="S379" s="14"/>
      <c r="T379" s="14"/>
      <c r="U379" s="14"/>
      <c r="V379" s="14"/>
      <c r="W379" s="14"/>
      <c r="X379" s="14"/>
      <c r="Y379" s="18"/>
      <c r="Z379" s="19"/>
      <c r="AA379" s="19"/>
      <c r="AB379" s="19"/>
      <c r="AC379" s="14"/>
      <c r="AD379" s="20"/>
      <c r="AE379" s="21"/>
      <c r="AF379" s="19"/>
      <c r="AG379" s="14"/>
      <c r="AH379" s="14"/>
      <c r="AI379" s="14"/>
      <c r="AJ379" s="14"/>
      <c r="AK379" s="15"/>
      <c r="AL379" s="14"/>
      <c r="AM379" s="14"/>
    </row>
    <row r="380" customFormat="false" ht="15" hidden="false" customHeight="true" outlineLevel="0" collapsed="false">
      <c r="A380" s="14"/>
      <c r="B380" s="14"/>
      <c r="C380" s="15"/>
      <c r="D380" s="14" t="str">
        <f aca="false">IF(C380="","",YEAR(C380))</f>
        <v/>
      </c>
      <c r="E380" s="14"/>
      <c r="F380" s="14"/>
      <c r="G380" s="14"/>
      <c r="H380" s="14"/>
      <c r="I380" s="14"/>
      <c r="J380" s="14"/>
      <c r="K380" s="14"/>
      <c r="L380" s="14"/>
      <c r="M380" s="14"/>
      <c r="N380" s="14"/>
      <c r="O380" s="14"/>
      <c r="P380" s="14"/>
      <c r="Q380" s="14"/>
      <c r="R380" s="15"/>
      <c r="S380" s="14"/>
      <c r="T380" s="14"/>
      <c r="U380" s="14"/>
      <c r="V380" s="14"/>
      <c r="W380" s="14"/>
      <c r="X380" s="14"/>
      <c r="Y380" s="18"/>
      <c r="Z380" s="19"/>
      <c r="AA380" s="19"/>
      <c r="AB380" s="19"/>
      <c r="AC380" s="14"/>
      <c r="AD380" s="20"/>
      <c r="AE380" s="21"/>
      <c r="AF380" s="19"/>
      <c r="AG380" s="14"/>
      <c r="AH380" s="14"/>
      <c r="AI380" s="14"/>
      <c r="AJ380" s="14"/>
      <c r="AK380" s="15"/>
      <c r="AL380" s="14"/>
      <c r="AM380" s="14"/>
    </row>
    <row r="381" customFormat="false" ht="15" hidden="false" customHeight="true" outlineLevel="0" collapsed="false">
      <c r="A381" s="14"/>
      <c r="B381" s="14"/>
      <c r="C381" s="15"/>
      <c r="D381" s="14" t="str">
        <f aca="false">IF(C381="","",YEAR(C381))</f>
        <v/>
      </c>
      <c r="E381" s="14"/>
      <c r="F381" s="14"/>
      <c r="G381" s="14"/>
      <c r="H381" s="14"/>
      <c r="I381" s="14"/>
      <c r="J381" s="14"/>
      <c r="K381" s="14"/>
      <c r="L381" s="14"/>
      <c r="M381" s="14"/>
      <c r="N381" s="14"/>
      <c r="O381" s="14"/>
      <c r="P381" s="14"/>
      <c r="Q381" s="14"/>
      <c r="R381" s="15"/>
      <c r="S381" s="14"/>
      <c r="T381" s="14"/>
      <c r="U381" s="14"/>
      <c r="V381" s="14"/>
      <c r="W381" s="14"/>
      <c r="X381" s="14"/>
      <c r="Y381" s="18"/>
      <c r="Z381" s="19"/>
      <c r="AA381" s="19"/>
      <c r="AB381" s="19"/>
      <c r="AC381" s="14"/>
      <c r="AD381" s="20"/>
      <c r="AE381" s="21"/>
      <c r="AF381" s="19"/>
      <c r="AG381" s="14"/>
      <c r="AH381" s="14"/>
      <c r="AI381" s="14"/>
      <c r="AJ381" s="14"/>
      <c r="AK381" s="15"/>
      <c r="AL381" s="14"/>
      <c r="AM381" s="14"/>
    </row>
    <row r="382" customFormat="false" ht="15" hidden="false" customHeight="true" outlineLevel="0" collapsed="false">
      <c r="A382" s="14"/>
      <c r="B382" s="14"/>
      <c r="C382" s="15"/>
      <c r="D382" s="14" t="str">
        <f aca="false">IF(C382="","",YEAR(C382))</f>
        <v/>
      </c>
      <c r="E382" s="14"/>
      <c r="F382" s="14"/>
      <c r="G382" s="14"/>
      <c r="H382" s="14"/>
      <c r="I382" s="14"/>
      <c r="J382" s="14"/>
      <c r="K382" s="14"/>
      <c r="L382" s="14"/>
      <c r="M382" s="14"/>
      <c r="N382" s="14"/>
      <c r="O382" s="14"/>
      <c r="P382" s="14"/>
      <c r="Q382" s="14"/>
      <c r="R382" s="15"/>
      <c r="S382" s="14"/>
      <c r="T382" s="14"/>
      <c r="U382" s="14"/>
      <c r="V382" s="14"/>
      <c r="W382" s="14"/>
      <c r="X382" s="14"/>
      <c r="Y382" s="18"/>
      <c r="Z382" s="19"/>
      <c r="AA382" s="19"/>
      <c r="AB382" s="19"/>
      <c r="AC382" s="14"/>
      <c r="AD382" s="20"/>
      <c r="AE382" s="21"/>
      <c r="AF382" s="19"/>
      <c r="AG382" s="14"/>
      <c r="AH382" s="14"/>
      <c r="AI382" s="14"/>
      <c r="AJ382" s="14"/>
      <c r="AK382" s="15"/>
      <c r="AL382" s="14"/>
      <c r="AM382" s="14"/>
    </row>
    <row r="383" customFormat="false" ht="15" hidden="false" customHeight="true" outlineLevel="0" collapsed="false">
      <c r="A383" s="14"/>
      <c r="B383" s="14"/>
      <c r="C383" s="15"/>
      <c r="D383" s="14" t="str">
        <f aca="false">IF(C383="","",YEAR(C383))</f>
        <v/>
      </c>
      <c r="E383" s="14"/>
      <c r="F383" s="14"/>
      <c r="G383" s="14"/>
      <c r="H383" s="14"/>
      <c r="I383" s="14"/>
      <c r="J383" s="14"/>
      <c r="K383" s="14"/>
      <c r="L383" s="14"/>
      <c r="M383" s="14"/>
      <c r="N383" s="14"/>
      <c r="O383" s="14"/>
      <c r="P383" s="14"/>
      <c r="Q383" s="14"/>
      <c r="R383" s="15"/>
      <c r="S383" s="14"/>
      <c r="T383" s="14"/>
      <c r="U383" s="14"/>
      <c r="V383" s="14"/>
      <c r="W383" s="14"/>
      <c r="X383" s="14"/>
      <c r="Y383" s="18"/>
      <c r="Z383" s="19"/>
      <c r="AA383" s="19"/>
      <c r="AB383" s="19"/>
      <c r="AC383" s="14"/>
      <c r="AD383" s="20"/>
      <c r="AE383" s="21"/>
      <c r="AF383" s="19"/>
      <c r="AG383" s="14"/>
      <c r="AH383" s="14"/>
      <c r="AI383" s="14"/>
      <c r="AJ383" s="14"/>
      <c r="AK383" s="15"/>
      <c r="AL383" s="14"/>
      <c r="AM383" s="14"/>
    </row>
    <row r="384" customFormat="false" ht="15" hidden="false" customHeight="true" outlineLevel="0" collapsed="false">
      <c r="A384" s="14"/>
      <c r="B384" s="14"/>
      <c r="C384" s="15"/>
      <c r="D384" s="14" t="str">
        <f aca="false">IF(C384="","",YEAR(C384))</f>
        <v/>
      </c>
      <c r="E384" s="14"/>
      <c r="F384" s="14"/>
      <c r="G384" s="14"/>
      <c r="H384" s="14"/>
      <c r="I384" s="14"/>
      <c r="J384" s="14"/>
      <c r="K384" s="14"/>
      <c r="L384" s="14"/>
      <c r="M384" s="14"/>
      <c r="N384" s="14"/>
      <c r="O384" s="14"/>
      <c r="P384" s="14"/>
      <c r="Q384" s="14"/>
      <c r="R384" s="15"/>
      <c r="S384" s="14"/>
      <c r="T384" s="14"/>
      <c r="U384" s="14"/>
      <c r="V384" s="14"/>
      <c r="W384" s="14"/>
      <c r="X384" s="14"/>
      <c r="Y384" s="18"/>
      <c r="Z384" s="19"/>
      <c r="AA384" s="19"/>
      <c r="AB384" s="19"/>
      <c r="AC384" s="14"/>
      <c r="AD384" s="20"/>
      <c r="AE384" s="21"/>
      <c r="AF384" s="19"/>
      <c r="AG384" s="14"/>
      <c r="AH384" s="14"/>
      <c r="AI384" s="14"/>
      <c r="AJ384" s="14"/>
      <c r="AK384" s="15"/>
      <c r="AL384" s="14"/>
      <c r="AM384" s="14"/>
    </row>
    <row r="385" customFormat="false" ht="15" hidden="false" customHeight="true" outlineLevel="0" collapsed="false">
      <c r="A385" s="14"/>
      <c r="B385" s="14"/>
      <c r="C385" s="15"/>
      <c r="D385" s="14" t="str">
        <f aca="false">IF(C385="","",YEAR(C385))</f>
        <v/>
      </c>
      <c r="E385" s="14"/>
      <c r="F385" s="14"/>
      <c r="G385" s="14"/>
      <c r="H385" s="14"/>
      <c r="I385" s="14"/>
      <c r="J385" s="14"/>
      <c r="K385" s="14"/>
      <c r="L385" s="14"/>
      <c r="M385" s="14"/>
      <c r="N385" s="14"/>
      <c r="O385" s="14"/>
      <c r="P385" s="14"/>
      <c r="Q385" s="14"/>
      <c r="R385" s="15"/>
      <c r="S385" s="14"/>
      <c r="T385" s="14"/>
      <c r="U385" s="14"/>
      <c r="V385" s="14"/>
      <c r="W385" s="14"/>
      <c r="X385" s="14"/>
      <c r="Y385" s="18"/>
      <c r="Z385" s="19"/>
      <c r="AA385" s="19"/>
      <c r="AB385" s="19"/>
      <c r="AC385" s="14"/>
      <c r="AD385" s="20"/>
      <c r="AE385" s="21"/>
      <c r="AF385" s="19"/>
      <c r="AG385" s="14"/>
      <c r="AH385" s="14"/>
      <c r="AI385" s="14"/>
      <c r="AJ385" s="14"/>
      <c r="AK385" s="15"/>
      <c r="AL385" s="14"/>
      <c r="AM385" s="14"/>
    </row>
    <row r="386" customFormat="false" ht="15" hidden="false" customHeight="true" outlineLevel="0" collapsed="false">
      <c r="A386" s="14"/>
      <c r="B386" s="14"/>
      <c r="C386" s="15"/>
      <c r="D386" s="14" t="str">
        <f aca="false">IF(C386="","",YEAR(C386))</f>
        <v/>
      </c>
      <c r="E386" s="14"/>
      <c r="F386" s="14"/>
      <c r="G386" s="14"/>
      <c r="H386" s="14"/>
      <c r="I386" s="14"/>
      <c r="J386" s="14"/>
      <c r="K386" s="14"/>
      <c r="L386" s="14"/>
      <c r="M386" s="14"/>
      <c r="N386" s="14"/>
      <c r="O386" s="14"/>
      <c r="P386" s="14"/>
      <c r="Q386" s="14"/>
      <c r="R386" s="15"/>
      <c r="S386" s="14"/>
      <c r="T386" s="14"/>
      <c r="U386" s="14"/>
      <c r="V386" s="14"/>
      <c r="W386" s="14"/>
      <c r="X386" s="14"/>
      <c r="Y386" s="18"/>
      <c r="Z386" s="19"/>
      <c r="AA386" s="19"/>
      <c r="AB386" s="19"/>
      <c r="AC386" s="14"/>
      <c r="AD386" s="20"/>
      <c r="AE386" s="21"/>
      <c r="AF386" s="19"/>
      <c r="AG386" s="14"/>
      <c r="AH386" s="14"/>
      <c r="AI386" s="14"/>
      <c r="AJ386" s="14"/>
      <c r="AK386" s="15"/>
      <c r="AL386" s="14"/>
      <c r="AM386" s="14"/>
    </row>
    <row r="387" customFormat="false" ht="15" hidden="false" customHeight="true" outlineLevel="0" collapsed="false">
      <c r="A387" s="14"/>
      <c r="B387" s="14"/>
      <c r="C387" s="15"/>
      <c r="D387" s="14" t="str">
        <f aca="false">IF(C387="","",YEAR(C387))</f>
        <v/>
      </c>
      <c r="E387" s="14"/>
      <c r="F387" s="14"/>
      <c r="G387" s="14"/>
      <c r="H387" s="14"/>
      <c r="I387" s="14"/>
      <c r="J387" s="14"/>
      <c r="K387" s="14"/>
      <c r="L387" s="14"/>
      <c r="M387" s="14"/>
      <c r="N387" s="14"/>
      <c r="O387" s="14"/>
      <c r="P387" s="14"/>
      <c r="Q387" s="14"/>
      <c r="R387" s="15"/>
      <c r="S387" s="14"/>
      <c r="T387" s="14"/>
      <c r="U387" s="14"/>
      <c r="V387" s="14"/>
      <c r="W387" s="14"/>
      <c r="X387" s="14"/>
      <c r="Y387" s="18"/>
      <c r="Z387" s="19"/>
      <c r="AA387" s="19"/>
      <c r="AB387" s="19"/>
      <c r="AC387" s="14"/>
      <c r="AD387" s="20"/>
      <c r="AE387" s="21"/>
      <c r="AF387" s="19"/>
      <c r="AG387" s="14"/>
      <c r="AH387" s="14"/>
      <c r="AI387" s="14"/>
      <c r="AJ387" s="14"/>
      <c r="AK387" s="15"/>
      <c r="AL387" s="14"/>
      <c r="AM387" s="14"/>
    </row>
    <row r="388" customFormat="false" ht="15" hidden="false" customHeight="true" outlineLevel="0" collapsed="false">
      <c r="A388" s="14"/>
      <c r="B388" s="14"/>
      <c r="C388" s="15"/>
      <c r="D388" s="14" t="str">
        <f aca="false">IF(C388="","",YEAR(C388))</f>
        <v/>
      </c>
      <c r="E388" s="14"/>
      <c r="F388" s="14"/>
      <c r="G388" s="14"/>
      <c r="H388" s="14"/>
      <c r="I388" s="14"/>
      <c r="J388" s="14"/>
      <c r="K388" s="14"/>
      <c r="L388" s="14"/>
      <c r="M388" s="14"/>
      <c r="N388" s="14"/>
      <c r="O388" s="14"/>
      <c r="P388" s="14"/>
      <c r="Q388" s="14"/>
      <c r="R388" s="15"/>
      <c r="S388" s="14"/>
      <c r="T388" s="14"/>
      <c r="U388" s="14"/>
      <c r="V388" s="14"/>
      <c r="W388" s="14"/>
      <c r="X388" s="14"/>
      <c r="Y388" s="18"/>
      <c r="Z388" s="19"/>
      <c r="AA388" s="19"/>
      <c r="AB388" s="19"/>
      <c r="AC388" s="14"/>
      <c r="AD388" s="20"/>
      <c r="AE388" s="21"/>
      <c r="AF388" s="19"/>
      <c r="AG388" s="14"/>
      <c r="AH388" s="14"/>
      <c r="AI388" s="14"/>
      <c r="AJ388" s="14"/>
      <c r="AK388" s="15"/>
      <c r="AL388" s="14"/>
      <c r="AM388" s="14"/>
    </row>
    <row r="389" customFormat="false" ht="15" hidden="false" customHeight="true" outlineLevel="0" collapsed="false">
      <c r="A389" s="14"/>
      <c r="B389" s="14"/>
      <c r="C389" s="15"/>
      <c r="D389" s="14" t="str">
        <f aca="false">IF(C389="","",YEAR(C389))</f>
        <v/>
      </c>
      <c r="E389" s="14"/>
      <c r="F389" s="14"/>
      <c r="G389" s="14"/>
      <c r="H389" s="14"/>
      <c r="I389" s="14"/>
      <c r="J389" s="14"/>
      <c r="K389" s="14"/>
      <c r="L389" s="14"/>
      <c r="M389" s="14"/>
      <c r="N389" s="14"/>
      <c r="O389" s="14"/>
      <c r="P389" s="14"/>
      <c r="Q389" s="14"/>
      <c r="R389" s="15"/>
      <c r="S389" s="14"/>
      <c r="T389" s="14"/>
      <c r="U389" s="14"/>
      <c r="V389" s="14"/>
      <c r="W389" s="14"/>
      <c r="X389" s="14"/>
      <c r="Y389" s="18"/>
      <c r="Z389" s="19"/>
      <c r="AA389" s="19"/>
      <c r="AB389" s="19"/>
      <c r="AC389" s="14"/>
      <c r="AD389" s="20"/>
      <c r="AE389" s="21"/>
      <c r="AF389" s="19"/>
      <c r="AG389" s="14"/>
      <c r="AH389" s="14"/>
      <c r="AI389" s="14"/>
      <c r="AJ389" s="14"/>
      <c r="AK389" s="15"/>
      <c r="AL389" s="14"/>
      <c r="AM389" s="14"/>
    </row>
    <row r="390" customFormat="false" ht="15" hidden="false" customHeight="true" outlineLevel="0" collapsed="false">
      <c r="A390" s="14"/>
      <c r="B390" s="14"/>
      <c r="C390" s="15"/>
      <c r="D390" s="14" t="str">
        <f aca="false">IF(C390="","",YEAR(C390))</f>
        <v/>
      </c>
      <c r="E390" s="14"/>
      <c r="F390" s="14"/>
      <c r="G390" s="14"/>
      <c r="H390" s="14"/>
      <c r="I390" s="14"/>
      <c r="J390" s="14"/>
      <c r="K390" s="14"/>
      <c r="L390" s="14"/>
      <c r="M390" s="14"/>
      <c r="N390" s="14"/>
      <c r="O390" s="14"/>
      <c r="P390" s="14"/>
      <c r="Q390" s="14"/>
      <c r="R390" s="15"/>
      <c r="S390" s="14"/>
      <c r="T390" s="14"/>
      <c r="U390" s="14"/>
      <c r="V390" s="14"/>
      <c r="W390" s="14"/>
      <c r="X390" s="14"/>
      <c r="Y390" s="18"/>
      <c r="Z390" s="19"/>
      <c r="AA390" s="19"/>
      <c r="AB390" s="19"/>
      <c r="AC390" s="14"/>
      <c r="AD390" s="20"/>
      <c r="AE390" s="21"/>
      <c r="AF390" s="19"/>
      <c r="AG390" s="14"/>
      <c r="AH390" s="14"/>
      <c r="AI390" s="14"/>
      <c r="AJ390" s="14"/>
      <c r="AK390" s="15"/>
      <c r="AL390" s="14"/>
      <c r="AM390" s="14"/>
    </row>
    <row r="391" customFormat="false" ht="15" hidden="false" customHeight="true" outlineLevel="0" collapsed="false">
      <c r="A391" s="14"/>
      <c r="B391" s="14"/>
      <c r="C391" s="15"/>
      <c r="D391" s="14" t="str">
        <f aca="false">IF(C391="","",YEAR(C391))</f>
        <v/>
      </c>
      <c r="E391" s="14"/>
      <c r="F391" s="14"/>
      <c r="G391" s="14"/>
      <c r="H391" s="14"/>
      <c r="I391" s="14"/>
      <c r="J391" s="14"/>
      <c r="K391" s="14"/>
      <c r="L391" s="14"/>
      <c r="M391" s="14"/>
      <c r="N391" s="14"/>
      <c r="O391" s="14"/>
      <c r="P391" s="14"/>
      <c r="Q391" s="14"/>
      <c r="R391" s="15"/>
      <c r="S391" s="14"/>
      <c r="T391" s="14"/>
      <c r="U391" s="14"/>
      <c r="V391" s="14"/>
      <c r="W391" s="14"/>
      <c r="X391" s="14"/>
      <c r="Y391" s="18"/>
      <c r="Z391" s="19"/>
      <c r="AA391" s="19"/>
      <c r="AB391" s="19"/>
      <c r="AC391" s="14"/>
      <c r="AD391" s="20"/>
      <c r="AE391" s="21"/>
      <c r="AF391" s="19"/>
      <c r="AG391" s="14"/>
      <c r="AH391" s="14"/>
      <c r="AI391" s="14"/>
      <c r="AJ391" s="14"/>
      <c r="AK391" s="15"/>
      <c r="AL391" s="14"/>
      <c r="AM391" s="14"/>
    </row>
    <row r="392" customFormat="false" ht="15" hidden="false" customHeight="true" outlineLevel="0" collapsed="false">
      <c r="A392" s="14"/>
      <c r="B392" s="14"/>
      <c r="C392" s="15"/>
      <c r="D392" s="14" t="str">
        <f aca="false">IF(C392="","",YEAR(C392))</f>
        <v/>
      </c>
      <c r="E392" s="14"/>
      <c r="F392" s="14"/>
      <c r="G392" s="14"/>
      <c r="H392" s="14"/>
      <c r="I392" s="14"/>
      <c r="J392" s="14"/>
      <c r="K392" s="14"/>
      <c r="L392" s="14"/>
      <c r="M392" s="14"/>
      <c r="N392" s="14"/>
      <c r="O392" s="14"/>
      <c r="P392" s="14"/>
      <c r="Q392" s="14"/>
      <c r="R392" s="15"/>
      <c r="S392" s="14"/>
      <c r="T392" s="14"/>
      <c r="U392" s="14"/>
      <c r="V392" s="14"/>
      <c r="W392" s="14"/>
      <c r="X392" s="14"/>
      <c r="Y392" s="18"/>
      <c r="Z392" s="19"/>
      <c r="AA392" s="19"/>
      <c r="AB392" s="19"/>
      <c r="AC392" s="14"/>
      <c r="AD392" s="20"/>
      <c r="AE392" s="21"/>
      <c r="AF392" s="19"/>
      <c r="AG392" s="14"/>
      <c r="AH392" s="14"/>
      <c r="AI392" s="14"/>
      <c r="AJ392" s="14"/>
      <c r="AK392" s="15"/>
      <c r="AL392" s="14"/>
      <c r="AM392" s="14"/>
    </row>
    <row r="393" customFormat="false" ht="15" hidden="false" customHeight="true" outlineLevel="0" collapsed="false">
      <c r="A393" s="14"/>
      <c r="B393" s="14"/>
      <c r="C393" s="15"/>
      <c r="D393" s="14" t="str">
        <f aca="false">IF(C393="","",YEAR(C393))</f>
        <v/>
      </c>
      <c r="E393" s="14"/>
      <c r="F393" s="14"/>
      <c r="G393" s="14"/>
      <c r="H393" s="14"/>
      <c r="I393" s="14"/>
      <c r="J393" s="14"/>
      <c r="K393" s="14"/>
      <c r="L393" s="14"/>
      <c r="M393" s="14"/>
      <c r="N393" s="14"/>
      <c r="O393" s="14"/>
      <c r="P393" s="14"/>
      <c r="Q393" s="14"/>
      <c r="R393" s="15"/>
      <c r="S393" s="14"/>
      <c r="T393" s="14"/>
      <c r="U393" s="14"/>
      <c r="V393" s="14"/>
      <c r="W393" s="14"/>
      <c r="X393" s="14"/>
      <c r="Y393" s="18"/>
      <c r="Z393" s="19"/>
      <c r="AA393" s="19"/>
      <c r="AB393" s="19"/>
      <c r="AC393" s="14"/>
      <c r="AD393" s="20"/>
      <c r="AE393" s="21"/>
      <c r="AF393" s="19"/>
      <c r="AG393" s="14"/>
      <c r="AH393" s="14"/>
      <c r="AI393" s="14"/>
      <c r="AJ393" s="14"/>
      <c r="AK393" s="15"/>
      <c r="AL393" s="14"/>
      <c r="AM393" s="14"/>
    </row>
    <row r="394" customFormat="false" ht="15" hidden="false" customHeight="true" outlineLevel="0" collapsed="false">
      <c r="A394" s="14"/>
      <c r="B394" s="14"/>
      <c r="C394" s="15"/>
      <c r="D394" s="14" t="str">
        <f aca="false">IF(C394="","",YEAR(C394))</f>
        <v/>
      </c>
      <c r="E394" s="14"/>
      <c r="F394" s="14"/>
      <c r="G394" s="14"/>
      <c r="H394" s="14"/>
      <c r="I394" s="14"/>
      <c r="J394" s="14"/>
      <c r="K394" s="14"/>
      <c r="L394" s="14"/>
      <c r="M394" s="14"/>
      <c r="N394" s="14"/>
      <c r="O394" s="14"/>
      <c r="P394" s="14"/>
      <c r="Q394" s="14"/>
      <c r="R394" s="15"/>
      <c r="S394" s="14"/>
      <c r="T394" s="14"/>
      <c r="U394" s="14"/>
      <c r="V394" s="14"/>
      <c r="W394" s="14"/>
      <c r="X394" s="14"/>
      <c r="Y394" s="18"/>
      <c r="Z394" s="19"/>
      <c r="AA394" s="19"/>
      <c r="AB394" s="19"/>
      <c r="AC394" s="14"/>
      <c r="AD394" s="20"/>
      <c r="AE394" s="21"/>
      <c r="AF394" s="19"/>
      <c r="AG394" s="14"/>
      <c r="AH394" s="14"/>
      <c r="AI394" s="14"/>
      <c r="AJ394" s="14"/>
      <c r="AK394" s="15"/>
      <c r="AL394" s="14"/>
      <c r="AM394" s="14"/>
    </row>
    <row r="395" customFormat="false" ht="15" hidden="false" customHeight="true" outlineLevel="0" collapsed="false">
      <c r="A395" s="14"/>
      <c r="B395" s="14"/>
      <c r="C395" s="15"/>
      <c r="D395" s="14" t="str">
        <f aca="false">IF(C395="","",YEAR(C395))</f>
        <v/>
      </c>
      <c r="E395" s="14"/>
      <c r="F395" s="14"/>
      <c r="G395" s="14"/>
      <c r="H395" s="14"/>
      <c r="I395" s="14"/>
      <c r="J395" s="14"/>
      <c r="K395" s="14"/>
      <c r="L395" s="14"/>
      <c r="M395" s="14"/>
      <c r="N395" s="14"/>
      <c r="O395" s="14"/>
      <c r="P395" s="14"/>
      <c r="Q395" s="14"/>
      <c r="R395" s="15"/>
      <c r="S395" s="14"/>
      <c r="T395" s="14"/>
      <c r="U395" s="14"/>
      <c r="V395" s="14"/>
      <c r="W395" s="14"/>
      <c r="X395" s="14"/>
      <c r="Y395" s="18"/>
      <c r="Z395" s="19"/>
      <c r="AA395" s="19"/>
      <c r="AB395" s="19"/>
      <c r="AC395" s="14"/>
      <c r="AD395" s="20"/>
      <c r="AE395" s="21"/>
      <c r="AF395" s="19"/>
      <c r="AG395" s="14"/>
      <c r="AH395" s="14"/>
      <c r="AI395" s="14"/>
      <c r="AJ395" s="14"/>
      <c r="AK395" s="15"/>
      <c r="AL395" s="14"/>
      <c r="AM395" s="14"/>
    </row>
    <row r="396" customFormat="false" ht="15" hidden="false" customHeight="true" outlineLevel="0" collapsed="false">
      <c r="A396" s="14"/>
      <c r="B396" s="14"/>
      <c r="C396" s="15"/>
      <c r="D396" s="14" t="str">
        <f aca="false">IF(C396="","",YEAR(C396))</f>
        <v/>
      </c>
      <c r="E396" s="14"/>
      <c r="F396" s="14"/>
      <c r="G396" s="14"/>
      <c r="H396" s="14"/>
      <c r="I396" s="14"/>
      <c r="J396" s="14"/>
      <c r="K396" s="14"/>
      <c r="L396" s="14"/>
      <c r="M396" s="14"/>
      <c r="N396" s="14"/>
      <c r="O396" s="14"/>
      <c r="P396" s="14"/>
      <c r="Q396" s="14"/>
      <c r="R396" s="15"/>
      <c r="S396" s="14"/>
      <c r="T396" s="14"/>
      <c r="U396" s="14"/>
      <c r="V396" s="14"/>
      <c r="W396" s="14"/>
      <c r="X396" s="14"/>
      <c r="Y396" s="18"/>
      <c r="Z396" s="19"/>
      <c r="AA396" s="19"/>
      <c r="AB396" s="19"/>
      <c r="AC396" s="14"/>
      <c r="AD396" s="20"/>
      <c r="AE396" s="21"/>
      <c r="AF396" s="19"/>
      <c r="AG396" s="14"/>
      <c r="AH396" s="14"/>
      <c r="AI396" s="14"/>
      <c r="AJ396" s="14"/>
      <c r="AK396" s="15"/>
      <c r="AL396" s="14"/>
      <c r="AM396" s="14"/>
    </row>
    <row r="397" customFormat="false" ht="15" hidden="false" customHeight="true" outlineLevel="0" collapsed="false">
      <c r="A397" s="14"/>
      <c r="B397" s="14"/>
      <c r="C397" s="15"/>
      <c r="D397" s="14" t="str">
        <f aca="false">IF(C397="","",YEAR(C397))</f>
        <v/>
      </c>
      <c r="E397" s="14"/>
      <c r="F397" s="14"/>
      <c r="G397" s="14"/>
      <c r="H397" s="14"/>
      <c r="I397" s="14"/>
      <c r="J397" s="14"/>
      <c r="K397" s="14"/>
      <c r="L397" s="14"/>
      <c r="M397" s="14"/>
      <c r="N397" s="14"/>
      <c r="O397" s="14"/>
      <c r="P397" s="14"/>
      <c r="Q397" s="14"/>
      <c r="R397" s="15"/>
      <c r="S397" s="14"/>
      <c r="T397" s="14"/>
      <c r="U397" s="14"/>
      <c r="V397" s="14"/>
      <c r="W397" s="14"/>
      <c r="X397" s="14"/>
      <c r="Y397" s="18"/>
      <c r="Z397" s="19"/>
      <c r="AA397" s="19"/>
      <c r="AB397" s="19"/>
      <c r="AC397" s="14"/>
      <c r="AD397" s="20"/>
      <c r="AE397" s="21"/>
      <c r="AF397" s="19"/>
      <c r="AG397" s="14"/>
      <c r="AH397" s="14"/>
      <c r="AI397" s="14"/>
      <c r="AJ397" s="14"/>
      <c r="AK397" s="15"/>
      <c r="AL397" s="14"/>
      <c r="AM397" s="14"/>
    </row>
    <row r="398" customFormat="false" ht="15" hidden="false" customHeight="true" outlineLevel="0" collapsed="false">
      <c r="A398" s="14"/>
      <c r="B398" s="14"/>
      <c r="C398" s="15"/>
      <c r="D398" s="14" t="str">
        <f aca="false">IF(C398="","",YEAR(C398))</f>
        <v/>
      </c>
      <c r="E398" s="14"/>
      <c r="F398" s="14"/>
      <c r="G398" s="14"/>
      <c r="H398" s="14"/>
      <c r="I398" s="14"/>
      <c r="J398" s="14"/>
      <c r="K398" s="14"/>
      <c r="L398" s="14"/>
      <c r="M398" s="14"/>
      <c r="N398" s="14"/>
      <c r="O398" s="14"/>
      <c r="P398" s="14"/>
      <c r="Q398" s="14"/>
      <c r="R398" s="15"/>
      <c r="S398" s="14"/>
      <c r="T398" s="14"/>
      <c r="U398" s="14"/>
      <c r="V398" s="14"/>
      <c r="W398" s="14"/>
      <c r="X398" s="14"/>
      <c r="Y398" s="18"/>
      <c r="Z398" s="19"/>
      <c r="AA398" s="19"/>
      <c r="AB398" s="19"/>
      <c r="AC398" s="14"/>
      <c r="AD398" s="20"/>
      <c r="AE398" s="21"/>
      <c r="AF398" s="19"/>
      <c r="AG398" s="14"/>
      <c r="AH398" s="14"/>
      <c r="AI398" s="14"/>
      <c r="AJ398" s="14"/>
      <c r="AK398" s="15"/>
      <c r="AL398" s="14"/>
      <c r="AM398" s="14"/>
    </row>
    <row r="399" customFormat="false" ht="15" hidden="false" customHeight="true" outlineLevel="0" collapsed="false">
      <c r="A399" s="14"/>
      <c r="B399" s="14"/>
      <c r="C399" s="15"/>
      <c r="D399" s="14" t="str">
        <f aca="false">IF(C399="","",YEAR(C399))</f>
        <v/>
      </c>
      <c r="E399" s="14"/>
      <c r="F399" s="14"/>
      <c r="G399" s="14"/>
      <c r="H399" s="14"/>
      <c r="I399" s="14"/>
      <c r="J399" s="14"/>
      <c r="K399" s="14"/>
      <c r="L399" s="14"/>
      <c r="M399" s="14"/>
      <c r="N399" s="14"/>
      <c r="O399" s="14"/>
      <c r="P399" s="14"/>
      <c r="Q399" s="14"/>
      <c r="R399" s="15"/>
      <c r="S399" s="14"/>
      <c r="T399" s="14"/>
      <c r="U399" s="14"/>
      <c r="V399" s="14"/>
      <c r="W399" s="14"/>
      <c r="X399" s="14"/>
      <c r="Y399" s="18"/>
      <c r="Z399" s="19"/>
      <c r="AA399" s="19"/>
      <c r="AB399" s="19"/>
      <c r="AC399" s="14"/>
      <c r="AD399" s="20"/>
      <c r="AE399" s="21"/>
      <c r="AF399" s="19"/>
      <c r="AG399" s="14"/>
      <c r="AH399" s="14"/>
      <c r="AI399" s="14"/>
      <c r="AJ399" s="14"/>
      <c r="AK399" s="15"/>
      <c r="AL399" s="14"/>
      <c r="AM399" s="14"/>
    </row>
    <row r="400" customFormat="false" ht="15" hidden="false" customHeight="true" outlineLevel="0" collapsed="false">
      <c r="A400" s="14"/>
      <c r="B400" s="14"/>
      <c r="C400" s="15"/>
      <c r="D400" s="14" t="str">
        <f aca="false">IF(C400="","",YEAR(C400))</f>
        <v/>
      </c>
      <c r="E400" s="14"/>
      <c r="F400" s="14"/>
      <c r="G400" s="14"/>
      <c r="H400" s="14"/>
      <c r="I400" s="14"/>
      <c r="J400" s="14"/>
      <c r="K400" s="14"/>
      <c r="L400" s="14"/>
      <c r="M400" s="14"/>
      <c r="N400" s="14"/>
      <c r="O400" s="14"/>
      <c r="P400" s="14"/>
      <c r="Q400" s="14"/>
      <c r="R400" s="15"/>
      <c r="S400" s="14"/>
      <c r="T400" s="14"/>
      <c r="U400" s="14"/>
      <c r="V400" s="14"/>
      <c r="W400" s="14"/>
      <c r="X400" s="14"/>
      <c r="Y400" s="18"/>
      <c r="Z400" s="19"/>
      <c r="AA400" s="19"/>
      <c r="AB400" s="19"/>
      <c r="AC400" s="14"/>
      <c r="AD400" s="20"/>
      <c r="AE400" s="21"/>
      <c r="AF400" s="19"/>
      <c r="AG400" s="14"/>
      <c r="AH400" s="14"/>
      <c r="AI400" s="14"/>
      <c r="AJ400" s="14"/>
      <c r="AK400" s="15"/>
      <c r="AL400" s="14"/>
      <c r="AM400" s="14"/>
    </row>
  </sheetData>
  <autoFilter ref="A1:AM400"/>
  <dataValidations count="14">
    <dataValidation allowBlank="true" error="Kies een waarde uit de lijst (zie tabblad Codeboek)." errorStyle="stop" errorTitle="Ongeldige waarde" operator="between" showDropDown="false" showErrorMessage="false" showInputMessage="false" sqref="B2:B400" type="list">
      <formula1>Codeboek!$A$3:$A$4</formula1>
      <formula2>0</formula2>
    </dataValidation>
    <dataValidation allowBlank="true" error="Kies een waarde uit de lijst (zie tabblad Codeboek)." errorStyle="stop" errorTitle="Ongeldige waarde" operator="between" showDropDown="false" showErrorMessage="false" showInputMessage="false" sqref="E2:E400" type="list">
      <formula1>Codeboek!$D$3:$D$8</formula1>
      <formula2>0</formula2>
    </dataValidation>
    <dataValidation allowBlank="true" error="Kies een waarde uit de lijst (zie tabblad Codeboek)." errorStyle="stop" errorTitle="Ongeldige waarde" operator="between" showDropDown="false" showErrorMessage="false" showInputMessage="false" sqref="J2:J400" type="list">
      <formula1>Codeboek!$H$3:$H$15</formula1>
      <formula2>0</formula2>
    </dataValidation>
    <dataValidation allowBlank="true" error="Kies een waarde uit de lijst (zie tabblad Codeboek)." errorStyle="stop" errorTitle="Ongeldige waarde" operator="between" showDropDown="false" showErrorMessage="false" showInputMessage="false" sqref="K2:K400" type="list">
      <formula1>Codeboek!$F$3:$F$8</formula1>
      <formula2>0</formula2>
    </dataValidation>
    <dataValidation allowBlank="true" error="Kies een waarde uit de lijst (zie tabblad Codeboek)." errorStyle="stop" errorTitle="Ongeldige waarde" operator="between" showDropDown="false" showErrorMessage="false" showInputMessage="false" sqref="N2:N400" type="list">
      <formula1>Codeboek!$B$3:$B$36</formula1>
      <formula2>0</formula2>
    </dataValidation>
    <dataValidation allowBlank="true" error="Kies een waarde uit de lijst (zie tabblad Codeboek)." errorStyle="stop" errorTitle="Ongeldige waarde" operator="between" showDropDown="false" showErrorMessage="false" showInputMessage="false" sqref="O2:O400" type="list">
      <formula1>Codeboek!$C$3:$C$9</formula1>
      <formula2>0</formula2>
    </dataValidation>
    <dataValidation allowBlank="true" error="Kies een waarde uit de lijst (zie tabblad Codeboek)." errorStyle="stop" errorTitle="Ongeldige waarde" operator="between" showDropDown="false" showErrorMessage="false" showInputMessage="false" sqref="Q2:Q400" type="list">
      <formula1>Codeboek!$I$3:$I$4</formula1>
      <formula2>0</formula2>
    </dataValidation>
    <dataValidation allowBlank="true" error="Kies een waarde uit de lijst (zie tabblad Codeboek)." errorStyle="stop" errorTitle="Ongeldige waarde" operator="between" showDropDown="false" showErrorMessage="false" showInputMessage="false" sqref="S2:S400" type="list">
      <formula1>Codeboek!$J$3:$J$6</formula1>
      <formula2>0</formula2>
    </dataValidation>
    <dataValidation allowBlank="true" error="Kies een waarde uit de lijst (zie tabblad Codeboek)." errorStyle="stop" errorTitle="Ongeldige waarde" operator="between" showDropDown="false" showErrorMessage="false" showInputMessage="false" sqref="T2:T400" type="list">
      <formula1>Codeboek!$K$3:$K$6</formula1>
      <formula2>0</formula2>
    </dataValidation>
    <dataValidation allowBlank="true" error="Kies een waarde uit de lijst (zie tabblad Codeboek)." errorStyle="stop" errorTitle="Ongeldige waarde" operator="between" showDropDown="false" showErrorMessage="false" showInputMessage="false" sqref="U2:U400" type="list">
      <formula1>Codeboek!$L$3:$L$15</formula1>
      <formula2>0</formula2>
    </dataValidation>
    <dataValidation allowBlank="true" error="Kies een waarde uit de lijst (zie tabblad Codeboek)." errorStyle="stop" errorTitle="Ongeldige waarde" operator="between" showDropDown="false" showErrorMessage="false" showInputMessage="false" sqref="W2:W400" type="list">
      <formula1>Codeboek!$M$3:$M$6</formula1>
      <formula2>0</formula2>
    </dataValidation>
    <dataValidation allowBlank="true" error="Kies een waarde uit de lijst (zie tabblad Codeboek)." errorStyle="stop" errorTitle="Ongeldige waarde" operator="between" showDropDown="false" showErrorMessage="false" showInputMessage="false" sqref="Z2:Z400" type="list">
      <formula1>Codeboek!$N$3:$N$5</formula1>
      <formula2>0</formula2>
    </dataValidation>
    <dataValidation allowBlank="true" error="Kies een waarde uit de lijst (zie tabblad Codeboek)." errorStyle="stop" errorTitle="Ongeldige waarde" operator="between" showDropDown="false" showErrorMessage="false" showInputMessage="false" sqref="AC2:AC400" type="list">
      <formula1>Codeboek!$O$3:$O$6</formula1>
      <formula2>0</formula2>
    </dataValidation>
    <dataValidation allowBlank="true" error="Kies een waarde uit de lijst (zie tabblad Codeboek)." errorStyle="stop" errorTitle="Ongeldige waarde" operator="between" showDropDown="false" showErrorMessage="false" showInputMessage="false" sqref="AL2:AL400" type="list">
      <formula1>Codeboek!$Q$3:$Q$6</formula1>
      <formula2>0</formula2>
    </dataValidation>
  </dataValidations>
  <hyperlinks>
    <hyperlink ref="M2" r:id="rId2" display="https://www.zorginstituutnederland.nl/werkagenda/bloed-en-immuunsysteem/pakketadvies-sluisgeneesmiddel-teprotumumab-tepezza-voor-de-oogziekte-van-graves"/>
    <hyperlink ref="M3" r:id="rId3" display="https://www.zorginstituutnederland.nl/werkagenda/kanker/pakketadvies-sluisgeneesmiddel-amivantamab-rybrevant-in-combinatie-met-chemotherapie-voor-de-behandeling-van-gevorderde-niet-kleincellige-longkanker"/>
    <hyperlink ref="M4" r:id="rId4" display="https://www.zorginstituutnederland.nl/werkagenda/kanker/pakketadvies-sluisgeneesmiddel-ciltacabtagene-autoleucel-carvykti-bij-multipel-myeloom"/>
    <hyperlink ref="M5" r:id="rId5" display="https://www.zorginstituutnederland.nl/werkagenda/kanker/pakketadvies-sluisgeneesmiddel-durvalumab-imfinzi-bij-spierinvasieve-blaaskanker"/>
    <hyperlink ref="M6" r:id="rId6" display="https://www.zorginstituutnederland.nl/documenten/2026/09/14/pakketadvies-sluisgeneesmiddel-inavolisib-itovebi-in-combinatie-met-palbociclib-en-fulvestrant-voor-de-behandeling-van-borstkanker"/>
    <hyperlink ref="M7" r:id="rId7" display="https://www.zorginstituutnederland.nl/werkagenda/kanker/pakketadvies-sluisgeneesmiddel-osimertinib-tagrisso-bij-lokaal-gevorderde-niet-kleincellige-longkanker-herbeoordeling"/>
    <hyperlink ref="M8" r:id="rId8" display="https://www.zorginstituutnederland.nl/werkagenda/kanker/pakketadvies-sluisgeneesmiddel-pirobrutinib-jaypirca-bij-chronische-lymfatische-leukemie-cll"/>
    <hyperlink ref="M9" r:id="rId9" display="https://www.zorginstituutnederland.nl/werkagenda/kanker/pakketadvies-sluisgeneesmiddel-tafasitamab-minjuvi-voor-de-behandeling-van-recidiverend-of-refractair-folliculair-lymfoom"/>
    <hyperlink ref="M10" r:id="rId10" display="https://www.zorginstituutnederland.nl/werkagenda/kanker/pakketadvies-sluisgeneesmiddel-trastuzumab-deruxtecan-enhertu-voor-de-behandeling-van-niet-kleincellige-longkanker-met-her2-mutatie"/>
    <hyperlink ref="M11" r:id="rId11" display="https://www.zorginstituutnederland.nl/werkagenda/kanker/pakketadvies-sluisgeneesmiddel-zanubrutinib-brukinsa-voor-de-behandeling-van-lymfeklierkanker"/>
    <hyperlink ref="M12" r:id="rId12" display="https://www.zorginstituutnederland.nl/werkagenda/zintuigen-huid-en-haar/pakketadvies-sluisgeneesmiddel-guselkumab-tremfya-voor-de-behandeling-van-plaque-psoriasis"/>
    <hyperlink ref="M13" r:id="rId13" display="https://www.zorginstituutnederland.nl/documenten/2026/08/26/pakketadvies-sluisgeneesmiddel-pakketadvies-sluisgeneesmiddel-lisocabtagene-maraleucel-breyanzi-voor-folliculair-lymfoom"/>
    <hyperlink ref="M14" r:id="rId14" display="https://www.zorginstituutnederland.nl/documenten/2026/08/26/pakketadvies-sluisgeneesmiddel-belzutifan-welireg-voor-de-ziekte-van-von-hippel-lindau"/>
    <hyperlink ref="M15" r:id="rId15" display="https://www.zorginstituutnederland.nl/documenten/2026/07/29/pakketadvies-sluisgeneesmiddel-isatuximab-sarclisa-i.c.m.-bortezomib-lenalidomide-en-dexamethason-isavrd-als-inductietherapie-voor-nieuw-gediagnosticeerd-multipel-myeloom-mm"/>
    <hyperlink ref="M16" r:id="rId16" display="https://www.zorginstituutnederland.nl/documenten/2026/07/28/pakketadvies-sluisgeneesmiddel-ipilimumab-yervoy-in-combinatie-met-nivolumab-opdivo-bij-patienten-met-maligne-peritoneaal-mesothelioom"/>
    <hyperlink ref="M17" r:id="rId17" display="https://www.zorginstituutnederland.nl/documenten/2026/07/17/pakketadvies-sluisgeneesmiddel-darolutamide-nubeqa-in-combinatie-met-hormoontherapie-adt-voor-de-behandeling-van-uitgezaaide-prostaatkanker"/>
    <hyperlink ref="M18" r:id="rId18" display="https://www.zorginstituutnederland.nl/documenten/2026/07/16/pakketadvies-durvalumab-imfinzi-voor-de-behandeling-van-beperkt-stadium-kleincellige-longkanker"/>
    <hyperlink ref="M19" r:id="rId19" display="https://www.zorginstituutnederland.nl/documenten/2026/07/14/pakketadvies-sluisgeneesmiddel-acalabrutinib-calquence-voor-mantelcellymfoom"/>
    <hyperlink ref="M20" r:id="rId20" display="https://www.zorginstituutnederland.nl/documenten/2026/07/09/pakketadvies-amivantamab-rybrevant-icm-lazertinib-lazcluze-voor-gevorderde-niet-kleincellige-longkanker"/>
    <hyperlink ref="M21" r:id="rId21" display="https://www.zorginstituutnederland.nl/documenten/2026/06/30/pakketadvies-sluisgeneesmiddel-belantamab-mafodotin-blenrep-voor-de-behandeling-van-multipel-myeloom"/>
    <hyperlink ref="M22" r:id="rId22" display="https://www.zorginstituutnederland.nl/documenten/2026/05/27/pakketadvies-sluisgeneesmiddel-brexucabtagene-autoleucel-tecartus-voor-de-behandeling-van-acute-lymfatische-leukemie-all"/>
    <hyperlink ref="M23" r:id="rId23" display="https://www.zorginstituutnederland.nl/documenten/2026/05/27/pakketadvies-sluisgeneesmiddel-cilta-cel-carvykti-bij-multipel-myeloom-herbeoordeling"/>
    <hyperlink ref="M24" r:id="rId24" display="https://www.zorginstituutnederland.nl/documenten/2026/05/27/pakketadvies-sluisgeneesmiddel-durvalumab-imfinzi-in-combinatie-met-tremelimumab-imjudo-voor-de-behandeling-van-leverkanker"/>
    <hyperlink ref="M25" r:id="rId25" display="https://www.zorginstituutnederland.nl/documenten/2026/05/13/pakketadvies-sluisgeneesmiddel-trastuzumab-deruxtecan-enhertu-voor-de-behandeling-van-gevorderde-of-uitgezaaide-maagkanker"/>
    <hyperlink ref="M26" r:id="rId26" display="https://www.zorginstituutnederland.nl/documenten/2026/05/13/pakketadvies-sluisgeneesmiddel-isatuximab-sarclisa-bij-multipel-myeloom"/>
    <hyperlink ref="M27" r:id="rId27" display="https://www.zorginstituutnederland.nl/documenten/2026/05/12/pakketadvies-sluisgeneesmiddel-durvalumab-imfinzi-in-combinatie-met-carboplatine-of-cisplatine-en-etoposide-voor-kleincellige-longkanker"/>
    <hyperlink ref="M28" r:id="rId28" display="https://www.zorginstituutnederland.nl/documenten/2026/04/28/pakketadvies-sluisgeneesmiddel-serplulimab-hetronifly-voor-de-behandeling-van-bepaalde-patienten-met-kleincellige-longkanker"/>
    <hyperlink ref="M29" r:id="rId29" display="https://www.zorginstituutnederland.nl/documenten/2026/04/15/pakketadvies-sluisgeneesmiddel-venetoclax-venclyxto-voor-de-behandeling-van-niet-eerder-behandelde-chronische-lymfatische-leukemie"/>
    <hyperlink ref="M30" r:id="rId30" display="https://www.zorginstituutnederland.nl/documenten/2026/04/15/pakketadvies-sluisgeneesmiddel-osimertinib-tagrisso-met-pemetrexed-en-chemotherapie-voor-de-behandeling-van-gevorderd-niet-kleincellige-longkanker"/>
    <hyperlink ref="M31" r:id="rId31" display="https://www.zorginstituutnederland.nl/documenten/2026/03/12/pakketadvies-sluisgeneesmiddel-ipilimumab-yervoy-met-nivolumab-opdivo-voor-de-behandeling-van-darmkanker"/>
    <hyperlink ref="M32" r:id="rId32" display="https://www.zorginstituutnederland.nl/documenten/2026/02/25/pakketadvies-exagamglogene-autotemcel-casgevy-voor-de-behandeling-van-ernstige-sikkelcelziekte"/>
    <hyperlink ref="M33" r:id="rId33" display="https://www.zorginstituutnederland.nl/documenten/2026/02/13/pakketadvies-lecanemab-leqembi--voor-de-behandeling-van-alzheimer"/>
    <hyperlink ref="M34" r:id="rId34" display="https://www.zorginstituutnederland.nl/documenten/2026/02/12/pakketadvies-sluisgeneesmiddel-glofitamab-columvi-voor-lymfeklierkanker"/>
    <hyperlink ref="M35" r:id="rId35" display="https://www.zorginstituutnederland.nl/documenten/2026/02/04/pakketadvies-sluisgeneesmiddel-tislelizumab-tevimbra-voor-nietkleincellige-longkanker-nsclc"/>
    <hyperlink ref="M36" r:id="rId36" display="https://www.zorginstituutnederland.nl/documenten/2026/01/29/pakketadvies-sluisgeneesmiddel-osimertinib-tagrisso-voor-de-behandeling-van-lokaal-gevorderde-niet-kleincellige-longkanker"/>
    <hyperlink ref="M37" r:id="rId37" display="https://www.zorginstituutnederland.nl/documenten/2025/12/19/pakketadvies-sluisgeneesmiddel-nemolizumab-nemluvio-voor-de-behandeling-van-matig-tot-ernstige-huidaandoeningen"/>
    <hyperlink ref="M38" r:id="rId38" display="https://www.zorginstituutnederland.nl/documenten/2025/12/12/pakketadvies-sluisgeneesmiddel-upadacitinib-rinvoq-voor-de-behandeling-van-ontstoken-bloedvaten"/>
    <hyperlink ref="M39" r:id="rId39" display="https://www.zorginstituutnederland.nl/documenten/2025/12/08/pakketadvies-sluisgeneesmiddel-ravulizumab-ultomiris-bij-ahus"/>
    <hyperlink ref="M40" r:id="rId40" display="https://www.zorginstituutnederland.nl/documenten/2025/10/30/pakketadvies-sluisgeneesmiddel-ravulizumab-ultomiris-bij-nmosd"/>
    <hyperlink ref="M41" r:id="rId41" display="https://www.zorginstituutnederland.nl/documenten/2025/10/17/pakketadvies-sluisgeneesmiddel-ripretinib-qinlock-voor-gist"/>
    <hyperlink ref="M42" r:id="rId42" display="https://www.zorginstituutnederland.nl/documenten/2025/10/06/pakketadvies-alectinib-alecensa-voor-niet-kleincellige-longkanker"/>
    <hyperlink ref="M43" r:id="rId43" display="https://www.zorginstituutnederland.nl/documenten/2025/09/10/pakketadvies-sluisgeneesmiddel-enfortumab-vedotin-padcev-bij-blaaskanker"/>
    <hyperlink ref="M44" r:id="rId44" display="https://www.zorginstituutnederland.nl/documenten/2025/08/20/pakketadvies-sluisgeneesmiddel-guselkumab-bij-crohn"/>
    <hyperlink ref="M45" r:id="rId45" display="https://www.zorginstituutnederland.nl/documenten/2025/07/31/pakketadvies-sluisgeneesmiddel-exagamglogene-autotemcel-casgevy-voor-de-behandeling-van-transfusieafhankelijke-thalassemie-tdt"/>
    <hyperlink ref="M46" r:id="rId46" display="https://www.zorginstituutnederland.nl/documenten/2025/07/02/pakketadvies-sluisgeneesmiddel-elranatamab-elrexfio-en-talquetamab-talvey-voor-de-behandeling-van-multipel-myeloom"/>
    <hyperlink ref="M47" r:id="rId47" display="https://www.zorginstituutnederland.nl/documenten/2025/07/07/pakketadvies-sluisgeneesmiddel-guselkumab-tremfya-voor-colitis-ulcerosa"/>
    <hyperlink ref="M48" r:id="rId48" display="https://www.zorginstituutnederland.nl/documenten/2025/06/25/pakketadvies-sluisgeneesmiddel-axi-cel-yescarta-voor-de-behandeling-van-bloedkanker"/>
    <hyperlink ref="M49" r:id="rId49" display="https://www.zorginstituutnederland.nl/documenten/2025/05/28/pakketadvies-trastuzumab-deruxtecan-enhertu-voor-de-behandeling-van-borstkanker"/>
    <hyperlink ref="M50" r:id="rId50" display="https://www.zorginstituutnederland.nl/documenten/2025/05/27/pakketadvies-epcoritamab-tepkinly-voor-de-behandeling-van-lymfeklierkanker"/>
    <hyperlink ref="M51" r:id="rId51" display="https://www.zorginstituutnederland.nl/documenten/2025/05/19/pakketadvies-idecabtagene-vicleucel-abecma-voor-de-behandeling-van-multipel-myeloom"/>
    <hyperlink ref="M52" r:id="rId52" display="https://www.zorginstituutnederland.nl/documenten/2025/04/11/pakketadvies-sluisgeneesmiddel-abemaciclib-verzenios-voor-de-behandeling-van-borstkanker-herbeoordeling"/>
    <hyperlink ref="M53" r:id="rId53" display="https://www.zorginstituutnederland.nl/documenten/2025/04/14/pakketadvies-teclistamab-tecvayli-voor-de-behandeling-van-multipel-myeloom-herbeoordeling"/>
    <hyperlink ref="M54" r:id="rId54" display="https://www.zorginstituutnederland.nl/documenten/2025/04/03/pakketadvies-sluisgeneesmiddel-mirikizumab-omvoh-voor-de-ziekte-van-crohn"/>
    <hyperlink ref="M55" r:id="rId55" display="https://www.zorginstituutnederland.nl/documenten/2025/04/03/pakketadvies-sluisgeneesmiddel-etrasimod-velsipity-voor-de-behandeling-van-colitis-ulcerosa"/>
    <hyperlink ref="M56" r:id="rId56" display="https://www.zorginstituutnederland.nl/documenten/2025/03/19/pakketadvies-marstacimab-hympavzi-voor-de-behandeling-van-hemofilie-a-of-b"/>
    <hyperlink ref="M57" r:id="rId57" display="https://www.zorginstituutnederland.nl/documenten/2025/03/12/pakketadvies-injectie-pluvicto-voor-de-behandeling-van-prostaatkanker"/>
    <hyperlink ref="M58" r:id="rId58" display="https://www.zorginstituutnederland.nl/documenten/2025/03/12/pakketadvies-talazoparib-talzenna-met-enzalutamide-voor-de-behandeling-van-uitgezaaide-prostaatkanker"/>
    <hyperlink ref="M59" r:id="rId59" display="https://www.zorginstituutnederland.nl/documenten/2025/03/12/pakketadvies-avapritinib-ayvakyt-voor-de-behandeling-van-een-zeldzame-bloedziekte"/>
    <hyperlink ref="M60" r:id="rId60" display="https://www.zorginstituutnederland.nl/documenten/2025/02/20/pakketadvies-sluisgeneesmiddel-faricimab-vabysmo-voor-de-behandeling-van-zichtverlies-door-vochtophoping-bij-een-afgesloten-ader-in-het-oog"/>
    <hyperlink ref="M61" r:id="rId61" display="https://www.zorginstituutnederland.nl/documenten/2025/02/20/pakketadvies-sluisgeneesmiddel-ublituximab-briumvi-bij-multiple-sclerose"/>
    <hyperlink ref="M62" r:id="rId62" display="https://www.zorginstituutnederland.nl/documenten/2025/02/18/pakketadvies-ciltacabtagene-autoleucel-carvykti-voor-de-behandeling-van-multipel-myeloom"/>
    <hyperlink ref="M63" r:id="rId63" display="https://www.zorginstituutnederland.nl/documenten/2025/01/16/pakketadvies-sluisgeneesmiddel-daratumumab-darzalex"/>
    <hyperlink ref="M64" r:id="rId64" display="https://www.zorginstituutnederland.nl/documenten/2025/01/16/pakketadvies-sluisgeneesmiddelripretinib-qinlock"/>
    <hyperlink ref="M65" r:id="rId65" display="https://www.zorginstituutnederland.nl/documenten/2025/01/15/pakketadvies-sluisgeneesmiddel-brexu-cel-tecartus"/>
    <hyperlink ref="M66" r:id="rId66" display="https://www.zorginstituutnederland.nl/documenten/2025/01/09/pakketadvies-sluisgeneesmiddel-efanesoctocog-alfa-altuvoct"/>
    <hyperlink ref="M67" r:id="rId67" display="https://www.zorginstituutnederland.nl/documenten/2024/12/19/pakketadvies-sluisgeneesmiddel-risankizumab-skyrizi-voor-colitis-ulcerosa"/>
    <hyperlink ref="M68" r:id="rId68" display="https://www.zorginstituutnederland.nl/documenten/2024/12/16/pakketadvies-sluisgeneesmiddel-bimekizumab-bimzelx-bij-hs"/>
    <hyperlink ref="M69" r:id="rId69" display="https://www.zorginstituutnederland.nl/documenten/2024/12/16/pakketadvies-sluisgeneesmiddel-lisocabtagene-maraleucel-breyanzi-voor-de-behandeling-van-lymfeklierkanker"/>
    <hyperlink ref="M70" r:id="rId70" display="https://www.zorginstituutnederland.nl/documenten/2024/10/10/pakketadvies-sluisgeneesmiddel-olaparib-lynparza-bij-prostaatkanker"/>
    <hyperlink ref="M71" r:id="rId71" display="https://www.zorginstituutnederland.nl/documenten/2024/09/12/pakketadvies-sluisgeneesmiddel-lebrikizumab-ebglyss"/>
    <hyperlink ref="M72" r:id="rId72" display="https://www.zorginstituutnederland.nl/documenten/2024/08/29/pakketadvies-tebentafusp-kimmtrak"/>
    <hyperlink ref="M73" r:id="rId73" display="https://www.zorginstituutnederland.nl/documenten/2024/08/21/pakketadvies-olipudase-alfa-xenpozyme"/>
    <hyperlink ref="M74" r:id="rId74" display="https://www.zorginstituutnederland.nl/documenten/2024/08/19/pakketadvies-bimekizumab-bimzelx-voor-de-behandeling-van-artritis-psoriatica"/>
    <hyperlink ref="M75" r:id="rId75" display="https://www.zorginstituutnederland.nl/documenten/2024/08/19/pakketadvies-bimekizumab-bimzelx-voor-de-behandeling-van-axiale-spondyloartritis"/>
    <hyperlink ref="M76" r:id="rId76" display="https://www.zorginstituutnederland.nl/documenten/2024/08/07/pakketadvies-mirikizumab-omvoh"/>
    <hyperlink ref="M77" r:id="rId77" display="https://www.zorginstituutnederland.nl/documenten/2024/07/30/pakketadvies-cipaglucosidase-alfa-pombiliti-in-combinatie-met-miglustat-opfolda"/>
    <hyperlink ref="M78" r:id="rId78" display="https://www.zorginstituutnederland.nl/documenten/2024/07/15/pakketadvies-sluisgeneesmiddel-etranacogene-dezaparvovec-hemgenix-bij-hemofilie-b"/>
    <hyperlink ref="M79" r:id="rId79" display="https://www.zorginstituutnederland.nl/documenten/2024/07/10/pakketadvies-sluisgeneesmiddel-teclistamab-tecvayli-bij-multipel-myeloom"/>
    <hyperlink ref="M80" r:id="rId80" display="https://www.zorginstituutnederland.nl/documenten/2024/07/10/pakketadvies-dostarlimab-jemperli-bij-baarmoederkanker"/>
    <hyperlink ref="M81" r:id="rId81" display="https://www.zorginstituutnederland.nl/documenten/2024/07/09/pakketadvies-sacituzumab-govitecan-trodelvy-bij-borstkanker-herbeoordeling"/>
    <hyperlink ref="M82" r:id="rId82" display="https://www.zorginstituutnederland.nl/documenten/2024/06/26/pakketadvies-axicabtagene-ciloleucel-yescarta-voor-de-behandeling-van-lymfeklierkanker"/>
    <hyperlink ref="M83" r:id="rId83" display="https://www.zorginstituutnederland.nl/documenten/2024/06/12/pakketadvies-niraparib-abirateron-akeega-voor-de-behandeling-van-uitgezaaide-prostaatkanker"/>
    <hyperlink ref="M84" r:id="rId84" display="https://www.zorginstituutnederland.nl/documenten/2024/06/12/pakketadvies-pegunigalsidase-alfa-elfabrio-voor-de-behandeling-van-de-ziekte-van-fabry"/>
    <hyperlink ref="M85" r:id="rId85" display="https://www.zorginstituutnederland.nl/documenten/2024/06/12/pakketadvies-glofitamab-columvi-voor-de-behandeling-van-lymfeklierkanker"/>
    <hyperlink ref="M86" r:id="rId86" display="https://www.zorginstituutnederland.nl/documenten/2024/06/12/pakketadvies-loncastuximab-tesirine-zynlonta-voor-de-behandeling-van-lymfeklierkanker"/>
    <hyperlink ref="M87" r:id="rId87" display="https://www.zorginstituutnederland.nl/documenten/2024/05/30/pakketadvies-sluisgeneesmiddel-avalglucosidase-alfa-nexviadyme-voor-de-ziekte-van-pompe"/>
    <hyperlink ref="M88" r:id="rId88" display="https://www.zorginstituutnederland.nl/documenten/2024/05/23/pakketadvies-sluisgeneesmiddel-nivolumab-relatlimab-opdualag"/>
    <hyperlink ref="M89" r:id="rId89" display="https://www.zorginstituutnederland.nl/documenten/2024/04/25/pakketadvies-sluisgeneesmiddel-selumetinib-koselugo"/>
    <hyperlink ref="M90" r:id="rId90" display="https://www.zorginstituutnederland.nl/documenten/2024/04/11/pakketadvies-lisocabtagene-maraleucel-breyanzi"/>
    <hyperlink ref="M91" r:id="rId91" display="https://www.zorginstituutnederland.nl/documenten/2024/03/27/advies-vergoed-deucravacitinib-sotyktu-voor-de-behandeling-van-matige-tot-ernstige-psoriasis"/>
    <hyperlink ref="M92" r:id="rId92" display="https://www.zorginstituutnederland.nl/documenten/2024/03/01/pakketadvies-upadacitinib-rinvoq-bij-de-ziekte-van-crohn"/>
    <hyperlink ref="M93" r:id="rId93" display="https://www.zorginstituutnederland.nl/documenten/2024/02/13/pakketadvies-sluisgeneesmiddel-olaparib-lynparza-voor-de-behandeling-van-erfelijke-borstkanker"/>
    <hyperlink ref="M94" r:id="rId94" display="https://www.zorginstituutnederland.nl/documenten/2023/12/14/pakketadvies-sluisgeneesmiddel-abemaciclib-verzenios-voor-de-behandeling-van-borstkanker"/>
    <hyperlink ref="M95" r:id="rId95" display="https://www.zorginstituutnederland.nl/documenten/2023/12/13/pakketadvies-sluisgeneesmiddel-evinacumab-evkeeza-voor-de-behandeling-van-een-zeldzame-vorm-van-verhoogd-cholesterolgehalte"/>
    <hyperlink ref="M96" r:id="rId96" display="https://www.zorginstituutnederland.nl/documenten/2023/12/12/pakketadvies-sluisgeneesmiddel-ravulizumab-ultomiris-voor-de-behandeling-van-volwassen-patienten-met-myasthenia-gravis"/>
    <hyperlink ref="M97" r:id="rId97" display="https://www.zorginstituutnederland.nl/documenten/2023/12/11/update-advies-sluisgeneesmiddel-atidarsagene-autotemcel-libmeldy-voor-de-behandeling-van-metachromatische-leukodystrofie-mld"/>
    <hyperlink ref="M98" r:id="rId98" display="https://www.zorginstituutnederland.nl/documenten/2023/11/16/pakketadvies-sluisgeneesmiddel-emicizumab-hemlibra-voor-de-behandeling-van-matig-ernstige-hemofilie-a-en-een-groot-risico-op-bloedingen"/>
    <hyperlink ref="M99" r:id="rId99" display="https://www.zorginstituutnederland.nl/documenten/2023/08/31/pakketadvies-sluisgeneesmiddel-zanubrutinib-brukinsa-voor-de-behandeling-van-chronische-lymfatische-leukemie-cll"/>
    <hyperlink ref="M100" r:id="rId100" display="https://www.zorginstituutnederland.nl/documenten/2023/07/28/pakketadvies-sluisgeneesmiddel-eptinezumab-vyepti-voor-de-behandeling-van-migraine"/>
    <hyperlink ref="M101" r:id="rId101" display="https://www.zorginstituutnederland.nl/documenten/2023/07/28/pakketadvies-sluisgeneesmiddel-darolutamide-nubeqa-voor-de-behandeling-van-uitgezaaide-prostaatkanker"/>
    <hyperlink ref="M102" r:id="rId102" display="https://www.zorginstituutnederland.nl/documenten/2023/07/27/pakketadvies-entrectinib-en-larotrectinib-rozlytrek-en-vitrakvi"/>
    <hyperlink ref="M103" r:id="rId103" display="https://www.zorginstituutnederland.nl/documenten/2023/07/06/pakketadvies-lenvatinib-lenvima-voor-de-behandeling-van-baarmoederkanker"/>
    <hyperlink ref="M104" r:id="rId104" display="https://www.zorginstituutnederland.nl/documenten/2023/05/15/pakketadvies-lenvatinib-kisplix-in-combinatie-met-pembrolizumab-voor-de-behandeling-van-niercelkanker"/>
    <hyperlink ref="M105" r:id="rId105" display="https://www.zorginstituutnederland.nl/documenten/2023/04/17/pakketadvies-sluisgeneesmiddel-brexucabtagene-autoleucel-tecartus-bij-mcl"/>
    <hyperlink ref="M106" r:id="rId106" display="https://www.zorginstituutnederland.nl/documenten/2023/02/15/pakketadvies-sluisgeneesmiddel-trastuzumab-deruxtecan-enhertu"/>
    <hyperlink ref="M107" r:id="rId107" display="https://www.zorginstituutnederland.nl/documenten/2023/02/15/pakketadvies-sluisgeneesmiddel-tafasitamab-minjuvi"/>
    <hyperlink ref="M108" r:id="rId108" display="https://www.zorginstituutnederland.nl/documenten/2022/11/10/pakketadvies-sluisgeneesmiddel-pralsetinib-gavreto"/>
    <hyperlink ref="M109" r:id="rId109" display="https://www.zorginstituutnederland.nl/documenten/2022/10/20/pakketadvies-sluisgeneesmiddel-ciltacabtagene-autoleucel-carvykti"/>
    <hyperlink ref="M110" r:id="rId110" display="https://www.zorginstituutnederland.nl/documenten/2022/09/27/pakketadvies-sluisgeneesmiddel-atidarsagene-autotemcel-libmeldy"/>
    <hyperlink ref="M111" r:id="rId111" display="https://www.zorginstituutnederland.nl/documenten/2022/09/16/pakketadvies-sluisgeneesmiddel-pegcetacoplan-aspaveli"/>
    <hyperlink ref="M112" r:id="rId112" display="https://www.zorginstituutnederland.nl/documenten/2022/09/09/pakketadvies-sluisgeneesmiddel-brexucabtagene-autoleucel-tecartus"/>
    <hyperlink ref="M113" r:id="rId113" display="https://www.zorginstituutnederland.nl/documenten/2022/07/15/pakketadvies-sluisgeneesmiddel-risdiplam-evrysdi"/>
    <hyperlink ref="M114" r:id="rId114" display="https://www.zorginstituutnederland.nl/documenten/2022/07/15/pakketadvies-sacituzumab-govitecan-trodelvy"/>
    <hyperlink ref="M115" r:id="rId115" display="https://www.zorginstituutnederland.nl/documenten/2022/04/27/pakketadvies-sluisgeneesmiddel-zanubrutinib-brukinsa"/>
    <hyperlink ref="M116" r:id="rId116" display="https://www.zorginstituutnederland.nl/documenten/2022/03/14/pakketadvies-cabozantinib-in-combinatie-met-nivolumab-cabometyx-opdivo"/>
    <hyperlink ref="M117" r:id="rId117" display="https://www.zorginstituutnederland.nl/documenten/2022/01/17/pakketadvies-acalabrutinib-calquence-bij-cll"/>
    <hyperlink ref="M118" r:id="rId118" display="https://www.zorginstituutnederland.nl/documenten/2022/01/17/pakketadvies-tucatinib-tukysa-bij-her2-positieve-borstkanker"/>
    <hyperlink ref="M119" r:id="rId119" display="https://www.zorginstituutnederland.nl/documenten/2021/12/17/pakketadviesipilimumab-yervoy-in-combinatie-met-nivolumab-opdivo"/>
    <hyperlink ref="M120" r:id="rId120" display="https://www.zorginstituutnederland.nl/documenten/2021/12/15/pakketadvies-ravulizumab-ultomiris"/>
    <hyperlink ref="M121" r:id="rId121" display="https://www.zorginstituutnederland.nl/documenten/2021/11/15/pakketadvies-osimertinib-tagrisso-bij-niet-kleincellige-longkanker-nsclc"/>
    <hyperlink ref="M122" r:id="rId122" display="https://www.zorginstituutnederland.nl/documenten/2021/11/10/pakketadvies-venetoclax-venclyxto-bij-acute-myeloide-leukemie-aml"/>
    <hyperlink ref="M123" r:id="rId123" display="https://www.zorginstituutnederland.nl/documenten/2021/10/26/pakketadvies-cemiplimab-libtayo"/>
    <hyperlink ref="M124" r:id="rId124" display="https://www.zorginstituutnederland.nl/documenten/2021/08/11/pakketadvies-ipilimumab-yervoy-bij-de-behandeling-van-longkanker"/>
    <hyperlink ref="M125" r:id="rId125" display="https://www.zorginstituutnederland.nl/documenten/2021/07/26/advies-herbeoordeling-axicabtagene-ciloleucel-yescarta"/>
    <hyperlink ref="M126" r:id="rId126" display="https://www.zorginstituutnederland.nl/documenten/2021/07/21/pakketadvies-entrectinib-rolzytrek-bij-ros1-positief-gevorderd-niet-kleincellig-longcarcinoom"/>
    <hyperlink ref="M127" r:id="rId127" display="https://www.zorginstituutnederland.nl/documenten/2021/07/21/pakketadvies-sluisgeneesmiddel-betibeglogene-autotemcel-zynteglo"/>
    <hyperlink ref="M128" r:id="rId128" display="https://www.zorginstituutnederland.nl/documenten/2021/07/21/pakketadvies-avelumab-bavencio-bij-de-behandeling-van-blaaskanker"/>
    <hyperlink ref="M129" r:id="rId129" display="https://www.zorginstituutnederland.nl/documenten/2021/06/24/pakketadvies-niraparib-zejula"/>
    <hyperlink ref="M130" r:id="rId130" display="https://www.zorginstituutnederland.nl/documenten/2021/05/25/pakketadvies-sluisgeneesmiddel-isatuximab-sarclisa"/>
    <hyperlink ref="M131" r:id="rId131" display="https://www.zorginstituutnederland.nl/documenten/2021/05/11/pakketadvies-sluisgeneesmiddel-pertuzumab-en-trastuzumab-phesgo"/>
    <hyperlink ref="M132" r:id="rId132" display="https://www.zorginstituutnederland.nl/documenten/2021/05/06/pakketadvies-sluisgeneesmiddel-onasemnogene-abeparvovec-zolgensma"/>
    <hyperlink ref="M133" r:id="rId133" display="https://www.zorginstituutnederland.nl/documenten/2021/02/11/pakketadvies-multipel-myeloom"/>
    <hyperlink ref="M134" r:id="rId134" display="https://www.zorginstituutnederland.nl/documenten/2020/12/10/pakketadvies-sluisgeneesmiddel-polatuzumab-vedotin-polivy-voor-de-behandeling-van-r-r-dlbcl"/>
    <hyperlink ref="M135" r:id="rId135" display="https://www.zorginstituutnederland.nl/documenten/2020/11/16/pakketadvies-venetoclax-venclyxto"/>
    <hyperlink ref="M136" r:id="rId136" display="https://www.zorginstituutnederland.nl/documenten/2020/09/30/pakketadvies-esketamine-neusspray-spravato"/>
    <hyperlink ref="M137" r:id="rId137" display="https://www.zorginstituutnederland.nl/documenten/2020/09/24/pakketadvies-trastuzumab-emtansine-kadcyla"/>
    <hyperlink ref="M138" r:id="rId138" display="https://www.zorginstituutnederland.nl/documenten/2020/09/21/pakketadvies-avelumab-bavencio-in-combinatie-met-axitinib"/>
    <hyperlink ref="M139" r:id="rId139" display="https://www.zorginstituutnederland.nl/documenten/2020/07/03/pakketadvies-ibrutinib-imbruvica"/>
    <hyperlink ref="M140" r:id="rId140" display="https://www.zorginstituutnederland.nl/documenten/2020/06/04/pakketadvies-dabrafenib-trametinib-tafinlar-mekinist"/>
    <hyperlink ref="M141" r:id="rId141" display="https://www.zorginstituutnederland.nl/documenten/2020/03/19/pakketadvies-olaparib-lynparza"/>
    <hyperlink ref="M142" r:id="rId142" display="https://www.zorginstituutnederland.nl/documenten/2020/02/17/pakketadvies-emicizumab-hemlibra"/>
    <hyperlink ref="M143" r:id="rId143" display="https://www.zorginstituutnederland.nl/documenten/2020/02/17/pakketadvies-voretigene-neparvovec-luxturna"/>
    <hyperlink ref="M144" r:id="rId144" display="https://www.zorginstituutnederland.nl/documenten/2019/08/28/pakketadvies-sluisgeneesmiddelen-dabrafenib-in-combinatie-met-trametinib-tafinlar-en-mekinist-bij-de-adjuvante-behandeling-van-volwassen-patienten-met-stadium-iii-melanoom"/>
    <hyperlink ref="M145" r:id="rId145" display="https://www.zorginstituutnederland.nl/documenten/2019/05/29/pakketadvies-sluisgeneesmiddelen-ipilimumab-yervoy-in-combinatie-met-nivolumab-opdivo"/>
    <hyperlink ref="M146" r:id="rId146" display="https://www.zorginstituutnederland.nl/documenten/2019/05/08/pakketadvies-venetoclax-venclyxto-in-combinatie-met-rituximab"/>
    <hyperlink ref="M147" r:id="rId147" display="https://www.zorginstituutnederland.nl/documenten/2019/04/01/pakketadvies-sluisgeneesmiddel-durvalumab-imfinzi-voor-volwassenen-met-lokaal-gevorderd-irresectabel-niet-kleincellig-longcarcinoom"/>
    <hyperlink ref="M148" r:id="rId148" display="https://www.zorginstituutnederland.nl/documenten/2019/03/07/pakketadvies-sluisgeneesmiddel-abemaciclib-verzenios"/>
    <hyperlink ref="M149" r:id="rId149" display="https://www.zorginstituutnederland.nl/documenten/2019/03/07/pakketadvies-sluisgeneesmiddel-tisagenlecleucel-kymriah"/>
    <hyperlink ref="M150" r:id="rId150" display="https://www.zorginstituutnederland.nl/documenten/2019/03/07/pakketadvies-sluisgeneesmiddel-axicabtagene-ciloleucel-yescarta"/>
    <hyperlink ref="M151" r:id="rId151" display="https://www.zorginstituutnederland.nl/documenten/2018/12/18/pakketadvies-sluisgeneesmiddel-tisagenlecleucel-kymriah-voor-de-behandeling-van-b-cel-acute-lymfatische-leukemie-b-cel-all-bij-kinderen-en-jongvolwassenen-tot-25-jaar"/>
    <hyperlink ref="M152" r:id="rId152" display="https://www.zorginstituutnederland.nl/documenten/2018/11/07/pakketadvies-sluisgeneesmiddel-osimertinib-tagrisso-bij-de-eerstelijnsbehandeling-van-patienten-met-gevorderde-of-gemetastaseerde-niet-kleincellige-longkanker-nsclc-met-activerende-egfr-mutaties"/>
    <hyperlink ref="M153" r:id="rId153" display="https://www.zorginstituutnederland.nl/documenten/2018/02/07/pakketadvies-atezolizumab-tecentriq-bij-gemetastaseerde-niet-kleincellige-longkanker"/>
    <hyperlink ref="M154" r:id="rId154" display="https://www.zorginstituutnederland.nl/documenten/2018/02/07/pakketadvies-nusinersen-spinraza-voor-de-behandeling-van-spinale-musculaire-atrofie-sma"/>
    <hyperlink ref="M155" r:id="rId155" display="https://www.zorginstituutnederland.nl/documenten/2017/12/21/pakketadvies-ribociclib-kisqali-bij-gemetastaseerde-borstkanker"/>
    <hyperlink ref="M156" r:id="rId156" display="https://www.zorginstituutnederland.nl/documenten/2017/11/28/pakketadvies-daratumumab-darzalex-bij-multipel-myeloom"/>
    <hyperlink ref="M157" r:id="rId157" display="https://www.zorginstituutnederland.nl/documenten/2017/06/08/pakketadvies-ibrutinib-imbruvica-bij-de-eerstelijnsbehandeling-chronische-lymfatische-leukemie-cll-bij-patienten-die-geen-del17p-of-tp53-mutatie-hebben"/>
    <hyperlink ref="M158" r:id="rId158" display="https://www.zorginstituutnederland.nl/documenten/2017/04/11/pakketadvies-palbociclib"/>
    <hyperlink ref="M159" r:id="rId159" display="https://www.zorginstituutnederland.nl/documenten/2016/12/14/pakketadvies-pembrolizumab-keytruda"/>
    <hyperlink ref="M160" r:id="rId160" display="https://www.zorginstituutnederland.nl/documenten/2015/12/08/pakketadvies-nivolumab-opdivo"/>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61"/>
  <legacyDrawing r:id="rId16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4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71484375" defaultRowHeight="15" zeroHeight="false" outlineLevelRow="0" outlineLevelCol="0"/>
  <cols>
    <col collapsed="false" customWidth="true" hidden="false" outlineLevel="0" max="1" min="1" style="1" width="10"/>
    <col collapsed="false" customWidth="true" hidden="false" outlineLevel="0" max="2" min="2" style="1" width="15"/>
    <col collapsed="false" customWidth="true" hidden="false" outlineLevel="0" max="3" min="3" style="1" width="12"/>
    <col collapsed="false" customWidth="true" hidden="false" outlineLevel="0" max="4" min="4" style="1" width="7"/>
    <col collapsed="false" customWidth="true" hidden="false" outlineLevel="0" max="5" min="5" style="1" width="16"/>
    <col collapsed="false" customWidth="true" hidden="false" outlineLevel="0" max="6" min="6" style="1" width="34"/>
    <col collapsed="false" customWidth="true" hidden="false" outlineLevel="0" max="7" min="7" style="1" width="24"/>
    <col collapsed="false" customWidth="true" hidden="false" outlineLevel="0" max="8" min="8" style="1" width="18"/>
    <col collapsed="false" customWidth="true" hidden="false" outlineLevel="0" max="9" min="9" style="1" width="36"/>
    <col collapsed="false" customWidth="true" hidden="false" outlineLevel="0" max="10" min="10" style="1" width="24"/>
    <col collapsed="false" customWidth="true" hidden="false" outlineLevel="0" max="11" min="11" style="1" width="22"/>
    <col collapsed="false" customWidth="true" hidden="false" outlineLevel="0" max="12" min="12" style="1" width="60"/>
    <col collapsed="false" customWidth="true" hidden="false" outlineLevel="0" max="13" min="13" style="1" width="50"/>
    <col collapsed="false" customWidth="true" hidden="false" outlineLevel="0" max="14" min="14" style="1" width="24"/>
    <col collapsed="false" customWidth="true" hidden="false" outlineLevel="0" max="16" min="15" style="1" width="20"/>
    <col collapsed="false" customWidth="true" hidden="false" outlineLevel="0" max="17" min="17" style="1" width="12"/>
    <col collapsed="false" customWidth="true" hidden="false" outlineLevel="0" max="18" min="18" style="1" width="18"/>
    <col collapsed="false" customWidth="true" hidden="false" outlineLevel="0" max="19" min="19" style="1" width="26"/>
    <col collapsed="false" customWidth="true" hidden="false" outlineLevel="0" max="20" min="20" style="1" width="18"/>
    <col collapsed="false" customWidth="true" hidden="false" outlineLevel="0" max="21" min="21" style="1" width="30"/>
    <col collapsed="false" customWidth="true" hidden="false" outlineLevel="0" max="22" min="22" style="1" width="80"/>
    <col collapsed="false" customWidth="true" hidden="false" outlineLevel="0" max="23" min="23" style="1" width="20"/>
    <col collapsed="false" customWidth="true" hidden="false" outlineLevel="0" max="24" min="24" style="1" width="26"/>
    <col collapsed="false" customWidth="true" hidden="false" outlineLevel="0" max="25" min="25" style="1" width="40"/>
    <col collapsed="false" customWidth="true" hidden="false" outlineLevel="0" max="26" min="26" style="1" width="12"/>
    <col collapsed="false" customWidth="true" hidden="false" outlineLevel="0" max="27" min="27" style="1" width="10"/>
    <col collapsed="false" customWidth="true" hidden="false" outlineLevel="0" max="34" min="28" style="1" width="14"/>
    <col collapsed="false" customWidth="true" hidden="false" outlineLevel="0" max="35" min="35" style="1" width="40"/>
    <col collapsed="false" customWidth="true" hidden="false" outlineLevel="0" max="36" min="36" style="1" width="60"/>
    <col collapsed="false" customWidth="true" hidden="false" outlineLevel="0" max="37" min="37" style="1" width="40"/>
    <col collapsed="false" customWidth="true" hidden="false" outlineLevel="0" max="38" min="38" style="1" width="16"/>
    <col collapsed="false" customWidth="true" hidden="false" outlineLevel="0" max="39" min="39" style="1" width="30"/>
  </cols>
  <sheetData>
    <row r="1" customFormat="false" ht="42" hidden="false" customHeight="true" outlineLevel="0" collapsed="false">
      <c r="A1" s="11" t="s">
        <v>96</v>
      </c>
      <c r="B1" s="11" t="s">
        <v>97</v>
      </c>
      <c r="C1" s="11" t="s">
        <v>98</v>
      </c>
      <c r="D1" s="12" t="s">
        <v>99</v>
      </c>
      <c r="E1" s="11" t="s">
        <v>100</v>
      </c>
      <c r="F1" s="11" t="s">
        <v>101</v>
      </c>
      <c r="G1" s="11" t="s">
        <v>102</v>
      </c>
      <c r="H1" s="11" t="s">
        <v>103</v>
      </c>
      <c r="I1" s="11" t="s">
        <v>104</v>
      </c>
      <c r="J1" s="11" t="s">
        <v>105</v>
      </c>
      <c r="K1" s="11" t="s">
        <v>106</v>
      </c>
      <c r="L1" s="11" t="s">
        <v>107</v>
      </c>
      <c r="M1" s="11" t="s">
        <v>108</v>
      </c>
      <c r="N1" s="11" t="s">
        <v>27</v>
      </c>
      <c r="O1" s="11" t="s">
        <v>29</v>
      </c>
      <c r="P1" s="13" t="s">
        <v>23</v>
      </c>
      <c r="Q1" s="13" t="s">
        <v>25</v>
      </c>
      <c r="R1" s="13" t="s">
        <v>2752</v>
      </c>
      <c r="S1" s="13" t="s">
        <v>2753</v>
      </c>
      <c r="T1" s="13" t="s">
        <v>31</v>
      </c>
      <c r="U1" s="13" t="s">
        <v>33</v>
      </c>
      <c r="V1" s="13" t="s">
        <v>35</v>
      </c>
      <c r="W1" s="13" t="s">
        <v>2754</v>
      </c>
      <c r="X1" s="13" t="s">
        <v>39</v>
      </c>
      <c r="Y1" s="13" t="s">
        <v>2755</v>
      </c>
      <c r="Z1" s="13" t="s">
        <v>2756</v>
      </c>
      <c r="AA1" s="13" t="s">
        <v>41</v>
      </c>
      <c r="AB1" s="13" t="s">
        <v>43</v>
      </c>
      <c r="AC1" s="13" t="s">
        <v>111</v>
      </c>
      <c r="AD1" s="13" t="s">
        <v>112</v>
      </c>
      <c r="AE1" s="13" t="s">
        <v>47</v>
      </c>
      <c r="AF1" s="13" t="s">
        <v>49</v>
      </c>
      <c r="AG1" s="13" t="s">
        <v>51</v>
      </c>
      <c r="AH1" s="13" t="s">
        <v>53</v>
      </c>
      <c r="AI1" s="13" t="s">
        <v>55</v>
      </c>
      <c r="AJ1" s="13" t="s">
        <v>113</v>
      </c>
      <c r="AK1" s="13" t="s">
        <v>2757</v>
      </c>
      <c r="AL1" s="13" t="s">
        <v>116</v>
      </c>
      <c r="AM1" s="13" t="s">
        <v>117</v>
      </c>
    </row>
    <row r="2" customFormat="false" ht="25.5" hidden="false" customHeight="true" outlineLevel="0" collapsed="false">
      <c r="A2" s="14" t="s">
        <v>2758</v>
      </c>
      <c r="B2" s="14" t="s">
        <v>119</v>
      </c>
      <c r="C2" s="15"/>
      <c r="D2" s="14" t="str">
        <f aca="false">IF(C2="","",YEAR(C2))</f>
        <v/>
      </c>
      <c r="E2" s="14" t="s">
        <v>120</v>
      </c>
      <c r="F2" s="16" t="s">
        <v>2759</v>
      </c>
      <c r="G2" s="14" t="s">
        <v>2760</v>
      </c>
      <c r="H2" s="14" t="s">
        <v>2761</v>
      </c>
      <c r="I2" s="16" t="s">
        <v>2762</v>
      </c>
      <c r="J2" s="14" t="s">
        <v>603</v>
      </c>
      <c r="K2" s="14"/>
      <c r="L2" s="16" t="s">
        <v>2763</v>
      </c>
      <c r="M2" s="17" t="s">
        <v>2764</v>
      </c>
      <c r="N2" s="14" t="s">
        <v>128</v>
      </c>
      <c r="O2" s="14" t="s">
        <v>129</v>
      </c>
      <c r="P2" s="14"/>
      <c r="Q2" s="14"/>
      <c r="R2" s="14"/>
      <c r="S2" s="14"/>
      <c r="T2" s="14"/>
      <c r="U2" s="14"/>
      <c r="V2" s="16"/>
      <c r="W2" s="14"/>
      <c r="X2" s="14"/>
      <c r="Y2" s="16"/>
      <c r="Z2" s="14"/>
      <c r="AA2" s="18"/>
      <c r="AB2" s="19"/>
      <c r="AC2" s="19"/>
      <c r="AD2" s="19"/>
      <c r="AE2" s="14"/>
      <c r="AF2" s="20"/>
      <c r="AG2" s="21"/>
      <c r="AH2" s="19"/>
      <c r="AI2" s="16"/>
      <c r="AJ2" s="16"/>
      <c r="AK2" s="16"/>
      <c r="AL2" s="14" t="s">
        <v>130</v>
      </c>
      <c r="AM2" s="14"/>
    </row>
    <row r="3" customFormat="false" ht="51" hidden="false" customHeight="true" outlineLevel="0" collapsed="false">
      <c r="A3" s="14" t="s">
        <v>2765</v>
      </c>
      <c r="B3" s="14" t="s">
        <v>119</v>
      </c>
      <c r="C3" s="15"/>
      <c r="D3" s="14" t="str">
        <f aca="false">IF(C3="","",YEAR(C3))</f>
        <v/>
      </c>
      <c r="E3" s="14" t="s">
        <v>187</v>
      </c>
      <c r="F3" s="16" t="s">
        <v>2766</v>
      </c>
      <c r="G3" s="14" t="s">
        <v>2767</v>
      </c>
      <c r="H3" s="14" t="s">
        <v>2768</v>
      </c>
      <c r="I3" s="16" t="s">
        <v>2769</v>
      </c>
      <c r="J3" s="14" t="s">
        <v>2770</v>
      </c>
      <c r="K3" s="14"/>
      <c r="L3" s="16" t="s">
        <v>2771</v>
      </c>
      <c r="M3" s="17" t="s">
        <v>2772</v>
      </c>
      <c r="N3" s="14" t="s">
        <v>128</v>
      </c>
      <c r="O3" s="14" t="s">
        <v>129</v>
      </c>
      <c r="P3" s="14"/>
      <c r="Q3" s="14"/>
      <c r="R3" s="14"/>
      <c r="S3" s="14"/>
      <c r="T3" s="14"/>
      <c r="U3" s="14"/>
      <c r="V3" s="16"/>
      <c r="W3" s="14"/>
      <c r="X3" s="14"/>
      <c r="Y3" s="16"/>
      <c r="Z3" s="14"/>
      <c r="AA3" s="18"/>
      <c r="AB3" s="19"/>
      <c r="AC3" s="19"/>
      <c r="AD3" s="19"/>
      <c r="AE3" s="14"/>
      <c r="AF3" s="20"/>
      <c r="AG3" s="21"/>
      <c r="AH3" s="19"/>
      <c r="AI3" s="16"/>
      <c r="AJ3" s="16"/>
      <c r="AK3" s="16"/>
      <c r="AL3" s="14" t="s">
        <v>130</v>
      </c>
      <c r="AM3" s="14"/>
    </row>
    <row r="4" customFormat="false" ht="25.5" hidden="false" customHeight="true" outlineLevel="0" collapsed="false">
      <c r="A4" s="14" t="s">
        <v>2773</v>
      </c>
      <c r="B4" s="14" t="s">
        <v>119</v>
      </c>
      <c r="C4" s="15"/>
      <c r="D4" s="14" t="str">
        <f aca="false">IF(C4="","",YEAR(C4))</f>
        <v/>
      </c>
      <c r="E4" s="14" t="s">
        <v>120</v>
      </c>
      <c r="F4" s="16" t="s">
        <v>2774</v>
      </c>
      <c r="G4" s="14" t="s">
        <v>2775</v>
      </c>
      <c r="H4" s="14" t="s">
        <v>2776</v>
      </c>
      <c r="I4" s="16" t="s">
        <v>2777</v>
      </c>
      <c r="J4" s="14" t="s">
        <v>2770</v>
      </c>
      <c r="K4" s="14"/>
      <c r="L4" s="16" t="s">
        <v>2778</v>
      </c>
      <c r="M4" s="17" t="s">
        <v>2779</v>
      </c>
      <c r="N4" s="14" t="s">
        <v>128</v>
      </c>
      <c r="O4" s="14" t="s">
        <v>129</v>
      </c>
      <c r="P4" s="14"/>
      <c r="Q4" s="14"/>
      <c r="R4" s="14"/>
      <c r="S4" s="14"/>
      <c r="T4" s="14"/>
      <c r="U4" s="14"/>
      <c r="V4" s="16"/>
      <c r="W4" s="14"/>
      <c r="X4" s="14"/>
      <c r="Y4" s="16"/>
      <c r="Z4" s="14"/>
      <c r="AA4" s="18"/>
      <c r="AB4" s="19"/>
      <c r="AC4" s="19"/>
      <c r="AD4" s="19"/>
      <c r="AE4" s="14"/>
      <c r="AF4" s="20"/>
      <c r="AG4" s="21"/>
      <c r="AH4" s="19"/>
      <c r="AI4" s="16"/>
      <c r="AJ4" s="16"/>
      <c r="AK4" s="16"/>
      <c r="AL4" s="14" t="s">
        <v>130</v>
      </c>
      <c r="AM4" s="14"/>
    </row>
    <row r="5" customFormat="false" ht="25.5" hidden="false" customHeight="true" outlineLevel="0" collapsed="false">
      <c r="A5" s="14" t="s">
        <v>2780</v>
      </c>
      <c r="B5" s="14" t="s">
        <v>119</v>
      </c>
      <c r="C5" s="15"/>
      <c r="D5" s="14" t="str">
        <f aca="false">IF(C5="","",YEAR(C5))</f>
        <v/>
      </c>
      <c r="E5" s="14" t="s">
        <v>120</v>
      </c>
      <c r="F5" s="16" t="s">
        <v>2781</v>
      </c>
      <c r="G5" s="14" t="s">
        <v>2782</v>
      </c>
      <c r="H5" s="14" t="s">
        <v>2783</v>
      </c>
      <c r="I5" s="16" t="s">
        <v>2784</v>
      </c>
      <c r="J5" s="14" t="s">
        <v>125</v>
      </c>
      <c r="K5" s="14"/>
      <c r="L5" s="16" t="s">
        <v>2785</v>
      </c>
      <c r="M5" s="17" t="s">
        <v>2786</v>
      </c>
      <c r="N5" s="14" t="s">
        <v>128</v>
      </c>
      <c r="O5" s="14" t="s">
        <v>129</v>
      </c>
      <c r="P5" s="14"/>
      <c r="Q5" s="14"/>
      <c r="R5" s="14"/>
      <c r="S5" s="14"/>
      <c r="T5" s="14"/>
      <c r="U5" s="14"/>
      <c r="V5" s="16"/>
      <c r="W5" s="14"/>
      <c r="X5" s="14"/>
      <c r="Y5" s="16"/>
      <c r="Z5" s="14"/>
      <c r="AA5" s="18"/>
      <c r="AB5" s="19"/>
      <c r="AC5" s="19"/>
      <c r="AD5" s="19"/>
      <c r="AE5" s="14"/>
      <c r="AF5" s="20"/>
      <c r="AG5" s="21"/>
      <c r="AH5" s="19"/>
      <c r="AI5" s="16"/>
      <c r="AJ5" s="16"/>
      <c r="AK5" s="16"/>
      <c r="AL5" s="14" t="s">
        <v>130</v>
      </c>
      <c r="AM5" s="14"/>
    </row>
    <row r="6" customFormat="false" ht="25.5" hidden="false" customHeight="true" outlineLevel="0" collapsed="false">
      <c r="A6" s="14" t="s">
        <v>2787</v>
      </c>
      <c r="B6" s="14" t="s">
        <v>119</v>
      </c>
      <c r="C6" s="15"/>
      <c r="D6" s="14" t="str">
        <f aca="false">IF(C6="","",YEAR(C6))</f>
        <v/>
      </c>
      <c r="E6" s="14" t="s">
        <v>120</v>
      </c>
      <c r="F6" s="16" t="s">
        <v>2788</v>
      </c>
      <c r="G6" s="14" t="s">
        <v>2788</v>
      </c>
      <c r="H6" s="14"/>
      <c r="I6" s="16" t="s">
        <v>2789</v>
      </c>
      <c r="J6" s="14" t="s">
        <v>2790</v>
      </c>
      <c r="K6" s="14"/>
      <c r="L6" s="16" t="s">
        <v>2791</v>
      </c>
      <c r="M6" s="17" t="s">
        <v>2792</v>
      </c>
      <c r="N6" s="14" t="s">
        <v>128</v>
      </c>
      <c r="O6" s="14" t="s">
        <v>129</v>
      </c>
      <c r="P6" s="14"/>
      <c r="Q6" s="14"/>
      <c r="R6" s="14"/>
      <c r="S6" s="14"/>
      <c r="T6" s="14"/>
      <c r="U6" s="14"/>
      <c r="V6" s="16"/>
      <c r="W6" s="14"/>
      <c r="X6" s="14"/>
      <c r="Y6" s="16"/>
      <c r="Z6" s="14"/>
      <c r="AA6" s="18"/>
      <c r="AB6" s="19"/>
      <c r="AC6" s="19"/>
      <c r="AD6" s="19"/>
      <c r="AE6" s="14"/>
      <c r="AF6" s="20"/>
      <c r="AG6" s="21"/>
      <c r="AH6" s="19"/>
      <c r="AI6" s="16"/>
      <c r="AJ6" s="16"/>
      <c r="AK6" s="16"/>
      <c r="AL6" s="14" t="s">
        <v>130</v>
      </c>
      <c r="AM6" s="14"/>
    </row>
    <row r="7" customFormat="false" ht="38.25" hidden="false" customHeight="true" outlineLevel="0" collapsed="false">
      <c r="A7" s="14" t="s">
        <v>2793</v>
      </c>
      <c r="B7" s="14" t="s">
        <v>119</v>
      </c>
      <c r="C7" s="15"/>
      <c r="D7" s="14" t="str">
        <f aca="false">IF(C7="","",YEAR(C7))</f>
        <v/>
      </c>
      <c r="E7" s="14" t="s">
        <v>2794</v>
      </c>
      <c r="F7" s="16" t="s">
        <v>2795</v>
      </c>
      <c r="G7" s="14" t="s">
        <v>2796</v>
      </c>
      <c r="H7" s="14" t="s">
        <v>2797</v>
      </c>
      <c r="I7" s="16"/>
      <c r="J7" s="14" t="s">
        <v>2691</v>
      </c>
      <c r="K7" s="14"/>
      <c r="L7" s="16" t="s">
        <v>2798</v>
      </c>
      <c r="M7" s="17" t="s">
        <v>2799</v>
      </c>
      <c r="N7" s="14" t="s">
        <v>128</v>
      </c>
      <c r="O7" s="14" t="s">
        <v>129</v>
      </c>
      <c r="P7" s="14"/>
      <c r="Q7" s="14"/>
      <c r="R7" s="14"/>
      <c r="S7" s="14"/>
      <c r="T7" s="14"/>
      <c r="U7" s="14"/>
      <c r="V7" s="16"/>
      <c r="W7" s="14"/>
      <c r="X7" s="14"/>
      <c r="Y7" s="16"/>
      <c r="Z7" s="14"/>
      <c r="AA7" s="18"/>
      <c r="AB7" s="19"/>
      <c r="AC7" s="19"/>
      <c r="AD7" s="19"/>
      <c r="AE7" s="14"/>
      <c r="AF7" s="20"/>
      <c r="AG7" s="21"/>
      <c r="AH7" s="19"/>
      <c r="AI7" s="16"/>
      <c r="AJ7" s="16"/>
      <c r="AK7" s="16"/>
      <c r="AL7" s="14" t="s">
        <v>130</v>
      </c>
      <c r="AM7" s="14"/>
    </row>
    <row r="8" customFormat="false" ht="25.5" hidden="false" customHeight="true" outlineLevel="0" collapsed="false">
      <c r="A8" s="14" t="s">
        <v>2800</v>
      </c>
      <c r="B8" s="14" t="s">
        <v>119</v>
      </c>
      <c r="C8" s="15"/>
      <c r="D8" s="14" t="str">
        <f aca="false">IF(C8="","",YEAR(C8))</f>
        <v/>
      </c>
      <c r="E8" s="14" t="s">
        <v>2801</v>
      </c>
      <c r="F8" s="16" t="s">
        <v>2802</v>
      </c>
      <c r="G8" s="14" t="s">
        <v>2803</v>
      </c>
      <c r="H8" s="14" t="s">
        <v>2804</v>
      </c>
      <c r="I8" s="16" t="s">
        <v>2805</v>
      </c>
      <c r="J8" s="14" t="s">
        <v>2806</v>
      </c>
      <c r="K8" s="14"/>
      <c r="L8" s="16" t="s">
        <v>2807</v>
      </c>
      <c r="M8" s="17" t="s">
        <v>2808</v>
      </c>
      <c r="N8" s="14" t="s">
        <v>128</v>
      </c>
      <c r="O8" s="14" t="s">
        <v>129</v>
      </c>
      <c r="P8" s="14"/>
      <c r="Q8" s="14"/>
      <c r="R8" s="14"/>
      <c r="S8" s="14"/>
      <c r="T8" s="14"/>
      <c r="U8" s="14"/>
      <c r="V8" s="16"/>
      <c r="W8" s="14"/>
      <c r="X8" s="14"/>
      <c r="Y8" s="16"/>
      <c r="Z8" s="14"/>
      <c r="AA8" s="18"/>
      <c r="AB8" s="19"/>
      <c r="AC8" s="19"/>
      <c r="AD8" s="19"/>
      <c r="AE8" s="14"/>
      <c r="AF8" s="20"/>
      <c r="AG8" s="21"/>
      <c r="AH8" s="19"/>
      <c r="AI8" s="16"/>
      <c r="AJ8" s="16"/>
      <c r="AK8" s="16"/>
      <c r="AL8" s="14" t="s">
        <v>130</v>
      </c>
      <c r="AM8" s="14"/>
    </row>
    <row r="9" customFormat="false" ht="25.5" hidden="false" customHeight="true" outlineLevel="0" collapsed="false">
      <c r="A9" s="14" t="s">
        <v>2809</v>
      </c>
      <c r="B9" s="14" t="s">
        <v>119</v>
      </c>
      <c r="C9" s="15"/>
      <c r="D9" s="14" t="str">
        <f aca="false">IF(C9="","",YEAR(C9))</f>
        <v/>
      </c>
      <c r="E9" s="14" t="s">
        <v>120</v>
      </c>
      <c r="F9" s="16" t="s">
        <v>2810</v>
      </c>
      <c r="G9" s="14" t="s">
        <v>2811</v>
      </c>
      <c r="H9" s="14" t="s">
        <v>2812</v>
      </c>
      <c r="I9" s="16" t="s">
        <v>2813</v>
      </c>
      <c r="J9" s="14" t="s">
        <v>2806</v>
      </c>
      <c r="K9" s="14"/>
      <c r="L9" s="16" t="s">
        <v>2814</v>
      </c>
      <c r="M9" s="17" t="s">
        <v>2815</v>
      </c>
      <c r="N9" s="14" t="s">
        <v>128</v>
      </c>
      <c r="O9" s="14" t="s">
        <v>129</v>
      </c>
      <c r="P9" s="14"/>
      <c r="Q9" s="14"/>
      <c r="R9" s="14"/>
      <c r="S9" s="14"/>
      <c r="T9" s="14"/>
      <c r="U9" s="14"/>
      <c r="V9" s="16"/>
      <c r="W9" s="14"/>
      <c r="X9" s="14"/>
      <c r="Y9" s="16"/>
      <c r="Z9" s="14"/>
      <c r="AA9" s="18"/>
      <c r="AB9" s="19"/>
      <c r="AC9" s="19"/>
      <c r="AD9" s="19"/>
      <c r="AE9" s="14"/>
      <c r="AF9" s="20"/>
      <c r="AG9" s="21"/>
      <c r="AH9" s="19"/>
      <c r="AI9" s="16"/>
      <c r="AJ9" s="16"/>
      <c r="AK9" s="16"/>
      <c r="AL9" s="14" t="s">
        <v>130</v>
      </c>
      <c r="AM9" s="14"/>
    </row>
    <row r="10" customFormat="false" ht="25.5" hidden="false" customHeight="true" outlineLevel="0" collapsed="false">
      <c r="A10" s="14" t="s">
        <v>2816</v>
      </c>
      <c r="B10" s="14" t="s">
        <v>119</v>
      </c>
      <c r="C10" s="15"/>
      <c r="D10" s="14" t="str">
        <f aca="false">IF(C10="","",YEAR(C10))</f>
        <v/>
      </c>
      <c r="E10" s="14" t="s">
        <v>120</v>
      </c>
      <c r="F10" s="16" t="s">
        <v>2817</v>
      </c>
      <c r="G10" s="14" t="s">
        <v>2818</v>
      </c>
      <c r="H10" s="14" t="s">
        <v>2819</v>
      </c>
      <c r="I10" s="16" t="s">
        <v>2820</v>
      </c>
      <c r="J10" s="14" t="s">
        <v>1201</v>
      </c>
      <c r="K10" s="14"/>
      <c r="L10" s="16" t="s">
        <v>2821</v>
      </c>
      <c r="M10" s="17" t="s">
        <v>2822</v>
      </c>
      <c r="N10" s="14" t="s">
        <v>128</v>
      </c>
      <c r="O10" s="14" t="s">
        <v>129</v>
      </c>
      <c r="P10" s="14"/>
      <c r="Q10" s="14"/>
      <c r="R10" s="14"/>
      <c r="S10" s="14"/>
      <c r="T10" s="14"/>
      <c r="U10" s="14"/>
      <c r="V10" s="16"/>
      <c r="W10" s="14"/>
      <c r="X10" s="14"/>
      <c r="Y10" s="16"/>
      <c r="Z10" s="14"/>
      <c r="AA10" s="18"/>
      <c r="AB10" s="19"/>
      <c r="AC10" s="19"/>
      <c r="AD10" s="19"/>
      <c r="AE10" s="14"/>
      <c r="AF10" s="20"/>
      <c r="AG10" s="21"/>
      <c r="AH10" s="19"/>
      <c r="AI10" s="16"/>
      <c r="AJ10" s="16"/>
      <c r="AK10" s="16"/>
      <c r="AL10" s="14" t="s">
        <v>130</v>
      </c>
      <c r="AM10" s="14"/>
    </row>
    <row r="11" customFormat="false" ht="25.5" hidden="false" customHeight="true" outlineLevel="0" collapsed="false">
      <c r="A11" s="14" t="s">
        <v>2823</v>
      </c>
      <c r="B11" s="14" t="s">
        <v>119</v>
      </c>
      <c r="C11" s="15"/>
      <c r="D11" s="14" t="str">
        <f aca="false">IF(C11="","",YEAR(C11))</f>
        <v/>
      </c>
      <c r="E11" s="14" t="s">
        <v>120</v>
      </c>
      <c r="F11" s="16" t="s">
        <v>2824</v>
      </c>
      <c r="G11" s="14" t="s">
        <v>2825</v>
      </c>
      <c r="H11" s="14" t="s">
        <v>2826</v>
      </c>
      <c r="I11" s="16" t="s">
        <v>2820</v>
      </c>
      <c r="J11" s="14" t="s">
        <v>1201</v>
      </c>
      <c r="K11" s="14"/>
      <c r="L11" s="16" t="s">
        <v>2827</v>
      </c>
      <c r="M11" s="17" t="s">
        <v>2828</v>
      </c>
      <c r="N11" s="14" t="s">
        <v>128</v>
      </c>
      <c r="O11" s="14" t="s">
        <v>129</v>
      </c>
      <c r="P11" s="14"/>
      <c r="Q11" s="14"/>
      <c r="R11" s="14"/>
      <c r="S11" s="14"/>
      <c r="T11" s="14"/>
      <c r="U11" s="14"/>
      <c r="V11" s="16"/>
      <c r="W11" s="14"/>
      <c r="X11" s="14"/>
      <c r="Y11" s="16"/>
      <c r="Z11" s="14"/>
      <c r="AA11" s="18"/>
      <c r="AB11" s="19"/>
      <c r="AC11" s="19"/>
      <c r="AD11" s="19"/>
      <c r="AE11" s="14"/>
      <c r="AF11" s="20"/>
      <c r="AG11" s="21"/>
      <c r="AH11" s="19"/>
      <c r="AI11" s="16"/>
      <c r="AJ11" s="16"/>
      <c r="AK11" s="16"/>
      <c r="AL11" s="14" t="s">
        <v>130</v>
      </c>
      <c r="AM11" s="14"/>
    </row>
    <row r="12" customFormat="false" ht="25.5" hidden="false" customHeight="true" outlineLevel="0" collapsed="false">
      <c r="A12" s="14" t="s">
        <v>2829</v>
      </c>
      <c r="B12" s="14" t="s">
        <v>119</v>
      </c>
      <c r="C12" s="15"/>
      <c r="D12" s="14" t="str">
        <f aca="false">IF(C12="","",YEAR(C12))</f>
        <v/>
      </c>
      <c r="E12" s="14" t="s">
        <v>120</v>
      </c>
      <c r="F12" s="16" t="s">
        <v>2830</v>
      </c>
      <c r="G12" s="14" t="s">
        <v>2831</v>
      </c>
      <c r="H12" s="14" t="s">
        <v>2832</v>
      </c>
      <c r="I12" s="16" t="s">
        <v>2833</v>
      </c>
      <c r="J12" s="14" t="s">
        <v>603</v>
      </c>
      <c r="K12" s="14"/>
      <c r="L12" s="16" t="s">
        <v>2834</v>
      </c>
      <c r="M12" s="17" t="s">
        <v>2835</v>
      </c>
      <c r="N12" s="14" t="s">
        <v>128</v>
      </c>
      <c r="O12" s="14" t="s">
        <v>129</v>
      </c>
      <c r="P12" s="14"/>
      <c r="Q12" s="14"/>
      <c r="R12" s="14"/>
      <c r="S12" s="14"/>
      <c r="T12" s="14"/>
      <c r="U12" s="14"/>
      <c r="V12" s="16"/>
      <c r="W12" s="14"/>
      <c r="X12" s="14"/>
      <c r="Y12" s="16"/>
      <c r="Z12" s="14"/>
      <c r="AA12" s="18"/>
      <c r="AB12" s="19"/>
      <c r="AC12" s="19"/>
      <c r="AD12" s="19"/>
      <c r="AE12" s="14"/>
      <c r="AF12" s="20"/>
      <c r="AG12" s="21"/>
      <c r="AH12" s="19"/>
      <c r="AI12" s="16"/>
      <c r="AJ12" s="16"/>
      <c r="AK12" s="16"/>
      <c r="AL12" s="14" t="s">
        <v>130</v>
      </c>
      <c r="AM12" s="14"/>
    </row>
    <row r="13" customFormat="false" ht="25.5" hidden="false" customHeight="true" outlineLevel="0" collapsed="false">
      <c r="A13" s="14" t="s">
        <v>2836</v>
      </c>
      <c r="B13" s="14" t="s">
        <v>119</v>
      </c>
      <c r="C13" s="15"/>
      <c r="D13" s="14" t="str">
        <f aca="false">IF(C13="","",YEAR(C13))</f>
        <v/>
      </c>
      <c r="E13" s="14" t="s">
        <v>120</v>
      </c>
      <c r="F13" s="16" t="s">
        <v>2837</v>
      </c>
      <c r="G13" s="14" t="s">
        <v>2838</v>
      </c>
      <c r="H13" s="14" t="s">
        <v>2839</v>
      </c>
      <c r="I13" s="16" t="s">
        <v>2840</v>
      </c>
      <c r="J13" s="14" t="s">
        <v>231</v>
      </c>
      <c r="K13" s="14"/>
      <c r="L13" s="16" t="s">
        <v>2841</v>
      </c>
      <c r="M13" s="17" t="s">
        <v>2842</v>
      </c>
      <c r="N13" s="14" t="s">
        <v>128</v>
      </c>
      <c r="O13" s="14" t="s">
        <v>129</v>
      </c>
      <c r="P13" s="14"/>
      <c r="Q13" s="14"/>
      <c r="R13" s="14"/>
      <c r="S13" s="14"/>
      <c r="T13" s="14"/>
      <c r="U13" s="14"/>
      <c r="V13" s="16"/>
      <c r="W13" s="14"/>
      <c r="X13" s="14"/>
      <c r="Y13" s="16"/>
      <c r="Z13" s="14"/>
      <c r="AA13" s="18"/>
      <c r="AB13" s="19"/>
      <c r="AC13" s="19"/>
      <c r="AD13" s="19"/>
      <c r="AE13" s="14"/>
      <c r="AF13" s="20"/>
      <c r="AG13" s="21"/>
      <c r="AH13" s="19"/>
      <c r="AI13" s="16"/>
      <c r="AJ13" s="16"/>
      <c r="AK13" s="16"/>
      <c r="AL13" s="14" t="s">
        <v>130</v>
      </c>
      <c r="AM13" s="14"/>
    </row>
    <row r="14" customFormat="false" ht="25.5" hidden="false" customHeight="true" outlineLevel="0" collapsed="false">
      <c r="A14" s="14" t="s">
        <v>2843</v>
      </c>
      <c r="B14" s="14" t="s">
        <v>119</v>
      </c>
      <c r="C14" s="15"/>
      <c r="D14" s="14" t="str">
        <f aca="false">IF(C14="","",YEAR(C14))</f>
        <v/>
      </c>
      <c r="E14" s="14" t="s">
        <v>120</v>
      </c>
      <c r="F14" s="16" t="s">
        <v>2844</v>
      </c>
      <c r="G14" s="14" t="s">
        <v>2845</v>
      </c>
      <c r="H14" s="14" t="s">
        <v>2846</v>
      </c>
      <c r="I14" s="16" t="s">
        <v>2847</v>
      </c>
      <c r="J14" s="14" t="s">
        <v>231</v>
      </c>
      <c r="K14" s="14"/>
      <c r="L14" s="16" t="s">
        <v>2848</v>
      </c>
      <c r="M14" s="17" t="s">
        <v>2849</v>
      </c>
      <c r="N14" s="14" t="s">
        <v>128</v>
      </c>
      <c r="O14" s="14" t="s">
        <v>129</v>
      </c>
      <c r="P14" s="14"/>
      <c r="Q14" s="14"/>
      <c r="R14" s="14"/>
      <c r="S14" s="14"/>
      <c r="T14" s="14"/>
      <c r="U14" s="14"/>
      <c r="V14" s="16"/>
      <c r="W14" s="14"/>
      <c r="X14" s="14"/>
      <c r="Y14" s="16"/>
      <c r="Z14" s="14"/>
      <c r="AA14" s="18"/>
      <c r="AB14" s="19"/>
      <c r="AC14" s="19"/>
      <c r="AD14" s="19"/>
      <c r="AE14" s="14"/>
      <c r="AF14" s="20"/>
      <c r="AG14" s="21"/>
      <c r="AH14" s="19"/>
      <c r="AI14" s="16"/>
      <c r="AJ14" s="16"/>
      <c r="AK14" s="16"/>
      <c r="AL14" s="14" t="s">
        <v>130</v>
      </c>
      <c r="AM14" s="14"/>
    </row>
    <row r="15" customFormat="false" ht="25.5" hidden="false" customHeight="true" outlineLevel="0" collapsed="false">
      <c r="A15" s="14" t="s">
        <v>2850</v>
      </c>
      <c r="B15" s="14" t="s">
        <v>119</v>
      </c>
      <c r="C15" s="15"/>
      <c r="D15" s="14" t="str">
        <f aca="false">IF(C15="","",YEAR(C15))</f>
        <v/>
      </c>
      <c r="E15" s="14" t="s">
        <v>120</v>
      </c>
      <c r="F15" s="16" t="s">
        <v>2851</v>
      </c>
      <c r="G15" s="14" t="s">
        <v>2852</v>
      </c>
      <c r="H15" s="14" t="s">
        <v>2853</v>
      </c>
      <c r="I15" s="16" t="s">
        <v>2854</v>
      </c>
      <c r="J15" s="14" t="s">
        <v>231</v>
      </c>
      <c r="K15" s="14"/>
      <c r="L15" s="16" t="s">
        <v>2855</v>
      </c>
      <c r="M15" s="17" t="s">
        <v>2856</v>
      </c>
      <c r="N15" s="14" t="s">
        <v>128</v>
      </c>
      <c r="O15" s="14" t="s">
        <v>129</v>
      </c>
      <c r="P15" s="14"/>
      <c r="Q15" s="14"/>
      <c r="R15" s="14"/>
      <c r="S15" s="14"/>
      <c r="T15" s="14"/>
      <c r="U15" s="14"/>
      <c r="V15" s="16"/>
      <c r="W15" s="14"/>
      <c r="X15" s="14"/>
      <c r="Y15" s="16"/>
      <c r="Z15" s="14"/>
      <c r="AA15" s="18"/>
      <c r="AB15" s="19"/>
      <c r="AC15" s="19"/>
      <c r="AD15" s="19"/>
      <c r="AE15" s="14"/>
      <c r="AF15" s="20"/>
      <c r="AG15" s="21"/>
      <c r="AH15" s="19"/>
      <c r="AI15" s="16"/>
      <c r="AJ15" s="16"/>
      <c r="AK15" s="16"/>
      <c r="AL15" s="14" t="s">
        <v>130</v>
      </c>
      <c r="AM15" s="14"/>
    </row>
    <row r="16" customFormat="false" ht="25.5" hidden="false" customHeight="true" outlineLevel="0" collapsed="false">
      <c r="A16" s="14" t="s">
        <v>2857</v>
      </c>
      <c r="B16" s="14" t="s">
        <v>119</v>
      </c>
      <c r="C16" s="15"/>
      <c r="D16" s="14" t="str">
        <f aca="false">IF(C16="","",YEAR(C16))</f>
        <v/>
      </c>
      <c r="E16" s="14" t="s">
        <v>120</v>
      </c>
      <c r="F16" s="16" t="s">
        <v>675</v>
      </c>
      <c r="G16" s="14" t="s">
        <v>676</v>
      </c>
      <c r="H16" s="14" t="s">
        <v>677</v>
      </c>
      <c r="I16" s="16" t="s">
        <v>2858</v>
      </c>
      <c r="J16" s="14" t="s">
        <v>231</v>
      </c>
      <c r="K16" s="14"/>
      <c r="L16" s="16" t="s">
        <v>2859</v>
      </c>
      <c r="M16" s="17" t="s">
        <v>2860</v>
      </c>
      <c r="N16" s="14" t="s">
        <v>128</v>
      </c>
      <c r="O16" s="14" t="s">
        <v>129</v>
      </c>
      <c r="P16" s="14"/>
      <c r="Q16" s="14"/>
      <c r="R16" s="14"/>
      <c r="S16" s="14"/>
      <c r="T16" s="14"/>
      <c r="U16" s="14"/>
      <c r="V16" s="16"/>
      <c r="W16" s="14"/>
      <c r="X16" s="14"/>
      <c r="Y16" s="16"/>
      <c r="Z16" s="14"/>
      <c r="AA16" s="18"/>
      <c r="AB16" s="19"/>
      <c r="AC16" s="19"/>
      <c r="AD16" s="19"/>
      <c r="AE16" s="14"/>
      <c r="AF16" s="20"/>
      <c r="AG16" s="21"/>
      <c r="AH16" s="19"/>
      <c r="AI16" s="16"/>
      <c r="AJ16" s="16"/>
      <c r="AK16" s="16"/>
      <c r="AL16" s="14" t="s">
        <v>130</v>
      </c>
      <c r="AM16" s="14"/>
    </row>
    <row r="17" customFormat="false" ht="38.25" hidden="false" customHeight="true" outlineLevel="0" collapsed="false">
      <c r="A17" s="14" t="s">
        <v>2861</v>
      </c>
      <c r="B17" s="14" t="s">
        <v>119</v>
      </c>
      <c r="C17" s="15"/>
      <c r="D17" s="14" t="str">
        <f aca="false">IF(C17="","",YEAR(C17))</f>
        <v/>
      </c>
      <c r="E17" s="14" t="s">
        <v>120</v>
      </c>
      <c r="F17" s="16" t="s">
        <v>2862</v>
      </c>
      <c r="G17" s="14" t="s">
        <v>2863</v>
      </c>
      <c r="H17" s="14" t="s">
        <v>2864</v>
      </c>
      <c r="I17" s="16" t="s">
        <v>2865</v>
      </c>
      <c r="J17" s="14" t="s">
        <v>2866</v>
      </c>
      <c r="K17" s="14"/>
      <c r="L17" s="16" t="s">
        <v>2867</v>
      </c>
      <c r="M17" s="17" t="s">
        <v>2868</v>
      </c>
      <c r="N17" s="14" t="s">
        <v>128</v>
      </c>
      <c r="O17" s="14" t="s">
        <v>129</v>
      </c>
      <c r="P17" s="14"/>
      <c r="Q17" s="14"/>
      <c r="R17" s="14"/>
      <c r="S17" s="14"/>
      <c r="T17" s="14"/>
      <c r="U17" s="14"/>
      <c r="V17" s="16"/>
      <c r="W17" s="14"/>
      <c r="X17" s="14"/>
      <c r="Y17" s="16"/>
      <c r="Z17" s="14"/>
      <c r="AA17" s="18"/>
      <c r="AB17" s="19"/>
      <c r="AC17" s="19"/>
      <c r="AD17" s="19"/>
      <c r="AE17" s="14"/>
      <c r="AF17" s="20"/>
      <c r="AG17" s="21"/>
      <c r="AH17" s="19"/>
      <c r="AI17" s="16"/>
      <c r="AJ17" s="16"/>
      <c r="AK17" s="16"/>
      <c r="AL17" s="14" t="s">
        <v>130</v>
      </c>
      <c r="AM17" s="14"/>
    </row>
    <row r="18" customFormat="false" ht="15" hidden="false" customHeight="true" outlineLevel="0" collapsed="false">
      <c r="A18" s="14" t="s">
        <v>2869</v>
      </c>
      <c r="B18" s="14" t="s">
        <v>157</v>
      </c>
      <c r="C18" s="15" t="n">
        <v>42075</v>
      </c>
      <c r="D18" s="14" t="n">
        <f aca="false">IF(C18="","",YEAR(C18))</f>
        <v>2015</v>
      </c>
      <c r="E18" s="14" t="s">
        <v>120</v>
      </c>
      <c r="F18" s="16" t="s">
        <v>2870</v>
      </c>
      <c r="G18" s="14" t="s">
        <v>2871</v>
      </c>
      <c r="H18" s="14" t="s">
        <v>2872</v>
      </c>
      <c r="I18" s="16" t="s">
        <v>2873</v>
      </c>
      <c r="J18" s="14" t="s">
        <v>1201</v>
      </c>
      <c r="K18" s="14" t="s">
        <v>2874</v>
      </c>
      <c r="L18" s="16" t="s">
        <v>2875</v>
      </c>
      <c r="M18" s="17" t="s">
        <v>2876</v>
      </c>
      <c r="N18" s="14" t="s">
        <v>128</v>
      </c>
      <c r="O18" s="14" t="s">
        <v>240</v>
      </c>
      <c r="P18" s="14" t="s">
        <v>879</v>
      </c>
      <c r="Q18" s="14" t="s">
        <v>168</v>
      </c>
      <c r="R18" s="14" t="s">
        <v>2877</v>
      </c>
      <c r="S18" s="14" t="s">
        <v>2878</v>
      </c>
      <c r="T18" s="14" t="s">
        <v>170</v>
      </c>
      <c r="U18" s="14" t="s">
        <v>288</v>
      </c>
      <c r="V18" s="16" t="s">
        <v>2879</v>
      </c>
      <c r="W18" s="14" t="s">
        <v>287</v>
      </c>
      <c r="X18" s="14" t="s">
        <v>2880</v>
      </c>
      <c r="Y18" s="16" t="s">
        <v>2881</v>
      </c>
      <c r="Z18" s="14" t="s">
        <v>168</v>
      </c>
      <c r="AA18" s="18"/>
      <c r="AB18" s="19"/>
      <c r="AC18" s="19" t="s">
        <v>2882</v>
      </c>
      <c r="AD18" s="19" t="s">
        <v>2536</v>
      </c>
      <c r="AE18" s="14" t="s">
        <v>291</v>
      </c>
      <c r="AF18" s="20" t="s">
        <v>2883</v>
      </c>
      <c r="AG18" s="21" t="s">
        <v>2884</v>
      </c>
      <c r="AH18" s="19" t="s">
        <v>1595</v>
      </c>
      <c r="AI18" s="16" t="s">
        <v>2885</v>
      </c>
      <c r="AJ18" s="16" t="s">
        <v>2886</v>
      </c>
      <c r="AK18" s="16" t="s">
        <v>2887</v>
      </c>
      <c r="AL18" s="14" t="s">
        <v>184</v>
      </c>
      <c r="AM18" s="14" t="s">
        <v>2888</v>
      </c>
    </row>
    <row r="19" customFormat="false" ht="15" hidden="false" customHeight="true" outlineLevel="0" collapsed="false">
      <c r="A19" s="14" t="s">
        <v>2889</v>
      </c>
      <c r="B19" s="14" t="s">
        <v>157</v>
      </c>
      <c r="C19" s="15" t="n">
        <v>42086</v>
      </c>
      <c r="D19" s="14" t="n">
        <f aca="false">IF(C19="","",YEAR(C19))</f>
        <v>2015</v>
      </c>
      <c r="E19" s="14" t="s">
        <v>120</v>
      </c>
      <c r="F19" s="16" t="s">
        <v>2890</v>
      </c>
      <c r="G19" s="14" t="s">
        <v>2891</v>
      </c>
      <c r="H19" s="14" t="s">
        <v>2892</v>
      </c>
      <c r="I19" s="16" t="s">
        <v>2893</v>
      </c>
      <c r="J19" s="14" t="s">
        <v>2770</v>
      </c>
      <c r="K19" s="14" t="s">
        <v>2894</v>
      </c>
      <c r="L19" s="16" t="s">
        <v>2895</v>
      </c>
      <c r="M19" s="17" t="s">
        <v>2896</v>
      </c>
      <c r="N19" s="14" t="s">
        <v>128</v>
      </c>
      <c r="O19" s="14" t="s">
        <v>240</v>
      </c>
      <c r="P19" s="14" t="s">
        <v>2897</v>
      </c>
      <c r="Q19" s="14" t="s">
        <v>168</v>
      </c>
      <c r="R19" s="14" t="s">
        <v>2898</v>
      </c>
      <c r="S19" s="14" t="s">
        <v>2899</v>
      </c>
      <c r="T19" s="14" t="s">
        <v>170</v>
      </c>
      <c r="U19" s="14" t="s">
        <v>266</v>
      </c>
      <c r="V19" s="16" t="s">
        <v>2900</v>
      </c>
      <c r="W19" s="14" t="s">
        <v>169</v>
      </c>
      <c r="X19" s="14" t="s">
        <v>2901</v>
      </c>
      <c r="Y19" s="16" t="s">
        <v>2902</v>
      </c>
      <c r="Z19" s="14" t="s">
        <v>168</v>
      </c>
      <c r="AA19" s="18"/>
      <c r="AB19" s="19"/>
      <c r="AC19" s="19" t="s">
        <v>2903</v>
      </c>
      <c r="AD19" s="19" t="s">
        <v>2536</v>
      </c>
      <c r="AE19" s="14" t="s">
        <v>291</v>
      </c>
      <c r="AF19" s="20" t="s">
        <v>2904</v>
      </c>
      <c r="AG19" s="21" t="s">
        <v>2905</v>
      </c>
      <c r="AH19" s="19" t="s">
        <v>2906</v>
      </c>
      <c r="AI19" s="16" t="s">
        <v>2907</v>
      </c>
      <c r="AJ19" s="16" t="s">
        <v>2908</v>
      </c>
      <c r="AK19" s="16" t="s">
        <v>2909</v>
      </c>
      <c r="AL19" s="14" t="s">
        <v>184</v>
      </c>
      <c r="AM19" s="14" t="s">
        <v>2910</v>
      </c>
    </row>
    <row r="20" customFormat="false" ht="15" hidden="false" customHeight="true" outlineLevel="0" collapsed="false">
      <c r="A20" s="14" t="s">
        <v>2911</v>
      </c>
      <c r="B20" s="14" t="s">
        <v>157</v>
      </c>
      <c r="C20" s="15" t="n">
        <v>42142</v>
      </c>
      <c r="D20" s="14" t="n">
        <f aca="false">IF(C20="","",YEAR(C20))</f>
        <v>2015</v>
      </c>
      <c r="E20" s="14" t="s">
        <v>120</v>
      </c>
      <c r="F20" s="16" t="s">
        <v>2912</v>
      </c>
      <c r="G20" s="14" t="s">
        <v>2913</v>
      </c>
      <c r="H20" s="14" t="s">
        <v>2914</v>
      </c>
      <c r="I20" s="16" t="s">
        <v>2915</v>
      </c>
      <c r="J20" s="14" t="s">
        <v>2790</v>
      </c>
      <c r="K20" s="14" t="s">
        <v>2894</v>
      </c>
      <c r="L20" s="16" t="s">
        <v>2916</v>
      </c>
      <c r="M20" s="17" t="s">
        <v>2917</v>
      </c>
      <c r="N20" s="14" t="s">
        <v>128</v>
      </c>
      <c r="O20" s="14" t="s">
        <v>263</v>
      </c>
      <c r="P20" s="14" t="s">
        <v>1320</v>
      </c>
      <c r="Q20" s="14" t="s">
        <v>168</v>
      </c>
      <c r="R20" s="14" t="s">
        <v>2898</v>
      </c>
      <c r="S20" s="14" t="s">
        <v>2918</v>
      </c>
      <c r="T20" s="14" t="s">
        <v>170</v>
      </c>
      <c r="U20" s="14" t="s">
        <v>171</v>
      </c>
      <c r="V20" s="16" t="s">
        <v>2919</v>
      </c>
      <c r="W20" s="14" t="s">
        <v>169</v>
      </c>
      <c r="X20" s="14" t="s">
        <v>2920</v>
      </c>
      <c r="Y20" s="16" t="s">
        <v>2921</v>
      </c>
      <c r="Z20" s="14" t="s">
        <v>168</v>
      </c>
      <c r="AA20" s="18"/>
      <c r="AB20" s="19"/>
      <c r="AC20" s="19" t="s">
        <v>2922</v>
      </c>
      <c r="AD20" s="19" t="s">
        <v>2536</v>
      </c>
      <c r="AE20" s="14" t="s">
        <v>291</v>
      </c>
      <c r="AF20" s="20" t="s">
        <v>2923</v>
      </c>
      <c r="AG20" s="21" t="s">
        <v>2924</v>
      </c>
      <c r="AH20" s="19" t="s">
        <v>2925</v>
      </c>
      <c r="AI20" s="16" t="s">
        <v>2926</v>
      </c>
      <c r="AJ20" s="16" t="s">
        <v>2927</v>
      </c>
      <c r="AK20" s="16" t="s">
        <v>2928</v>
      </c>
      <c r="AL20" s="14" t="s">
        <v>184</v>
      </c>
      <c r="AM20" s="14" t="s">
        <v>2929</v>
      </c>
    </row>
    <row r="21" customFormat="false" ht="15" hidden="false" customHeight="true" outlineLevel="0" collapsed="false">
      <c r="A21" s="14" t="s">
        <v>2930</v>
      </c>
      <c r="B21" s="14" t="s">
        <v>157</v>
      </c>
      <c r="C21" s="15" t="n">
        <v>42177</v>
      </c>
      <c r="D21" s="14" t="n">
        <f aca="false">IF(C21="","",YEAR(C21))</f>
        <v>2015</v>
      </c>
      <c r="E21" s="14" t="s">
        <v>120</v>
      </c>
      <c r="F21" s="16" t="s">
        <v>2931</v>
      </c>
      <c r="G21" s="14" t="s">
        <v>2932</v>
      </c>
      <c r="H21" s="14" t="s">
        <v>2933</v>
      </c>
      <c r="I21" s="16" t="s">
        <v>2915</v>
      </c>
      <c r="J21" s="14" t="s">
        <v>2790</v>
      </c>
      <c r="K21" s="14" t="s">
        <v>2894</v>
      </c>
      <c r="L21" s="16" t="s">
        <v>2934</v>
      </c>
      <c r="M21" s="17" t="s">
        <v>2935</v>
      </c>
      <c r="N21" s="14" t="s">
        <v>128</v>
      </c>
      <c r="O21" s="14" t="s">
        <v>263</v>
      </c>
      <c r="P21" s="14" t="s">
        <v>530</v>
      </c>
      <c r="Q21" s="14" t="s">
        <v>168</v>
      </c>
      <c r="R21" s="14" t="s">
        <v>2898</v>
      </c>
      <c r="S21" s="14" t="s">
        <v>2936</v>
      </c>
      <c r="T21" s="14" t="s">
        <v>170</v>
      </c>
      <c r="U21" s="14" t="s">
        <v>288</v>
      </c>
      <c r="V21" s="16" t="s">
        <v>2937</v>
      </c>
      <c r="W21" s="14" t="s">
        <v>287</v>
      </c>
      <c r="X21" s="14" t="s">
        <v>2938</v>
      </c>
      <c r="Y21" s="16" t="s">
        <v>2939</v>
      </c>
      <c r="Z21" s="14" t="s">
        <v>168</v>
      </c>
      <c r="AA21" s="18"/>
      <c r="AB21" s="19"/>
      <c r="AC21" s="19" t="s">
        <v>2940</v>
      </c>
      <c r="AD21" s="19" t="s">
        <v>2536</v>
      </c>
      <c r="AE21" s="14" t="s">
        <v>291</v>
      </c>
      <c r="AF21" s="20" t="s">
        <v>2941</v>
      </c>
      <c r="AG21" s="21" t="s">
        <v>2942</v>
      </c>
      <c r="AH21" s="19" t="s">
        <v>2943</v>
      </c>
      <c r="AI21" s="16" t="s">
        <v>2926</v>
      </c>
      <c r="AJ21" s="16" t="s">
        <v>2944</v>
      </c>
      <c r="AK21" s="16" t="s">
        <v>2945</v>
      </c>
      <c r="AL21" s="14" t="s">
        <v>184</v>
      </c>
      <c r="AM21" s="14" t="s">
        <v>2946</v>
      </c>
    </row>
    <row r="22" customFormat="false" ht="15" hidden="false" customHeight="true" outlineLevel="0" collapsed="false">
      <c r="A22" s="14" t="s">
        <v>2947</v>
      </c>
      <c r="B22" s="14" t="s">
        <v>157</v>
      </c>
      <c r="C22" s="15" t="n">
        <v>42191</v>
      </c>
      <c r="D22" s="14" t="n">
        <f aca="false">IF(C22="","",YEAR(C22))</f>
        <v>2015</v>
      </c>
      <c r="E22" s="14" t="s">
        <v>187</v>
      </c>
      <c r="F22" s="16" t="s">
        <v>2948</v>
      </c>
      <c r="G22" s="14" t="s">
        <v>2949</v>
      </c>
      <c r="H22" s="14" t="s">
        <v>2950</v>
      </c>
      <c r="I22" s="16" t="s">
        <v>2951</v>
      </c>
      <c r="J22" s="14" t="s">
        <v>2770</v>
      </c>
      <c r="K22" s="14" t="s">
        <v>2952</v>
      </c>
      <c r="L22" s="16" t="s">
        <v>2953</v>
      </c>
      <c r="M22" s="17" t="s">
        <v>2954</v>
      </c>
      <c r="N22" s="14" t="s">
        <v>128</v>
      </c>
      <c r="O22" s="14" t="s">
        <v>166</v>
      </c>
      <c r="P22" s="14" t="s">
        <v>329</v>
      </c>
      <c r="Q22" s="14" t="s">
        <v>168</v>
      </c>
      <c r="R22" s="14" t="s">
        <v>2955</v>
      </c>
      <c r="S22" s="14" t="s">
        <v>2956</v>
      </c>
      <c r="T22" s="14" t="s">
        <v>170</v>
      </c>
      <c r="U22" s="14" t="s">
        <v>171</v>
      </c>
      <c r="V22" s="16" t="s">
        <v>2957</v>
      </c>
      <c r="W22" s="14" t="s">
        <v>169</v>
      </c>
      <c r="X22" s="14" t="s">
        <v>2958</v>
      </c>
      <c r="Y22" s="16" t="s">
        <v>2959</v>
      </c>
      <c r="Z22" s="14" t="s">
        <v>168</v>
      </c>
      <c r="AA22" s="18"/>
      <c r="AB22" s="19"/>
      <c r="AC22" s="19" t="s">
        <v>2960</v>
      </c>
      <c r="AD22" s="19" t="s">
        <v>2536</v>
      </c>
      <c r="AE22" s="14" t="s">
        <v>291</v>
      </c>
      <c r="AF22" s="20" t="s">
        <v>2961</v>
      </c>
      <c r="AG22" s="21" t="s">
        <v>2962</v>
      </c>
      <c r="AH22" s="19" t="s">
        <v>2963</v>
      </c>
      <c r="AI22" s="16" t="s">
        <v>2885</v>
      </c>
      <c r="AJ22" s="16" t="s">
        <v>2964</v>
      </c>
      <c r="AK22" s="16" t="s">
        <v>2965</v>
      </c>
      <c r="AL22" s="14" t="s">
        <v>184</v>
      </c>
      <c r="AM22" s="14" t="s">
        <v>2966</v>
      </c>
    </row>
    <row r="23" customFormat="false" ht="15" hidden="false" customHeight="true" outlineLevel="0" collapsed="false">
      <c r="A23" s="14" t="s">
        <v>2967</v>
      </c>
      <c r="B23" s="14" t="s">
        <v>157</v>
      </c>
      <c r="C23" s="15" t="n">
        <v>42263</v>
      </c>
      <c r="D23" s="14" t="n">
        <f aca="false">IF(C23="","",YEAR(C23))</f>
        <v>2015</v>
      </c>
      <c r="E23" s="14" t="s">
        <v>120</v>
      </c>
      <c r="F23" s="16" t="s">
        <v>2968</v>
      </c>
      <c r="G23" s="14" t="s">
        <v>2969</v>
      </c>
      <c r="H23" s="14" t="s">
        <v>2970</v>
      </c>
      <c r="I23" s="16" t="s">
        <v>2971</v>
      </c>
      <c r="J23" s="14" t="s">
        <v>231</v>
      </c>
      <c r="K23" s="14" t="s">
        <v>2972</v>
      </c>
      <c r="L23" s="16" t="s">
        <v>2973</v>
      </c>
      <c r="M23" s="17" t="s">
        <v>2974</v>
      </c>
      <c r="N23" s="14" t="s">
        <v>128</v>
      </c>
      <c r="O23" s="14" t="s">
        <v>365</v>
      </c>
      <c r="P23" s="14" t="s">
        <v>665</v>
      </c>
      <c r="Q23" s="14" t="s">
        <v>168</v>
      </c>
      <c r="R23" s="14" t="s">
        <v>2898</v>
      </c>
      <c r="S23" s="14" t="s">
        <v>2975</v>
      </c>
      <c r="T23" s="14" t="s">
        <v>170</v>
      </c>
      <c r="U23" s="14" t="s">
        <v>171</v>
      </c>
      <c r="V23" s="16" t="s">
        <v>2976</v>
      </c>
      <c r="W23" s="14" t="s">
        <v>169</v>
      </c>
      <c r="X23" s="14" t="s">
        <v>2977</v>
      </c>
      <c r="Y23" s="16" t="s">
        <v>2978</v>
      </c>
      <c r="Z23" s="14" t="s">
        <v>265</v>
      </c>
      <c r="AA23" s="18" t="s">
        <v>2979</v>
      </c>
      <c r="AB23" s="19" t="n">
        <v>20000</v>
      </c>
      <c r="AC23" s="19" t="n">
        <v>16958</v>
      </c>
      <c r="AD23" s="19" t="s">
        <v>2980</v>
      </c>
      <c r="AE23" s="14" t="s">
        <v>168</v>
      </c>
      <c r="AF23" s="20" t="s">
        <v>2981</v>
      </c>
      <c r="AG23" s="21" t="s">
        <v>2982</v>
      </c>
      <c r="AH23" s="19" t="s">
        <v>2983</v>
      </c>
      <c r="AI23" s="16" t="s">
        <v>2926</v>
      </c>
      <c r="AJ23" s="16" t="s">
        <v>2984</v>
      </c>
      <c r="AK23" s="16" t="s">
        <v>338</v>
      </c>
      <c r="AL23" s="14" t="s">
        <v>184</v>
      </c>
      <c r="AM23" s="14" t="s">
        <v>2985</v>
      </c>
    </row>
    <row r="24" customFormat="false" ht="15" hidden="false" customHeight="true" outlineLevel="0" collapsed="false">
      <c r="A24" s="14" t="s">
        <v>2986</v>
      </c>
      <c r="B24" s="14" t="s">
        <v>157</v>
      </c>
      <c r="C24" s="15" t="n">
        <v>42303</v>
      </c>
      <c r="D24" s="14" t="n">
        <f aca="false">IF(C24="","",YEAR(C24))</f>
        <v>2015</v>
      </c>
      <c r="E24" s="14" t="s">
        <v>120</v>
      </c>
      <c r="F24" s="16" t="s">
        <v>2987</v>
      </c>
      <c r="G24" s="14" t="s">
        <v>2988</v>
      </c>
      <c r="H24" s="14" t="s">
        <v>2989</v>
      </c>
      <c r="I24" s="16" t="s">
        <v>2990</v>
      </c>
      <c r="J24" s="14" t="s">
        <v>231</v>
      </c>
      <c r="K24" s="14" t="s">
        <v>2874</v>
      </c>
      <c r="L24" s="16" t="s">
        <v>2991</v>
      </c>
      <c r="M24" s="17" t="s">
        <v>2992</v>
      </c>
      <c r="N24" s="14" t="s">
        <v>128</v>
      </c>
      <c r="O24" s="14" t="s">
        <v>166</v>
      </c>
      <c r="P24" s="14" t="s">
        <v>665</v>
      </c>
      <c r="Q24" s="14" t="s">
        <v>168</v>
      </c>
      <c r="R24" s="14" t="s">
        <v>2877</v>
      </c>
      <c r="S24" s="14" t="s">
        <v>2993</v>
      </c>
      <c r="T24" s="14" t="s">
        <v>170</v>
      </c>
      <c r="U24" s="14" t="s">
        <v>288</v>
      </c>
      <c r="V24" s="16" t="s">
        <v>2994</v>
      </c>
      <c r="W24" s="14" t="s">
        <v>287</v>
      </c>
      <c r="X24" s="14" t="s">
        <v>2995</v>
      </c>
      <c r="Y24" s="16" t="s">
        <v>2996</v>
      </c>
      <c r="Z24" s="14" t="s">
        <v>168</v>
      </c>
      <c r="AA24" s="18"/>
      <c r="AB24" s="19"/>
      <c r="AC24" s="19" t="s">
        <v>2997</v>
      </c>
      <c r="AD24" s="19" t="s">
        <v>2536</v>
      </c>
      <c r="AE24" s="14" t="s">
        <v>291</v>
      </c>
      <c r="AF24" s="20" t="s">
        <v>2998</v>
      </c>
      <c r="AG24" s="21" t="s">
        <v>2999</v>
      </c>
      <c r="AH24" s="19" t="s">
        <v>1595</v>
      </c>
      <c r="AI24" s="16" t="s">
        <v>2885</v>
      </c>
      <c r="AJ24" s="16" t="s">
        <v>3000</v>
      </c>
      <c r="AK24" s="16" t="s">
        <v>3001</v>
      </c>
      <c r="AL24" s="14" t="s">
        <v>184</v>
      </c>
      <c r="AM24" s="14" t="s">
        <v>3002</v>
      </c>
    </row>
    <row r="25" customFormat="false" ht="15" hidden="false" customHeight="true" outlineLevel="0" collapsed="false">
      <c r="A25" s="14" t="s">
        <v>3003</v>
      </c>
      <c r="B25" s="14" t="s">
        <v>157</v>
      </c>
      <c r="C25" s="15" t="n">
        <v>42303</v>
      </c>
      <c r="D25" s="14" t="n">
        <f aca="false">IF(C25="","",YEAR(C25))</f>
        <v>2015</v>
      </c>
      <c r="E25" s="14" t="s">
        <v>187</v>
      </c>
      <c r="F25" s="16" t="s">
        <v>3004</v>
      </c>
      <c r="G25" s="14" t="s">
        <v>3005</v>
      </c>
      <c r="H25" s="14" t="s">
        <v>3006</v>
      </c>
      <c r="I25" s="16" t="s">
        <v>3007</v>
      </c>
      <c r="J25" s="14" t="s">
        <v>2806</v>
      </c>
      <c r="K25" s="14" t="s">
        <v>2972</v>
      </c>
      <c r="L25" s="16" t="s">
        <v>3008</v>
      </c>
      <c r="M25" s="17" t="s">
        <v>3009</v>
      </c>
      <c r="N25" s="14" t="s">
        <v>128</v>
      </c>
      <c r="O25" s="14" t="s">
        <v>263</v>
      </c>
      <c r="P25" s="14" t="s">
        <v>3010</v>
      </c>
      <c r="Q25" s="14" t="s">
        <v>168</v>
      </c>
      <c r="R25" s="14" t="s">
        <v>3011</v>
      </c>
      <c r="S25" s="14" t="s">
        <v>3012</v>
      </c>
      <c r="T25" s="14" t="s">
        <v>330</v>
      </c>
      <c r="U25" s="14" t="s">
        <v>2599</v>
      </c>
      <c r="V25" s="16" t="s">
        <v>3013</v>
      </c>
      <c r="W25" s="14" t="s">
        <v>2463</v>
      </c>
      <c r="X25" s="14" t="s">
        <v>3014</v>
      </c>
      <c r="Y25" s="16" t="s">
        <v>3015</v>
      </c>
      <c r="Z25" s="14" t="s">
        <v>168</v>
      </c>
      <c r="AA25" s="18"/>
      <c r="AB25" s="19"/>
      <c r="AC25" s="19" t="s">
        <v>3016</v>
      </c>
      <c r="AD25" s="19" t="s">
        <v>2536</v>
      </c>
      <c r="AE25" s="14" t="s">
        <v>291</v>
      </c>
      <c r="AF25" s="20" t="s">
        <v>3017</v>
      </c>
      <c r="AG25" s="21" t="s">
        <v>3018</v>
      </c>
      <c r="AH25" s="19" t="s">
        <v>3019</v>
      </c>
      <c r="AI25" s="16" t="s">
        <v>3020</v>
      </c>
      <c r="AJ25" s="16" t="s">
        <v>3021</v>
      </c>
      <c r="AK25" s="16" t="s">
        <v>3022</v>
      </c>
      <c r="AL25" s="14" t="s">
        <v>184</v>
      </c>
      <c r="AM25" s="14" t="s">
        <v>3023</v>
      </c>
    </row>
    <row r="26" customFormat="false" ht="15" hidden="false" customHeight="true" outlineLevel="0" collapsed="false">
      <c r="A26" s="14" t="s">
        <v>3024</v>
      </c>
      <c r="B26" s="14" t="s">
        <v>157</v>
      </c>
      <c r="C26" s="15" t="n">
        <v>42352</v>
      </c>
      <c r="D26" s="14" t="n">
        <f aca="false">IF(C26="","",YEAR(C26))</f>
        <v>2015</v>
      </c>
      <c r="E26" s="14" t="s">
        <v>120</v>
      </c>
      <c r="F26" s="16" t="s">
        <v>3025</v>
      </c>
      <c r="G26" s="14" t="s">
        <v>3026</v>
      </c>
      <c r="H26" s="14" t="s">
        <v>3027</v>
      </c>
      <c r="I26" s="16" t="s">
        <v>3028</v>
      </c>
      <c r="J26" s="14" t="s">
        <v>2770</v>
      </c>
      <c r="K26" s="14" t="s">
        <v>2894</v>
      </c>
      <c r="L26" s="16" t="s">
        <v>3029</v>
      </c>
      <c r="M26" s="17" t="s">
        <v>3030</v>
      </c>
      <c r="N26" s="14" t="s">
        <v>128</v>
      </c>
      <c r="O26" s="14" t="s">
        <v>240</v>
      </c>
      <c r="P26" s="14" t="s">
        <v>2728</v>
      </c>
      <c r="Q26" s="14" t="s">
        <v>168</v>
      </c>
      <c r="R26" s="14" t="s">
        <v>2898</v>
      </c>
      <c r="S26" s="14" t="s">
        <v>3031</v>
      </c>
      <c r="T26" s="14" t="s">
        <v>1336</v>
      </c>
      <c r="U26" s="14" t="s">
        <v>956</v>
      </c>
      <c r="V26" s="16" t="s">
        <v>3032</v>
      </c>
      <c r="W26" s="14" t="s">
        <v>169</v>
      </c>
      <c r="X26" s="14" t="s">
        <v>3033</v>
      </c>
      <c r="Y26" s="16" t="s">
        <v>3034</v>
      </c>
      <c r="Z26" s="14" t="s">
        <v>265</v>
      </c>
      <c r="AA26" s="18" t="s">
        <v>3035</v>
      </c>
      <c r="AB26" s="19" t="n">
        <v>50000</v>
      </c>
      <c r="AC26" s="19" t="s">
        <v>3036</v>
      </c>
      <c r="AD26" s="19" t="s">
        <v>3037</v>
      </c>
      <c r="AE26" s="14" t="s">
        <v>570</v>
      </c>
      <c r="AF26" s="20" t="s">
        <v>3038</v>
      </c>
      <c r="AG26" s="21" t="s">
        <v>3039</v>
      </c>
      <c r="AH26" s="19" t="s">
        <v>3040</v>
      </c>
      <c r="AI26" s="16" t="s">
        <v>3041</v>
      </c>
      <c r="AJ26" s="16" t="s">
        <v>3042</v>
      </c>
      <c r="AK26" s="16" t="s">
        <v>3043</v>
      </c>
      <c r="AL26" s="14" t="s">
        <v>184</v>
      </c>
      <c r="AM26" s="14" t="s">
        <v>3044</v>
      </c>
    </row>
    <row r="27" customFormat="false" ht="15" hidden="false" customHeight="true" outlineLevel="0" collapsed="false">
      <c r="A27" s="14" t="s">
        <v>3045</v>
      </c>
      <c r="B27" s="14" t="s">
        <v>157</v>
      </c>
      <c r="C27" s="15" t="n">
        <v>42352</v>
      </c>
      <c r="D27" s="14" t="n">
        <f aca="false">IF(C27="","",YEAR(C27))</f>
        <v>2015</v>
      </c>
      <c r="E27" s="14" t="s">
        <v>120</v>
      </c>
      <c r="F27" s="16" t="s">
        <v>3025</v>
      </c>
      <c r="G27" s="14" t="s">
        <v>3026</v>
      </c>
      <c r="H27" s="14" t="s">
        <v>3027</v>
      </c>
      <c r="I27" s="16" t="s">
        <v>3028</v>
      </c>
      <c r="J27" s="14" t="s">
        <v>2770</v>
      </c>
      <c r="K27" s="14" t="s">
        <v>2894</v>
      </c>
      <c r="L27" s="16" t="s">
        <v>3046</v>
      </c>
      <c r="M27" s="17" t="s">
        <v>3047</v>
      </c>
      <c r="N27" s="14"/>
      <c r="O27" s="14"/>
      <c r="P27" s="14"/>
      <c r="Q27" s="14"/>
      <c r="R27" s="14" t="s">
        <v>2898</v>
      </c>
      <c r="S27" s="14"/>
      <c r="T27" s="14" t="s">
        <v>1336</v>
      </c>
      <c r="U27" s="14"/>
      <c r="V27" s="16"/>
      <c r="W27" s="14" t="s">
        <v>169</v>
      </c>
      <c r="X27" s="14"/>
      <c r="Y27" s="16"/>
      <c r="Z27" s="14"/>
      <c r="AA27" s="18"/>
      <c r="AB27" s="19"/>
      <c r="AC27" s="19"/>
      <c r="AD27" s="19"/>
      <c r="AE27" s="14"/>
      <c r="AF27" s="20"/>
      <c r="AG27" s="21"/>
      <c r="AH27" s="19"/>
      <c r="AI27" s="16"/>
      <c r="AJ27" s="16" t="s">
        <v>3048</v>
      </c>
      <c r="AK27" s="16"/>
      <c r="AL27" s="14" t="s">
        <v>3049</v>
      </c>
      <c r="AM27" s="14" t="s">
        <v>3050</v>
      </c>
    </row>
    <row r="28" customFormat="false" ht="15" hidden="false" customHeight="true" outlineLevel="0" collapsed="false">
      <c r="A28" s="14" t="s">
        <v>3051</v>
      </c>
      <c r="B28" s="14" t="s">
        <v>157</v>
      </c>
      <c r="C28" s="15" t="n">
        <v>42404</v>
      </c>
      <c r="D28" s="14" t="n">
        <f aca="false">IF(C28="","",YEAR(C28))</f>
        <v>2016</v>
      </c>
      <c r="E28" s="14" t="s">
        <v>120</v>
      </c>
      <c r="F28" s="16" t="s">
        <v>3052</v>
      </c>
      <c r="G28" s="14" t="s">
        <v>3053</v>
      </c>
      <c r="H28" s="14" t="s">
        <v>3054</v>
      </c>
      <c r="I28" s="16" t="s">
        <v>3055</v>
      </c>
      <c r="J28" s="14" t="s">
        <v>2790</v>
      </c>
      <c r="K28" s="14" t="s">
        <v>3056</v>
      </c>
      <c r="L28" s="16" t="s">
        <v>3057</v>
      </c>
      <c r="M28" s="17" t="s">
        <v>3058</v>
      </c>
      <c r="N28" s="14" t="s">
        <v>128</v>
      </c>
      <c r="O28" s="14" t="s">
        <v>263</v>
      </c>
      <c r="P28" s="14" t="s">
        <v>1320</v>
      </c>
      <c r="Q28" s="14" t="s">
        <v>168</v>
      </c>
      <c r="R28" s="14" t="s">
        <v>2898</v>
      </c>
      <c r="S28" s="14" t="s">
        <v>3059</v>
      </c>
      <c r="T28" s="14" t="s">
        <v>170</v>
      </c>
      <c r="U28" s="14" t="s">
        <v>288</v>
      </c>
      <c r="V28" s="16" t="s">
        <v>3060</v>
      </c>
      <c r="W28" s="14" t="s">
        <v>287</v>
      </c>
      <c r="X28" s="14" t="s">
        <v>3061</v>
      </c>
      <c r="Y28" s="16" t="s">
        <v>3062</v>
      </c>
      <c r="Z28" s="14" t="s">
        <v>168</v>
      </c>
      <c r="AA28" s="18"/>
      <c r="AB28" s="19"/>
      <c r="AC28" s="19" t="s">
        <v>3063</v>
      </c>
      <c r="AD28" s="19" t="s">
        <v>2536</v>
      </c>
      <c r="AE28" s="14" t="s">
        <v>291</v>
      </c>
      <c r="AF28" s="20" t="s">
        <v>2536</v>
      </c>
      <c r="AG28" s="21" t="s">
        <v>3064</v>
      </c>
      <c r="AH28" s="19" t="s">
        <v>3065</v>
      </c>
      <c r="AI28" s="16" t="s">
        <v>2885</v>
      </c>
      <c r="AJ28" s="16" t="s">
        <v>3066</v>
      </c>
      <c r="AK28" s="16" t="s">
        <v>3067</v>
      </c>
      <c r="AL28" s="14" t="s">
        <v>184</v>
      </c>
      <c r="AM28" s="14" t="s">
        <v>3068</v>
      </c>
    </row>
    <row r="29" customFormat="false" ht="15" hidden="false" customHeight="true" outlineLevel="0" collapsed="false">
      <c r="A29" s="14" t="s">
        <v>3069</v>
      </c>
      <c r="B29" s="14" t="s">
        <v>157</v>
      </c>
      <c r="C29" s="15" t="n">
        <v>42437</v>
      </c>
      <c r="D29" s="14" t="n">
        <f aca="false">IF(C29="","",YEAR(C29))</f>
        <v>2016</v>
      </c>
      <c r="E29" s="14" t="s">
        <v>3070</v>
      </c>
      <c r="F29" s="16" t="s">
        <v>3071</v>
      </c>
      <c r="G29" s="14" t="s">
        <v>3072</v>
      </c>
      <c r="H29" s="14"/>
      <c r="I29" s="16"/>
      <c r="J29" s="14" t="s">
        <v>2691</v>
      </c>
      <c r="K29" s="14" t="s">
        <v>2952</v>
      </c>
      <c r="L29" s="16" t="s">
        <v>3073</v>
      </c>
      <c r="M29" s="17" t="s">
        <v>3074</v>
      </c>
      <c r="N29" s="14" t="s">
        <v>128</v>
      </c>
      <c r="O29" s="14" t="s">
        <v>365</v>
      </c>
      <c r="P29" s="14" t="s">
        <v>3075</v>
      </c>
      <c r="Q29" s="14" t="s">
        <v>168</v>
      </c>
      <c r="R29" s="14" t="s">
        <v>2955</v>
      </c>
      <c r="S29" s="14" t="s">
        <v>3076</v>
      </c>
      <c r="T29" s="14" t="s">
        <v>1336</v>
      </c>
      <c r="U29" s="14" t="s">
        <v>2599</v>
      </c>
      <c r="V29" s="16" t="s">
        <v>3077</v>
      </c>
      <c r="W29" s="14" t="s">
        <v>333</v>
      </c>
      <c r="X29" s="14" t="s">
        <v>3078</v>
      </c>
      <c r="Y29" s="16" t="s">
        <v>3079</v>
      </c>
      <c r="Z29" s="14" t="s">
        <v>168</v>
      </c>
      <c r="AA29" s="18"/>
      <c r="AB29" s="19"/>
      <c r="AC29" s="19" t="s">
        <v>2536</v>
      </c>
      <c r="AD29" s="19" t="s">
        <v>2536</v>
      </c>
      <c r="AE29" s="14" t="s">
        <v>291</v>
      </c>
      <c r="AF29" s="20" t="s">
        <v>3080</v>
      </c>
      <c r="AG29" s="21" t="s">
        <v>3081</v>
      </c>
      <c r="AH29" s="19" t="s">
        <v>1595</v>
      </c>
      <c r="AI29" s="16" t="s">
        <v>2885</v>
      </c>
      <c r="AJ29" s="16" t="s">
        <v>3082</v>
      </c>
      <c r="AK29" s="16" t="s">
        <v>3083</v>
      </c>
      <c r="AL29" s="14" t="s">
        <v>184</v>
      </c>
      <c r="AM29" s="14" t="s">
        <v>3084</v>
      </c>
    </row>
    <row r="30" customFormat="false" ht="15" hidden="false" customHeight="true" outlineLevel="0" collapsed="false">
      <c r="A30" s="14" t="s">
        <v>3085</v>
      </c>
      <c r="B30" s="14" t="s">
        <v>157</v>
      </c>
      <c r="C30" s="15" t="n">
        <v>42459</v>
      </c>
      <c r="D30" s="14" t="n">
        <f aca="false">IF(C30="","",YEAR(C30))</f>
        <v>2016</v>
      </c>
      <c r="E30" s="14" t="s">
        <v>120</v>
      </c>
      <c r="F30" s="16" t="s">
        <v>3086</v>
      </c>
      <c r="G30" s="14" t="s">
        <v>3087</v>
      </c>
      <c r="H30" s="14" t="s">
        <v>3088</v>
      </c>
      <c r="I30" s="16" t="s">
        <v>3089</v>
      </c>
      <c r="J30" s="14" t="s">
        <v>2770</v>
      </c>
      <c r="K30" s="14" t="s">
        <v>2894</v>
      </c>
      <c r="L30" s="16" t="s">
        <v>3090</v>
      </c>
      <c r="M30" s="17" t="s">
        <v>3091</v>
      </c>
      <c r="N30" s="14" t="s">
        <v>128</v>
      </c>
      <c r="O30" s="14" t="s">
        <v>240</v>
      </c>
      <c r="P30" s="14" t="s">
        <v>286</v>
      </c>
      <c r="Q30" s="14" t="s">
        <v>168</v>
      </c>
      <c r="R30" s="14" t="s">
        <v>2877</v>
      </c>
      <c r="S30" s="14" t="s">
        <v>3092</v>
      </c>
      <c r="T30" s="14" t="s">
        <v>170</v>
      </c>
      <c r="U30" s="14" t="s">
        <v>288</v>
      </c>
      <c r="V30" s="16" t="s">
        <v>3093</v>
      </c>
      <c r="W30" s="14" t="s">
        <v>287</v>
      </c>
      <c r="X30" s="14" t="s">
        <v>3094</v>
      </c>
      <c r="Y30" s="16" t="s">
        <v>3095</v>
      </c>
      <c r="Z30" s="14" t="s">
        <v>168</v>
      </c>
      <c r="AA30" s="18"/>
      <c r="AB30" s="19"/>
      <c r="AC30" s="19" t="s">
        <v>3096</v>
      </c>
      <c r="AD30" s="19" t="s">
        <v>2536</v>
      </c>
      <c r="AE30" s="14" t="s">
        <v>291</v>
      </c>
      <c r="AF30" s="20" t="s">
        <v>3097</v>
      </c>
      <c r="AG30" s="21" t="s">
        <v>3098</v>
      </c>
      <c r="AH30" s="19" t="s">
        <v>3099</v>
      </c>
      <c r="AI30" s="16" t="s">
        <v>3100</v>
      </c>
      <c r="AJ30" s="16" t="s">
        <v>3101</v>
      </c>
      <c r="AK30" s="16" t="s">
        <v>3102</v>
      </c>
      <c r="AL30" s="14" t="s">
        <v>184</v>
      </c>
      <c r="AM30" s="14" t="s">
        <v>3103</v>
      </c>
    </row>
    <row r="31" customFormat="false" ht="15" hidden="false" customHeight="true" outlineLevel="0" collapsed="false">
      <c r="A31" s="14" t="s">
        <v>3104</v>
      </c>
      <c r="B31" s="14" t="s">
        <v>157</v>
      </c>
      <c r="C31" s="15" t="n">
        <v>42474</v>
      </c>
      <c r="D31" s="14" t="n">
        <f aca="false">IF(C31="","",YEAR(C31))</f>
        <v>2016</v>
      </c>
      <c r="E31" s="14" t="s">
        <v>187</v>
      </c>
      <c r="F31" s="16" t="s">
        <v>3105</v>
      </c>
      <c r="G31" s="14" t="s">
        <v>3106</v>
      </c>
      <c r="H31" s="14" t="s">
        <v>3107</v>
      </c>
      <c r="I31" s="16" t="s">
        <v>3108</v>
      </c>
      <c r="J31" s="14" t="s">
        <v>2806</v>
      </c>
      <c r="K31" s="14" t="s">
        <v>2952</v>
      </c>
      <c r="L31" s="16" t="s">
        <v>3109</v>
      </c>
      <c r="M31" s="17" t="s">
        <v>3110</v>
      </c>
      <c r="N31" s="14" t="s">
        <v>128</v>
      </c>
      <c r="O31" s="14" t="s">
        <v>365</v>
      </c>
      <c r="P31" s="14" t="s">
        <v>3111</v>
      </c>
      <c r="Q31" s="14" t="s">
        <v>168</v>
      </c>
      <c r="R31" s="14" t="s">
        <v>3011</v>
      </c>
      <c r="S31" s="14" t="s">
        <v>3112</v>
      </c>
      <c r="T31" s="14" t="s">
        <v>170</v>
      </c>
      <c r="U31" s="14" t="s">
        <v>171</v>
      </c>
      <c r="V31" s="16" t="s">
        <v>3113</v>
      </c>
      <c r="W31" s="14" t="s">
        <v>169</v>
      </c>
      <c r="X31" s="14" t="s">
        <v>3114</v>
      </c>
      <c r="Y31" s="16" t="s">
        <v>3115</v>
      </c>
      <c r="Z31" s="14" t="s">
        <v>265</v>
      </c>
      <c r="AA31" s="18" t="s">
        <v>3116</v>
      </c>
      <c r="AB31" s="19" t="n">
        <v>50000</v>
      </c>
      <c r="AC31" s="19" t="n">
        <v>32860</v>
      </c>
      <c r="AD31" s="19" t="s">
        <v>3117</v>
      </c>
      <c r="AE31" s="14" t="s">
        <v>570</v>
      </c>
      <c r="AF31" s="20" t="s">
        <v>3118</v>
      </c>
      <c r="AG31" s="21" t="s">
        <v>3119</v>
      </c>
      <c r="AH31" s="19" t="s">
        <v>3120</v>
      </c>
      <c r="AI31" s="16" t="s">
        <v>2885</v>
      </c>
      <c r="AJ31" s="16" t="s">
        <v>3121</v>
      </c>
      <c r="AK31" s="16" t="s">
        <v>3122</v>
      </c>
      <c r="AL31" s="14" t="s">
        <v>184</v>
      </c>
      <c r="AM31" s="14" t="s">
        <v>3123</v>
      </c>
    </row>
    <row r="32" customFormat="false" ht="15" hidden="false" customHeight="true" outlineLevel="0" collapsed="false">
      <c r="A32" s="14" t="s">
        <v>3124</v>
      </c>
      <c r="B32" s="14" t="s">
        <v>157</v>
      </c>
      <c r="C32" s="15" t="n">
        <v>42503</v>
      </c>
      <c r="D32" s="14" t="n">
        <f aca="false">IF(C32="","",YEAR(C32))</f>
        <v>2016</v>
      </c>
      <c r="E32" s="14" t="s">
        <v>120</v>
      </c>
      <c r="F32" s="16" t="s">
        <v>3125</v>
      </c>
      <c r="G32" s="14" t="s">
        <v>3126</v>
      </c>
      <c r="H32" s="14" t="s">
        <v>3127</v>
      </c>
      <c r="I32" s="16" t="s">
        <v>3128</v>
      </c>
      <c r="J32" s="14" t="s">
        <v>2770</v>
      </c>
      <c r="K32" s="14" t="s">
        <v>2972</v>
      </c>
      <c r="L32" s="16" t="s">
        <v>3129</v>
      </c>
      <c r="M32" s="17" t="s">
        <v>3130</v>
      </c>
      <c r="N32" s="14" t="s">
        <v>128</v>
      </c>
      <c r="O32" s="14" t="s">
        <v>263</v>
      </c>
      <c r="P32" s="14" t="s">
        <v>587</v>
      </c>
      <c r="Q32" s="14" t="s">
        <v>265</v>
      </c>
      <c r="R32" s="14" t="s">
        <v>2898</v>
      </c>
      <c r="S32" s="14" t="s">
        <v>3131</v>
      </c>
      <c r="T32" s="14" t="s">
        <v>170</v>
      </c>
      <c r="U32" s="14" t="s">
        <v>171</v>
      </c>
      <c r="V32" s="16" t="s">
        <v>3132</v>
      </c>
      <c r="W32" s="14" t="s">
        <v>169</v>
      </c>
      <c r="X32" s="14" t="s">
        <v>3133</v>
      </c>
      <c r="Y32" s="16" t="s">
        <v>3134</v>
      </c>
      <c r="Z32" s="14" t="s">
        <v>265</v>
      </c>
      <c r="AA32" s="18" t="s">
        <v>3135</v>
      </c>
      <c r="AB32" s="19" t="n">
        <v>80000</v>
      </c>
      <c r="AC32" s="19" t="s">
        <v>3136</v>
      </c>
      <c r="AD32" s="19" t="s">
        <v>3137</v>
      </c>
      <c r="AE32" s="14" t="s">
        <v>168</v>
      </c>
      <c r="AF32" s="20" t="s">
        <v>3138</v>
      </c>
      <c r="AG32" s="21" t="s">
        <v>3139</v>
      </c>
      <c r="AH32" s="19" t="s">
        <v>3140</v>
      </c>
      <c r="AI32" s="16" t="s">
        <v>3141</v>
      </c>
      <c r="AJ32" s="16" t="s">
        <v>3142</v>
      </c>
      <c r="AK32" s="16" t="s">
        <v>3143</v>
      </c>
      <c r="AL32" s="14" t="s">
        <v>184</v>
      </c>
      <c r="AM32" s="14" t="s">
        <v>3144</v>
      </c>
    </row>
    <row r="33" customFormat="false" ht="15" hidden="false" customHeight="true" outlineLevel="0" collapsed="false">
      <c r="A33" s="14" t="s">
        <v>3145</v>
      </c>
      <c r="B33" s="14" t="s">
        <v>157</v>
      </c>
      <c r="C33" s="15" t="n">
        <v>42563</v>
      </c>
      <c r="D33" s="14" t="n">
        <f aca="false">IF(C33="","",YEAR(C33))</f>
        <v>2016</v>
      </c>
      <c r="E33" s="14" t="s">
        <v>3070</v>
      </c>
      <c r="F33" s="16" t="s">
        <v>3146</v>
      </c>
      <c r="G33" s="14" t="s">
        <v>3147</v>
      </c>
      <c r="H33" s="14" t="s">
        <v>3148</v>
      </c>
      <c r="I33" s="16" t="s">
        <v>3149</v>
      </c>
      <c r="J33" s="14" t="s">
        <v>603</v>
      </c>
      <c r="K33" s="14" t="s">
        <v>2952</v>
      </c>
      <c r="L33" s="16" t="s">
        <v>3150</v>
      </c>
      <c r="M33" s="17" t="s">
        <v>3151</v>
      </c>
      <c r="N33" s="14" t="s">
        <v>128</v>
      </c>
      <c r="O33" s="14" t="s">
        <v>365</v>
      </c>
      <c r="P33" s="14" t="s">
        <v>2200</v>
      </c>
      <c r="Q33" s="14" t="s">
        <v>168</v>
      </c>
      <c r="R33" s="14" t="s">
        <v>2955</v>
      </c>
      <c r="S33" s="14" t="s">
        <v>3152</v>
      </c>
      <c r="T33" s="14" t="s">
        <v>170</v>
      </c>
      <c r="U33" s="14" t="s">
        <v>309</v>
      </c>
      <c r="V33" s="16" t="s">
        <v>3153</v>
      </c>
      <c r="W33" s="14" t="s">
        <v>287</v>
      </c>
      <c r="X33" s="14" t="s">
        <v>3154</v>
      </c>
      <c r="Y33" s="16" t="s">
        <v>3155</v>
      </c>
      <c r="Z33" s="14" t="s">
        <v>168</v>
      </c>
      <c r="AA33" s="18"/>
      <c r="AB33" s="19"/>
      <c r="AC33" s="19" t="s">
        <v>3156</v>
      </c>
      <c r="AD33" s="19" t="s">
        <v>2536</v>
      </c>
      <c r="AE33" s="14" t="s">
        <v>291</v>
      </c>
      <c r="AF33" s="20" t="s">
        <v>2536</v>
      </c>
      <c r="AG33" s="21" t="s">
        <v>3157</v>
      </c>
      <c r="AH33" s="19" t="s">
        <v>3158</v>
      </c>
      <c r="AI33" s="16" t="s">
        <v>2885</v>
      </c>
      <c r="AJ33" s="16" t="s">
        <v>3159</v>
      </c>
      <c r="AK33" s="16" t="s">
        <v>3160</v>
      </c>
      <c r="AL33" s="14" t="s">
        <v>184</v>
      </c>
      <c r="AM33" s="14" t="s">
        <v>3161</v>
      </c>
    </row>
    <row r="34" customFormat="false" ht="15" hidden="false" customHeight="true" outlineLevel="0" collapsed="false">
      <c r="A34" s="14" t="s">
        <v>3162</v>
      </c>
      <c r="B34" s="14" t="s">
        <v>157</v>
      </c>
      <c r="C34" s="15" t="n">
        <v>42569</v>
      </c>
      <c r="D34" s="14" t="n">
        <f aca="false">IF(C34="","",YEAR(C34))</f>
        <v>2016</v>
      </c>
      <c r="E34" s="14" t="s">
        <v>120</v>
      </c>
      <c r="F34" s="16" t="s">
        <v>3163</v>
      </c>
      <c r="G34" s="14" t="s">
        <v>3164</v>
      </c>
      <c r="H34" s="14" t="s">
        <v>3165</v>
      </c>
      <c r="I34" s="16" t="s">
        <v>3166</v>
      </c>
      <c r="J34" s="14" t="s">
        <v>2133</v>
      </c>
      <c r="K34" s="14" t="s">
        <v>2874</v>
      </c>
      <c r="L34" s="16" t="s">
        <v>3167</v>
      </c>
      <c r="M34" s="17" t="s">
        <v>3168</v>
      </c>
      <c r="N34" s="14" t="s">
        <v>128</v>
      </c>
      <c r="O34" s="14" t="s">
        <v>240</v>
      </c>
      <c r="P34" s="14" t="s">
        <v>3169</v>
      </c>
      <c r="Q34" s="14" t="s">
        <v>168</v>
      </c>
      <c r="R34" s="14" t="s">
        <v>2877</v>
      </c>
      <c r="S34" s="14" t="s">
        <v>3170</v>
      </c>
      <c r="T34" s="14" t="s">
        <v>170</v>
      </c>
      <c r="U34" s="14" t="s">
        <v>288</v>
      </c>
      <c r="V34" s="16" t="s">
        <v>3171</v>
      </c>
      <c r="W34" s="14" t="s">
        <v>287</v>
      </c>
      <c r="X34" s="14" t="s">
        <v>3172</v>
      </c>
      <c r="Y34" s="16" t="s">
        <v>3173</v>
      </c>
      <c r="Z34" s="14" t="s">
        <v>168</v>
      </c>
      <c r="AA34" s="18"/>
      <c r="AB34" s="19"/>
      <c r="AC34" s="19" t="s">
        <v>2882</v>
      </c>
      <c r="AD34" s="19" t="s">
        <v>2536</v>
      </c>
      <c r="AE34" s="14" t="s">
        <v>291</v>
      </c>
      <c r="AF34" s="20" t="s">
        <v>3174</v>
      </c>
      <c r="AG34" s="21" t="s">
        <v>2884</v>
      </c>
      <c r="AH34" s="19" t="s">
        <v>1595</v>
      </c>
      <c r="AI34" s="16" t="s">
        <v>2885</v>
      </c>
      <c r="AJ34" s="16" t="s">
        <v>3175</v>
      </c>
      <c r="AK34" s="16" t="s">
        <v>3176</v>
      </c>
      <c r="AL34" s="14" t="s">
        <v>184</v>
      </c>
      <c r="AM34" s="14" t="s">
        <v>3177</v>
      </c>
    </row>
    <row r="35" customFormat="false" ht="15" hidden="false" customHeight="true" outlineLevel="0" collapsed="false">
      <c r="A35" s="14" t="s">
        <v>3178</v>
      </c>
      <c r="B35" s="14" t="s">
        <v>157</v>
      </c>
      <c r="C35" s="15" t="n">
        <v>42586</v>
      </c>
      <c r="D35" s="14" t="n">
        <f aca="false">IF(C35="","",YEAR(C35))</f>
        <v>2016</v>
      </c>
      <c r="E35" s="14" t="s">
        <v>120</v>
      </c>
      <c r="F35" s="16" t="s">
        <v>3179</v>
      </c>
      <c r="G35" s="14" t="s">
        <v>3180</v>
      </c>
      <c r="H35" s="14" t="s">
        <v>3181</v>
      </c>
      <c r="I35" s="16" t="s">
        <v>3055</v>
      </c>
      <c r="J35" s="14" t="s">
        <v>2790</v>
      </c>
      <c r="K35" s="14" t="s">
        <v>3056</v>
      </c>
      <c r="L35" s="16" t="s">
        <v>3182</v>
      </c>
      <c r="M35" s="17" t="s">
        <v>3183</v>
      </c>
      <c r="N35" s="14" t="s">
        <v>128</v>
      </c>
      <c r="O35" s="14" t="s">
        <v>263</v>
      </c>
      <c r="P35" s="14" t="s">
        <v>1320</v>
      </c>
      <c r="Q35" s="14" t="s">
        <v>168</v>
      </c>
      <c r="R35" s="14" t="s">
        <v>2898</v>
      </c>
      <c r="S35" s="14" t="s">
        <v>3184</v>
      </c>
      <c r="T35" s="14" t="s">
        <v>170</v>
      </c>
      <c r="U35" s="14" t="s">
        <v>288</v>
      </c>
      <c r="V35" s="16" t="s">
        <v>3185</v>
      </c>
      <c r="W35" s="14" t="s">
        <v>287</v>
      </c>
      <c r="X35" s="14" t="s">
        <v>3186</v>
      </c>
      <c r="Y35" s="16" t="s">
        <v>3187</v>
      </c>
      <c r="Z35" s="14" t="s">
        <v>168</v>
      </c>
      <c r="AA35" s="18"/>
      <c r="AB35" s="19"/>
      <c r="AC35" s="19" t="s">
        <v>3188</v>
      </c>
      <c r="AD35" s="19" t="s">
        <v>2536</v>
      </c>
      <c r="AE35" s="14" t="s">
        <v>291</v>
      </c>
      <c r="AF35" s="20" t="s">
        <v>3189</v>
      </c>
      <c r="AG35" s="21" t="s">
        <v>3190</v>
      </c>
      <c r="AH35" s="19" t="s">
        <v>1595</v>
      </c>
      <c r="AI35" s="16" t="s">
        <v>2885</v>
      </c>
      <c r="AJ35" s="16" t="s">
        <v>3191</v>
      </c>
      <c r="AK35" s="16" t="s">
        <v>3067</v>
      </c>
      <c r="AL35" s="14" t="s">
        <v>184</v>
      </c>
      <c r="AM35" s="14" t="s">
        <v>3192</v>
      </c>
    </row>
    <row r="36" customFormat="false" ht="15" hidden="false" customHeight="true" outlineLevel="0" collapsed="false">
      <c r="A36" s="14" t="s">
        <v>3193</v>
      </c>
      <c r="B36" s="14" t="s">
        <v>157</v>
      </c>
      <c r="C36" s="15" t="n">
        <v>42604</v>
      </c>
      <c r="D36" s="14" t="n">
        <f aca="false">IF(C36="","",YEAR(C36))</f>
        <v>2016</v>
      </c>
      <c r="E36" s="14" t="s">
        <v>120</v>
      </c>
      <c r="F36" s="16" t="s">
        <v>3194</v>
      </c>
      <c r="G36" s="14" t="s">
        <v>3195</v>
      </c>
      <c r="H36" s="14" t="s">
        <v>3196</v>
      </c>
      <c r="I36" s="16" t="s">
        <v>3055</v>
      </c>
      <c r="J36" s="14" t="s">
        <v>2790</v>
      </c>
      <c r="K36" s="14" t="s">
        <v>3056</v>
      </c>
      <c r="L36" s="16" t="s">
        <v>3197</v>
      </c>
      <c r="M36" s="17" t="s">
        <v>3198</v>
      </c>
      <c r="N36" s="14" t="s">
        <v>128</v>
      </c>
      <c r="O36" s="14" t="s">
        <v>263</v>
      </c>
      <c r="P36" s="14" t="s">
        <v>1320</v>
      </c>
      <c r="Q36" s="14" t="s">
        <v>168</v>
      </c>
      <c r="R36" s="14" t="s">
        <v>2898</v>
      </c>
      <c r="S36" s="14" t="s">
        <v>3199</v>
      </c>
      <c r="T36" s="14" t="s">
        <v>170</v>
      </c>
      <c r="U36" s="14" t="s">
        <v>288</v>
      </c>
      <c r="V36" s="16" t="s">
        <v>3200</v>
      </c>
      <c r="W36" s="14" t="s">
        <v>287</v>
      </c>
      <c r="X36" s="14" t="s">
        <v>3201</v>
      </c>
      <c r="Y36" s="16" t="s">
        <v>3187</v>
      </c>
      <c r="Z36" s="14" t="s">
        <v>168</v>
      </c>
      <c r="AA36" s="18"/>
      <c r="AB36" s="19"/>
      <c r="AC36" s="19" t="s">
        <v>3188</v>
      </c>
      <c r="AD36" s="19" t="s">
        <v>2536</v>
      </c>
      <c r="AE36" s="14" t="s">
        <v>291</v>
      </c>
      <c r="AF36" s="20" t="s">
        <v>3202</v>
      </c>
      <c r="AG36" s="21" t="s">
        <v>3203</v>
      </c>
      <c r="AH36" s="19" t="s">
        <v>1595</v>
      </c>
      <c r="AI36" s="16" t="s">
        <v>2885</v>
      </c>
      <c r="AJ36" s="16" t="s">
        <v>3204</v>
      </c>
      <c r="AK36" s="16" t="s">
        <v>3067</v>
      </c>
      <c r="AL36" s="14" t="s">
        <v>184</v>
      </c>
      <c r="AM36" s="14" t="s">
        <v>3205</v>
      </c>
    </row>
    <row r="37" customFormat="false" ht="15" hidden="false" customHeight="true" outlineLevel="0" collapsed="false">
      <c r="A37" s="14" t="s">
        <v>3206</v>
      </c>
      <c r="B37" s="14" t="s">
        <v>157</v>
      </c>
      <c r="C37" s="15" t="n">
        <v>42626</v>
      </c>
      <c r="D37" s="14" t="n">
        <f aca="false">IF(C37="","",YEAR(C37))</f>
        <v>2016</v>
      </c>
      <c r="E37" s="14" t="s">
        <v>120</v>
      </c>
      <c r="F37" s="16" t="s">
        <v>3207</v>
      </c>
      <c r="G37" s="14" t="s">
        <v>3208</v>
      </c>
      <c r="H37" s="14" t="s">
        <v>3209</v>
      </c>
      <c r="I37" s="16" t="s">
        <v>3210</v>
      </c>
      <c r="J37" s="14" t="s">
        <v>2691</v>
      </c>
      <c r="K37" s="14" t="s">
        <v>3056</v>
      </c>
      <c r="L37" s="16" t="s">
        <v>3211</v>
      </c>
      <c r="M37" s="17" t="s">
        <v>3212</v>
      </c>
      <c r="N37" s="14" t="s">
        <v>128</v>
      </c>
      <c r="O37" s="14" t="s">
        <v>166</v>
      </c>
      <c r="P37" s="14" t="s">
        <v>3213</v>
      </c>
      <c r="Q37" s="14" t="s">
        <v>168</v>
      </c>
      <c r="R37" s="14" t="s">
        <v>2898</v>
      </c>
      <c r="S37" s="14" t="s">
        <v>3214</v>
      </c>
      <c r="T37" s="14" t="s">
        <v>170</v>
      </c>
      <c r="U37" s="14" t="s">
        <v>309</v>
      </c>
      <c r="V37" s="16" t="s">
        <v>3215</v>
      </c>
      <c r="W37" s="14" t="s">
        <v>169</v>
      </c>
      <c r="X37" s="14" t="s">
        <v>3216</v>
      </c>
      <c r="Y37" s="16" t="s">
        <v>3217</v>
      </c>
      <c r="Z37" s="14" t="s">
        <v>168</v>
      </c>
      <c r="AA37" s="18"/>
      <c r="AB37" s="19"/>
      <c r="AC37" s="19" t="s">
        <v>3156</v>
      </c>
      <c r="AD37" s="19" t="s">
        <v>2536</v>
      </c>
      <c r="AE37" s="14" t="s">
        <v>291</v>
      </c>
      <c r="AF37" s="20" t="s">
        <v>2536</v>
      </c>
      <c r="AG37" s="21" t="s">
        <v>3218</v>
      </c>
      <c r="AH37" s="19" t="s">
        <v>3219</v>
      </c>
      <c r="AI37" s="16" t="s">
        <v>2885</v>
      </c>
      <c r="AJ37" s="16" t="s">
        <v>3220</v>
      </c>
      <c r="AK37" s="16" t="s">
        <v>3221</v>
      </c>
      <c r="AL37" s="14" t="s">
        <v>184</v>
      </c>
      <c r="AM37" s="14" t="s">
        <v>3222</v>
      </c>
    </row>
    <row r="38" customFormat="false" ht="15" hidden="false" customHeight="true" outlineLevel="0" collapsed="false">
      <c r="A38" s="14" t="s">
        <v>3223</v>
      </c>
      <c r="B38" s="14" t="s">
        <v>157</v>
      </c>
      <c r="C38" s="15" t="n">
        <v>42635</v>
      </c>
      <c r="D38" s="14" t="n">
        <f aca="false">IF(C38="","",YEAR(C38))</f>
        <v>2016</v>
      </c>
      <c r="E38" s="14" t="s">
        <v>3224</v>
      </c>
      <c r="F38" s="16" t="s">
        <v>3225</v>
      </c>
      <c r="G38" s="14" t="s">
        <v>3226</v>
      </c>
      <c r="H38" s="14"/>
      <c r="I38" s="16" t="s">
        <v>2873</v>
      </c>
      <c r="J38" s="14" t="s">
        <v>1201</v>
      </c>
      <c r="K38" s="14" t="s">
        <v>2952</v>
      </c>
      <c r="L38" s="16" t="s">
        <v>3227</v>
      </c>
      <c r="M38" s="17" t="s">
        <v>3228</v>
      </c>
      <c r="N38" s="14" t="s">
        <v>128</v>
      </c>
      <c r="O38" s="14" t="s">
        <v>240</v>
      </c>
      <c r="P38" s="14" t="s">
        <v>3229</v>
      </c>
      <c r="Q38" s="14" t="s">
        <v>168</v>
      </c>
      <c r="R38" s="14" t="s">
        <v>2955</v>
      </c>
      <c r="S38" s="14" t="s">
        <v>3230</v>
      </c>
      <c r="T38" s="14" t="s">
        <v>170</v>
      </c>
      <c r="U38" s="14" t="s">
        <v>171</v>
      </c>
      <c r="V38" s="16" t="s">
        <v>3231</v>
      </c>
      <c r="W38" s="14" t="s">
        <v>169</v>
      </c>
      <c r="X38" s="14" t="s">
        <v>3232</v>
      </c>
      <c r="Y38" s="16" t="s">
        <v>3233</v>
      </c>
      <c r="Z38" s="14" t="s">
        <v>265</v>
      </c>
      <c r="AA38" s="18" t="s">
        <v>3234</v>
      </c>
      <c r="AB38" s="19" t="n">
        <v>20000</v>
      </c>
      <c r="AC38" s="19" t="s">
        <v>3235</v>
      </c>
      <c r="AD38" s="19" t="s">
        <v>3236</v>
      </c>
      <c r="AE38" s="14" t="s">
        <v>265</v>
      </c>
      <c r="AF38" s="20" t="s">
        <v>3237</v>
      </c>
      <c r="AG38" s="21" t="s">
        <v>3238</v>
      </c>
      <c r="AH38" s="19" t="s">
        <v>3239</v>
      </c>
      <c r="AI38" s="16" t="s">
        <v>2885</v>
      </c>
      <c r="AJ38" s="16" t="s">
        <v>3240</v>
      </c>
      <c r="AK38" s="16" t="s">
        <v>3241</v>
      </c>
      <c r="AL38" s="14" t="s">
        <v>184</v>
      </c>
      <c r="AM38" s="14" t="s">
        <v>3242</v>
      </c>
    </row>
    <row r="39" customFormat="false" ht="15" hidden="false" customHeight="true" outlineLevel="0" collapsed="false">
      <c r="A39" s="14" t="s">
        <v>3243</v>
      </c>
      <c r="B39" s="14" t="s">
        <v>157</v>
      </c>
      <c r="C39" s="15" t="n">
        <v>42642</v>
      </c>
      <c r="D39" s="14" t="n">
        <f aca="false">IF(C39="","",YEAR(C39))</f>
        <v>2016</v>
      </c>
      <c r="E39" s="14" t="s">
        <v>120</v>
      </c>
      <c r="F39" s="16" t="s">
        <v>3244</v>
      </c>
      <c r="G39" s="14" t="s">
        <v>3245</v>
      </c>
      <c r="H39" s="14" t="s">
        <v>3246</v>
      </c>
      <c r="I39" s="16" t="s">
        <v>3247</v>
      </c>
      <c r="J39" s="14" t="s">
        <v>1201</v>
      </c>
      <c r="K39" s="14" t="s">
        <v>2894</v>
      </c>
      <c r="L39" s="16" t="s">
        <v>3248</v>
      </c>
      <c r="M39" s="17" t="s">
        <v>3249</v>
      </c>
      <c r="N39" s="14" t="s">
        <v>128</v>
      </c>
      <c r="O39" s="14" t="s">
        <v>166</v>
      </c>
      <c r="P39" s="14" t="s">
        <v>3250</v>
      </c>
      <c r="Q39" s="14" t="s">
        <v>265</v>
      </c>
      <c r="R39" s="14" t="s">
        <v>2898</v>
      </c>
      <c r="S39" s="14" t="s">
        <v>3251</v>
      </c>
      <c r="T39" s="14" t="s">
        <v>170</v>
      </c>
      <c r="U39" s="14" t="s">
        <v>288</v>
      </c>
      <c r="V39" s="16" t="s">
        <v>3252</v>
      </c>
      <c r="W39" s="14" t="s">
        <v>287</v>
      </c>
      <c r="X39" s="14" t="s">
        <v>3253</v>
      </c>
      <c r="Y39" s="16" t="s">
        <v>3254</v>
      </c>
      <c r="Z39" s="14" t="s">
        <v>265</v>
      </c>
      <c r="AA39" s="18" t="s">
        <v>3255</v>
      </c>
      <c r="AB39" s="19" t="n">
        <v>80000</v>
      </c>
      <c r="AC39" s="19" t="s">
        <v>3256</v>
      </c>
      <c r="AD39" s="19" t="s">
        <v>3257</v>
      </c>
      <c r="AE39" s="14" t="s">
        <v>168</v>
      </c>
      <c r="AF39" s="20" t="s">
        <v>3258</v>
      </c>
      <c r="AG39" s="21" t="s">
        <v>3259</v>
      </c>
      <c r="AH39" s="19" t="s">
        <v>3260</v>
      </c>
      <c r="AI39" s="16" t="s">
        <v>2885</v>
      </c>
      <c r="AJ39" s="16" t="s">
        <v>3261</v>
      </c>
      <c r="AK39" s="16" t="s">
        <v>3262</v>
      </c>
      <c r="AL39" s="14" t="s">
        <v>184</v>
      </c>
      <c r="AM39" s="14" t="s">
        <v>3263</v>
      </c>
    </row>
    <row r="40" customFormat="false" ht="15" hidden="false" customHeight="true" outlineLevel="0" collapsed="false">
      <c r="A40" s="14" t="s">
        <v>3264</v>
      </c>
      <c r="B40" s="14" t="s">
        <v>157</v>
      </c>
      <c r="C40" s="15" t="n">
        <v>42681</v>
      </c>
      <c r="D40" s="14" t="n">
        <f aca="false">IF(C40="","",YEAR(C40))</f>
        <v>2016</v>
      </c>
      <c r="E40" s="14" t="s">
        <v>120</v>
      </c>
      <c r="F40" s="16" t="s">
        <v>3265</v>
      </c>
      <c r="G40" s="14" t="s">
        <v>2913</v>
      </c>
      <c r="H40" s="14" t="s">
        <v>3266</v>
      </c>
      <c r="I40" s="16" t="s">
        <v>2915</v>
      </c>
      <c r="J40" s="14" t="s">
        <v>2790</v>
      </c>
      <c r="K40" s="14" t="s">
        <v>2894</v>
      </c>
      <c r="L40" s="16" t="s">
        <v>3267</v>
      </c>
      <c r="M40" s="17" t="s">
        <v>3268</v>
      </c>
      <c r="N40" s="14" t="s">
        <v>128</v>
      </c>
      <c r="O40" s="14" t="s">
        <v>263</v>
      </c>
      <c r="P40" s="14" t="s">
        <v>1320</v>
      </c>
      <c r="Q40" s="14" t="s">
        <v>168</v>
      </c>
      <c r="R40" s="14" t="s">
        <v>2898</v>
      </c>
      <c r="S40" s="14" t="s">
        <v>3269</v>
      </c>
      <c r="T40" s="14" t="s">
        <v>170</v>
      </c>
      <c r="U40" s="14" t="s">
        <v>288</v>
      </c>
      <c r="V40" s="16" t="s">
        <v>3270</v>
      </c>
      <c r="W40" s="14" t="s">
        <v>287</v>
      </c>
      <c r="X40" s="14" t="s">
        <v>3271</v>
      </c>
      <c r="Y40" s="16" t="s">
        <v>3272</v>
      </c>
      <c r="Z40" s="14" t="s">
        <v>168</v>
      </c>
      <c r="AA40" s="18"/>
      <c r="AB40" s="19"/>
      <c r="AC40" s="19" t="s">
        <v>3273</v>
      </c>
      <c r="AD40" s="19" t="s">
        <v>2536</v>
      </c>
      <c r="AE40" s="14" t="s">
        <v>291</v>
      </c>
      <c r="AF40" s="20" t="s">
        <v>3274</v>
      </c>
      <c r="AG40" s="21" t="s">
        <v>3275</v>
      </c>
      <c r="AH40" s="19" t="s">
        <v>3276</v>
      </c>
      <c r="AI40" s="16" t="s">
        <v>2885</v>
      </c>
      <c r="AJ40" s="16" t="s">
        <v>3277</v>
      </c>
      <c r="AK40" s="16" t="s">
        <v>3278</v>
      </c>
      <c r="AL40" s="14" t="s">
        <v>184</v>
      </c>
      <c r="AM40" s="14" t="s">
        <v>3279</v>
      </c>
    </row>
    <row r="41" customFormat="false" ht="15" hidden="false" customHeight="true" outlineLevel="0" collapsed="false">
      <c r="A41" s="14" t="s">
        <v>3280</v>
      </c>
      <c r="B41" s="14" t="s">
        <v>157</v>
      </c>
      <c r="C41" s="15" t="n">
        <v>42681</v>
      </c>
      <c r="D41" s="14" t="n">
        <f aca="false">IF(C41="","",YEAR(C41))</f>
        <v>2016</v>
      </c>
      <c r="E41" s="14" t="s">
        <v>120</v>
      </c>
      <c r="F41" s="16" t="s">
        <v>3281</v>
      </c>
      <c r="G41" s="14" t="s">
        <v>3282</v>
      </c>
      <c r="H41" s="14" t="s">
        <v>3283</v>
      </c>
      <c r="I41" s="16" t="s">
        <v>2915</v>
      </c>
      <c r="J41" s="14" t="s">
        <v>2790</v>
      </c>
      <c r="K41" s="14" t="s">
        <v>2894</v>
      </c>
      <c r="L41" s="16" t="s">
        <v>3284</v>
      </c>
      <c r="M41" s="17" t="s">
        <v>3285</v>
      </c>
      <c r="N41" s="14" t="s">
        <v>128</v>
      </c>
      <c r="O41" s="14" t="s">
        <v>263</v>
      </c>
      <c r="P41" s="14" t="s">
        <v>264</v>
      </c>
      <c r="Q41" s="14" t="s">
        <v>168</v>
      </c>
      <c r="R41" s="14" t="s">
        <v>2877</v>
      </c>
      <c r="S41" s="14" t="s">
        <v>3286</v>
      </c>
      <c r="T41" s="14" t="s">
        <v>170</v>
      </c>
      <c r="U41" s="14" t="s">
        <v>288</v>
      </c>
      <c r="V41" s="16" t="s">
        <v>3287</v>
      </c>
      <c r="W41" s="14" t="s">
        <v>287</v>
      </c>
      <c r="X41" s="14" t="s">
        <v>3288</v>
      </c>
      <c r="Y41" s="16" t="s">
        <v>3289</v>
      </c>
      <c r="Z41" s="14" t="s">
        <v>168</v>
      </c>
      <c r="AA41" s="18"/>
      <c r="AB41" s="19"/>
      <c r="AC41" s="19" t="s">
        <v>3290</v>
      </c>
      <c r="AD41" s="19" t="s">
        <v>2536</v>
      </c>
      <c r="AE41" s="14" t="s">
        <v>291</v>
      </c>
      <c r="AF41" s="20" t="s">
        <v>3291</v>
      </c>
      <c r="AG41" s="21" t="s">
        <v>3292</v>
      </c>
      <c r="AH41" s="19" t="s">
        <v>3293</v>
      </c>
      <c r="AI41" s="16" t="s">
        <v>2885</v>
      </c>
      <c r="AJ41" s="16" t="s">
        <v>3294</v>
      </c>
      <c r="AK41" s="16" t="s">
        <v>3278</v>
      </c>
      <c r="AL41" s="14" t="s">
        <v>184</v>
      </c>
      <c r="AM41" s="14" t="s">
        <v>3295</v>
      </c>
    </row>
    <row r="42" customFormat="false" ht="15" hidden="false" customHeight="true" outlineLevel="0" collapsed="false">
      <c r="A42" s="14" t="s">
        <v>3296</v>
      </c>
      <c r="B42" s="14" t="s">
        <v>157</v>
      </c>
      <c r="C42" s="15" t="n">
        <v>42698</v>
      </c>
      <c r="D42" s="14" t="n">
        <f aca="false">IF(C42="","",YEAR(C42))</f>
        <v>2016</v>
      </c>
      <c r="E42" s="14" t="s">
        <v>120</v>
      </c>
      <c r="F42" s="16" t="s">
        <v>3297</v>
      </c>
      <c r="G42" s="14" t="s">
        <v>3298</v>
      </c>
      <c r="H42" s="14" t="s">
        <v>3299</v>
      </c>
      <c r="I42" s="16" t="s">
        <v>3300</v>
      </c>
      <c r="J42" s="14" t="s">
        <v>2691</v>
      </c>
      <c r="K42" s="14" t="s">
        <v>3056</v>
      </c>
      <c r="L42" s="16" t="s">
        <v>3301</v>
      </c>
      <c r="M42" s="17" t="s">
        <v>3302</v>
      </c>
      <c r="N42" s="14" t="s">
        <v>128</v>
      </c>
      <c r="O42" s="14" t="s">
        <v>166</v>
      </c>
      <c r="P42" s="14" t="s">
        <v>3303</v>
      </c>
      <c r="Q42" s="14" t="s">
        <v>168</v>
      </c>
      <c r="R42" s="14" t="s">
        <v>2898</v>
      </c>
      <c r="S42" s="14" t="s">
        <v>3304</v>
      </c>
      <c r="T42" s="14" t="s">
        <v>170</v>
      </c>
      <c r="U42" s="14" t="s">
        <v>288</v>
      </c>
      <c r="V42" s="16" t="s">
        <v>3305</v>
      </c>
      <c r="W42" s="14" t="s">
        <v>287</v>
      </c>
      <c r="X42" s="14" t="s">
        <v>3306</v>
      </c>
      <c r="Y42" s="16" t="s">
        <v>3217</v>
      </c>
      <c r="Z42" s="14" t="s">
        <v>168</v>
      </c>
      <c r="AA42" s="18"/>
      <c r="AB42" s="19"/>
      <c r="AC42" s="19" t="s">
        <v>3307</v>
      </c>
      <c r="AD42" s="19" t="s">
        <v>2536</v>
      </c>
      <c r="AE42" s="14" t="s">
        <v>291</v>
      </c>
      <c r="AF42" s="20" t="s">
        <v>3308</v>
      </c>
      <c r="AG42" s="21" t="s">
        <v>3309</v>
      </c>
      <c r="AH42" s="19" t="s">
        <v>1595</v>
      </c>
      <c r="AI42" s="16" t="s">
        <v>2885</v>
      </c>
      <c r="AJ42" s="16" t="s">
        <v>3310</v>
      </c>
      <c r="AK42" s="16" t="s">
        <v>3311</v>
      </c>
      <c r="AL42" s="14" t="s">
        <v>184</v>
      </c>
      <c r="AM42" s="14" t="s">
        <v>3312</v>
      </c>
    </row>
    <row r="43" customFormat="false" ht="15" hidden="false" customHeight="true" outlineLevel="0" collapsed="false">
      <c r="A43" s="14" t="s">
        <v>3313</v>
      </c>
      <c r="B43" s="14" t="s">
        <v>157</v>
      </c>
      <c r="C43" s="15" t="n">
        <v>42698</v>
      </c>
      <c r="D43" s="14" t="n">
        <f aca="false">IF(C43="","",YEAR(C43))</f>
        <v>2016</v>
      </c>
      <c r="E43" s="14" t="s">
        <v>3224</v>
      </c>
      <c r="F43" s="16" t="s">
        <v>3314</v>
      </c>
      <c r="G43" s="14" t="s">
        <v>3315</v>
      </c>
      <c r="H43" s="14" t="s">
        <v>3316</v>
      </c>
      <c r="I43" s="16" t="s">
        <v>3317</v>
      </c>
      <c r="J43" s="14" t="s">
        <v>2691</v>
      </c>
      <c r="K43" s="14" t="s">
        <v>2952</v>
      </c>
      <c r="L43" s="16" t="s">
        <v>3318</v>
      </c>
      <c r="M43" s="17" t="s">
        <v>3319</v>
      </c>
      <c r="N43" s="14" t="s">
        <v>128</v>
      </c>
      <c r="O43" s="14" t="s">
        <v>240</v>
      </c>
      <c r="P43" s="14" t="s">
        <v>2200</v>
      </c>
      <c r="Q43" s="14" t="s">
        <v>168</v>
      </c>
      <c r="R43" s="14" t="s">
        <v>2955</v>
      </c>
      <c r="S43" s="14" t="s">
        <v>3320</v>
      </c>
      <c r="T43" s="14" t="s">
        <v>1336</v>
      </c>
      <c r="U43" s="14" t="s">
        <v>2599</v>
      </c>
      <c r="V43" s="16" t="s">
        <v>3321</v>
      </c>
      <c r="W43" s="14" t="s">
        <v>287</v>
      </c>
      <c r="X43" s="14" t="s">
        <v>3322</v>
      </c>
      <c r="Y43" s="16" t="s">
        <v>3323</v>
      </c>
      <c r="Z43" s="14" t="s">
        <v>168</v>
      </c>
      <c r="AA43" s="18"/>
      <c r="AB43" s="19"/>
      <c r="AC43" s="19" t="s">
        <v>3324</v>
      </c>
      <c r="AD43" s="19" t="s">
        <v>2536</v>
      </c>
      <c r="AE43" s="14" t="s">
        <v>291</v>
      </c>
      <c r="AF43" s="20" t="s">
        <v>2536</v>
      </c>
      <c r="AG43" s="21" t="s">
        <v>3325</v>
      </c>
      <c r="AH43" s="19" t="s">
        <v>3326</v>
      </c>
      <c r="AI43" s="16" t="s">
        <v>2885</v>
      </c>
      <c r="AJ43" s="16" t="s">
        <v>3327</v>
      </c>
      <c r="AK43" s="16" t="s">
        <v>3328</v>
      </c>
      <c r="AL43" s="14" t="s">
        <v>184</v>
      </c>
      <c r="AM43" s="14" t="s">
        <v>3329</v>
      </c>
    </row>
    <row r="44" customFormat="false" ht="15" hidden="false" customHeight="true" outlineLevel="0" collapsed="false">
      <c r="A44" s="14" t="s">
        <v>3330</v>
      </c>
      <c r="B44" s="14" t="s">
        <v>157</v>
      </c>
      <c r="C44" s="15" t="n">
        <v>42709</v>
      </c>
      <c r="D44" s="14" t="n">
        <f aca="false">IF(C44="","",YEAR(C44))</f>
        <v>2016</v>
      </c>
      <c r="E44" s="14" t="s">
        <v>187</v>
      </c>
      <c r="F44" s="16" t="s">
        <v>3331</v>
      </c>
      <c r="G44" s="14" t="s">
        <v>3332</v>
      </c>
      <c r="H44" s="14" t="s">
        <v>3333</v>
      </c>
      <c r="I44" s="16" t="s">
        <v>3334</v>
      </c>
      <c r="J44" s="14" t="s">
        <v>2691</v>
      </c>
      <c r="K44" s="14" t="s">
        <v>2952</v>
      </c>
      <c r="L44" s="16" t="s">
        <v>3335</v>
      </c>
      <c r="M44" s="17" t="s">
        <v>3336</v>
      </c>
      <c r="N44" s="14" t="s">
        <v>128</v>
      </c>
      <c r="O44" s="14" t="s">
        <v>166</v>
      </c>
      <c r="P44" s="14" t="s">
        <v>3337</v>
      </c>
      <c r="Q44" s="14" t="s">
        <v>168</v>
      </c>
      <c r="R44" s="14" t="s">
        <v>3011</v>
      </c>
      <c r="S44" s="14" t="s">
        <v>3338</v>
      </c>
      <c r="T44" s="14" t="s">
        <v>170</v>
      </c>
      <c r="U44" s="14" t="s">
        <v>171</v>
      </c>
      <c r="V44" s="16" t="s">
        <v>3339</v>
      </c>
      <c r="W44" s="14" t="s">
        <v>169</v>
      </c>
      <c r="X44" s="14" t="s">
        <v>3340</v>
      </c>
      <c r="Y44" s="16" t="s">
        <v>3341</v>
      </c>
      <c r="Z44" s="14" t="s">
        <v>265</v>
      </c>
      <c r="AA44" s="18" t="s">
        <v>3342</v>
      </c>
      <c r="AB44" s="19" t="n">
        <v>80000</v>
      </c>
      <c r="AC44" s="19" t="n">
        <v>97497</v>
      </c>
      <c r="AD44" s="19" t="s">
        <v>3343</v>
      </c>
      <c r="AE44" s="14" t="s">
        <v>570</v>
      </c>
      <c r="AF44" s="20" t="s">
        <v>3344</v>
      </c>
      <c r="AG44" s="21" t="s">
        <v>3345</v>
      </c>
      <c r="AH44" s="19" t="s">
        <v>3346</v>
      </c>
      <c r="AI44" s="16" t="s">
        <v>2885</v>
      </c>
      <c r="AJ44" s="16" t="s">
        <v>3347</v>
      </c>
      <c r="AK44" s="16" t="s">
        <v>3348</v>
      </c>
      <c r="AL44" s="14" t="s">
        <v>184</v>
      </c>
      <c r="AM44" s="14" t="s">
        <v>3349</v>
      </c>
    </row>
    <row r="45" customFormat="false" ht="15" hidden="false" customHeight="true" outlineLevel="0" collapsed="false">
      <c r="A45" s="14" t="s">
        <v>3350</v>
      </c>
      <c r="B45" s="14" t="s">
        <v>157</v>
      </c>
      <c r="C45" s="15" t="n">
        <v>42719</v>
      </c>
      <c r="D45" s="14" t="n">
        <f aca="false">IF(C45="","",YEAR(C45))</f>
        <v>2016</v>
      </c>
      <c r="E45" s="14" t="s">
        <v>187</v>
      </c>
      <c r="F45" s="16" t="s">
        <v>3125</v>
      </c>
      <c r="G45" s="14" t="s">
        <v>3126</v>
      </c>
      <c r="H45" s="14" t="s">
        <v>3127</v>
      </c>
      <c r="I45" s="16" t="s">
        <v>3128</v>
      </c>
      <c r="J45" s="14" t="s">
        <v>2770</v>
      </c>
      <c r="K45" s="14" t="s">
        <v>2894</v>
      </c>
      <c r="L45" s="16" t="s">
        <v>3351</v>
      </c>
      <c r="M45" s="17" t="s">
        <v>3352</v>
      </c>
      <c r="N45" s="14" t="s">
        <v>128</v>
      </c>
      <c r="O45" s="14" t="s">
        <v>263</v>
      </c>
      <c r="P45" s="14" t="s">
        <v>587</v>
      </c>
      <c r="Q45" s="14" t="s">
        <v>265</v>
      </c>
      <c r="R45" s="14" t="s">
        <v>3011</v>
      </c>
      <c r="S45" s="14" t="s">
        <v>3353</v>
      </c>
      <c r="T45" s="14" t="s">
        <v>170</v>
      </c>
      <c r="U45" s="14" t="s">
        <v>171</v>
      </c>
      <c r="V45" s="16" t="s">
        <v>3354</v>
      </c>
      <c r="W45" s="14" t="s">
        <v>169</v>
      </c>
      <c r="X45" s="14" t="s">
        <v>3355</v>
      </c>
      <c r="Y45" s="16" t="s">
        <v>3356</v>
      </c>
      <c r="Z45" s="14" t="s">
        <v>265</v>
      </c>
      <c r="AA45" s="18" t="s">
        <v>3357</v>
      </c>
      <c r="AB45" s="19" t="n">
        <v>80000</v>
      </c>
      <c r="AC45" s="19" t="s">
        <v>3358</v>
      </c>
      <c r="AD45" s="19" t="s">
        <v>3359</v>
      </c>
      <c r="AE45" s="14" t="s">
        <v>168</v>
      </c>
      <c r="AF45" s="20" t="s">
        <v>3360</v>
      </c>
      <c r="AG45" s="21" t="s">
        <v>3361</v>
      </c>
      <c r="AH45" s="19" t="s">
        <v>3362</v>
      </c>
      <c r="AI45" s="16" t="s">
        <v>3363</v>
      </c>
      <c r="AJ45" s="16" t="s">
        <v>3364</v>
      </c>
      <c r="AK45" s="16" t="s">
        <v>3365</v>
      </c>
      <c r="AL45" s="14" t="s">
        <v>184</v>
      </c>
      <c r="AM45" s="14" t="s">
        <v>3366</v>
      </c>
    </row>
    <row r="46" customFormat="false" ht="15" hidden="false" customHeight="true" outlineLevel="0" collapsed="false">
      <c r="A46" s="14" t="s">
        <v>3367</v>
      </c>
      <c r="B46" s="14" t="s">
        <v>157</v>
      </c>
      <c r="C46" s="15" t="n">
        <v>42723</v>
      </c>
      <c r="D46" s="14" t="n">
        <f aca="false">IF(C46="","",YEAR(C46))</f>
        <v>2016</v>
      </c>
      <c r="E46" s="14" t="s">
        <v>120</v>
      </c>
      <c r="F46" s="16" t="s">
        <v>3368</v>
      </c>
      <c r="G46" s="14" t="s">
        <v>3369</v>
      </c>
      <c r="H46" s="14" t="s">
        <v>3370</v>
      </c>
      <c r="I46" s="16" t="s">
        <v>3371</v>
      </c>
      <c r="J46" s="14" t="s">
        <v>603</v>
      </c>
      <c r="K46" s="14" t="s">
        <v>2874</v>
      </c>
      <c r="L46" s="16" t="s">
        <v>3372</v>
      </c>
      <c r="M46" s="17" t="s">
        <v>3373</v>
      </c>
      <c r="N46" s="14" t="s">
        <v>128</v>
      </c>
      <c r="O46" s="14" t="s">
        <v>166</v>
      </c>
      <c r="P46" s="14" t="s">
        <v>3374</v>
      </c>
      <c r="Q46" s="14" t="s">
        <v>168</v>
      </c>
      <c r="R46" s="14" t="s">
        <v>2877</v>
      </c>
      <c r="S46" s="14" t="s">
        <v>3375</v>
      </c>
      <c r="T46" s="14" t="s">
        <v>170</v>
      </c>
      <c r="U46" s="14" t="s">
        <v>288</v>
      </c>
      <c r="V46" s="16" t="s">
        <v>3376</v>
      </c>
      <c r="W46" s="14" t="s">
        <v>287</v>
      </c>
      <c r="X46" s="14" t="s">
        <v>3377</v>
      </c>
      <c r="Y46" s="16" t="s">
        <v>3378</v>
      </c>
      <c r="Z46" s="14" t="s">
        <v>168</v>
      </c>
      <c r="AA46" s="18"/>
      <c r="AB46" s="19"/>
      <c r="AC46" s="19" t="s">
        <v>3379</v>
      </c>
      <c r="AD46" s="19" t="s">
        <v>2536</v>
      </c>
      <c r="AE46" s="14" t="s">
        <v>291</v>
      </c>
      <c r="AF46" s="20" t="s">
        <v>3380</v>
      </c>
      <c r="AG46" s="21" t="s">
        <v>1595</v>
      </c>
      <c r="AH46" s="19" t="s">
        <v>1595</v>
      </c>
      <c r="AI46" s="16" t="s">
        <v>2885</v>
      </c>
      <c r="AJ46" s="16" t="s">
        <v>3381</v>
      </c>
      <c r="AK46" s="16" t="s">
        <v>3382</v>
      </c>
      <c r="AL46" s="14" t="s">
        <v>184</v>
      </c>
      <c r="AM46" s="14" t="s">
        <v>3383</v>
      </c>
    </row>
    <row r="47" customFormat="false" ht="15" hidden="false" customHeight="true" outlineLevel="0" collapsed="false">
      <c r="A47" s="14" t="s">
        <v>3384</v>
      </c>
      <c r="B47" s="14" t="s">
        <v>157</v>
      </c>
      <c r="C47" s="15" t="n">
        <v>42817</v>
      </c>
      <c r="D47" s="14" t="n">
        <f aca="false">IF(C47="","",YEAR(C47))</f>
        <v>2017</v>
      </c>
      <c r="E47" s="14" t="s">
        <v>120</v>
      </c>
      <c r="F47" s="16" t="s">
        <v>3385</v>
      </c>
      <c r="G47" s="14" t="s">
        <v>3386</v>
      </c>
      <c r="H47" s="14" t="s">
        <v>3387</v>
      </c>
      <c r="I47" s="16" t="s">
        <v>3388</v>
      </c>
      <c r="J47" s="14" t="s">
        <v>1201</v>
      </c>
      <c r="K47" s="14" t="s">
        <v>2874</v>
      </c>
      <c r="L47" s="16" t="s">
        <v>3389</v>
      </c>
      <c r="M47" s="17" t="s">
        <v>3390</v>
      </c>
      <c r="N47" s="14" t="s">
        <v>128</v>
      </c>
      <c r="O47" s="14" t="s">
        <v>166</v>
      </c>
      <c r="P47" s="14" t="s">
        <v>3391</v>
      </c>
      <c r="Q47" s="14" t="s">
        <v>265</v>
      </c>
      <c r="R47" s="14" t="s">
        <v>2877</v>
      </c>
      <c r="S47" s="14" t="s">
        <v>3392</v>
      </c>
      <c r="T47" s="14" t="s">
        <v>170</v>
      </c>
      <c r="U47" s="14" t="s">
        <v>288</v>
      </c>
      <c r="V47" s="16" t="s">
        <v>3393</v>
      </c>
      <c r="W47" s="14" t="s">
        <v>287</v>
      </c>
      <c r="X47" s="14" t="s">
        <v>3394</v>
      </c>
      <c r="Y47" s="16" t="s">
        <v>3217</v>
      </c>
      <c r="Z47" s="14" t="s">
        <v>168</v>
      </c>
      <c r="AA47" s="18"/>
      <c r="AB47" s="19"/>
      <c r="AC47" s="19" t="s">
        <v>2882</v>
      </c>
      <c r="AD47" s="19" t="s">
        <v>2536</v>
      </c>
      <c r="AE47" s="14" t="s">
        <v>291</v>
      </c>
      <c r="AF47" s="20" t="s">
        <v>3395</v>
      </c>
      <c r="AG47" s="21" t="s">
        <v>2884</v>
      </c>
      <c r="AH47" s="19" t="s">
        <v>3396</v>
      </c>
      <c r="AI47" s="16" t="s">
        <v>2885</v>
      </c>
      <c r="AJ47" s="16" t="s">
        <v>3397</v>
      </c>
      <c r="AK47" s="16" t="s">
        <v>3398</v>
      </c>
      <c r="AL47" s="14" t="s">
        <v>184</v>
      </c>
      <c r="AM47" s="14" t="s">
        <v>3399</v>
      </c>
    </row>
    <row r="48" customFormat="false" ht="15" hidden="false" customHeight="true" outlineLevel="0" collapsed="false">
      <c r="A48" s="14" t="s">
        <v>3400</v>
      </c>
      <c r="B48" s="14" t="s">
        <v>157</v>
      </c>
      <c r="C48" s="15" t="n">
        <v>42850</v>
      </c>
      <c r="D48" s="14" t="n">
        <f aca="false">IF(C48="","",YEAR(C48))</f>
        <v>2017</v>
      </c>
      <c r="E48" s="14" t="s">
        <v>120</v>
      </c>
      <c r="F48" s="16" t="s">
        <v>3401</v>
      </c>
      <c r="G48" s="14" t="s">
        <v>3402</v>
      </c>
      <c r="H48" s="14" t="s">
        <v>3403</v>
      </c>
      <c r="I48" s="16" t="s">
        <v>3404</v>
      </c>
      <c r="J48" s="14" t="s">
        <v>1201</v>
      </c>
      <c r="K48" s="14" t="s">
        <v>2972</v>
      </c>
      <c r="L48" s="16" t="s">
        <v>3405</v>
      </c>
      <c r="M48" s="17" t="s">
        <v>3406</v>
      </c>
      <c r="N48" s="14" t="s">
        <v>128</v>
      </c>
      <c r="O48" s="14" t="s">
        <v>166</v>
      </c>
      <c r="P48" s="14" t="s">
        <v>1257</v>
      </c>
      <c r="Q48" s="14" t="s">
        <v>265</v>
      </c>
      <c r="R48" s="14" t="s">
        <v>2898</v>
      </c>
      <c r="S48" s="14" t="s">
        <v>3407</v>
      </c>
      <c r="T48" s="14" t="s">
        <v>330</v>
      </c>
      <c r="U48" s="14" t="s">
        <v>2599</v>
      </c>
      <c r="V48" s="16" t="s">
        <v>3408</v>
      </c>
      <c r="W48" s="14" t="s">
        <v>2463</v>
      </c>
      <c r="X48" s="14" t="s">
        <v>3409</v>
      </c>
      <c r="Y48" s="16" t="s">
        <v>3017</v>
      </c>
      <c r="Z48" s="14" t="s">
        <v>168</v>
      </c>
      <c r="AA48" s="18"/>
      <c r="AB48" s="19"/>
      <c r="AC48" s="19" t="s">
        <v>3410</v>
      </c>
      <c r="AD48" s="19" t="s">
        <v>2536</v>
      </c>
      <c r="AE48" s="14" t="s">
        <v>291</v>
      </c>
      <c r="AF48" s="20" t="s">
        <v>3017</v>
      </c>
      <c r="AG48" s="21" t="s">
        <v>3411</v>
      </c>
      <c r="AH48" s="19" t="s">
        <v>3412</v>
      </c>
      <c r="AI48" s="16" t="s">
        <v>2885</v>
      </c>
      <c r="AJ48" s="16" t="s">
        <v>3413</v>
      </c>
      <c r="AK48" s="16" t="s">
        <v>3414</v>
      </c>
      <c r="AL48" s="14" t="s">
        <v>184</v>
      </c>
      <c r="AM48" s="14" t="s">
        <v>3415</v>
      </c>
    </row>
    <row r="49" customFormat="false" ht="15" hidden="false" customHeight="true" outlineLevel="0" collapsed="false">
      <c r="A49" s="14" t="s">
        <v>3416</v>
      </c>
      <c r="B49" s="14" t="s">
        <v>157</v>
      </c>
      <c r="C49" s="15" t="n">
        <v>42851</v>
      </c>
      <c r="D49" s="14" t="n">
        <f aca="false">IF(C49="","",YEAR(C49))</f>
        <v>2017</v>
      </c>
      <c r="E49" s="14" t="s">
        <v>120</v>
      </c>
      <c r="F49" s="16" t="s">
        <v>3417</v>
      </c>
      <c r="G49" s="14" t="s">
        <v>3418</v>
      </c>
      <c r="H49" s="14" t="s">
        <v>3419</v>
      </c>
      <c r="I49" s="16" t="s">
        <v>3420</v>
      </c>
      <c r="J49" s="14" t="s">
        <v>2790</v>
      </c>
      <c r="K49" s="14" t="s">
        <v>3056</v>
      </c>
      <c r="L49" s="16" t="s">
        <v>3421</v>
      </c>
      <c r="M49" s="17" t="s">
        <v>3422</v>
      </c>
      <c r="N49" s="14" t="s">
        <v>128</v>
      </c>
      <c r="O49" s="14" t="s">
        <v>166</v>
      </c>
      <c r="P49" s="14" t="s">
        <v>1320</v>
      </c>
      <c r="Q49" s="14" t="s">
        <v>168</v>
      </c>
      <c r="R49" s="14" t="s">
        <v>2898</v>
      </c>
      <c r="S49" s="14" t="s">
        <v>3423</v>
      </c>
      <c r="T49" s="14" t="s">
        <v>170</v>
      </c>
      <c r="U49" s="14" t="s">
        <v>288</v>
      </c>
      <c r="V49" s="16" t="s">
        <v>3424</v>
      </c>
      <c r="W49" s="14" t="s">
        <v>287</v>
      </c>
      <c r="X49" s="14" t="s">
        <v>3425</v>
      </c>
      <c r="Y49" s="16" t="s">
        <v>3426</v>
      </c>
      <c r="Z49" s="14" t="s">
        <v>168</v>
      </c>
      <c r="AA49" s="18"/>
      <c r="AB49" s="19"/>
      <c r="AC49" s="19" t="s">
        <v>3427</v>
      </c>
      <c r="AD49" s="19" t="s">
        <v>2536</v>
      </c>
      <c r="AE49" s="14" t="s">
        <v>291</v>
      </c>
      <c r="AF49" s="20" t="s">
        <v>3428</v>
      </c>
      <c r="AG49" s="21" t="s">
        <v>3203</v>
      </c>
      <c r="AH49" s="19" t="s">
        <v>1595</v>
      </c>
      <c r="AI49" s="16" t="s">
        <v>2885</v>
      </c>
      <c r="AJ49" s="16" t="s">
        <v>3429</v>
      </c>
      <c r="AK49" s="16" t="s">
        <v>3430</v>
      </c>
      <c r="AL49" s="14" t="s">
        <v>184</v>
      </c>
      <c r="AM49" s="14" t="s">
        <v>3431</v>
      </c>
    </row>
    <row r="50" customFormat="false" ht="15" hidden="false" customHeight="true" outlineLevel="0" collapsed="false">
      <c r="A50" s="14" t="s">
        <v>3432</v>
      </c>
      <c r="B50" s="14" t="s">
        <v>157</v>
      </c>
      <c r="C50" s="15" t="n">
        <v>42884</v>
      </c>
      <c r="D50" s="14" t="n">
        <f aca="false">IF(C50="","",YEAR(C50))</f>
        <v>2017</v>
      </c>
      <c r="E50" s="14" t="s">
        <v>187</v>
      </c>
      <c r="F50" s="16" t="s">
        <v>3433</v>
      </c>
      <c r="G50" s="14" t="s">
        <v>3434</v>
      </c>
      <c r="H50" s="14" t="s">
        <v>3435</v>
      </c>
      <c r="I50" s="16" t="s">
        <v>3436</v>
      </c>
      <c r="J50" s="14" t="s">
        <v>2691</v>
      </c>
      <c r="K50" s="14" t="s">
        <v>2972</v>
      </c>
      <c r="L50" s="16" t="s">
        <v>3437</v>
      </c>
      <c r="M50" s="17" t="s">
        <v>3438</v>
      </c>
      <c r="N50" s="14" t="s">
        <v>128</v>
      </c>
      <c r="O50" s="14" t="s">
        <v>166</v>
      </c>
      <c r="P50" s="14" t="s">
        <v>3439</v>
      </c>
      <c r="Q50" s="14" t="s">
        <v>265</v>
      </c>
      <c r="R50" s="14" t="s">
        <v>3011</v>
      </c>
      <c r="S50" s="14" t="s">
        <v>3440</v>
      </c>
      <c r="T50" s="14" t="s">
        <v>330</v>
      </c>
      <c r="U50" s="14" t="s">
        <v>266</v>
      </c>
      <c r="V50" s="16" t="s">
        <v>3441</v>
      </c>
      <c r="W50" s="14" t="s">
        <v>333</v>
      </c>
      <c r="X50" s="14" t="s">
        <v>3442</v>
      </c>
      <c r="Y50" s="16" t="s">
        <v>3443</v>
      </c>
      <c r="Z50" s="14" t="s">
        <v>168</v>
      </c>
      <c r="AA50" s="18"/>
      <c r="AB50" s="19"/>
      <c r="AC50" s="19" t="s">
        <v>3444</v>
      </c>
      <c r="AD50" s="19" t="s">
        <v>2536</v>
      </c>
      <c r="AE50" s="14" t="s">
        <v>291</v>
      </c>
      <c r="AF50" s="20" t="s">
        <v>3445</v>
      </c>
      <c r="AG50" s="21" t="s">
        <v>3446</v>
      </c>
      <c r="AH50" s="19" t="s">
        <v>3447</v>
      </c>
      <c r="AI50" s="16" t="s">
        <v>2885</v>
      </c>
      <c r="AJ50" s="16" t="s">
        <v>3448</v>
      </c>
      <c r="AK50" s="16" t="s">
        <v>3449</v>
      </c>
      <c r="AL50" s="14" t="s">
        <v>184</v>
      </c>
      <c r="AM50" s="14" t="s">
        <v>3450</v>
      </c>
    </row>
    <row r="51" customFormat="false" ht="15" hidden="false" customHeight="true" outlineLevel="0" collapsed="false">
      <c r="A51" s="14" t="s">
        <v>3451</v>
      </c>
      <c r="B51" s="14" t="s">
        <v>157</v>
      </c>
      <c r="C51" s="15" t="n">
        <v>42912</v>
      </c>
      <c r="D51" s="14" t="n">
        <f aca="false">IF(C51="","",YEAR(C51))</f>
        <v>2017</v>
      </c>
      <c r="E51" s="14" t="s">
        <v>187</v>
      </c>
      <c r="F51" s="16" t="s">
        <v>3452</v>
      </c>
      <c r="G51" s="14" t="s">
        <v>3453</v>
      </c>
      <c r="H51" s="14" t="s">
        <v>3454</v>
      </c>
      <c r="I51" s="16" t="s">
        <v>3455</v>
      </c>
      <c r="J51" s="14" t="s">
        <v>2790</v>
      </c>
      <c r="K51" s="14" t="s">
        <v>2952</v>
      </c>
      <c r="L51" s="16" t="s">
        <v>3456</v>
      </c>
      <c r="M51" s="17" t="s">
        <v>3457</v>
      </c>
      <c r="N51" s="14" t="s">
        <v>128</v>
      </c>
      <c r="O51" s="14" t="s">
        <v>263</v>
      </c>
      <c r="P51" s="14" t="s">
        <v>3458</v>
      </c>
      <c r="Q51" s="14" t="s">
        <v>168</v>
      </c>
      <c r="R51" s="14" t="s">
        <v>3011</v>
      </c>
      <c r="S51" s="14" t="s">
        <v>3459</v>
      </c>
      <c r="T51" s="14" t="s">
        <v>170</v>
      </c>
      <c r="U51" s="14" t="s">
        <v>288</v>
      </c>
      <c r="V51" s="16" t="s">
        <v>3460</v>
      </c>
      <c r="W51" s="14" t="s">
        <v>287</v>
      </c>
      <c r="X51" s="14" t="s">
        <v>3461</v>
      </c>
      <c r="Y51" s="16" t="s">
        <v>3462</v>
      </c>
      <c r="Z51" s="14" t="s">
        <v>168</v>
      </c>
      <c r="AA51" s="18"/>
      <c r="AB51" s="19"/>
      <c r="AC51" s="19" t="s">
        <v>3463</v>
      </c>
      <c r="AD51" s="19" t="s">
        <v>2536</v>
      </c>
      <c r="AE51" s="14" t="s">
        <v>291</v>
      </c>
      <c r="AF51" s="20" t="s">
        <v>3464</v>
      </c>
      <c r="AG51" s="21" t="s">
        <v>3465</v>
      </c>
      <c r="AH51" s="19" t="s">
        <v>3466</v>
      </c>
      <c r="AI51" s="16" t="s">
        <v>2885</v>
      </c>
      <c r="AJ51" s="16" t="s">
        <v>3467</v>
      </c>
      <c r="AK51" s="16" t="s">
        <v>3468</v>
      </c>
      <c r="AL51" s="14" t="s">
        <v>184</v>
      </c>
      <c r="AM51" s="14" t="s">
        <v>3469</v>
      </c>
    </row>
    <row r="52" customFormat="false" ht="15" hidden="false" customHeight="true" outlineLevel="0" collapsed="false">
      <c r="A52" s="14" t="s">
        <v>3470</v>
      </c>
      <c r="B52" s="14" t="s">
        <v>157</v>
      </c>
      <c r="C52" s="15" t="n">
        <v>42940</v>
      </c>
      <c r="D52" s="14" t="n">
        <f aca="false">IF(C52="","",YEAR(C52))</f>
        <v>2017</v>
      </c>
      <c r="E52" s="14" t="s">
        <v>120</v>
      </c>
      <c r="F52" s="16" t="s">
        <v>3471</v>
      </c>
      <c r="G52" s="14" t="s">
        <v>3472</v>
      </c>
      <c r="H52" s="14" t="s">
        <v>3473</v>
      </c>
      <c r="I52" s="16" t="s">
        <v>3474</v>
      </c>
      <c r="J52" s="14" t="s">
        <v>2806</v>
      </c>
      <c r="K52" s="14" t="s">
        <v>3056</v>
      </c>
      <c r="L52" s="16" t="s">
        <v>3475</v>
      </c>
      <c r="M52" s="17" t="s">
        <v>3476</v>
      </c>
      <c r="N52" s="14" t="s">
        <v>128</v>
      </c>
      <c r="O52" s="14" t="s">
        <v>365</v>
      </c>
      <c r="P52" s="14" t="s">
        <v>3477</v>
      </c>
      <c r="Q52" s="14" t="s">
        <v>168</v>
      </c>
      <c r="R52" s="14" t="s">
        <v>2898</v>
      </c>
      <c r="S52" s="14" t="s">
        <v>3478</v>
      </c>
      <c r="T52" s="14" t="s">
        <v>170</v>
      </c>
      <c r="U52" s="14" t="s">
        <v>288</v>
      </c>
      <c r="V52" s="16" t="s">
        <v>3479</v>
      </c>
      <c r="W52" s="14" t="s">
        <v>287</v>
      </c>
      <c r="X52" s="14" t="s">
        <v>3480</v>
      </c>
      <c r="Y52" s="16" t="s">
        <v>3217</v>
      </c>
      <c r="Z52" s="14" t="s">
        <v>168</v>
      </c>
      <c r="AA52" s="18"/>
      <c r="AB52" s="19"/>
      <c r="AC52" s="19" t="s">
        <v>3481</v>
      </c>
      <c r="AD52" s="19" t="s">
        <v>2536</v>
      </c>
      <c r="AE52" s="14" t="s">
        <v>291</v>
      </c>
      <c r="AF52" s="20" t="s">
        <v>3482</v>
      </c>
      <c r="AG52" s="21" t="s">
        <v>3483</v>
      </c>
      <c r="AH52" s="19" t="s">
        <v>3484</v>
      </c>
      <c r="AI52" s="16" t="s">
        <v>2885</v>
      </c>
      <c r="AJ52" s="16" t="s">
        <v>3485</v>
      </c>
      <c r="AK52" s="16" t="s">
        <v>3486</v>
      </c>
      <c r="AL52" s="14" t="s">
        <v>184</v>
      </c>
      <c r="AM52" s="14" t="s">
        <v>3487</v>
      </c>
    </row>
    <row r="53" customFormat="false" ht="15" hidden="false" customHeight="true" outlineLevel="0" collapsed="false">
      <c r="A53" s="14" t="s">
        <v>3488</v>
      </c>
      <c r="B53" s="14" t="s">
        <v>157</v>
      </c>
      <c r="C53" s="15" t="n">
        <v>42940</v>
      </c>
      <c r="D53" s="14" t="n">
        <f aca="false">IF(C53="","",YEAR(C53))</f>
        <v>2017</v>
      </c>
      <c r="E53" s="14" t="s">
        <v>120</v>
      </c>
      <c r="F53" s="16" t="s">
        <v>3489</v>
      </c>
      <c r="G53" s="14" t="s">
        <v>3490</v>
      </c>
      <c r="H53" s="14"/>
      <c r="I53" s="16" t="s">
        <v>3491</v>
      </c>
      <c r="J53" s="14" t="s">
        <v>231</v>
      </c>
      <c r="K53" s="14" t="s">
        <v>3056</v>
      </c>
      <c r="L53" s="16" t="s">
        <v>3492</v>
      </c>
      <c r="M53" s="17" t="s">
        <v>3493</v>
      </c>
      <c r="N53" s="14" t="s">
        <v>128</v>
      </c>
      <c r="O53" s="14" t="s">
        <v>365</v>
      </c>
      <c r="P53" s="14" t="s">
        <v>3494</v>
      </c>
      <c r="Q53" s="14" t="s">
        <v>168</v>
      </c>
      <c r="R53" s="14" t="s">
        <v>2898</v>
      </c>
      <c r="S53" s="14" t="s">
        <v>3495</v>
      </c>
      <c r="T53" s="14" t="s">
        <v>170</v>
      </c>
      <c r="U53" s="14" t="s">
        <v>241</v>
      </c>
      <c r="V53" s="16" t="s">
        <v>3496</v>
      </c>
      <c r="W53" s="14" t="s">
        <v>287</v>
      </c>
      <c r="X53" s="14" t="s">
        <v>3497</v>
      </c>
      <c r="Y53" s="16" t="s">
        <v>3498</v>
      </c>
      <c r="Z53" s="14" t="s">
        <v>168</v>
      </c>
      <c r="AA53" s="18"/>
      <c r="AB53" s="19"/>
      <c r="AC53" s="19" t="s">
        <v>2903</v>
      </c>
      <c r="AD53" s="19" t="s">
        <v>2536</v>
      </c>
      <c r="AE53" s="14" t="s">
        <v>291</v>
      </c>
      <c r="AF53" s="20" t="s">
        <v>3499</v>
      </c>
      <c r="AG53" s="21" t="s">
        <v>3500</v>
      </c>
      <c r="AH53" s="19" t="s">
        <v>3501</v>
      </c>
      <c r="AI53" s="16" t="s">
        <v>2885</v>
      </c>
      <c r="AJ53" s="16" t="s">
        <v>3502</v>
      </c>
      <c r="AK53" s="16" t="s">
        <v>3486</v>
      </c>
      <c r="AL53" s="14" t="s">
        <v>184</v>
      </c>
      <c r="AM53" s="14" t="s">
        <v>3503</v>
      </c>
    </row>
    <row r="54" customFormat="false" ht="15" hidden="false" customHeight="true" outlineLevel="0" collapsed="false">
      <c r="A54" s="14" t="s">
        <v>3504</v>
      </c>
      <c r="B54" s="14" t="s">
        <v>157</v>
      </c>
      <c r="C54" s="15" t="n">
        <v>42990</v>
      </c>
      <c r="D54" s="14" t="n">
        <f aca="false">IF(C54="","",YEAR(C54))</f>
        <v>2017</v>
      </c>
      <c r="E54" s="14" t="s">
        <v>120</v>
      </c>
      <c r="F54" s="16" t="s">
        <v>3505</v>
      </c>
      <c r="G54" s="14" t="s">
        <v>3506</v>
      </c>
      <c r="H54" s="14" t="s">
        <v>3507</v>
      </c>
      <c r="I54" s="16" t="s">
        <v>3508</v>
      </c>
      <c r="J54" s="14" t="s">
        <v>2691</v>
      </c>
      <c r="K54" s="14" t="s">
        <v>2874</v>
      </c>
      <c r="L54" s="16" t="s">
        <v>3509</v>
      </c>
      <c r="M54" s="17" t="s">
        <v>3510</v>
      </c>
      <c r="N54" s="14" t="s">
        <v>128</v>
      </c>
      <c r="O54" s="14" t="s">
        <v>365</v>
      </c>
      <c r="P54" s="14" t="s">
        <v>3511</v>
      </c>
      <c r="Q54" s="14" t="s">
        <v>265</v>
      </c>
      <c r="R54" s="14" t="s">
        <v>2877</v>
      </c>
      <c r="S54" s="14" t="s">
        <v>3512</v>
      </c>
      <c r="T54" s="14" t="s">
        <v>170</v>
      </c>
      <c r="U54" s="14" t="s">
        <v>288</v>
      </c>
      <c r="V54" s="16" t="s">
        <v>3513</v>
      </c>
      <c r="W54" s="14" t="s">
        <v>287</v>
      </c>
      <c r="X54" s="14" t="s">
        <v>3514</v>
      </c>
      <c r="Y54" s="16" t="s">
        <v>3217</v>
      </c>
      <c r="Z54" s="14" t="s">
        <v>168</v>
      </c>
      <c r="AA54" s="18"/>
      <c r="AB54" s="19"/>
      <c r="AC54" s="19" t="s">
        <v>3515</v>
      </c>
      <c r="AD54" s="19" t="s">
        <v>2536</v>
      </c>
      <c r="AE54" s="14" t="s">
        <v>291</v>
      </c>
      <c r="AF54" s="20" t="s">
        <v>3516</v>
      </c>
      <c r="AG54" s="21" t="s">
        <v>2884</v>
      </c>
      <c r="AH54" s="19" t="s">
        <v>3517</v>
      </c>
      <c r="AI54" s="16" t="s">
        <v>2885</v>
      </c>
      <c r="AJ54" s="16" t="s">
        <v>3518</v>
      </c>
      <c r="AK54" s="16" t="s">
        <v>3519</v>
      </c>
      <c r="AL54" s="14" t="s">
        <v>184</v>
      </c>
      <c r="AM54" s="14" t="s">
        <v>3520</v>
      </c>
    </row>
    <row r="55" customFormat="false" ht="15" hidden="false" customHeight="true" outlineLevel="0" collapsed="false">
      <c r="A55" s="14" t="s">
        <v>3521</v>
      </c>
      <c r="B55" s="14" t="s">
        <v>157</v>
      </c>
      <c r="C55" s="15" t="n">
        <v>42990</v>
      </c>
      <c r="D55" s="14" t="n">
        <f aca="false">IF(C55="","",YEAR(C55))</f>
        <v>2017</v>
      </c>
      <c r="E55" s="14" t="s">
        <v>120</v>
      </c>
      <c r="F55" s="16" t="s">
        <v>3522</v>
      </c>
      <c r="G55" s="14" t="s">
        <v>3523</v>
      </c>
      <c r="H55" s="14" t="s">
        <v>3524</v>
      </c>
      <c r="I55" s="16" t="s">
        <v>3525</v>
      </c>
      <c r="J55" s="14" t="s">
        <v>1201</v>
      </c>
      <c r="K55" s="14" t="s">
        <v>2874</v>
      </c>
      <c r="L55" s="16" t="s">
        <v>3526</v>
      </c>
      <c r="M55" s="17" t="s">
        <v>3527</v>
      </c>
      <c r="N55" s="14" t="s">
        <v>128</v>
      </c>
      <c r="O55" s="14" t="s">
        <v>166</v>
      </c>
      <c r="P55" s="14" t="s">
        <v>3169</v>
      </c>
      <c r="Q55" s="14" t="s">
        <v>265</v>
      </c>
      <c r="R55" s="14" t="s">
        <v>2877</v>
      </c>
      <c r="S55" s="14" t="s">
        <v>3528</v>
      </c>
      <c r="T55" s="14" t="s">
        <v>170</v>
      </c>
      <c r="U55" s="14" t="s">
        <v>331</v>
      </c>
      <c r="V55" s="16" t="s">
        <v>3529</v>
      </c>
      <c r="W55" s="14" t="s">
        <v>287</v>
      </c>
      <c r="X55" s="14" t="s">
        <v>3530</v>
      </c>
      <c r="Y55" s="16" t="s">
        <v>3217</v>
      </c>
      <c r="Z55" s="14" t="s">
        <v>168</v>
      </c>
      <c r="AA55" s="18"/>
      <c r="AB55" s="19"/>
      <c r="AC55" s="19" t="s">
        <v>2882</v>
      </c>
      <c r="AD55" s="19" t="s">
        <v>2536</v>
      </c>
      <c r="AE55" s="14" t="s">
        <v>291</v>
      </c>
      <c r="AF55" s="20" t="s">
        <v>3531</v>
      </c>
      <c r="AG55" s="21" t="s">
        <v>2884</v>
      </c>
      <c r="AH55" s="19" t="s">
        <v>1595</v>
      </c>
      <c r="AI55" s="16" t="s">
        <v>2885</v>
      </c>
      <c r="AJ55" s="16" t="s">
        <v>3532</v>
      </c>
      <c r="AK55" s="16" t="s">
        <v>3533</v>
      </c>
      <c r="AL55" s="14" t="s">
        <v>184</v>
      </c>
      <c r="AM55" s="14" t="s">
        <v>3534</v>
      </c>
    </row>
    <row r="56" customFormat="false" ht="15" hidden="false" customHeight="true" outlineLevel="0" collapsed="false">
      <c r="A56" s="14" t="s">
        <v>3535</v>
      </c>
      <c r="B56" s="14" t="s">
        <v>157</v>
      </c>
      <c r="C56" s="15" t="n">
        <v>43017</v>
      </c>
      <c r="D56" s="14" t="n">
        <f aca="false">IF(C56="","",YEAR(C56))</f>
        <v>2017</v>
      </c>
      <c r="E56" s="14" t="s">
        <v>120</v>
      </c>
      <c r="F56" s="16" t="s">
        <v>3536</v>
      </c>
      <c r="G56" s="14" t="s">
        <v>3537</v>
      </c>
      <c r="H56" s="14" t="s">
        <v>3538</v>
      </c>
      <c r="I56" s="16" t="s">
        <v>3539</v>
      </c>
      <c r="J56" s="14" t="s">
        <v>2770</v>
      </c>
      <c r="K56" s="14" t="s">
        <v>3056</v>
      </c>
      <c r="L56" s="16" t="s">
        <v>3540</v>
      </c>
      <c r="M56" s="17" t="s">
        <v>3541</v>
      </c>
      <c r="N56" s="14" t="s">
        <v>128</v>
      </c>
      <c r="O56" s="14" t="s">
        <v>240</v>
      </c>
      <c r="P56" s="14" t="s">
        <v>1363</v>
      </c>
      <c r="Q56" s="14" t="s">
        <v>168</v>
      </c>
      <c r="R56" s="14" t="s">
        <v>2898</v>
      </c>
      <c r="S56" s="14" t="s">
        <v>3542</v>
      </c>
      <c r="T56" s="14" t="s">
        <v>170</v>
      </c>
      <c r="U56" s="14" t="s">
        <v>3543</v>
      </c>
      <c r="V56" s="16" t="s">
        <v>3544</v>
      </c>
      <c r="W56" s="14" t="s">
        <v>287</v>
      </c>
      <c r="X56" s="14" t="s">
        <v>3545</v>
      </c>
      <c r="Y56" s="16" t="s">
        <v>3217</v>
      </c>
      <c r="Z56" s="14" t="s">
        <v>168</v>
      </c>
      <c r="AA56" s="18"/>
      <c r="AB56" s="19"/>
      <c r="AC56" s="19" t="s">
        <v>3546</v>
      </c>
      <c r="AD56" s="19" t="s">
        <v>2536</v>
      </c>
      <c r="AE56" s="14" t="s">
        <v>291</v>
      </c>
      <c r="AF56" s="20" t="s">
        <v>3547</v>
      </c>
      <c r="AG56" s="21" t="s">
        <v>3548</v>
      </c>
      <c r="AH56" s="19" t="s">
        <v>1595</v>
      </c>
      <c r="AI56" s="16" t="s">
        <v>2885</v>
      </c>
      <c r="AJ56" s="16" t="s">
        <v>3549</v>
      </c>
      <c r="AK56" s="16" t="s">
        <v>3486</v>
      </c>
      <c r="AL56" s="14" t="s">
        <v>184</v>
      </c>
      <c r="AM56" s="14" t="s">
        <v>3550</v>
      </c>
    </row>
    <row r="57" customFormat="false" ht="15" hidden="false" customHeight="true" outlineLevel="0" collapsed="false">
      <c r="A57" s="14" t="s">
        <v>3551</v>
      </c>
      <c r="B57" s="14" t="s">
        <v>157</v>
      </c>
      <c r="C57" s="15" t="n">
        <v>43025</v>
      </c>
      <c r="D57" s="14" t="n">
        <f aca="false">IF(C57="","",YEAR(C57))</f>
        <v>2017</v>
      </c>
      <c r="E57" s="14" t="s">
        <v>120</v>
      </c>
      <c r="F57" s="16" t="s">
        <v>3552</v>
      </c>
      <c r="G57" s="14" t="s">
        <v>3553</v>
      </c>
      <c r="H57" s="14" t="s">
        <v>3554</v>
      </c>
      <c r="I57" s="16" t="s">
        <v>2915</v>
      </c>
      <c r="J57" s="14" t="s">
        <v>2790</v>
      </c>
      <c r="K57" s="14" t="s">
        <v>2894</v>
      </c>
      <c r="L57" s="16" t="s">
        <v>3555</v>
      </c>
      <c r="M57" s="17" t="s">
        <v>3556</v>
      </c>
      <c r="N57" s="14" t="s">
        <v>128</v>
      </c>
      <c r="O57" s="14" t="s">
        <v>263</v>
      </c>
      <c r="P57" s="14" t="s">
        <v>530</v>
      </c>
      <c r="Q57" s="14" t="s">
        <v>168</v>
      </c>
      <c r="R57" s="14" t="s">
        <v>2898</v>
      </c>
      <c r="S57" s="14" t="s">
        <v>3557</v>
      </c>
      <c r="T57" s="14" t="s">
        <v>170</v>
      </c>
      <c r="U57" s="14" t="s">
        <v>288</v>
      </c>
      <c r="V57" s="16" t="s">
        <v>3558</v>
      </c>
      <c r="W57" s="14" t="s">
        <v>287</v>
      </c>
      <c r="X57" s="14" t="s">
        <v>3559</v>
      </c>
      <c r="Y57" s="16" t="s">
        <v>3272</v>
      </c>
      <c r="Z57" s="14" t="s">
        <v>168</v>
      </c>
      <c r="AA57" s="18"/>
      <c r="AB57" s="19"/>
      <c r="AC57" s="19" t="s">
        <v>3273</v>
      </c>
      <c r="AD57" s="19" t="s">
        <v>2536</v>
      </c>
      <c r="AE57" s="14" t="s">
        <v>291</v>
      </c>
      <c r="AF57" s="20" t="s">
        <v>3560</v>
      </c>
      <c r="AG57" s="21" t="s">
        <v>3561</v>
      </c>
      <c r="AH57" s="19" t="s">
        <v>3562</v>
      </c>
      <c r="AI57" s="16" t="s">
        <v>2885</v>
      </c>
      <c r="AJ57" s="16" t="s">
        <v>3563</v>
      </c>
      <c r="AK57" s="16" t="s">
        <v>3564</v>
      </c>
      <c r="AL57" s="14" t="s">
        <v>184</v>
      </c>
      <c r="AM57" s="14" t="s">
        <v>3565</v>
      </c>
    </row>
    <row r="58" customFormat="false" ht="15" hidden="false" customHeight="true" outlineLevel="0" collapsed="false">
      <c r="A58" s="14" t="s">
        <v>3566</v>
      </c>
      <c r="B58" s="14" t="s">
        <v>157</v>
      </c>
      <c r="C58" s="15" t="n">
        <v>43028</v>
      </c>
      <c r="D58" s="14" t="n">
        <f aca="false">IF(C58="","",YEAR(C58))</f>
        <v>2017</v>
      </c>
      <c r="E58" s="14" t="s">
        <v>120</v>
      </c>
      <c r="F58" s="16" t="s">
        <v>3567</v>
      </c>
      <c r="G58" s="14" t="s">
        <v>3568</v>
      </c>
      <c r="H58" s="14" t="s">
        <v>3569</v>
      </c>
      <c r="I58" s="16" t="s">
        <v>3570</v>
      </c>
      <c r="J58" s="14" t="s">
        <v>603</v>
      </c>
      <c r="K58" s="14" t="s">
        <v>2952</v>
      </c>
      <c r="L58" s="16" t="s">
        <v>3571</v>
      </c>
      <c r="M58" s="17" t="s">
        <v>3572</v>
      </c>
      <c r="N58" s="14" t="s">
        <v>128</v>
      </c>
      <c r="O58" s="14" t="s">
        <v>166</v>
      </c>
      <c r="P58" s="14" t="s">
        <v>3573</v>
      </c>
      <c r="Q58" s="14" t="s">
        <v>265</v>
      </c>
      <c r="R58" s="14" t="s">
        <v>2898</v>
      </c>
      <c r="S58" s="14" t="s">
        <v>3574</v>
      </c>
      <c r="T58" s="14" t="s">
        <v>170</v>
      </c>
      <c r="U58" s="14" t="s">
        <v>956</v>
      </c>
      <c r="V58" s="16" t="s">
        <v>3575</v>
      </c>
      <c r="W58" s="14" t="s">
        <v>169</v>
      </c>
      <c r="X58" s="14" t="s">
        <v>3576</v>
      </c>
      <c r="Y58" s="16" t="s">
        <v>3577</v>
      </c>
      <c r="Z58" s="14" t="s">
        <v>168</v>
      </c>
      <c r="AA58" s="18"/>
      <c r="AB58" s="19"/>
      <c r="AC58" s="19" t="s">
        <v>3156</v>
      </c>
      <c r="AD58" s="19" t="s">
        <v>2536</v>
      </c>
      <c r="AE58" s="14" t="s">
        <v>291</v>
      </c>
      <c r="AF58" s="20" t="s">
        <v>3578</v>
      </c>
      <c r="AG58" s="21" t="s">
        <v>3579</v>
      </c>
      <c r="AH58" s="19" t="s">
        <v>3580</v>
      </c>
      <c r="AI58" s="16" t="s">
        <v>2885</v>
      </c>
      <c r="AJ58" s="16" t="s">
        <v>3581</v>
      </c>
      <c r="AK58" s="16" t="s">
        <v>3582</v>
      </c>
      <c r="AL58" s="14" t="s">
        <v>184</v>
      </c>
      <c r="AM58" s="14" t="s">
        <v>3583</v>
      </c>
    </row>
    <row r="59" customFormat="false" ht="15" hidden="false" customHeight="true" outlineLevel="0" collapsed="false">
      <c r="A59" s="14" t="s">
        <v>3584</v>
      </c>
      <c r="B59" s="14" t="s">
        <v>157</v>
      </c>
      <c r="C59" s="15" t="n">
        <v>43067</v>
      </c>
      <c r="D59" s="14" t="n">
        <f aca="false">IF(C59="","",YEAR(C59))</f>
        <v>2017</v>
      </c>
      <c r="E59" s="14" t="s">
        <v>120</v>
      </c>
      <c r="F59" s="16" t="s">
        <v>3585</v>
      </c>
      <c r="G59" s="14" t="s">
        <v>3586</v>
      </c>
      <c r="H59" s="14"/>
      <c r="I59" s="16" t="s">
        <v>3587</v>
      </c>
      <c r="J59" s="14" t="s">
        <v>2790</v>
      </c>
      <c r="K59" s="14" t="s">
        <v>2874</v>
      </c>
      <c r="L59" s="16" t="s">
        <v>3588</v>
      </c>
      <c r="M59" s="17" t="s">
        <v>3589</v>
      </c>
      <c r="N59" s="14" t="s">
        <v>128</v>
      </c>
      <c r="O59" s="14" t="s">
        <v>166</v>
      </c>
      <c r="P59" s="14" t="s">
        <v>3590</v>
      </c>
      <c r="Q59" s="14" t="s">
        <v>168</v>
      </c>
      <c r="R59" s="14" t="s">
        <v>2877</v>
      </c>
      <c r="S59" s="14" t="s">
        <v>3591</v>
      </c>
      <c r="T59" s="14" t="s">
        <v>170</v>
      </c>
      <c r="U59" s="14" t="s">
        <v>309</v>
      </c>
      <c r="V59" s="16" t="s">
        <v>3592</v>
      </c>
      <c r="W59" s="14" t="s">
        <v>287</v>
      </c>
      <c r="X59" s="14" t="s">
        <v>3593</v>
      </c>
      <c r="Y59" s="16" t="s">
        <v>3217</v>
      </c>
      <c r="Z59" s="14" t="s">
        <v>168</v>
      </c>
      <c r="AA59" s="18"/>
      <c r="AB59" s="19"/>
      <c r="AC59" s="19" t="s">
        <v>2536</v>
      </c>
      <c r="AD59" s="19" t="s">
        <v>2536</v>
      </c>
      <c r="AE59" s="14" t="s">
        <v>291</v>
      </c>
      <c r="AF59" s="20" t="s">
        <v>3594</v>
      </c>
      <c r="AG59" s="21" t="s">
        <v>3595</v>
      </c>
      <c r="AH59" s="19" t="s">
        <v>1595</v>
      </c>
      <c r="AI59" s="16" t="s">
        <v>2885</v>
      </c>
      <c r="AJ59" s="16" t="s">
        <v>3596</v>
      </c>
      <c r="AK59" s="16" t="s">
        <v>3597</v>
      </c>
      <c r="AL59" s="14" t="s">
        <v>184</v>
      </c>
      <c r="AM59" s="14" t="s">
        <v>3598</v>
      </c>
    </row>
    <row r="60" customFormat="false" ht="15" hidden="false" customHeight="true" outlineLevel="0" collapsed="false">
      <c r="A60" s="14" t="s">
        <v>3599</v>
      </c>
      <c r="B60" s="14" t="s">
        <v>157</v>
      </c>
      <c r="C60" s="15" t="n">
        <v>43067</v>
      </c>
      <c r="D60" s="14" t="n">
        <f aca="false">IF(C60="","",YEAR(C60))</f>
        <v>2017</v>
      </c>
      <c r="E60" s="14" t="s">
        <v>120</v>
      </c>
      <c r="F60" s="16" t="s">
        <v>3600</v>
      </c>
      <c r="G60" s="14" t="s">
        <v>3601</v>
      </c>
      <c r="H60" s="14"/>
      <c r="I60" s="16" t="s">
        <v>3602</v>
      </c>
      <c r="J60" s="14" t="s">
        <v>2691</v>
      </c>
      <c r="K60" s="14" t="s">
        <v>3056</v>
      </c>
      <c r="L60" s="16" t="s">
        <v>3603</v>
      </c>
      <c r="M60" s="17" t="s">
        <v>3604</v>
      </c>
      <c r="N60" s="14" t="s">
        <v>128</v>
      </c>
      <c r="O60" s="14" t="s">
        <v>166</v>
      </c>
      <c r="P60" s="14" t="s">
        <v>3605</v>
      </c>
      <c r="Q60" s="14" t="s">
        <v>168</v>
      </c>
      <c r="R60" s="14" t="s">
        <v>2898</v>
      </c>
      <c r="S60" s="14" t="s">
        <v>3606</v>
      </c>
      <c r="T60" s="14" t="s">
        <v>170</v>
      </c>
      <c r="U60" s="14" t="s">
        <v>309</v>
      </c>
      <c r="V60" s="16" t="s">
        <v>3607</v>
      </c>
      <c r="W60" s="14" t="s">
        <v>169</v>
      </c>
      <c r="X60" s="14" t="s">
        <v>3608</v>
      </c>
      <c r="Y60" s="16" t="s">
        <v>3217</v>
      </c>
      <c r="Z60" s="14" t="s">
        <v>168</v>
      </c>
      <c r="AA60" s="18"/>
      <c r="AB60" s="19"/>
      <c r="AC60" s="19" t="s">
        <v>2536</v>
      </c>
      <c r="AD60" s="19" t="s">
        <v>2536</v>
      </c>
      <c r="AE60" s="14" t="s">
        <v>291</v>
      </c>
      <c r="AF60" s="20" t="s">
        <v>3609</v>
      </c>
      <c r="AG60" s="21" t="s">
        <v>3595</v>
      </c>
      <c r="AH60" s="19" t="s">
        <v>1595</v>
      </c>
      <c r="AI60" s="16" t="s">
        <v>2885</v>
      </c>
      <c r="AJ60" s="16" t="s">
        <v>3610</v>
      </c>
      <c r="AK60" s="16" t="s">
        <v>3611</v>
      </c>
      <c r="AL60" s="14" t="s">
        <v>184</v>
      </c>
      <c r="AM60" s="14" t="s">
        <v>3612</v>
      </c>
    </row>
    <row r="61" customFormat="false" ht="15" hidden="false" customHeight="true" outlineLevel="0" collapsed="false">
      <c r="A61" s="14" t="s">
        <v>3613</v>
      </c>
      <c r="B61" s="14" t="s">
        <v>157</v>
      </c>
      <c r="C61" s="15" t="n">
        <v>43067</v>
      </c>
      <c r="D61" s="14" t="n">
        <f aca="false">IF(C61="","",YEAR(C61))</f>
        <v>2017</v>
      </c>
      <c r="E61" s="14" t="s">
        <v>120</v>
      </c>
      <c r="F61" s="16" t="s">
        <v>3614</v>
      </c>
      <c r="G61" s="14" t="s">
        <v>3615</v>
      </c>
      <c r="H61" s="14" t="s">
        <v>3616</v>
      </c>
      <c r="I61" s="16" t="s">
        <v>3617</v>
      </c>
      <c r="J61" s="14" t="s">
        <v>603</v>
      </c>
      <c r="K61" s="14" t="s">
        <v>2972</v>
      </c>
      <c r="L61" s="16" t="s">
        <v>3618</v>
      </c>
      <c r="M61" s="17" t="s">
        <v>3619</v>
      </c>
      <c r="N61" s="14" t="s">
        <v>128</v>
      </c>
      <c r="O61" s="14" t="s">
        <v>166</v>
      </c>
      <c r="P61" s="14" t="s">
        <v>3620</v>
      </c>
      <c r="Q61" s="14" t="s">
        <v>265</v>
      </c>
      <c r="R61" s="14" t="s">
        <v>2898</v>
      </c>
      <c r="S61" s="14" t="s">
        <v>3621</v>
      </c>
      <c r="T61" s="14" t="s">
        <v>330</v>
      </c>
      <c r="U61" s="14" t="s">
        <v>331</v>
      </c>
      <c r="V61" s="16" t="s">
        <v>3622</v>
      </c>
      <c r="W61" s="14" t="s">
        <v>2463</v>
      </c>
      <c r="X61" s="14" t="s">
        <v>3623</v>
      </c>
      <c r="Y61" s="16" t="s">
        <v>3017</v>
      </c>
      <c r="Z61" s="14" t="s">
        <v>168</v>
      </c>
      <c r="AA61" s="18" t="s">
        <v>3624</v>
      </c>
      <c r="AB61" s="19"/>
      <c r="AC61" s="19" t="s">
        <v>3625</v>
      </c>
      <c r="AD61" s="19" t="s">
        <v>2536</v>
      </c>
      <c r="AE61" s="14" t="s">
        <v>291</v>
      </c>
      <c r="AF61" s="20" t="s">
        <v>3017</v>
      </c>
      <c r="AG61" s="21" t="s">
        <v>3626</v>
      </c>
      <c r="AH61" s="19" t="s">
        <v>3627</v>
      </c>
      <c r="AI61" s="16" t="s">
        <v>2885</v>
      </c>
      <c r="AJ61" s="16" t="s">
        <v>3628</v>
      </c>
      <c r="AK61" s="16" t="s">
        <v>338</v>
      </c>
      <c r="AL61" s="14" t="s">
        <v>184</v>
      </c>
      <c r="AM61" s="14" t="s">
        <v>3629</v>
      </c>
    </row>
    <row r="62" customFormat="false" ht="15" hidden="false" customHeight="true" outlineLevel="0" collapsed="false">
      <c r="A62" s="14" t="s">
        <v>3630</v>
      </c>
      <c r="B62" s="14" t="s">
        <v>157</v>
      </c>
      <c r="C62" s="15" t="n">
        <v>43068</v>
      </c>
      <c r="D62" s="14" t="n">
        <f aca="false">IF(C62="","",YEAR(C62))</f>
        <v>2017</v>
      </c>
      <c r="E62" s="14" t="s">
        <v>120</v>
      </c>
      <c r="F62" s="16" t="s">
        <v>3614</v>
      </c>
      <c r="G62" s="14" t="s">
        <v>3615</v>
      </c>
      <c r="H62" s="14" t="s">
        <v>3616</v>
      </c>
      <c r="I62" s="16" t="s">
        <v>3631</v>
      </c>
      <c r="J62" s="14" t="s">
        <v>603</v>
      </c>
      <c r="K62" s="14"/>
      <c r="L62" s="16" t="s">
        <v>3632</v>
      </c>
      <c r="M62" s="17" t="s">
        <v>3633</v>
      </c>
      <c r="N62" s="14"/>
      <c r="O62" s="14"/>
      <c r="P62" s="14"/>
      <c r="Q62" s="14"/>
      <c r="R62" s="14"/>
      <c r="S62" s="14"/>
      <c r="T62" s="14"/>
      <c r="U62" s="14"/>
      <c r="V62" s="16"/>
      <c r="W62" s="14"/>
      <c r="X62" s="14"/>
      <c r="Y62" s="16"/>
      <c r="Z62" s="14"/>
      <c r="AA62" s="18"/>
      <c r="AB62" s="19"/>
      <c r="AC62" s="19"/>
      <c r="AD62" s="19"/>
      <c r="AE62" s="14"/>
      <c r="AF62" s="20"/>
      <c r="AG62" s="21"/>
      <c r="AH62" s="19"/>
      <c r="AI62" s="16"/>
      <c r="AJ62" s="16"/>
      <c r="AK62" s="16"/>
      <c r="AL62" s="14" t="s">
        <v>130</v>
      </c>
      <c r="AM62" s="14" t="s">
        <v>3634</v>
      </c>
    </row>
    <row r="63" customFormat="false" ht="15" hidden="false" customHeight="true" outlineLevel="0" collapsed="false">
      <c r="A63" s="14" t="s">
        <v>3635</v>
      </c>
      <c r="B63" s="14" t="s">
        <v>157</v>
      </c>
      <c r="C63" s="15" t="n">
        <v>43104</v>
      </c>
      <c r="D63" s="14" t="n">
        <f aca="false">IF(C63="","",YEAR(C63))</f>
        <v>2018</v>
      </c>
      <c r="E63" s="14" t="s">
        <v>120</v>
      </c>
      <c r="F63" s="16" t="s">
        <v>3636</v>
      </c>
      <c r="G63" s="14" t="s">
        <v>3637</v>
      </c>
      <c r="H63" s="14" t="s">
        <v>3638</v>
      </c>
      <c r="I63" s="16" t="s">
        <v>3639</v>
      </c>
      <c r="J63" s="14" t="s">
        <v>125</v>
      </c>
      <c r="K63" s="14" t="s">
        <v>3056</v>
      </c>
      <c r="L63" s="16" t="s">
        <v>3640</v>
      </c>
      <c r="M63" s="17" t="s">
        <v>3641</v>
      </c>
      <c r="N63" s="14" t="s">
        <v>128</v>
      </c>
      <c r="O63" s="14" t="s">
        <v>166</v>
      </c>
      <c r="P63" s="14" t="s">
        <v>3642</v>
      </c>
      <c r="Q63" s="14" t="s">
        <v>265</v>
      </c>
      <c r="R63" s="14" t="s">
        <v>2898</v>
      </c>
      <c r="S63" s="14" t="s">
        <v>3643</v>
      </c>
      <c r="T63" s="14" t="s">
        <v>170</v>
      </c>
      <c r="U63" s="14" t="s">
        <v>171</v>
      </c>
      <c r="V63" s="16" t="s">
        <v>3644</v>
      </c>
      <c r="W63" s="14" t="s">
        <v>169</v>
      </c>
      <c r="X63" s="14" t="s">
        <v>3645</v>
      </c>
      <c r="Y63" s="16" t="s">
        <v>3217</v>
      </c>
      <c r="Z63" s="14" t="s">
        <v>168</v>
      </c>
      <c r="AA63" s="18"/>
      <c r="AB63" s="19"/>
      <c r="AC63" s="19" t="s">
        <v>3156</v>
      </c>
      <c r="AD63" s="19" t="s">
        <v>2536</v>
      </c>
      <c r="AE63" s="14" t="s">
        <v>291</v>
      </c>
      <c r="AF63" s="20" t="s">
        <v>3646</v>
      </c>
      <c r="AG63" s="21" t="s">
        <v>3647</v>
      </c>
      <c r="AH63" s="19" t="s">
        <v>3648</v>
      </c>
      <c r="AI63" s="16" t="s">
        <v>2885</v>
      </c>
      <c r="AJ63" s="16" t="s">
        <v>3649</v>
      </c>
      <c r="AK63" s="16" t="s">
        <v>3650</v>
      </c>
      <c r="AL63" s="14" t="s">
        <v>184</v>
      </c>
      <c r="AM63" s="14" t="s">
        <v>3651</v>
      </c>
    </row>
    <row r="64" customFormat="false" ht="15" hidden="false" customHeight="true" outlineLevel="0" collapsed="false">
      <c r="A64" s="14" t="s">
        <v>3652</v>
      </c>
      <c r="B64" s="14" t="s">
        <v>157</v>
      </c>
      <c r="C64" s="15" t="n">
        <v>43116</v>
      </c>
      <c r="D64" s="14" t="n">
        <f aca="false">IF(C64="","",YEAR(C64))</f>
        <v>2018</v>
      </c>
      <c r="E64" s="14" t="s">
        <v>120</v>
      </c>
      <c r="F64" s="16" t="s">
        <v>3653</v>
      </c>
      <c r="G64" s="14" t="s">
        <v>2913</v>
      </c>
      <c r="H64" s="14" t="s">
        <v>3654</v>
      </c>
      <c r="I64" s="16" t="s">
        <v>2915</v>
      </c>
      <c r="J64" s="14" t="s">
        <v>2790</v>
      </c>
      <c r="K64" s="14" t="s">
        <v>2894</v>
      </c>
      <c r="L64" s="16" t="s">
        <v>3655</v>
      </c>
      <c r="M64" s="17" t="s">
        <v>3656</v>
      </c>
      <c r="N64" s="14" t="s">
        <v>128</v>
      </c>
      <c r="O64" s="14" t="s">
        <v>263</v>
      </c>
      <c r="P64" s="14" t="s">
        <v>1320</v>
      </c>
      <c r="Q64" s="14" t="s">
        <v>168</v>
      </c>
      <c r="R64" s="14" t="s">
        <v>2898</v>
      </c>
      <c r="S64" s="14" t="s">
        <v>3657</v>
      </c>
      <c r="T64" s="14" t="s">
        <v>170</v>
      </c>
      <c r="U64" s="14" t="s">
        <v>288</v>
      </c>
      <c r="V64" s="16" t="s">
        <v>3658</v>
      </c>
      <c r="W64" s="14" t="s">
        <v>287</v>
      </c>
      <c r="X64" s="14" t="s">
        <v>3659</v>
      </c>
      <c r="Y64" s="16" t="s">
        <v>3272</v>
      </c>
      <c r="Z64" s="14" t="s">
        <v>168</v>
      </c>
      <c r="AA64" s="18"/>
      <c r="AB64" s="19"/>
      <c r="AC64" s="19" t="s">
        <v>3273</v>
      </c>
      <c r="AD64" s="19" t="s">
        <v>2536</v>
      </c>
      <c r="AE64" s="14" t="s">
        <v>291</v>
      </c>
      <c r="AF64" s="20" t="s">
        <v>3660</v>
      </c>
      <c r="AG64" s="21" t="s">
        <v>3661</v>
      </c>
      <c r="AH64" s="19" t="s">
        <v>3662</v>
      </c>
      <c r="AI64" s="16" t="s">
        <v>2885</v>
      </c>
      <c r="AJ64" s="16" t="s">
        <v>3663</v>
      </c>
      <c r="AK64" s="16" t="s">
        <v>3664</v>
      </c>
      <c r="AL64" s="14" t="s">
        <v>184</v>
      </c>
      <c r="AM64" s="14" t="s">
        <v>3665</v>
      </c>
    </row>
    <row r="65" customFormat="false" ht="15" hidden="false" customHeight="true" outlineLevel="0" collapsed="false">
      <c r="A65" s="14" t="s">
        <v>3666</v>
      </c>
      <c r="B65" s="14" t="s">
        <v>157</v>
      </c>
      <c r="C65" s="15" t="n">
        <v>43118</v>
      </c>
      <c r="D65" s="14" t="n">
        <f aca="false">IF(C65="","",YEAR(C65))</f>
        <v>2018</v>
      </c>
      <c r="E65" s="14" t="s">
        <v>3224</v>
      </c>
      <c r="F65" s="16" t="s">
        <v>3667</v>
      </c>
      <c r="G65" s="14" t="s">
        <v>3668</v>
      </c>
      <c r="H65" s="14" t="s">
        <v>3027</v>
      </c>
      <c r="I65" s="16"/>
      <c r="J65" s="14" t="s">
        <v>2691</v>
      </c>
      <c r="K65" s="14" t="s">
        <v>3669</v>
      </c>
      <c r="L65" s="16" t="s">
        <v>3670</v>
      </c>
      <c r="M65" s="17" t="s">
        <v>3671</v>
      </c>
      <c r="N65" s="14" t="s">
        <v>128</v>
      </c>
      <c r="O65" s="14" t="s">
        <v>240</v>
      </c>
      <c r="P65" s="14" t="s">
        <v>2728</v>
      </c>
      <c r="Q65" s="14" t="s">
        <v>168</v>
      </c>
      <c r="R65" s="14" t="s">
        <v>2955</v>
      </c>
      <c r="S65" s="14" t="s">
        <v>3672</v>
      </c>
      <c r="T65" s="14" t="s">
        <v>291</v>
      </c>
      <c r="U65" s="14" t="s">
        <v>3543</v>
      </c>
      <c r="V65" s="16" t="s">
        <v>3673</v>
      </c>
      <c r="W65" s="14" t="s">
        <v>333</v>
      </c>
      <c r="X65" s="14" t="s">
        <v>3674</v>
      </c>
      <c r="Y65" s="16" t="s">
        <v>3675</v>
      </c>
      <c r="Z65" s="14" t="s">
        <v>168</v>
      </c>
      <c r="AA65" s="18"/>
      <c r="AB65" s="19"/>
      <c r="AC65" s="19" t="s">
        <v>2536</v>
      </c>
      <c r="AD65" s="19" t="s">
        <v>2536</v>
      </c>
      <c r="AE65" s="14" t="s">
        <v>291</v>
      </c>
      <c r="AF65" s="20" t="s">
        <v>2536</v>
      </c>
      <c r="AG65" s="21" t="s">
        <v>1595</v>
      </c>
      <c r="AH65" s="19" t="s">
        <v>1595</v>
      </c>
      <c r="AI65" s="16" t="s">
        <v>2885</v>
      </c>
      <c r="AJ65" s="16" t="s">
        <v>3676</v>
      </c>
      <c r="AK65" s="16" t="s">
        <v>3677</v>
      </c>
      <c r="AL65" s="14" t="s">
        <v>184</v>
      </c>
      <c r="AM65" s="14" t="s">
        <v>3678</v>
      </c>
    </row>
    <row r="66" customFormat="false" ht="15" hidden="false" customHeight="true" outlineLevel="0" collapsed="false">
      <c r="A66" s="14" t="s">
        <v>3679</v>
      </c>
      <c r="B66" s="14" t="s">
        <v>157</v>
      </c>
      <c r="C66" s="15" t="n">
        <v>43124</v>
      </c>
      <c r="D66" s="14" t="n">
        <f aca="false">IF(C66="","",YEAR(C66))</f>
        <v>2018</v>
      </c>
      <c r="E66" s="14" t="s">
        <v>120</v>
      </c>
      <c r="F66" s="16" t="s">
        <v>3680</v>
      </c>
      <c r="G66" s="14" t="s">
        <v>3681</v>
      </c>
      <c r="H66" s="14" t="s">
        <v>3682</v>
      </c>
      <c r="I66" s="16" t="s">
        <v>3683</v>
      </c>
      <c r="J66" s="14" t="s">
        <v>603</v>
      </c>
      <c r="K66" s="14" t="s">
        <v>2874</v>
      </c>
      <c r="L66" s="16" t="s">
        <v>3684</v>
      </c>
      <c r="M66" s="17" t="s">
        <v>3685</v>
      </c>
      <c r="N66" s="14" t="s">
        <v>128</v>
      </c>
      <c r="O66" s="14" t="s">
        <v>365</v>
      </c>
      <c r="P66" s="14" t="s">
        <v>2744</v>
      </c>
      <c r="Q66" s="14" t="s">
        <v>168</v>
      </c>
      <c r="R66" s="14" t="s">
        <v>2877</v>
      </c>
      <c r="S66" s="14" t="s">
        <v>3686</v>
      </c>
      <c r="T66" s="14" t="s">
        <v>170</v>
      </c>
      <c r="U66" s="14" t="s">
        <v>241</v>
      </c>
      <c r="V66" s="16" t="s">
        <v>3687</v>
      </c>
      <c r="W66" s="14" t="s">
        <v>287</v>
      </c>
      <c r="X66" s="14" t="s">
        <v>3688</v>
      </c>
      <c r="Y66" s="16" t="s">
        <v>3689</v>
      </c>
      <c r="Z66" s="14" t="s">
        <v>168</v>
      </c>
      <c r="AA66" s="18"/>
      <c r="AB66" s="19"/>
      <c r="AC66" s="19" t="s">
        <v>2882</v>
      </c>
      <c r="AD66" s="19" t="s">
        <v>2536</v>
      </c>
      <c r="AE66" s="14" t="s">
        <v>291</v>
      </c>
      <c r="AF66" s="20" t="s">
        <v>3690</v>
      </c>
      <c r="AG66" s="21" t="s">
        <v>1595</v>
      </c>
      <c r="AH66" s="19" t="s">
        <v>1595</v>
      </c>
      <c r="AI66" s="16" t="s">
        <v>2885</v>
      </c>
      <c r="AJ66" s="16" t="s">
        <v>3691</v>
      </c>
      <c r="AK66" s="16" t="s">
        <v>3692</v>
      </c>
      <c r="AL66" s="14" t="s">
        <v>184</v>
      </c>
      <c r="AM66" s="14" t="s">
        <v>3693</v>
      </c>
    </row>
    <row r="67" customFormat="false" ht="15" hidden="false" customHeight="true" outlineLevel="0" collapsed="false">
      <c r="A67" s="14" t="s">
        <v>3694</v>
      </c>
      <c r="B67" s="14" t="s">
        <v>157</v>
      </c>
      <c r="C67" s="15" t="n">
        <v>43137</v>
      </c>
      <c r="D67" s="14" t="n">
        <f aca="false">IF(C67="","",YEAR(C67))</f>
        <v>2018</v>
      </c>
      <c r="E67" s="14" t="s">
        <v>120</v>
      </c>
      <c r="F67" s="16" t="s">
        <v>3695</v>
      </c>
      <c r="G67" s="14" t="s">
        <v>3696</v>
      </c>
      <c r="H67" s="14"/>
      <c r="I67" s="16" t="s">
        <v>3697</v>
      </c>
      <c r="J67" s="14" t="s">
        <v>2770</v>
      </c>
      <c r="K67" s="14" t="s">
        <v>3056</v>
      </c>
      <c r="L67" s="16" t="s">
        <v>3698</v>
      </c>
      <c r="M67" s="17" t="s">
        <v>3699</v>
      </c>
      <c r="N67" s="14" t="s">
        <v>128</v>
      </c>
      <c r="O67" s="14" t="s">
        <v>240</v>
      </c>
      <c r="P67" s="14" t="s">
        <v>396</v>
      </c>
      <c r="Q67" s="14" t="s">
        <v>168</v>
      </c>
      <c r="R67" s="14" t="s">
        <v>2898</v>
      </c>
      <c r="S67" s="14" t="s">
        <v>3700</v>
      </c>
      <c r="T67" s="14" t="s">
        <v>170</v>
      </c>
      <c r="U67" s="14" t="s">
        <v>3543</v>
      </c>
      <c r="V67" s="16" t="s">
        <v>3701</v>
      </c>
      <c r="W67" s="14" t="s">
        <v>287</v>
      </c>
      <c r="X67" s="14" t="s">
        <v>3702</v>
      </c>
      <c r="Y67" s="16" t="s">
        <v>3217</v>
      </c>
      <c r="Z67" s="14" t="s">
        <v>168</v>
      </c>
      <c r="AA67" s="18"/>
      <c r="AB67" s="19"/>
      <c r="AC67" s="19" t="s">
        <v>3546</v>
      </c>
      <c r="AD67" s="19" t="s">
        <v>2536</v>
      </c>
      <c r="AE67" s="14" t="s">
        <v>291</v>
      </c>
      <c r="AF67" s="20" t="s">
        <v>3703</v>
      </c>
      <c r="AG67" s="21" t="s">
        <v>3203</v>
      </c>
      <c r="AH67" s="19" t="s">
        <v>1595</v>
      </c>
      <c r="AI67" s="16" t="s">
        <v>2885</v>
      </c>
      <c r="AJ67" s="16" t="s">
        <v>3704</v>
      </c>
      <c r="AK67" s="16" t="s">
        <v>3650</v>
      </c>
      <c r="AL67" s="14" t="s">
        <v>184</v>
      </c>
      <c r="AM67" s="14" t="s">
        <v>3705</v>
      </c>
    </row>
    <row r="68" customFormat="false" ht="15" hidden="false" customHeight="true" outlineLevel="0" collapsed="false">
      <c r="A68" s="14" t="s">
        <v>3706</v>
      </c>
      <c r="B68" s="14" t="s">
        <v>157</v>
      </c>
      <c r="C68" s="15" t="n">
        <v>43160</v>
      </c>
      <c r="D68" s="14" t="n">
        <f aca="false">IF(C68="","",YEAR(C68))</f>
        <v>2018</v>
      </c>
      <c r="E68" s="14" t="s">
        <v>187</v>
      </c>
      <c r="F68" s="16" t="s">
        <v>3707</v>
      </c>
      <c r="G68" s="14" t="s">
        <v>3708</v>
      </c>
      <c r="H68" s="14" t="s">
        <v>3709</v>
      </c>
      <c r="I68" s="16" t="s">
        <v>3710</v>
      </c>
      <c r="J68" s="14" t="s">
        <v>603</v>
      </c>
      <c r="K68" s="14" t="s">
        <v>2972</v>
      </c>
      <c r="L68" s="16" t="s">
        <v>3711</v>
      </c>
      <c r="M68" s="17" t="s">
        <v>3712</v>
      </c>
      <c r="N68" s="14" t="s">
        <v>128</v>
      </c>
      <c r="O68" s="14" t="s">
        <v>263</v>
      </c>
      <c r="P68" s="14" t="s">
        <v>2409</v>
      </c>
      <c r="Q68" s="14" t="s">
        <v>168</v>
      </c>
      <c r="R68" s="14" t="s">
        <v>3011</v>
      </c>
      <c r="S68" s="14" t="s">
        <v>3713</v>
      </c>
      <c r="T68" s="14" t="s">
        <v>330</v>
      </c>
      <c r="U68" s="14" t="s">
        <v>331</v>
      </c>
      <c r="V68" s="16" t="s">
        <v>3714</v>
      </c>
      <c r="W68" s="14" t="s">
        <v>2463</v>
      </c>
      <c r="X68" s="14" t="s">
        <v>3715</v>
      </c>
      <c r="Y68" s="16" t="s">
        <v>3716</v>
      </c>
      <c r="Z68" s="14" t="s">
        <v>168</v>
      </c>
      <c r="AA68" s="18"/>
      <c r="AB68" s="19"/>
      <c r="AC68" s="19" t="s">
        <v>3717</v>
      </c>
      <c r="AD68" s="19" t="s">
        <v>2536</v>
      </c>
      <c r="AE68" s="14" t="s">
        <v>291</v>
      </c>
      <c r="AF68" s="20" t="s">
        <v>3017</v>
      </c>
      <c r="AG68" s="21" t="s">
        <v>3718</v>
      </c>
      <c r="AH68" s="19" t="s">
        <v>3719</v>
      </c>
      <c r="AI68" s="16" t="s">
        <v>2885</v>
      </c>
      <c r="AJ68" s="16" t="s">
        <v>3720</v>
      </c>
      <c r="AK68" s="16" t="s">
        <v>3721</v>
      </c>
      <c r="AL68" s="14" t="s">
        <v>184</v>
      </c>
      <c r="AM68" s="14" t="s">
        <v>3722</v>
      </c>
    </row>
    <row r="69" customFormat="false" ht="15" hidden="false" customHeight="true" outlineLevel="0" collapsed="false">
      <c r="A69" s="14" t="s">
        <v>3723</v>
      </c>
      <c r="B69" s="14" t="s">
        <v>157</v>
      </c>
      <c r="C69" s="15" t="n">
        <v>43195</v>
      </c>
      <c r="D69" s="14" t="n">
        <f aca="false">IF(C69="","",YEAR(C69))</f>
        <v>2018</v>
      </c>
      <c r="E69" s="14" t="s">
        <v>3224</v>
      </c>
      <c r="F69" s="16" t="s">
        <v>3125</v>
      </c>
      <c r="G69" s="14" t="s">
        <v>3126</v>
      </c>
      <c r="H69" s="14" t="s">
        <v>3127</v>
      </c>
      <c r="I69" s="16" t="s">
        <v>3724</v>
      </c>
      <c r="J69" s="14" t="s">
        <v>2770</v>
      </c>
      <c r="K69" s="14" t="s">
        <v>2894</v>
      </c>
      <c r="L69" s="16" t="s">
        <v>3725</v>
      </c>
      <c r="M69" s="17" t="s">
        <v>3726</v>
      </c>
      <c r="N69" s="14" t="s">
        <v>128</v>
      </c>
      <c r="O69" s="14" t="s">
        <v>263</v>
      </c>
      <c r="P69" s="14" t="s">
        <v>587</v>
      </c>
      <c r="Q69" s="14" t="s">
        <v>265</v>
      </c>
      <c r="R69" s="14" t="s">
        <v>2955</v>
      </c>
      <c r="S69" s="14" t="s">
        <v>3727</v>
      </c>
      <c r="T69" s="14" t="s">
        <v>170</v>
      </c>
      <c r="U69" s="14" t="s">
        <v>1204</v>
      </c>
      <c r="V69" s="16" t="s">
        <v>3728</v>
      </c>
      <c r="W69" s="14" t="s">
        <v>169</v>
      </c>
      <c r="X69" s="14" t="s">
        <v>3133</v>
      </c>
      <c r="Y69" s="16" t="s">
        <v>3729</v>
      </c>
      <c r="Z69" s="14" t="s">
        <v>168</v>
      </c>
      <c r="AA69" s="18" t="s">
        <v>3730</v>
      </c>
      <c r="AB69" s="19" t="n">
        <v>80000</v>
      </c>
      <c r="AC69" s="19" t="s">
        <v>3731</v>
      </c>
      <c r="AD69" s="19" t="s">
        <v>3732</v>
      </c>
      <c r="AE69" s="14" t="s">
        <v>168</v>
      </c>
      <c r="AF69" s="20" t="s">
        <v>3733</v>
      </c>
      <c r="AG69" s="21" t="s">
        <v>3734</v>
      </c>
      <c r="AH69" s="19" t="s">
        <v>3735</v>
      </c>
      <c r="AI69" s="16" t="s">
        <v>3736</v>
      </c>
      <c r="AJ69" s="16" t="s">
        <v>3737</v>
      </c>
      <c r="AK69" s="16" t="s">
        <v>3738</v>
      </c>
      <c r="AL69" s="14" t="s">
        <v>184</v>
      </c>
      <c r="AM69" s="14" t="s">
        <v>3739</v>
      </c>
    </row>
    <row r="70" customFormat="false" ht="15" hidden="false" customHeight="true" outlineLevel="0" collapsed="false">
      <c r="A70" s="14" t="s">
        <v>3740</v>
      </c>
      <c r="B70" s="14" t="s">
        <v>157</v>
      </c>
      <c r="C70" s="15" t="n">
        <v>43207</v>
      </c>
      <c r="D70" s="14" t="n">
        <f aca="false">IF(C70="","",YEAR(C70))</f>
        <v>2018</v>
      </c>
      <c r="E70" s="14" t="s">
        <v>120</v>
      </c>
      <c r="F70" s="16" t="s">
        <v>3741</v>
      </c>
      <c r="G70" s="14" t="s">
        <v>3742</v>
      </c>
      <c r="H70" s="14" t="s">
        <v>3743</v>
      </c>
      <c r="I70" s="16" t="s">
        <v>3744</v>
      </c>
      <c r="J70" s="14" t="s">
        <v>136</v>
      </c>
      <c r="K70" s="14" t="s">
        <v>2874</v>
      </c>
      <c r="L70" s="16" t="s">
        <v>3745</v>
      </c>
      <c r="M70" s="17" t="s">
        <v>3746</v>
      </c>
      <c r="N70" s="14" t="s">
        <v>128</v>
      </c>
      <c r="O70" s="14" t="s">
        <v>166</v>
      </c>
      <c r="P70" s="14" t="s">
        <v>3747</v>
      </c>
      <c r="Q70" s="14" t="s">
        <v>168</v>
      </c>
      <c r="R70" s="14" t="s">
        <v>2877</v>
      </c>
      <c r="S70" s="14" t="s">
        <v>3748</v>
      </c>
      <c r="T70" s="14" t="s">
        <v>170</v>
      </c>
      <c r="U70" s="14" t="s">
        <v>241</v>
      </c>
      <c r="V70" s="16" t="s">
        <v>3749</v>
      </c>
      <c r="W70" s="14" t="s">
        <v>287</v>
      </c>
      <c r="X70" s="14" t="s">
        <v>3750</v>
      </c>
      <c r="Y70" s="16" t="s">
        <v>3217</v>
      </c>
      <c r="Z70" s="14" t="s">
        <v>168</v>
      </c>
      <c r="AA70" s="18"/>
      <c r="AB70" s="19"/>
      <c r="AC70" s="19" t="s">
        <v>2882</v>
      </c>
      <c r="AD70" s="19" t="s">
        <v>2536</v>
      </c>
      <c r="AE70" s="14" t="s">
        <v>291</v>
      </c>
      <c r="AF70" s="20" t="s">
        <v>3751</v>
      </c>
      <c r="AG70" s="21" t="s">
        <v>1595</v>
      </c>
      <c r="AH70" s="19" t="s">
        <v>1595</v>
      </c>
      <c r="AI70" s="16" t="s">
        <v>2885</v>
      </c>
      <c r="AJ70" s="16" t="s">
        <v>3752</v>
      </c>
      <c r="AK70" s="16" t="s">
        <v>3753</v>
      </c>
      <c r="AL70" s="14" t="s">
        <v>184</v>
      </c>
      <c r="AM70" s="14" t="s">
        <v>3754</v>
      </c>
    </row>
    <row r="71" customFormat="false" ht="15" hidden="false" customHeight="true" outlineLevel="0" collapsed="false">
      <c r="A71" s="14" t="s">
        <v>3755</v>
      </c>
      <c r="B71" s="14" t="s">
        <v>157</v>
      </c>
      <c r="C71" s="15" t="n">
        <v>43229</v>
      </c>
      <c r="D71" s="14" t="n">
        <f aca="false">IF(C71="","",YEAR(C71))</f>
        <v>2018</v>
      </c>
      <c r="E71" s="14" t="s">
        <v>120</v>
      </c>
      <c r="F71" s="16" t="s">
        <v>3756</v>
      </c>
      <c r="G71" s="14" t="s">
        <v>3757</v>
      </c>
      <c r="H71" s="14" t="s">
        <v>3758</v>
      </c>
      <c r="I71" s="16" t="s">
        <v>230</v>
      </c>
      <c r="J71" s="14" t="s">
        <v>231</v>
      </c>
      <c r="K71" s="14" t="s">
        <v>2874</v>
      </c>
      <c r="L71" s="16" t="s">
        <v>3759</v>
      </c>
      <c r="M71" s="17" t="s">
        <v>3760</v>
      </c>
      <c r="N71" s="14" t="s">
        <v>128</v>
      </c>
      <c r="O71" s="14" t="s">
        <v>365</v>
      </c>
      <c r="P71" s="14" t="s">
        <v>1166</v>
      </c>
      <c r="Q71" s="14" t="s">
        <v>168</v>
      </c>
      <c r="R71" s="14" t="s">
        <v>2877</v>
      </c>
      <c r="S71" s="14" t="s">
        <v>3761</v>
      </c>
      <c r="T71" s="14" t="s">
        <v>170</v>
      </c>
      <c r="U71" s="14" t="s">
        <v>171</v>
      </c>
      <c r="V71" s="16" t="s">
        <v>3762</v>
      </c>
      <c r="W71" s="14" t="s">
        <v>287</v>
      </c>
      <c r="X71" s="14" t="s">
        <v>3763</v>
      </c>
      <c r="Y71" s="16" t="s">
        <v>3764</v>
      </c>
      <c r="Z71" s="14" t="s">
        <v>168</v>
      </c>
      <c r="AA71" s="18"/>
      <c r="AB71" s="19"/>
      <c r="AC71" s="19" t="s">
        <v>3765</v>
      </c>
      <c r="AD71" s="19" t="s">
        <v>2536</v>
      </c>
      <c r="AE71" s="14" t="s">
        <v>291</v>
      </c>
      <c r="AF71" s="20" t="s">
        <v>3766</v>
      </c>
      <c r="AG71" s="21" t="s">
        <v>3767</v>
      </c>
      <c r="AH71" s="19" t="s">
        <v>3768</v>
      </c>
      <c r="AI71" s="16" t="s">
        <v>2885</v>
      </c>
      <c r="AJ71" s="16" t="s">
        <v>3769</v>
      </c>
      <c r="AK71" s="16" t="s">
        <v>3770</v>
      </c>
      <c r="AL71" s="14" t="s">
        <v>184</v>
      </c>
      <c r="AM71" s="14" t="s">
        <v>3771</v>
      </c>
    </row>
    <row r="72" customFormat="false" ht="15" hidden="false" customHeight="true" outlineLevel="0" collapsed="false">
      <c r="A72" s="14" t="s">
        <v>3772</v>
      </c>
      <c r="B72" s="14" t="s">
        <v>157</v>
      </c>
      <c r="C72" s="15" t="n">
        <v>43255</v>
      </c>
      <c r="D72" s="14" t="n">
        <f aca="false">IF(C72="","",YEAR(C72))</f>
        <v>2018</v>
      </c>
      <c r="E72" s="14" t="s">
        <v>120</v>
      </c>
      <c r="F72" s="16" t="s">
        <v>3773</v>
      </c>
      <c r="G72" s="14" t="s">
        <v>3774</v>
      </c>
      <c r="H72" s="14" t="s">
        <v>3775</v>
      </c>
      <c r="I72" s="16" t="s">
        <v>3776</v>
      </c>
      <c r="J72" s="14" t="s">
        <v>2133</v>
      </c>
      <c r="K72" s="14" t="s">
        <v>2874</v>
      </c>
      <c r="L72" s="16" t="s">
        <v>3777</v>
      </c>
      <c r="M72" s="17" t="s">
        <v>3778</v>
      </c>
      <c r="N72" s="14" t="s">
        <v>128</v>
      </c>
      <c r="O72" s="14" t="s">
        <v>166</v>
      </c>
      <c r="P72" s="14" t="s">
        <v>3779</v>
      </c>
      <c r="Q72" s="14" t="s">
        <v>168</v>
      </c>
      <c r="R72" s="14" t="s">
        <v>2877</v>
      </c>
      <c r="S72" s="14" t="s">
        <v>3780</v>
      </c>
      <c r="T72" s="14" t="s">
        <v>170</v>
      </c>
      <c r="U72" s="14" t="s">
        <v>288</v>
      </c>
      <c r="V72" s="16" t="s">
        <v>3781</v>
      </c>
      <c r="W72" s="14" t="s">
        <v>287</v>
      </c>
      <c r="X72" s="14" t="s">
        <v>3782</v>
      </c>
      <c r="Y72" s="16" t="s">
        <v>3217</v>
      </c>
      <c r="Z72" s="14" t="s">
        <v>168</v>
      </c>
      <c r="AA72" s="18"/>
      <c r="AB72" s="19"/>
      <c r="AC72" s="19" t="s">
        <v>3515</v>
      </c>
      <c r="AD72" s="19" t="s">
        <v>2536</v>
      </c>
      <c r="AE72" s="14" t="s">
        <v>291</v>
      </c>
      <c r="AF72" s="20" t="s">
        <v>3783</v>
      </c>
      <c r="AG72" s="21" t="s">
        <v>2884</v>
      </c>
      <c r="AH72" s="19" t="s">
        <v>1595</v>
      </c>
      <c r="AI72" s="16" t="s">
        <v>2885</v>
      </c>
      <c r="AJ72" s="16" t="s">
        <v>3784</v>
      </c>
      <c r="AK72" s="16" t="s">
        <v>3785</v>
      </c>
      <c r="AL72" s="14" t="s">
        <v>184</v>
      </c>
      <c r="AM72" s="14" t="s">
        <v>3786</v>
      </c>
    </row>
    <row r="73" customFormat="false" ht="15" hidden="false" customHeight="true" outlineLevel="0" collapsed="false">
      <c r="A73" s="14" t="s">
        <v>3787</v>
      </c>
      <c r="B73" s="14" t="s">
        <v>157</v>
      </c>
      <c r="C73" s="15" t="n">
        <v>43290</v>
      </c>
      <c r="D73" s="14" t="n">
        <f aca="false">IF(C73="","",YEAR(C73))</f>
        <v>2018</v>
      </c>
      <c r="E73" s="14" t="s">
        <v>3224</v>
      </c>
      <c r="F73" s="16" t="s">
        <v>3788</v>
      </c>
      <c r="G73" s="14" t="s">
        <v>3789</v>
      </c>
      <c r="H73" s="14" t="s">
        <v>3790</v>
      </c>
      <c r="I73" s="16" t="s">
        <v>3791</v>
      </c>
      <c r="J73" s="14" t="s">
        <v>2691</v>
      </c>
      <c r="K73" s="14" t="s">
        <v>2952</v>
      </c>
      <c r="L73" s="16" t="s">
        <v>3792</v>
      </c>
      <c r="M73" s="17" t="s">
        <v>3793</v>
      </c>
      <c r="N73" s="14" t="s">
        <v>128</v>
      </c>
      <c r="O73" s="14" t="s">
        <v>240</v>
      </c>
      <c r="P73" s="14" t="s">
        <v>2728</v>
      </c>
      <c r="Q73" s="14" t="s">
        <v>168</v>
      </c>
      <c r="R73" s="14" t="s">
        <v>2955</v>
      </c>
      <c r="S73" s="14" t="s">
        <v>3794</v>
      </c>
      <c r="T73" s="14" t="s">
        <v>170</v>
      </c>
      <c r="U73" s="14" t="s">
        <v>171</v>
      </c>
      <c r="V73" s="16" t="s">
        <v>3795</v>
      </c>
      <c r="W73" s="14" t="s">
        <v>169</v>
      </c>
      <c r="X73" s="14" t="s">
        <v>3796</v>
      </c>
      <c r="Y73" s="16" t="s">
        <v>3797</v>
      </c>
      <c r="Z73" s="14" t="s">
        <v>168</v>
      </c>
      <c r="AA73" s="18"/>
      <c r="AB73" s="19"/>
      <c r="AC73" s="19" t="s">
        <v>3798</v>
      </c>
      <c r="AD73" s="19" t="s">
        <v>2536</v>
      </c>
      <c r="AE73" s="14" t="s">
        <v>291</v>
      </c>
      <c r="AF73" s="20" t="s">
        <v>3799</v>
      </c>
      <c r="AG73" s="21" t="s">
        <v>3800</v>
      </c>
      <c r="AH73" s="19" t="s">
        <v>3801</v>
      </c>
      <c r="AI73" s="16" t="s">
        <v>2885</v>
      </c>
      <c r="AJ73" s="16" t="s">
        <v>3802</v>
      </c>
      <c r="AK73" s="16" t="s">
        <v>3803</v>
      </c>
      <c r="AL73" s="14" t="s">
        <v>184</v>
      </c>
      <c r="AM73" s="14" t="s">
        <v>3804</v>
      </c>
    </row>
    <row r="74" customFormat="false" ht="15" hidden="false" customHeight="true" outlineLevel="0" collapsed="false">
      <c r="A74" s="14" t="s">
        <v>3805</v>
      </c>
      <c r="B74" s="14" t="s">
        <v>157</v>
      </c>
      <c r="C74" s="15" t="n">
        <v>43299</v>
      </c>
      <c r="D74" s="14" t="n">
        <f aca="false">IF(C74="","",YEAR(C74))</f>
        <v>2018</v>
      </c>
      <c r="E74" s="14" t="s">
        <v>120</v>
      </c>
      <c r="F74" s="16" t="s">
        <v>3806</v>
      </c>
      <c r="G74" s="14" t="s">
        <v>3807</v>
      </c>
      <c r="H74" s="14" t="s">
        <v>3808</v>
      </c>
      <c r="I74" s="16" t="s">
        <v>2813</v>
      </c>
      <c r="J74" s="14" t="s">
        <v>2806</v>
      </c>
      <c r="K74" s="14" t="s">
        <v>2972</v>
      </c>
      <c r="L74" s="16" t="s">
        <v>3809</v>
      </c>
      <c r="M74" s="17" t="s">
        <v>3810</v>
      </c>
      <c r="N74" s="14" t="s">
        <v>128</v>
      </c>
      <c r="O74" s="14" t="s">
        <v>365</v>
      </c>
      <c r="P74" s="14" t="s">
        <v>3811</v>
      </c>
      <c r="Q74" s="14" t="s">
        <v>265</v>
      </c>
      <c r="R74" s="14" t="s">
        <v>2898</v>
      </c>
      <c r="S74" s="14" t="s">
        <v>3812</v>
      </c>
      <c r="T74" s="14" t="s">
        <v>330</v>
      </c>
      <c r="U74" s="14" t="s">
        <v>1204</v>
      </c>
      <c r="V74" s="16" t="s">
        <v>3813</v>
      </c>
      <c r="W74" s="14" t="s">
        <v>2463</v>
      </c>
      <c r="X74" s="14" t="s">
        <v>3814</v>
      </c>
      <c r="Y74" s="16" t="s">
        <v>3017</v>
      </c>
      <c r="Z74" s="14" t="s">
        <v>168</v>
      </c>
      <c r="AA74" s="18"/>
      <c r="AB74" s="19"/>
      <c r="AC74" s="19" t="s">
        <v>3815</v>
      </c>
      <c r="AD74" s="19" t="s">
        <v>2536</v>
      </c>
      <c r="AE74" s="14" t="s">
        <v>291</v>
      </c>
      <c r="AF74" s="20" t="s">
        <v>3816</v>
      </c>
      <c r="AG74" s="21" t="s">
        <v>3817</v>
      </c>
      <c r="AH74" s="19" t="s">
        <v>3818</v>
      </c>
      <c r="AI74" s="16" t="s">
        <v>2885</v>
      </c>
      <c r="AJ74" s="16" t="s">
        <v>3819</v>
      </c>
      <c r="AK74" s="16" t="s">
        <v>3820</v>
      </c>
      <c r="AL74" s="14" t="s">
        <v>184</v>
      </c>
      <c r="AM74" s="14" t="s">
        <v>3821</v>
      </c>
    </row>
    <row r="75" customFormat="false" ht="15" hidden="false" customHeight="true" outlineLevel="0" collapsed="false">
      <c r="A75" s="14" t="s">
        <v>3822</v>
      </c>
      <c r="B75" s="14" t="s">
        <v>157</v>
      </c>
      <c r="C75" s="15" t="n">
        <v>43312</v>
      </c>
      <c r="D75" s="14" t="n">
        <f aca="false">IF(C75="","",YEAR(C75))</f>
        <v>2018</v>
      </c>
      <c r="E75" s="14" t="s">
        <v>120</v>
      </c>
      <c r="F75" s="16" t="s">
        <v>3823</v>
      </c>
      <c r="G75" s="14" t="s">
        <v>3824</v>
      </c>
      <c r="H75" s="14" t="s">
        <v>3825</v>
      </c>
      <c r="I75" s="16" t="s">
        <v>3826</v>
      </c>
      <c r="J75" s="14" t="s">
        <v>2806</v>
      </c>
      <c r="K75" s="14" t="s">
        <v>2972</v>
      </c>
      <c r="L75" s="16" t="s">
        <v>3827</v>
      </c>
      <c r="M75" s="17" t="s">
        <v>3828</v>
      </c>
      <c r="N75" s="14" t="s">
        <v>128</v>
      </c>
      <c r="O75" s="14" t="s">
        <v>166</v>
      </c>
      <c r="P75" s="14" t="s">
        <v>3829</v>
      </c>
      <c r="Q75" s="14" t="s">
        <v>265</v>
      </c>
      <c r="R75" s="14" t="s">
        <v>2898</v>
      </c>
      <c r="S75" s="14" t="s">
        <v>3830</v>
      </c>
      <c r="T75" s="14" t="s">
        <v>330</v>
      </c>
      <c r="U75" s="14" t="s">
        <v>331</v>
      </c>
      <c r="V75" s="16" t="s">
        <v>3831</v>
      </c>
      <c r="W75" s="14" t="s">
        <v>2463</v>
      </c>
      <c r="X75" s="14" t="s">
        <v>3832</v>
      </c>
      <c r="Y75" s="16" t="s">
        <v>3017</v>
      </c>
      <c r="Z75" s="14" t="s">
        <v>168</v>
      </c>
      <c r="AA75" s="18"/>
      <c r="AB75" s="19"/>
      <c r="AC75" s="19" t="s">
        <v>3410</v>
      </c>
      <c r="AD75" s="19" t="s">
        <v>2536</v>
      </c>
      <c r="AE75" s="14" t="s">
        <v>291</v>
      </c>
      <c r="AF75" s="20" t="s">
        <v>3017</v>
      </c>
      <c r="AG75" s="21" t="s">
        <v>3411</v>
      </c>
      <c r="AH75" s="19" t="s">
        <v>3833</v>
      </c>
      <c r="AI75" s="16" t="s">
        <v>2885</v>
      </c>
      <c r="AJ75" s="16" t="s">
        <v>3834</v>
      </c>
      <c r="AK75" s="16" t="s">
        <v>338</v>
      </c>
      <c r="AL75" s="14" t="s">
        <v>184</v>
      </c>
      <c r="AM75" s="14" t="s">
        <v>3835</v>
      </c>
    </row>
    <row r="76" customFormat="false" ht="15" hidden="false" customHeight="true" outlineLevel="0" collapsed="false">
      <c r="A76" s="14" t="s">
        <v>3836</v>
      </c>
      <c r="B76" s="14" t="s">
        <v>157</v>
      </c>
      <c r="C76" s="15" t="n">
        <v>43312</v>
      </c>
      <c r="D76" s="14" t="n">
        <f aca="false">IF(C76="","",YEAR(C76))</f>
        <v>2018</v>
      </c>
      <c r="E76" s="14" t="s">
        <v>187</v>
      </c>
      <c r="F76" s="16" t="s">
        <v>3837</v>
      </c>
      <c r="G76" s="14" t="s">
        <v>3838</v>
      </c>
      <c r="H76" s="14" t="s">
        <v>3839</v>
      </c>
      <c r="I76" s="16" t="s">
        <v>3840</v>
      </c>
      <c r="J76" s="14" t="s">
        <v>2770</v>
      </c>
      <c r="K76" s="14" t="s">
        <v>2952</v>
      </c>
      <c r="L76" s="16" t="s">
        <v>3841</v>
      </c>
      <c r="M76" s="17" t="s">
        <v>3842</v>
      </c>
      <c r="N76" s="14" t="s">
        <v>128</v>
      </c>
      <c r="O76" s="14" t="s">
        <v>240</v>
      </c>
      <c r="P76" s="14" t="s">
        <v>3843</v>
      </c>
      <c r="Q76" s="14" t="s">
        <v>168</v>
      </c>
      <c r="R76" s="14" t="s">
        <v>3011</v>
      </c>
      <c r="S76" s="14" t="s">
        <v>3844</v>
      </c>
      <c r="T76" s="14" t="s">
        <v>170</v>
      </c>
      <c r="U76" s="14" t="s">
        <v>956</v>
      </c>
      <c r="V76" s="16" t="s">
        <v>3845</v>
      </c>
      <c r="W76" s="14" t="s">
        <v>169</v>
      </c>
      <c r="X76" s="14" t="s">
        <v>3846</v>
      </c>
      <c r="Y76" s="16" t="s">
        <v>3847</v>
      </c>
      <c r="Z76" s="14" t="s">
        <v>168</v>
      </c>
      <c r="AA76" s="18"/>
      <c r="AB76" s="19"/>
      <c r="AC76" s="19" t="s">
        <v>3848</v>
      </c>
      <c r="AD76" s="19" t="s">
        <v>2536</v>
      </c>
      <c r="AE76" s="14" t="s">
        <v>291</v>
      </c>
      <c r="AF76" s="20" t="s">
        <v>3849</v>
      </c>
      <c r="AG76" s="21" t="s">
        <v>3850</v>
      </c>
      <c r="AH76" s="19" t="s">
        <v>3851</v>
      </c>
      <c r="AI76" s="16" t="s">
        <v>2885</v>
      </c>
      <c r="AJ76" s="16" t="s">
        <v>3852</v>
      </c>
      <c r="AK76" s="16" t="s">
        <v>3853</v>
      </c>
      <c r="AL76" s="14" t="s">
        <v>184</v>
      </c>
      <c r="AM76" s="14" t="s">
        <v>3854</v>
      </c>
    </row>
    <row r="77" customFormat="false" ht="15" hidden="false" customHeight="true" outlineLevel="0" collapsed="false">
      <c r="A77" s="14" t="s">
        <v>3855</v>
      </c>
      <c r="B77" s="14" t="s">
        <v>157</v>
      </c>
      <c r="C77" s="15" t="n">
        <v>43312</v>
      </c>
      <c r="D77" s="14" t="n">
        <f aca="false">IF(C77="","",YEAR(C77))</f>
        <v>2018</v>
      </c>
      <c r="E77" s="14" t="s">
        <v>3224</v>
      </c>
      <c r="F77" s="16" t="s">
        <v>3856</v>
      </c>
      <c r="G77" s="14" t="s">
        <v>3857</v>
      </c>
      <c r="H77" s="14"/>
      <c r="I77" s="16" t="s">
        <v>2873</v>
      </c>
      <c r="J77" s="14" t="s">
        <v>1201</v>
      </c>
      <c r="K77" s="14" t="s">
        <v>3669</v>
      </c>
      <c r="L77" s="16" t="s">
        <v>3858</v>
      </c>
      <c r="M77" s="17" t="s">
        <v>3859</v>
      </c>
      <c r="N77" s="14" t="s">
        <v>128</v>
      </c>
      <c r="O77" s="14" t="s">
        <v>240</v>
      </c>
      <c r="P77" s="14" t="s">
        <v>3860</v>
      </c>
      <c r="Q77" s="14" t="s">
        <v>168</v>
      </c>
      <c r="R77" s="14" t="s">
        <v>2955</v>
      </c>
      <c r="S77" s="14" t="s">
        <v>3861</v>
      </c>
      <c r="T77" s="14" t="s">
        <v>330</v>
      </c>
      <c r="U77" s="14" t="s">
        <v>331</v>
      </c>
      <c r="V77" s="16" t="s">
        <v>3862</v>
      </c>
      <c r="W77" s="14" t="s">
        <v>2463</v>
      </c>
      <c r="X77" s="14" t="s">
        <v>3863</v>
      </c>
      <c r="Y77" s="16" t="s">
        <v>3864</v>
      </c>
      <c r="Z77" s="14" t="s">
        <v>168</v>
      </c>
      <c r="AA77" s="18" t="s">
        <v>3865</v>
      </c>
      <c r="AB77" s="19"/>
      <c r="AC77" s="19" t="s">
        <v>3625</v>
      </c>
      <c r="AD77" s="19" t="s">
        <v>2536</v>
      </c>
      <c r="AE77" s="14" t="s">
        <v>291</v>
      </c>
      <c r="AF77" s="20" t="s">
        <v>2536</v>
      </c>
      <c r="AG77" s="21" t="s">
        <v>3866</v>
      </c>
      <c r="AH77" s="19" t="s">
        <v>3867</v>
      </c>
      <c r="AI77" s="16" t="s">
        <v>2885</v>
      </c>
      <c r="AJ77" s="16" t="s">
        <v>3868</v>
      </c>
      <c r="AK77" s="16" t="s">
        <v>3869</v>
      </c>
      <c r="AL77" s="14" t="s">
        <v>184</v>
      </c>
      <c r="AM77" s="14" t="s">
        <v>3870</v>
      </c>
    </row>
    <row r="78" customFormat="false" ht="15" hidden="false" customHeight="true" outlineLevel="0" collapsed="false">
      <c r="A78" s="14" t="s">
        <v>3871</v>
      </c>
      <c r="B78" s="14" t="s">
        <v>157</v>
      </c>
      <c r="C78" s="15" t="n">
        <v>43312</v>
      </c>
      <c r="D78" s="14" t="n">
        <f aca="false">IF(C78="","",YEAR(C78))</f>
        <v>2018</v>
      </c>
      <c r="E78" s="14" t="s">
        <v>120</v>
      </c>
      <c r="F78" s="16" t="s">
        <v>3872</v>
      </c>
      <c r="G78" s="14" t="s">
        <v>3873</v>
      </c>
      <c r="H78" s="14" t="s">
        <v>3874</v>
      </c>
      <c r="I78" s="16" t="s">
        <v>3875</v>
      </c>
      <c r="J78" s="14" t="s">
        <v>2691</v>
      </c>
      <c r="K78" s="14" t="s">
        <v>2874</v>
      </c>
      <c r="L78" s="16" t="s">
        <v>3876</v>
      </c>
      <c r="M78" s="17" t="s">
        <v>3877</v>
      </c>
      <c r="N78" s="14" t="s">
        <v>128</v>
      </c>
      <c r="O78" s="14" t="s">
        <v>166</v>
      </c>
      <c r="P78" s="14" t="s">
        <v>3878</v>
      </c>
      <c r="Q78" s="14" t="s">
        <v>265</v>
      </c>
      <c r="R78" s="14" t="s">
        <v>2877</v>
      </c>
      <c r="S78" s="14" t="s">
        <v>3879</v>
      </c>
      <c r="T78" s="14" t="s">
        <v>170</v>
      </c>
      <c r="U78" s="14" t="s">
        <v>288</v>
      </c>
      <c r="V78" s="16" t="s">
        <v>3880</v>
      </c>
      <c r="W78" s="14" t="s">
        <v>287</v>
      </c>
      <c r="X78" s="14" t="s">
        <v>3881</v>
      </c>
      <c r="Y78" s="16" t="s">
        <v>3217</v>
      </c>
      <c r="Z78" s="14" t="s">
        <v>168</v>
      </c>
      <c r="AA78" s="18"/>
      <c r="AB78" s="19"/>
      <c r="AC78" s="19" t="s">
        <v>2882</v>
      </c>
      <c r="AD78" s="19" t="s">
        <v>2536</v>
      </c>
      <c r="AE78" s="14" t="s">
        <v>291</v>
      </c>
      <c r="AF78" s="20" t="s">
        <v>3882</v>
      </c>
      <c r="AG78" s="21" t="s">
        <v>2884</v>
      </c>
      <c r="AH78" s="19" t="s">
        <v>1595</v>
      </c>
      <c r="AI78" s="16" t="s">
        <v>2885</v>
      </c>
      <c r="AJ78" s="16" t="s">
        <v>3883</v>
      </c>
      <c r="AK78" s="16" t="s">
        <v>3884</v>
      </c>
      <c r="AL78" s="14" t="s">
        <v>184</v>
      </c>
      <c r="AM78" s="14" t="s">
        <v>3885</v>
      </c>
    </row>
    <row r="79" customFormat="false" ht="15" hidden="false" customHeight="true" outlineLevel="0" collapsed="false">
      <c r="A79" s="14" t="s">
        <v>3886</v>
      </c>
      <c r="B79" s="14" t="s">
        <v>157</v>
      </c>
      <c r="C79" s="15" t="n">
        <v>43318</v>
      </c>
      <c r="D79" s="14" t="n">
        <f aca="false">IF(C79="","",YEAR(C79))</f>
        <v>2018</v>
      </c>
      <c r="E79" s="14" t="s">
        <v>120</v>
      </c>
      <c r="F79" s="16" t="s">
        <v>3887</v>
      </c>
      <c r="G79" s="14" t="s">
        <v>3888</v>
      </c>
      <c r="H79" s="14" t="s">
        <v>3889</v>
      </c>
      <c r="I79" s="16" t="s">
        <v>3890</v>
      </c>
      <c r="J79" s="14" t="s">
        <v>2691</v>
      </c>
      <c r="K79" s="14" t="s">
        <v>3056</v>
      </c>
      <c r="L79" s="16" t="s">
        <v>3891</v>
      </c>
      <c r="M79" s="17" t="s">
        <v>3892</v>
      </c>
      <c r="N79" s="14" t="s">
        <v>128</v>
      </c>
      <c r="O79" s="14" t="s">
        <v>365</v>
      </c>
      <c r="P79" s="14" t="s">
        <v>3893</v>
      </c>
      <c r="Q79" s="14" t="s">
        <v>265</v>
      </c>
      <c r="R79" s="14" t="s">
        <v>2898</v>
      </c>
      <c r="S79" s="14" t="s">
        <v>3894</v>
      </c>
      <c r="T79" s="14" t="s">
        <v>170</v>
      </c>
      <c r="U79" s="14" t="s">
        <v>171</v>
      </c>
      <c r="V79" s="16" t="s">
        <v>3895</v>
      </c>
      <c r="W79" s="14" t="s">
        <v>169</v>
      </c>
      <c r="X79" s="14" t="s">
        <v>3896</v>
      </c>
      <c r="Y79" s="16" t="s">
        <v>3897</v>
      </c>
      <c r="Z79" s="14" t="s">
        <v>168</v>
      </c>
      <c r="AA79" s="18"/>
      <c r="AB79" s="19"/>
      <c r="AC79" s="19" t="s">
        <v>3156</v>
      </c>
      <c r="AD79" s="19" t="s">
        <v>2536</v>
      </c>
      <c r="AE79" s="14" t="s">
        <v>291</v>
      </c>
      <c r="AF79" s="20" t="s">
        <v>2536</v>
      </c>
      <c r="AG79" s="21" t="s">
        <v>3898</v>
      </c>
      <c r="AH79" s="19" t="s">
        <v>3899</v>
      </c>
      <c r="AI79" s="16" t="s">
        <v>2885</v>
      </c>
      <c r="AJ79" s="16" t="s">
        <v>3900</v>
      </c>
      <c r="AK79" s="16" t="s">
        <v>3650</v>
      </c>
      <c r="AL79" s="14" t="s">
        <v>184</v>
      </c>
      <c r="AM79" s="14" t="s">
        <v>3901</v>
      </c>
    </row>
    <row r="80" customFormat="false" ht="15" hidden="false" customHeight="true" outlineLevel="0" collapsed="false">
      <c r="A80" s="14" t="s">
        <v>3902</v>
      </c>
      <c r="B80" s="14" t="s">
        <v>157</v>
      </c>
      <c r="C80" s="15" t="n">
        <v>43318</v>
      </c>
      <c r="D80" s="14" t="n">
        <f aca="false">IF(C80="","",YEAR(C80))</f>
        <v>2018</v>
      </c>
      <c r="E80" s="14" t="s">
        <v>120</v>
      </c>
      <c r="F80" s="16" t="s">
        <v>3903</v>
      </c>
      <c r="G80" s="14" t="s">
        <v>3904</v>
      </c>
      <c r="H80" s="14" t="s">
        <v>3905</v>
      </c>
      <c r="I80" s="16" t="s">
        <v>3906</v>
      </c>
      <c r="J80" s="14" t="s">
        <v>2790</v>
      </c>
      <c r="K80" s="14" t="s">
        <v>2874</v>
      </c>
      <c r="L80" s="16" t="s">
        <v>3907</v>
      </c>
      <c r="M80" s="17" t="s">
        <v>3908</v>
      </c>
      <c r="N80" s="14" t="s">
        <v>128</v>
      </c>
      <c r="O80" s="14" t="s">
        <v>166</v>
      </c>
      <c r="P80" s="14" t="s">
        <v>3909</v>
      </c>
      <c r="Q80" s="14" t="s">
        <v>168</v>
      </c>
      <c r="R80" s="14" t="s">
        <v>2877</v>
      </c>
      <c r="S80" s="14" t="s">
        <v>3910</v>
      </c>
      <c r="T80" s="14" t="s">
        <v>170</v>
      </c>
      <c r="U80" s="14" t="s">
        <v>3543</v>
      </c>
      <c r="V80" s="16" t="s">
        <v>3911</v>
      </c>
      <c r="W80" s="14" t="s">
        <v>287</v>
      </c>
      <c r="X80" s="14" t="s">
        <v>3912</v>
      </c>
      <c r="Y80" s="16" t="s">
        <v>3217</v>
      </c>
      <c r="Z80" s="14" t="s">
        <v>168</v>
      </c>
      <c r="AA80" s="18"/>
      <c r="AB80" s="19"/>
      <c r="AC80" s="19" t="s">
        <v>3546</v>
      </c>
      <c r="AD80" s="19" t="s">
        <v>2536</v>
      </c>
      <c r="AE80" s="14" t="s">
        <v>291</v>
      </c>
      <c r="AF80" s="20" t="s">
        <v>2883</v>
      </c>
      <c r="AG80" s="21" t="s">
        <v>1595</v>
      </c>
      <c r="AH80" s="19" t="s">
        <v>1595</v>
      </c>
      <c r="AI80" s="16" t="s">
        <v>2885</v>
      </c>
      <c r="AJ80" s="16" t="s">
        <v>3913</v>
      </c>
      <c r="AK80" s="16" t="s">
        <v>3914</v>
      </c>
      <c r="AL80" s="14" t="s">
        <v>184</v>
      </c>
      <c r="AM80" s="14" t="s">
        <v>3915</v>
      </c>
    </row>
    <row r="81" customFormat="false" ht="15" hidden="false" customHeight="true" outlineLevel="0" collapsed="false">
      <c r="A81" s="14" t="s">
        <v>3916</v>
      </c>
      <c r="B81" s="14" t="s">
        <v>157</v>
      </c>
      <c r="C81" s="15" t="n">
        <v>43320</v>
      </c>
      <c r="D81" s="14" t="n">
        <f aca="false">IF(C81="","",YEAR(C81))</f>
        <v>2018</v>
      </c>
      <c r="E81" s="14" t="s">
        <v>120</v>
      </c>
      <c r="F81" s="16" t="s">
        <v>3917</v>
      </c>
      <c r="G81" s="14" t="s">
        <v>2818</v>
      </c>
      <c r="H81" s="14" t="s">
        <v>3918</v>
      </c>
      <c r="I81" s="16" t="s">
        <v>3919</v>
      </c>
      <c r="J81" s="14" t="s">
        <v>1201</v>
      </c>
      <c r="K81" s="14" t="s">
        <v>2874</v>
      </c>
      <c r="L81" s="16" t="s">
        <v>3920</v>
      </c>
      <c r="M81" s="17" t="s">
        <v>3921</v>
      </c>
      <c r="N81" s="14" t="s">
        <v>128</v>
      </c>
      <c r="O81" s="14" t="s">
        <v>240</v>
      </c>
      <c r="P81" s="14" t="s">
        <v>3922</v>
      </c>
      <c r="Q81" s="14" t="s">
        <v>168</v>
      </c>
      <c r="R81" s="14" t="s">
        <v>2877</v>
      </c>
      <c r="S81" s="14" t="s">
        <v>3923</v>
      </c>
      <c r="T81" s="14" t="s">
        <v>170</v>
      </c>
      <c r="U81" s="14" t="s">
        <v>288</v>
      </c>
      <c r="V81" s="16" t="s">
        <v>3924</v>
      </c>
      <c r="W81" s="14" t="s">
        <v>287</v>
      </c>
      <c r="X81" s="14" t="s">
        <v>3925</v>
      </c>
      <c r="Y81" s="16" t="s">
        <v>3926</v>
      </c>
      <c r="Z81" s="14" t="s">
        <v>168</v>
      </c>
      <c r="AA81" s="18"/>
      <c r="AB81" s="19"/>
      <c r="AC81" s="19" t="s">
        <v>3515</v>
      </c>
      <c r="AD81" s="19" t="s">
        <v>2536</v>
      </c>
      <c r="AE81" s="14" t="s">
        <v>291</v>
      </c>
      <c r="AF81" s="20" t="s">
        <v>3927</v>
      </c>
      <c r="AG81" s="21" t="s">
        <v>2884</v>
      </c>
      <c r="AH81" s="19" t="s">
        <v>1595</v>
      </c>
      <c r="AI81" s="16" t="s">
        <v>2885</v>
      </c>
      <c r="AJ81" s="16" t="s">
        <v>3928</v>
      </c>
      <c r="AK81" s="16" t="s">
        <v>3929</v>
      </c>
      <c r="AL81" s="14" t="s">
        <v>184</v>
      </c>
      <c r="AM81" s="14" t="s">
        <v>3930</v>
      </c>
    </row>
    <row r="82" customFormat="false" ht="15" hidden="false" customHeight="true" outlineLevel="0" collapsed="false">
      <c r="A82" s="14" t="s">
        <v>3931</v>
      </c>
      <c r="B82" s="14" t="s">
        <v>157</v>
      </c>
      <c r="C82" s="15" t="n">
        <v>43320</v>
      </c>
      <c r="D82" s="14" t="n">
        <f aca="false">IF(C82="","",YEAR(C82))</f>
        <v>2018</v>
      </c>
      <c r="E82" s="14" t="s">
        <v>120</v>
      </c>
      <c r="F82" s="16" t="s">
        <v>3932</v>
      </c>
      <c r="G82" s="14" t="s">
        <v>3933</v>
      </c>
      <c r="H82" s="14" t="s">
        <v>3934</v>
      </c>
      <c r="I82" s="16" t="s">
        <v>3935</v>
      </c>
      <c r="J82" s="14" t="s">
        <v>2790</v>
      </c>
      <c r="K82" s="14" t="s">
        <v>3056</v>
      </c>
      <c r="L82" s="16" t="s">
        <v>3936</v>
      </c>
      <c r="M82" s="17" t="s">
        <v>3937</v>
      </c>
      <c r="N82" s="14" t="s">
        <v>128</v>
      </c>
      <c r="O82" s="14" t="s">
        <v>166</v>
      </c>
      <c r="P82" s="14" t="s">
        <v>1320</v>
      </c>
      <c r="Q82" s="14" t="s">
        <v>168</v>
      </c>
      <c r="R82" s="14" t="s">
        <v>2898</v>
      </c>
      <c r="S82" s="14" t="s">
        <v>3938</v>
      </c>
      <c r="T82" s="14" t="s">
        <v>170</v>
      </c>
      <c r="U82" s="14" t="s">
        <v>288</v>
      </c>
      <c r="V82" s="16" t="s">
        <v>3939</v>
      </c>
      <c r="W82" s="14" t="s">
        <v>287</v>
      </c>
      <c r="X82" s="14" t="s">
        <v>3940</v>
      </c>
      <c r="Y82" s="16" t="s">
        <v>3187</v>
      </c>
      <c r="Z82" s="14" t="s">
        <v>168</v>
      </c>
      <c r="AA82" s="18"/>
      <c r="AB82" s="19"/>
      <c r="AC82" s="19" t="s">
        <v>3188</v>
      </c>
      <c r="AD82" s="19" t="s">
        <v>2536</v>
      </c>
      <c r="AE82" s="14" t="s">
        <v>291</v>
      </c>
      <c r="AF82" s="20" t="s">
        <v>3941</v>
      </c>
      <c r="AG82" s="21" t="s">
        <v>3942</v>
      </c>
      <c r="AH82" s="19" t="s">
        <v>1595</v>
      </c>
      <c r="AI82" s="16" t="s">
        <v>2885</v>
      </c>
      <c r="AJ82" s="16" t="s">
        <v>3943</v>
      </c>
      <c r="AK82" s="16" t="s">
        <v>3944</v>
      </c>
      <c r="AL82" s="14" t="s">
        <v>184</v>
      </c>
      <c r="AM82" s="14" t="s">
        <v>3945</v>
      </c>
    </row>
    <row r="83" customFormat="false" ht="15" hidden="false" customHeight="true" outlineLevel="0" collapsed="false">
      <c r="A83" s="14" t="s">
        <v>3946</v>
      </c>
      <c r="B83" s="14" t="s">
        <v>157</v>
      </c>
      <c r="C83" s="15" t="n">
        <v>43426</v>
      </c>
      <c r="D83" s="14" t="n">
        <f aca="false">IF(C83="","",YEAR(C83))</f>
        <v>2018</v>
      </c>
      <c r="E83" s="14" t="s">
        <v>120</v>
      </c>
      <c r="F83" s="16" t="s">
        <v>3947</v>
      </c>
      <c r="G83" s="14" t="s">
        <v>3948</v>
      </c>
      <c r="H83" s="14" t="s">
        <v>3949</v>
      </c>
      <c r="I83" s="16" t="s">
        <v>3950</v>
      </c>
      <c r="J83" s="14" t="s">
        <v>2691</v>
      </c>
      <c r="K83" s="14" t="s">
        <v>2894</v>
      </c>
      <c r="L83" s="16" t="s">
        <v>3951</v>
      </c>
      <c r="M83" s="17" t="s">
        <v>3952</v>
      </c>
      <c r="N83" s="14" t="s">
        <v>128</v>
      </c>
      <c r="O83" s="14" t="s">
        <v>166</v>
      </c>
      <c r="P83" s="14" t="s">
        <v>3953</v>
      </c>
      <c r="Q83" s="14" t="s">
        <v>265</v>
      </c>
      <c r="R83" s="14" t="s">
        <v>2898</v>
      </c>
      <c r="S83" s="14" t="s">
        <v>3954</v>
      </c>
      <c r="T83" s="14" t="s">
        <v>170</v>
      </c>
      <c r="U83" s="14" t="s">
        <v>309</v>
      </c>
      <c r="V83" s="16" t="s">
        <v>3955</v>
      </c>
      <c r="W83" s="14" t="s">
        <v>287</v>
      </c>
      <c r="X83" s="14" t="s">
        <v>3956</v>
      </c>
      <c r="Y83" s="16" t="s">
        <v>3957</v>
      </c>
      <c r="Z83" s="14" t="s">
        <v>168</v>
      </c>
      <c r="AA83" s="18"/>
      <c r="AB83" s="19"/>
      <c r="AC83" s="19" t="s">
        <v>3958</v>
      </c>
      <c r="AD83" s="19" t="s">
        <v>2536</v>
      </c>
      <c r="AE83" s="14" t="s">
        <v>291</v>
      </c>
      <c r="AF83" s="20" t="s">
        <v>3959</v>
      </c>
      <c r="AG83" s="21" t="s">
        <v>3960</v>
      </c>
      <c r="AH83" s="19" t="s">
        <v>3961</v>
      </c>
      <c r="AI83" s="16" t="s">
        <v>3962</v>
      </c>
      <c r="AJ83" s="16" t="s">
        <v>3963</v>
      </c>
      <c r="AK83" s="16" t="s">
        <v>3964</v>
      </c>
      <c r="AL83" s="14" t="s">
        <v>184</v>
      </c>
      <c r="AM83" s="14" t="s">
        <v>3965</v>
      </c>
    </row>
    <row r="84" customFormat="false" ht="15" hidden="false" customHeight="true" outlineLevel="0" collapsed="false">
      <c r="A84" s="14" t="s">
        <v>3966</v>
      </c>
      <c r="B84" s="14" t="s">
        <v>157</v>
      </c>
      <c r="C84" s="15" t="n">
        <v>43431</v>
      </c>
      <c r="D84" s="14" t="n">
        <f aca="false">IF(C84="","",YEAR(C84))</f>
        <v>2018</v>
      </c>
      <c r="E84" s="14" t="s">
        <v>120</v>
      </c>
      <c r="F84" s="16" t="s">
        <v>3967</v>
      </c>
      <c r="G84" s="14" t="s">
        <v>3968</v>
      </c>
      <c r="H84" s="14" t="s">
        <v>3969</v>
      </c>
      <c r="I84" s="16" t="s">
        <v>3970</v>
      </c>
      <c r="J84" s="14" t="s">
        <v>2691</v>
      </c>
      <c r="K84" s="14" t="s">
        <v>3056</v>
      </c>
      <c r="L84" s="16" t="s">
        <v>3971</v>
      </c>
      <c r="M84" s="17" t="s">
        <v>3972</v>
      </c>
      <c r="N84" s="14" t="s">
        <v>128</v>
      </c>
      <c r="O84" s="14" t="s">
        <v>166</v>
      </c>
      <c r="P84" s="14" t="s">
        <v>264</v>
      </c>
      <c r="Q84" s="14" t="s">
        <v>265</v>
      </c>
      <c r="R84" s="14" t="s">
        <v>2898</v>
      </c>
      <c r="S84" s="14" t="s">
        <v>3973</v>
      </c>
      <c r="T84" s="14" t="s">
        <v>170</v>
      </c>
      <c r="U84" s="14" t="s">
        <v>171</v>
      </c>
      <c r="V84" s="16" t="s">
        <v>3974</v>
      </c>
      <c r="W84" s="14" t="s">
        <v>169</v>
      </c>
      <c r="X84" s="14" t="s">
        <v>3975</v>
      </c>
      <c r="Y84" s="16" t="s">
        <v>3217</v>
      </c>
      <c r="Z84" s="14" t="s">
        <v>168</v>
      </c>
      <c r="AA84" s="18"/>
      <c r="AB84" s="19"/>
      <c r="AC84" s="19" t="s">
        <v>3156</v>
      </c>
      <c r="AD84" s="19" t="s">
        <v>2536</v>
      </c>
      <c r="AE84" s="14" t="s">
        <v>291</v>
      </c>
      <c r="AF84" s="20" t="s">
        <v>2536</v>
      </c>
      <c r="AG84" s="21" t="s">
        <v>3976</v>
      </c>
      <c r="AH84" s="19" t="s">
        <v>3977</v>
      </c>
      <c r="AI84" s="16" t="s">
        <v>2885</v>
      </c>
      <c r="AJ84" s="16" t="s">
        <v>3978</v>
      </c>
      <c r="AK84" s="16" t="s">
        <v>3979</v>
      </c>
      <c r="AL84" s="14" t="s">
        <v>184</v>
      </c>
      <c r="AM84" s="14" t="s">
        <v>3980</v>
      </c>
    </row>
    <row r="85" customFormat="false" ht="15" hidden="false" customHeight="true" outlineLevel="0" collapsed="false">
      <c r="A85" s="14" t="s">
        <v>3981</v>
      </c>
      <c r="B85" s="14" t="s">
        <v>157</v>
      </c>
      <c r="C85" s="15" t="n">
        <v>43438</v>
      </c>
      <c r="D85" s="14" t="n">
        <f aca="false">IF(C85="","",YEAR(C85))</f>
        <v>2018</v>
      </c>
      <c r="E85" s="14" t="s">
        <v>120</v>
      </c>
      <c r="F85" s="16" t="s">
        <v>3982</v>
      </c>
      <c r="G85" s="14" t="s">
        <v>3983</v>
      </c>
      <c r="H85" s="14" t="s">
        <v>3984</v>
      </c>
      <c r="I85" s="16" t="s">
        <v>3985</v>
      </c>
      <c r="J85" s="14" t="s">
        <v>1201</v>
      </c>
      <c r="K85" s="14" t="s">
        <v>2874</v>
      </c>
      <c r="L85" s="16" t="s">
        <v>3986</v>
      </c>
      <c r="M85" s="17" t="s">
        <v>3987</v>
      </c>
      <c r="N85" s="14" t="s">
        <v>128</v>
      </c>
      <c r="O85" s="14" t="s">
        <v>365</v>
      </c>
      <c r="P85" s="14" t="s">
        <v>264</v>
      </c>
      <c r="Q85" s="14" t="s">
        <v>168</v>
      </c>
      <c r="R85" s="14" t="s">
        <v>2877</v>
      </c>
      <c r="S85" s="14" t="s">
        <v>3988</v>
      </c>
      <c r="T85" s="14" t="s">
        <v>1336</v>
      </c>
      <c r="U85" s="14" t="s">
        <v>2599</v>
      </c>
      <c r="V85" s="16" t="s">
        <v>3989</v>
      </c>
      <c r="W85" s="14" t="s">
        <v>287</v>
      </c>
      <c r="X85" s="14" t="s">
        <v>3990</v>
      </c>
      <c r="Y85" s="16" t="s">
        <v>3991</v>
      </c>
      <c r="Z85" s="14" t="s">
        <v>168</v>
      </c>
      <c r="AA85" s="18"/>
      <c r="AB85" s="19"/>
      <c r="AC85" s="19" t="s">
        <v>3515</v>
      </c>
      <c r="AD85" s="19" t="s">
        <v>2536</v>
      </c>
      <c r="AE85" s="14" t="s">
        <v>291</v>
      </c>
      <c r="AF85" s="20" t="s">
        <v>3992</v>
      </c>
      <c r="AG85" s="21" t="s">
        <v>2884</v>
      </c>
      <c r="AH85" s="19" t="s">
        <v>1595</v>
      </c>
      <c r="AI85" s="16" t="s">
        <v>2885</v>
      </c>
      <c r="AJ85" s="16" t="s">
        <v>3993</v>
      </c>
      <c r="AK85" s="16" t="s">
        <v>3994</v>
      </c>
      <c r="AL85" s="14" t="s">
        <v>184</v>
      </c>
      <c r="AM85" s="14" t="s">
        <v>3995</v>
      </c>
    </row>
    <row r="86" customFormat="false" ht="15" hidden="false" customHeight="true" outlineLevel="0" collapsed="false">
      <c r="A86" s="14" t="s">
        <v>3996</v>
      </c>
      <c r="B86" s="14" t="s">
        <v>157</v>
      </c>
      <c r="C86" s="15" t="n">
        <v>43438</v>
      </c>
      <c r="D86" s="14" t="n">
        <f aca="false">IF(C86="","",YEAR(C86))</f>
        <v>2018</v>
      </c>
      <c r="E86" s="14" t="s">
        <v>120</v>
      </c>
      <c r="F86" s="16" t="s">
        <v>3997</v>
      </c>
      <c r="G86" s="14" t="s">
        <v>3998</v>
      </c>
      <c r="H86" s="14" t="s">
        <v>3999</v>
      </c>
      <c r="I86" s="16" t="s">
        <v>4000</v>
      </c>
      <c r="J86" s="14" t="s">
        <v>2691</v>
      </c>
      <c r="K86" s="14" t="s">
        <v>2972</v>
      </c>
      <c r="L86" s="16" t="s">
        <v>4001</v>
      </c>
      <c r="M86" s="17" t="s">
        <v>4002</v>
      </c>
      <c r="N86" s="14" t="s">
        <v>128</v>
      </c>
      <c r="O86" s="14" t="s">
        <v>365</v>
      </c>
      <c r="P86" s="14" t="s">
        <v>4003</v>
      </c>
      <c r="Q86" s="14" t="s">
        <v>168</v>
      </c>
      <c r="R86" s="14" t="s">
        <v>2898</v>
      </c>
      <c r="S86" s="14" t="s">
        <v>4004</v>
      </c>
      <c r="T86" s="14" t="s">
        <v>330</v>
      </c>
      <c r="U86" s="14" t="s">
        <v>2599</v>
      </c>
      <c r="V86" s="16" t="s">
        <v>4005</v>
      </c>
      <c r="W86" s="14" t="s">
        <v>2463</v>
      </c>
      <c r="X86" s="14" t="s">
        <v>4006</v>
      </c>
      <c r="Y86" s="16" t="s">
        <v>3017</v>
      </c>
      <c r="Z86" s="14" t="s">
        <v>168</v>
      </c>
      <c r="AA86" s="18"/>
      <c r="AB86" s="19"/>
      <c r="AC86" s="19" t="s">
        <v>3410</v>
      </c>
      <c r="AD86" s="19" t="s">
        <v>2536</v>
      </c>
      <c r="AE86" s="14" t="s">
        <v>291</v>
      </c>
      <c r="AF86" s="20" t="s">
        <v>3017</v>
      </c>
      <c r="AG86" s="21" t="s">
        <v>1595</v>
      </c>
      <c r="AH86" s="19" t="s">
        <v>1595</v>
      </c>
      <c r="AI86" s="16" t="s">
        <v>2885</v>
      </c>
      <c r="AJ86" s="16" t="s">
        <v>4007</v>
      </c>
      <c r="AK86" s="16" t="s">
        <v>338</v>
      </c>
      <c r="AL86" s="14" t="s">
        <v>184</v>
      </c>
      <c r="AM86" s="14" t="s">
        <v>4008</v>
      </c>
    </row>
    <row r="87" customFormat="false" ht="15" hidden="false" customHeight="true" outlineLevel="0" collapsed="false">
      <c r="A87" s="14" t="s">
        <v>4009</v>
      </c>
      <c r="B87" s="14" t="s">
        <v>157</v>
      </c>
      <c r="C87" s="15" t="n">
        <v>43446</v>
      </c>
      <c r="D87" s="14" t="n">
        <f aca="false">IF(C87="","",YEAR(C87))</f>
        <v>2018</v>
      </c>
      <c r="E87" s="14" t="s">
        <v>120</v>
      </c>
      <c r="F87" s="16" t="s">
        <v>4010</v>
      </c>
      <c r="G87" s="14" t="s">
        <v>4011</v>
      </c>
      <c r="H87" s="14" t="s">
        <v>4012</v>
      </c>
      <c r="I87" s="16" t="s">
        <v>4013</v>
      </c>
      <c r="J87" s="14" t="s">
        <v>2691</v>
      </c>
      <c r="K87" s="14" t="s">
        <v>2874</v>
      </c>
      <c r="L87" s="16" t="s">
        <v>4014</v>
      </c>
      <c r="M87" s="17" t="s">
        <v>4015</v>
      </c>
      <c r="N87" s="14" t="s">
        <v>128</v>
      </c>
      <c r="O87" s="14" t="s">
        <v>365</v>
      </c>
      <c r="P87" s="14" t="s">
        <v>4016</v>
      </c>
      <c r="Q87" s="14" t="s">
        <v>265</v>
      </c>
      <c r="R87" s="14" t="s">
        <v>2877</v>
      </c>
      <c r="S87" s="14" t="s">
        <v>4017</v>
      </c>
      <c r="T87" s="14" t="s">
        <v>170</v>
      </c>
      <c r="U87" s="14" t="s">
        <v>241</v>
      </c>
      <c r="V87" s="16" t="s">
        <v>4018</v>
      </c>
      <c r="W87" s="14" t="s">
        <v>287</v>
      </c>
      <c r="X87" s="14" t="s">
        <v>4019</v>
      </c>
      <c r="Y87" s="16" t="s">
        <v>3217</v>
      </c>
      <c r="Z87" s="14" t="s">
        <v>168</v>
      </c>
      <c r="AA87" s="18"/>
      <c r="AB87" s="19"/>
      <c r="AC87" s="19" t="s">
        <v>2882</v>
      </c>
      <c r="AD87" s="19" t="s">
        <v>2536</v>
      </c>
      <c r="AE87" s="14" t="s">
        <v>291</v>
      </c>
      <c r="AF87" s="20" t="s">
        <v>4020</v>
      </c>
      <c r="AG87" s="21" t="s">
        <v>2884</v>
      </c>
      <c r="AH87" s="19" t="s">
        <v>1595</v>
      </c>
      <c r="AI87" s="16" t="s">
        <v>2885</v>
      </c>
      <c r="AJ87" s="16" t="s">
        <v>4021</v>
      </c>
      <c r="AK87" s="16" t="s">
        <v>4022</v>
      </c>
      <c r="AL87" s="14" t="s">
        <v>184</v>
      </c>
      <c r="AM87" s="14" t="s">
        <v>4023</v>
      </c>
    </row>
    <row r="88" customFormat="false" ht="15" hidden="false" customHeight="true" outlineLevel="0" collapsed="false">
      <c r="A88" s="14" t="s">
        <v>4024</v>
      </c>
      <c r="B88" s="14" t="s">
        <v>157</v>
      </c>
      <c r="C88" s="15" t="n">
        <v>43488</v>
      </c>
      <c r="D88" s="14" t="n">
        <f aca="false">IF(C88="","",YEAR(C88))</f>
        <v>2019</v>
      </c>
      <c r="E88" s="14" t="s">
        <v>187</v>
      </c>
      <c r="F88" s="16" t="s">
        <v>4025</v>
      </c>
      <c r="G88" s="14" t="s">
        <v>4026</v>
      </c>
      <c r="H88" s="14" t="s">
        <v>3027</v>
      </c>
      <c r="I88" s="16"/>
      <c r="J88" s="14" t="s">
        <v>2691</v>
      </c>
      <c r="K88" s="14" t="s">
        <v>3669</v>
      </c>
      <c r="L88" s="16" t="s">
        <v>4027</v>
      </c>
      <c r="M88" s="17" t="s">
        <v>4028</v>
      </c>
      <c r="N88" s="14" t="s">
        <v>128</v>
      </c>
      <c r="O88" s="14" t="s">
        <v>240</v>
      </c>
      <c r="P88" s="14" t="s">
        <v>2728</v>
      </c>
      <c r="Q88" s="14" t="s">
        <v>168</v>
      </c>
      <c r="R88" s="14" t="s">
        <v>3011</v>
      </c>
      <c r="S88" s="14" t="s">
        <v>4029</v>
      </c>
      <c r="T88" s="14" t="s">
        <v>1336</v>
      </c>
      <c r="U88" s="14" t="s">
        <v>956</v>
      </c>
      <c r="V88" s="16" t="s">
        <v>4030</v>
      </c>
      <c r="W88" s="14" t="s">
        <v>169</v>
      </c>
      <c r="X88" s="14" t="s">
        <v>4031</v>
      </c>
      <c r="Y88" s="16" t="s">
        <v>4032</v>
      </c>
      <c r="Z88" s="14" t="s">
        <v>168</v>
      </c>
      <c r="AA88" s="18"/>
      <c r="AB88" s="19"/>
      <c r="AC88" s="19" t="s">
        <v>4033</v>
      </c>
      <c r="AD88" s="19" t="s">
        <v>2536</v>
      </c>
      <c r="AE88" s="14" t="s">
        <v>291</v>
      </c>
      <c r="AF88" s="20" t="s">
        <v>4034</v>
      </c>
      <c r="AG88" s="21" t="s">
        <v>4035</v>
      </c>
      <c r="AH88" s="19" t="s">
        <v>4036</v>
      </c>
      <c r="AI88" s="16" t="s">
        <v>2885</v>
      </c>
      <c r="AJ88" s="16" t="s">
        <v>4037</v>
      </c>
      <c r="AK88" s="16" t="s">
        <v>4038</v>
      </c>
      <c r="AL88" s="14" t="s">
        <v>184</v>
      </c>
      <c r="AM88" s="14" t="s">
        <v>4039</v>
      </c>
    </row>
    <row r="89" customFormat="false" ht="15" hidden="false" customHeight="true" outlineLevel="0" collapsed="false">
      <c r="A89" s="14" t="s">
        <v>4040</v>
      </c>
      <c r="B89" s="14" t="s">
        <v>157</v>
      </c>
      <c r="C89" s="15" t="n">
        <v>43488</v>
      </c>
      <c r="D89" s="14" t="n">
        <f aca="false">IF(C89="","",YEAR(C89))</f>
        <v>2019</v>
      </c>
      <c r="E89" s="14" t="s">
        <v>187</v>
      </c>
      <c r="F89" s="16" t="s">
        <v>4041</v>
      </c>
      <c r="G89" s="14" t="s">
        <v>3026</v>
      </c>
      <c r="H89" s="14" t="s">
        <v>4042</v>
      </c>
      <c r="I89" s="16"/>
      <c r="J89" s="14" t="s">
        <v>2691</v>
      </c>
      <c r="K89" s="14"/>
      <c r="L89" s="16" t="s">
        <v>4043</v>
      </c>
      <c r="M89" s="17" t="s">
        <v>4044</v>
      </c>
      <c r="N89" s="14"/>
      <c r="O89" s="14"/>
      <c r="P89" s="14"/>
      <c r="Q89" s="14"/>
      <c r="R89" s="14"/>
      <c r="S89" s="14"/>
      <c r="T89" s="14"/>
      <c r="U89" s="14"/>
      <c r="V89" s="16"/>
      <c r="W89" s="14"/>
      <c r="X89" s="14"/>
      <c r="Y89" s="16"/>
      <c r="Z89" s="14"/>
      <c r="AA89" s="18"/>
      <c r="AB89" s="19"/>
      <c r="AC89" s="19"/>
      <c r="AD89" s="19"/>
      <c r="AE89" s="14"/>
      <c r="AF89" s="20"/>
      <c r="AG89" s="21"/>
      <c r="AH89" s="19"/>
      <c r="AI89" s="16"/>
      <c r="AJ89" s="16"/>
      <c r="AK89" s="16"/>
      <c r="AL89" s="14" t="s">
        <v>130</v>
      </c>
      <c r="AM89" s="14" t="s">
        <v>3634</v>
      </c>
    </row>
    <row r="90" customFormat="false" ht="15" hidden="false" customHeight="true" outlineLevel="0" collapsed="false">
      <c r="A90" s="14" t="s">
        <v>4045</v>
      </c>
      <c r="B90" s="14" t="s">
        <v>157</v>
      </c>
      <c r="C90" s="15" t="n">
        <v>43521</v>
      </c>
      <c r="D90" s="14" t="n">
        <f aca="false">IF(C90="","",YEAR(C90))</f>
        <v>2019</v>
      </c>
      <c r="E90" s="14" t="s">
        <v>120</v>
      </c>
      <c r="F90" s="16" t="s">
        <v>4046</v>
      </c>
      <c r="G90" s="14" t="s">
        <v>4047</v>
      </c>
      <c r="H90" s="14" t="s">
        <v>4048</v>
      </c>
      <c r="I90" s="16" t="s">
        <v>4049</v>
      </c>
      <c r="J90" s="14" t="s">
        <v>2691</v>
      </c>
      <c r="K90" s="14" t="s">
        <v>2874</v>
      </c>
      <c r="L90" s="16" t="s">
        <v>4050</v>
      </c>
      <c r="M90" s="17" t="s">
        <v>4051</v>
      </c>
      <c r="N90" s="14" t="s">
        <v>128</v>
      </c>
      <c r="O90" s="14" t="s">
        <v>365</v>
      </c>
      <c r="P90" s="14" t="s">
        <v>4052</v>
      </c>
      <c r="Q90" s="14" t="s">
        <v>168</v>
      </c>
      <c r="R90" s="14" t="s">
        <v>2877</v>
      </c>
      <c r="S90" s="14" t="s">
        <v>4053</v>
      </c>
      <c r="T90" s="14" t="s">
        <v>170</v>
      </c>
      <c r="U90" s="14" t="s">
        <v>241</v>
      </c>
      <c r="V90" s="16" t="s">
        <v>4054</v>
      </c>
      <c r="W90" s="14" t="s">
        <v>287</v>
      </c>
      <c r="X90" s="14" t="s">
        <v>4055</v>
      </c>
      <c r="Y90" s="16" t="s">
        <v>4056</v>
      </c>
      <c r="Z90" s="14" t="s">
        <v>168</v>
      </c>
      <c r="AA90" s="18"/>
      <c r="AB90" s="19"/>
      <c r="AC90" s="19" t="s">
        <v>2882</v>
      </c>
      <c r="AD90" s="19" t="s">
        <v>2536</v>
      </c>
      <c r="AE90" s="14" t="s">
        <v>291</v>
      </c>
      <c r="AF90" s="20" t="s">
        <v>4057</v>
      </c>
      <c r="AG90" s="21" t="s">
        <v>1595</v>
      </c>
      <c r="AH90" s="19" t="s">
        <v>1595</v>
      </c>
      <c r="AI90" s="16" t="s">
        <v>2885</v>
      </c>
      <c r="AJ90" s="16" t="s">
        <v>4058</v>
      </c>
      <c r="AK90" s="16" t="s">
        <v>4059</v>
      </c>
      <c r="AL90" s="14" t="s">
        <v>184</v>
      </c>
      <c r="AM90" s="14" t="s">
        <v>4060</v>
      </c>
    </row>
    <row r="91" customFormat="false" ht="15" hidden="false" customHeight="true" outlineLevel="0" collapsed="false">
      <c r="A91" s="14" t="s">
        <v>4061</v>
      </c>
      <c r="B91" s="14" t="s">
        <v>157</v>
      </c>
      <c r="C91" s="15" t="n">
        <v>43528</v>
      </c>
      <c r="D91" s="14" t="n">
        <f aca="false">IF(C91="","",YEAR(C91))</f>
        <v>2019</v>
      </c>
      <c r="E91" s="14" t="s">
        <v>3224</v>
      </c>
      <c r="F91" s="16" t="s">
        <v>4062</v>
      </c>
      <c r="G91" s="14" t="s">
        <v>4063</v>
      </c>
      <c r="H91" s="14" t="s">
        <v>2950</v>
      </c>
      <c r="I91" s="16"/>
      <c r="J91" s="14" t="s">
        <v>2691</v>
      </c>
      <c r="K91" s="14" t="s">
        <v>2952</v>
      </c>
      <c r="L91" s="16" t="s">
        <v>4064</v>
      </c>
      <c r="M91" s="17" t="s">
        <v>4065</v>
      </c>
      <c r="N91" s="14" t="s">
        <v>128</v>
      </c>
      <c r="O91" s="14" t="s">
        <v>365</v>
      </c>
      <c r="P91" s="14" t="s">
        <v>329</v>
      </c>
      <c r="Q91" s="14" t="s">
        <v>168</v>
      </c>
      <c r="R91" s="14" t="s">
        <v>2955</v>
      </c>
      <c r="S91" s="14" t="s">
        <v>4066</v>
      </c>
      <c r="T91" s="14" t="s">
        <v>170</v>
      </c>
      <c r="U91" s="14" t="s">
        <v>171</v>
      </c>
      <c r="V91" s="16" t="s">
        <v>4067</v>
      </c>
      <c r="W91" s="14" t="s">
        <v>169</v>
      </c>
      <c r="X91" s="14" t="s">
        <v>4068</v>
      </c>
      <c r="Y91" s="16" t="s">
        <v>4069</v>
      </c>
      <c r="Z91" s="14" t="s">
        <v>265</v>
      </c>
      <c r="AA91" s="18" t="s">
        <v>4070</v>
      </c>
      <c r="AB91" s="19" t="n">
        <v>20000</v>
      </c>
      <c r="AC91" s="19" t="s">
        <v>4071</v>
      </c>
      <c r="AD91" s="19" t="s">
        <v>4072</v>
      </c>
      <c r="AE91" s="14" t="s">
        <v>265</v>
      </c>
      <c r="AF91" s="20" t="s">
        <v>4073</v>
      </c>
      <c r="AG91" s="21" t="s">
        <v>4074</v>
      </c>
      <c r="AH91" s="19" t="s">
        <v>4075</v>
      </c>
      <c r="AI91" s="16" t="s">
        <v>2885</v>
      </c>
      <c r="AJ91" s="16" t="s">
        <v>4076</v>
      </c>
      <c r="AK91" s="16" t="s">
        <v>4077</v>
      </c>
      <c r="AL91" s="14" t="s">
        <v>184</v>
      </c>
      <c r="AM91" s="14" t="s">
        <v>4078</v>
      </c>
    </row>
    <row r="92" customFormat="false" ht="15" hidden="false" customHeight="true" outlineLevel="0" collapsed="false">
      <c r="A92" s="14" t="s">
        <v>4079</v>
      </c>
      <c r="B92" s="14" t="s">
        <v>157</v>
      </c>
      <c r="C92" s="15" t="n">
        <v>43549</v>
      </c>
      <c r="D92" s="14" t="n">
        <f aca="false">IF(C92="","",YEAR(C92))</f>
        <v>2019</v>
      </c>
      <c r="E92" s="14" t="s">
        <v>120</v>
      </c>
      <c r="F92" s="16" t="s">
        <v>4080</v>
      </c>
      <c r="G92" s="14" t="s">
        <v>4081</v>
      </c>
      <c r="H92" s="14" t="s">
        <v>4082</v>
      </c>
      <c r="I92" s="16" t="s">
        <v>4083</v>
      </c>
      <c r="J92" s="14" t="s">
        <v>1201</v>
      </c>
      <c r="K92" s="14" t="s">
        <v>2952</v>
      </c>
      <c r="L92" s="16" t="s">
        <v>4084</v>
      </c>
      <c r="M92" s="17" t="s">
        <v>4085</v>
      </c>
      <c r="N92" s="14" t="s">
        <v>128</v>
      </c>
      <c r="O92" s="14" t="s">
        <v>166</v>
      </c>
      <c r="P92" s="14" t="s">
        <v>2690</v>
      </c>
      <c r="Q92" s="14" t="s">
        <v>265</v>
      </c>
      <c r="R92" s="14" t="s">
        <v>2898</v>
      </c>
      <c r="S92" s="14" t="s">
        <v>4086</v>
      </c>
      <c r="T92" s="14" t="s">
        <v>1336</v>
      </c>
      <c r="U92" s="14" t="s">
        <v>956</v>
      </c>
      <c r="V92" s="16" t="s">
        <v>4087</v>
      </c>
      <c r="W92" s="14" t="s">
        <v>169</v>
      </c>
      <c r="X92" s="14" t="s">
        <v>4088</v>
      </c>
      <c r="Y92" s="16" t="s">
        <v>4089</v>
      </c>
      <c r="Z92" s="14" t="s">
        <v>168</v>
      </c>
      <c r="AA92" s="18"/>
      <c r="AB92" s="19"/>
      <c r="AC92" s="19" t="s">
        <v>4090</v>
      </c>
      <c r="AD92" s="19" t="s">
        <v>2536</v>
      </c>
      <c r="AE92" s="14" t="s">
        <v>291</v>
      </c>
      <c r="AF92" s="20" t="s">
        <v>4091</v>
      </c>
      <c r="AG92" s="21" t="s">
        <v>4092</v>
      </c>
      <c r="AH92" s="19" t="s">
        <v>4093</v>
      </c>
      <c r="AI92" s="16" t="s">
        <v>2885</v>
      </c>
      <c r="AJ92" s="16" t="s">
        <v>4094</v>
      </c>
      <c r="AK92" s="16" t="s">
        <v>4095</v>
      </c>
      <c r="AL92" s="14" t="s">
        <v>184</v>
      </c>
      <c r="AM92" s="14" t="s">
        <v>4096</v>
      </c>
    </row>
    <row r="93" customFormat="false" ht="15" hidden="false" customHeight="true" outlineLevel="0" collapsed="false">
      <c r="A93" s="14" t="s">
        <v>4097</v>
      </c>
      <c r="B93" s="14" t="s">
        <v>157</v>
      </c>
      <c r="C93" s="15" t="n">
        <v>43549</v>
      </c>
      <c r="D93" s="14" t="n">
        <f aca="false">IF(C93="","",YEAR(C93))</f>
        <v>2019</v>
      </c>
      <c r="E93" s="14" t="s">
        <v>3224</v>
      </c>
      <c r="F93" s="16" t="s">
        <v>4098</v>
      </c>
      <c r="G93" s="14" t="s">
        <v>4099</v>
      </c>
      <c r="H93" s="14" t="s">
        <v>3148</v>
      </c>
      <c r="I93" s="16" t="s">
        <v>4100</v>
      </c>
      <c r="J93" s="14" t="s">
        <v>603</v>
      </c>
      <c r="K93" s="14" t="s">
        <v>2952</v>
      </c>
      <c r="L93" s="16" t="s">
        <v>4101</v>
      </c>
      <c r="M93" s="17" t="s">
        <v>4102</v>
      </c>
      <c r="N93" s="14" t="s">
        <v>128</v>
      </c>
      <c r="O93" s="14" t="s">
        <v>365</v>
      </c>
      <c r="P93" s="14" t="s">
        <v>2200</v>
      </c>
      <c r="Q93" s="14" t="s">
        <v>168</v>
      </c>
      <c r="R93" s="14" t="s">
        <v>2955</v>
      </c>
      <c r="S93" s="14" t="s">
        <v>4103</v>
      </c>
      <c r="T93" s="14" t="s">
        <v>170</v>
      </c>
      <c r="U93" s="14" t="s">
        <v>171</v>
      </c>
      <c r="V93" s="16" t="s">
        <v>4104</v>
      </c>
      <c r="W93" s="14" t="s">
        <v>169</v>
      </c>
      <c r="X93" s="14" t="s">
        <v>4105</v>
      </c>
      <c r="Y93" s="16" t="s">
        <v>4106</v>
      </c>
      <c r="Z93" s="14" t="s">
        <v>168</v>
      </c>
      <c r="AA93" s="18"/>
      <c r="AB93" s="19"/>
      <c r="AC93" s="19" t="s">
        <v>4107</v>
      </c>
      <c r="AD93" s="19" t="s">
        <v>2536</v>
      </c>
      <c r="AE93" s="14" t="s">
        <v>291</v>
      </c>
      <c r="AF93" s="20" t="s">
        <v>2536</v>
      </c>
      <c r="AG93" s="21" t="s">
        <v>4108</v>
      </c>
      <c r="AH93" s="19" t="s">
        <v>4109</v>
      </c>
      <c r="AI93" s="16" t="s">
        <v>2885</v>
      </c>
      <c r="AJ93" s="16" t="s">
        <v>4110</v>
      </c>
      <c r="AK93" s="16" t="s">
        <v>4111</v>
      </c>
      <c r="AL93" s="14" t="s">
        <v>184</v>
      </c>
      <c r="AM93" s="14" t="s">
        <v>4112</v>
      </c>
    </row>
    <row r="94" customFormat="false" ht="15" hidden="false" customHeight="true" outlineLevel="0" collapsed="false">
      <c r="A94" s="14" t="s">
        <v>4113</v>
      </c>
      <c r="B94" s="14" t="s">
        <v>157</v>
      </c>
      <c r="C94" s="15" t="n">
        <v>43557</v>
      </c>
      <c r="D94" s="14" t="n">
        <f aca="false">IF(C94="","",YEAR(C94))</f>
        <v>2019</v>
      </c>
      <c r="E94" s="14" t="s">
        <v>3224</v>
      </c>
      <c r="F94" s="16" t="s">
        <v>3331</v>
      </c>
      <c r="G94" s="14" t="s">
        <v>3332</v>
      </c>
      <c r="H94" s="14" t="s">
        <v>3333</v>
      </c>
      <c r="I94" s="16" t="s">
        <v>4114</v>
      </c>
      <c r="J94" s="14" t="s">
        <v>2691</v>
      </c>
      <c r="K94" s="14" t="s">
        <v>2952</v>
      </c>
      <c r="L94" s="16" t="s">
        <v>4115</v>
      </c>
      <c r="M94" s="17" t="s">
        <v>4116</v>
      </c>
      <c r="N94" s="14" t="s">
        <v>128</v>
      </c>
      <c r="O94" s="14" t="s">
        <v>166</v>
      </c>
      <c r="P94" s="14" t="s">
        <v>3337</v>
      </c>
      <c r="Q94" s="14" t="s">
        <v>168</v>
      </c>
      <c r="R94" s="14" t="s">
        <v>2955</v>
      </c>
      <c r="S94" s="14" t="s">
        <v>4117</v>
      </c>
      <c r="T94" s="14" t="s">
        <v>170</v>
      </c>
      <c r="U94" s="14" t="s">
        <v>171</v>
      </c>
      <c r="V94" s="16" t="s">
        <v>4118</v>
      </c>
      <c r="W94" s="14" t="s">
        <v>169</v>
      </c>
      <c r="X94" s="14" t="s">
        <v>4119</v>
      </c>
      <c r="Y94" s="16" t="s">
        <v>4120</v>
      </c>
      <c r="Z94" s="14" t="s">
        <v>168</v>
      </c>
      <c r="AA94" s="18"/>
      <c r="AB94" s="19"/>
      <c r="AC94" s="19" t="s">
        <v>4121</v>
      </c>
      <c r="AD94" s="19" t="s">
        <v>2536</v>
      </c>
      <c r="AE94" s="14" t="s">
        <v>291</v>
      </c>
      <c r="AF94" s="20" t="s">
        <v>4122</v>
      </c>
      <c r="AG94" s="21" t="s">
        <v>4123</v>
      </c>
      <c r="AH94" s="19" t="s">
        <v>4124</v>
      </c>
      <c r="AI94" s="16" t="s">
        <v>2885</v>
      </c>
      <c r="AJ94" s="16" t="s">
        <v>4125</v>
      </c>
      <c r="AK94" s="16" t="s">
        <v>4126</v>
      </c>
      <c r="AL94" s="14" t="s">
        <v>184</v>
      </c>
      <c r="AM94" s="14" t="s">
        <v>4127</v>
      </c>
    </row>
    <row r="95" customFormat="false" ht="15" hidden="false" customHeight="true" outlineLevel="0" collapsed="false">
      <c r="A95" s="14" t="s">
        <v>4128</v>
      </c>
      <c r="B95" s="14" t="s">
        <v>157</v>
      </c>
      <c r="C95" s="15" t="n">
        <v>43564</v>
      </c>
      <c r="D95" s="14" t="n">
        <f aca="false">IF(C95="","",YEAR(C95))</f>
        <v>2019</v>
      </c>
      <c r="E95" s="14" t="s">
        <v>120</v>
      </c>
      <c r="F95" s="16" t="s">
        <v>4129</v>
      </c>
      <c r="G95" s="14" t="s">
        <v>4130</v>
      </c>
      <c r="H95" s="14" t="s">
        <v>4131</v>
      </c>
      <c r="I95" s="16" t="s">
        <v>4132</v>
      </c>
      <c r="J95" s="14" t="s">
        <v>2691</v>
      </c>
      <c r="K95" s="14" t="s">
        <v>3056</v>
      </c>
      <c r="L95" s="16" t="s">
        <v>4133</v>
      </c>
      <c r="M95" s="17" t="s">
        <v>4134</v>
      </c>
      <c r="N95" s="14" t="s">
        <v>128</v>
      </c>
      <c r="O95" s="14" t="s">
        <v>365</v>
      </c>
      <c r="P95" s="14" t="s">
        <v>4135</v>
      </c>
      <c r="Q95" s="14" t="s">
        <v>168</v>
      </c>
      <c r="R95" s="14" t="s">
        <v>2898</v>
      </c>
      <c r="S95" s="14" t="s">
        <v>4136</v>
      </c>
      <c r="T95" s="14" t="s">
        <v>170</v>
      </c>
      <c r="U95" s="14" t="s">
        <v>309</v>
      </c>
      <c r="V95" s="16" t="s">
        <v>4137</v>
      </c>
      <c r="W95" s="14" t="s">
        <v>169</v>
      </c>
      <c r="X95" s="14" t="s">
        <v>4138</v>
      </c>
      <c r="Y95" s="16" t="s">
        <v>3217</v>
      </c>
      <c r="Z95" s="14" t="s">
        <v>168</v>
      </c>
      <c r="AA95" s="18"/>
      <c r="AB95" s="19"/>
      <c r="AC95" s="19" t="s">
        <v>3156</v>
      </c>
      <c r="AD95" s="19" t="s">
        <v>2536</v>
      </c>
      <c r="AE95" s="14" t="s">
        <v>291</v>
      </c>
      <c r="AF95" s="20" t="s">
        <v>4139</v>
      </c>
      <c r="AG95" s="21" t="s">
        <v>4140</v>
      </c>
      <c r="AH95" s="19" t="s">
        <v>4141</v>
      </c>
      <c r="AI95" s="16" t="s">
        <v>2885</v>
      </c>
      <c r="AJ95" s="16" t="s">
        <v>4142</v>
      </c>
      <c r="AK95" s="16" t="s">
        <v>4143</v>
      </c>
      <c r="AL95" s="14" t="s">
        <v>184</v>
      </c>
      <c r="AM95" s="14" t="s">
        <v>4144</v>
      </c>
    </row>
    <row r="96" customFormat="false" ht="15" hidden="false" customHeight="true" outlineLevel="0" collapsed="false">
      <c r="A96" s="14" t="s">
        <v>4145</v>
      </c>
      <c r="B96" s="14" t="s">
        <v>157</v>
      </c>
      <c r="C96" s="15" t="n">
        <v>43570</v>
      </c>
      <c r="D96" s="14" t="n">
        <f aca="false">IF(C96="","",YEAR(C96))</f>
        <v>2019</v>
      </c>
      <c r="E96" s="14" t="s">
        <v>120</v>
      </c>
      <c r="F96" s="16" t="s">
        <v>4146</v>
      </c>
      <c r="G96" s="14" t="s">
        <v>4147</v>
      </c>
      <c r="H96" s="14" t="s">
        <v>4148</v>
      </c>
      <c r="I96" s="16" t="s">
        <v>4149</v>
      </c>
      <c r="J96" s="14" t="s">
        <v>603</v>
      </c>
      <c r="K96" s="14" t="s">
        <v>3056</v>
      </c>
      <c r="L96" s="16" t="s">
        <v>4150</v>
      </c>
      <c r="M96" s="17" t="s">
        <v>4151</v>
      </c>
      <c r="N96" s="14" t="s">
        <v>128</v>
      </c>
      <c r="O96" s="14" t="s">
        <v>365</v>
      </c>
      <c r="P96" s="14" t="s">
        <v>4152</v>
      </c>
      <c r="Q96" s="14" t="s">
        <v>265</v>
      </c>
      <c r="R96" s="14" t="s">
        <v>2898</v>
      </c>
      <c r="S96" s="14" t="s">
        <v>4153</v>
      </c>
      <c r="T96" s="14" t="s">
        <v>170</v>
      </c>
      <c r="U96" s="14" t="s">
        <v>241</v>
      </c>
      <c r="V96" s="16" t="s">
        <v>4154</v>
      </c>
      <c r="W96" s="14" t="s">
        <v>169</v>
      </c>
      <c r="X96" s="14" t="s">
        <v>4155</v>
      </c>
      <c r="Y96" s="16" t="s">
        <v>4156</v>
      </c>
      <c r="Z96" s="14" t="s">
        <v>168</v>
      </c>
      <c r="AA96" s="18"/>
      <c r="AB96" s="19"/>
      <c r="AC96" s="19" t="s">
        <v>2903</v>
      </c>
      <c r="AD96" s="19" t="s">
        <v>2536</v>
      </c>
      <c r="AE96" s="14" t="s">
        <v>291</v>
      </c>
      <c r="AF96" s="20" t="s">
        <v>2536</v>
      </c>
      <c r="AG96" s="21" t="s">
        <v>4157</v>
      </c>
      <c r="AH96" s="19" t="s">
        <v>4158</v>
      </c>
      <c r="AI96" s="16" t="s">
        <v>2885</v>
      </c>
      <c r="AJ96" s="16" t="s">
        <v>4159</v>
      </c>
      <c r="AK96" s="16" t="s">
        <v>4160</v>
      </c>
      <c r="AL96" s="14" t="s">
        <v>184</v>
      </c>
      <c r="AM96" s="14" t="s">
        <v>4161</v>
      </c>
    </row>
    <row r="97" customFormat="false" ht="15" hidden="false" customHeight="true" outlineLevel="0" collapsed="false">
      <c r="A97" s="14" t="s">
        <v>4162</v>
      </c>
      <c r="B97" s="14" t="s">
        <v>157</v>
      </c>
      <c r="C97" s="15" t="n">
        <v>43571</v>
      </c>
      <c r="D97" s="14" t="n">
        <f aca="false">IF(C97="","",YEAR(C97))</f>
        <v>2019</v>
      </c>
      <c r="E97" s="14" t="s">
        <v>120</v>
      </c>
      <c r="F97" s="16" t="s">
        <v>4163</v>
      </c>
      <c r="G97" s="14" t="s">
        <v>4164</v>
      </c>
      <c r="H97" s="14" t="s">
        <v>4165</v>
      </c>
      <c r="I97" s="16" t="s">
        <v>4166</v>
      </c>
      <c r="J97" s="14" t="s">
        <v>2133</v>
      </c>
      <c r="K97" s="14" t="s">
        <v>2874</v>
      </c>
      <c r="L97" s="16" t="s">
        <v>4167</v>
      </c>
      <c r="M97" s="17" t="s">
        <v>4168</v>
      </c>
      <c r="N97" s="14" t="s">
        <v>128</v>
      </c>
      <c r="O97" s="14" t="s">
        <v>166</v>
      </c>
      <c r="P97" s="14" t="s">
        <v>4169</v>
      </c>
      <c r="Q97" s="14" t="s">
        <v>168</v>
      </c>
      <c r="R97" s="14" t="s">
        <v>2877</v>
      </c>
      <c r="S97" s="14" t="s">
        <v>4170</v>
      </c>
      <c r="T97" s="14" t="s">
        <v>170</v>
      </c>
      <c r="U97" s="14" t="s">
        <v>288</v>
      </c>
      <c r="V97" s="16" t="s">
        <v>4171</v>
      </c>
      <c r="W97" s="14" t="s">
        <v>287</v>
      </c>
      <c r="X97" s="14" t="s">
        <v>4172</v>
      </c>
      <c r="Y97" s="16" t="s">
        <v>3217</v>
      </c>
      <c r="Z97" s="14" t="s">
        <v>168</v>
      </c>
      <c r="AA97" s="18"/>
      <c r="AB97" s="19"/>
      <c r="AC97" s="19" t="s">
        <v>3515</v>
      </c>
      <c r="AD97" s="19" t="s">
        <v>2536</v>
      </c>
      <c r="AE97" s="14" t="s">
        <v>291</v>
      </c>
      <c r="AF97" s="20" t="s">
        <v>2883</v>
      </c>
      <c r="AG97" s="21" t="s">
        <v>2884</v>
      </c>
      <c r="AH97" s="19" t="s">
        <v>1595</v>
      </c>
      <c r="AI97" s="16" t="s">
        <v>2885</v>
      </c>
      <c r="AJ97" s="16" t="s">
        <v>4173</v>
      </c>
      <c r="AK97" s="16" t="s">
        <v>4174</v>
      </c>
      <c r="AL97" s="14" t="s">
        <v>184</v>
      </c>
      <c r="AM97" s="14" t="s">
        <v>4175</v>
      </c>
    </row>
    <row r="98" customFormat="false" ht="15" hidden="false" customHeight="true" outlineLevel="0" collapsed="false">
      <c r="A98" s="14" t="s">
        <v>4176</v>
      </c>
      <c r="B98" s="14" t="s">
        <v>157</v>
      </c>
      <c r="C98" s="15" t="n">
        <v>43579</v>
      </c>
      <c r="D98" s="14" t="n">
        <f aca="false">IF(C98="","",YEAR(C98))</f>
        <v>2019</v>
      </c>
      <c r="E98" s="14" t="s">
        <v>120</v>
      </c>
      <c r="F98" s="16" t="s">
        <v>4177</v>
      </c>
      <c r="G98" s="14" t="s">
        <v>4178</v>
      </c>
      <c r="H98" s="14" t="s">
        <v>4179</v>
      </c>
      <c r="I98" s="16" t="s">
        <v>3128</v>
      </c>
      <c r="J98" s="14" t="s">
        <v>2770</v>
      </c>
      <c r="K98" s="14" t="s">
        <v>2894</v>
      </c>
      <c r="L98" s="16" t="s">
        <v>4180</v>
      </c>
      <c r="M98" s="17" t="s">
        <v>4181</v>
      </c>
      <c r="N98" s="14" t="s">
        <v>128</v>
      </c>
      <c r="O98" s="14" t="s">
        <v>263</v>
      </c>
      <c r="P98" s="14" t="s">
        <v>587</v>
      </c>
      <c r="Q98" s="14" t="s">
        <v>265</v>
      </c>
      <c r="R98" s="14" t="s">
        <v>2898</v>
      </c>
      <c r="S98" s="14" t="s">
        <v>4182</v>
      </c>
      <c r="T98" s="14" t="s">
        <v>170</v>
      </c>
      <c r="U98" s="14" t="s">
        <v>288</v>
      </c>
      <c r="V98" s="16" t="s">
        <v>4183</v>
      </c>
      <c r="W98" s="14" t="s">
        <v>287</v>
      </c>
      <c r="X98" s="14" t="s">
        <v>4184</v>
      </c>
      <c r="Y98" s="16" t="s">
        <v>4185</v>
      </c>
      <c r="Z98" s="14" t="s">
        <v>168</v>
      </c>
      <c r="AA98" s="18"/>
      <c r="AB98" s="19"/>
      <c r="AC98" s="19" t="s">
        <v>4186</v>
      </c>
      <c r="AD98" s="19" t="s">
        <v>2536</v>
      </c>
      <c r="AE98" s="14" t="s">
        <v>291</v>
      </c>
      <c r="AF98" s="20" t="s">
        <v>4187</v>
      </c>
      <c r="AG98" s="21" t="s">
        <v>4188</v>
      </c>
      <c r="AH98" s="19" t="s">
        <v>4189</v>
      </c>
      <c r="AI98" s="16" t="s">
        <v>2885</v>
      </c>
      <c r="AJ98" s="16" t="s">
        <v>4190</v>
      </c>
      <c r="AK98" s="16" t="s">
        <v>4191</v>
      </c>
      <c r="AL98" s="14" t="s">
        <v>184</v>
      </c>
      <c r="AM98" s="14" t="s">
        <v>4192</v>
      </c>
    </row>
    <row r="99" customFormat="false" ht="15" hidden="false" customHeight="true" outlineLevel="0" collapsed="false">
      <c r="A99" s="14" t="s">
        <v>4193</v>
      </c>
      <c r="B99" s="14" t="s">
        <v>157</v>
      </c>
      <c r="C99" s="15" t="n">
        <v>43585</v>
      </c>
      <c r="D99" s="14" t="n">
        <f aca="false">IF(C99="","",YEAR(C99))</f>
        <v>2019</v>
      </c>
      <c r="E99" s="14" t="s">
        <v>3224</v>
      </c>
      <c r="F99" s="16" t="s">
        <v>4194</v>
      </c>
      <c r="G99" s="14" t="s">
        <v>3126</v>
      </c>
      <c r="H99" s="14" t="s">
        <v>3127</v>
      </c>
      <c r="I99" s="16" t="s">
        <v>4195</v>
      </c>
      <c r="J99" s="14" t="s">
        <v>2691</v>
      </c>
      <c r="K99" s="14" t="s">
        <v>2952</v>
      </c>
      <c r="L99" s="16" t="s">
        <v>4196</v>
      </c>
      <c r="M99" s="17" t="s">
        <v>4197</v>
      </c>
      <c r="N99" s="14" t="s">
        <v>128</v>
      </c>
      <c r="O99" s="14" t="s">
        <v>166</v>
      </c>
      <c r="P99" s="14" t="s">
        <v>587</v>
      </c>
      <c r="Q99" s="14" t="s">
        <v>265</v>
      </c>
      <c r="R99" s="14" t="s">
        <v>2955</v>
      </c>
      <c r="S99" s="14" t="s">
        <v>4198</v>
      </c>
      <c r="T99" s="14" t="s">
        <v>170</v>
      </c>
      <c r="U99" s="14" t="s">
        <v>266</v>
      </c>
      <c r="V99" s="16" t="s">
        <v>4199</v>
      </c>
      <c r="W99" s="14" t="s">
        <v>169</v>
      </c>
      <c r="X99" s="14" t="s">
        <v>4200</v>
      </c>
      <c r="Y99" s="16" t="s">
        <v>4201</v>
      </c>
      <c r="Z99" s="14" t="s">
        <v>168</v>
      </c>
      <c r="AA99" s="18"/>
      <c r="AB99" s="19"/>
      <c r="AC99" s="19" t="s">
        <v>4202</v>
      </c>
      <c r="AD99" s="19" t="s">
        <v>2536</v>
      </c>
      <c r="AE99" s="14" t="s">
        <v>291</v>
      </c>
      <c r="AF99" s="20" t="s">
        <v>4203</v>
      </c>
      <c r="AG99" s="21" t="s">
        <v>4204</v>
      </c>
      <c r="AH99" s="19" t="s">
        <v>4205</v>
      </c>
      <c r="AI99" s="16" t="s">
        <v>2885</v>
      </c>
      <c r="AJ99" s="16" t="s">
        <v>4206</v>
      </c>
      <c r="AK99" s="16" t="s">
        <v>4207</v>
      </c>
      <c r="AL99" s="14" t="s">
        <v>184</v>
      </c>
      <c r="AM99" s="14" t="s">
        <v>4208</v>
      </c>
    </row>
    <row r="100" customFormat="false" ht="15" hidden="false" customHeight="true" outlineLevel="0" collapsed="false">
      <c r="A100" s="14" t="s">
        <v>4209</v>
      </c>
      <c r="B100" s="14" t="s">
        <v>157</v>
      </c>
      <c r="C100" s="15" t="n">
        <v>43643</v>
      </c>
      <c r="D100" s="14" t="n">
        <f aca="false">IF(C100="","",YEAR(C100))</f>
        <v>2019</v>
      </c>
      <c r="E100" s="14" t="s">
        <v>120</v>
      </c>
      <c r="F100" s="16" t="s">
        <v>4210</v>
      </c>
      <c r="G100" s="14" t="s">
        <v>4211</v>
      </c>
      <c r="H100" s="14" t="s">
        <v>4212</v>
      </c>
      <c r="I100" s="16" t="s">
        <v>1587</v>
      </c>
      <c r="J100" s="14" t="s">
        <v>603</v>
      </c>
      <c r="K100" s="14" t="s">
        <v>2972</v>
      </c>
      <c r="L100" s="16" t="s">
        <v>4213</v>
      </c>
      <c r="M100" s="17" t="s">
        <v>4214</v>
      </c>
      <c r="N100" s="14" t="s">
        <v>128</v>
      </c>
      <c r="O100" s="14" t="s">
        <v>365</v>
      </c>
      <c r="P100" s="14" t="s">
        <v>2200</v>
      </c>
      <c r="Q100" s="14" t="s">
        <v>168</v>
      </c>
      <c r="R100" s="14" t="s">
        <v>2898</v>
      </c>
      <c r="S100" s="14" t="s">
        <v>4215</v>
      </c>
      <c r="T100" s="14" t="s">
        <v>170</v>
      </c>
      <c r="U100" s="14" t="s">
        <v>288</v>
      </c>
      <c r="V100" s="16" t="s">
        <v>4216</v>
      </c>
      <c r="W100" s="14" t="s">
        <v>287</v>
      </c>
      <c r="X100" s="14" t="s">
        <v>4217</v>
      </c>
      <c r="Y100" s="16" t="s">
        <v>4218</v>
      </c>
      <c r="Z100" s="14" t="s">
        <v>168</v>
      </c>
      <c r="AA100" s="18" t="s">
        <v>4219</v>
      </c>
      <c r="AB100" s="19"/>
      <c r="AC100" s="19" t="s">
        <v>4220</v>
      </c>
      <c r="AD100" s="19" t="s">
        <v>2536</v>
      </c>
      <c r="AE100" s="14" t="s">
        <v>291</v>
      </c>
      <c r="AF100" s="20" t="s">
        <v>4221</v>
      </c>
      <c r="AG100" s="21" t="s">
        <v>4222</v>
      </c>
      <c r="AH100" s="19" t="s">
        <v>4223</v>
      </c>
      <c r="AI100" s="16" t="s">
        <v>2885</v>
      </c>
      <c r="AJ100" s="16" t="s">
        <v>4224</v>
      </c>
      <c r="AK100" s="16" t="s">
        <v>4225</v>
      </c>
      <c r="AL100" s="14" t="s">
        <v>184</v>
      </c>
      <c r="AM100" s="14" t="s">
        <v>4226</v>
      </c>
    </row>
    <row r="101" customFormat="false" ht="15" hidden="false" customHeight="true" outlineLevel="0" collapsed="false">
      <c r="A101" s="14" t="s">
        <v>4227</v>
      </c>
      <c r="B101" s="14" t="s">
        <v>157</v>
      </c>
      <c r="C101" s="15" t="n">
        <v>43643</v>
      </c>
      <c r="D101" s="14" t="n">
        <f aca="false">IF(C101="","",YEAR(C101))</f>
        <v>2019</v>
      </c>
      <c r="E101" s="14" t="s">
        <v>120</v>
      </c>
      <c r="F101" s="16" t="s">
        <v>4228</v>
      </c>
      <c r="G101" s="14" t="s">
        <v>4229</v>
      </c>
      <c r="H101" s="14" t="s">
        <v>4230</v>
      </c>
      <c r="I101" s="16" t="s">
        <v>3935</v>
      </c>
      <c r="J101" s="14" t="s">
        <v>2790</v>
      </c>
      <c r="K101" s="14" t="s">
        <v>3056</v>
      </c>
      <c r="L101" s="16" t="s">
        <v>4231</v>
      </c>
      <c r="M101" s="17" t="s">
        <v>4232</v>
      </c>
      <c r="N101" s="14" t="s">
        <v>128</v>
      </c>
      <c r="O101" s="14" t="s">
        <v>365</v>
      </c>
      <c r="P101" s="14" t="s">
        <v>264</v>
      </c>
      <c r="Q101" s="14" t="s">
        <v>168</v>
      </c>
      <c r="R101" s="14" t="s">
        <v>2898</v>
      </c>
      <c r="S101" s="14" t="s">
        <v>4233</v>
      </c>
      <c r="T101" s="14" t="s">
        <v>170</v>
      </c>
      <c r="U101" s="14" t="s">
        <v>288</v>
      </c>
      <c r="V101" s="16" t="s">
        <v>4234</v>
      </c>
      <c r="W101" s="14" t="s">
        <v>287</v>
      </c>
      <c r="X101" s="14" t="s">
        <v>4235</v>
      </c>
      <c r="Y101" s="16" t="s">
        <v>3187</v>
      </c>
      <c r="Z101" s="14" t="s">
        <v>168</v>
      </c>
      <c r="AA101" s="18"/>
      <c r="AB101" s="19"/>
      <c r="AC101" s="19" t="s">
        <v>3188</v>
      </c>
      <c r="AD101" s="19" t="s">
        <v>2536</v>
      </c>
      <c r="AE101" s="14" t="s">
        <v>291</v>
      </c>
      <c r="AF101" s="20" t="s">
        <v>4236</v>
      </c>
      <c r="AG101" s="21" t="s">
        <v>4237</v>
      </c>
      <c r="AH101" s="19" t="s">
        <v>1595</v>
      </c>
      <c r="AI101" s="16" t="s">
        <v>2885</v>
      </c>
      <c r="AJ101" s="16" t="s">
        <v>4238</v>
      </c>
      <c r="AK101" s="16" t="s">
        <v>4239</v>
      </c>
      <c r="AL101" s="14" t="s">
        <v>184</v>
      </c>
      <c r="AM101" s="14" t="s">
        <v>4240</v>
      </c>
    </row>
    <row r="102" customFormat="false" ht="15" hidden="false" customHeight="true" outlineLevel="0" collapsed="false">
      <c r="A102" s="14" t="s">
        <v>4241</v>
      </c>
      <c r="B102" s="14" t="s">
        <v>157</v>
      </c>
      <c r="C102" s="15" t="n">
        <v>43643</v>
      </c>
      <c r="D102" s="14" t="n">
        <f aca="false">IF(C102="","",YEAR(C102))</f>
        <v>2019</v>
      </c>
      <c r="E102" s="14" t="s">
        <v>120</v>
      </c>
      <c r="F102" s="16" t="s">
        <v>4242</v>
      </c>
      <c r="G102" s="14" t="s">
        <v>4243</v>
      </c>
      <c r="H102" s="14" t="s">
        <v>4244</v>
      </c>
      <c r="I102" s="16" t="s">
        <v>3935</v>
      </c>
      <c r="J102" s="14" t="s">
        <v>2790</v>
      </c>
      <c r="K102" s="14" t="s">
        <v>3056</v>
      </c>
      <c r="L102" s="16" t="s">
        <v>4245</v>
      </c>
      <c r="M102" s="17" t="s">
        <v>4246</v>
      </c>
      <c r="N102" s="14" t="s">
        <v>128</v>
      </c>
      <c r="O102" s="14" t="s">
        <v>365</v>
      </c>
      <c r="P102" s="14" t="s">
        <v>264</v>
      </c>
      <c r="Q102" s="14" t="s">
        <v>168</v>
      </c>
      <c r="R102" s="14" t="s">
        <v>2898</v>
      </c>
      <c r="S102" s="14" t="s">
        <v>4247</v>
      </c>
      <c r="T102" s="14" t="s">
        <v>170</v>
      </c>
      <c r="U102" s="14" t="s">
        <v>288</v>
      </c>
      <c r="V102" s="16" t="s">
        <v>4248</v>
      </c>
      <c r="W102" s="14" t="s">
        <v>287</v>
      </c>
      <c r="X102" s="14" t="s">
        <v>4249</v>
      </c>
      <c r="Y102" s="16" t="s">
        <v>3187</v>
      </c>
      <c r="Z102" s="14" t="s">
        <v>168</v>
      </c>
      <c r="AA102" s="18"/>
      <c r="AB102" s="19"/>
      <c r="AC102" s="19" t="s">
        <v>3188</v>
      </c>
      <c r="AD102" s="19" t="s">
        <v>2536</v>
      </c>
      <c r="AE102" s="14" t="s">
        <v>291</v>
      </c>
      <c r="AF102" s="20" t="s">
        <v>4250</v>
      </c>
      <c r="AG102" s="21" t="s">
        <v>4251</v>
      </c>
      <c r="AH102" s="19" t="s">
        <v>1595</v>
      </c>
      <c r="AI102" s="16" t="s">
        <v>2885</v>
      </c>
      <c r="AJ102" s="16" t="s">
        <v>4252</v>
      </c>
      <c r="AK102" s="16" t="s">
        <v>4239</v>
      </c>
      <c r="AL102" s="14" t="s">
        <v>184</v>
      </c>
      <c r="AM102" s="14" t="s">
        <v>4253</v>
      </c>
    </row>
    <row r="103" customFormat="false" ht="15" hidden="false" customHeight="true" outlineLevel="0" collapsed="false">
      <c r="A103" s="14" t="s">
        <v>4254</v>
      </c>
      <c r="B103" s="14" t="s">
        <v>157</v>
      </c>
      <c r="C103" s="15" t="n">
        <v>43684</v>
      </c>
      <c r="D103" s="14" t="n">
        <f aca="false">IF(C103="","",YEAR(C103))</f>
        <v>2019</v>
      </c>
      <c r="E103" s="14" t="s">
        <v>187</v>
      </c>
      <c r="F103" s="16" t="s">
        <v>4255</v>
      </c>
      <c r="G103" s="14" t="s">
        <v>4256</v>
      </c>
      <c r="H103" s="14" t="s">
        <v>3709</v>
      </c>
      <c r="I103" s="16" t="s">
        <v>4257</v>
      </c>
      <c r="J103" s="14" t="s">
        <v>603</v>
      </c>
      <c r="K103" s="14" t="s">
        <v>2952</v>
      </c>
      <c r="L103" s="16" t="s">
        <v>4258</v>
      </c>
      <c r="M103" s="17" t="s">
        <v>4259</v>
      </c>
      <c r="N103" s="14" t="s">
        <v>128</v>
      </c>
      <c r="O103" s="14" t="s">
        <v>263</v>
      </c>
      <c r="P103" s="14" t="s">
        <v>2409</v>
      </c>
      <c r="Q103" s="14" t="s">
        <v>168</v>
      </c>
      <c r="R103" s="14" t="s">
        <v>3011</v>
      </c>
      <c r="S103" s="14" t="s">
        <v>4260</v>
      </c>
      <c r="T103" s="14" t="s">
        <v>1336</v>
      </c>
      <c r="U103" s="14" t="s">
        <v>956</v>
      </c>
      <c r="V103" s="16" t="s">
        <v>4261</v>
      </c>
      <c r="W103" s="14" t="s">
        <v>169</v>
      </c>
      <c r="X103" s="14" t="s">
        <v>4262</v>
      </c>
      <c r="Y103" s="16" t="s">
        <v>4263</v>
      </c>
      <c r="Z103" s="14" t="s">
        <v>168</v>
      </c>
      <c r="AA103" s="18"/>
      <c r="AB103" s="19"/>
      <c r="AC103" s="19" t="s">
        <v>4264</v>
      </c>
      <c r="AD103" s="19" t="s">
        <v>2536</v>
      </c>
      <c r="AE103" s="14" t="s">
        <v>291</v>
      </c>
      <c r="AF103" s="20" t="s">
        <v>4265</v>
      </c>
      <c r="AG103" s="21" t="s">
        <v>4266</v>
      </c>
      <c r="AH103" s="19" t="s">
        <v>4267</v>
      </c>
      <c r="AI103" s="16" t="s">
        <v>2885</v>
      </c>
      <c r="AJ103" s="16" t="s">
        <v>4268</v>
      </c>
      <c r="AK103" s="16" t="s">
        <v>4269</v>
      </c>
      <c r="AL103" s="14" t="s">
        <v>184</v>
      </c>
      <c r="AM103" s="14" t="s">
        <v>4270</v>
      </c>
    </row>
    <row r="104" customFormat="false" ht="15" hidden="false" customHeight="true" outlineLevel="0" collapsed="false">
      <c r="A104" s="14" t="s">
        <v>4271</v>
      </c>
      <c r="B104" s="14" t="s">
        <v>157</v>
      </c>
      <c r="C104" s="15" t="n">
        <v>43684</v>
      </c>
      <c r="D104" s="14" t="n">
        <f aca="false">IF(C104="","",YEAR(C104))</f>
        <v>2019</v>
      </c>
      <c r="E104" s="14" t="s">
        <v>120</v>
      </c>
      <c r="F104" s="16" t="s">
        <v>4255</v>
      </c>
      <c r="G104" s="14" t="s">
        <v>4256</v>
      </c>
      <c r="H104" s="14" t="s">
        <v>3709</v>
      </c>
      <c r="I104" s="16" t="s">
        <v>4272</v>
      </c>
      <c r="J104" s="14" t="s">
        <v>603</v>
      </c>
      <c r="K104" s="14"/>
      <c r="L104" s="16" t="s">
        <v>4273</v>
      </c>
      <c r="M104" s="17" t="s">
        <v>4274</v>
      </c>
      <c r="N104" s="14"/>
      <c r="O104" s="14"/>
      <c r="P104" s="14"/>
      <c r="Q104" s="14"/>
      <c r="R104" s="14"/>
      <c r="S104" s="14"/>
      <c r="T104" s="14"/>
      <c r="U104" s="14"/>
      <c r="V104" s="16"/>
      <c r="W104" s="14"/>
      <c r="X104" s="14"/>
      <c r="Y104" s="16"/>
      <c r="Z104" s="14"/>
      <c r="AA104" s="18"/>
      <c r="AB104" s="19"/>
      <c r="AC104" s="19"/>
      <c r="AD104" s="19"/>
      <c r="AE104" s="14"/>
      <c r="AF104" s="20"/>
      <c r="AG104" s="21"/>
      <c r="AH104" s="19"/>
      <c r="AI104" s="16"/>
      <c r="AJ104" s="16"/>
      <c r="AK104" s="16"/>
      <c r="AL104" s="14" t="s">
        <v>130</v>
      </c>
      <c r="AM104" s="14" t="s">
        <v>3634</v>
      </c>
    </row>
    <row r="105" customFormat="false" ht="15" hidden="false" customHeight="true" outlineLevel="0" collapsed="false">
      <c r="A105" s="14" t="s">
        <v>4275</v>
      </c>
      <c r="B105" s="14" t="s">
        <v>157</v>
      </c>
      <c r="C105" s="15" t="n">
        <v>43726</v>
      </c>
      <c r="D105" s="14" t="n">
        <f aca="false">IF(C105="","",YEAR(C105))</f>
        <v>2019</v>
      </c>
      <c r="E105" s="14" t="s">
        <v>120</v>
      </c>
      <c r="F105" s="16" t="s">
        <v>4276</v>
      </c>
      <c r="G105" s="14" t="s">
        <v>4277</v>
      </c>
      <c r="H105" s="14" t="s">
        <v>4278</v>
      </c>
      <c r="I105" s="16" t="s">
        <v>4279</v>
      </c>
      <c r="J105" s="14" t="s">
        <v>125</v>
      </c>
      <c r="K105" s="14" t="s">
        <v>3056</v>
      </c>
      <c r="L105" s="16" t="s">
        <v>4280</v>
      </c>
      <c r="M105" s="17" t="s">
        <v>4281</v>
      </c>
      <c r="N105" s="14" t="s">
        <v>128</v>
      </c>
      <c r="O105" s="14" t="s">
        <v>365</v>
      </c>
      <c r="P105" s="14" t="s">
        <v>4282</v>
      </c>
      <c r="Q105" s="14" t="s">
        <v>168</v>
      </c>
      <c r="R105" s="14" t="s">
        <v>2898</v>
      </c>
      <c r="S105" s="14" t="s">
        <v>4283</v>
      </c>
      <c r="T105" s="14" t="s">
        <v>170</v>
      </c>
      <c r="U105" s="14" t="s">
        <v>171</v>
      </c>
      <c r="V105" s="16" t="s">
        <v>4284</v>
      </c>
      <c r="W105" s="14" t="s">
        <v>169</v>
      </c>
      <c r="X105" s="14" t="s">
        <v>4285</v>
      </c>
      <c r="Y105" s="16" t="s">
        <v>3217</v>
      </c>
      <c r="Z105" s="14" t="s">
        <v>168</v>
      </c>
      <c r="AA105" s="18"/>
      <c r="AB105" s="19"/>
      <c r="AC105" s="19" t="s">
        <v>3481</v>
      </c>
      <c r="AD105" s="19" t="s">
        <v>2536</v>
      </c>
      <c r="AE105" s="14" t="s">
        <v>291</v>
      </c>
      <c r="AF105" s="20" t="s">
        <v>4286</v>
      </c>
      <c r="AG105" s="21" t="s">
        <v>4287</v>
      </c>
      <c r="AH105" s="19" t="s">
        <v>4288</v>
      </c>
      <c r="AI105" s="16" t="s">
        <v>2885</v>
      </c>
      <c r="AJ105" s="16" t="s">
        <v>4289</v>
      </c>
      <c r="AK105" s="16" t="s">
        <v>4143</v>
      </c>
      <c r="AL105" s="14" t="s">
        <v>184</v>
      </c>
      <c r="AM105" s="14" t="s">
        <v>4290</v>
      </c>
    </row>
    <row r="106" customFormat="false" ht="15" hidden="false" customHeight="true" outlineLevel="0" collapsed="false">
      <c r="A106" s="14" t="s">
        <v>4291</v>
      </c>
      <c r="B106" s="14" t="s">
        <v>157</v>
      </c>
      <c r="C106" s="15" t="n">
        <v>43734</v>
      </c>
      <c r="D106" s="14" t="n">
        <f aca="false">IF(C106="","",YEAR(C106))</f>
        <v>2019</v>
      </c>
      <c r="E106" s="14" t="s">
        <v>3224</v>
      </c>
      <c r="F106" s="16" t="s">
        <v>4292</v>
      </c>
      <c r="G106" s="14" t="s">
        <v>4293</v>
      </c>
      <c r="H106" s="14"/>
      <c r="I106" s="16" t="s">
        <v>4294</v>
      </c>
      <c r="J106" s="14" t="s">
        <v>1201</v>
      </c>
      <c r="K106" s="14" t="s">
        <v>2952</v>
      </c>
      <c r="L106" s="16" t="s">
        <v>4295</v>
      </c>
      <c r="M106" s="17" t="s">
        <v>4296</v>
      </c>
      <c r="N106" s="14" t="s">
        <v>128</v>
      </c>
      <c r="O106" s="14" t="s">
        <v>240</v>
      </c>
      <c r="P106" s="14" t="s">
        <v>4297</v>
      </c>
      <c r="Q106" s="14" t="s">
        <v>168</v>
      </c>
      <c r="R106" s="14" t="s">
        <v>2955</v>
      </c>
      <c r="S106" s="14" t="s">
        <v>4298</v>
      </c>
      <c r="T106" s="14" t="s">
        <v>170</v>
      </c>
      <c r="U106" s="14" t="s">
        <v>309</v>
      </c>
      <c r="V106" s="16" t="s">
        <v>4299</v>
      </c>
      <c r="W106" s="14" t="s">
        <v>287</v>
      </c>
      <c r="X106" s="14" t="s">
        <v>4300</v>
      </c>
      <c r="Y106" s="16" t="s">
        <v>4301</v>
      </c>
      <c r="Z106" s="14" t="s">
        <v>168</v>
      </c>
      <c r="AA106" s="18" t="s">
        <v>4302</v>
      </c>
      <c r="AB106" s="19"/>
      <c r="AC106" s="19" t="s">
        <v>4303</v>
      </c>
      <c r="AD106" s="19" t="s">
        <v>2536</v>
      </c>
      <c r="AE106" s="14" t="s">
        <v>291</v>
      </c>
      <c r="AF106" s="20" t="s">
        <v>4304</v>
      </c>
      <c r="AG106" s="21" t="s">
        <v>4305</v>
      </c>
      <c r="AH106" s="19" t="s">
        <v>4306</v>
      </c>
      <c r="AI106" s="16" t="s">
        <v>2885</v>
      </c>
      <c r="AJ106" s="16" t="s">
        <v>4307</v>
      </c>
      <c r="AK106" s="16" t="s">
        <v>4308</v>
      </c>
      <c r="AL106" s="14" t="s">
        <v>184</v>
      </c>
      <c r="AM106" s="14" t="s">
        <v>4309</v>
      </c>
    </row>
    <row r="107" customFormat="false" ht="15" hidden="false" customHeight="true" outlineLevel="0" collapsed="false">
      <c r="A107" s="14" t="s">
        <v>4310</v>
      </c>
      <c r="B107" s="14" t="s">
        <v>157</v>
      </c>
      <c r="C107" s="15" t="n">
        <v>43741</v>
      </c>
      <c r="D107" s="14" t="n">
        <f aca="false">IF(C107="","",YEAR(C107))</f>
        <v>2019</v>
      </c>
      <c r="E107" s="14" t="s">
        <v>2794</v>
      </c>
      <c r="F107" s="16" t="s">
        <v>4311</v>
      </c>
      <c r="G107" s="14" t="s">
        <v>4311</v>
      </c>
      <c r="H107" s="14"/>
      <c r="I107" s="16"/>
      <c r="J107" s="14" t="s">
        <v>2691</v>
      </c>
      <c r="K107" s="14" t="s">
        <v>3669</v>
      </c>
      <c r="L107" s="16" t="s">
        <v>4312</v>
      </c>
      <c r="M107" s="17" t="s">
        <v>4313</v>
      </c>
      <c r="N107" s="14" t="s">
        <v>128</v>
      </c>
      <c r="O107" s="14" t="s">
        <v>263</v>
      </c>
      <c r="P107" s="14" t="s">
        <v>4314</v>
      </c>
      <c r="Q107" s="14" t="s">
        <v>168</v>
      </c>
      <c r="R107" s="14" t="s">
        <v>2955</v>
      </c>
      <c r="S107" s="14" t="s">
        <v>4315</v>
      </c>
      <c r="T107" s="14" t="s">
        <v>291</v>
      </c>
      <c r="U107" s="14" t="s">
        <v>3543</v>
      </c>
      <c r="V107" s="16" t="s">
        <v>4316</v>
      </c>
      <c r="W107" s="14" t="s">
        <v>333</v>
      </c>
      <c r="X107" s="14" t="s">
        <v>2536</v>
      </c>
      <c r="Y107" s="16" t="s">
        <v>4317</v>
      </c>
      <c r="Z107" s="14" t="s">
        <v>168</v>
      </c>
      <c r="AA107" s="18"/>
      <c r="AB107" s="19"/>
      <c r="AC107" s="19" t="s">
        <v>2536</v>
      </c>
      <c r="AD107" s="19" t="s">
        <v>2536</v>
      </c>
      <c r="AE107" s="14" t="s">
        <v>291</v>
      </c>
      <c r="AF107" s="20" t="s">
        <v>2536</v>
      </c>
      <c r="AG107" s="21" t="s">
        <v>4318</v>
      </c>
      <c r="AH107" s="19" t="s">
        <v>2536</v>
      </c>
      <c r="AI107" s="16" t="s">
        <v>2885</v>
      </c>
      <c r="AJ107" s="16" t="s">
        <v>4319</v>
      </c>
      <c r="AK107" s="16" t="s">
        <v>4320</v>
      </c>
      <c r="AL107" s="14" t="s">
        <v>184</v>
      </c>
      <c r="AM107" s="14" t="s">
        <v>4321</v>
      </c>
    </row>
    <row r="108" customFormat="false" ht="15" hidden="false" customHeight="true" outlineLevel="0" collapsed="false">
      <c r="A108" s="14" t="s">
        <v>4322</v>
      </c>
      <c r="B108" s="14" t="s">
        <v>157</v>
      </c>
      <c r="C108" s="15" t="n">
        <v>43759</v>
      </c>
      <c r="D108" s="14" t="n">
        <f aca="false">IF(C108="","",YEAR(C108))</f>
        <v>2019</v>
      </c>
      <c r="E108" s="14" t="s">
        <v>120</v>
      </c>
      <c r="F108" s="16" t="s">
        <v>4323</v>
      </c>
      <c r="G108" s="14" t="s">
        <v>4324</v>
      </c>
      <c r="H108" s="14" t="s">
        <v>4325</v>
      </c>
      <c r="I108" s="16" t="s">
        <v>4326</v>
      </c>
      <c r="J108" s="14" t="s">
        <v>1201</v>
      </c>
      <c r="K108" s="14" t="s">
        <v>2972</v>
      </c>
      <c r="L108" s="16" t="s">
        <v>4327</v>
      </c>
      <c r="M108" s="17" t="s">
        <v>4328</v>
      </c>
      <c r="N108" s="14" t="s">
        <v>128</v>
      </c>
      <c r="O108" s="14" t="s">
        <v>365</v>
      </c>
      <c r="P108" s="14" t="s">
        <v>4329</v>
      </c>
      <c r="Q108" s="14" t="s">
        <v>265</v>
      </c>
      <c r="R108" s="14" t="s">
        <v>2898</v>
      </c>
      <c r="S108" s="14" t="s">
        <v>4330</v>
      </c>
      <c r="T108" s="14" t="s">
        <v>330</v>
      </c>
      <c r="U108" s="14" t="s">
        <v>266</v>
      </c>
      <c r="V108" s="16" t="s">
        <v>4331</v>
      </c>
      <c r="W108" s="14" t="s">
        <v>2463</v>
      </c>
      <c r="X108" s="14" t="s">
        <v>4332</v>
      </c>
      <c r="Y108" s="16" t="s">
        <v>3017</v>
      </c>
      <c r="Z108" s="14" t="s">
        <v>168</v>
      </c>
      <c r="AA108" s="18"/>
      <c r="AB108" s="19"/>
      <c r="AC108" s="19" t="s">
        <v>3815</v>
      </c>
      <c r="AD108" s="19" t="s">
        <v>2536</v>
      </c>
      <c r="AE108" s="14" t="s">
        <v>291</v>
      </c>
      <c r="AF108" s="20" t="s">
        <v>4333</v>
      </c>
      <c r="AG108" s="21" t="s">
        <v>4334</v>
      </c>
      <c r="AH108" s="19" t="s">
        <v>4335</v>
      </c>
      <c r="AI108" s="16" t="s">
        <v>2885</v>
      </c>
      <c r="AJ108" s="16" t="s">
        <v>4336</v>
      </c>
      <c r="AK108" s="16" t="s">
        <v>4337</v>
      </c>
      <c r="AL108" s="14" t="s">
        <v>184</v>
      </c>
      <c r="AM108" s="14" t="s">
        <v>4338</v>
      </c>
    </row>
    <row r="109" customFormat="false" ht="15" hidden="false" customHeight="true" outlineLevel="0" collapsed="false">
      <c r="A109" s="14" t="s">
        <v>4339</v>
      </c>
      <c r="B109" s="14" t="s">
        <v>157</v>
      </c>
      <c r="C109" s="15" t="n">
        <v>43809</v>
      </c>
      <c r="D109" s="14" t="n">
        <f aca="false">IF(C109="","",YEAR(C109))</f>
        <v>2019</v>
      </c>
      <c r="E109" s="14" t="s">
        <v>120</v>
      </c>
      <c r="F109" s="16" t="s">
        <v>4340</v>
      </c>
      <c r="G109" s="14" t="s">
        <v>4340</v>
      </c>
      <c r="H109" s="14"/>
      <c r="I109" s="16" t="s">
        <v>4341</v>
      </c>
      <c r="J109" s="14" t="s">
        <v>1201</v>
      </c>
      <c r="K109" s="14" t="s">
        <v>3056</v>
      </c>
      <c r="L109" s="16" t="s">
        <v>4342</v>
      </c>
      <c r="M109" s="17" t="s">
        <v>4343</v>
      </c>
      <c r="N109" s="14" t="s">
        <v>128</v>
      </c>
      <c r="O109" s="14" t="s">
        <v>166</v>
      </c>
      <c r="P109" s="14" t="s">
        <v>4344</v>
      </c>
      <c r="Q109" s="14" t="s">
        <v>265</v>
      </c>
      <c r="R109" s="14" t="s">
        <v>2898</v>
      </c>
      <c r="S109" s="14" t="s">
        <v>4345</v>
      </c>
      <c r="T109" s="14" t="s">
        <v>170</v>
      </c>
      <c r="U109" s="14" t="s">
        <v>309</v>
      </c>
      <c r="V109" s="16" t="s">
        <v>4346</v>
      </c>
      <c r="W109" s="14" t="s">
        <v>287</v>
      </c>
      <c r="X109" s="14" t="s">
        <v>4347</v>
      </c>
      <c r="Y109" s="16" t="s">
        <v>3217</v>
      </c>
      <c r="Z109" s="14" t="s">
        <v>168</v>
      </c>
      <c r="AA109" s="18"/>
      <c r="AB109" s="19"/>
      <c r="AC109" s="19" t="s">
        <v>4348</v>
      </c>
      <c r="AD109" s="19" t="s">
        <v>2536</v>
      </c>
      <c r="AE109" s="14" t="s">
        <v>291</v>
      </c>
      <c r="AF109" s="20" t="s">
        <v>4349</v>
      </c>
      <c r="AG109" s="21" t="s">
        <v>4350</v>
      </c>
      <c r="AH109" s="19" t="s">
        <v>4351</v>
      </c>
      <c r="AI109" s="16" t="s">
        <v>2885</v>
      </c>
      <c r="AJ109" s="16" t="s">
        <v>4352</v>
      </c>
      <c r="AK109" s="16" t="s">
        <v>4353</v>
      </c>
      <c r="AL109" s="14" t="s">
        <v>184</v>
      </c>
      <c r="AM109" s="14" t="s">
        <v>4354</v>
      </c>
    </row>
    <row r="110" customFormat="false" ht="15" hidden="false" customHeight="true" outlineLevel="0" collapsed="false">
      <c r="A110" s="14" t="s">
        <v>4355</v>
      </c>
      <c r="B110" s="14" t="s">
        <v>157</v>
      </c>
      <c r="C110" s="15" t="n">
        <v>43815</v>
      </c>
      <c r="D110" s="14" t="n">
        <f aca="false">IF(C110="","",YEAR(C110))</f>
        <v>2019</v>
      </c>
      <c r="E110" s="14" t="s">
        <v>120</v>
      </c>
      <c r="F110" s="16" t="s">
        <v>4356</v>
      </c>
      <c r="G110" s="14" t="s">
        <v>4357</v>
      </c>
      <c r="H110" s="14" t="s">
        <v>4358</v>
      </c>
      <c r="I110" s="16" t="s">
        <v>4359</v>
      </c>
      <c r="J110" s="14" t="s">
        <v>2790</v>
      </c>
      <c r="K110" s="14" t="s">
        <v>2952</v>
      </c>
      <c r="L110" s="16" t="s">
        <v>4360</v>
      </c>
      <c r="M110" s="17" t="s">
        <v>4361</v>
      </c>
      <c r="N110" s="14" t="s">
        <v>128</v>
      </c>
      <c r="O110" s="14" t="s">
        <v>166</v>
      </c>
      <c r="P110" s="14" t="s">
        <v>396</v>
      </c>
      <c r="Q110" s="14" t="s">
        <v>168</v>
      </c>
      <c r="R110" s="14" t="s">
        <v>2898</v>
      </c>
      <c r="S110" s="14" t="s">
        <v>4362</v>
      </c>
      <c r="T110" s="14" t="s">
        <v>170</v>
      </c>
      <c r="U110" s="14" t="s">
        <v>241</v>
      </c>
      <c r="V110" s="16" t="s">
        <v>4363</v>
      </c>
      <c r="W110" s="14" t="s">
        <v>169</v>
      </c>
      <c r="X110" s="14" t="s">
        <v>4364</v>
      </c>
      <c r="Y110" s="16" t="s">
        <v>4365</v>
      </c>
      <c r="Z110" s="14" t="s">
        <v>168</v>
      </c>
      <c r="AA110" s="18"/>
      <c r="AB110" s="19"/>
      <c r="AC110" s="19" t="s">
        <v>4366</v>
      </c>
      <c r="AD110" s="19" t="s">
        <v>2536</v>
      </c>
      <c r="AE110" s="14" t="s">
        <v>291</v>
      </c>
      <c r="AF110" s="20" t="s">
        <v>2536</v>
      </c>
      <c r="AG110" s="21" t="s">
        <v>4367</v>
      </c>
      <c r="AH110" s="19" t="s">
        <v>4368</v>
      </c>
      <c r="AI110" s="16" t="s">
        <v>2885</v>
      </c>
      <c r="AJ110" s="16" t="s">
        <v>4369</v>
      </c>
      <c r="AK110" s="16" t="s">
        <v>4370</v>
      </c>
      <c r="AL110" s="14" t="s">
        <v>184</v>
      </c>
      <c r="AM110" s="14" t="s">
        <v>4371</v>
      </c>
    </row>
    <row r="111" customFormat="false" ht="15" hidden="false" customHeight="true" outlineLevel="0" collapsed="false">
      <c r="A111" s="14" t="s">
        <v>4372</v>
      </c>
      <c r="B111" s="14" t="s">
        <v>157</v>
      </c>
      <c r="C111" s="15" t="n">
        <v>43816</v>
      </c>
      <c r="D111" s="14" t="n">
        <f aca="false">IF(C111="","",YEAR(C111))</f>
        <v>2019</v>
      </c>
      <c r="E111" s="14" t="s">
        <v>120</v>
      </c>
      <c r="F111" s="16" t="s">
        <v>4373</v>
      </c>
      <c r="G111" s="14" t="s">
        <v>4374</v>
      </c>
      <c r="H111" s="14" t="s">
        <v>4375</v>
      </c>
      <c r="I111" s="16" t="s">
        <v>4376</v>
      </c>
      <c r="J111" s="14" t="s">
        <v>2691</v>
      </c>
      <c r="K111" s="14"/>
      <c r="L111" s="16" t="s">
        <v>4377</v>
      </c>
      <c r="M111" s="17" t="s">
        <v>4378</v>
      </c>
      <c r="N111" s="14"/>
      <c r="O111" s="14"/>
      <c r="P111" s="14"/>
      <c r="Q111" s="14"/>
      <c r="R111" s="14"/>
      <c r="S111" s="14"/>
      <c r="T111" s="14"/>
      <c r="U111" s="14"/>
      <c r="V111" s="16"/>
      <c r="W111" s="14"/>
      <c r="X111" s="14"/>
      <c r="Y111" s="16"/>
      <c r="Z111" s="14"/>
      <c r="AA111" s="18"/>
      <c r="AB111" s="19"/>
      <c r="AC111" s="19"/>
      <c r="AD111" s="19"/>
      <c r="AE111" s="14"/>
      <c r="AF111" s="20"/>
      <c r="AG111" s="21"/>
      <c r="AH111" s="19"/>
      <c r="AI111" s="16"/>
      <c r="AJ111" s="16"/>
      <c r="AK111" s="16"/>
      <c r="AL111" s="14" t="s">
        <v>130</v>
      </c>
      <c r="AM111" s="14" t="s">
        <v>4379</v>
      </c>
    </row>
    <row r="112" customFormat="false" ht="15" hidden="false" customHeight="true" outlineLevel="0" collapsed="false">
      <c r="A112" s="14" t="s">
        <v>4380</v>
      </c>
      <c r="B112" s="14" t="s">
        <v>157</v>
      </c>
      <c r="C112" s="15" t="n">
        <v>43857</v>
      </c>
      <c r="D112" s="14" t="n">
        <f aca="false">IF(C112="","",YEAR(C112))</f>
        <v>2020</v>
      </c>
      <c r="E112" s="14" t="s">
        <v>120</v>
      </c>
      <c r="F112" s="16" t="s">
        <v>4381</v>
      </c>
      <c r="G112" s="14" t="s">
        <v>4382</v>
      </c>
      <c r="H112" s="14"/>
      <c r="I112" s="16" t="s">
        <v>4383</v>
      </c>
      <c r="J112" s="14" t="s">
        <v>2770</v>
      </c>
      <c r="K112" s="14" t="s">
        <v>3056</v>
      </c>
      <c r="L112" s="16" t="s">
        <v>4384</v>
      </c>
      <c r="M112" s="17" t="s">
        <v>4385</v>
      </c>
      <c r="N112" s="14" t="s">
        <v>128</v>
      </c>
      <c r="O112" s="14" t="s">
        <v>365</v>
      </c>
      <c r="P112" s="14" t="s">
        <v>346</v>
      </c>
      <c r="Q112" s="14" t="s">
        <v>168</v>
      </c>
      <c r="R112" s="14" t="s">
        <v>2898</v>
      </c>
      <c r="S112" s="14" t="s">
        <v>4386</v>
      </c>
      <c r="T112" s="14" t="s">
        <v>170</v>
      </c>
      <c r="U112" s="14" t="s">
        <v>3543</v>
      </c>
      <c r="V112" s="16" t="s">
        <v>4387</v>
      </c>
      <c r="W112" s="14" t="s">
        <v>287</v>
      </c>
      <c r="X112" s="14" t="s">
        <v>4388</v>
      </c>
      <c r="Y112" s="16" t="s">
        <v>3217</v>
      </c>
      <c r="Z112" s="14" t="s">
        <v>168</v>
      </c>
      <c r="AA112" s="18"/>
      <c r="AB112" s="19"/>
      <c r="AC112" s="19" t="s">
        <v>3546</v>
      </c>
      <c r="AD112" s="19" t="s">
        <v>2536</v>
      </c>
      <c r="AE112" s="14" t="s">
        <v>291</v>
      </c>
      <c r="AF112" s="20" t="s">
        <v>4389</v>
      </c>
      <c r="AG112" s="21" t="s">
        <v>4390</v>
      </c>
      <c r="AH112" s="19" t="s">
        <v>1595</v>
      </c>
      <c r="AI112" s="16" t="s">
        <v>2885</v>
      </c>
      <c r="AJ112" s="16" t="s">
        <v>4391</v>
      </c>
      <c r="AK112" s="16" t="s">
        <v>4392</v>
      </c>
      <c r="AL112" s="14" t="s">
        <v>184</v>
      </c>
      <c r="AM112" s="14" t="s">
        <v>4393</v>
      </c>
    </row>
    <row r="113" customFormat="false" ht="15" hidden="false" customHeight="true" outlineLevel="0" collapsed="false">
      <c r="A113" s="14" t="s">
        <v>4394</v>
      </c>
      <c r="B113" s="14" t="s">
        <v>157</v>
      </c>
      <c r="C113" s="15" t="n">
        <v>43864</v>
      </c>
      <c r="D113" s="14" t="n">
        <f aca="false">IF(C113="","",YEAR(C113))</f>
        <v>2020</v>
      </c>
      <c r="E113" s="14" t="s">
        <v>120</v>
      </c>
      <c r="F113" s="16" t="s">
        <v>4395</v>
      </c>
      <c r="G113" s="14" t="s">
        <v>4396</v>
      </c>
      <c r="H113" s="14" t="s">
        <v>4397</v>
      </c>
      <c r="I113" s="16" t="s">
        <v>4398</v>
      </c>
      <c r="J113" s="14" t="s">
        <v>603</v>
      </c>
      <c r="K113" s="14" t="s">
        <v>2874</v>
      </c>
      <c r="L113" s="16" t="s">
        <v>4399</v>
      </c>
      <c r="M113" s="17" t="s">
        <v>4400</v>
      </c>
      <c r="N113" s="14" t="s">
        <v>128</v>
      </c>
      <c r="O113" s="14" t="s">
        <v>365</v>
      </c>
      <c r="P113" s="14" t="s">
        <v>4401</v>
      </c>
      <c r="Q113" s="14" t="s">
        <v>168</v>
      </c>
      <c r="R113" s="14" t="s">
        <v>2877</v>
      </c>
      <c r="S113" s="14" t="s">
        <v>4402</v>
      </c>
      <c r="T113" s="14" t="s">
        <v>170</v>
      </c>
      <c r="U113" s="14" t="s">
        <v>288</v>
      </c>
      <c r="V113" s="16" t="s">
        <v>4403</v>
      </c>
      <c r="W113" s="14" t="s">
        <v>287</v>
      </c>
      <c r="X113" s="14" t="s">
        <v>4404</v>
      </c>
      <c r="Y113" s="16" t="s">
        <v>3217</v>
      </c>
      <c r="Z113" s="14" t="s">
        <v>168</v>
      </c>
      <c r="AA113" s="18"/>
      <c r="AB113" s="19"/>
      <c r="AC113" s="19" t="s">
        <v>2882</v>
      </c>
      <c r="AD113" s="19" t="s">
        <v>2536</v>
      </c>
      <c r="AE113" s="14" t="s">
        <v>291</v>
      </c>
      <c r="AF113" s="20" t="s">
        <v>4405</v>
      </c>
      <c r="AG113" s="21" t="s">
        <v>2884</v>
      </c>
      <c r="AH113" s="19" t="s">
        <v>1595</v>
      </c>
      <c r="AI113" s="16" t="s">
        <v>2885</v>
      </c>
      <c r="AJ113" s="16" t="s">
        <v>4406</v>
      </c>
      <c r="AK113" s="16" t="s">
        <v>4407</v>
      </c>
      <c r="AL113" s="14" t="s">
        <v>184</v>
      </c>
      <c r="AM113" s="14" t="s">
        <v>4408</v>
      </c>
    </row>
    <row r="114" customFormat="false" ht="15" hidden="false" customHeight="true" outlineLevel="0" collapsed="false">
      <c r="A114" s="14" t="s">
        <v>4409</v>
      </c>
      <c r="B114" s="14" t="s">
        <v>157</v>
      </c>
      <c r="C114" s="15" t="n">
        <v>43885</v>
      </c>
      <c r="D114" s="14" t="n">
        <f aca="false">IF(C114="","",YEAR(C114))</f>
        <v>2020</v>
      </c>
      <c r="E114" s="14" t="s">
        <v>120</v>
      </c>
      <c r="F114" s="16" t="s">
        <v>4410</v>
      </c>
      <c r="G114" s="14" t="s">
        <v>4411</v>
      </c>
      <c r="H114" s="14"/>
      <c r="I114" s="16" t="s">
        <v>4412</v>
      </c>
      <c r="J114" s="14" t="s">
        <v>125</v>
      </c>
      <c r="K114" s="14" t="s">
        <v>3056</v>
      </c>
      <c r="L114" s="16" t="s">
        <v>4413</v>
      </c>
      <c r="M114" s="17" t="s">
        <v>4414</v>
      </c>
      <c r="N114" s="14" t="s">
        <v>128</v>
      </c>
      <c r="O114" s="14" t="s">
        <v>365</v>
      </c>
      <c r="P114" s="14" t="s">
        <v>4415</v>
      </c>
      <c r="Q114" s="14" t="s">
        <v>168</v>
      </c>
      <c r="R114" s="14" t="s">
        <v>2898</v>
      </c>
      <c r="S114" s="14" t="s">
        <v>4416</v>
      </c>
      <c r="T114" s="14" t="s">
        <v>170</v>
      </c>
      <c r="U114" s="14" t="s">
        <v>309</v>
      </c>
      <c r="V114" s="16" t="s">
        <v>4417</v>
      </c>
      <c r="W114" s="14" t="s">
        <v>169</v>
      </c>
      <c r="X114" s="14" t="s">
        <v>4418</v>
      </c>
      <c r="Y114" s="16" t="s">
        <v>3217</v>
      </c>
      <c r="Z114" s="14" t="s">
        <v>168</v>
      </c>
      <c r="AA114" s="18"/>
      <c r="AB114" s="19"/>
      <c r="AC114" s="19" t="s">
        <v>4419</v>
      </c>
      <c r="AD114" s="19" t="s">
        <v>2536</v>
      </c>
      <c r="AE114" s="14" t="s">
        <v>291</v>
      </c>
      <c r="AF114" s="20" t="s">
        <v>2536</v>
      </c>
      <c r="AG114" s="21" t="s">
        <v>4420</v>
      </c>
      <c r="AH114" s="19" t="s">
        <v>4421</v>
      </c>
      <c r="AI114" s="16" t="s">
        <v>2885</v>
      </c>
      <c r="AJ114" s="16" t="s">
        <v>4422</v>
      </c>
      <c r="AK114" s="16" t="s">
        <v>4392</v>
      </c>
      <c r="AL114" s="14" t="s">
        <v>184</v>
      </c>
      <c r="AM114" s="14" t="s">
        <v>4423</v>
      </c>
    </row>
    <row r="115" customFormat="false" ht="15" hidden="false" customHeight="true" outlineLevel="0" collapsed="false">
      <c r="A115" s="14" t="s">
        <v>4424</v>
      </c>
      <c r="B115" s="14" t="s">
        <v>157</v>
      </c>
      <c r="C115" s="15" t="n">
        <v>43894</v>
      </c>
      <c r="D115" s="14" t="n">
        <f aca="false">IF(C115="","",YEAR(C115))</f>
        <v>2020</v>
      </c>
      <c r="E115" s="14" t="s">
        <v>120</v>
      </c>
      <c r="F115" s="16" t="s">
        <v>4425</v>
      </c>
      <c r="G115" s="14" t="s">
        <v>4426</v>
      </c>
      <c r="H115" s="14" t="s">
        <v>4427</v>
      </c>
      <c r="I115" s="16" t="s">
        <v>4428</v>
      </c>
      <c r="J115" s="14" t="s">
        <v>2691</v>
      </c>
      <c r="K115" s="14" t="s">
        <v>2972</v>
      </c>
      <c r="L115" s="16" t="s">
        <v>4429</v>
      </c>
      <c r="M115" s="17" t="s">
        <v>4430</v>
      </c>
      <c r="N115" s="14" t="s">
        <v>128</v>
      </c>
      <c r="O115" s="14" t="s">
        <v>166</v>
      </c>
      <c r="P115" s="14" t="s">
        <v>4431</v>
      </c>
      <c r="Q115" s="14" t="s">
        <v>168</v>
      </c>
      <c r="R115" s="14" t="s">
        <v>2877</v>
      </c>
      <c r="S115" s="14" t="s">
        <v>4432</v>
      </c>
      <c r="T115" s="14" t="s">
        <v>330</v>
      </c>
      <c r="U115" s="14" t="s">
        <v>331</v>
      </c>
      <c r="V115" s="16" t="s">
        <v>4433</v>
      </c>
      <c r="W115" s="14" t="s">
        <v>2463</v>
      </c>
      <c r="X115" s="14" t="s">
        <v>4434</v>
      </c>
      <c r="Y115" s="16" t="s">
        <v>3017</v>
      </c>
      <c r="Z115" s="14" t="s">
        <v>168</v>
      </c>
      <c r="AA115" s="18"/>
      <c r="AB115" s="19"/>
      <c r="AC115" s="19" t="s">
        <v>3410</v>
      </c>
      <c r="AD115" s="19" t="s">
        <v>2536</v>
      </c>
      <c r="AE115" s="14" t="s">
        <v>291</v>
      </c>
      <c r="AF115" s="20" t="s">
        <v>4435</v>
      </c>
      <c r="AG115" s="21" t="s">
        <v>1595</v>
      </c>
      <c r="AH115" s="19" t="s">
        <v>4436</v>
      </c>
      <c r="AI115" s="16" t="s">
        <v>2885</v>
      </c>
      <c r="AJ115" s="16" t="s">
        <v>4437</v>
      </c>
      <c r="AK115" s="16" t="s">
        <v>4438</v>
      </c>
      <c r="AL115" s="14" t="s">
        <v>184</v>
      </c>
      <c r="AM115" s="14" t="s">
        <v>4439</v>
      </c>
    </row>
    <row r="116" customFormat="false" ht="15" hidden="false" customHeight="true" outlineLevel="0" collapsed="false">
      <c r="A116" s="14" t="s">
        <v>4440</v>
      </c>
      <c r="B116" s="14" t="s">
        <v>157</v>
      </c>
      <c r="C116" s="15" t="n">
        <v>43909</v>
      </c>
      <c r="D116" s="14" t="n">
        <f aca="false">IF(C116="","",YEAR(C116))</f>
        <v>2020</v>
      </c>
      <c r="E116" s="14" t="s">
        <v>120</v>
      </c>
      <c r="F116" s="16" t="s">
        <v>4441</v>
      </c>
      <c r="G116" s="14" t="s">
        <v>4442</v>
      </c>
      <c r="H116" s="14" t="s">
        <v>4443</v>
      </c>
      <c r="I116" s="16" t="s">
        <v>4444</v>
      </c>
      <c r="J116" s="14" t="s">
        <v>2691</v>
      </c>
      <c r="K116" s="14" t="s">
        <v>2952</v>
      </c>
      <c r="L116" s="16" t="s">
        <v>4445</v>
      </c>
      <c r="M116" s="17" t="s">
        <v>4446</v>
      </c>
      <c r="N116" s="14" t="s">
        <v>128</v>
      </c>
      <c r="O116" s="14" t="s">
        <v>365</v>
      </c>
      <c r="P116" s="14" t="s">
        <v>4447</v>
      </c>
      <c r="Q116" s="14" t="s">
        <v>265</v>
      </c>
      <c r="R116" s="14" t="s">
        <v>2898</v>
      </c>
      <c r="S116" s="14" t="s">
        <v>4448</v>
      </c>
      <c r="T116" s="14" t="s">
        <v>170</v>
      </c>
      <c r="U116" s="14" t="s">
        <v>288</v>
      </c>
      <c r="V116" s="16" t="s">
        <v>4449</v>
      </c>
      <c r="W116" s="14" t="s">
        <v>287</v>
      </c>
      <c r="X116" s="14" t="s">
        <v>4450</v>
      </c>
      <c r="Y116" s="16" t="s">
        <v>4451</v>
      </c>
      <c r="Z116" s="14" t="s">
        <v>168</v>
      </c>
      <c r="AA116" s="18"/>
      <c r="AB116" s="19"/>
      <c r="AC116" s="19" t="s">
        <v>4452</v>
      </c>
      <c r="AD116" s="19" t="s">
        <v>2536</v>
      </c>
      <c r="AE116" s="14" t="s">
        <v>291</v>
      </c>
      <c r="AF116" s="20" t="s">
        <v>4453</v>
      </c>
      <c r="AG116" s="21" t="s">
        <v>4454</v>
      </c>
      <c r="AH116" s="19" t="s">
        <v>4455</v>
      </c>
      <c r="AI116" s="16" t="s">
        <v>2885</v>
      </c>
      <c r="AJ116" s="16" t="s">
        <v>4456</v>
      </c>
      <c r="AK116" s="16" t="s">
        <v>4370</v>
      </c>
      <c r="AL116" s="14" t="s">
        <v>184</v>
      </c>
      <c r="AM116" s="14" t="s">
        <v>4457</v>
      </c>
    </row>
    <row r="117" customFormat="false" ht="15" hidden="false" customHeight="true" outlineLevel="0" collapsed="false">
      <c r="A117" s="14" t="s">
        <v>4458</v>
      </c>
      <c r="B117" s="14" t="s">
        <v>157</v>
      </c>
      <c r="C117" s="15" t="n">
        <v>43949</v>
      </c>
      <c r="D117" s="14" t="n">
        <f aca="false">IF(C117="","",YEAR(C117))</f>
        <v>2020</v>
      </c>
      <c r="E117" s="14" t="s">
        <v>120</v>
      </c>
      <c r="F117" s="16" t="s">
        <v>4459</v>
      </c>
      <c r="G117" s="14" t="s">
        <v>4460</v>
      </c>
      <c r="H117" s="14" t="s">
        <v>4461</v>
      </c>
      <c r="I117" s="16" t="s">
        <v>4462</v>
      </c>
      <c r="J117" s="14" t="s">
        <v>2770</v>
      </c>
      <c r="K117" s="14" t="s">
        <v>2952</v>
      </c>
      <c r="L117" s="16" t="s">
        <v>4463</v>
      </c>
      <c r="M117" s="17" t="s">
        <v>4464</v>
      </c>
      <c r="N117" s="14" t="s">
        <v>128</v>
      </c>
      <c r="O117" s="14" t="s">
        <v>365</v>
      </c>
      <c r="P117" s="14" t="s">
        <v>4465</v>
      </c>
      <c r="Q117" s="14" t="s">
        <v>168</v>
      </c>
      <c r="R117" s="14" t="s">
        <v>2898</v>
      </c>
      <c r="S117" s="14" t="s">
        <v>4466</v>
      </c>
      <c r="T117" s="14" t="s">
        <v>170</v>
      </c>
      <c r="U117" s="14" t="s">
        <v>171</v>
      </c>
      <c r="V117" s="16" t="s">
        <v>4467</v>
      </c>
      <c r="W117" s="14" t="s">
        <v>169</v>
      </c>
      <c r="X117" s="14" t="s">
        <v>4468</v>
      </c>
      <c r="Y117" s="16" t="s">
        <v>4469</v>
      </c>
      <c r="Z117" s="14" t="s">
        <v>168</v>
      </c>
      <c r="AA117" s="18"/>
      <c r="AB117" s="19"/>
      <c r="AC117" s="19" t="s">
        <v>4470</v>
      </c>
      <c r="AD117" s="19" t="s">
        <v>2536</v>
      </c>
      <c r="AE117" s="14" t="s">
        <v>291</v>
      </c>
      <c r="AF117" s="20" t="s">
        <v>2536</v>
      </c>
      <c r="AG117" s="21" t="s">
        <v>4471</v>
      </c>
      <c r="AH117" s="19" t="s">
        <v>4472</v>
      </c>
      <c r="AI117" s="16" t="s">
        <v>2885</v>
      </c>
      <c r="AJ117" s="16" t="s">
        <v>4473</v>
      </c>
      <c r="AK117" s="16" t="s">
        <v>4370</v>
      </c>
      <c r="AL117" s="14" t="s">
        <v>184</v>
      </c>
      <c r="AM117" s="14" t="s">
        <v>4474</v>
      </c>
    </row>
    <row r="118" customFormat="false" ht="15" hidden="false" customHeight="true" outlineLevel="0" collapsed="false">
      <c r="A118" s="14" t="s">
        <v>4475</v>
      </c>
      <c r="B118" s="14" t="s">
        <v>157</v>
      </c>
      <c r="C118" s="15" t="n">
        <v>43949</v>
      </c>
      <c r="D118" s="14" t="n">
        <f aca="false">IF(C118="","",YEAR(C118))</f>
        <v>2020</v>
      </c>
      <c r="E118" s="14" t="s">
        <v>120</v>
      </c>
      <c r="F118" s="16" t="s">
        <v>4476</v>
      </c>
      <c r="G118" s="14" t="s">
        <v>4477</v>
      </c>
      <c r="H118" s="14" t="s">
        <v>4478</v>
      </c>
      <c r="I118" s="16" t="s">
        <v>4479</v>
      </c>
      <c r="J118" s="14" t="s">
        <v>231</v>
      </c>
      <c r="K118" s="14" t="s">
        <v>3056</v>
      </c>
      <c r="L118" s="16" t="s">
        <v>4480</v>
      </c>
      <c r="M118" s="17" t="s">
        <v>4481</v>
      </c>
      <c r="N118" s="14" t="s">
        <v>128</v>
      </c>
      <c r="O118" s="14" t="s">
        <v>365</v>
      </c>
      <c r="P118" s="14" t="s">
        <v>3494</v>
      </c>
      <c r="Q118" s="14" t="s">
        <v>168</v>
      </c>
      <c r="R118" s="14" t="s">
        <v>2898</v>
      </c>
      <c r="S118" s="14" t="s">
        <v>4482</v>
      </c>
      <c r="T118" s="14" t="s">
        <v>170</v>
      </c>
      <c r="U118" s="14" t="s">
        <v>241</v>
      </c>
      <c r="V118" s="16" t="s">
        <v>4483</v>
      </c>
      <c r="W118" s="14" t="s">
        <v>287</v>
      </c>
      <c r="X118" s="14" t="s">
        <v>4484</v>
      </c>
      <c r="Y118" s="16" t="s">
        <v>3217</v>
      </c>
      <c r="Z118" s="14" t="s">
        <v>168</v>
      </c>
      <c r="AA118" s="18"/>
      <c r="AB118" s="19"/>
      <c r="AC118" s="19" t="s">
        <v>2903</v>
      </c>
      <c r="AD118" s="19" t="s">
        <v>2536</v>
      </c>
      <c r="AE118" s="14" t="s">
        <v>291</v>
      </c>
      <c r="AF118" s="20" t="s">
        <v>4485</v>
      </c>
      <c r="AG118" s="21" t="s">
        <v>4486</v>
      </c>
      <c r="AH118" s="19" t="s">
        <v>4487</v>
      </c>
      <c r="AI118" s="16" t="s">
        <v>2885</v>
      </c>
      <c r="AJ118" s="16" t="s">
        <v>4488</v>
      </c>
      <c r="AK118" s="16" t="s">
        <v>4392</v>
      </c>
      <c r="AL118" s="14" t="s">
        <v>184</v>
      </c>
      <c r="AM118" s="14" t="s">
        <v>4489</v>
      </c>
    </row>
    <row r="119" customFormat="false" ht="15" hidden="false" customHeight="true" outlineLevel="0" collapsed="false">
      <c r="A119" s="14" t="s">
        <v>4490</v>
      </c>
      <c r="B119" s="14" t="s">
        <v>157</v>
      </c>
      <c r="C119" s="15" t="n">
        <v>43986</v>
      </c>
      <c r="D119" s="14" t="n">
        <f aca="false">IF(C119="","",YEAR(C119))</f>
        <v>2020</v>
      </c>
      <c r="E119" s="14" t="s">
        <v>120</v>
      </c>
      <c r="F119" s="16" t="s">
        <v>4491</v>
      </c>
      <c r="G119" s="14" t="s">
        <v>4492</v>
      </c>
      <c r="H119" s="14" t="s">
        <v>4493</v>
      </c>
      <c r="I119" s="16" t="s">
        <v>4494</v>
      </c>
      <c r="J119" s="14" t="s">
        <v>1201</v>
      </c>
      <c r="K119" s="14" t="s">
        <v>2952</v>
      </c>
      <c r="L119" s="16" t="s">
        <v>4495</v>
      </c>
      <c r="M119" s="17" t="s">
        <v>4496</v>
      </c>
      <c r="N119" s="14" t="s">
        <v>128</v>
      </c>
      <c r="O119" s="14" t="s">
        <v>240</v>
      </c>
      <c r="P119" s="14" t="s">
        <v>3922</v>
      </c>
      <c r="Q119" s="14" t="s">
        <v>168</v>
      </c>
      <c r="R119" s="14" t="s">
        <v>2898</v>
      </c>
      <c r="S119" s="14" t="s">
        <v>4497</v>
      </c>
      <c r="T119" s="14" t="s">
        <v>170</v>
      </c>
      <c r="U119" s="14" t="s">
        <v>288</v>
      </c>
      <c r="V119" s="16" t="s">
        <v>4498</v>
      </c>
      <c r="W119" s="14" t="s">
        <v>287</v>
      </c>
      <c r="X119" s="14" t="s">
        <v>4499</v>
      </c>
      <c r="Y119" s="16" t="s">
        <v>4500</v>
      </c>
      <c r="Z119" s="14" t="s">
        <v>168</v>
      </c>
      <c r="AA119" s="18"/>
      <c r="AB119" s="19"/>
      <c r="AC119" s="19" t="s">
        <v>4501</v>
      </c>
      <c r="AD119" s="19" t="s">
        <v>2536</v>
      </c>
      <c r="AE119" s="14" t="s">
        <v>291</v>
      </c>
      <c r="AF119" s="20" t="s">
        <v>4502</v>
      </c>
      <c r="AG119" s="21" t="s">
        <v>4503</v>
      </c>
      <c r="AH119" s="19" t="s">
        <v>4504</v>
      </c>
      <c r="AI119" s="16" t="s">
        <v>2885</v>
      </c>
      <c r="AJ119" s="16" t="s">
        <v>4505</v>
      </c>
      <c r="AK119" s="16" t="s">
        <v>4506</v>
      </c>
      <c r="AL119" s="14" t="s">
        <v>184</v>
      </c>
      <c r="AM119" s="14" t="s">
        <v>4507</v>
      </c>
    </row>
    <row r="120" customFormat="false" ht="15" hidden="false" customHeight="true" outlineLevel="0" collapsed="false">
      <c r="A120" s="14" t="s">
        <v>4508</v>
      </c>
      <c r="B120" s="14" t="s">
        <v>157</v>
      </c>
      <c r="C120" s="15" t="n">
        <v>43993</v>
      </c>
      <c r="D120" s="14" t="n">
        <f aca="false">IF(C120="","",YEAR(C120))</f>
        <v>2020</v>
      </c>
      <c r="E120" s="14" t="s">
        <v>120</v>
      </c>
      <c r="F120" s="16" t="s">
        <v>4509</v>
      </c>
      <c r="G120" s="14" t="s">
        <v>4510</v>
      </c>
      <c r="H120" s="14" t="s">
        <v>4511</v>
      </c>
      <c r="I120" s="16" t="s">
        <v>4512</v>
      </c>
      <c r="J120" s="14" t="s">
        <v>231</v>
      </c>
      <c r="K120" s="14" t="s">
        <v>2874</v>
      </c>
      <c r="L120" s="16" t="s">
        <v>4513</v>
      </c>
      <c r="M120" s="17" t="s">
        <v>4514</v>
      </c>
      <c r="N120" s="14" t="s">
        <v>128</v>
      </c>
      <c r="O120" s="14" t="s">
        <v>166</v>
      </c>
      <c r="P120" s="14" t="s">
        <v>665</v>
      </c>
      <c r="Q120" s="14" t="s">
        <v>168</v>
      </c>
      <c r="R120" s="14" t="s">
        <v>2877</v>
      </c>
      <c r="S120" s="14" t="s">
        <v>4515</v>
      </c>
      <c r="T120" s="14" t="s">
        <v>170</v>
      </c>
      <c r="U120" s="14" t="s">
        <v>288</v>
      </c>
      <c r="V120" s="16" t="s">
        <v>4516</v>
      </c>
      <c r="W120" s="14" t="s">
        <v>287</v>
      </c>
      <c r="X120" s="14" t="s">
        <v>4517</v>
      </c>
      <c r="Y120" s="16" t="s">
        <v>3217</v>
      </c>
      <c r="Z120" s="14" t="s">
        <v>168</v>
      </c>
      <c r="AA120" s="18"/>
      <c r="AB120" s="19"/>
      <c r="AC120" s="19" t="s">
        <v>3546</v>
      </c>
      <c r="AD120" s="19" t="s">
        <v>2536</v>
      </c>
      <c r="AE120" s="14" t="s">
        <v>291</v>
      </c>
      <c r="AF120" s="20" t="s">
        <v>4518</v>
      </c>
      <c r="AG120" s="21" t="s">
        <v>2884</v>
      </c>
      <c r="AH120" s="19" t="s">
        <v>1595</v>
      </c>
      <c r="AI120" s="16" t="s">
        <v>2885</v>
      </c>
      <c r="AJ120" s="16" t="s">
        <v>4519</v>
      </c>
      <c r="AK120" s="16" t="s">
        <v>4520</v>
      </c>
      <c r="AL120" s="14" t="s">
        <v>184</v>
      </c>
      <c r="AM120" s="14" t="s">
        <v>4521</v>
      </c>
    </row>
    <row r="121" customFormat="false" ht="15" hidden="false" customHeight="true" outlineLevel="0" collapsed="false">
      <c r="A121" s="14" t="s">
        <v>4522</v>
      </c>
      <c r="B121" s="14" t="s">
        <v>157</v>
      </c>
      <c r="C121" s="15" t="n">
        <v>44054</v>
      </c>
      <c r="D121" s="14" t="n">
        <f aca="false">IF(C121="","",YEAR(C121))</f>
        <v>2020</v>
      </c>
      <c r="E121" s="14" t="s">
        <v>3224</v>
      </c>
      <c r="F121" s="16" t="s">
        <v>4523</v>
      </c>
      <c r="G121" s="14" t="s">
        <v>4178</v>
      </c>
      <c r="H121" s="14" t="s">
        <v>4179</v>
      </c>
      <c r="I121" s="16" t="s">
        <v>4524</v>
      </c>
      <c r="J121" s="14" t="s">
        <v>2770</v>
      </c>
      <c r="K121" s="14" t="s">
        <v>2894</v>
      </c>
      <c r="L121" s="16" t="s">
        <v>4525</v>
      </c>
      <c r="M121" s="17" t="s">
        <v>4526</v>
      </c>
      <c r="N121" s="14" t="s">
        <v>128</v>
      </c>
      <c r="O121" s="14" t="s">
        <v>263</v>
      </c>
      <c r="P121" s="14" t="s">
        <v>587</v>
      </c>
      <c r="Q121" s="14" t="s">
        <v>265</v>
      </c>
      <c r="R121" s="14" t="s">
        <v>2955</v>
      </c>
      <c r="S121" s="14" t="s">
        <v>4527</v>
      </c>
      <c r="T121" s="14" t="s">
        <v>170</v>
      </c>
      <c r="U121" s="14" t="s">
        <v>171</v>
      </c>
      <c r="V121" s="16" t="s">
        <v>4528</v>
      </c>
      <c r="W121" s="14" t="s">
        <v>169</v>
      </c>
      <c r="X121" s="14" t="s">
        <v>4529</v>
      </c>
      <c r="Y121" s="16" t="s">
        <v>4530</v>
      </c>
      <c r="Z121" s="14" t="s">
        <v>265</v>
      </c>
      <c r="AA121" s="18" t="s">
        <v>4531</v>
      </c>
      <c r="AB121" s="19" t="n">
        <v>80000</v>
      </c>
      <c r="AC121" s="19" t="s">
        <v>4532</v>
      </c>
      <c r="AD121" s="19" t="s">
        <v>4533</v>
      </c>
      <c r="AE121" s="14" t="s">
        <v>168</v>
      </c>
      <c r="AF121" s="20" t="s">
        <v>4534</v>
      </c>
      <c r="AG121" s="21" t="s">
        <v>4535</v>
      </c>
      <c r="AH121" s="19" t="s">
        <v>4536</v>
      </c>
      <c r="AI121" s="16" t="s">
        <v>4537</v>
      </c>
      <c r="AJ121" s="16" t="s">
        <v>4538</v>
      </c>
      <c r="AK121" s="16" t="s">
        <v>4539</v>
      </c>
      <c r="AL121" s="14" t="s">
        <v>184</v>
      </c>
      <c r="AM121" s="14" t="s">
        <v>4540</v>
      </c>
    </row>
    <row r="122" customFormat="false" ht="15" hidden="false" customHeight="true" outlineLevel="0" collapsed="false">
      <c r="A122" s="14" t="s">
        <v>4541</v>
      </c>
      <c r="B122" s="14" t="s">
        <v>157</v>
      </c>
      <c r="C122" s="15" t="n">
        <v>44098</v>
      </c>
      <c r="D122" s="14" t="n">
        <f aca="false">IF(C122="","",YEAR(C122))</f>
        <v>2020</v>
      </c>
      <c r="E122" s="14" t="s">
        <v>120</v>
      </c>
      <c r="F122" s="16" t="s">
        <v>4542</v>
      </c>
      <c r="G122" s="14" t="s">
        <v>4543</v>
      </c>
      <c r="H122" s="14"/>
      <c r="I122" s="16" t="s">
        <v>4544</v>
      </c>
      <c r="J122" s="14" t="s">
        <v>2770</v>
      </c>
      <c r="K122" s="14" t="s">
        <v>3056</v>
      </c>
      <c r="L122" s="16" t="s">
        <v>4545</v>
      </c>
      <c r="M122" s="17" t="s">
        <v>4546</v>
      </c>
      <c r="N122" s="14" t="s">
        <v>128</v>
      </c>
      <c r="O122" s="14" t="s">
        <v>365</v>
      </c>
      <c r="P122" s="14" t="s">
        <v>2200</v>
      </c>
      <c r="Q122" s="14" t="s">
        <v>168</v>
      </c>
      <c r="R122" s="14" t="s">
        <v>2898</v>
      </c>
      <c r="S122" s="14" t="s">
        <v>4547</v>
      </c>
      <c r="T122" s="14" t="s">
        <v>170</v>
      </c>
      <c r="U122" s="14" t="s">
        <v>3543</v>
      </c>
      <c r="V122" s="16" t="s">
        <v>4548</v>
      </c>
      <c r="W122" s="14" t="s">
        <v>287</v>
      </c>
      <c r="X122" s="14" t="s">
        <v>4549</v>
      </c>
      <c r="Y122" s="16" t="s">
        <v>3217</v>
      </c>
      <c r="Z122" s="14" t="s">
        <v>168</v>
      </c>
      <c r="AA122" s="18"/>
      <c r="AB122" s="19"/>
      <c r="AC122" s="19" t="s">
        <v>3546</v>
      </c>
      <c r="AD122" s="19" t="s">
        <v>2536</v>
      </c>
      <c r="AE122" s="14" t="s">
        <v>291</v>
      </c>
      <c r="AF122" s="20" t="s">
        <v>4550</v>
      </c>
      <c r="AG122" s="21" t="s">
        <v>3203</v>
      </c>
      <c r="AH122" s="19" t="s">
        <v>1595</v>
      </c>
      <c r="AI122" s="16" t="s">
        <v>2885</v>
      </c>
      <c r="AJ122" s="16" t="s">
        <v>4551</v>
      </c>
      <c r="AK122" s="16" t="s">
        <v>4392</v>
      </c>
      <c r="AL122" s="14" t="s">
        <v>184</v>
      </c>
      <c r="AM122" s="14" t="s">
        <v>4552</v>
      </c>
    </row>
    <row r="123" customFormat="false" ht="15" hidden="false" customHeight="true" outlineLevel="0" collapsed="false">
      <c r="A123" s="14" t="s">
        <v>4553</v>
      </c>
      <c r="B123" s="14" t="s">
        <v>157</v>
      </c>
      <c r="C123" s="15" t="n">
        <v>44098</v>
      </c>
      <c r="D123" s="14" t="n">
        <f aca="false">IF(C123="","",YEAR(C123))</f>
        <v>2020</v>
      </c>
      <c r="E123" s="14" t="s">
        <v>120</v>
      </c>
      <c r="F123" s="16" t="s">
        <v>4554</v>
      </c>
      <c r="G123" s="14" t="s">
        <v>4555</v>
      </c>
      <c r="H123" s="14"/>
      <c r="I123" s="16" t="s">
        <v>4556</v>
      </c>
      <c r="J123" s="14" t="s">
        <v>2770</v>
      </c>
      <c r="K123" s="14" t="s">
        <v>3056</v>
      </c>
      <c r="L123" s="16" t="s">
        <v>4557</v>
      </c>
      <c r="M123" s="17" t="s">
        <v>4558</v>
      </c>
      <c r="N123" s="14" t="s">
        <v>128</v>
      </c>
      <c r="O123" s="14" t="s">
        <v>240</v>
      </c>
      <c r="P123" s="14" t="s">
        <v>2200</v>
      </c>
      <c r="Q123" s="14" t="s">
        <v>168</v>
      </c>
      <c r="R123" s="14" t="s">
        <v>2898</v>
      </c>
      <c r="S123" s="14" t="s">
        <v>4559</v>
      </c>
      <c r="T123" s="14" t="s">
        <v>170</v>
      </c>
      <c r="U123" s="14" t="s">
        <v>3543</v>
      </c>
      <c r="V123" s="16" t="s">
        <v>4560</v>
      </c>
      <c r="W123" s="14" t="s">
        <v>287</v>
      </c>
      <c r="X123" s="14" t="s">
        <v>4561</v>
      </c>
      <c r="Y123" s="16" t="s">
        <v>3217</v>
      </c>
      <c r="Z123" s="14" t="s">
        <v>168</v>
      </c>
      <c r="AA123" s="18"/>
      <c r="AB123" s="19"/>
      <c r="AC123" s="19" t="s">
        <v>3546</v>
      </c>
      <c r="AD123" s="19" t="s">
        <v>2536</v>
      </c>
      <c r="AE123" s="14" t="s">
        <v>291</v>
      </c>
      <c r="AF123" s="20" t="s">
        <v>4562</v>
      </c>
      <c r="AG123" s="21" t="s">
        <v>3203</v>
      </c>
      <c r="AH123" s="19" t="s">
        <v>1595</v>
      </c>
      <c r="AI123" s="16" t="s">
        <v>2885</v>
      </c>
      <c r="AJ123" s="16" t="s">
        <v>4563</v>
      </c>
      <c r="AK123" s="16" t="s">
        <v>4392</v>
      </c>
      <c r="AL123" s="14" t="s">
        <v>184</v>
      </c>
      <c r="AM123" s="14" t="s">
        <v>4564</v>
      </c>
    </row>
    <row r="124" customFormat="false" ht="15" hidden="false" customHeight="true" outlineLevel="0" collapsed="false">
      <c r="A124" s="14" t="s">
        <v>4565</v>
      </c>
      <c r="B124" s="14" t="s">
        <v>157</v>
      </c>
      <c r="C124" s="15" t="n">
        <v>44125</v>
      </c>
      <c r="D124" s="14" t="n">
        <f aca="false">IF(C124="","",YEAR(C124))</f>
        <v>2020</v>
      </c>
      <c r="E124" s="14" t="s">
        <v>120</v>
      </c>
      <c r="F124" s="16" t="s">
        <v>4566</v>
      </c>
      <c r="G124" s="14" t="s">
        <v>4567</v>
      </c>
      <c r="H124" s="14" t="s">
        <v>4568</v>
      </c>
      <c r="I124" s="16" t="s">
        <v>4569</v>
      </c>
      <c r="J124" s="14" t="s">
        <v>2133</v>
      </c>
      <c r="K124" s="14" t="s">
        <v>2874</v>
      </c>
      <c r="L124" s="16" t="s">
        <v>4570</v>
      </c>
      <c r="M124" s="17" t="s">
        <v>4571</v>
      </c>
      <c r="N124" s="14" t="s">
        <v>128</v>
      </c>
      <c r="O124" s="14" t="s">
        <v>166</v>
      </c>
      <c r="P124" s="14" t="s">
        <v>4572</v>
      </c>
      <c r="Q124" s="14" t="s">
        <v>168</v>
      </c>
      <c r="R124" s="14" t="s">
        <v>2877</v>
      </c>
      <c r="S124" s="14" t="s">
        <v>4573</v>
      </c>
      <c r="T124" s="14" t="s">
        <v>170</v>
      </c>
      <c r="U124" s="14" t="s">
        <v>288</v>
      </c>
      <c r="V124" s="16" t="s">
        <v>4574</v>
      </c>
      <c r="W124" s="14" t="s">
        <v>287</v>
      </c>
      <c r="X124" s="14" t="s">
        <v>4575</v>
      </c>
      <c r="Y124" s="16" t="s">
        <v>3217</v>
      </c>
      <c r="Z124" s="14" t="s">
        <v>168</v>
      </c>
      <c r="AA124" s="18"/>
      <c r="AB124" s="19"/>
      <c r="AC124" s="19" t="s">
        <v>3546</v>
      </c>
      <c r="AD124" s="19" t="s">
        <v>2536</v>
      </c>
      <c r="AE124" s="14" t="s">
        <v>291</v>
      </c>
      <c r="AF124" s="20" t="s">
        <v>2883</v>
      </c>
      <c r="AG124" s="21" t="s">
        <v>1595</v>
      </c>
      <c r="AH124" s="19" t="s">
        <v>1595</v>
      </c>
      <c r="AI124" s="16" t="s">
        <v>2885</v>
      </c>
      <c r="AJ124" s="16" t="s">
        <v>4576</v>
      </c>
      <c r="AK124" s="16" t="s">
        <v>4577</v>
      </c>
      <c r="AL124" s="14" t="s">
        <v>184</v>
      </c>
      <c r="AM124" s="14" t="s">
        <v>4578</v>
      </c>
    </row>
    <row r="125" customFormat="false" ht="15" hidden="false" customHeight="true" outlineLevel="0" collapsed="false">
      <c r="A125" s="14" t="s">
        <v>4579</v>
      </c>
      <c r="B125" s="14" t="s">
        <v>157</v>
      </c>
      <c r="C125" s="15" t="n">
        <v>44132</v>
      </c>
      <c r="D125" s="14" t="n">
        <f aca="false">IF(C125="","",YEAR(C125))</f>
        <v>2020</v>
      </c>
      <c r="E125" s="14" t="s">
        <v>120</v>
      </c>
      <c r="F125" s="16" t="s">
        <v>4580</v>
      </c>
      <c r="G125" s="14" t="s">
        <v>4581</v>
      </c>
      <c r="H125" s="14" t="s">
        <v>4582</v>
      </c>
      <c r="I125" s="16" t="s">
        <v>4583</v>
      </c>
      <c r="J125" s="14" t="s">
        <v>2691</v>
      </c>
      <c r="K125" s="14" t="s">
        <v>2874</v>
      </c>
      <c r="L125" s="16" t="s">
        <v>4584</v>
      </c>
      <c r="M125" s="17" t="s">
        <v>4585</v>
      </c>
      <c r="N125" s="14" t="s">
        <v>128</v>
      </c>
      <c r="O125" s="14" t="s">
        <v>166</v>
      </c>
      <c r="P125" s="14" t="s">
        <v>4586</v>
      </c>
      <c r="Q125" s="14" t="s">
        <v>168</v>
      </c>
      <c r="R125" s="14" t="s">
        <v>2877</v>
      </c>
      <c r="S125" s="14" t="s">
        <v>4587</v>
      </c>
      <c r="T125" s="14" t="s">
        <v>170</v>
      </c>
      <c r="U125" s="14" t="s">
        <v>288</v>
      </c>
      <c r="V125" s="16" t="s">
        <v>4588</v>
      </c>
      <c r="W125" s="14" t="s">
        <v>287</v>
      </c>
      <c r="X125" s="14" t="s">
        <v>4589</v>
      </c>
      <c r="Y125" s="16" t="s">
        <v>4590</v>
      </c>
      <c r="Z125" s="14" t="s">
        <v>168</v>
      </c>
      <c r="AA125" s="18"/>
      <c r="AB125" s="19"/>
      <c r="AC125" s="19" t="s">
        <v>4591</v>
      </c>
      <c r="AD125" s="19" t="s">
        <v>2536</v>
      </c>
      <c r="AE125" s="14" t="s">
        <v>291</v>
      </c>
      <c r="AF125" s="20" t="s">
        <v>4592</v>
      </c>
      <c r="AG125" s="21" t="s">
        <v>4593</v>
      </c>
      <c r="AH125" s="19" t="s">
        <v>4594</v>
      </c>
      <c r="AI125" s="16" t="s">
        <v>2885</v>
      </c>
      <c r="AJ125" s="16" t="s">
        <v>4595</v>
      </c>
      <c r="AK125" s="16" t="s">
        <v>4596</v>
      </c>
      <c r="AL125" s="14" t="s">
        <v>184</v>
      </c>
      <c r="AM125" s="14" t="s">
        <v>4597</v>
      </c>
    </row>
    <row r="126" customFormat="false" ht="15" hidden="false" customHeight="true" outlineLevel="0" collapsed="false">
      <c r="A126" s="14" t="s">
        <v>4598</v>
      </c>
      <c r="B126" s="14" t="s">
        <v>157</v>
      </c>
      <c r="C126" s="15" t="n">
        <v>44140</v>
      </c>
      <c r="D126" s="14" t="n">
        <f aca="false">IF(C126="","",YEAR(C126))</f>
        <v>2020</v>
      </c>
      <c r="E126" s="14" t="s">
        <v>120</v>
      </c>
      <c r="F126" s="16" t="s">
        <v>4599</v>
      </c>
      <c r="G126" s="14" t="s">
        <v>4600</v>
      </c>
      <c r="H126" s="14" t="s">
        <v>4601</v>
      </c>
      <c r="I126" s="16" t="s">
        <v>4602</v>
      </c>
      <c r="J126" s="14" t="s">
        <v>2691</v>
      </c>
      <c r="K126" s="14" t="s">
        <v>3056</v>
      </c>
      <c r="L126" s="16" t="s">
        <v>4603</v>
      </c>
      <c r="M126" s="17" t="s">
        <v>4604</v>
      </c>
      <c r="N126" s="14" t="s">
        <v>128</v>
      </c>
      <c r="O126" s="14" t="s">
        <v>166</v>
      </c>
      <c r="P126" s="14" t="s">
        <v>879</v>
      </c>
      <c r="Q126" s="14" t="s">
        <v>168</v>
      </c>
      <c r="R126" s="14" t="s">
        <v>2898</v>
      </c>
      <c r="S126" s="14" t="s">
        <v>4605</v>
      </c>
      <c r="T126" s="14" t="s">
        <v>170</v>
      </c>
      <c r="U126" s="14" t="s">
        <v>309</v>
      </c>
      <c r="V126" s="16" t="s">
        <v>4606</v>
      </c>
      <c r="W126" s="14" t="s">
        <v>169</v>
      </c>
      <c r="X126" s="14" t="s">
        <v>4607</v>
      </c>
      <c r="Y126" s="16" t="s">
        <v>3217</v>
      </c>
      <c r="Z126" s="14" t="s">
        <v>168</v>
      </c>
      <c r="AA126" s="18"/>
      <c r="AB126" s="19"/>
      <c r="AC126" s="19" t="s">
        <v>4608</v>
      </c>
      <c r="AD126" s="19" t="s">
        <v>2536</v>
      </c>
      <c r="AE126" s="14" t="s">
        <v>291</v>
      </c>
      <c r="AF126" s="20" t="s">
        <v>2536</v>
      </c>
      <c r="AG126" s="21" t="s">
        <v>4609</v>
      </c>
      <c r="AH126" s="19" t="s">
        <v>4610</v>
      </c>
      <c r="AI126" s="16" t="s">
        <v>2885</v>
      </c>
      <c r="AJ126" s="16" t="s">
        <v>4611</v>
      </c>
      <c r="AK126" s="16" t="s">
        <v>4612</v>
      </c>
      <c r="AL126" s="14" t="s">
        <v>184</v>
      </c>
      <c r="AM126" s="14" t="s">
        <v>4613</v>
      </c>
    </row>
    <row r="127" customFormat="false" ht="15" hidden="false" customHeight="true" outlineLevel="0" collapsed="false">
      <c r="A127" s="14" t="s">
        <v>4614</v>
      </c>
      <c r="B127" s="14" t="s">
        <v>157</v>
      </c>
      <c r="C127" s="15" t="n">
        <v>44151</v>
      </c>
      <c r="D127" s="14" t="n">
        <f aca="false">IF(C127="","",YEAR(C127))</f>
        <v>2020</v>
      </c>
      <c r="E127" s="14" t="s">
        <v>120</v>
      </c>
      <c r="F127" s="16" t="s">
        <v>4615</v>
      </c>
      <c r="G127" s="14" t="s">
        <v>4616</v>
      </c>
      <c r="H127" s="14" t="s">
        <v>4617</v>
      </c>
      <c r="I127" s="16" t="s">
        <v>4618</v>
      </c>
      <c r="J127" s="14" t="s">
        <v>603</v>
      </c>
      <c r="K127" s="14" t="s">
        <v>2874</v>
      </c>
      <c r="L127" s="16" t="s">
        <v>4619</v>
      </c>
      <c r="M127" s="17" t="s">
        <v>4620</v>
      </c>
      <c r="N127" s="14" t="s">
        <v>128</v>
      </c>
      <c r="O127" s="14" t="s">
        <v>365</v>
      </c>
      <c r="P127" s="14" t="s">
        <v>2200</v>
      </c>
      <c r="Q127" s="14" t="s">
        <v>168</v>
      </c>
      <c r="R127" s="14" t="s">
        <v>2877</v>
      </c>
      <c r="S127" s="14" t="s">
        <v>4621</v>
      </c>
      <c r="T127" s="14" t="s">
        <v>170</v>
      </c>
      <c r="U127" s="14" t="s">
        <v>681</v>
      </c>
      <c r="V127" s="16" t="s">
        <v>4622</v>
      </c>
      <c r="W127" s="14" t="s">
        <v>287</v>
      </c>
      <c r="X127" s="14" t="s">
        <v>4623</v>
      </c>
      <c r="Y127" s="16" t="s">
        <v>4624</v>
      </c>
      <c r="Z127" s="14" t="s">
        <v>168</v>
      </c>
      <c r="AA127" s="18"/>
      <c r="AB127" s="19"/>
      <c r="AC127" s="19" t="s">
        <v>2882</v>
      </c>
      <c r="AD127" s="19" t="s">
        <v>2536</v>
      </c>
      <c r="AE127" s="14" t="s">
        <v>291</v>
      </c>
      <c r="AF127" s="20" t="s">
        <v>4625</v>
      </c>
      <c r="AG127" s="21" t="s">
        <v>2884</v>
      </c>
      <c r="AH127" s="19" t="s">
        <v>1595</v>
      </c>
      <c r="AI127" s="16" t="s">
        <v>2885</v>
      </c>
      <c r="AJ127" s="16" t="s">
        <v>4626</v>
      </c>
      <c r="AK127" s="16" t="s">
        <v>4627</v>
      </c>
      <c r="AL127" s="14" t="s">
        <v>184</v>
      </c>
      <c r="AM127" s="14" t="s">
        <v>4628</v>
      </c>
    </row>
    <row r="128" customFormat="false" ht="15" hidden="false" customHeight="true" outlineLevel="0" collapsed="false">
      <c r="A128" s="14" t="s">
        <v>4629</v>
      </c>
      <c r="B128" s="14" t="s">
        <v>157</v>
      </c>
      <c r="C128" s="15" t="n">
        <v>44168</v>
      </c>
      <c r="D128" s="14" t="n">
        <f aca="false">IF(C128="","",YEAR(C128))</f>
        <v>2020</v>
      </c>
      <c r="E128" s="14" t="s">
        <v>120</v>
      </c>
      <c r="F128" s="16" t="s">
        <v>4630</v>
      </c>
      <c r="G128" s="14" t="s">
        <v>4631</v>
      </c>
      <c r="H128" s="14" t="s">
        <v>4632</v>
      </c>
      <c r="I128" s="16" t="s">
        <v>4633</v>
      </c>
      <c r="J128" s="14" t="s">
        <v>2770</v>
      </c>
      <c r="K128" s="14" t="s">
        <v>2972</v>
      </c>
      <c r="L128" s="16" t="s">
        <v>4634</v>
      </c>
      <c r="M128" s="17" t="s">
        <v>4635</v>
      </c>
      <c r="N128" s="14" t="s">
        <v>128</v>
      </c>
      <c r="O128" s="14" t="s">
        <v>166</v>
      </c>
      <c r="P128" s="14" t="s">
        <v>923</v>
      </c>
      <c r="Q128" s="14" t="s">
        <v>265</v>
      </c>
      <c r="R128" s="14" t="s">
        <v>2898</v>
      </c>
      <c r="S128" s="14" t="s">
        <v>4636</v>
      </c>
      <c r="T128" s="14" t="s">
        <v>1336</v>
      </c>
      <c r="U128" s="14" t="s">
        <v>956</v>
      </c>
      <c r="V128" s="16" t="s">
        <v>4637</v>
      </c>
      <c r="W128" s="14" t="s">
        <v>169</v>
      </c>
      <c r="X128" s="14" t="s">
        <v>4638</v>
      </c>
      <c r="Y128" s="16" t="s">
        <v>4639</v>
      </c>
      <c r="Z128" s="14" t="s">
        <v>265</v>
      </c>
      <c r="AA128" s="18" t="s">
        <v>4640</v>
      </c>
      <c r="AB128" s="19" t="n">
        <v>80000</v>
      </c>
      <c r="AC128" s="19" t="s">
        <v>4641</v>
      </c>
      <c r="AD128" s="19" t="s">
        <v>4642</v>
      </c>
      <c r="AE128" s="14" t="s">
        <v>168</v>
      </c>
      <c r="AF128" s="20" t="s">
        <v>4643</v>
      </c>
      <c r="AG128" s="21" t="s">
        <v>4644</v>
      </c>
      <c r="AH128" s="19" t="s">
        <v>4645</v>
      </c>
      <c r="AI128" s="16" t="s">
        <v>4646</v>
      </c>
      <c r="AJ128" s="16" t="s">
        <v>4647</v>
      </c>
      <c r="AK128" s="16" t="s">
        <v>4648</v>
      </c>
      <c r="AL128" s="14" t="s">
        <v>184</v>
      </c>
      <c r="AM128" s="14" t="s">
        <v>4649</v>
      </c>
    </row>
    <row r="129" customFormat="false" ht="15" hidden="false" customHeight="true" outlineLevel="0" collapsed="false">
      <c r="A129" s="14" t="s">
        <v>4650</v>
      </c>
      <c r="B129" s="14" t="s">
        <v>157</v>
      </c>
      <c r="C129" s="15" t="n">
        <v>44180</v>
      </c>
      <c r="D129" s="14" t="n">
        <f aca="false">IF(C129="","",YEAR(C129))</f>
        <v>2020</v>
      </c>
      <c r="E129" s="14" t="s">
        <v>120</v>
      </c>
      <c r="F129" s="16" t="s">
        <v>4651</v>
      </c>
      <c r="G129" s="14" t="s">
        <v>4651</v>
      </c>
      <c r="H129" s="14"/>
      <c r="I129" s="16" t="s">
        <v>4652</v>
      </c>
      <c r="J129" s="14" t="s">
        <v>2790</v>
      </c>
      <c r="K129" s="14" t="s">
        <v>2952</v>
      </c>
      <c r="L129" s="16" t="s">
        <v>4653</v>
      </c>
      <c r="M129" s="17" t="s">
        <v>4654</v>
      </c>
      <c r="N129" s="14" t="s">
        <v>128</v>
      </c>
      <c r="O129" s="14" t="s">
        <v>240</v>
      </c>
      <c r="P129" s="14" t="s">
        <v>4655</v>
      </c>
      <c r="Q129" s="14" t="s">
        <v>265</v>
      </c>
      <c r="R129" s="14" t="s">
        <v>2898</v>
      </c>
      <c r="S129" s="14" t="s">
        <v>4656</v>
      </c>
      <c r="T129" s="14" t="s">
        <v>170</v>
      </c>
      <c r="U129" s="14" t="s">
        <v>171</v>
      </c>
      <c r="V129" s="16" t="s">
        <v>4657</v>
      </c>
      <c r="W129" s="14" t="s">
        <v>169</v>
      </c>
      <c r="X129" s="14" t="s">
        <v>4658</v>
      </c>
      <c r="Y129" s="16" t="s">
        <v>4659</v>
      </c>
      <c r="Z129" s="14" t="s">
        <v>168</v>
      </c>
      <c r="AA129" s="18"/>
      <c r="AB129" s="19"/>
      <c r="AC129" s="19" t="s">
        <v>4660</v>
      </c>
      <c r="AD129" s="19" t="s">
        <v>2536</v>
      </c>
      <c r="AE129" s="14" t="s">
        <v>291</v>
      </c>
      <c r="AF129" s="20" t="s">
        <v>4661</v>
      </c>
      <c r="AG129" s="21" t="s">
        <v>4662</v>
      </c>
      <c r="AH129" s="19" t="s">
        <v>4663</v>
      </c>
      <c r="AI129" s="16" t="s">
        <v>2885</v>
      </c>
      <c r="AJ129" s="16" t="s">
        <v>4664</v>
      </c>
      <c r="AK129" s="16" t="s">
        <v>4665</v>
      </c>
      <c r="AL129" s="14" t="s">
        <v>184</v>
      </c>
      <c r="AM129" s="14" t="s">
        <v>4666</v>
      </c>
    </row>
    <row r="130" customFormat="false" ht="15" hidden="false" customHeight="true" outlineLevel="0" collapsed="false">
      <c r="A130" s="14" t="s">
        <v>4667</v>
      </c>
      <c r="B130" s="14" t="s">
        <v>157</v>
      </c>
      <c r="C130" s="15" t="n">
        <v>44181</v>
      </c>
      <c r="D130" s="14" t="n">
        <f aca="false">IF(C130="","",YEAR(C130))</f>
        <v>2020</v>
      </c>
      <c r="E130" s="14" t="s">
        <v>3224</v>
      </c>
      <c r="F130" s="16" t="s">
        <v>4668</v>
      </c>
      <c r="G130" s="14" t="s">
        <v>4669</v>
      </c>
      <c r="H130" s="14" t="s">
        <v>4670</v>
      </c>
      <c r="I130" s="16"/>
      <c r="J130" s="14" t="s">
        <v>2691</v>
      </c>
      <c r="K130" s="14" t="s">
        <v>2952</v>
      </c>
      <c r="L130" s="16" t="s">
        <v>4671</v>
      </c>
      <c r="M130" s="17" t="s">
        <v>4672</v>
      </c>
      <c r="N130" s="14" t="s">
        <v>128</v>
      </c>
      <c r="O130" s="14" t="s">
        <v>365</v>
      </c>
      <c r="P130" s="14" t="s">
        <v>4673</v>
      </c>
      <c r="Q130" s="14" t="s">
        <v>168</v>
      </c>
      <c r="R130" s="14" t="s">
        <v>2955</v>
      </c>
      <c r="S130" s="14" t="s">
        <v>4674</v>
      </c>
      <c r="T130" s="14" t="s">
        <v>170</v>
      </c>
      <c r="U130" s="14" t="s">
        <v>171</v>
      </c>
      <c r="V130" s="16" t="s">
        <v>4675</v>
      </c>
      <c r="W130" s="14" t="s">
        <v>169</v>
      </c>
      <c r="X130" s="14" t="s">
        <v>4676</v>
      </c>
      <c r="Y130" s="16" t="s">
        <v>4677</v>
      </c>
      <c r="Z130" s="14" t="s">
        <v>168</v>
      </c>
      <c r="AA130" s="18"/>
      <c r="AB130" s="19"/>
      <c r="AC130" s="19" t="s">
        <v>4678</v>
      </c>
      <c r="AD130" s="19" t="s">
        <v>2536</v>
      </c>
      <c r="AE130" s="14" t="s">
        <v>291</v>
      </c>
      <c r="AF130" s="20" t="s">
        <v>2536</v>
      </c>
      <c r="AG130" s="21" t="s">
        <v>4679</v>
      </c>
      <c r="AH130" s="19" t="s">
        <v>4680</v>
      </c>
      <c r="AI130" s="16" t="s">
        <v>2885</v>
      </c>
      <c r="AJ130" s="16" t="s">
        <v>4681</v>
      </c>
      <c r="AK130" s="16" t="s">
        <v>4682</v>
      </c>
      <c r="AL130" s="14" t="s">
        <v>184</v>
      </c>
      <c r="AM130" s="14" t="s">
        <v>4683</v>
      </c>
    </row>
    <row r="131" customFormat="false" ht="15" hidden="false" customHeight="true" outlineLevel="0" collapsed="false">
      <c r="A131" s="14" t="s">
        <v>4684</v>
      </c>
      <c r="B131" s="14" t="s">
        <v>157</v>
      </c>
      <c r="C131" s="15" t="n">
        <v>44181</v>
      </c>
      <c r="D131" s="14" t="n">
        <f aca="false">IF(C131="","",YEAR(C131))</f>
        <v>2020</v>
      </c>
      <c r="E131" s="14" t="s">
        <v>120</v>
      </c>
      <c r="F131" s="16" t="s">
        <v>4685</v>
      </c>
      <c r="G131" s="14" t="s">
        <v>4686</v>
      </c>
      <c r="H131" s="14" t="s">
        <v>4687</v>
      </c>
      <c r="I131" s="16" t="s">
        <v>4688</v>
      </c>
      <c r="J131" s="14" t="s">
        <v>1201</v>
      </c>
      <c r="K131" s="14" t="s">
        <v>2874</v>
      </c>
      <c r="L131" s="16" t="s">
        <v>4689</v>
      </c>
      <c r="M131" s="17" t="s">
        <v>4690</v>
      </c>
      <c r="N131" s="14" t="s">
        <v>128</v>
      </c>
      <c r="O131" s="14" t="s">
        <v>166</v>
      </c>
      <c r="P131" s="14" t="s">
        <v>4691</v>
      </c>
      <c r="Q131" s="14" t="s">
        <v>168</v>
      </c>
      <c r="R131" s="14" t="s">
        <v>2877</v>
      </c>
      <c r="S131" s="14" t="s">
        <v>4692</v>
      </c>
      <c r="T131" s="14" t="s">
        <v>170</v>
      </c>
      <c r="U131" s="14" t="s">
        <v>171</v>
      </c>
      <c r="V131" s="16" t="s">
        <v>4693</v>
      </c>
      <c r="W131" s="14" t="s">
        <v>287</v>
      </c>
      <c r="X131" s="14" t="s">
        <v>4694</v>
      </c>
      <c r="Y131" s="16" t="s">
        <v>4695</v>
      </c>
      <c r="Z131" s="14" t="s">
        <v>168</v>
      </c>
      <c r="AA131" s="18"/>
      <c r="AB131" s="19"/>
      <c r="AC131" s="19" t="s">
        <v>2882</v>
      </c>
      <c r="AD131" s="19" t="s">
        <v>2536</v>
      </c>
      <c r="AE131" s="14" t="s">
        <v>291</v>
      </c>
      <c r="AF131" s="20" t="s">
        <v>4696</v>
      </c>
      <c r="AG131" s="21" t="s">
        <v>2884</v>
      </c>
      <c r="AH131" s="19" t="s">
        <v>1595</v>
      </c>
      <c r="AI131" s="16" t="s">
        <v>2885</v>
      </c>
      <c r="AJ131" s="16" t="s">
        <v>4697</v>
      </c>
      <c r="AK131" s="16" t="s">
        <v>4698</v>
      </c>
      <c r="AL131" s="14" t="s">
        <v>184</v>
      </c>
      <c r="AM131" s="14" t="s">
        <v>4699</v>
      </c>
    </row>
    <row r="132" customFormat="false" ht="15" hidden="false" customHeight="true" outlineLevel="0" collapsed="false">
      <c r="A132" s="14" t="s">
        <v>4700</v>
      </c>
      <c r="B132" s="14" t="s">
        <v>157</v>
      </c>
      <c r="C132" s="15" t="n">
        <v>44208</v>
      </c>
      <c r="D132" s="14" t="n">
        <f aca="false">IF(C132="","",YEAR(C132))</f>
        <v>2021</v>
      </c>
      <c r="E132" s="14" t="s">
        <v>2794</v>
      </c>
      <c r="F132" s="16" t="s">
        <v>3385</v>
      </c>
      <c r="G132" s="14" t="s">
        <v>3386</v>
      </c>
      <c r="H132" s="14" t="s">
        <v>3387</v>
      </c>
      <c r="I132" s="16"/>
      <c r="J132" s="14" t="s">
        <v>2691</v>
      </c>
      <c r="K132" s="14" t="s">
        <v>2874</v>
      </c>
      <c r="L132" s="16" t="s">
        <v>4701</v>
      </c>
      <c r="M132" s="17" t="s">
        <v>4702</v>
      </c>
      <c r="N132" s="14" t="s">
        <v>128</v>
      </c>
      <c r="O132" s="14" t="s">
        <v>166</v>
      </c>
      <c r="P132" s="14" t="s">
        <v>1363</v>
      </c>
      <c r="Q132" s="14" t="s">
        <v>265</v>
      </c>
      <c r="R132" s="14" t="s">
        <v>2877</v>
      </c>
      <c r="S132" s="14" t="s">
        <v>4703</v>
      </c>
      <c r="T132" s="14" t="s">
        <v>170</v>
      </c>
      <c r="U132" s="14" t="s">
        <v>3543</v>
      </c>
      <c r="V132" s="16" t="s">
        <v>4704</v>
      </c>
      <c r="W132" s="14" t="s">
        <v>287</v>
      </c>
      <c r="X132" s="14" t="s">
        <v>3394</v>
      </c>
      <c r="Y132" s="16" t="s">
        <v>3217</v>
      </c>
      <c r="Z132" s="14" t="s">
        <v>168</v>
      </c>
      <c r="AA132" s="18"/>
      <c r="AB132" s="19"/>
      <c r="AC132" s="19" t="s">
        <v>2536</v>
      </c>
      <c r="AD132" s="19" t="s">
        <v>2536</v>
      </c>
      <c r="AE132" s="14" t="s">
        <v>291</v>
      </c>
      <c r="AF132" s="20" t="s">
        <v>4705</v>
      </c>
      <c r="AG132" s="21" t="s">
        <v>1595</v>
      </c>
      <c r="AH132" s="19" t="s">
        <v>3396</v>
      </c>
      <c r="AI132" s="16" t="s">
        <v>2885</v>
      </c>
      <c r="AJ132" s="16" t="s">
        <v>4706</v>
      </c>
      <c r="AK132" s="16" t="s">
        <v>4707</v>
      </c>
      <c r="AL132" s="14" t="s">
        <v>184</v>
      </c>
      <c r="AM132" s="14" t="s">
        <v>4708</v>
      </c>
    </row>
    <row r="133" customFormat="false" ht="15" hidden="false" customHeight="true" outlineLevel="0" collapsed="false">
      <c r="A133" s="14" t="s">
        <v>4709</v>
      </c>
      <c r="B133" s="14" t="s">
        <v>157</v>
      </c>
      <c r="C133" s="15" t="n">
        <v>44210</v>
      </c>
      <c r="D133" s="14" t="n">
        <f aca="false">IF(C133="","",YEAR(C133))</f>
        <v>2021</v>
      </c>
      <c r="E133" s="14" t="s">
        <v>120</v>
      </c>
      <c r="F133" s="16" t="s">
        <v>4710</v>
      </c>
      <c r="G133" s="14" t="s">
        <v>4711</v>
      </c>
      <c r="H133" s="14" t="s">
        <v>4712</v>
      </c>
      <c r="I133" s="16" t="s">
        <v>4713</v>
      </c>
      <c r="J133" s="14" t="s">
        <v>2691</v>
      </c>
      <c r="K133" s="14" t="s">
        <v>2972</v>
      </c>
      <c r="L133" s="16" t="s">
        <v>4714</v>
      </c>
      <c r="M133" s="17" t="s">
        <v>4715</v>
      </c>
      <c r="N133" s="14" t="s">
        <v>128</v>
      </c>
      <c r="O133" s="14" t="s">
        <v>166</v>
      </c>
      <c r="P133" s="14" t="s">
        <v>4716</v>
      </c>
      <c r="Q133" s="14" t="s">
        <v>265</v>
      </c>
      <c r="R133" s="14" t="s">
        <v>2898</v>
      </c>
      <c r="S133" s="14" t="s">
        <v>4717</v>
      </c>
      <c r="T133" s="14" t="s">
        <v>170</v>
      </c>
      <c r="U133" s="14" t="s">
        <v>171</v>
      </c>
      <c r="V133" s="16" t="s">
        <v>4718</v>
      </c>
      <c r="W133" s="14" t="s">
        <v>287</v>
      </c>
      <c r="X133" s="14" t="s">
        <v>4719</v>
      </c>
      <c r="Y133" s="16" t="s">
        <v>4720</v>
      </c>
      <c r="Z133" s="14" t="s">
        <v>168</v>
      </c>
      <c r="AA133" s="18"/>
      <c r="AB133" s="19"/>
      <c r="AC133" s="19" t="s">
        <v>4721</v>
      </c>
      <c r="AD133" s="19" t="s">
        <v>4722</v>
      </c>
      <c r="AE133" s="14" t="s">
        <v>168</v>
      </c>
      <c r="AF133" s="20" t="s">
        <v>4723</v>
      </c>
      <c r="AG133" s="21" t="s">
        <v>4724</v>
      </c>
      <c r="AH133" s="19" t="s">
        <v>4725</v>
      </c>
      <c r="AI133" s="16" t="s">
        <v>4726</v>
      </c>
      <c r="AJ133" s="16" t="s">
        <v>4727</v>
      </c>
      <c r="AK133" s="16" t="s">
        <v>4728</v>
      </c>
      <c r="AL133" s="14" t="s">
        <v>184</v>
      </c>
      <c r="AM133" s="14" t="s">
        <v>4729</v>
      </c>
    </row>
    <row r="134" customFormat="false" ht="15" hidden="false" customHeight="true" outlineLevel="0" collapsed="false">
      <c r="A134" s="14" t="s">
        <v>4730</v>
      </c>
      <c r="B134" s="14" t="s">
        <v>157</v>
      </c>
      <c r="C134" s="15" t="n">
        <v>44214</v>
      </c>
      <c r="D134" s="14" t="n">
        <f aca="false">IF(C134="","",YEAR(C134))</f>
        <v>2021</v>
      </c>
      <c r="E134" s="14" t="s">
        <v>120</v>
      </c>
      <c r="F134" s="16" t="s">
        <v>4731</v>
      </c>
      <c r="G134" s="14" t="s">
        <v>4732</v>
      </c>
      <c r="H134" s="14" t="s">
        <v>4733</v>
      </c>
      <c r="I134" s="16"/>
      <c r="J134" s="14" t="s">
        <v>2691</v>
      </c>
      <c r="K134" s="14" t="s">
        <v>3056</v>
      </c>
      <c r="L134" s="16" t="s">
        <v>4734</v>
      </c>
      <c r="M134" s="17" t="s">
        <v>4735</v>
      </c>
      <c r="N134" s="14" t="s">
        <v>128</v>
      </c>
      <c r="O134" s="14" t="s">
        <v>240</v>
      </c>
      <c r="P134" s="14" t="s">
        <v>4736</v>
      </c>
      <c r="Q134" s="14" t="s">
        <v>168</v>
      </c>
      <c r="R134" s="14" t="s">
        <v>2898</v>
      </c>
      <c r="S134" s="14" t="s">
        <v>4737</v>
      </c>
      <c r="T134" s="14" t="s">
        <v>170</v>
      </c>
      <c r="U134" s="14" t="s">
        <v>309</v>
      </c>
      <c r="V134" s="16" t="s">
        <v>4738</v>
      </c>
      <c r="W134" s="14" t="s">
        <v>287</v>
      </c>
      <c r="X134" s="14" t="s">
        <v>4739</v>
      </c>
      <c r="Y134" s="16" t="s">
        <v>3217</v>
      </c>
      <c r="Z134" s="14" t="s">
        <v>168</v>
      </c>
      <c r="AA134" s="18"/>
      <c r="AB134" s="19"/>
      <c r="AC134" s="19" t="s">
        <v>4740</v>
      </c>
      <c r="AD134" s="19" t="s">
        <v>2536</v>
      </c>
      <c r="AE134" s="14" t="s">
        <v>291</v>
      </c>
      <c r="AF134" s="20" t="s">
        <v>4741</v>
      </c>
      <c r="AG134" s="21" t="s">
        <v>4742</v>
      </c>
      <c r="AH134" s="19" t="s">
        <v>4743</v>
      </c>
      <c r="AI134" s="16" t="s">
        <v>2885</v>
      </c>
      <c r="AJ134" s="16" t="s">
        <v>4744</v>
      </c>
      <c r="AK134" s="16" t="s">
        <v>4745</v>
      </c>
      <c r="AL134" s="14" t="s">
        <v>184</v>
      </c>
      <c r="AM134" s="14" t="s">
        <v>4746</v>
      </c>
    </row>
    <row r="135" customFormat="false" ht="15" hidden="false" customHeight="true" outlineLevel="0" collapsed="false">
      <c r="A135" s="14" t="s">
        <v>4747</v>
      </c>
      <c r="B135" s="14" t="s">
        <v>157</v>
      </c>
      <c r="C135" s="15" t="n">
        <v>44229</v>
      </c>
      <c r="D135" s="14" t="n">
        <f aca="false">IF(C135="","",YEAR(C135))</f>
        <v>2021</v>
      </c>
      <c r="E135" s="14" t="s">
        <v>120</v>
      </c>
      <c r="F135" s="16" t="s">
        <v>4748</v>
      </c>
      <c r="G135" s="14" t="s">
        <v>4749</v>
      </c>
      <c r="H135" s="14" t="s">
        <v>4750</v>
      </c>
      <c r="I135" s="16" t="s">
        <v>4751</v>
      </c>
      <c r="J135" s="14" t="s">
        <v>2806</v>
      </c>
      <c r="K135" s="14" t="s">
        <v>2894</v>
      </c>
      <c r="L135" s="16" t="s">
        <v>4752</v>
      </c>
      <c r="M135" s="17" t="s">
        <v>4753</v>
      </c>
      <c r="N135" s="14" t="s">
        <v>128</v>
      </c>
      <c r="O135" s="14" t="s">
        <v>365</v>
      </c>
      <c r="P135" s="14" t="s">
        <v>4754</v>
      </c>
      <c r="Q135" s="14" t="s">
        <v>265</v>
      </c>
      <c r="R135" s="14" t="s">
        <v>2898</v>
      </c>
      <c r="S135" s="14" t="s">
        <v>4755</v>
      </c>
      <c r="T135" s="14" t="s">
        <v>170</v>
      </c>
      <c r="U135" s="14" t="s">
        <v>171</v>
      </c>
      <c r="V135" s="16" t="s">
        <v>4756</v>
      </c>
      <c r="W135" s="14" t="s">
        <v>169</v>
      </c>
      <c r="X135" s="14" t="s">
        <v>4757</v>
      </c>
      <c r="Y135" s="16" t="s">
        <v>4758</v>
      </c>
      <c r="Z135" s="14" t="s">
        <v>265</v>
      </c>
      <c r="AA135" s="18" t="s">
        <v>4759</v>
      </c>
      <c r="AB135" s="19" t="n">
        <v>50000</v>
      </c>
      <c r="AC135" s="19" t="s">
        <v>4760</v>
      </c>
      <c r="AD135" s="19" t="s">
        <v>4761</v>
      </c>
      <c r="AE135" s="14" t="s">
        <v>168</v>
      </c>
      <c r="AF135" s="20" t="s">
        <v>4762</v>
      </c>
      <c r="AG135" s="21" t="s">
        <v>4763</v>
      </c>
      <c r="AH135" s="19" t="s">
        <v>4764</v>
      </c>
      <c r="AI135" s="16" t="s">
        <v>4765</v>
      </c>
      <c r="AJ135" s="16" t="s">
        <v>4766</v>
      </c>
      <c r="AK135" s="16" t="s">
        <v>4767</v>
      </c>
      <c r="AL135" s="14" t="s">
        <v>184</v>
      </c>
      <c r="AM135" s="14" t="s">
        <v>4768</v>
      </c>
    </row>
    <row r="136" customFormat="false" ht="15" hidden="false" customHeight="true" outlineLevel="0" collapsed="false">
      <c r="A136" s="14" t="s">
        <v>4769</v>
      </c>
      <c r="B136" s="14" t="s">
        <v>157</v>
      </c>
      <c r="C136" s="15" t="n">
        <v>44239</v>
      </c>
      <c r="D136" s="14" t="n">
        <f aca="false">IF(C136="","",YEAR(C136))</f>
        <v>2021</v>
      </c>
      <c r="E136" s="14" t="s">
        <v>120</v>
      </c>
      <c r="F136" s="16" t="s">
        <v>4770</v>
      </c>
      <c r="G136" s="14" t="s">
        <v>4771</v>
      </c>
      <c r="H136" s="14" t="s">
        <v>4772</v>
      </c>
      <c r="I136" s="16" t="s">
        <v>4049</v>
      </c>
      <c r="J136" s="14" t="s">
        <v>2770</v>
      </c>
      <c r="K136" s="14" t="s">
        <v>2874</v>
      </c>
      <c r="L136" s="16" t="s">
        <v>4773</v>
      </c>
      <c r="M136" s="17" t="s">
        <v>4774</v>
      </c>
      <c r="N136" s="14" t="s">
        <v>128</v>
      </c>
      <c r="O136" s="14" t="s">
        <v>365</v>
      </c>
      <c r="P136" s="14" t="s">
        <v>346</v>
      </c>
      <c r="Q136" s="14" t="s">
        <v>168</v>
      </c>
      <c r="R136" s="14" t="s">
        <v>2877</v>
      </c>
      <c r="S136" s="14" t="s">
        <v>4775</v>
      </c>
      <c r="T136" s="14" t="s">
        <v>170</v>
      </c>
      <c r="U136" s="14" t="s">
        <v>241</v>
      </c>
      <c r="V136" s="16" t="s">
        <v>4776</v>
      </c>
      <c r="W136" s="14" t="s">
        <v>287</v>
      </c>
      <c r="X136" s="14" t="s">
        <v>4777</v>
      </c>
      <c r="Y136" s="16" t="s">
        <v>3217</v>
      </c>
      <c r="Z136" s="14" t="s">
        <v>168</v>
      </c>
      <c r="AA136" s="18"/>
      <c r="AB136" s="19"/>
      <c r="AC136" s="19" t="s">
        <v>2882</v>
      </c>
      <c r="AD136" s="19" t="s">
        <v>2536</v>
      </c>
      <c r="AE136" s="14" t="s">
        <v>291</v>
      </c>
      <c r="AF136" s="20" t="s">
        <v>4778</v>
      </c>
      <c r="AG136" s="21" t="s">
        <v>2884</v>
      </c>
      <c r="AH136" s="19" t="s">
        <v>1595</v>
      </c>
      <c r="AI136" s="16" t="s">
        <v>2885</v>
      </c>
      <c r="AJ136" s="16" t="s">
        <v>4779</v>
      </c>
      <c r="AK136" s="16" t="s">
        <v>4780</v>
      </c>
      <c r="AL136" s="14" t="s">
        <v>184</v>
      </c>
      <c r="AM136" s="14" t="s">
        <v>4781</v>
      </c>
    </row>
    <row r="137" customFormat="false" ht="15" hidden="false" customHeight="true" outlineLevel="0" collapsed="false">
      <c r="A137" s="14" t="s">
        <v>4782</v>
      </c>
      <c r="B137" s="14" t="s">
        <v>157</v>
      </c>
      <c r="C137" s="15" t="n">
        <v>44249</v>
      </c>
      <c r="D137" s="14" t="n">
        <f aca="false">IF(C137="","",YEAR(C137))</f>
        <v>2021</v>
      </c>
      <c r="E137" s="14" t="s">
        <v>120</v>
      </c>
      <c r="F137" s="16" t="s">
        <v>4783</v>
      </c>
      <c r="G137" s="14" t="s">
        <v>4784</v>
      </c>
      <c r="H137" s="14" t="s">
        <v>4785</v>
      </c>
      <c r="I137" s="16"/>
      <c r="J137" s="14" t="s">
        <v>2691</v>
      </c>
      <c r="K137" s="14" t="s">
        <v>3056</v>
      </c>
      <c r="L137" s="16" t="s">
        <v>4786</v>
      </c>
      <c r="M137" s="17" t="s">
        <v>4787</v>
      </c>
      <c r="N137" s="14" t="s">
        <v>128</v>
      </c>
      <c r="O137" s="14" t="s">
        <v>240</v>
      </c>
      <c r="P137" s="14" t="s">
        <v>346</v>
      </c>
      <c r="Q137" s="14" t="s">
        <v>168</v>
      </c>
      <c r="R137" s="14" t="s">
        <v>2898</v>
      </c>
      <c r="S137" s="14" t="s">
        <v>4788</v>
      </c>
      <c r="T137" s="14" t="s">
        <v>170</v>
      </c>
      <c r="U137" s="14" t="s">
        <v>3543</v>
      </c>
      <c r="V137" s="16" t="s">
        <v>4789</v>
      </c>
      <c r="W137" s="14" t="s">
        <v>287</v>
      </c>
      <c r="X137" s="14" t="s">
        <v>4790</v>
      </c>
      <c r="Y137" s="16" t="s">
        <v>3217</v>
      </c>
      <c r="Z137" s="14" t="s">
        <v>168</v>
      </c>
      <c r="AA137" s="18"/>
      <c r="AB137" s="19"/>
      <c r="AC137" s="19" t="s">
        <v>3546</v>
      </c>
      <c r="AD137" s="19" t="s">
        <v>2536</v>
      </c>
      <c r="AE137" s="14" t="s">
        <v>291</v>
      </c>
      <c r="AF137" s="20" t="s">
        <v>4791</v>
      </c>
      <c r="AG137" s="21" t="s">
        <v>3203</v>
      </c>
      <c r="AH137" s="19" t="s">
        <v>1595</v>
      </c>
      <c r="AI137" s="16" t="s">
        <v>2885</v>
      </c>
      <c r="AJ137" s="16" t="s">
        <v>4792</v>
      </c>
      <c r="AK137" s="16" t="s">
        <v>4745</v>
      </c>
      <c r="AL137" s="14" t="s">
        <v>184</v>
      </c>
      <c r="AM137" s="14" t="s">
        <v>4793</v>
      </c>
    </row>
    <row r="138" customFormat="false" ht="15" hidden="false" customHeight="true" outlineLevel="0" collapsed="false">
      <c r="A138" s="14" t="s">
        <v>4794</v>
      </c>
      <c r="B138" s="14" t="s">
        <v>157</v>
      </c>
      <c r="C138" s="15" t="n">
        <v>44258</v>
      </c>
      <c r="D138" s="14" t="n">
        <f aca="false">IF(C138="","",YEAR(C138))</f>
        <v>2021</v>
      </c>
      <c r="E138" s="14" t="s">
        <v>120</v>
      </c>
      <c r="F138" s="16" t="s">
        <v>4795</v>
      </c>
      <c r="G138" s="14" t="s">
        <v>4796</v>
      </c>
      <c r="H138" s="14" t="s">
        <v>4797</v>
      </c>
      <c r="I138" s="16"/>
      <c r="J138" s="14" t="s">
        <v>2790</v>
      </c>
      <c r="K138" s="14" t="s">
        <v>2952</v>
      </c>
      <c r="L138" s="16" t="s">
        <v>4798</v>
      </c>
      <c r="M138" s="17" t="s">
        <v>4799</v>
      </c>
      <c r="N138" s="14" t="s">
        <v>128</v>
      </c>
      <c r="O138" s="14" t="s">
        <v>166</v>
      </c>
      <c r="P138" s="14" t="s">
        <v>923</v>
      </c>
      <c r="Q138" s="14" t="s">
        <v>168</v>
      </c>
      <c r="R138" s="14" t="s">
        <v>2898</v>
      </c>
      <c r="S138" s="14" t="s">
        <v>4800</v>
      </c>
      <c r="T138" s="14" t="s">
        <v>170</v>
      </c>
      <c r="U138" s="14" t="s">
        <v>241</v>
      </c>
      <c r="V138" s="16" t="s">
        <v>4801</v>
      </c>
      <c r="W138" s="14" t="s">
        <v>169</v>
      </c>
      <c r="X138" s="14" t="s">
        <v>4802</v>
      </c>
      <c r="Y138" s="16" t="s">
        <v>4803</v>
      </c>
      <c r="Z138" s="14" t="s">
        <v>168</v>
      </c>
      <c r="AA138" s="18"/>
      <c r="AB138" s="19"/>
      <c r="AC138" s="19" t="s">
        <v>4804</v>
      </c>
      <c r="AD138" s="19" t="s">
        <v>2536</v>
      </c>
      <c r="AE138" s="14" t="s">
        <v>291</v>
      </c>
      <c r="AF138" s="20" t="s">
        <v>2536</v>
      </c>
      <c r="AG138" s="21" t="s">
        <v>4805</v>
      </c>
      <c r="AH138" s="19" t="s">
        <v>4806</v>
      </c>
      <c r="AI138" s="16" t="s">
        <v>2885</v>
      </c>
      <c r="AJ138" s="16" t="s">
        <v>4807</v>
      </c>
      <c r="AK138" s="16" t="s">
        <v>4808</v>
      </c>
      <c r="AL138" s="14" t="s">
        <v>184</v>
      </c>
      <c r="AM138" s="14" t="s">
        <v>4809</v>
      </c>
    </row>
    <row r="139" customFormat="false" ht="15" hidden="false" customHeight="true" outlineLevel="0" collapsed="false">
      <c r="A139" s="14" t="s">
        <v>4810</v>
      </c>
      <c r="B139" s="14" t="s">
        <v>157</v>
      </c>
      <c r="C139" s="15" t="n">
        <v>44272</v>
      </c>
      <c r="D139" s="14" t="n">
        <f aca="false">IF(C139="","",YEAR(C139))</f>
        <v>2021</v>
      </c>
      <c r="E139" s="14" t="s">
        <v>3224</v>
      </c>
      <c r="F139" s="16" t="s">
        <v>2948</v>
      </c>
      <c r="G139" s="14" t="s">
        <v>2949</v>
      </c>
      <c r="H139" s="14" t="s">
        <v>2950</v>
      </c>
      <c r="I139" s="16" t="s">
        <v>4811</v>
      </c>
      <c r="J139" s="14" t="s">
        <v>2770</v>
      </c>
      <c r="K139" s="14" t="s">
        <v>2952</v>
      </c>
      <c r="L139" s="16" t="s">
        <v>4812</v>
      </c>
      <c r="M139" s="17" t="s">
        <v>4813</v>
      </c>
      <c r="N139" s="14" t="s">
        <v>128</v>
      </c>
      <c r="O139" s="14" t="s">
        <v>166</v>
      </c>
      <c r="P139" s="14" t="s">
        <v>329</v>
      </c>
      <c r="Q139" s="14" t="s">
        <v>168</v>
      </c>
      <c r="R139" s="14" t="s">
        <v>2955</v>
      </c>
      <c r="S139" s="14" t="s">
        <v>4814</v>
      </c>
      <c r="T139" s="14" t="s">
        <v>170</v>
      </c>
      <c r="U139" s="14" t="s">
        <v>171</v>
      </c>
      <c r="V139" s="16" t="s">
        <v>4815</v>
      </c>
      <c r="W139" s="14" t="s">
        <v>169</v>
      </c>
      <c r="X139" s="14" t="s">
        <v>4816</v>
      </c>
      <c r="Y139" s="16" t="s">
        <v>4817</v>
      </c>
      <c r="Z139" s="14" t="s">
        <v>168</v>
      </c>
      <c r="AA139" s="18"/>
      <c r="AB139" s="19"/>
      <c r="AC139" s="19" t="s">
        <v>4107</v>
      </c>
      <c r="AD139" s="19" t="s">
        <v>2536</v>
      </c>
      <c r="AE139" s="14" t="s">
        <v>291</v>
      </c>
      <c r="AF139" s="20" t="s">
        <v>4818</v>
      </c>
      <c r="AG139" s="21" t="s">
        <v>4819</v>
      </c>
      <c r="AH139" s="19" t="s">
        <v>4820</v>
      </c>
      <c r="AI139" s="16" t="s">
        <v>2885</v>
      </c>
      <c r="AJ139" s="16" t="s">
        <v>4821</v>
      </c>
      <c r="AK139" s="16" t="s">
        <v>4822</v>
      </c>
      <c r="AL139" s="14" t="s">
        <v>184</v>
      </c>
      <c r="AM139" s="14" t="s">
        <v>4823</v>
      </c>
    </row>
    <row r="140" customFormat="false" ht="15" hidden="false" customHeight="true" outlineLevel="0" collapsed="false">
      <c r="A140" s="14" t="s">
        <v>4824</v>
      </c>
      <c r="B140" s="14" t="s">
        <v>157</v>
      </c>
      <c r="C140" s="15" t="n">
        <v>44306</v>
      </c>
      <c r="D140" s="14" t="n">
        <f aca="false">IF(C140="","",YEAR(C140))</f>
        <v>2021</v>
      </c>
      <c r="E140" s="14" t="s">
        <v>120</v>
      </c>
      <c r="F140" s="16" t="s">
        <v>4825</v>
      </c>
      <c r="G140" s="14" t="s">
        <v>4826</v>
      </c>
      <c r="H140" s="14" t="s">
        <v>4827</v>
      </c>
      <c r="I140" s="16" t="s">
        <v>4828</v>
      </c>
      <c r="J140" s="14" t="s">
        <v>231</v>
      </c>
      <c r="K140" s="14" t="s">
        <v>2972</v>
      </c>
      <c r="L140" s="16" t="s">
        <v>4829</v>
      </c>
      <c r="M140" s="17" t="s">
        <v>4830</v>
      </c>
      <c r="N140" s="14" t="s">
        <v>128</v>
      </c>
      <c r="O140" s="14" t="s">
        <v>365</v>
      </c>
      <c r="P140" s="14" t="s">
        <v>923</v>
      </c>
      <c r="Q140" s="14" t="s">
        <v>168</v>
      </c>
      <c r="R140" s="14" t="s">
        <v>2877</v>
      </c>
      <c r="S140" s="14" t="s">
        <v>4831</v>
      </c>
      <c r="T140" s="14" t="s">
        <v>330</v>
      </c>
      <c r="U140" s="14" t="s">
        <v>681</v>
      </c>
      <c r="V140" s="16" t="s">
        <v>4832</v>
      </c>
      <c r="W140" s="14" t="s">
        <v>333</v>
      </c>
      <c r="X140" s="14" t="s">
        <v>4833</v>
      </c>
      <c r="Y140" s="16" t="s">
        <v>3017</v>
      </c>
      <c r="Z140" s="14" t="s">
        <v>168</v>
      </c>
      <c r="AA140" s="18"/>
      <c r="AB140" s="19"/>
      <c r="AC140" s="19" t="s">
        <v>4834</v>
      </c>
      <c r="AD140" s="19" t="s">
        <v>2536</v>
      </c>
      <c r="AE140" s="14" t="s">
        <v>291</v>
      </c>
      <c r="AF140" s="20" t="s">
        <v>3017</v>
      </c>
      <c r="AG140" s="21" t="s">
        <v>1595</v>
      </c>
      <c r="AH140" s="19" t="s">
        <v>4835</v>
      </c>
      <c r="AI140" s="16" t="s">
        <v>2885</v>
      </c>
      <c r="AJ140" s="16" t="s">
        <v>4836</v>
      </c>
      <c r="AK140" s="16" t="s">
        <v>4837</v>
      </c>
      <c r="AL140" s="14" t="s">
        <v>184</v>
      </c>
      <c r="AM140" s="14" t="s">
        <v>4838</v>
      </c>
    </row>
    <row r="141" customFormat="false" ht="15" hidden="false" customHeight="true" outlineLevel="0" collapsed="false">
      <c r="A141" s="14" t="s">
        <v>4839</v>
      </c>
      <c r="B141" s="14" t="s">
        <v>157</v>
      </c>
      <c r="C141" s="15" t="n">
        <v>44306</v>
      </c>
      <c r="D141" s="14" t="n">
        <f aca="false">IF(C141="","",YEAR(C141))</f>
        <v>2021</v>
      </c>
      <c r="E141" s="14" t="s">
        <v>120</v>
      </c>
      <c r="F141" s="16" t="s">
        <v>4840</v>
      </c>
      <c r="G141" s="14" t="s">
        <v>4841</v>
      </c>
      <c r="H141" s="14" t="s">
        <v>4842</v>
      </c>
      <c r="I141" s="16" t="s">
        <v>4444</v>
      </c>
      <c r="J141" s="14" t="s">
        <v>2691</v>
      </c>
      <c r="K141" s="14" t="s">
        <v>2874</v>
      </c>
      <c r="L141" s="16" t="s">
        <v>4843</v>
      </c>
      <c r="M141" s="17" t="s">
        <v>4844</v>
      </c>
      <c r="N141" s="14" t="s">
        <v>128</v>
      </c>
      <c r="O141" s="14" t="s">
        <v>365</v>
      </c>
      <c r="P141" s="14" t="s">
        <v>4845</v>
      </c>
      <c r="Q141" s="14" t="s">
        <v>265</v>
      </c>
      <c r="R141" s="14" t="s">
        <v>2877</v>
      </c>
      <c r="S141" s="14" t="s">
        <v>4846</v>
      </c>
      <c r="T141" s="14" t="s">
        <v>170</v>
      </c>
      <c r="U141" s="14" t="s">
        <v>288</v>
      </c>
      <c r="V141" s="16" t="s">
        <v>4847</v>
      </c>
      <c r="W141" s="14" t="s">
        <v>287</v>
      </c>
      <c r="X141" s="14" t="s">
        <v>4848</v>
      </c>
      <c r="Y141" s="16" t="s">
        <v>4849</v>
      </c>
      <c r="Z141" s="14" t="s">
        <v>168</v>
      </c>
      <c r="AA141" s="18"/>
      <c r="AB141" s="19"/>
      <c r="AC141" s="19" t="s">
        <v>3515</v>
      </c>
      <c r="AD141" s="19" t="s">
        <v>2536</v>
      </c>
      <c r="AE141" s="14" t="s">
        <v>291</v>
      </c>
      <c r="AF141" s="20" t="s">
        <v>4850</v>
      </c>
      <c r="AG141" s="21" t="s">
        <v>4851</v>
      </c>
      <c r="AH141" s="19" t="s">
        <v>4852</v>
      </c>
      <c r="AI141" s="16" t="s">
        <v>2885</v>
      </c>
      <c r="AJ141" s="16" t="s">
        <v>4853</v>
      </c>
      <c r="AK141" s="16" t="s">
        <v>4854</v>
      </c>
      <c r="AL141" s="14" t="s">
        <v>184</v>
      </c>
      <c r="AM141" s="14" t="s">
        <v>4855</v>
      </c>
    </row>
    <row r="142" customFormat="false" ht="15" hidden="false" customHeight="true" outlineLevel="0" collapsed="false">
      <c r="A142" s="14" t="s">
        <v>4856</v>
      </c>
      <c r="B142" s="14" t="s">
        <v>157</v>
      </c>
      <c r="C142" s="15" t="n">
        <v>44315</v>
      </c>
      <c r="D142" s="14" t="n">
        <f aca="false">IF(C142="","",YEAR(C142))</f>
        <v>2021</v>
      </c>
      <c r="E142" s="14" t="s">
        <v>120</v>
      </c>
      <c r="F142" s="16" t="s">
        <v>2766</v>
      </c>
      <c r="G142" s="14" t="s">
        <v>4857</v>
      </c>
      <c r="H142" s="14" t="s">
        <v>4858</v>
      </c>
      <c r="I142" s="16"/>
      <c r="J142" s="14" t="s">
        <v>2691</v>
      </c>
      <c r="K142" s="14" t="s">
        <v>2894</v>
      </c>
      <c r="L142" s="16" t="s">
        <v>4859</v>
      </c>
      <c r="M142" s="17" t="s">
        <v>4860</v>
      </c>
      <c r="N142" s="14" t="s">
        <v>128</v>
      </c>
      <c r="O142" s="14" t="s">
        <v>263</v>
      </c>
      <c r="P142" s="14" t="s">
        <v>587</v>
      </c>
      <c r="Q142" s="14" t="s">
        <v>265</v>
      </c>
      <c r="R142" s="14" t="s">
        <v>2898</v>
      </c>
      <c r="S142" s="14" t="s">
        <v>4861</v>
      </c>
      <c r="T142" s="14" t="s">
        <v>170</v>
      </c>
      <c r="U142" s="14" t="s">
        <v>171</v>
      </c>
      <c r="V142" s="16" t="s">
        <v>4862</v>
      </c>
      <c r="W142" s="14" t="s">
        <v>169</v>
      </c>
      <c r="X142" s="14" t="s">
        <v>4863</v>
      </c>
      <c r="Y142" s="16" t="s">
        <v>4864</v>
      </c>
      <c r="Z142" s="14" t="s">
        <v>265</v>
      </c>
      <c r="AA142" s="18" t="s">
        <v>4865</v>
      </c>
      <c r="AB142" s="19" t="n">
        <v>80000</v>
      </c>
      <c r="AC142" s="19" t="s">
        <v>4866</v>
      </c>
      <c r="AD142" s="19" t="s">
        <v>4867</v>
      </c>
      <c r="AE142" s="14" t="s">
        <v>168</v>
      </c>
      <c r="AF142" s="20" t="s">
        <v>4868</v>
      </c>
      <c r="AG142" s="21" t="s">
        <v>4869</v>
      </c>
      <c r="AH142" s="19" t="s">
        <v>4870</v>
      </c>
      <c r="AI142" s="16" t="s">
        <v>4871</v>
      </c>
      <c r="AJ142" s="16" t="s">
        <v>4872</v>
      </c>
      <c r="AK142" s="16" t="s">
        <v>4873</v>
      </c>
      <c r="AL142" s="14" t="s">
        <v>184</v>
      </c>
      <c r="AM142" s="14" t="s">
        <v>4874</v>
      </c>
    </row>
    <row r="143" customFormat="false" ht="15" hidden="false" customHeight="true" outlineLevel="0" collapsed="false">
      <c r="A143" s="14" t="s">
        <v>4875</v>
      </c>
      <c r="B143" s="14" t="s">
        <v>157</v>
      </c>
      <c r="C143" s="15" t="n">
        <v>44320</v>
      </c>
      <c r="D143" s="14" t="n">
        <f aca="false">IF(C143="","",YEAR(C143))</f>
        <v>2021</v>
      </c>
      <c r="E143" s="14" t="s">
        <v>120</v>
      </c>
      <c r="F143" s="16" t="s">
        <v>4876</v>
      </c>
      <c r="G143" s="14" t="s">
        <v>4877</v>
      </c>
      <c r="H143" s="14" t="s">
        <v>4878</v>
      </c>
      <c r="I143" s="16" t="s">
        <v>4879</v>
      </c>
      <c r="J143" s="14" t="s">
        <v>2770</v>
      </c>
      <c r="K143" s="14" t="s">
        <v>2894</v>
      </c>
      <c r="L143" s="16" t="s">
        <v>4880</v>
      </c>
      <c r="M143" s="17" t="s">
        <v>4881</v>
      </c>
      <c r="N143" s="14" t="s">
        <v>128</v>
      </c>
      <c r="O143" s="14" t="s">
        <v>240</v>
      </c>
      <c r="P143" s="14" t="s">
        <v>2200</v>
      </c>
      <c r="Q143" s="14" t="s">
        <v>168</v>
      </c>
      <c r="R143" s="14" t="s">
        <v>2877</v>
      </c>
      <c r="S143" s="14" t="s">
        <v>4882</v>
      </c>
      <c r="T143" s="14" t="s">
        <v>170</v>
      </c>
      <c r="U143" s="14" t="s">
        <v>288</v>
      </c>
      <c r="V143" s="16" t="s">
        <v>4883</v>
      </c>
      <c r="W143" s="14" t="s">
        <v>287</v>
      </c>
      <c r="X143" s="14" t="s">
        <v>4884</v>
      </c>
      <c r="Y143" s="16" t="s">
        <v>4885</v>
      </c>
      <c r="Z143" s="14" t="s">
        <v>168</v>
      </c>
      <c r="AA143" s="18"/>
      <c r="AB143" s="19"/>
      <c r="AC143" s="19" t="s">
        <v>4886</v>
      </c>
      <c r="AD143" s="19" t="s">
        <v>2536</v>
      </c>
      <c r="AE143" s="14" t="s">
        <v>291</v>
      </c>
      <c r="AF143" s="20" t="s">
        <v>4887</v>
      </c>
      <c r="AG143" s="21" t="s">
        <v>4888</v>
      </c>
      <c r="AH143" s="19" t="s">
        <v>4889</v>
      </c>
      <c r="AI143" s="16" t="s">
        <v>2885</v>
      </c>
      <c r="AJ143" s="16" t="s">
        <v>4890</v>
      </c>
      <c r="AK143" s="16" t="s">
        <v>4891</v>
      </c>
      <c r="AL143" s="14" t="s">
        <v>184</v>
      </c>
      <c r="AM143" s="14" t="s">
        <v>4892</v>
      </c>
    </row>
    <row r="144" customFormat="false" ht="15" hidden="false" customHeight="true" outlineLevel="0" collapsed="false">
      <c r="A144" s="14" t="s">
        <v>4893</v>
      </c>
      <c r="B144" s="14" t="s">
        <v>157</v>
      </c>
      <c r="C144" s="15" t="n">
        <v>44328</v>
      </c>
      <c r="D144" s="14" t="n">
        <f aca="false">IF(C144="","",YEAR(C144))</f>
        <v>2021</v>
      </c>
      <c r="E144" s="14" t="s">
        <v>3224</v>
      </c>
      <c r="F144" s="16" t="s">
        <v>4894</v>
      </c>
      <c r="G144" s="14" t="s">
        <v>4895</v>
      </c>
      <c r="H144" s="14" t="s">
        <v>4896</v>
      </c>
      <c r="I144" s="16"/>
      <c r="J144" s="14" t="s">
        <v>2691</v>
      </c>
      <c r="K144" s="14" t="s">
        <v>2952</v>
      </c>
      <c r="L144" s="16" t="s">
        <v>4897</v>
      </c>
      <c r="M144" s="17" t="s">
        <v>4898</v>
      </c>
      <c r="N144" s="14" t="s">
        <v>128</v>
      </c>
      <c r="O144" s="14" t="s">
        <v>365</v>
      </c>
      <c r="P144" s="14" t="s">
        <v>346</v>
      </c>
      <c r="Q144" s="14" t="s">
        <v>168</v>
      </c>
      <c r="R144" s="14" t="s">
        <v>2955</v>
      </c>
      <c r="S144" s="14" t="s">
        <v>4899</v>
      </c>
      <c r="T144" s="14" t="s">
        <v>170</v>
      </c>
      <c r="U144" s="14" t="s">
        <v>171</v>
      </c>
      <c r="V144" s="16" t="s">
        <v>4900</v>
      </c>
      <c r="W144" s="14" t="s">
        <v>169</v>
      </c>
      <c r="X144" s="14" t="s">
        <v>4901</v>
      </c>
      <c r="Y144" s="16" t="s">
        <v>4902</v>
      </c>
      <c r="Z144" s="14" t="s">
        <v>265</v>
      </c>
      <c r="AA144" s="18" t="s">
        <v>4903</v>
      </c>
      <c r="AB144" s="19" t="n">
        <v>50000</v>
      </c>
      <c r="AC144" s="19" t="s">
        <v>4904</v>
      </c>
      <c r="AD144" s="19" t="s">
        <v>4905</v>
      </c>
      <c r="AE144" s="14" t="s">
        <v>265</v>
      </c>
      <c r="AF144" s="20" t="s">
        <v>4906</v>
      </c>
      <c r="AG144" s="21" t="s">
        <v>4907</v>
      </c>
      <c r="AH144" s="19" t="s">
        <v>4908</v>
      </c>
      <c r="AI144" s="16" t="s">
        <v>2885</v>
      </c>
      <c r="AJ144" s="16" t="s">
        <v>4909</v>
      </c>
      <c r="AK144" s="16" t="s">
        <v>4910</v>
      </c>
      <c r="AL144" s="14" t="s">
        <v>184</v>
      </c>
      <c r="AM144" s="14" t="s">
        <v>4911</v>
      </c>
    </row>
    <row r="145" customFormat="false" ht="15" hidden="false" customHeight="true" outlineLevel="0" collapsed="false">
      <c r="A145" s="14" t="s">
        <v>4912</v>
      </c>
      <c r="B145" s="14" t="s">
        <v>157</v>
      </c>
      <c r="C145" s="15" t="n">
        <v>44341</v>
      </c>
      <c r="D145" s="14" t="n">
        <f aca="false">IF(C145="","",YEAR(C145))</f>
        <v>2021</v>
      </c>
      <c r="E145" s="14" t="s">
        <v>3224</v>
      </c>
      <c r="F145" s="16" t="s">
        <v>4913</v>
      </c>
      <c r="G145" s="14" t="s">
        <v>4914</v>
      </c>
      <c r="H145" s="14" t="s">
        <v>4915</v>
      </c>
      <c r="I145" s="16"/>
      <c r="J145" s="14" t="s">
        <v>2691</v>
      </c>
      <c r="K145" s="14" t="s">
        <v>2952</v>
      </c>
      <c r="L145" s="16" t="s">
        <v>4916</v>
      </c>
      <c r="M145" s="17" t="s">
        <v>4917</v>
      </c>
      <c r="N145" s="14" t="s">
        <v>128</v>
      </c>
      <c r="O145" s="14" t="s">
        <v>166</v>
      </c>
      <c r="P145" s="14" t="s">
        <v>587</v>
      </c>
      <c r="Q145" s="14" t="s">
        <v>265</v>
      </c>
      <c r="R145" s="14" t="s">
        <v>2955</v>
      </c>
      <c r="S145" s="14" t="s">
        <v>4918</v>
      </c>
      <c r="T145" s="14" t="s">
        <v>170</v>
      </c>
      <c r="U145" s="14" t="s">
        <v>171</v>
      </c>
      <c r="V145" s="16" t="s">
        <v>4919</v>
      </c>
      <c r="W145" s="14" t="s">
        <v>169</v>
      </c>
      <c r="X145" s="14" t="s">
        <v>4920</v>
      </c>
      <c r="Y145" s="16" t="s">
        <v>4921</v>
      </c>
      <c r="Z145" s="14" t="s">
        <v>168</v>
      </c>
      <c r="AA145" s="18"/>
      <c r="AB145" s="19"/>
      <c r="AC145" s="19" t="s">
        <v>4922</v>
      </c>
      <c r="AD145" s="19" t="s">
        <v>2536</v>
      </c>
      <c r="AE145" s="14" t="s">
        <v>291</v>
      </c>
      <c r="AF145" s="20" t="s">
        <v>4923</v>
      </c>
      <c r="AG145" s="21" t="s">
        <v>4924</v>
      </c>
      <c r="AH145" s="19" t="s">
        <v>4925</v>
      </c>
      <c r="AI145" s="16" t="s">
        <v>2885</v>
      </c>
      <c r="AJ145" s="16" t="s">
        <v>4926</v>
      </c>
      <c r="AK145" s="16" t="s">
        <v>4927</v>
      </c>
      <c r="AL145" s="14" t="s">
        <v>184</v>
      </c>
      <c r="AM145" s="14" t="s">
        <v>4928</v>
      </c>
    </row>
    <row r="146" customFormat="false" ht="15" hidden="false" customHeight="true" outlineLevel="0" collapsed="false">
      <c r="A146" s="14" t="s">
        <v>4929</v>
      </c>
      <c r="B146" s="14" t="s">
        <v>157</v>
      </c>
      <c r="C146" s="15" t="n">
        <v>44355</v>
      </c>
      <c r="D146" s="14" t="n">
        <f aca="false">IF(C146="","",YEAR(C146))</f>
        <v>2021</v>
      </c>
      <c r="E146" s="14" t="s">
        <v>120</v>
      </c>
      <c r="F146" s="16" t="s">
        <v>4930</v>
      </c>
      <c r="G146" s="14" t="s">
        <v>4931</v>
      </c>
      <c r="H146" s="14" t="s">
        <v>4932</v>
      </c>
      <c r="I146" s="16" t="s">
        <v>4933</v>
      </c>
      <c r="J146" s="14" t="s">
        <v>583</v>
      </c>
      <c r="K146" s="14" t="s">
        <v>2874</v>
      </c>
      <c r="L146" s="16" t="s">
        <v>4934</v>
      </c>
      <c r="M146" s="17" t="s">
        <v>4935</v>
      </c>
      <c r="N146" s="14" t="s">
        <v>128</v>
      </c>
      <c r="O146" s="14" t="s">
        <v>240</v>
      </c>
      <c r="P146" s="14" t="s">
        <v>4936</v>
      </c>
      <c r="Q146" s="14" t="s">
        <v>168</v>
      </c>
      <c r="R146" s="14" t="s">
        <v>2877</v>
      </c>
      <c r="S146" s="14" t="s">
        <v>4937</v>
      </c>
      <c r="T146" s="14" t="s">
        <v>170</v>
      </c>
      <c r="U146" s="14" t="s">
        <v>241</v>
      </c>
      <c r="V146" s="16" t="s">
        <v>4938</v>
      </c>
      <c r="W146" s="14" t="s">
        <v>287</v>
      </c>
      <c r="X146" s="14" t="s">
        <v>4939</v>
      </c>
      <c r="Y146" s="16" t="s">
        <v>4940</v>
      </c>
      <c r="Z146" s="14" t="s">
        <v>168</v>
      </c>
      <c r="AA146" s="18"/>
      <c r="AB146" s="19"/>
      <c r="AC146" s="19" t="s">
        <v>2882</v>
      </c>
      <c r="AD146" s="19" t="s">
        <v>2536</v>
      </c>
      <c r="AE146" s="14" t="s">
        <v>291</v>
      </c>
      <c r="AF146" s="20" t="s">
        <v>4941</v>
      </c>
      <c r="AG146" s="21" t="s">
        <v>2884</v>
      </c>
      <c r="AH146" s="19" t="s">
        <v>1595</v>
      </c>
      <c r="AI146" s="16" t="s">
        <v>2885</v>
      </c>
      <c r="AJ146" s="16" t="s">
        <v>4942</v>
      </c>
      <c r="AK146" s="16" t="s">
        <v>4943</v>
      </c>
      <c r="AL146" s="14" t="s">
        <v>184</v>
      </c>
      <c r="AM146" s="14" t="s">
        <v>4944</v>
      </c>
    </row>
    <row r="147" customFormat="false" ht="15" hidden="false" customHeight="true" outlineLevel="0" collapsed="false">
      <c r="A147" s="14" t="s">
        <v>4945</v>
      </c>
      <c r="B147" s="14" t="s">
        <v>157</v>
      </c>
      <c r="C147" s="15" t="n">
        <v>44355</v>
      </c>
      <c r="D147" s="14" t="n">
        <f aca="false">IF(C147="","",YEAR(C147))</f>
        <v>2021</v>
      </c>
      <c r="E147" s="14" t="s">
        <v>120</v>
      </c>
      <c r="F147" s="16" t="s">
        <v>4946</v>
      </c>
      <c r="G147" s="14" t="s">
        <v>4947</v>
      </c>
      <c r="H147" s="14"/>
      <c r="I147" s="16" t="s">
        <v>4948</v>
      </c>
      <c r="J147" s="14" t="s">
        <v>2790</v>
      </c>
      <c r="K147" s="14" t="s">
        <v>3056</v>
      </c>
      <c r="L147" s="16" t="s">
        <v>4949</v>
      </c>
      <c r="M147" s="17" t="s">
        <v>4950</v>
      </c>
      <c r="N147" s="14" t="s">
        <v>128</v>
      </c>
      <c r="O147" s="14" t="s">
        <v>263</v>
      </c>
      <c r="P147" s="14" t="s">
        <v>4951</v>
      </c>
      <c r="Q147" s="14" t="s">
        <v>168</v>
      </c>
      <c r="R147" s="14" t="s">
        <v>2898</v>
      </c>
      <c r="S147" s="14" t="s">
        <v>4952</v>
      </c>
      <c r="T147" s="14" t="s">
        <v>170</v>
      </c>
      <c r="U147" s="14" t="s">
        <v>288</v>
      </c>
      <c r="V147" s="16" t="s">
        <v>4953</v>
      </c>
      <c r="W147" s="14" t="s">
        <v>287</v>
      </c>
      <c r="X147" s="14" t="s">
        <v>4954</v>
      </c>
      <c r="Y147" s="16" t="s">
        <v>4955</v>
      </c>
      <c r="Z147" s="14" t="s">
        <v>168</v>
      </c>
      <c r="AA147" s="18"/>
      <c r="AB147" s="19"/>
      <c r="AC147" s="19" t="s">
        <v>3188</v>
      </c>
      <c r="AD147" s="19" t="s">
        <v>2536</v>
      </c>
      <c r="AE147" s="14" t="s">
        <v>291</v>
      </c>
      <c r="AF147" s="20" t="s">
        <v>4956</v>
      </c>
      <c r="AG147" s="21" t="s">
        <v>4957</v>
      </c>
      <c r="AH147" s="19" t="s">
        <v>4958</v>
      </c>
      <c r="AI147" s="16" t="s">
        <v>2885</v>
      </c>
      <c r="AJ147" s="16" t="s">
        <v>4959</v>
      </c>
      <c r="AK147" s="16" t="s">
        <v>4960</v>
      </c>
      <c r="AL147" s="14" t="s">
        <v>184</v>
      </c>
      <c r="AM147" s="14" t="s">
        <v>4961</v>
      </c>
    </row>
    <row r="148" customFormat="false" ht="15" hidden="false" customHeight="true" outlineLevel="0" collapsed="false">
      <c r="A148" s="14" t="s">
        <v>4962</v>
      </c>
      <c r="B148" s="14" t="s">
        <v>157</v>
      </c>
      <c r="C148" s="15" t="n">
        <v>44361</v>
      </c>
      <c r="D148" s="14" t="n">
        <f aca="false">IF(C148="","",YEAR(C148))</f>
        <v>2021</v>
      </c>
      <c r="E148" s="14" t="s">
        <v>120</v>
      </c>
      <c r="F148" s="16" t="s">
        <v>4963</v>
      </c>
      <c r="G148" s="14" t="s">
        <v>4964</v>
      </c>
      <c r="H148" s="14" t="s">
        <v>4965</v>
      </c>
      <c r="I148" s="16" t="s">
        <v>4966</v>
      </c>
      <c r="J148" s="14" t="s">
        <v>1201</v>
      </c>
      <c r="K148" s="14" t="s">
        <v>2874</v>
      </c>
      <c r="L148" s="16" t="s">
        <v>4967</v>
      </c>
      <c r="M148" s="17" t="s">
        <v>4968</v>
      </c>
      <c r="N148" s="14" t="s">
        <v>128</v>
      </c>
      <c r="O148" s="14" t="s">
        <v>365</v>
      </c>
      <c r="P148" s="14" t="s">
        <v>4969</v>
      </c>
      <c r="Q148" s="14" t="s">
        <v>265</v>
      </c>
      <c r="R148" s="14" t="s">
        <v>2877</v>
      </c>
      <c r="S148" s="14" t="s">
        <v>4970</v>
      </c>
      <c r="T148" s="14" t="s">
        <v>170</v>
      </c>
      <c r="U148" s="14" t="s">
        <v>241</v>
      </c>
      <c r="V148" s="16" t="s">
        <v>4971</v>
      </c>
      <c r="W148" s="14" t="s">
        <v>287</v>
      </c>
      <c r="X148" s="14" t="s">
        <v>4972</v>
      </c>
      <c r="Y148" s="16" t="s">
        <v>3217</v>
      </c>
      <c r="Z148" s="14" t="s">
        <v>168</v>
      </c>
      <c r="AA148" s="18"/>
      <c r="AB148" s="19"/>
      <c r="AC148" s="19" t="s">
        <v>2882</v>
      </c>
      <c r="AD148" s="19" t="s">
        <v>2536</v>
      </c>
      <c r="AE148" s="14" t="s">
        <v>291</v>
      </c>
      <c r="AF148" s="20" t="s">
        <v>4973</v>
      </c>
      <c r="AG148" s="21" t="s">
        <v>2884</v>
      </c>
      <c r="AH148" s="19" t="s">
        <v>4974</v>
      </c>
      <c r="AI148" s="16" t="s">
        <v>2885</v>
      </c>
      <c r="AJ148" s="16" t="s">
        <v>4975</v>
      </c>
      <c r="AK148" s="16" t="s">
        <v>4976</v>
      </c>
      <c r="AL148" s="14" t="s">
        <v>184</v>
      </c>
      <c r="AM148" s="14" t="s">
        <v>4977</v>
      </c>
    </row>
    <row r="149" customFormat="false" ht="15" hidden="false" customHeight="true" outlineLevel="0" collapsed="false">
      <c r="A149" s="14" t="s">
        <v>4978</v>
      </c>
      <c r="B149" s="14" t="s">
        <v>157</v>
      </c>
      <c r="C149" s="15" t="n">
        <v>44361</v>
      </c>
      <c r="D149" s="14" t="n">
        <f aca="false">IF(C149="","",YEAR(C149))</f>
        <v>2021</v>
      </c>
      <c r="E149" s="14" t="s">
        <v>120</v>
      </c>
      <c r="F149" s="16" t="s">
        <v>4979</v>
      </c>
      <c r="G149" s="14" t="s">
        <v>4980</v>
      </c>
      <c r="H149" s="14" t="s">
        <v>4981</v>
      </c>
      <c r="I149" s="16" t="s">
        <v>4982</v>
      </c>
      <c r="J149" s="14" t="s">
        <v>2790</v>
      </c>
      <c r="K149" s="14" t="s">
        <v>2952</v>
      </c>
      <c r="L149" s="16" t="s">
        <v>4983</v>
      </c>
      <c r="M149" s="17" t="s">
        <v>4984</v>
      </c>
      <c r="N149" s="14" t="s">
        <v>128</v>
      </c>
      <c r="O149" s="14" t="s">
        <v>166</v>
      </c>
      <c r="P149" s="14" t="s">
        <v>396</v>
      </c>
      <c r="Q149" s="14" t="s">
        <v>168</v>
      </c>
      <c r="R149" s="14" t="s">
        <v>2898</v>
      </c>
      <c r="S149" s="14" t="s">
        <v>4985</v>
      </c>
      <c r="T149" s="14" t="s">
        <v>170</v>
      </c>
      <c r="U149" s="14" t="s">
        <v>171</v>
      </c>
      <c r="V149" s="16" t="s">
        <v>4986</v>
      </c>
      <c r="W149" s="14" t="s">
        <v>169</v>
      </c>
      <c r="X149" s="14" t="s">
        <v>4987</v>
      </c>
      <c r="Y149" s="16" t="s">
        <v>4988</v>
      </c>
      <c r="Z149" s="14" t="s">
        <v>168</v>
      </c>
      <c r="AA149" s="18"/>
      <c r="AB149" s="19"/>
      <c r="AC149" s="19" t="s">
        <v>4989</v>
      </c>
      <c r="AD149" s="19" t="s">
        <v>2536</v>
      </c>
      <c r="AE149" s="14" t="s">
        <v>291</v>
      </c>
      <c r="AF149" s="20" t="s">
        <v>2536</v>
      </c>
      <c r="AG149" s="21" t="s">
        <v>4990</v>
      </c>
      <c r="AH149" s="19" t="s">
        <v>4991</v>
      </c>
      <c r="AI149" s="16" t="s">
        <v>2885</v>
      </c>
      <c r="AJ149" s="16" t="s">
        <v>4992</v>
      </c>
      <c r="AK149" s="16" t="s">
        <v>4665</v>
      </c>
      <c r="AL149" s="14" t="s">
        <v>184</v>
      </c>
      <c r="AM149" s="14" t="s">
        <v>4993</v>
      </c>
    </row>
    <row r="150" customFormat="false" ht="15" hidden="false" customHeight="true" outlineLevel="0" collapsed="false">
      <c r="A150" s="14" t="s">
        <v>4994</v>
      </c>
      <c r="B150" s="14" t="s">
        <v>157</v>
      </c>
      <c r="C150" s="15" t="n">
        <v>44369</v>
      </c>
      <c r="D150" s="14" t="n">
        <f aca="false">IF(C150="","",YEAR(C150))</f>
        <v>2021</v>
      </c>
      <c r="E150" s="14" t="s">
        <v>3224</v>
      </c>
      <c r="F150" s="16" t="s">
        <v>4995</v>
      </c>
      <c r="G150" s="14" t="s">
        <v>4996</v>
      </c>
      <c r="H150" s="14"/>
      <c r="I150" s="16" t="s">
        <v>4997</v>
      </c>
      <c r="J150" s="14" t="s">
        <v>2770</v>
      </c>
      <c r="K150" s="14" t="s">
        <v>2952</v>
      </c>
      <c r="L150" s="16" t="s">
        <v>4998</v>
      </c>
      <c r="M150" s="17" t="s">
        <v>4999</v>
      </c>
      <c r="N150" s="14" t="s">
        <v>128</v>
      </c>
      <c r="O150" s="14" t="s">
        <v>263</v>
      </c>
      <c r="P150" s="14" t="s">
        <v>5000</v>
      </c>
      <c r="Q150" s="14" t="s">
        <v>168</v>
      </c>
      <c r="R150" s="14" t="s">
        <v>2955</v>
      </c>
      <c r="S150" s="14" t="s">
        <v>5001</v>
      </c>
      <c r="T150" s="14" t="s">
        <v>1336</v>
      </c>
      <c r="U150" s="14" t="s">
        <v>241</v>
      </c>
      <c r="V150" s="16" t="s">
        <v>5002</v>
      </c>
      <c r="W150" s="14" t="s">
        <v>169</v>
      </c>
      <c r="X150" s="14" t="s">
        <v>5003</v>
      </c>
      <c r="Y150" s="16" t="s">
        <v>5004</v>
      </c>
      <c r="Z150" s="14" t="s">
        <v>265</v>
      </c>
      <c r="AA150" s="18" t="s">
        <v>5005</v>
      </c>
      <c r="AB150" s="19" t="n">
        <v>50000</v>
      </c>
      <c r="AC150" s="19" t="s">
        <v>5006</v>
      </c>
      <c r="AD150" s="19" t="s">
        <v>5007</v>
      </c>
      <c r="AE150" s="14" t="s">
        <v>265</v>
      </c>
      <c r="AF150" s="20" t="s">
        <v>5008</v>
      </c>
      <c r="AG150" s="21" t="s">
        <v>5009</v>
      </c>
      <c r="AH150" s="19" t="s">
        <v>5010</v>
      </c>
      <c r="AI150" s="16" t="s">
        <v>2885</v>
      </c>
      <c r="AJ150" s="16" t="s">
        <v>5011</v>
      </c>
      <c r="AK150" s="16" t="s">
        <v>5012</v>
      </c>
      <c r="AL150" s="14" t="s">
        <v>184</v>
      </c>
      <c r="AM150" s="14" t="s">
        <v>5013</v>
      </c>
    </row>
    <row r="151" customFormat="false" ht="15" hidden="false" customHeight="true" outlineLevel="0" collapsed="false">
      <c r="A151" s="14" t="s">
        <v>5014</v>
      </c>
      <c r="B151" s="14" t="s">
        <v>157</v>
      </c>
      <c r="C151" s="15" t="n">
        <v>44378</v>
      </c>
      <c r="D151" s="14" t="n">
        <f aca="false">IF(C151="","",YEAR(C151))</f>
        <v>2021</v>
      </c>
      <c r="E151" s="14" t="s">
        <v>120</v>
      </c>
      <c r="F151" s="16" t="s">
        <v>5015</v>
      </c>
      <c r="G151" s="14" t="s">
        <v>5016</v>
      </c>
      <c r="H151" s="14" t="s">
        <v>5017</v>
      </c>
      <c r="I151" s="16"/>
      <c r="J151" s="14" t="s">
        <v>2691</v>
      </c>
      <c r="K151" s="14" t="s">
        <v>2874</v>
      </c>
      <c r="L151" s="16" t="s">
        <v>5018</v>
      </c>
      <c r="M151" s="17" t="s">
        <v>5019</v>
      </c>
      <c r="N151" s="14" t="s">
        <v>128</v>
      </c>
      <c r="O151" s="14" t="s">
        <v>166</v>
      </c>
      <c r="P151" s="14" t="s">
        <v>5020</v>
      </c>
      <c r="Q151" s="14" t="s">
        <v>168</v>
      </c>
      <c r="R151" s="14" t="s">
        <v>2877</v>
      </c>
      <c r="S151" s="14" t="s">
        <v>5021</v>
      </c>
      <c r="T151" s="14" t="s">
        <v>170</v>
      </c>
      <c r="U151" s="14" t="s">
        <v>288</v>
      </c>
      <c r="V151" s="16" t="s">
        <v>5022</v>
      </c>
      <c r="W151" s="14" t="s">
        <v>287</v>
      </c>
      <c r="X151" s="14" t="s">
        <v>5023</v>
      </c>
      <c r="Y151" s="16" t="s">
        <v>3217</v>
      </c>
      <c r="Z151" s="14" t="s">
        <v>168</v>
      </c>
      <c r="AA151" s="18"/>
      <c r="AB151" s="19"/>
      <c r="AC151" s="19" t="s">
        <v>3546</v>
      </c>
      <c r="AD151" s="19" t="s">
        <v>2536</v>
      </c>
      <c r="AE151" s="14" t="s">
        <v>291</v>
      </c>
      <c r="AF151" s="20" t="s">
        <v>5024</v>
      </c>
      <c r="AG151" s="21" t="s">
        <v>1595</v>
      </c>
      <c r="AH151" s="19" t="s">
        <v>1595</v>
      </c>
      <c r="AI151" s="16" t="s">
        <v>2885</v>
      </c>
      <c r="AJ151" s="16" t="s">
        <v>5025</v>
      </c>
      <c r="AK151" s="16" t="s">
        <v>5026</v>
      </c>
      <c r="AL151" s="14" t="s">
        <v>184</v>
      </c>
      <c r="AM151" s="14" t="s">
        <v>5027</v>
      </c>
    </row>
    <row r="152" customFormat="false" ht="15" hidden="false" customHeight="true" outlineLevel="0" collapsed="false">
      <c r="A152" s="14" t="s">
        <v>5028</v>
      </c>
      <c r="B152" s="14" t="s">
        <v>157</v>
      </c>
      <c r="C152" s="15" t="n">
        <v>44382</v>
      </c>
      <c r="D152" s="14" t="n">
        <f aca="false">IF(C152="","",YEAR(C152))</f>
        <v>2021</v>
      </c>
      <c r="E152" s="14" t="s">
        <v>3224</v>
      </c>
      <c r="F152" s="16" t="s">
        <v>5029</v>
      </c>
      <c r="G152" s="14" t="s">
        <v>5030</v>
      </c>
      <c r="H152" s="14" t="s">
        <v>3682</v>
      </c>
      <c r="I152" s="16"/>
      <c r="J152" s="14" t="s">
        <v>2691</v>
      </c>
      <c r="K152" s="14" t="s">
        <v>2952</v>
      </c>
      <c r="L152" s="16" t="s">
        <v>5031</v>
      </c>
      <c r="M152" s="17" t="s">
        <v>5032</v>
      </c>
      <c r="N152" s="14" t="s">
        <v>128</v>
      </c>
      <c r="O152" s="14" t="s">
        <v>166</v>
      </c>
      <c r="P152" s="14" t="s">
        <v>2744</v>
      </c>
      <c r="Q152" s="14" t="s">
        <v>168</v>
      </c>
      <c r="R152" s="14" t="s">
        <v>2955</v>
      </c>
      <c r="S152" s="14" t="s">
        <v>5033</v>
      </c>
      <c r="T152" s="14" t="s">
        <v>170</v>
      </c>
      <c r="U152" s="14" t="s">
        <v>241</v>
      </c>
      <c r="V152" s="16" t="s">
        <v>5034</v>
      </c>
      <c r="W152" s="14" t="s">
        <v>287</v>
      </c>
      <c r="X152" s="14" t="s">
        <v>5035</v>
      </c>
      <c r="Y152" s="16" t="s">
        <v>5036</v>
      </c>
      <c r="Z152" s="14" t="s">
        <v>168</v>
      </c>
      <c r="AA152" s="18"/>
      <c r="AB152" s="19"/>
      <c r="AC152" s="19" t="s">
        <v>5037</v>
      </c>
      <c r="AD152" s="19" t="s">
        <v>2536</v>
      </c>
      <c r="AE152" s="14" t="s">
        <v>291</v>
      </c>
      <c r="AF152" s="20" t="s">
        <v>5038</v>
      </c>
      <c r="AG152" s="21" t="s">
        <v>5039</v>
      </c>
      <c r="AH152" s="19" t="s">
        <v>5040</v>
      </c>
      <c r="AI152" s="16" t="s">
        <v>2885</v>
      </c>
      <c r="AJ152" s="16" t="s">
        <v>5041</v>
      </c>
      <c r="AK152" s="16" t="s">
        <v>5042</v>
      </c>
      <c r="AL152" s="14" t="s">
        <v>184</v>
      </c>
      <c r="AM152" s="14" t="s">
        <v>5043</v>
      </c>
    </row>
    <row r="153" customFormat="false" ht="15" hidden="false" customHeight="true" outlineLevel="0" collapsed="false">
      <c r="A153" s="14" t="s">
        <v>5044</v>
      </c>
      <c r="B153" s="14" t="s">
        <v>157</v>
      </c>
      <c r="C153" s="15" t="n">
        <v>44398</v>
      </c>
      <c r="D153" s="14" t="n">
        <f aca="false">IF(C153="","",YEAR(C153))</f>
        <v>2021</v>
      </c>
      <c r="E153" s="14" t="s">
        <v>120</v>
      </c>
      <c r="F153" s="16" t="s">
        <v>5045</v>
      </c>
      <c r="G153" s="14" t="s">
        <v>5046</v>
      </c>
      <c r="H153" s="14" t="s">
        <v>5047</v>
      </c>
      <c r="I153" s="16" t="s">
        <v>5048</v>
      </c>
      <c r="J153" s="14" t="s">
        <v>2133</v>
      </c>
      <c r="K153" s="14" t="s">
        <v>2894</v>
      </c>
      <c r="L153" s="16" t="s">
        <v>5049</v>
      </c>
      <c r="M153" s="17" t="s">
        <v>5050</v>
      </c>
      <c r="N153" s="14" t="s">
        <v>128</v>
      </c>
      <c r="O153" s="14" t="s">
        <v>263</v>
      </c>
      <c r="P153" s="14" t="s">
        <v>5051</v>
      </c>
      <c r="Q153" s="14" t="s">
        <v>168</v>
      </c>
      <c r="R153" s="14" t="s">
        <v>2898</v>
      </c>
      <c r="S153" s="14" t="s">
        <v>5052</v>
      </c>
      <c r="T153" s="14" t="s">
        <v>170</v>
      </c>
      <c r="U153" s="14" t="s">
        <v>288</v>
      </c>
      <c r="V153" s="16" t="s">
        <v>5053</v>
      </c>
      <c r="W153" s="14" t="s">
        <v>287</v>
      </c>
      <c r="X153" s="14" t="s">
        <v>5054</v>
      </c>
      <c r="Y153" s="16" t="s">
        <v>5055</v>
      </c>
      <c r="Z153" s="14" t="s">
        <v>168</v>
      </c>
      <c r="AA153" s="18"/>
      <c r="AB153" s="19"/>
      <c r="AC153" s="19" t="s">
        <v>5056</v>
      </c>
      <c r="AD153" s="19" t="s">
        <v>5057</v>
      </c>
      <c r="AE153" s="14" t="s">
        <v>168</v>
      </c>
      <c r="AF153" s="20" t="s">
        <v>5058</v>
      </c>
      <c r="AG153" s="21" t="s">
        <v>5059</v>
      </c>
      <c r="AH153" s="19" t="s">
        <v>5060</v>
      </c>
      <c r="AI153" s="16" t="s">
        <v>2885</v>
      </c>
      <c r="AJ153" s="16" t="s">
        <v>5061</v>
      </c>
      <c r="AK153" s="16" t="s">
        <v>5062</v>
      </c>
      <c r="AL153" s="14" t="s">
        <v>184</v>
      </c>
      <c r="AM153" s="14" t="s">
        <v>5063</v>
      </c>
    </row>
    <row r="154" customFormat="false" ht="15" hidden="false" customHeight="true" outlineLevel="0" collapsed="false">
      <c r="A154" s="14" t="s">
        <v>5064</v>
      </c>
      <c r="B154" s="14" t="s">
        <v>157</v>
      </c>
      <c r="C154" s="15" t="n">
        <v>44403</v>
      </c>
      <c r="D154" s="14" t="n">
        <f aca="false">IF(C154="","",YEAR(C154))</f>
        <v>2021</v>
      </c>
      <c r="E154" s="14" t="s">
        <v>120</v>
      </c>
      <c r="F154" s="16" t="s">
        <v>5065</v>
      </c>
      <c r="G154" s="14" t="s">
        <v>5066</v>
      </c>
      <c r="H154" s="14" t="s">
        <v>5067</v>
      </c>
      <c r="I154" s="16" t="s">
        <v>5068</v>
      </c>
      <c r="J154" s="14" t="s">
        <v>2691</v>
      </c>
      <c r="K154" s="14" t="s">
        <v>2972</v>
      </c>
      <c r="L154" s="16" t="s">
        <v>5069</v>
      </c>
      <c r="M154" s="17" t="s">
        <v>5070</v>
      </c>
      <c r="N154" s="14" t="s">
        <v>128</v>
      </c>
      <c r="O154" s="14" t="s">
        <v>365</v>
      </c>
      <c r="P154" s="14" t="s">
        <v>3111</v>
      </c>
      <c r="Q154" s="14" t="s">
        <v>168</v>
      </c>
      <c r="R154" s="14" t="s">
        <v>2898</v>
      </c>
      <c r="S154" s="14" t="s">
        <v>5071</v>
      </c>
      <c r="T154" s="14" t="s">
        <v>330</v>
      </c>
      <c r="U154" s="14" t="s">
        <v>2599</v>
      </c>
      <c r="V154" s="16" t="s">
        <v>5072</v>
      </c>
      <c r="W154" s="14" t="s">
        <v>333</v>
      </c>
      <c r="X154" s="14" t="s">
        <v>5073</v>
      </c>
      <c r="Y154" s="16" t="s">
        <v>3017</v>
      </c>
      <c r="Z154" s="14" t="s">
        <v>168</v>
      </c>
      <c r="AA154" s="18"/>
      <c r="AB154" s="19"/>
      <c r="AC154" s="19" t="s">
        <v>4834</v>
      </c>
      <c r="AD154" s="19" t="s">
        <v>2536</v>
      </c>
      <c r="AE154" s="14" t="s">
        <v>291</v>
      </c>
      <c r="AF154" s="20" t="s">
        <v>3017</v>
      </c>
      <c r="AG154" s="21" t="s">
        <v>1595</v>
      </c>
      <c r="AH154" s="19" t="s">
        <v>5074</v>
      </c>
      <c r="AI154" s="16" t="s">
        <v>2885</v>
      </c>
      <c r="AJ154" s="16" t="s">
        <v>5075</v>
      </c>
      <c r="AK154" s="16" t="s">
        <v>4837</v>
      </c>
      <c r="AL154" s="14" t="s">
        <v>184</v>
      </c>
      <c r="AM154" s="14" t="s">
        <v>5076</v>
      </c>
    </row>
    <row r="155" customFormat="false" ht="15" hidden="false" customHeight="true" outlineLevel="0" collapsed="false">
      <c r="A155" s="14" t="s">
        <v>5077</v>
      </c>
      <c r="B155" s="14" t="s">
        <v>157</v>
      </c>
      <c r="C155" s="15" t="n">
        <v>44419</v>
      </c>
      <c r="D155" s="14" t="n">
        <f aca="false">IF(C155="","",YEAR(C155))</f>
        <v>2021</v>
      </c>
      <c r="E155" s="14" t="s">
        <v>187</v>
      </c>
      <c r="F155" s="16" t="s">
        <v>5078</v>
      </c>
      <c r="G155" s="14" t="s">
        <v>5079</v>
      </c>
      <c r="H155" s="14" t="s">
        <v>4632</v>
      </c>
      <c r="I155" s="16" t="s">
        <v>5080</v>
      </c>
      <c r="J155" s="14" t="s">
        <v>125</v>
      </c>
      <c r="K155" s="14" t="s">
        <v>2894</v>
      </c>
      <c r="L155" s="16" t="s">
        <v>5081</v>
      </c>
      <c r="M155" s="17" t="s">
        <v>5082</v>
      </c>
      <c r="N155" s="14" t="s">
        <v>128</v>
      </c>
      <c r="O155" s="14" t="s">
        <v>166</v>
      </c>
      <c r="P155" s="14" t="s">
        <v>923</v>
      </c>
      <c r="Q155" s="14" t="s">
        <v>265</v>
      </c>
      <c r="R155" s="14" t="s">
        <v>3011</v>
      </c>
      <c r="S155" s="14" t="s">
        <v>5083</v>
      </c>
      <c r="T155" s="14" t="s">
        <v>1336</v>
      </c>
      <c r="U155" s="14" t="s">
        <v>956</v>
      </c>
      <c r="V155" s="16" t="s">
        <v>5084</v>
      </c>
      <c r="W155" s="14" t="s">
        <v>169</v>
      </c>
      <c r="X155" s="14" t="s">
        <v>5085</v>
      </c>
      <c r="Y155" s="16" t="s">
        <v>5086</v>
      </c>
      <c r="Z155" s="14" t="s">
        <v>265</v>
      </c>
      <c r="AA155" s="18" t="s">
        <v>5087</v>
      </c>
      <c r="AB155" s="19" t="n">
        <v>80000</v>
      </c>
      <c r="AC155" s="19" t="s">
        <v>5088</v>
      </c>
      <c r="AD155" s="19" t="s">
        <v>5089</v>
      </c>
      <c r="AE155" s="14" t="s">
        <v>168</v>
      </c>
      <c r="AF155" s="20" t="s">
        <v>5090</v>
      </c>
      <c r="AG155" s="21" t="s">
        <v>5091</v>
      </c>
      <c r="AH155" s="19" t="s">
        <v>5092</v>
      </c>
      <c r="AI155" s="16" t="s">
        <v>5093</v>
      </c>
      <c r="AJ155" s="16" t="s">
        <v>5094</v>
      </c>
      <c r="AK155" s="16" t="s">
        <v>5095</v>
      </c>
      <c r="AL155" s="14" t="s">
        <v>184</v>
      </c>
      <c r="AM155" s="14" t="s">
        <v>5096</v>
      </c>
    </row>
    <row r="156" customFormat="false" ht="15" hidden="false" customHeight="true" outlineLevel="0" collapsed="false">
      <c r="A156" s="14" t="s">
        <v>5097</v>
      </c>
      <c r="B156" s="14" t="s">
        <v>157</v>
      </c>
      <c r="C156" s="15" t="n">
        <v>44439</v>
      </c>
      <c r="D156" s="14" t="n">
        <f aca="false">IF(C156="","",YEAR(C156))</f>
        <v>2021</v>
      </c>
      <c r="E156" s="14" t="s">
        <v>120</v>
      </c>
      <c r="F156" s="16" t="s">
        <v>5098</v>
      </c>
      <c r="G156" s="14" t="s">
        <v>5099</v>
      </c>
      <c r="H156" s="14" t="s">
        <v>5100</v>
      </c>
      <c r="I156" s="16"/>
      <c r="J156" s="14" t="s">
        <v>2691</v>
      </c>
      <c r="K156" s="14" t="s">
        <v>2874</v>
      </c>
      <c r="L156" s="16" t="s">
        <v>5101</v>
      </c>
      <c r="M156" s="17" t="s">
        <v>5102</v>
      </c>
      <c r="N156" s="14" t="s">
        <v>128</v>
      </c>
      <c r="O156" s="14" t="s">
        <v>166</v>
      </c>
      <c r="P156" s="14" t="s">
        <v>5103</v>
      </c>
      <c r="Q156" s="14" t="s">
        <v>168</v>
      </c>
      <c r="R156" s="14" t="s">
        <v>2877</v>
      </c>
      <c r="S156" s="14" t="s">
        <v>5104</v>
      </c>
      <c r="T156" s="14" t="s">
        <v>170</v>
      </c>
      <c r="U156" s="14" t="s">
        <v>288</v>
      </c>
      <c r="V156" s="16" t="s">
        <v>5105</v>
      </c>
      <c r="W156" s="14" t="s">
        <v>287</v>
      </c>
      <c r="X156" s="14" t="s">
        <v>5106</v>
      </c>
      <c r="Y156" s="16" t="s">
        <v>5107</v>
      </c>
      <c r="Z156" s="14" t="s">
        <v>168</v>
      </c>
      <c r="AA156" s="18"/>
      <c r="AB156" s="19"/>
      <c r="AC156" s="19" t="s">
        <v>3546</v>
      </c>
      <c r="AD156" s="19" t="s">
        <v>2536</v>
      </c>
      <c r="AE156" s="14" t="s">
        <v>291</v>
      </c>
      <c r="AF156" s="20" t="s">
        <v>5108</v>
      </c>
      <c r="AG156" s="21" t="s">
        <v>1595</v>
      </c>
      <c r="AH156" s="19" t="s">
        <v>1595</v>
      </c>
      <c r="AI156" s="16" t="s">
        <v>2885</v>
      </c>
      <c r="AJ156" s="16" t="s">
        <v>5109</v>
      </c>
      <c r="AK156" s="16" t="s">
        <v>5110</v>
      </c>
      <c r="AL156" s="14" t="s">
        <v>184</v>
      </c>
      <c r="AM156" s="14" t="s">
        <v>5111</v>
      </c>
    </row>
    <row r="157" customFormat="false" ht="15" hidden="false" customHeight="true" outlineLevel="0" collapsed="false">
      <c r="A157" s="14" t="s">
        <v>5112</v>
      </c>
      <c r="B157" s="14" t="s">
        <v>157</v>
      </c>
      <c r="C157" s="15" t="n">
        <v>44442</v>
      </c>
      <c r="D157" s="14" t="n">
        <f aca="false">IF(C157="","",YEAR(C157))</f>
        <v>2021</v>
      </c>
      <c r="E157" s="14" t="s">
        <v>120</v>
      </c>
      <c r="F157" s="16" t="s">
        <v>5113</v>
      </c>
      <c r="G157" s="14" t="s">
        <v>5114</v>
      </c>
      <c r="H157" s="14" t="s">
        <v>5115</v>
      </c>
      <c r="I157" s="16" t="s">
        <v>5116</v>
      </c>
      <c r="J157" s="14" t="s">
        <v>583</v>
      </c>
      <c r="K157" s="14" t="s">
        <v>3056</v>
      </c>
      <c r="L157" s="16" t="s">
        <v>5117</v>
      </c>
      <c r="M157" s="17" t="s">
        <v>5118</v>
      </c>
      <c r="N157" s="14" t="s">
        <v>128</v>
      </c>
      <c r="O157" s="14" t="s">
        <v>166</v>
      </c>
      <c r="P157" s="14" t="s">
        <v>5119</v>
      </c>
      <c r="Q157" s="14" t="s">
        <v>168</v>
      </c>
      <c r="R157" s="14" t="s">
        <v>2898</v>
      </c>
      <c r="S157" s="14" t="s">
        <v>5120</v>
      </c>
      <c r="T157" s="14" t="s">
        <v>170</v>
      </c>
      <c r="U157" s="14" t="s">
        <v>288</v>
      </c>
      <c r="V157" s="16" t="s">
        <v>5121</v>
      </c>
      <c r="W157" s="14" t="s">
        <v>287</v>
      </c>
      <c r="X157" s="14" t="s">
        <v>5122</v>
      </c>
      <c r="Y157" s="16" t="s">
        <v>3217</v>
      </c>
      <c r="Z157" s="14" t="s">
        <v>168</v>
      </c>
      <c r="AA157" s="18"/>
      <c r="AB157" s="19"/>
      <c r="AC157" s="19" t="s">
        <v>5123</v>
      </c>
      <c r="AD157" s="19" t="s">
        <v>2536</v>
      </c>
      <c r="AE157" s="14" t="s">
        <v>291</v>
      </c>
      <c r="AF157" s="20" t="s">
        <v>5124</v>
      </c>
      <c r="AG157" s="21" t="s">
        <v>5125</v>
      </c>
      <c r="AH157" s="19" t="s">
        <v>5126</v>
      </c>
      <c r="AI157" s="16" t="s">
        <v>2885</v>
      </c>
      <c r="AJ157" s="16" t="s">
        <v>5127</v>
      </c>
      <c r="AK157" s="16" t="s">
        <v>5128</v>
      </c>
      <c r="AL157" s="14" t="s">
        <v>184</v>
      </c>
      <c r="AM157" s="14" t="s">
        <v>5129</v>
      </c>
    </row>
    <row r="158" customFormat="false" ht="15" hidden="false" customHeight="true" outlineLevel="0" collapsed="false">
      <c r="A158" s="14" t="s">
        <v>5130</v>
      </c>
      <c r="B158" s="14" t="s">
        <v>157</v>
      </c>
      <c r="C158" s="15" t="n">
        <v>44456</v>
      </c>
      <c r="D158" s="14" t="n">
        <f aca="false">IF(C158="","",YEAR(C158))</f>
        <v>2021</v>
      </c>
      <c r="E158" s="14" t="s">
        <v>120</v>
      </c>
      <c r="F158" s="16" t="s">
        <v>5131</v>
      </c>
      <c r="G158" s="14" t="s">
        <v>5132</v>
      </c>
      <c r="H158" s="14" t="s">
        <v>5133</v>
      </c>
      <c r="I158" s="16" t="s">
        <v>5134</v>
      </c>
      <c r="J158" s="14" t="s">
        <v>603</v>
      </c>
      <c r="K158" s="14" t="s">
        <v>2952</v>
      </c>
      <c r="L158" s="16" t="s">
        <v>5135</v>
      </c>
      <c r="M158" s="17" t="s">
        <v>5136</v>
      </c>
      <c r="N158" s="14" t="s">
        <v>128</v>
      </c>
      <c r="O158" s="14" t="s">
        <v>240</v>
      </c>
      <c r="P158" s="14" t="s">
        <v>5137</v>
      </c>
      <c r="Q158" s="14" t="s">
        <v>168</v>
      </c>
      <c r="R158" s="14" t="s">
        <v>2877</v>
      </c>
      <c r="S158" s="14" t="s">
        <v>5138</v>
      </c>
      <c r="T158" s="14" t="s">
        <v>1336</v>
      </c>
      <c r="U158" s="14" t="s">
        <v>956</v>
      </c>
      <c r="V158" s="16" t="s">
        <v>5139</v>
      </c>
      <c r="W158" s="14" t="s">
        <v>169</v>
      </c>
      <c r="X158" s="14" t="s">
        <v>5140</v>
      </c>
      <c r="Y158" s="16" t="s">
        <v>5141</v>
      </c>
      <c r="Z158" s="14" t="s">
        <v>265</v>
      </c>
      <c r="AA158" s="18" t="s">
        <v>5142</v>
      </c>
      <c r="AB158" s="19" t="n">
        <v>50000</v>
      </c>
      <c r="AC158" s="19" t="s">
        <v>5143</v>
      </c>
      <c r="AD158" s="19" t="s">
        <v>5144</v>
      </c>
      <c r="AE158" s="14" t="s">
        <v>265</v>
      </c>
      <c r="AF158" s="20" t="s">
        <v>5145</v>
      </c>
      <c r="AG158" s="21" t="s">
        <v>5146</v>
      </c>
      <c r="AH158" s="19" t="s">
        <v>5147</v>
      </c>
      <c r="AI158" s="16" t="s">
        <v>2885</v>
      </c>
      <c r="AJ158" s="16" t="s">
        <v>5148</v>
      </c>
      <c r="AK158" s="16" t="s">
        <v>5149</v>
      </c>
      <c r="AL158" s="14" t="s">
        <v>184</v>
      </c>
      <c r="AM158" s="14" t="s">
        <v>5150</v>
      </c>
    </row>
    <row r="159" customFormat="false" ht="15" hidden="false" customHeight="true" outlineLevel="0" collapsed="false">
      <c r="A159" s="14" t="s">
        <v>5151</v>
      </c>
      <c r="B159" s="14" t="s">
        <v>157</v>
      </c>
      <c r="C159" s="15" t="n">
        <v>44456</v>
      </c>
      <c r="D159" s="14" t="n">
        <f aca="false">IF(C159="","",YEAR(C159))</f>
        <v>2021</v>
      </c>
      <c r="E159" s="14" t="s">
        <v>120</v>
      </c>
      <c r="F159" s="16" t="s">
        <v>5152</v>
      </c>
      <c r="G159" s="14" t="s">
        <v>5153</v>
      </c>
      <c r="H159" s="14" t="s">
        <v>5154</v>
      </c>
      <c r="I159" s="16"/>
      <c r="J159" s="14" t="s">
        <v>2691</v>
      </c>
      <c r="K159" s="14"/>
      <c r="L159" s="16" t="s">
        <v>5155</v>
      </c>
      <c r="M159" s="17" t="s">
        <v>5156</v>
      </c>
      <c r="N159" s="14"/>
      <c r="O159" s="14"/>
      <c r="P159" s="14"/>
      <c r="Q159" s="14"/>
      <c r="R159" s="14"/>
      <c r="S159" s="14"/>
      <c r="T159" s="14"/>
      <c r="U159" s="14"/>
      <c r="V159" s="16"/>
      <c r="W159" s="14"/>
      <c r="X159" s="14"/>
      <c r="Y159" s="16"/>
      <c r="Z159" s="14"/>
      <c r="AA159" s="18"/>
      <c r="AB159" s="19"/>
      <c r="AC159" s="19"/>
      <c r="AD159" s="19"/>
      <c r="AE159" s="14"/>
      <c r="AF159" s="20"/>
      <c r="AG159" s="21"/>
      <c r="AH159" s="19"/>
      <c r="AI159" s="16"/>
      <c r="AJ159" s="16"/>
      <c r="AK159" s="16"/>
      <c r="AL159" s="14" t="s">
        <v>130</v>
      </c>
      <c r="AM159" s="14" t="s">
        <v>3634</v>
      </c>
    </row>
    <row r="160" customFormat="false" ht="15" hidden="false" customHeight="true" outlineLevel="0" collapsed="false">
      <c r="A160" s="14" t="s">
        <v>5157</v>
      </c>
      <c r="B160" s="14" t="s">
        <v>157</v>
      </c>
      <c r="C160" s="15" t="n">
        <v>44459</v>
      </c>
      <c r="D160" s="14" t="n">
        <f aca="false">IF(C160="","",YEAR(C160))</f>
        <v>2021</v>
      </c>
      <c r="E160" s="14" t="s">
        <v>3224</v>
      </c>
      <c r="F160" s="16" t="s">
        <v>5158</v>
      </c>
      <c r="G160" s="14" t="s">
        <v>5159</v>
      </c>
      <c r="H160" s="14"/>
      <c r="I160" s="16"/>
      <c r="J160" s="14" t="s">
        <v>2691</v>
      </c>
      <c r="K160" s="14" t="s">
        <v>2952</v>
      </c>
      <c r="L160" s="16" t="s">
        <v>5160</v>
      </c>
      <c r="M160" s="17" t="s">
        <v>5161</v>
      </c>
      <c r="N160" s="14" t="s">
        <v>128</v>
      </c>
      <c r="O160" s="14" t="s">
        <v>365</v>
      </c>
      <c r="P160" s="14" t="s">
        <v>5162</v>
      </c>
      <c r="Q160" s="14" t="s">
        <v>168</v>
      </c>
      <c r="R160" s="14" t="s">
        <v>2955</v>
      </c>
      <c r="S160" s="14" t="s">
        <v>5163</v>
      </c>
      <c r="T160" s="14" t="s">
        <v>170</v>
      </c>
      <c r="U160" s="14" t="s">
        <v>309</v>
      </c>
      <c r="V160" s="16" t="s">
        <v>5164</v>
      </c>
      <c r="W160" s="14" t="s">
        <v>169</v>
      </c>
      <c r="X160" s="14" t="s">
        <v>5165</v>
      </c>
      <c r="Y160" s="16" t="s">
        <v>5166</v>
      </c>
      <c r="Z160" s="14" t="s">
        <v>168</v>
      </c>
      <c r="AA160" s="18"/>
      <c r="AB160" s="19"/>
      <c r="AC160" s="19" t="s">
        <v>5167</v>
      </c>
      <c r="AD160" s="19" t="s">
        <v>2536</v>
      </c>
      <c r="AE160" s="14" t="s">
        <v>291</v>
      </c>
      <c r="AF160" s="20" t="s">
        <v>5168</v>
      </c>
      <c r="AG160" s="21" t="s">
        <v>5169</v>
      </c>
      <c r="AH160" s="19" t="s">
        <v>5170</v>
      </c>
      <c r="AI160" s="16" t="s">
        <v>2885</v>
      </c>
      <c r="AJ160" s="16" t="s">
        <v>5171</v>
      </c>
      <c r="AK160" s="16" t="s">
        <v>5172</v>
      </c>
      <c r="AL160" s="14" t="s">
        <v>184</v>
      </c>
      <c r="AM160" s="14" t="s">
        <v>5173</v>
      </c>
    </row>
    <row r="161" customFormat="false" ht="15" hidden="false" customHeight="true" outlineLevel="0" collapsed="false">
      <c r="A161" s="14" t="s">
        <v>5174</v>
      </c>
      <c r="B161" s="14" t="s">
        <v>157</v>
      </c>
      <c r="C161" s="15" t="n">
        <v>44468</v>
      </c>
      <c r="D161" s="14" t="n">
        <f aca="false">IF(C161="","",YEAR(C161))</f>
        <v>2021</v>
      </c>
      <c r="E161" s="14" t="s">
        <v>120</v>
      </c>
      <c r="F161" s="16" t="s">
        <v>5175</v>
      </c>
      <c r="G161" s="14" t="s">
        <v>5176</v>
      </c>
      <c r="H161" s="14" t="s">
        <v>5177</v>
      </c>
      <c r="I161" s="16"/>
      <c r="J161" s="14" t="s">
        <v>2691</v>
      </c>
      <c r="K161" s="14" t="s">
        <v>2952</v>
      </c>
      <c r="L161" s="16" t="s">
        <v>5178</v>
      </c>
      <c r="M161" s="17" t="s">
        <v>5179</v>
      </c>
      <c r="N161" s="14" t="s">
        <v>128</v>
      </c>
      <c r="O161" s="14" t="s">
        <v>365</v>
      </c>
      <c r="P161" s="14" t="s">
        <v>5180</v>
      </c>
      <c r="Q161" s="14" t="s">
        <v>168</v>
      </c>
      <c r="R161" s="14" t="s">
        <v>2898</v>
      </c>
      <c r="S161" s="14" t="s">
        <v>5181</v>
      </c>
      <c r="T161" s="14" t="s">
        <v>170</v>
      </c>
      <c r="U161" s="14" t="s">
        <v>309</v>
      </c>
      <c r="V161" s="16" t="s">
        <v>5182</v>
      </c>
      <c r="W161" s="14" t="s">
        <v>169</v>
      </c>
      <c r="X161" s="14" t="s">
        <v>5183</v>
      </c>
      <c r="Y161" s="16" t="s">
        <v>5184</v>
      </c>
      <c r="Z161" s="14" t="s">
        <v>168</v>
      </c>
      <c r="AA161" s="18"/>
      <c r="AB161" s="19"/>
      <c r="AC161" s="19" t="s">
        <v>2536</v>
      </c>
      <c r="AD161" s="19" t="s">
        <v>2536</v>
      </c>
      <c r="AE161" s="14" t="s">
        <v>291</v>
      </c>
      <c r="AF161" s="20" t="s">
        <v>5185</v>
      </c>
      <c r="AG161" s="21" t="s">
        <v>5186</v>
      </c>
      <c r="AH161" s="19" t="s">
        <v>5187</v>
      </c>
      <c r="AI161" s="16" t="s">
        <v>2885</v>
      </c>
      <c r="AJ161" s="16" t="s">
        <v>5188</v>
      </c>
      <c r="AK161" s="16" t="s">
        <v>5189</v>
      </c>
      <c r="AL161" s="14" t="s">
        <v>184</v>
      </c>
      <c r="AM161" s="14" t="s">
        <v>5190</v>
      </c>
    </row>
    <row r="162" customFormat="false" ht="15" hidden="false" customHeight="true" outlineLevel="0" collapsed="false">
      <c r="A162" s="14" t="s">
        <v>5191</v>
      </c>
      <c r="B162" s="14" t="s">
        <v>157</v>
      </c>
      <c r="C162" s="15" t="n">
        <v>44490</v>
      </c>
      <c r="D162" s="14" t="n">
        <f aca="false">IF(C162="","",YEAR(C162))</f>
        <v>2021</v>
      </c>
      <c r="E162" s="14" t="s">
        <v>3224</v>
      </c>
      <c r="F162" s="16" t="s">
        <v>5192</v>
      </c>
      <c r="G162" s="14" t="s">
        <v>5193</v>
      </c>
      <c r="H162" s="14" t="s">
        <v>5194</v>
      </c>
      <c r="I162" s="16" t="s">
        <v>5195</v>
      </c>
      <c r="J162" s="14" t="s">
        <v>2770</v>
      </c>
      <c r="K162" s="14" t="s">
        <v>2952</v>
      </c>
      <c r="L162" s="16" t="s">
        <v>5196</v>
      </c>
      <c r="M162" s="17" t="s">
        <v>5197</v>
      </c>
      <c r="N162" s="14" t="s">
        <v>128</v>
      </c>
      <c r="O162" s="14" t="s">
        <v>365</v>
      </c>
      <c r="P162" s="14" t="s">
        <v>5198</v>
      </c>
      <c r="Q162" s="14" t="s">
        <v>168</v>
      </c>
      <c r="R162" s="14" t="s">
        <v>2955</v>
      </c>
      <c r="S162" s="14" t="s">
        <v>5199</v>
      </c>
      <c r="T162" s="14" t="s">
        <v>170</v>
      </c>
      <c r="U162" s="14" t="s">
        <v>288</v>
      </c>
      <c r="V162" s="16" t="s">
        <v>5200</v>
      </c>
      <c r="W162" s="14" t="s">
        <v>287</v>
      </c>
      <c r="X162" s="14" t="s">
        <v>5201</v>
      </c>
      <c r="Y162" s="16" t="s">
        <v>5202</v>
      </c>
      <c r="Z162" s="14" t="s">
        <v>168</v>
      </c>
      <c r="AA162" s="18"/>
      <c r="AB162" s="19"/>
      <c r="AC162" s="19" t="s">
        <v>5203</v>
      </c>
      <c r="AD162" s="19" t="s">
        <v>2536</v>
      </c>
      <c r="AE162" s="14" t="s">
        <v>291</v>
      </c>
      <c r="AF162" s="20" t="s">
        <v>5168</v>
      </c>
      <c r="AG162" s="21" t="s">
        <v>5204</v>
      </c>
      <c r="AH162" s="19" t="s">
        <v>5205</v>
      </c>
      <c r="AI162" s="16" t="s">
        <v>2885</v>
      </c>
      <c r="AJ162" s="16" t="s">
        <v>5206</v>
      </c>
      <c r="AK162" s="16" t="s">
        <v>5207</v>
      </c>
      <c r="AL162" s="14" t="s">
        <v>184</v>
      </c>
      <c r="AM162" s="14" t="s">
        <v>5208</v>
      </c>
    </row>
    <row r="163" customFormat="false" ht="15" hidden="false" customHeight="true" outlineLevel="0" collapsed="false">
      <c r="A163" s="14" t="s">
        <v>5209</v>
      </c>
      <c r="B163" s="14" t="s">
        <v>157</v>
      </c>
      <c r="C163" s="15" t="n">
        <v>44495</v>
      </c>
      <c r="D163" s="14" t="n">
        <f aca="false">IF(C163="","",YEAR(C163))</f>
        <v>2021</v>
      </c>
      <c r="E163" s="14" t="s">
        <v>120</v>
      </c>
      <c r="F163" s="16" t="s">
        <v>5210</v>
      </c>
      <c r="G163" s="14" t="s">
        <v>5211</v>
      </c>
      <c r="H163" s="14" t="s">
        <v>5212</v>
      </c>
      <c r="I163" s="16" t="s">
        <v>5213</v>
      </c>
      <c r="J163" s="14" t="s">
        <v>603</v>
      </c>
      <c r="K163" s="14" t="s">
        <v>2874</v>
      </c>
      <c r="L163" s="16" t="s">
        <v>5214</v>
      </c>
      <c r="M163" s="17" t="s">
        <v>5215</v>
      </c>
      <c r="N163" s="14" t="s">
        <v>128</v>
      </c>
      <c r="O163" s="14" t="s">
        <v>166</v>
      </c>
      <c r="P163" s="14" t="s">
        <v>381</v>
      </c>
      <c r="Q163" s="14" t="s">
        <v>168</v>
      </c>
      <c r="R163" s="14" t="s">
        <v>2877</v>
      </c>
      <c r="S163" s="14" t="s">
        <v>5216</v>
      </c>
      <c r="T163" s="14" t="s">
        <v>170</v>
      </c>
      <c r="U163" s="14" t="s">
        <v>288</v>
      </c>
      <c r="V163" s="16" t="s">
        <v>5217</v>
      </c>
      <c r="W163" s="14" t="s">
        <v>287</v>
      </c>
      <c r="X163" s="14" t="s">
        <v>5218</v>
      </c>
      <c r="Y163" s="16" t="s">
        <v>5219</v>
      </c>
      <c r="Z163" s="14" t="s">
        <v>168</v>
      </c>
      <c r="AA163" s="18"/>
      <c r="AB163" s="19"/>
      <c r="AC163" s="19" t="s">
        <v>3515</v>
      </c>
      <c r="AD163" s="19" t="s">
        <v>2536</v>
      </c>
      <c r="AE163" s="14" t="s">
        <v>291</v>
      </c>
      <c r="AF163" s="20" t="s">
        <v>2883</v>
      </c>
      <c r="AG163" s="21" t="s">
        <v>1595</v>
      </c>
      <c r="AH163" s="19" t="s">
        <v>1595</v>
      </c>
      <c r="AI163" s="16" t="s">
        <v>2885</v>
      </c>
      <c r="AJ163" s="16" t="s">
        <v>5220</v>
      </c>
      <c r="AK163" s="16" t="s">
        <v>5221</v>
      </c>
      <c r="AL163" s="14" t="s">
        <v>184</v>
      </c>
      <c r="AM163" s="14" t="s">
        <v>5222</v>
      </c>
    </row>
    <row r="164" customFormat="false" ht="15" hidden="false" customHeight="true" outlineLevel="0" collapsed="false">
      <c r="A164" s="14" t="s">
        <v>5223</v>
      </c>
      <c r="B164" s="14" t="s">
        <v>157</v>
      </c>
      <c r="C164" s="15" t="n">
        <v>44502</v>
      </c>
      <c r="D164" s="14" t="n">
        <f aca="false">IF(C164="","",YEAR(C164))</f>
        <v>2021</v>
      </c>
      <c r="E164" s="14" t="s">
        <v>120</v>
      </c>
      <c r="F164" s="16" t="s">
        <v>5224</v>
      </c>
      <c r="G164" s="14" t="s">
        <v>5225</v>
      </c>
      <c r="H164" s="14" t="s">
        <v>5226</v>
      </c>
      <c r="I164" s="16" t="s">
        <v>5227</v>
      </c>
      <c r="J164" s="14" t="s">
        <v>603</v>
      </c>
      <c r="K164" s="14" t="s">
        <v>2894</v>
      </c>
      <c r="L164" s="16" t="s">
        <v>5228</v>
      </c>
      <c r="M164" s="17" t="s">
        <v>5229</v>
      </c>
      <c r="N164" s="14" t="s">
        <v>128</v>
      </c>
      <c r="O164" s="14" t="s">
        <v>240</v>
      </c>
      <c r="P164" s="14" t="s">
        <v>5230</v>
      </c>
      <c r="Q164" s="14" t="s">
        <v>168</v>
      </c>
      <c r="R164" s="14" t="s">
        <v>2898</v>
      </c>
      <c r="S164" s="14" t="s">
        <v>5231</v>
      </c>
      <c r="T164" s="14" t="s">
        <v>170</v>
      </c>
      <c r="U164" s="14" t="s">
        <v>288</v>
      </c>
      <c r="V164" s="16" t="s">
        <v>5232</v>
      </c>
      <c r="W164" s="14" t="s">
        <v>287</v>
      </c>
      <c r="X164" s="14" t="s">
        <v>5233</v>
      </c>
      <c r="Y164" s="16" t="s">
        <v>5234</v>
      </c>
      <c r="Z164" s="14" t="s">
        <v>168</v>
      </c>
      <c r="AA164" s="18"/>
      <c r="AB164" s="19"/>
      <c r="AC164" s="19" t="s">
        <v>5235</v>
      </c>
      <c r="AD164" s="19" t="s">
        <v>2536</v>
      </c>
      <c r="AE164" s="14" t="s">
        <v>291</v>
      </c>
      <c r="AF164" s="20" t="s">
        <v>5236</v>
      </c>
      <c r="AG164" s="21" t="s">
        <v>5237</v>
      </c>
      <c r="AH164" s="19" t="s">
        <v>5238</v>
      </c>
      <c r="AI164" s="16" t="s">
        <v>2885</v>
      </c>
      <c r="AJ164" s="16" t="s">
        <v>5239</v>
      </c>
      <c r="AK164" s="16" t="s">
        <v>5240</v>
      </c>
      <c r="AL164" s="14" t="s">
        <v>184</v>
      </c>
      <c r="AM164" s="14" t="s">
        <v>5241</v>
      </c>
    </row>
    <row r="165" customFormat="false" ht="15" hidden="false" customHeight="true" outlineLevel="0" collapsed="false">
      <c r="A165" s="14" t="s">
        <v>5242</v>
      </c>
      <c r="B165" s="14" t="s">
        <v>157</v>
      </c>
      <c r="C165" s="15" t="n">
        <v>44515</v>
      </c>
      <c r="D165" s="14" t="n">
        <f aca="false">IF(C165="","",YEAR(C165))</f>
        <v>2021</v>
      </c>
      <c r="E165" s="14" t="s">
        <v>3224</v>
      </c>
      <c r="F165" s="16" t="s">
        <v>5243</v>
      </c>
      <c r="G165" s="14" t="s">
        <v>4178</v>
      </c>
      <c r="H165" s="14" t="s">
        <v>5244</v>
      </c>
      <c r="I165" s="16"/>
      <c r="J165" s="14" t="s">
        <v>2691</v>
      </c>
      <c r="K165" s="14"/>
      <c r="L165" s="16" t="s">
        <v>5245</v>
      </c>
      <c r="M165" s="17" t="s">
        <v>5246</v>
      </c>
      <c r="N165" s="14"/>
      <c r="O165" s="14"/>
      <c r="P165" s="14"/>
      <c r="Q165" s="14"/>
      <c r="R165" s="14"/>
      <c r="S165" s="14"/>
      <c r="T165" s="14"/>
      <c r="U165" s="14"/>
      <c r="V165" s="16"/>
      <c r="W165" s="14"/>
      <c r="X165" s="14"/>
      <c r="Y165" s="16"/>
      <c r="Z165" s="14"/>
      <c r="AA165" s="18"/>
      <c r="AB165" s="19"/>
      <c r="AC165" s="19"/>
      <c r="AD165" s="19"/>
      <c r="AE165" s="14"/>
      <c r="AF165" s="20"/>
      <c r="AG165" s="21"/>
      <c r="AH165" s="19"/>
      <c r="AI165" s="16"/>
      <c r="AJ165" s="16"/>
      <c r="AK165" s="16"/>
      <c r="AL165" s="14" t="s">
        <v>130</v>
      </c>
      <c r="AM165" s="14" t="s">
        <v>3634</v>
      </c>
    </row>
    <row r="166" customFormat="false" ht="15" hidden="false" customHeight="true" outlineLevel="0" collapsed="false">
      <c r="A166" s="14" t="s">
        <v>5247</v>
      </c>
      <c r="B166" s="14" t="s">
        <v>157</v>
      </c>
      <c r="C166" s="15" t="n">
        <v>44531</v>
      </c>
      <c r="D166" s="14" t="n">
        <f aca="false">IF(C166="","",YEAR(C166))</f>
        <v>2021</v>
      </c>
      <c r="E166" s="14" t="s">
        <v>120</v>
      </c>
      <c r="F166" s="16" t="s">
        <v>5248</v>
      </c>
      <c r="G166" s="14" t="s">
        <v>5249</v>
      </c>
      <c r="H166" s="14" t="s">
        <v>5250</v>
      </c>
      <c r="I166" s="16" t="s">
        <v>5251</v>
      </c>
      <c r="J166" s="14" t="s">
        <v>2691</v>
      </c>
      <c r="K166" s="14" t="s">
        <v>2874</v>
      </c>
      <c r="L166" s="16" t="s">
        <v>5252</v>
      </c>
      <c r="M166" s="17" t="s">
        <v>5253</v>
      </c>
      <c r="N166" s="14" t="s">
        <v>128</v>
      </c>
      <c r="O166" s="14" t="s">
        <v>166</v>
      </c>
      <c r="P166" s="14" t="s">
        <v>1166</v>
      </c>
      <c r="Q166" s="14" t="s">
        <v>168</v>
      </c>
      <c r="R166" s="14" t="s">
        <v>2877</v>
      </c>
      <c r="S166" s="14" t="s">
        <v>5254</v>
      </c>
      <c r="T166" s="14" t="s">
        <v>170</v>
      </c>
      <c r="U166" s="14" t="s">
        <v>241</v>
      </c>
      <c r="V166" s="16" t="s">
        <v>5255</v>
      </c>
      <c r="W166" s="14" t="s">
        <v>287</v>
      </c>
      <c r="X166" s="14" t="s">
        <v>5256</v>
      </c>
      <c r="Y166" s="16" t="s">
        <v>3217</v>
      </c>
      <c r="Z166" s="14" t="s">
        <v>168</v>
      </c>
      <c r="AA166" s="18"/>
      <c r="AB166" s="19"/>
      <c r="AC166" s="19" t="s">
        <v>3546</v>
      </c>
      <c r="AD166" s="19" t="s">
        <v>2536</v>
      </c>
      <c r="AE166" s="14" t="s">
        <v>291</v>
      </c>
      <c r="AF166" s="20" t="s">
        <v>2883</v>
      </c>
      <c r="AG166" s="21" t="s">
        <v>1595</v>
      </c>
      <c r="AH166" s="19" t="s">
        <v>1595</v>
      </c>
      <c r="AI166" s="16" t="s">
        <v>2885</v>
      </c>
      <c r="AJ166" s="16" t="s">
        <v>5257</v>
      </c>
      <c r="AK166" s="16" t="s">
        <v>5258</v>
      </c>
      <c r="AL166" s="14" t="s">
        <v>184</v>
      </c>
      <c r="AM166" s="14" t="s">
        <v>5259</v>
      </c>
    </row>
    <row r="167" customFormat="false" ht="15" hidden="false" customHeight="true" outlineLevel="0" collapsed="false">
      <c r="A167" s="14" t="s">
        <v>5260</v>
      </c>
      <c r="B167" s="14" t="s">
        <v>157</v>
      </c>
      <c r="C167" s="15" t="n">
        <v>44531</v>
      </c>
      <c r="D167" s="14" t="n">
        <f aca="false">IF(C167="","",YEAR(C167))</f>
        <v>2021</v>
      </c>
      <c r="E167" s="14" t="s">
        <v>120</v>
      </c>
      <c r="F167" s="16" t="s">
        <v>5261</v>
      </c>
      <c r="G167" s="14" t="s">
        <v>5262</v>
      </c>
      <c r="H167" s="14" t="s">
        <v>5263</v>
      </c>
      <c r="I167" s="16" t="s">
        <v>5264</v>
      </c>
      <c r="J167" s="14" t="s">
        <v>2790</v>
      </c>
      <c r="K167" s="14" t="s">
        <v>3056</v>
      </c>
      <c r="L167" s="16" t="s">
        <v>5265</v>
      </c>
      <c r="M167" s="17" t="s">
        <v>5266</v>
      </c>
      <c r="N167" s="14" t="s">
        <v>128</v>
      </c>
      <c r="O167" s="14" t="s">
        <v>240</v>
      </c>
      <c r="P167" s="14" t="s">
        <v>3458</v>
      </c>
      <c r="Q167" s="14" t="s">
        <v>168</v>
      </c>
      <c r="R167" s="14" t="s">
        <v>2898</v>
      </c>
      <c r="S167" s="14" t="s">
        <v>5267</v>
      </c>
      <c r="T167" s="14" t="s">
        <v>170</v>
      </c>
      <c r="U167" s="14" t="s">
        <v>171</v>
      </c>
      <c r="V167" s="16" t="s">
        <v>5268</v>
      </c>
      <c r="W167" s="14" t="s">
        <v>169</v>
      </c>
      <c r="X167" s="14" t="s">
        <v>5269</v>
      </c>
      <c r="Y167" s="16" t="s">
        <v>5270</v>
      </c>
      <c r="Z167" s="14" t="s">
        <v>168</v>
      </c>
      <c r="AA167" s="18"/>
      <c r="AB167" s="19"/>
      <c r="AC167" s="19" t="s">
        <v>3188</v>
      </c>
      <c r="AD167" s="19" t="s">
        <v>2536</v>
      </c>
      <c r="AE167" s="14" t="s">
        <v>291</v>
      </c>
      <c r="AF167" s="20" t="s">
        <v>2536</v>
      </c>
      <c r="AG167" s="21" t="s">
        <v>5271</v>
      </c>
      <c r="AH167" s="19" t="s">
        <v>1595</v>
      </c>
      <c r="AI167" s="16" t="s">
        <v>2885</v>
      </c>
      <c r="AJ167" s="16" t="s">
        <v>5272</v>
      </c>
      <c r="AK167" s="16" t="s">
        <v>5273</v>
      </c>
      <c r="AL167" s="14" t="s">
        <v>184</v>
      </c>
      <c r="AM167" s="14" t="s">
        <v>5274</v>
      </c>
    </row>
    <row r="168" customFormat="false" ht="15" hidden="false" customHeight="true" outlineLevel="0" collapsed="false">
      <c r="A168" s="14" t="s">
        <v>5275</v>
      </c>
      <c r="B168" s="14" t="s">
        <v>157</v>
      </c>
      <c r="C168" s="15" t="n">
        <v>44551</v>
      </c>
      <c r="D168" s="14" t="n">
        <f aca="false">IF(C168="","",YEAR(C168))</f>
        <v>2021</v>
      </c>
      <c r="E168" s="14" t="s">
        <v>3224</v>
      </c>
      <c r="F168" s="16" t="s">
        <v>5276</v>
      </c>
      <c r="G168" s="14" t="s">
        <v>5277</v>
      </c>
      <c r="H168" s="14" t="s">
        <v>4179</v>
      </c>
      <c r="I168" s="16"/>
      <c r="J168" s="14" t="s">
        <v>2691</v>
      </c>
      <c r="K168" s="14" t="s">
        <v>2952</v>
      </c>
      <c r="L168" s="16" t="s">
        <v>5278</v>
      </c>
      <c r="M168" s="17" t="s">
        <v>5279</v>
      </c>
      <c r="N168" s="14" t="s">
        <v>128</v>
      </c>
      <c r="O168" s="14" t="s">
        <v>166</v>
      </c>
      <c r="P168" s="14" t="s">
        <v>587</v>
      </c>
      <c r="Q168" s="14" t="s">
        <v>265</v>
      </c>
      <c r="R168" s="14" t="s">
        <v>2955</v>
      </c>
      <c r="S168" s="14" t="s">
        <v>5280</v>
      </c>
      <c r="T168" s="14" t="s">
        <v>170</v>
      </c>
      <c r="U168" s="14" t="s">
        <v>171</v>
      </c>
      <c r="V168" s="16" t="s">
        <v>5281</v>
      </c>
      <c r="W168" s="14" t="s">
        <v>169</v>
      </c>
      <c r="X168" s="14" t="s">
        <v>5282</v>
      </c>
      <c r="Y168" s="16" t="s">
        <v>5283</v>
      </c>
      <c r="Z168" s="14" t="s">
        <v>168</v>
      </c>
      <c r="AA168" s="18"/>
      <c r="AB168" s="19"/>
      <c r="AC168" s="19" t="s">
        <v>5284</v>
      </c>
      <c r="AD168" s="19" t="s">
        <v>2536</v>
      </c>
      <c r="AE168" s="14" t="s">
        <v>291</v>
      </c>
      <c r="AF168" s="20" t="s">
        <v>5285</v>
      </c>
      <c r="AG168" s="21" t="s">
        <v>5286</v>
      </c>
      <c r="AH168" s="19" t="s">
        <v>5287</v>
      </c>
      <c r="AI168" s="16" t="s">
        <v>2885</v>
      </c>
      <c r="AJ168" s="16" t="s">
        <v>5288</v>
      </c>
      <c r="AK168" s="16" t="s">
        <v>5289</v>
      </c>
      <c r="AL168" s="14" t="s">
        <v>184</v>
      </c>
      <c r="AM168" s="14" t="s">
        <v>5290</v>
      </c>
    </row>
    <row r="169" customFormat="false" ht="15" hidden="false" customHeight="true" outlineLevel="0" collapsed="false">
      <c r="A169" s="14" t="s">
        <v>5291</v>
      </c>
      <c r="B169" s="14" t="s">
        <v>157</v>
      </c>
      <c r="C169" s="15" t="n">
        <v>44574</v>
      </c>
      <c r="D169" s="14" t="n">
        <f aca="false">IF(C169="","",YEAR(C169))</f>
        <v>2022</v>
      </c>
      <c r="E169" s="14" t="s">
        <v>120</v>
      </c>
      <c r="F169" s="16" t="s">
        <v>5292</v>
      </c>
      <c r="G169" s="14" t="s">
        <v>5293</v>
      </c>
      <c r="H169" s="14" t="s">
        <v>5294</v>
      </c>
      <c r="I169" s="16" t="s">
        <v>5295</v>
      </c>
      <c r="J169" s="14" t="s">
        <v>2691</v>
      </c>
      <c r="K169" s="14" t="s">
        <v>2952</v>
      </c>
      <c r="L169" s="16" t="s">
        <v>5296</v>
      </c>
      <c r="M169" s="17" t="s">
        <v>5297</v>
      </c>
      <c r="N169" s="14" t="s">
        <v>128</v>
      </c>
      <c r="O169" s="14" t="s">
        <v>365</v>
      </c>
      <c r="P169" s="14" t="s">
        <v>5298</v>
      </c>
      <c r="Q169" s="14" t="s">
        <v>265</v>
      </c>
      <c r="R169" s="14" t="s">
        <v>2898</v>
      </c>
      <c r="S169" s="14" t="s">
        <v>5299</v>
      </c>
      <c r="T169" s="14" t="s">
        <v>170</v>
      </c>
      <c r="U169" s="14" t="s">
        <v>171</v>
      </c>
      <c r="V169" s="16" t="s">
        <v>5300</v>
      </c>
      <c r="W169" s="14" t="s">
        <v>169</v>
      </c>
      <c r="X169" s="14" t="s">
        <v>5301</v>
      </c>
      <c r="Y169" s="16" t="s">
        <v>5302</v>
      </c>
      <c r="Z169" s="14" t="s">
        <v>168</v>
      </c>
      <c r="AA169" s="18"/>
      <c r="AB169" s="19"/>
      <c r="AC169" s="19" t="s">
        <v>5303</v>
      </c>
      <c r="AD169" s="19" t="s">
        <v>2536</v>
      </c>
      <c r="AE169" s="14" t="s">
        <v>291</v>
      </c>
      <c r="AF169" s="20" t="s">
        <v>5304</v>
      </c>
      <c r="AG169" s="21" t="s">
        <v>5305</v>
      </c>
      <c r="AH169" s="19" t="s">
        <v>5306</v>
      </c>
      <c r="AI169" s="16" t="s">
        <v>2885</v>
      </c>
      <c r="AJ169" s="16" t="s">
        <v>5307</v>
      </c>
      <c r="AK169" s="16" t="s">
        <v>5308</v>
      </c>
      <c r="AL169" s="14" t="s">
        <v>184</v>
      </c>
      <c r="AM169" s="14" t="s">
        <v>5309</v>
      </c>
    </row>
    <row r="170" customFormat="false" ht="15" hidden="false" customHeight="true" outlineLevel="0" collapsed="false">
      <c r="A170" s="14" t="s">
        <v>5310</v>
      </c>
      <c r="B170" s="14" t="s">
        <v>157</v>
      </c>
      <c r="C170" s="15" t="n">
        <v>44602</v>
      </c>
      <c r="D170" s="14" t="n">
        <f aca="false">IF(C170="","",YEAR(C170))</f>
        <v>2022</v>
      </c>
      <c r="E170" s="14" t="s">
        <v>120</v>
      </c>
      <c r="F170" s="16" t="s">
        <v>5311</v>
      </c>
      <c r="G170" s="14" t="s">
        <v>5312</v>
      </c>
      <c r="H170" s="14" t="s">
        <v>5313</v>
      </c>
      <c r="I170" s="16" t="s">
        <v>5314</v>
      </c>
      <c r="J170" s="14" t="s">
        <v>2691</v>
      </c>
      <c r="K170" s="14" t="s">
        <v>2952</v>
      </c>
      <c r="L170" s="16" t="s">
        <v>5315</v>
      </c>
      <c r="M170" s="17" t="s">
        <v>5316</v>
      </c>
      <c r="N170" s="14" t="s">
        <v>128</v>
      </c>
      <c r="O170" s="14" t="s">
        <v>365</v>
      </c>
      <c r="P170" s="14" t="s">
        <v>2200</v>
      </c>
      <c r="Q170" s="14" t="s">
        <v>168</v>
      </c>
      <c r="R170" s="14" t="s">
        <v>2898</v>
      </c>
      <c r="S170" s="14" t="s">
        <v>5317</v>
      </c>
      <c r="T170" s="14" t="s">
        <v>170</v>
      </c>
      <c r="U170" s="14" t="s">
        <v>241</v>
      </c>
      <c r="V170" s="16" t="s">
        <v>5318</v>
      </c>
      <c r="W170" s="14" t="s">
        <v>287</v>
      </c>
      <c r="X170" s="14" t="s">
        <v>5319</v>
      </c>
      <c r="Y170" s="16" t="s">
        <v>5320</v>
      </c>
      <c r="Z170" s="14" t="s">
        <v>168</v>
      </c>
      <c r="AA170" s="18"/>
      <c r="AB170" s="19"/>
      <c r="AC170" s="19" t="s">
        <v>5321</v>
      </c>
      <c r="AD170" s="19" t="s">
        <v>2536</v>
      </c>
      <c r="AE170" s="14" t="s">
        <v>291</v>
      </c>
      <c r="AF170" s="20" t="s">
        <v>5322</v>
      </c>
      <c r="AG170" s="21" t="s">
        <v>5323</v>
      </c>
      <c r="AH170" s="19" t="s">
        <v>3501</v>
      </c>
      <c r="AI170" s="16" t="s">
        <v>2885</v>
      </c>
      <c r="AJ170" s="16" t="s">
        <v>5324</v>
      </c>
      <c r="AK170" s="16" t="s">
        <v>5308</v>
      </c>
      <c r="AL170" s="14" t="s">
        <v>184</v>
      </c>
      <c r="AM170" s="14" t="s">
        <v>5325</v>
      </c>
    </row>
    <row r="171" customFormat="false" ht="15" hidden="false" customHeight="true" outlineLevel="0" collapsed="false">
      <c r="A171" s="14" t="s">
        <v>5326</v>
      </c>
      <c r="B171" s="14" t="s">
        <v>157</v>
      </c>
      <c r="C171" s="15" t="n">
        <v>44614</v>
      </c>
      <c r="D171" s="14" t="n">
        <f aca="false">IF(C171="","",YEAR(C171))</f>
        <v>2022</v>
      </c>
      <c r="E171" s="14" t="s">
        <v>120</v>
      </c>
      <c r="F171" s="16" t="s">
        <v>5327</v>
      </c>
      <c r="G171" s="14" t="s">
        <v>5328</v>
      </c>
      <c r="H171" s="14" t="s">
        <v>5329</v>
      </c>
      <c r="I171" s="16" t="s">
        <v>5330</v>
      </c>
      <c r="J171" s="14" t="s">
        <v>603</v>
      </c>
      <c r="K171" s="14" t="s">
        <v>2874</v>
      </c>
      <c r="L171" s="16" t="s">
        <v>5331</v>
      </c>
      <c r="M171" s="17" t="s">
        <v>5332</v>
      </c>
      <c r="N171" s="14" t="s">
        <v>128</v>
      </c>
      <c r="O171" s="14" t="s">
        <v>240</v>
      </c>
      <c r="P171" s="14" t="s">
        <v>5333</v>
      </c>
      <c r="Q171" s="14" t="s">
        <v>168</v>
      </c>
      <c r="R171" s="14" t="s">
        <v>2877</v>
      </c>
      <c r="S171" s="14" t="s">
        <v>5334</v>
      </c>
      <c r="T171" s="14" t="s">
        <v>170</v>
      </c>
      <c r="U171" s="14" t="s">
        <v>241</v>
      </c>
      <c r="V171" s="16" t="s">
        <v>5335</v>
      </c>
      <c r="W171" s="14" t="s">
        <v>287</v>
      </c>
      <c r="X171" s="14" t="s">
        <v>5336</v>
      </c>
      <c r="Y171" s="16" t="s">
        <v>3217</v>
      </c>
      <c r="Z171" s="14" t="s">
        <v>168</v>
      </c>
      <c r="AA171" s="18"/>
      <c r="AB171" s="19"/>
      <c r="AC171" s="19" t="s">
        <v>2882</v>
      </c>
      <c r="AD171" s="19" t="s">
        <v>2536</v>
      </c>
      <c r="AE171" s="14" t="s">
        <v>291</v>
      </c>
      <c r="AF171" s="20" t="s">
        <v>5337</v>
      </c>
      <c r="AG171" s="21" t="s">
        <v>1595</v>
      </c>
      <c r="AH171" s="19" t="s">
        <v>5338</v>
      </c>
      <c r="AI171" s="16" t="s">
        <v>2885</v>
      </c>
      <c r="AJ171" s="16" t="s">
        <v>5339</v>
      </c>
      <c r="AK171" s="16" t="s">
        <v>5340</v>
      </c>
      <c r="AL171" s="14" t="s">
        <v>184</v>
      </c>
      <c r="AM171" s="14" t="s">
        <v>5341</v>
      </c>
    </row>
    <row r="172" customFormat="false" ht="15" hidden="false" customHeight="true" outlineLevel="0" collapsed="false">
      <c r="A172" s="14" t="s">
        <v>5342</v>
      </c>
      <c r="B172" s="14" t="s">
        <v>157</v>
      </c>
      <c r="C172" s="15" t="n">
        <v>44616</v>
      </c>
      <c r="D172" s="14" t="n">
        <f aca="false">IF(C172="","",YEAR(C172))</f>
        <v>2022</v>
      </c>
      <c r="E172" s="14" t="s">
        <v>3224</v>
      </c>
      <c r="F172" s="16" t="s">
        <v>5343</v>
      </c>
      <c r="G172" s="14" t="s">
        <v>5344</v>
      </c>
      <c r="H172" s="14" t="s">
        <v>5345</v>
      </c>
      <c r="I172" s="16" t="s">
        <v>5346</v>
      </c>
      <c r="J172" s="14" t="s">
        <v>1201</v>
      </c>
      <c r="K172" s="14" t="s">
        <v>2952</v>
      </c>
      <c r="L172" s="16" t="s">
        <v>5347</v>
      </c>
      <c r="M172" s="17" t="s">
        <v>5348</v>
      </c>
      <c r="N172" s="14" t="s">
        <v>128</v>
      </c>
      <c r="O172" s="14" t="s">
        <v>365</v>
      </c>
      <c r="P172" s="14" t="s">
        <v>3922</v>
      </c>
      <c r="Q172" s="14" t="s">
        <v>168</v>
      </c>
      <c r="R172" s="14" t="s">
        <v>2955</v>
      </c>
      <c r="S172" s="14" t="s">
        <v>5349</v>
      </c>
      <c r="T172" s="14" t="s">
        <v>1336</v>
      </c>
      <c r="U172" s="14" t="s">
        <v>956</v>
      </c>
      <c r="V172" s="16" t="s">
        <v>5350</v>
      </c>
      <c r="W172" s="14" t="s">
        <v>169</v>
      </c>
      <c r="X172" s="14" t="s">
        <v>5351</v>
      </c>
      <c r="Y172" s="16" t="s">
        <v>5352</v>
      </c>
      <c r="Z172" s="14" t="s">
        <v>168</v>
      </c>
      <c r="AA172" s="18"/>
      <c r="AB172" s="19"/>
      <c r="AC172" s="19" t="s">
        <v>5353</v>
      </c>
      <c r="AD172" s="19" t="s">
        <v>2536</v>
      </c>
      <c r="AE172" s="14" t="s">
        <v>291</v>
      </c>
      <c r="AF172" s="20" t="s">
        <v>5354</v>
      </c>
      <c r="AG172" s="21" t="s">
        <v>5355</v>
      </c>
      <c r="AH172" s="19" t="s">
        <v>5356</v>
      </c>
      <c r="AI172" s="16" t="s">
        <v>2885</v>
      </c>
      <c r="AJ172" s="16" t="s">
        <v>5357</v>
      </c>
      <c r="AK172" s="16" t="s">
        <v>5358</v>
      </c>
      <c r="AL172" s="14" t="s">
        <v>184</v>
      </c>
      <c r="AM172" s="14" t="s">
        <v>5359</v>
      </c>
    </row>
    <row r="173" customFormat="false" ht="15" hidden="false" customHeight="true" outlineLevel="0" collapsed="false">
      <c r="A173" s="14" t="s">
        <v>5360</v>
      </c>
      <c r="B173" s="14" t="s">
        <v>157</v>
      </c>
      <c r="C173" s="15" t="n">
        <v>44616</v>
      </c>
      <c r="D173" s="14" t="n">
        <f aca="false">IF(C173="","",YEAR(C173))</f>
        <v>2022</v>
      </c>
      <c r="E173" s="14" t="s">
        <v>120</v>
      </c>
      <c r="F173" s="16" t="s">
        <v>5361</v>
      </c>
      <c r="G173" s="14" t="s">
        <v>5362</v>
      </c>
      <c r="H173" s="14" t="s">
        <v>5363</v>
      </c>
      <c r="I173" s="16" t="s">
        <v>5195</v>
      </c>
      <c r="J173" s="14" t="s">
        <v>2770</v>
      </c>
      <c r="K173" s="14" t="s">
        <v>2972</v>
      </c>
      <c r="L173" s="16" t="s">
        <v>5364</v>
      </c>
      <c r="M173" s="17" t="s">
        <v>5365</v>
      </c>
      <c r="N173" s="14" t="s">
        <v>128</v>
      </c>
      <c r="O173" s="14" t="s">
        <v>240</v>
      </c>
      <c r="P173" s="14" t="s">
        <v>329</v>
      </c>
      <c r="Q173" s="14" t="s">
        <v>168</v>
      </c>
      <c r="R173" s="14" t="s">
        <v>2898</v>
      </c>
      <c r="S173" s="14" t="s">
        <v>5366</v>
      </c>
      <c r="T173" s="14" t="s">
        <v>330</v>
      </c>
      <c r="U173" s="14" t="s">
        <v>2599</v>
      </c>
      <c r="V173" s="16" t="s">
        <v>5367</v>
      </c>
      <c r="W173" s="14" t="s">
        <v>2463</v>
      </c>
      <c r="X173" s="14" t="s">
        <v>5368</v>
      </c>
      <c r="Y173" s="16" t="s">
        <v>3017</v>
      </c>
      <c r="Z173" s="14" t="s">
        <v>168</v>
      </c>
      <c r="AA173" s="18"/>
      <c r="AB173" s="19"/>
      <c r="AC173" s="19" t="s">
        <v>4834</v>
      </c>
      <c r="AD173" s="19" t="s">
        <v>2536</v>
      </c>
      <c r="AE173" s="14" t="s">
        <v>291</v>
      </c>
      <c r="AF173" s="20" t="s">
        <v>3017</v>
      </c>
      <c r="AG173" s="21" t="s">
        <v>1595</v>
      </c>
      <c r="AH173" s="19" t="s">
        <v>5369</v>
      </c>
      <c r="AI173" s="16" t="s">
        <v>2885</v>
      </c>
      <c r="AJ173" s="16" t="s">
        <v>5370</v>
      </c>
      <c r="AK173" s="16" t="s">
        <v>5371</v>
      </c>
      <c r="AL173" s="14" t="s">
        <v>184</v>
      </c>
      <c r="AM173" s="14" t="s">
        <v>5372</v>
      </c>
    </row>
    <row r="174" customFormat="false" ht="15" hidden="false" customHeight="true" outlineLevel="0" collapsed="false">
      <c r="A174" s="14" t="s">
        <v>5373</v>
      </c>
      <c r="B174" s="14" t="s">
        <v>157</v>
      </c>
      <c r="C174" s="15" t="n">
        <v>44642</v>
      </c>
      <c r="D174" s="14" t="n">
        <f aca="false">IF(C174="","",YEAR(C174))</f>
        <v>2022</v>
      </c>
      <c r="E174" s="14" t="s">
        <v>3224</v>
      </c>
      <c r="F174" s="16" t="s">
        <v>5374</v>
      </c>
      <c r="G174" s="14" t="s">
        <v>5375</v>
      </c>
      <c r="H174" s="14" t="s">
        <v>4858</v>
      </c>
      <c r="I174" s="16"/>
      <c r="J174" s="14" t="s">
        <v>2691</v>
      </c>
      <c r="K174" s="14" t="s">
        <v>2952</v>
      </c>
      <c r="L174" s="16" t="s">
        <v>5376</v>
      </c>
      <c r="M174" s="17" t="s">
        <v>5377</v>
      </c>
      <c r="N174" s="14" t="s">
        <v>128</v>
      </c>
      <c r="O174" s="14" t="s">
        <v>166</v>
      </c>
      <c r="P174" s="14" t="s">
        <v>587</v>
      </c>
      <c r="Q174" s="14" t="s">
        <v>265</v>
      </c>
      <c r="R174" s="14" t="s">
        <v>2955</v>
      </c>
      <c r="S174" s="14" t="s">
        <v>5378</v>
      </c>
      <c r="T174" s="14" t="s">
        <v>170</v>
      </c>
      <c r="U174" s="14" t="s">
        <v>171</v>
      </c>
      <c r="V174" s="16" t="s">
        <v>5379</v>
      </c>
      <c r="W174" s="14" t="s">
        <v>169</v>
      </c>
      <c r="X174" s="14" t="s">
        <v>5380</v>
      </c>
      <c r="Y174" s="16" t="s">
        <v>5381</v>
      </c>
      <c r="Z174" s="14" t="s">
        <v>168</v>
      </c>
      <c r="AA174" s="18"/>
      <c r="AB174" s="19"/>
      <c r="AC174" s="19" t="s">
        <v>5382</v>
      </c>
      <c r="AD174" s="19" t="s">
        <v>2536</v>
      </c>
      <c r="AE174" s="14" t="s">
        <v>291</v>
      </c>
      <c r="AF174" s="20" t="s">
        <v>5383</v>
      </c>
      <c r="AG174" s="21" t="s">
        <v>5384</v>
      </c>
      <c r="AH174" s="19" t="s">
        <v>5385</v>
      </c>
      <c r="AI174" s="16" t="s">
        <v>5386</v>
      </c>
      <c r="AJ174" s="16" t="s">
        <v>5387</v>
      </c>
      <c r="AK174" s="16" t="s">
        <v>5388</v>
      </c>
      <c r="AL174" s="14" t="s">
        <v>184</v>
      </c>
      <c r="AM174" s="14" t="s">
        <v>5389</v>
      </c>
    </row>
    <row r="175" customFormat="false" ht="15" hidden="false" customHeight="true" outlineLevel="0" collapsed="false">
      <c r="A175" s="14" t="s">
        <v>5390</v>
      </c>
      <c r="B175" s="14" t="s">
        <v>157</v>
      </c>
      <c r="C175" s="15" t="n">
        <v>44648</v>
      </c>
      <c r="D175" s="14" t="n">
        <f aca="false">IF(C175="","",YEAR(C175))</f>
        <v>2022</v>
      </c>
      <c r="E175" s="14" t="s">
        <v>3224</v>
      </c>
      <c r="F175" s="16" t="s">
        <v>5391</v>
      </c>
      <c r="G175" s="14" t="s">
        <v>5392</v>
      </c>
      <c r="H175" s="14" t="s">
        <v>4896</v>
      </c>
      <c r="I175" s="16" t="s">
        <v>5393</v>
      </c>
      <c r="J175" s="14" t="s">
        <v>2691</v>
      </c>
      <c r="K175" s="14" t="s">
        <v>2952</v>
      </c>
      <c r="L175" s="16" t="s">
        <v>5394</v>
      </c>
      <c r="M175" s="17" t="s">
        <v>5395</v>
      </c>
      <c r="N175" s="14" t="s">
        <v>128</v>
      </c>
      <c r="O175" s="14" t="s">
        <v>365</v>
      </c>
      <c r="P175" s="14" t="s">
        <v>346</v>
      </c>
      <c r="Q175" s="14" t="s">
        <v>168</v>
      </c>
      <c r="R175" s="14" t="s">
        <v>2955</v>
      </c>
      <c r="S175" s="14" t="s">
        <v>5396</v>
      </c>
      <c r="T175" s="14" t="s">
        <v>170</v>
      </c>
      <c r="U175" s="14" t="s">
        <v>171</v>
      </c>
      <c r="V175" s="16" t="s">
        <v>5397</v>
      </c>
      <c r="W175" s="14" t="s">
        <v>169</v>
      </c>
      <c r="X175" s="14" t="s">
        <v>5398</v>
      </c>
      <c r="Y175" s="16" t="s">
        <v>5399</v>
      </c>
      <c r="Z175" s="14" t="s">
        <v>265</v>
      </c>
      <c r="AA175" s="18" t="s">
        <v>4070</v>
      </c>
      <c r="AB175" s="19" t="n">
        <v>20000</v>
      </c>
      <c r="AC175" s="19" t="s">
        <v>5400</v>
      </c>
      <c r="AD175" s="19" t="s">
        <v>5401</v>
      </c>
      <c r="AE175" s="14" t="s">
        <v>265</v>
      </c>
      <c r="AF175" s="20" t="s">
        <v>5402</v>
      </c>
      <c r="AG175" s="21" t="s">
        <v>5403</v>
      </c>
      <c r="AH175" s="19" t="s">
        <v>5404</v>
      </c>
      <c r="AI175" s="16" t="s">
        <v>2885</v>
      </c>
      <c r="AJ175" s="16" t="s">
        <v>5405</v>
      </c>
      <c r="AK175" s="16" t="s">
        <v>5406</v>
      </c>
      <c r="AL175" s="14" t="s">
        <v>184</v>
      </c>
      <c r="AM175" s="14" t="s">
        <v>5407</v>
      </c>
    </row>
    <row r="176" customFormat="false" ht="15" hidden="false" customHeight="true" outlineLevel="0" collapsed="false">
      <c r="A176" s="14" t="s">
        <v>5408</v>
      </c>
      <c r="B176" s="14" t="s">
        <v>157</v>
      </c>
      <c r="C176" s="15" t="n">
        <v>44655</v>
      </c>
      <c r="D176" s="14" t="n">
        <f aca="false">IF(C176="","",YEAR(C176))</f>
        <v>2022</v>
      </c>
      <c r="E176" s="14" t="s">
        <v>120</v>
      </c>
      <c r="F176" s="16" t="s">
        <v>5409</v>
      </c>
      <c r="G176" s="14" t="s">
        <v>5410</v>
      </c>
      <c r="H176" s="14" t="s">
        <v>5411</v>
      </c>
      <c r="I176" s="16" t="s">
        <v>5412</v>
      </c>
      <c r="J176" s="14" t="s">
        <v>1201</v>
      </c>
      <c r="K176" s="14" t="s">
        <v>2952</v>
      </c>
      <c r="L176" s="16" t="s">
        <v>5413</v>
      </c>
      <c r="M176" s="17" t="s">
        <v>5414</v>
      </c>
      <c r="N176" s="14" t="s">
        <v>128</v>
      </c>
      <c r="O176" s="14" t="s">
        <v>240</v>
      </c>
      <c r="P176" s="14" t="s">
        <v>329</v>
      </c>
      <c r="Q176" s="14" t="s">
        <v>168</v>
      </c>
      <c r="R176" s="14" t="s">
        <v>2898</v>
      </c>
      <c r="S176" s="14" t="s">
        <v>5415</v>
      </c>
      <c r="T176" s="14" t="s">
        <v>170</v>
      </c>
      <c r="U176" s="14" t="s">
        <v>171</v>
      </c>
      <c r="V176" s="16" t="s">
        <v>5416</v>
      </c>
      <c r="W176" s="14" t="s">
        <v>169</v>
      </c>
      <c r="X176" s="14" t="s">
        <v>5417</v>
      </c>
      <c r="Y176" s="16" t="s">
        <v>5418</v>
      </c>
      <c r="Z176" s="14" t="s">
        <v>168</v>
      </c>
      <c r="AA176" s="18"/>
      <c r="AB176" s="19"/>
      <c r="AC176" s="19" t="s">
        <v>5419</v>
      </c>
      <c r="AD176" s="19" t="s">
        <v>2536</v>
      </c>
      <c r="AE176" s="14" t="s">
        <v>291</v>
      </c>
      <c r="AF176" s="20" t="s">
        <v>5420</v>
      </c>
      <c r="AG176" s="21" t="s">
        <v>5421</v>
      </c>
      <c r="AH176" s="19" t="s">
        <v>5422</v>
      </c>
      <c r="AI176" s="16" t="s">
        <v>2885</v>
      </c>
      <c r="AJ176" s="16" t="s">
        <v>5423</v>
      </c>
      <c r="AK176" s="16" t="s">
        <v>5308</v>
      </c>
      <c r="AL176" s="14" t="s">
        <v>184</v>
      </c>
      <c r="AM176" s="14" t="s">
        <v>5424</v>
      </c>
    </row>
    <row r="177" customFormat="false" ht="15" hidden="false" customHeight="true" outlineLevel="0" collapsed="false">
      <c r="A177" s="14" t="s">
        <v>5425</v>
      </c>
      <c r="B177" s="14" t="s">
        <v>157</v>
      </c>
      <c r="C177" s="15" t="n">
        <v>44671</v>
      </c>
      <c r="D177" s="14" t="n">
        <f aca="false">IF(C177="","",YEAR(C177))</f>
        <v>2022</v>
      </c>
      <c r="E177" s="14" t="s">
        <v>120</v>
      </c>
      <c r="F177" s="16" t="s">
        <v>5426</v>
      </c>
      <c r="G177" s="14" t="s">
        <v>5427</v>
      </c>
      <c r="H177" s="14" t="s">
        <v>5428</v>
      </c>
      <c r="I177" s="16" t="s">
        <v>5429</v>
      </c>
      <c r="J177" s="14" t="s">
        <v>2691</v>
      </c>
      <c r="K177" s="14" t="s">
        <v>2972</v>
      </c>
      <c r="L177" s="16" t="s">
        <v>5430</v>
      </c>
      <c r="M177" s="17" t="s">
        <v>5431</v>
      </c>
      <c r="N177" s="14" t="s">
        <v>128</v>
      </c>
      <c r="O177" s="14" t="s">
        <v>166</v>
      </c>
      <c r="P177" s="14" t="s">
        <v>5432</v>
      </c>
      <c r="Q177" s="14" t="s">
        <v>265</v>
      </c>
      <c r="R177" s="14" t="s">
        <v>2898</v>
      </c>
      <c r="S177" s="14" t="s">
        <v>5433</v>
      </c>
      <c r="T177" s="14" t="s">
        <v>170</v>
      </c>
      <c r="U177" s="14" t="s">
        <v>171</v>
      </c>
      <c r="V177" s="16" t="s">
        <v>5434</v>
      </c>
      <c r="W177" s="14" t="s">
        <v>169</v>
      </c>
      <c r="X177" s="14" t="s">
        <v>5435</v>
      </c>
      <c r="Y177" s="16" t="s">
        <v>5436</v>
      </c>
      <c r="Z177" s="14" t="s">
        <v>265</v>
      </c>
      <c r="AA177" s="18" t="s">
        <v>5437</v>
      </c>
      <c r="AB177" s="19" t="n">
        <v>20000</v>
      </c>
      <c r="AC177" s="19" t="s">
        <v>5438</v>
      </c>
      <c r="AD177" s="19" t="s">
        <v>5439</v>
      </c>
      <c r="AE177" s="14" t="s">
        <v>168</v>
      </c>
      <c r="AF177" s="20" t="s">
        <v>5440</v>
      </c>
      <c r="AG177" s="21" t="s">
        <v>5441</v>
      </c>
      <c r="AH177" s="19" t="s">
        <v>5442</v>
      </c>
      <c r="AI177" s="16" t="s">
        <v>2885</v>
      </c>
      <c r="AJ177" s="16" t="s">
        <v>5443</v>
      </c>
      <c r="AK177" s="16" t="s">
        <v>5444</v>
      </c>
      <c r="AL177" s="14" t="s">
        <v>184</v>
      </c>
      <c r="AM177" s="14" t="s">
        <v>5445</v>
      </c>
    </row>
    <row r="178" customFormat="false" ht="15" hidden="false" customHeight="true" outlineLevel="0" collapsed="false">
      <c r="A178" s="14" t="s">
        <v>5446</v>
      </c>
      <c r="B178" s="14" t="s">
        <v>157</v>
      </c>
      <c r="C178" s="15" t="n">
        <v>44672</v>
      </c>
      <c r="D178" s="14" t="n">
        <f aca="false">IF(C178="","",YEAR(C178))</f>
        <v>2022</v>
      </c>
      <c r="E178" s="14" t="s">
        <v>120</v>
      </c>
      <c r="F178" s="16" t="s">
        <v>5447</v>
      </c>
      <c r="G178" s="14" t="s">
        <v>2988</v>
      </c>
      <c r="H178" s="14" t="s">
        <v>5448</v>
      </c>
      <c r="I178" s="16" t="s">
        <v>5449</v>
      </c>
      <c r="J178" s="14" t="s">
        <v>2790</v>
      </c>
      <c r="K178" s="14" t="s">
        <v>2952</v>
      </c>
      <c r="L178" s="16" t="s">
        <v>5450</v>
      </c>
      <c r="M178" s="17" t="s">
        <v>5451</v>
      </c>
      <c r="N178" s="14" t="s">
        <v>128</v>
      </c>
      <c r="O178" s="14" t="s">
        <v>365</v>
      </c>
      <c r="P178" s="14" t="s">
        <v>264</v>
      </c>
      <c r="Q178" s="14" t="s">
        <v>168</v>
      </c>
      <c r="R178" s="14" t="s">
        <v>2898</v>
      </c>
      <c r="S178" s="14" t="s">
        <v>5452</v>
      </c>
      <c r="T178" s="14" t="s">
        <v>170</v>
      </c>
      <c r="U178" s="14" t="s">
        <v>288</v>
      </c>
      <c r="V178" s="16" t="s">
        <v>5453</v>
      </c>
      <c r="W178" s="14" t="s">
        <v>287</v>
      </c>
      <c r="X178" s="14" t="s">
        <v>5454</v>
      </c>
      <c r="Y178" s="16" t="s">
        <v>5455</v>
      </c>
      <c r="Z178" s="14" t="s">
        <v>168</v>
      </c>
      <c r="AA178" s="18"/>
      <c r="AB178" s="19"/>
      <c r="AC178" s="19" t="s">
        <v>5456</v>
      </c>
      <c r="AD178" s="19" t="s">
        <v>2536</v>
      </c>
      <c r="AE178" s="14" t="s">
        <v>291</v>
      </c>
      <c r="AF178" s="20" t="s">
        <v>5457</v>
      </c>
      <c r="AG178" s="21" t="s">
        <v>5458</v>
      </c>
      <c r="AH178" s="19" t="s">
        <v>5459</v>
      </c>
      <c r="AI178" s="16" t="s">
        <v>2885</v>
      </c>
      <c r="AJ178" s="16" t="s">
        <v>5460</v>
      </c>
      <c r="AK178" s="16" t="s">
        <v>5461</v>
      </c>
      <c r="AL178" s="14" t="s">
        <v>184</v>
      </c>
      <c r="AM178" s="14" t="s">
        <v>5462</v>
      </c>
    </row>
    <row r="179" customFormat="false" ht="15" hidden="false" customHeight="true" outlineLevel="0" collapsed="false">
      <c r="A179" s="14" t="s">
        <v>5463</v>
      </c>
      <c r="B179" s="14" t="s">
        <v>157</v>
      </c>
      <c r="C179" s="15" t="n">
        <v>44676</v>
      </c>
      <c r="D179" s="14" t="n">
        <f aca="false">IF(C179="","",YEAR(C179))</f>
        <v>2022</v>
      </c>
      <c r="E179" s="14" t="s">
        <v>3224</v>
      </c>
      <c r="F179" s="16" t="s">
        <v>5464</v>
      </c>
      <c r="G179" s="14" t="s">
        <v>5465</v>
      </c>
      <c r="H179" s="14" t="s">
        <v>5466</v>
      </c>
      <c r="I179" s="16" t="s">
        <v>5467</v>
      </c>
      <c r="J179" s="14" t="s">
        <v>2770</v>
      </c>
      <c r="K179" s="14" t="s">
        <v>2952</v>
      </c>
      <c r="L179" s="16" t="s">
        <v>5468</v>
      </c>
      <c r="M179" s="17" t="s">
        <v>5469</v>
      </c>
      <c r="N179" s="14" t="s">
        <v>128</v>
      </c>
      <c r="O179" s="14" t="s">
        <v>166</v>
      </c>
      <c r="P179" s="14" t="s">
        <v>4673</v>
      </c>
      <c r="Q179" s="14" t="s">
        <v>168</v>
      </c>
      <c r="R179" s="14" t="s">
        <v>2955</v>
      </c>
      <c r="S179" s="14" t="s">
        <v>5470</v>
      </c>
      <c r="T179" s="14" t="s">
        <v>170</v>
      </c>
      <c r="U179" s="14" t="s">
        <v>288</v>
      </c>
      <c r="V179" s="16" t="s">
        <v>5471</v>
      </c>
      <c r="W179" s="14" t="s">
        <v>287</v>
      </c>
      <c r="X179" s="14" t="s">
        <v>5472</v>
      </c>
      <c r="Y179" s="16" t="s">
        <v>5473</v>
      </c>
      <c r="Z179" s="14" t="s">
        <v>168</v>
      </c>
      <c r="AA179" s="18"/>
      <c r="AB179" s="19"/>
      <c r="AC179" s="19" t="s">
        <v>5474</v>
      </c>
      <c r="AD179" s="19" t="s">
        <v>2536</v>
      </c>
      <c r="AE179" s="14" t="s">
        <v>291</v>
      </c>
      <c r="AF179" s="20" t="s">
        <v>5038</v>
      </c>
      <c r="AG179" s="21" t="s">
        <v>5475</v>
      </c>
      <c r="AH179" s="19" t="s">
        <v>5476</v>
      </c>
      <c r="AI179" s="16" t="s">
        <v>2885</v>
      </c>
      <c r="AJ179" s="16" t="s">
        <v>5477</v>
      </c>
      <c r="AK179" s="16" t="s">
        <v>5478</v>
      </c>
      <c r="AL179" s="14" t="s">
        <v>184</v>
      </c>
      <c r="AM179" s="14" t="s">
        <v>5479</v>
      </c>
    </row>
    <row r="180" customFormat="false" ht="15" hidden="false" customHeight="true" outlineLevel="0" collapsed="false">
      <c r="A180" s="14" t="s">
        <v>5480</v>
      </c>
      <c r="B180" s="14" t="s">
        <v>157</v>
      </c>
      <c r="C180" s="15" t="n">
        <v>44691</v>
      </c>
      <c r="D180" s="14" t="n">
        <f aca="false">IF(C180="","",YEAR(C180))</f>
        <v>2022</v>
      </c>
      <c r="E180" s="14" t="s">
        <v>120</v>
      </c>
      <c r="F180" s="16" t="s">
        <v>5481</v>
      </c>
      <c r="G180" s="14" t="s">
        <v>4147</v>
      </c>
      <c r="H180" s="14" t="s">
        <v>5482</v>
      </c>
      <c r="I180" s="16" t="s">
        <v>5483</v>
      </c>
      <c r="J180" s="14" t="s">
        <v>603</v>
      </c>
      <c r="K180" s="14" t="s">
        <v>2972</v>
      </c>
      <c r="L180" s="16" t="s">
        <v>5484</v>
      </c>
      <c r="M180" s="17" t="s">
        <v>5485</v>
      </c>
      <c r="N180" s="14" t="s">
        <v>128</v>
      </c>
      <c r="O180" s="14" t="s">
        <v>365</v>
      </c>
      <c r="P180" s="14" t="s">
        <v>4152</v>
      </c>
      <c r="Q180" s="14" t="s">
        <v>168</v>
      </c>
      <c r="R180" s="14" t="s">
        <v>2898</v>
      </c>
      <c r="S180" s="14" t="s">
        <v>5486</v>
      </c>
      <c r="T180" s="14" t="s">
        <v>330</v>
      </c>
      <c r="U180" s="14" t="s">
        <v>331</v>
      </c>
      <c r="V180" s="16" t="s">
        <v>5487</v>
      </c>
      <c r="W180" s="14" t="s">
        <v>2463</v>
      </c>
      <c r="X180" s="14" t="s">
        <v>5488</v>
      </c>
      <c r="Y180" s="16" t="s">
        <v>5489</v>
      </c>
      <c r="Z180" s="14" t="s">
        <v>168</v>
      </c>
      <c r="AA180" s="18"/>
      <c r="AB180" s="19"/>
      <c r="AC180" s="19" t="s">
        <v>4834</v>
      </c>
      <c r="AD180" s="19" t="s">
        <v>2536</v>
      </c>
      <c r="AE180" s="14" t="s">
        <v>291</v>
      </c>
      <c r="AF180" s="20" t="s">
        <v>3017</v>
      </c>
      <c r="AG180" s="21" t="s">
        <v>1595</v>
      </c>
      <c r="AH180" s="19" t="s">
        <v>5490</v>
      </c>
      <c r="AI180" s="16" t="s">
        <v>2885</v>
      </c>
      <c r="AJ180" s="16" t="s">
        <v>5491</v>
      </c>
      <c r="AK180" s="16" t="s">
        <v>5492</v>
      </c>
      <c r="AL180" s="14" t="s">
        <v>184</v>
      </c>
      <c r="AM180" s="14" t="s">
        <v>5493</v>
      </c>
    </row>
    <row r="181" customFormat="false" ht="15" hidden="false" customHeight="true" outlineLevel="0" collapsed="false">
      <c r="A181" s="14" t="s">
        <v>5494</v>
      </c>
      <c r="B181" s="14" t="s">
        <v>157</v>
      </c>
      <c r="C181" s="15" t="n">
        <v>44697</v>
      </c>
      <c r="D181" s="14" t="n">
        <f aca="false">IF(C181="","",YEAR(C181))</f>
        <v>2022</v>
      </c>
      <c r="E181" s="14" t="s">
        <v>3224</v>
      </c>
      <c r="F181" s="16" t="s">
        <v>5495</v>
      </c>
      <c r="G181" s="14" t="s">
        <v>5496</v>
      </c>
      <c r="H181" s="14"/>
      <c r="I181" s="16"/>
      <c r="J181" s="14" t="s">
        <v>2691</v>
      </c>
      <c r="K181" s="14" t="s">
        <v>2952</v>
      </c>
      <c r="L181" s="16" t="s">
        <v>5497</v>
      </c>
      <c r="M181" s="17" t="s">
        <v>5498</v>
      </c>
      <c r="N181" s="14" t="s">
        <v>128</v>
      </c>
      <c r="O181" s="14" t="s">
        <v>263</v>
      </c>
      <c r="P181" s="14" t="s">
        <v>5499</v>
      </c>
      <c r="Q181" s="14" t="s">
        <v>168</v>
      </c>
      <c r="R181" s="14" t="s">
        <v>2955</v>
      </c>
      <c r="S181" s="14" t="s">
        <v>5500</v>
      </c>
      <c r="T181" s="14" t="s">
        <v>1336</v>
      </c>
      <c r="U181" s="14" t="s">
        <v>241</v>
      </c>
      <c r="V181" s="16" t="s">
        <v>5501</v>
      </c>
      <c r="W181" s="14" t="s">
        <v>169</v>
      </c>
      <c r="X181" s="14" t="s">
        <v>5502</v>
      </c>
      <c r="Y181" s="16" t="s">
        <v>5503</v>
      </c>
      <c r="Z181" s="14" t="s">
        <v>168</v>
      </c>
      <c r="AA181" s="18" t="s">
        <v>5504</v>
      </c>
      <c r="AB181" s="19"/>
      <c r="AC181" s="19" t="s">
        <v>5505</v>
      </c>
      <c r="AD181" s="19" t="s">
        <v>2536</v>
      </c>
      <c r="AE181" s="14" t="s">
        <v>291</v>
      </c>
      <c r="AF181" s="20" t="s">
        <v>5506</v>
      </c>
      <c r="AG181" s="21" t="s">
        <v>5507</v>
      </c>
      <c r="AH181" s="19" t="s">
        <v>5508</v>
      </c>
      <c r="AI181" s="16" t="s">
        <v>2885</v>
      </c>
      <c r="AJ181" s="16" t="s">
        <v>5509</v>
      </c>
      <c r="AK181" s="16" t="s">
        <v>5510</v>
      </c>
      <c r="AL181" s="14" t="s">
        <v>184</v>
      </c>
      <c r="AM181" s="14" t="s">
        <v>5511</v>
      </c>
    </row>
    <row r="182" customFormat="false" ht="15" hidden="false" customHeight="true" outlineLevel="0" collapsed="false">
      <c r="A182" s="14" t="s">
        <v>5512</v>
      </c>
      <c r="B182" s="14" t="s">
        <v>157</v>
      </c>
      <c r="C182" s="15" t="n">
        <v>44698</v>
      </c>
      <c r="D182" s="14" t="n">
        <f aca="false">IF(C182="","",YEAR(C182))</f>
        <v>2022</v>
      </c>
      <c r="E182" s="14" t="s">
        <v>120</v>
      </c>
      <c r="F182" s="16" t="s">
        <v>5513</v>
      </c>
      <c r="G182" s="14" t="s">
        <v>5514</v>
      </c>
      <c r="H182" s="14" t="s">
        <v>5515</v>
      </c>
      <c r="I182" s="16" t="s">
        <v>5516</v>
      </c>
      <c r="J182" s="14" t="s">
        <v>1201</v>
      </c>
      <c r="K182" s="14" t="s">
        <v>2952</v>
      </c>
      <c r="L182" s="16" t="s">
        <v>5517</v>
      </c>
      <c r="M182" s="17" t="s">
        <v>5518</v>
      </c>
      <c r="N182" s="14" t="s">
        <v>128</v>
      </c>
      <c r="O182" s="14" t="s">
        <v>365</v>
      </c>
      <c r="P182" s="14" t="s">
        <v>5519</v>
      </c>
      <c r="Q182" s="14" t="s">
        <v>168</v>
      </c>
      <c r="R182" s="14" t="s">
        <v>2877</v>
      </c>
      <c r="S182" s="14" t="s">
        <v>5520</v>
      </c>
      <c r="T182" s="14" t="s">
        <v>170</v>
      </c>
      <c r="U182" s="14" t="s">
        <v>171</v>
      </c>
      <c r="V182" s="16" t="s">
        <v>5521</v>
      </c>
      <c r="W182" s="14" t="s">
        <v>169</v>
      </c>
      <c r="X182" s="14" t="s">
        <v>5351</v>
      </c>
      <c r="Y182" s="16" t="s">
        <v>5522</v>
      </c>
      <c r="Z182" s="14" t="s">
        <v>168</v>
      </c>
      <c r="AA182" s="18"/>
      <c r="AB182" s="19"/>
      <c r="AC182" s="19" t="s">
        <v>5523</v>
      </c>
      <c r="AD182" s="19" t="s">
        <v>2536</v>
      </c>
      <c r="AE182" s="14" t="s">
        <v>291</v>
      </c>
      <c r="AF182" s="20" t="s">
        <v>5524</v>
      </c>
      <c r="AG182" s="21" t="s">
        <v>5525</v>
      </c>
      <c r="AH182" s="19" t="s">
        <v>5526</v>
      </c>
      <c r="AI182" s="16" t="s">
        <v>2885</v>
      </c>
      <c r="AJ182" s="16" t="s">
        <v>5527</v>
      </c>
      <c r="AK182" s="16" t="s">
        <v>5528</v>
      </c>
      <c r="AL182" s="14" t="s">
        <v>184</v>
      </c>
      <c r="AM182" s="14" t="s">
        <v>5529</v>
      </c>
    </row>
    <row r="183" customFormat="false" ht="15" hidden="false" customHeight="true" outlineLevel="0" collapsed="false">
      <c r="A183" s="14" t="s">
        <v>5530</v>
      </c>
      <c r="B183" s="14" t="s">
        <v>157</v>
      </c>
      <c r="C183" s="15" t="n">
        <v>44732</v>
      </c>
      <c r="D183" s="14" t="n">
        <f aca="false">IF(C183="","",YEAR(C183))</f>
        <v>2022</v>
      </c>
      <c r="E183" s="14" t="s">
        <v>3224</v>
      </c>
      <c r="F183" s="16" t="s">
        <v>5531</v>
      </c>
      <c r="G183" s="14" t="s">
        <v>4857</v>
      </c>
      <c r="H183" s="14" t="s">
        <v>4858</v>
      </c>
      <c r="I183" s="16"/>
      <c r="J183" s="14" t="s">
        <v>2691</v>
      </c>
      <c r="K183" s="14" t="s">
        <v>2952</v>
      </c>
      <c r="L183" s="16" t="s">
        <v>5532</v>
      </c>
      <c r="M183" s="17" t="s">
        <v>5533</v>
      </c>
      <c r="N183" s="14" t="s">
        <v>128</v>
      </c>
      <c r="O183" s="14" t="s">
        <v>166</v>
      </c>
      <c r="P183" s="14" t="s">
        <v>587</v>
      </c>
      <c r="Q183" s="14" t="s">
        <v>265</v>
      </c>
      <c r="R183" s="14" t="s">
        <v>2955</v>
      </c>
      <c r="S183" s="14" t="s">
        <v>5534</v>
      </c>
      <c r="T183" s="14" t="s">
        <v>170</v>
      </c>
      <c r="U183" s="14" t="s">
        <v>171</v>
      </c>
      <c r="V183" s="16" t="s">
        <v>5535</v>
      </c>
      <c r="W183" s="14" t="s">
        <v>169</v>
      </c>
      <c r="X183" s="14" t="s">
        <v>5536</v>
      </c>
      <c r="Y183" s="16" t="s">
        <v>5537</v>
      </c>
      <c r="Z183" s="14" t="s">
        <v>168</v>
      </c>
      <c r="AA183" s="18"/>
      <c r="AB183" s="19"/>
      <c r="AC183" s="19" t="s">
        <v>5538</v>
      </c>
      <c r="AD183" s="19" t="s">
        <v>2536</v>
      </c>
      <c r="AE183" s="14" t="s">
        <v>291</v>
      </c>
      <c r="AF183" s="20" t="s">
        <v>5539</v>
      </c>
      <c r="AG183" s="21" t="s">
        <v>5540</v>
      </c>
      <c r="AH183" s="19" t="s">
        <v>5541</v>
      </c>
      <c r="AI183" s="16" t="s">
        <v>5542</v>
      </c>
      <c r="AJ183" s="16" t="s">
        <v>5543</v>
      </c>
      <c r="AK183" s="16" t="s">
        <v>5544</v>
      </c>
      <c r="AL183" s="14" t="s">
        <v>184</v>
      </c>
      <c r="AM183" s="14" t="s">
        <v>5545</v>
      </c>
    </row>
    <row r="184" customFormat="false" ht="15" hidden="false" customHeight="true" outlineLevel="0" collapsed="false">
      <c r="A184" s="14" t="s">
        <v>5546</v>
      </c>
      <c r="B184" s="14" t="s">
        <v>157</v>
      </c>
      <c r="C184" s="15" t="n">
        <v>44740</v>
      </c>
      <c r="D184" s="14" t="n">
        <f aca="false">IF(C184="","",YEAR(C184))</f>
        <v>2022</v>
      </c>
      <c r="E184" s="14" t="s">
        <v>120</v>
      </c>
      <c r="F184" s="16" t="s">
        <v>5547</v>
      </c>
      <c r="G184" s="14" t="s">
        <v>5548</v>
      </c>
      <c r="H184" s="14" t="s">
        <v>5549</v>
      </c>
      <c r="I184" s="16"/>
      <c r="J184" s="14" t="s">
        <v>2691</v>
      </c>
      <c r="K184" s="14"/>
      <c r="L184" s="16" t="s">
        <v>5550</v>
      </c>
      <c r="M184" s="17" t="s">
        <v>5551</v>
      </c>
      <c r="N184" s="14"/>
      <c r="O184" s="14"/>
      <c r="P184" s="14"/>
      <c r="Q184" s="14"/>
      <c r="R184" s="14"/>
      <c r="S184" s="14"/>
      <c r="T184" s="14"/>
      <c r="U184" s="14"/>
      <c r="V184" s="16"/>
      <c r="W184" s="14"/>
      <c r="X184" s="14"/>
      <c r="Y184" s="16"/>
      <c r="Z184" s="14"/>
      <c r="AA184" s="18"/>
      <c r="AB184" s="19"/>
      <c r="AC184" s="19"/>
      <c r="AD184" s="19"/>
      <c r="AE184" s="14"/>
      <c r="AF184" s="20"/>
      <c r="AG184" s="21"/>
      <c r="AH184" s="19"/>
      <c r="AI184" s="16"/>
      <c r="AJ184" s="16"/>
      <c r="AK184" s="16"/>
      <c r="AL184" s="14" t="s">
        <v>130</v>
      </c>
      <c r="AM184" s="14" t="s">
        <v>3634</v>
      </c>
    </row>
    <row r="185" customFormat="false" ht="15" hidden="false" customHeight="true" outlineLevel="0" collapsed="false">
      <c r="A185" s="14" t="s">
        <v>5552</v>
      </c>
      <c r="B185" s="14" t="s">
        <v>157</v>
      </c>
      <c r="C185" s="15" t="n">
        <v>44746</v>
      </c>
      <c r="D185" s="14" t="n">
        <f aca="false">IF(C185="","",YEAR(C185))</f>
        <v>2022</v>
      </c>
      <c r="E185" s="14" t="s">
        <v>120</v>
      </c>
      <c r="F185" s="16" t="s">
        <v>5547</v>
      </c>
      <c r="G185" s="14" t="s">
        <v>5548</v>
      </c>
      <c r="H185" s="14" t="s">
        <v>5549</v>
      </c>
      <c r="I185" s="16" t="s">
        <v>5553</v>
      </c>
      <c r="J185" s="14" t="s">
        <v>603</v>
      </c>
      <c r="K185" s="14" t="s">
        <v>2894</v>
      </c>
      <c r="L185" s="16" t="s">
        <v>5554</v>
      </c>
      <c r="M185" s="17" t="s">
        <v>5555</v>
      </c>
      <c r="N185" s="14" t="s">
        <v>128</v>
      </c>
      <c r="O185" s="14" t="s">
        <v>240</v>
      </c>
      <c r="P185" s="14" t="s">
        <v>5556</v>
      </c>
      <c r="Q185" s="14" t="s">
        <v>265</v>
      </c>
      <c r="R185" s="14" t="s">
        <v>2898</v>
      </c>
      <c r="S185" s="14" t="s">
        <v>5557</v>
      </c>
      <c r="T185" s="14" t="s">
        <v>170</v>
      </c>
      <c r="U185" s="14" t="s">
        <v>171</v>
      </c>
      <c r="V185" s="16" t="s">
        <v>5558</v>
      </c>
      <c r="W185" s="14" t="s">
        <v>169</v>
      </c>
      <c r="X185" s="14" t="s">
        <v>5559</v>
      </c>
      <c r="Y185" s="16" t="s">
        <v>5560</v>
      </c>
      <c r="Z185" s="14" t="s">
        <v>265</v>
      </c>
      <c r="AA185" s="18" t="s">
        <v>5561</v>
      </c>
      <c r="AB185" s="19" t="n">
        <v>80000</v>
      </c>
      <c r="AC185" s="19" t="s">
        <v>5562</v>
      </c>
      <c r="AD185" s="19" t="s">
        <v>5563</v>
      </c>
      <c r="AE185" s="14" t="s">
        <v>570</v>
      </c>
      <c r="AF185" s="20" t="s">
        <v>5564</v>
      </c>
      <c r="AG185" s="21" t="s">
        <v>5565</v>
      </c>
      <c r="AH185" s="19" t="s">
        <v>5566</v>
      </c>
      <c r="AI185" s="16" t="s">
        <v>5567</v>
      </c>
      <c r="AJ185" s="16" t="s">
        <v>5568</v>
      </c>
      <c r="AK185" s="16" t="s">
        <v>5569</v>
      </c>
      <c r="AL185" s="14" t="s">
        <v>184</v>
      </c>
      <c r="AM185" s="14" t="s">
        <v>5570</v>
      </c>
    </row>
    <row r="186" customFormat="false" ht="15" hidden="false" customHeight="true" outlineLevel="0" collapsed="false">
      <c r="A186" s="14" t="s">
        <v>5571</v>
      </c>
      <c r="B186" s="14" t="s">
        <v>157</v>
      </c>
      <c r="C186" s="15" t="n">
        <v>44747</v>
      </c>
      <c r="D186" s="14" t="n">
        <f aca="false">IF(C186="","",YEAR(C186))</f>
        <v>2022</v>
      </c>
      <c r="E186" s="14" t="s">
        <v>120</v>
      </c>
      <c r="F186" s="16" t="s">
        <v>5572</v>
      </c>
      <c r="G186" s="14" t="s">
        <v>5573</v>
      </c>
      <c r="H186" s="14" t="s">
        <v>5574</v>
      </c>
      <c r="I186" s="16" t="s">
        <v>5575</v>
      </c>
      <c r="J186" s="14" t="s">
        <v>1201</v>
      </c>
      <c r="K186" s="14" t="s">
        <v>2894</v>
      </c>
      <c r="L186" s="16" t="s">
        <v>5576</v>
      </c>
      <c r="M186" s="17" t="s">
        <v>5577</v>
      </c>
      <c r="N186" s="14" t="s">
        <v>128</v>
      </c>
      <c r="O186" s="14" t="s">
        <v>240</v>
      </c>
      <c r="P186" s="14" t="s">
        <v>5578</v>
      </c>
      <c r="Q186" s="14" t="s">
        <v>168</v>
      </c>
      <c r="R186" s="14" t="s">
        <v>2898</v>
      </c>
      <c r="S186" s="14" t="s">
        <v>5579</v>
      </c>
      <c r="T186" s="14" t="s">
        <v>170</v>
      </c>
      <c r="U186" s="14" t="s">
        <v>171</v>
      </c>
      <c r="V186" s="16" t="s">
        <v>5580</v>
      </c>
      <c r="W186" s="14" t="s">
        <v>169</v>
      </c>
      <c r="X186" s="14" t="s">
        <v>5581</v>
      </c>
      <c r="Y186" s="16" t="s">
        <v>5582</v>
      </c>
      <c r="Z186" s="14" t="s">
        <v>265</v>
      </c>
      <c r="AA186" s="18" t="s">
        <v>5583</v>
      </c>
      <c r="AB186" s="19" t="n">
        <v>50000</v>
      </c>
      <c r="AC186" s="19" t="s">
        <v>5584</v>
      </c>
      <c r="AD186" s="19" t="s">
        <v>5585</v>
      </c>
      <c r="AE186" s="14" t="s">
        <v>570</v>
      </c>
      <c r="AF186" s="20" t="s">
        <v>5586</v>
      </c>
      <c r="AG186" s="21" t="s">
        <v>5587</v>
      </c>
      <c r="AH186" s="19" t="s">
        <v>5588</v>
      </c>
      <c r="AI186" s="16" t="s">
        <v>5589</v>
      </c>
      <c r="AJ186" s="16" t="s">
        <v>5590</v>
      </c>
      <c r="AK186" s="16" t="s">
        <v>5591</v>
      </c>
      <c r="AL186" s="14" t="s">
        <v>184</v>
      </c>
      <c r="AM186" s="14" t="s">
        <v>5592</v>
      </c>
    </row>
    <row r="187" customFormat="false" ht="15" hidden="false" customHeight="true" outlineLevel="0" collapsed="false">
      <c r="A187" s="14" t="s">
        <v>5593</v>
      </c>
      <c r="B187" s="14" t="s">
        <v>157</v>
      </c>
      <c r="C187" s="15" t="n">
        <v>44750</v>
      </c>
      <c r="D187" s="14" t="n">
        <f aca="false">IF(C187="","",YEAR(C187))</f>
        <v>2022</v>
      </c>
      <c r="E187" s="14" t="s">
        <v>120</v>
      </c>
      <c r="F187" s="16" t="s">
        <v>5594</v>
      </c>
      <c r="G187" s="14" t="s">
        <v>5595</v>
      </c>
      <c r="H187" s="14" t="s">
        <v>5596</v>
      </c>
      <c r="I187" s="16" t="s">
        <v>5597</v>
      </c>
      <c r="J187" s="14" t="s">
        <v>1201</v>
      </c>
      <c r="K187" s="14" t="s">
        <v>2952</v>
      </c>
      <c r="L187" s="16" t="s">
        <v>5598</v>
      </c>
      <c r="M187" s="17" t="s">
        <v>5599</v>
      </c>
      <c r="N187" s="14" t="s">
        <v>128</v>
      </c>
      <c r="O187" s="14" t="s">
        <v>365</v>
      </c>
      <c r="P187" s="14" t="s">
        <v>5600</v>
      </c>
      <c r="Q187" s="14" t="s">
        <v>265</v>
      </c>
      <c r="R187" s="14" t="s">
        <v>2898</v>
      </c>
      <c r="S187" s="14" t="s">
        <v>5601</v>
      </c>
      <c r="T187" s="14" t="s">
        <v>170</v>
      </c>
      <c r="U187" s="14" t="s">
        <v>266</v>
      </c>
      <c r="V187" s="16" t="s">
        <v>5602</v>
      </c>
      <c r="W187" s="14" t="s">
        <v>169</v>
      </c>
      <c r="X187" s="14" t="s">
        <v>5603</v>
      </c>
      <c r="Y187" s="16" t="s">
        <v>5604</v>
      </c>
      <c r="Z187" s="14" t="s">
        <v>168</v>
      </c>
      <c r="AA187" s="18"/>
      <c r="AB187" s="19"/>
      <c r="AC187" s="19" t="s">
        <v>5605</v>
      </c>
      <c r="AD187" s="19" t="s">
        <v>2536</v>
      </c>
      <c r="AE187" s="14" t="s">
        <v>291</v>
      </c>
      <c r="AF187" s="20" t="s">
        <v>5606</v>
      </c>
      <c r="AG187" s="21" t="s">
        <v>5607</v>
      </c>
      <c r="AH187" s="19" t="s">
        <v>5608</v>
      </c>
      <c r="AI187" s="16" t="s">
        <v>2885</v>
      </c>
      <c r="AJ187" s="16" t="s">
        <v>5609</v>
      </c>
      <c r="AK187" s="16" t="s">
        <v>5308</v>
      </c>
      <c r="AL187" s="14" t="s">
        <v>184</v>
      </c>
      <c r="AM187" s="14" t="s">
        <v>5610</v>
      </c>
    </row>
    <row r="188" customFormat="false" ht="15" hidden="false" customHeight="true" outlineLevel="0" collapsed="false">
      <c r="A188" s="14" t="s">
        <v>5611</v>
      </c>
      <c r="B188" s="14" t="s">
        <v>157</v>
      </c>
      <c r="C188" s="15" t="n">
        <v>44750</v>
      </c>
      <c r="D188" s="14" t="n">
        <f aca="false">IF(C188="","",YEAR(C188))</f>
        <v>2022</v>
      </c>
      <c r="E188" s="14" t="s">
        <v>187</v>
      </c>
      <c r="F188" s="16" t="s">
        <v>5612</v>
      </c>
      <c r="G188" s="14" t="s">
        <v>5613</v>
      </c>
      <c r="H188" s="14" t="s">
        <v>4325</v>
      </c>
      <c r="I188" s="16" t="s">
        <v>5614</v>
      </c>
      <c r="J188" s="14" t="s">
        <v>1201</v>
      </c>
      <c r="K188" s="14" t="s">
        <v>2952</v>
      </c>
      <c r="L188" s="16" t="s">
        <v>5615</v>
      </c>
      <c r="M188" s="17" t="s">
        <v>5616</v>
      </c>
      <c r="N188" s="14" t="s">
        <v>128</v>
      </c>
      <c r="O188" s="14" t="s">
        <v>365</v>
      </c>
      <c r="P188" s="14" t="s">
        <v>5617</v>
      </c>
      <c r="Q188" s="14" t="s">
        <v>265</v>
      </c>
      <c r="R188" s="14" t="s">
        <v>3011</v>
      </c>
      <c r="S188" s="14" t="s">
        <v>5618</v>
      </c>
      <c r="T188" s="14" t="s">
        <v>170</v>
      </c>
      <c r="U188" s="14" t="s">
        <v>266</v>
      </c>
      <c r="V188" s="16" t="s">
        <v>5619</v>
      </c>
      <c r="W188" s="14" t="s">
        <v>169</v>
      </c>
      <c r="X188" s="14" t="s">
        <v>5620</v>
      </c>
      <c r="Y188" s="16" t="s">
        <v>5621</v>
      </c>
      <c r="Z188" s="14" t="s">
        <v>168</v>
      </c>
      <c r="AA188" s="18"/>
      <c r="AB188" s="19"/>
      <c r="AC188" s="19" t="s">
        <v>5622</v>
      </c>
      <c r="AD188" s="19" t="s">
        <v>2536</v>
      </c>
      <c r="AE188" s="14" t="s">
        <v>291</v>
      </c>
      <c r="AF188" s="20" t="s">
        <v>5623</v>
      </c>
      <c r="AG188" s="21" t="s">
        <v>5624</v>
      </c>
      <c r="AH188" s="19" t="s">
        <v>5625</v>
      </c>
      <c r="AI188" s="16" t="s">
        <v>2885</v>
      </c>
      <c r="AJ188" s="16" t="s">
        <v>5626</v>
      </c>
      <c r="AK188" s="16" t="s">
        <v>5627</v>
      </c>
      <c r="AL188" s="14" t="s">
        <v>184</v>
      </c>
      <c r="AM188" s="14" t="s">
        <v>5628</v>
      </c>
    </row>
    <row r="189" customFormat="false" ht="15" hidden="false" customHeight="true" outlineLevel="0" collapsed="false">
      <c r="A189" s="14" t="s">
        <v>5629</v>
      </c>
      <c r="B189" s="14" t="s">
        <v>157</v>
      </c>
      <c r="C189" s="15" t="n">
        <v>44763</v>
      </c>
      <c r="D189" s="14" t="n">
        <f aca="false">IF(C189="","",YEAR(C189))</f>
        <v>2022</v>
      </c>
      <c r="E189" s="14" t="s">
        <v>187</v>
      </c>
      <c r="F189" s="16" t="s">
        <v>5630</v>
      </c>
      <c r="G189" s="14" t="s">
        <v>5631</v>
      </c>
      <c r="H189" s="14" t="s">
        <v>5632</v>
      </c>
      <c r="I189" s="16" t="s">
        <v>5633</v>
      </c>
      <c r="J189" s="14" t="s">
        <v>2691</v>
      </c>
      <c r="K189" s="14" t="s">
        <v>3056</v>
      </c>
      <c r="L189" s="16" t="s">
        <v>5634</v>
      </c>
      <c r="M189" s="17" t="s">
        <v>5635</v>
      </c>
      <c r="N189" s="14" t="s">
        <v>128</v>
      </c>
      <c r="O189" s="14" t="s">
        <v>166</v>
      </c>
      <c r="P189" s="14" t="s">
        <v>329</v>
      </c>
      <c r="Q189" s="14" t="s">
        <v>168</v>
      </c>
      <c r="R189" s="14" t="s">
        <v>3011</v>
      </c>
      <c r="S189" s="14" t="s">
        <v>5636</v>
      </c>
      <c r="T189" s="14" t="s">
        <v>170</v>
      </c>
      <c r="U189" s="14" t="s">
        <v>241</v>
      </c>
      <c r="V189" s="16" t="s">
        <v>5637</v>
      </c>
      <c r="W189" s="14" t="s">
        <v>169</v>
      </c>
      <c r="X189" s="14" t="s">
        <v>5638</v>
      </c>
      <c r="Y189" s="16" t="s">
        <v>5639</v>
      </c>
      <c r="Z189" s="14" t="s">
        <v>168</v>
      </c>
      <c r="AA189" s="18"/>
      <c r="AB189" s="19"/>
      <c r="AC189" s="19" t="s">
        <v>5640</v>
      </c>
      <c r="AD189" s="19" t="s">
        <v>2536</v>
      </c>
      <c r="AE189" s="14" t="s">
        <v>291</v>
      </c>
      <c r="AF189" s="20" t="s">
        <v>5641</v>
      </c>
      <c r="AG189" s="21" t="s">
        <v>5642</v>
      </c>
      <c r="AH189" s="19" t="s">
        <v>5643</v>
      </c>
      <c r="AI189" s="16" t="s">
        <v>2885</v>
      </c>
      <c r="AJ189" s="16" t="s">
        <v>5644</v>
      </c>
      <c r="AK189" s="16" t="s">
        <v>5645</v>
      </c>
      <c r="AL189" s="14" t="s">
        <v>184</v>
      </c>
      <c r="AM189" s="14" t="s">
        <v>5646</v>
      </c>
    </row>
    <row r="190" customFormat="false" ht="15" hidden="false" customHeight="true" outlineLevel="0" collapsed="false">
      <c r="A190" s="14" t="s">
        <v>5647</v>
      </c>
      <c r="B190" s="14" t="s">
        <v>157</v>
      </c>
      <c r="C190" s="15" t="n">
        <v>44820</v>
      </c>
      <c r="D190" s="14" t="n">
        <f aca="false">IF(C190="","",YEAR(C190))</f>
        <v>2022</v>
      </c>
      <c r="E190" s="14" t="s">
        <v>120</v>
      </c>
      <c r="F190" s="16" t="s">
        <v>5648</v>
      </c>
      <c r="G190" s="14" t="s">
        <v>5649</v>
      </c>
      <c r="H190" s="14" t="s">
        <v>5650</v>
      </c>
      <c r="I190" s="16"/>
      <c r="J190" s="14" t="s">
        <v>2691</v>
      </c>
      <c r="K190" s="14"/>
      <c r="L190" s="16" t="s">
        <v>5651</v>
      </c>
      <c r="M190" s="17" t="s">
        <v>5652</v>
      </c>
      <c r="N190" s="14"/>
      <c r="O190" s="14"/>
      <c r="P190" s="14"/>
      <c r="Q190" s="14"/>
      <c r="R190" s="14"/>
      <c r="S190" s="14"/>
      <c r="T190" s="14"/>
      <c r="U190" s="14"/>
      <c r="V190" s="16"/>
      <c r="W190" s="14"/>
      <c r="X190" s="14"/>
      <c r="Y190" s="16"/>
      <c r="Z190" s="14"/>
      <c r="AA190" s="18"/>
      <c r="AB190" s="19"/>
      <c r="AC190" s="19"/>
      <c r="AD190" s="19"/>
      <c r="AE190" s="14"/>
      <c r="AF190" s="20"/>
      <c r="AG190" s="21"/>
      <c r="AH190" s="19"/>
      <c r="AI190" s="16"/>
      <c r="AJ190" s="16"/>
      <c r="AK190" s="16"/>
      <c r="AL190" s="14" t="s">
        <v>130</v>
      </c>
      <c r="AM190" s="14" t="s">
        <v>3634</v>
      </c>
    </row>
    <row r="191" customFormat="false" ht="15" hidden="false" customHeight="true" outlineLevel="0" collapsed="false">
      <c r="A191" s="14" t="s">
        <v>5653</v>
      </c>
      <c r="B191" s="14" t="s">
        <v>157</v>
      </c>
      <c r="C191" s="15" t="n">
        <v>44826</v>
      </c>
      <c r="D191" s="14" t="n">
        <f aca="false">IF(C191="","",YEAR(C191))</f>
        <v>2022</v>
      </c>
      <c r="E191" s="14" t="s">
        <v>120</v>
      </c>
      <c r="F191" s="16" t="s">
        <v>5654</v>
      </c>
      <c r="G191" s="14" t="s">
        <v>5655</v>
      </c>
      <c r="H191" s="14" t="s">
        <v>5656</v>
      </c>
      <c r="I191" s="16" t="s">
        <v>5264</v>
      </c>
      <c r="J191" s="14" t="s">
        <v>2790</v>
      </c>
      <c r="K191" s="14" t="s">
        <v>2952</v>
      </c>
      <c r="L191" s="16" t="s">
        <v>5657</v>
      </c>
      <c r="M191" s="17" t="s">
        <v>5658</v>
      </c>
      <c r="N191" s="14" t="s">
        <v>128</v>
      </c>
      <c r="O191" s="14" t="s">
        <v>240</v>
      </c>
      <c r="P191" s="14" t="s">
        <v>1320</v>
      </c>
      <c r="Q191" s="14" t="s">
        <v>168</v>
      </c>
      <c r="R191" s="14" t="s">
        <v>2898</v>
      </c>
      <c r="S191" s="14" t="s">
        <v>5659</v>
      </c>
      <c r="T191" s="14" t="s">
        <v>170</v>
      </c>
      <c r="U191" s="14" t="s">
        <v>171</v>
      </c>
      <c r="V191" s="16" t="s">
        <v>5660</v>
      </c>
      <c r="W191" s="14" t="s">
        <v>169</v>
      </c>
      <c r="X191" s="14" t="s">
        <v>5661</v>
      </c>
      <c r="Y191" s="16" t="s">
        <v>4955</v>
      </c>
      <c r="Z191" s="14" t="s">
        <v>168</v>
      </c>
      <c r="AA191" s="18"/>
      <c r="AB191" s="19"/>
      <c r="AC191" s="19" t="s">
        <v>3188</v>
      </c>
      <c r="AD191" s="19" t="s">
        <v>2536</v>
      </c>
      <c r="AE191" s="14" t="s">
        <v>291</v>
      </c>
      <c r="AF191" s="20" t="s">
        <v>5662</v>
      </c>
      <c r="AG191" s="21" t="s">
        <v>5663</v>
      </c>
      <c r="AH191" s="19" t="s">
        <v>5664</v>
      </c>
      <c r="AI191" s="16" t="s">
        <v>2885</v>
      </c>
      <c r="AJ191" s="16" t="s">
        <v>5665</v>
      </c>
      <c r="AK191" s="16" t="s">
        <v>5273</v>
      </c>
      <c r="AL191" s="14" t="s">
        <v>184</v>
      </c>
      <c r="AM191" s="14" t="s">
        <v>5666</v>
      </c>
    </row>
    <row r="192" customFormat="false" ht="15" hidden="false" customHeight="true" outlineLevel="0" collapsed="false">
      <c r="A192" s="14" t="s">
        <v>5667</v>
      </c>
      <c r="B192" s="14" t="s">
        <v>157</v>
      </c>
      <c r="C192" s="15" t="n">
        <v>44851</v>
      </c>
      <c r="D192" s="14" t="n">
        <f aca="false">IF(C192="","",YEAR(C192))</f>
        <v>2022</v>
      </c>
      <c r="E192" s="14" t="s">
        <v>3070</v>
      </c>
      <c r="F192" s="16" t="s">
        <v>5668</v>
      </c>
      <c r="G192" s="14" t="s">
        <v>5669</v>
      </c>
      <c r="H192" s="14"/>
      <c r="I192" s="16" t="s">
        <v>5670</v>
      </c>
      <c r="J192" s="14" t="s">
        <v>2691</v>
      </c>
      <c r="K192" s="14" t="s">
        <v>2952</v>
      </c>
      <c r="L192" s="16" t="s">
        <v>5671</v>
      </c>
      <c r="M192" s="17" t="s">
        <v>5672</v>
      </c>
      <c r="N192" s="14" t="s">
        <v>128</v>
      </c>
      <c r="O192" s="14" t="s">
        <v>365</v>
      </c>
      <c r="P192" s="14" t="s">
        <v>2409</v>
      </c>
      <c r="Q192" s="14" t="s">
        <v>168</v>
      </c>
      <c r="R192" s="14" t="s">
        <v>3011</v>
      </c>
      <c r="S192" s="14" t="s">
        <v>5673</v>
      </c>
      <c r="T192" s="14" t="s">
        <v>291</v>
      </c>
      <c r="U192" s="14" t="s">
        <v>3543</v>
      </c>
      <c r="V192" s="16" t="s">
        <v>5674</v>
      </c>
      <c r="W192" s="14" t="s">
        <v>333</v>
      </c>
      <c r="X192" s="14" t="s">
        <v>2536</v>
      </c>
      <c r="Y192" s="16" t="s">
        <v>5675</v>
      </c>
      <c r="Z192" s="14" t="s">
        <v>168</v>
      </c>
      <c r="AA192" s="18"/>
      <c r="AB192" s="19"/>
      <c r="AC192" s="19" t="s">
        <v>2536</v>
      </c>
      <c r="AD192" s="19" t="s">
        <v>2536</v>
      </c>
      <c r="AE192" s="14" t="s">
        <v>291</v>
      </c>
      <c r="AF192" s="20" t="s">
        <v>2536</v>
      </c>
      <c r="AG192" s="21" t="s">
        <v>5676</v>
      </c>
      <c r="AH192" s="19" t="s">
        <v>5677</v>
      </c>
      <c r="AI192" s="16" t="s">
        <v>2885</v>
      </c>
      <c r="AJ192" s="16" t="s">
        <v>5678</v>
      </c>
      <c r="AK192" s="16" t="s">
        <v>5679</v>
      </c>
      <c r="AL192" s="14" t="s">
        <v>184</v>
      </c>
      <c r="AM192" s="14" t="s">
        <v>5680</v>
      </c>
    </row>
    <row r="193" customFormat="false" ht="15" hidden="false" customHeight="true" outlineLevel="0" collapsed="false">
      <c r="A193" s="14" t="s">
        <v>5681</v>
      </c>
      <c r="B193" s="14" t="s">
        <v>157</v>
      </c>
      <c r="C193" s="15" t="n">
        <v>44853</v>
      </c>
      <c r="D193" s="14" t="n">
        <f aca="false">IF(C193="","",YEAR(C193))</f>
        <v>2022</v>
      </c>
      <c r="E193" s="14" t="s">
        <v>120</v>
      </c>
      <c r="F193" s="16" t="s">
        <v>5682</v>
      </c>
      <c r="G193" s="14" t="s">
        <v>5683</v>
      </c>
      <c r="H193" s="14" t="s">
        <v>5684</v>
      </c>
      <c r="I193" s="16"/>
      <c r="J193" s="14" t="s">
        <v>2691</v>
      </c>
      <c r="K193" s="14" t="s">
        <v>2952</v>
      </c>
      <c r="L193" s="16" t="s">
        <v>5685</v>
      </c>
      <c r="M193" s="17" t="s">
        <v>5686</v>
      </c>
      <c r="N193" s="14" t="s">
        <v>128</v>
      </c>
      <c r="O193" s="14" t="s">
        <v>240</v>
      </c>
      <c r="P193" s="14" t="s">
        <v>5103</v>
      </c>
      <c r="Q193" s="14" t="s">
        <v>168</v>
      </c>
      <c r="R193" s="14" t="s">
        <v>2898</v>
      </c>
      <c r="S193" s="14" t="s">
        <v>5687</v>
      </c>
      <c r="T193" s="14" t="s">
        <v>1336</v>
      </c>
      <c r="U193" s="14" t="s">
        <v>956</v>
      </c>
      <c r="V193" s="16" t="s">
        <v>5688</v>
      </c>
      <c r="W193" s="14" t="s">
        <v>287</v>
      </c>
      <c r="X193" s="14" t="s">
        <v>5689</v>
      </c>
      <c r="Y193" s="16" t="s">
        <v>5690</v>
      </c>
      <c r="Z193" s="14" t="s">
        <v>168</v>
      </c>
      <c r="AA193" s="18"/>
      <c r="AB193" s="19"/>
      <c r="AC193" s="19" t="s">
        <v>3481</v>
      </c>
      <c r="AD193" s="19" t="s">
        <v>2536</v>
      </c>
      <c r="AE193" s="14" t="s">
        <v>291</v>
      </c>
      <c r="AF193" s="20" t="s">
        <v>5691</v>
      </c>
      <c r="AG193" s="21" t="s">
        <v>5692</v>
      </c>
      <c r="AH193" s="19" t="s">
        <v>5693</v>
      </c>
      <c r="AI193" s="16" t="s">
        <v>2885</v>
      </c>
      <c r="AJ193" s="16" t="s">
        <v>5694</v>
      </c>
      <c r="AK193" s="16" t="s">
        <v>5695</v>
      </c>
      <c r="AL193" s="14" t="s">
        <v>184</v>
      </c>
      <c r="AM193" s="14" t="s">
        <v>5696</v>
      </c>
    </row>
    <row r="194" customFormat="false" ht="15" hidden="false" customHeight="true" outlineLevel="0" collapsed="false">
      <c r="A194" s="14" t="s">
        <v>5697</v>
      </c>
      <c r="B194" s="14" t="s">
        <v>157</v>
      </c>
      <c r="C194" s="15" t="n">
        <v>44859</v>
      </c>
      <c r="D194" s="14" t="n">
        <f aca="false">IF(C194="","",YEAR(C194))</f>
        <v>2022</v>
      </c>
      <c r="E194" s="14" t="s">
        <v>120</v>
      </c>
      <c r="F194" s="16" t="s">
        <v>5698</v>
      </c>
      <c r="G194" s="14" t="s">
        <v>5699</v>
      </c>
      <c r="H194" s="14" t="s">
        <v>5700</v>
      </c>
      <c r="I194" s="16" t="s">
        <v>5701</v>
      </c>
      <c r="J194" s="14" t="s">
        <v>2691</v>
      </c>
      <c r="K194" s="14" t="s">
        <v>2874</v>
      </c>
      <c r="L194" s="16" t="s">
        <v>5702</v>
      </c>
      <c r="M194" s="17" t="s">
        <v>5703</v>
      </c>
      <c r="N194" s="14" t="s">
        <v>128</v>
      </c>
      <c r="O194" s="14" t="s">
        <v>365</v>
      </c>
      <c r="P194" s="14" t="s">
        <v>2409</v>
      </c>
      <c r="Q194" s="14" t="s">
        <v>168</v>
      </c>
      <c r="R194" s="14" t="s">
        <v>2877</v>
      </c>
      <c r="S194" s="14" t="s">
        <v>5704</v>
      </c>
      <c r="T194" s="14" t="s">
        <v>170</v>
      </c>
      <c r="U194" s="14" t="s">
        <v>288</v>
      </c>
      <c r="V194" s="16" t="s">
        <v>5705</v>
      </c>
      <c r="W194" s="14" t="s">
        <v>287</v>
      </c>
      <c r="X194" s="14" t="s">
        <v>5706</v>
      </c>
      <c r="Y194" s="16" t="s">
        <v>5707</v>
      </c>
      <c r="Z194" s="14" t="s">
        <v>168</v>
      </c>
      <c r="AA194" s="18"/>
      <c r="AB194" s="19"/>
      <c r="AC194" s="19" t="s">
        <v>2882</v>
      </c>
      <c r="AD194" s="19" t="s">
        <v>2536</v>
      </c>
      <c r="AE194" s="14" t="s">
        <v>291</v>
      </c>
      <c r="AF194" s="20" t="s">
        <v>5708</v>
      </c>
      <c r="AG194" s="21" t="s">
        <v>5709</v>
      </c>
      <c r="AH194" s="19" t="s">
        <v>1595</v>
      </c>
      <c r="AI194" s="16" t="s">
        <v>2885</v>
      </c>
      <c r="AJ194" s="16" t="s">
        <v>5710</v>
      </c>
      <c r="AK194" s="16" t="s">
        <v>5711</v>
      </c>
      <c r="AL194" s="14" t="s">
        <v>184</v>
      </c>
      <c r="AM194" s="14" t="s">
        <v>5712</v>
      </c>
    </row>
    <row r="195" customFormat="false" ht="15" hidden="false" customHeight="true" outlineLevel="0" collapsed="false">
      <c r="A195" s="14" t="s">
        <v>5713</v>
      </c>
      <c r="B195" s="14" t="s">
        <v>157</v>
      </c>
      <c r="C195" s="15" t="n">
        <v>44861</v>
      </c>
      <c r="D195" s="14" t="n">
        <f aca="false">IF(C195="","",YEAR(C195))</f>
        <v>2022</v>
      </c>
      <c r="E195" s="14" t="s">
        <v>120</v>
      </c>
      <c r="F195" s="16" t="s">
        <v>5714</v>
      </c>
      <c r="G195" s="14" t="s">
        <v>5715</v>
      </c>
      <c r="H195" s="14" t="s">
        <v>5716</v>
      </c>
      <c r="I195" s="16" t="s">
        <v>5717</v>
      </c>
      <c r="J195" s="14" t="s">
        <v>2790</v>
      </c>
      <c r="K195" s="14" t="s">
        <v>2952</v>
      </c>
      <c r="L195" s="16" t="s">
        <v>5718</v>
      </c>
      <c r="M195" s="17" t="s">
        <v>5719</v>
      </c>
      <c r="N195" s="14" t="s">
        <v>128</v>
      </c>
      <c r="O195" s="14" t="s">
        <v>166</v>
      </c>
      <c r="P195" s="14" t="s">
        <v>923</v>
      </c>
      <c r="Q195" s="14" t="s">
        <v>168</v>
      </c>
      <c r="R195" s="14" t="s">
        <v>2898</v>
      </c>
      <c r="S195" s="14" t="s">
        <v>5720</v>
      </c>
      <c r="T195" s="14" t="s">
        <v>1336</v>
      </c>
      <c r="U195" s="14" t="s">
        <v>956</v>
      </c>
      <c r="V195" s="16" t="s">
        <v>5721</v>
      </c>
      <c r="W195" s="14" t="s">
        <v>169</v>
      </c>
      <c r="X195" s="14" t="s">
        <v>5722</v>
      </c>
      <c r="Y195" s="16" t="s">
        <v>5723</v>
      </c>
      <c r="Z195" s="14" t="s">
        <v>265</v>
      </c>
      <c r="AA195" s="18"/>
      <c r="AB195" s="19"/>
      <c r="AC195" s="19" t="s">
        <v>5724</v>
      </c>
      <c r="AD195" s="19" t="s">
        <v>5725</v>
      </c>
      <c r="AE195" s="14" t="s">
        <v>291</v>
      </c>
      <c r="AF195" s="20" t="s">
        <v>5726</v>
      </c>
      <c r="AG195" s="21" t="s">
        <v>5727</v>
      </c>
      <c r="AH195" s="19" t="s">
        <v>5728</v>
      </c>
      <c r="AI195" s="16" t="s">
        <v>2885</v>
      </c>
      <c r="AJ195" s="16" t="s">
        <v>5729</v>
      </c>
      <c r="AK195" s="16" t="s">
        <v>5730</v>
      </c>
      <c r="AL195" s="14" t="s">
        <v>184</v>
      </c>
      <c r="AM195" s="14" t="s">
        <v>5731</v>
      </c>
    </row>
    <row r="196" customFormat="false" ht="15" hidden="false" customHeight="true" outlineLevel="0" collapsed="false">
      <c r="A196" s="14" t="s">
        <v>5732</v>
      </c>
      <c r="B196" s="14" t="s">
        <v>157</v>
      </c>
      <c r="C196" s="15" t="n">
        <v>44875</v>
      </c>
      <c r="D196" s="14" t="n">
        <f aca="false">IF(C196="","",YEAR(C196))</f>
        <v>2022</v>
      </c>
      <c r="E196" s="14" t="s">
        <v>120</v>
      </c>
      <c r="F196" s="16" t="s">
        <v>5733</v>
      </c>
      <c r="G196" s="14" t="s">
        <v>5734</v>
      </c>
      <c r="H196" s="14" t="s">
        <v>5735</v>
      </c>
      <c r="I196" s="16"/>
      <c r="J196" s="14" t="s">
        <v>231</v>
      </c>
      <c r="K196" s="14" t="s">
        <v>2874</v>
      </c>
      <c r="L196" s="16" t="s">
        <v>5736</v>
      </c>
      <c r="M196" s="17" t="s">
        <v>5737</v>
      </c>
      <c r="N196" s="14" t="s">
        <v>128</v>
      </c>
      <c r="O196" s="14" t="s">
        <v>365</v>
      </c>
      <c r="P196" s="14" t="s">
        <v>5738</v>
      </c>
      <c r="Q196" s="14" t="s">
        <v>168</v>
      </c>
      <c r="R196" s="14" t="s">
        <v>2877</v>
      </c>
      <c r="S196" s="14" t="s">
        <v>5739</v>
      </c>
      <c r="T196" s="14" t="s">
        <v>1336</v>
      </c>
      <c r="U196" s="14" t="s">
        <v>956</v>
      </c>
      <c r="V196" s="16" t="s">
        <v>5740</v>
      </c>
      <c r="W196" s="14" t="s">
        <v>287</v>
      </c>
      <c r="X196" s="14" t="s">
        <v>5741</v>
      </c>
      <c r="Y196" s="16" t="s">
        <v>5742</v>
      </c>
      <c r="Z196" s="14" t="s">
        <v>168</v>
      </c>
      <c r="AA196" s="18"/>
      <c r="AB196" s="19"/>
      <c r="AC196" s="19" t="s">
        <v>2882</v>
      </c>
      <c r="AD196" s="19" t="s">
        <v>2536</v>
      </c>
      <c r="AE196" s="14" t="s">
        <v>291</v>
      </c>
      <c r="AF196" s="20" t="s">
        <v>5743</v>
      </c>
      <c r="AG196" s="21" t="s">
        <v>2884</v>
      </c>
      <c r="AH196" s="19" t="s">
        <v>1595</v>
      </c>
      <c r="AI196" s="16" t="s">
        <v>2885</v>
      </c>
      <c r="AJ196" s="16" t="s">
        <v>5744</v>
      </c>
      <c r="AK196" s="16" t="s">
        <v>5745</v>
      </c>
      <c r="AL196" s="14" t="s">
        <v>184</v>
      </c>
      <c r="AM196" s="14" t="s">
        <v>5746</v>
      </c>
    </row>
    <row r="197" customFormat="false" ht="15" hidden="false" customHeight="true" outlineLevel="0" collapsed="false">
      <c r="A197" s="14" t="s">
        <v>5747</v>
      </c>
      <c r="B197" s="14" t="s">
        <v>157</v>
      </c>
      <c r="C197" s="15" t="n">
        <v>44889</v>
      </c>
      <c r="D197" s="14" t="n">
        <f aca="false">IF(C197="","",YEAR(C197))</f>
        <v>2022</v>
      </c>
      <c r="E197" s="14" t="s">
        <v>120</v>
      </c>
      <c r="F197" s="16" t="s">
        <v>5748</v>
      </c>
      <c r="G197" s="14" t="s">
        <v>5749</v>
      </c>
      <c r="H197" s="14" t="s">
        <v>5750</v>
      </c>
      <c r="I197" s="16"/>
      <c r="J197" s="14" t="s">
        <v>2691</v>
      </c>
      <c r="K197" s="14" t="s">
        <v>2972</v>
      </c>
      <c r="L197" s="16" t="s">
        <v>5751</v>
      </c>
      <c r="M197" s="17" t="s">
        <v>5752</v>
      </c>
      <c r="N197" s="14" t="s">
        <v>128</v>
      </c>
      <c r="O197" s="14" t="s">
        <v>166</v>
      </c>
      <c r="P197" s="14" t="s">
        <v>167</v>
      </c>
      <c r="Q197" s="14" t="s">
        <v>168</v>
      </c>
      <c r="R197" s="14" t="s">
        <v>2898</v>
      </c>
      <c r="S197" s="14" t="s">
        <v>5753</v>
      </c>
      <c r="T197" s="14" t="s">
        <v>330</v>
      </c>
      <c r="U197" s="14" t="s">
        <v>331</v>
      </c>
      <c r="V197" s="16" t="s">
        <v>5754</v>
      </c>
      <c r="W197" s="14" t="s">
        <v>2463</v>
      </c>
      <c r="X197" s="14" t="s">
        <v>5755</v>
      </c>
      <c r="Y197" s="16" t="s">
        <v>3017</v>
      </c>
      <c r="Z197" s="14" t="s">
        <v>168</v>
      </c>
      <c r="AA197" s="18"/>
      <c r="AB197" s="19"/>
      <c r="AC197" s="19" t="s">
        <v>4834</v>
      </c>
      <c r="AD197" s="19" t="s">
        <v>2536</v>
      </c>
      <c r="AE197" s="14" t="s">
        <v>291</v>
      </c>
      <c r="AF197" s="20" t="s">
        <v>3017</v>
      </c>
      <c r="AG197" s="21" t="s">
        <v>1595</v>
      </c>
      <c r="AH197" s="19" t="s">
        <v>5756</v>
      </c>
      <c r="AI197" s="16" t="s">
        <v>2885</v>
      </c>
      <c r="AJ197" s="16" t="s">
        <v>5757</v>
      </c>
      <c r="AK197" s="16" t="s">
        <v>5371</v>
      </c>
      <c r="AL197" s="14" t="s">
        <v>184</v>
      </c>
      <c r="AM197" s="14" t="s">
        <v>5758</v>
      </c>
    </row>
    <row r="198" customFormat="false" ht="15" hidden="false" customHeight="true" outlineLevel="0" collapsed="false">
      <c r="A198" s="14" t="s">
        <v>5759</v>
      </c>
      <c r="B198" s="14" t="s">
        <v>157</v>
      </c>
      <c r="C198" s="15" t="n">
        <v>44894</v>
      </c>
      <c r="D198" s="14" t="n">
        <f aca="false">IF(C198="","",YEAR(C198))</f>
        <v>2022</v>
      </c>
      <c r="E198" s="14" t="s">
        <v>120</v>
      </c>
      <c r="F198" s="16" t="s">
        <v>5760</v>
      </c>
      <c r="G198" s="14" t="s">
        <v>5761</v>
      </c>
      <c r="H198" s="14" t="s">
        <v>5762</v>
      </c>
      <c r="I198" s="16" t="s">
        <v>5763</v>
      </c>
      <c r="J198" s="14" t="s">
        <v>2866</v>
      </c>
      <c r="K198" s="14" t="s">
        <v>2972</v>
      </c>
      <c r="L198" s="16" t="s">
        <v>5764</v>
      </c>
      <c r="M198" s="17" t="s">
        <v>5765</v>
      </c>
      <c r="N198" s="14" t="s">
        <v>128</v>
      </c>
      <c r="O198" s="14" t="s">
        <v>365</v>
      </c>
      <c r="P198" s="14" t="s">
        <v>5766</v>
      </c>
      <c r="Q198" s="14" t="s">
        <v>168</v>
      </c>
      <c r="R198" s="14" t="s">
        <v>2898</v>
      </c>
      <c r="S198" s="14" t="s">
        <v>5767</v>
      </c>
      <c r="T198" s="14" t="s">
        <v>330</v>
      </c>
      <c r="U198" s="14" t="s">
        <v>331</v>
      </c>
      <c r="V198" s="16" t="s">
        <v>5768</v>
      </c>
      <c r="W198" s="14" t="s">
        <v>2463</v>
      </c>
      <c r="X198" s="14" t="s">
        <v>5769</v>
      </c>
      <c r="Y198" s="16" t="s">
        <v>5770</v>
      </c>
      <c r="Z198" s="14" t="s">
        <v>168</v>
      </c>
      <c r="AA198" s="18"/>
      <c r="AB198" s="19"/>
      <c r="AC198" s="19" t="s">
        <v>4834</v>
      </c>
      <c r="AD198" s="19" t="s">
        <v>2536</v>
      </c>
      <c r="AE198" s="14" t="s">
        <v>291</v>
      </c>
      <c r="AF198" s="20" t="s">
        <v>5771</v>
      </c>
      <c r="AG198" s="21" t="s">
        <v>5772</v>
      </c>
      <c r="AH198" s="19" t="s">
        <v>5773</v>
      </c>
      <c r="AI198" s="16" t="s">
        <v>2885</v>
      </c>
      <c r="AJ198" s="16" t="s">
        <v>5774</v>
      </c>
      <c r="AK198" s="16" t="s">
        <v>5775</v>
      </c>
      <c r="AL198" s="14" t="s">
        <v>184</v>
      </c>
      <c r="AM198" s="14" t="s">
        <v>5776</v>
      </c>
    </row>
    <row r="199" customFormat="false" ht="15" hidden="false" customHeight="true" outlineLevel="0" collapsed="false">
      <c r="A199" s="14" t="s">
        <v>5777</v>
      </c>
      <c r="B199" s="14" t="s">
        <v>157</v>
      </c>
      <c r="C199" s="15" t="n">
        <v>44901</v>
      </c>
      <c r="D199" s="14" t="n">
        <f aca="false">IF(C199="","",YEAR(C199))</f>
        <v>2022</v>
      </c>
      <c r="E199" s="14" t="s">
        <v>120</v>
      </c>
      <c r="F199" s="16" t="s">
        <v>5778</v>
      </c>
      <c r="G199" s="14" t="s">
        <v>5779</v>
      </c>
      <c r="H199" s="14" t="s">
        <v>5780</v>
      </c>
      <c r="I199" s="16" t="s">
        <v>5781</v>
      </c>
      <c r="J199" s="14" t="s">
        <v>583</v>
      </c>
      <c r="K199" s="14" t="s">
        <v>2952</v>
      </c>
      <c r="L199" s="16" t="s">
        <v>5782</v>
      </c>
      <c r="M199" s="17" t="s">
        <v>5783</v>
      </c>
      <c r="N199" s="14" t="s">
        <v>128</v>
      </c>
      <c r="O199" s="14" t="s">
        <v>240</v>
      </c>
      <c r="P199" s="14" t="s">
        <v>5784</v>
      </c>
      <c r="Q199" s="14" t="s">
        <v>265</v>
      </c>
      <c r="R199" s="14" t="s">
        <v>2898</v>
      </c>
      <c r="S199" s="14" t="s">
        <v>5785</v>
      </c>
      <c r="T199" s="14" t="s">
        <v>170</v>
      </c>
      <c r="U199" s="14" t="s">
        <v>171</v>
      </c>
      <c r="V199" s="16" t="s">
        <v>5786</v>
      </c>
      <c r="W199" s="14" t="s">
        <v>169</v>
      </c>
      <c r="X199" s="14" t="s">
        <v>5787</v>
      </c>
      <c r="Y199" s="16" t="s">
        <v>5788</v>
      </c>
      <c r="Z199" s="14" t="s">
        <v>168</v>
      </c>
      <c r="AA199" s="18"/>
      <c r="AB199" s="19"/>
      <c r="AC199" s="19" t="s">
        <v>5789</v>
      </c>
      <c r="AD199" s="19" t="s">
        <v>2536</v>
      </c>
      <c r="AE199" s="14" t="s">
        <v>291</v>
      </c>
      <c r="AF199" s="20" t="s">
        <v>5790</v>
      </c>
      <c r="AG199" s="21" t="s">
        <v>5791</v>
      </c>
      <c r="AH199" s="19" t="s">
        <v>5792</v>
      </c>
      <c r="AI199" s="16" t="s">
        <v>2885</v>
      </c>
      <c r="AJ199" s="16" t="s">
        <v>5793</v>
      </c>
      <c r="AK199" s="16" t="s">
        <v>5794</v>
      </c>
      <c r="AL199" s="14" t="s">
        <v>184</v>
      </c>
      <c r="AM199" s="14" t="s">
        <v>5795</v>
      </c>
    </row>
    <row r="200" customFormat="false" ht="15" hidden="false" customHeight="true" outlineLevel="0" collapsed="false">
      <c r="A200" s="14" t="s">
        <v>5796</v>
      </c>
      <c r="B200" s="14" t="s">
        <v>157</v>
      </c>
      <c r="C200" s="15" t="n">
        <v>44918</v>
      </c>
      <c r="D200" s="14" t="n">
        <f aca="false">IF(C200="","",YEAR(C200))</f>
        <v>2022</v>
      </c>
      <c r="E200" s="14" t="s">
        <v>120</v>
      </c>
      <c r="F200" s="16" t="s">
        <v>5797</v>
      </c>
      <c r="G200" s="14" t="s">
        <v>5798</v>
      </c>
      <c r="H200" s="14" t="s">
        <v>5799</v>
      </c>
      <c r="I200" s="16" t="s">
        <v>5800</v>
      </c>
      <c r="J200" s="14" t="s">
        <v>603</v>
      </c>
      <c r="K200" s="14" t="s">
        <v>2874</v>
      </c>
      <c r="L200" s="16" t="s">
        <v>5801</v>
      </c>
      <c r="M200" s="17" t="s">
        <v>5802</v>
      </c>
      <c r="N200" s="14" t="s">
        <v>128</v>
      </c>
      <c r="O200" s="14" t="s">
        <v>365</v>
      </c>
      <c r="P200" s="14" t="s">
        <v>5803</v>
      </c>
      <c r="Q200" s="14" t="s">
        <v>168</v>
      </c>
      <c r="R200" s="14" t="s">
        <v>2877</v>
      </c>
      <c r="S200" s="14" t="s">
        <v>5804</v>
      </c>
      <c r="T200" s="14" t="s">
        <v>170</v>
      </c>
      <c r="U200" s="14" t="s">
        <v>171</v>
      </c>
      <c r="V200" s="16" t="s">
        <v>5805</v>
      </c>
      <c r="W200" s="14" t="s">
        <v>169</v>
      </c>
      <c r="X200" s="14" t="s">
        <v>5806</v>
      </c>
      <c r="Y200" s="16" t="s">
        <v>5807</v>
      </c>
      <c r="Z200" s="14" t="s">
        <v>168</v>
      </c>
      <c r="AA200" s="18"/>
      <c r="AB200" s="19"/>
      <c r="AC200" s="19" t="s">
        <v>5808</v>
      </c>
      <c r="AD200" s="19" t="s">
        <v>2536</v>
      </c>
      <c r="AE200" s="14" t="s">
        <v>291</v>
      </c>
      <c r="AF200" s="20" t="s">
        <v>5809</v>
      </c>
      <c r="AG200" s="21" t="s">
        <v>5810</v>
      </c>
      <c r="AH200" s="19" t="s">
        <v>5811</v>
      </c>
      <c r="AI200" s="16" t="s">
        <v>2885</v>
      </c>
      <c r="AJ200" s="16" t="s">
        <v>5812</v>
      </c>
      <c r="AK200" s="16" t="s">
        <v>5813</v>
      </c>
      <c r="AL200" s="14" t="s">
        <v>184</v>
      </c>
      <c r="AM200" s="14" t="s">
        <v>5814</v>
      </c>
    </row>
    <row r="201" customFormat="false" ht="15" hidden="false" customHeight="true" outlineLevel="0" collapsed="false">
      <c r="A201" s="14" t="s">
        <v>5815</v>
      </c>
      <c r="B201" s="14" t="s">
        <v>157</v>
      </c>
      <c r="C201" s="15" t="n">
        <v>44944</v>
      </c>
      <c r="D201" s="14" t="n">
        <f aca="false">IF(C201="","",YEAR(C201))</f>
        <v>2023</v>
      </c>
      <c r="E201" s="14" t="s">
        <v>120</v>
      </c>
      <c r="F201" s="16" t="s">
        <v>5816</v>
      </c>
      <c r="G201" s="14" t="s">
        <v>5817</v>
      </c>
      <c r="H201" s="14" t="s">
        <v>5818</v>
      </c>
      <c r="I201" s="16" t="s">
        <v>5819</v>
      </c>
      <c r="J201" s="14" t="s">
        <v>2806</v>
      </c>
      <c r="K201" s="14" t="s">
        <v>2952</v>
      </c>
      <c r="L201" s="16" t="s">
        <v>5820</v>
      </c>
      <c r="M201" s="17" t="s">
        <v>5821</v>
      </c>
      <c r="N201" s="14" t="s">
        <v>128</v>
      </c>
      <c r="O201" s="14" t="s">
        <v>365</v>
      </c>
      <c r="P201" s="14" t="s">
        <v>5822</v>
      </c>
      <c r="Q201" s="14" t="s">
        <v>265</v>
      </c>
      <c r="R201" s="14" t="s">
        <v>2898</v>
      </c>
      <c r="S201" s="14" t="s">
        <v>5823</v>
      </c>
      <c r="T201" s="14" t="s">
        <v>1336</v>
      </c>
      <c r="U201" s="14" t="s">
        <v>171</v>
      </c>
      <c r="V201" s="16" t="s">
        <v>5824</v>
      </c>
      <c r="W201" s="14" t="s">
        <v>169</v>
      </c>
      <c r="X201" s="14" t="s">
        <v>5825</v>
      </c>
      <c r="Y201" s="16" t="s">
        <v>5826</v>
      </c>
      <c r="Z201" s="14" t="s">
        <v>168</v>
      </c>
      <c r="AA201" s="18"/>
      <c r="AB201" s="19"/>
      <c r="AC201" s="19" t="s">
        <v>5827</v>
      </c>
      <c r="AD201" s="19" t="s">
        <v>2536</v>
      </c>
      <c r="AE201" s="14" t="s">
        <v>291</v>
      </c>
      <c r="AF201" s="20" t="s">
        <v>5828</v>
      </c>
      <c r="AG201" s="21" t="s">
        <v>5829</v>
      </c>
      <c r="AH201" s="19" t="s">
        <v>5830</v>
      </c>
      <c r="AI201" s="16" t="s">
        <v>2885</v>
      </c>
      <c r="AJ201" s="16" t="s">
        <v>5831</v>
      </c>
      <c r="AK201" s="16" t="s">
        <v>5832</v>
      </c>
      <c r="AL201" s="14" t="s">
        <v>184</v>
      </c>
      <c r="AM201" s="14" t="s">
        <v>5833</v>
      </c>
    </row>
    <row r="202" customFormat="false" ht="15" hidden="false" customHeight="true" outlineLevel="0" collapsed="false">
      <c r="A202" s="14" t="s">
        <v>5834</v>
      </c>
      <c r="B202" s="14" t="s">
        <v>157</v>
      </c>
      <c r="C202" s="15" t="n">
        <v>44951</v>
      </c>
      <c r="D202" s="14" t="n">
        <f aca="false">IF(C202="","",YEAR(C202))</f>
        <v>2023</v>
      </c>
      <c r="E202" s="14" t="s">
        <v>120</v>
      </c>
      <c r="F202" s="16" t="s">
        <v>5835</v>
      </c>
      <c r="G202" s="14" t="s">
        <v>5836</v>
      </c>
      <c r="H202" s="14" t="s">
        <v>5837</v>
      </c>
      <c r="I202" s="16" t="s">
        <v>5838</v>
      </c>
      <c r="J202" s="14" t="s">
        <v>2790</v>
      </c>
      <c r="K202" s="14" t="s">
        <v>2874</v>
      </c>
      <c r="L202" s="16" t="s">
        <v>5839</v>
      </c>
      <c r="M202" s="17" t="s">
        <v>5840</v>
      </c>
      <c r="N202" s="14" t="s">
        <v>128</v>
      </c>
      <c r="O202" s="14" t="s">
        <v>166</v>
      </c>
      <c r="P202" s="14" t="s">
        <v>264</v>
      </c>
      <c r="Q202" s="14" t="s">
        <v>168</v>
      </c>
      <c r="R202" s="14" t="s">
        <v>2877</v>
      </c>
      <c r="S202" s="14" t="s">
        <v>5841</v>
      </c>
      <c r="T202" s="14" t="s">
        <v>170</v>
      </c>
      <c r="U202" s="14" t="s">
        <v>241</v>
      </c>
      <c r="V202" s="16" t="s">
        <v>5842</v>
      </c>
      <c r="W202" s="14" t="s">
        <v>287</v>
      </c>
      <c r="X202" s="14" t="s">
        <v>5843</v>
      </c>
      <c r="Y202" s="16" t="s">
        <v>5844</v>
      </c>
      <c r="Z202" s="14" t="s">
        <v>168</v>
      </c>
      <c r="AA202" s="18"/>
      <c r="AB202" s="19"/>
      <c r="AC202" s="19" t="s">
        <v>2882</v>
      </c>
      <c r="AD202" s="19" t="s">
        <v>2536</v>
      </c>
      <c r="AE202" s="14" t="s">
        <v>291</v>
      </c>
      <c r="AF202" s="20" t="s">
        <v>5845</v>
      </c>
      <c r="AG202" s="21" t="s">
        <v>5846</v>
      </c>
      <c r="AH202" s="19" t="s">
        <v>1595</v>
      </c>
      <c r="AI202" s="16" t="s">
        <v>2885</v>
      </c>
      <c r="AJ202" s="16" t="s">
        <v>5847</v>
      </c>
      <c r="AK202" s="16" t="s">
        <v>5848</v>
      </c>
      <c r="AL202" s="14" t="s">
        <v>184</v>
      </c>
      <c r="AM202" s="14" t="s">
        <v>5849</v>
      </c>
    </row>
    <row r="203" customFormat="false" ht="15" hidden="false" customHeight="true" outlineLevel="0" collapsed="false">
      <c r="A203" s="14" t="s">
        <v>5850</v>
      </c>
      <c r="B203" s="14" t="s">
        <v>157</v>
      </c>
      <c r="C203" s="15" t="n">
        <v>44951</v>
      </c>
      <c r="D203" s="14" t="n">
        <f aca="false">IF(C203="","",YEAR(C203))</f>
        <v>2023</v>
      </c>
      <c r="E203" s="14" t="s">
        <v>120</v>
      </c>
      <c r="F203" s="16" t="s">
        <v>5851</v>
      </c>
      <c r="G203" s="14" t="s">
        <v>5852</v>
      </c>
      <c r="H203" s="14" t="s">
        <v>5853</v>
      </c>
      <c r="I203" s="16" t="s">
        <v>5854</v>
      </c>
      <c r="J203" s="14" t="s">
        <v>125</v>
      </c>
      <c r="K203" s="14" t="s">
        <v>2972</v>
      </c>
      <c r="L203" s="16" t="s">
        <v>5855</v>
      </c>
      <c r="M203" s="17" t="s">
        <v>5856</v>
      </c>
      <c r="N203" s="14" t="s">
        <v>128</v>
      </c>
      <c r="O203" s="14" t="s">
        <v>166</v>
      </c>
      <c r="P203" s="14" t="s">
        <v>4282</v>
      </c>
      <c r="Q203" s="14" t="s">
        <v>168</v>
      </c>
      <c r="R203" s="14" t="s">
        <v>2898</v>
      </c>
      <c r="S203" s="14" t="s">
        <v>5857</v>
      </c>
      <c r="T203" s="14" t="s">
        <v>330</v>
      </c>
      <c r="U203" s="14" t="s">
        <v>2599</v>
      </c>
      <c r="V203" s="16" t="s">
        <v>5858</v>
      </c>
      <c r="W203" s="14" t="s">
        <v>333</v>
      </c>
      <c r="X203" s="14" t="s">
        <v>5859</v>
      </c>
      <c r="Y203" s="16" t="s">
        <v>5860</v>
      </c>
      <c r="Z203" s="14" t="s">
        <v>168</v>
      </c>
      <c r="AA203" s="18"/>
      <c r="AB203" s="19"/>
      <c r="AC203" s="19" t="s">
        <v>4834</v>
      </c>
      <c r="AD203" s="19" t="s">
        <v>2536</v>
      </c>
      <c r="AE203" s="14" t="s">
        <v>291</v>
      </c>
      <c r="AF203" s="20" t="s">
        <v>3017</v>
      </c>
      <c r="AG203" s="21" t="s">
        <v>5861</v>
      </c>
      <c r="AH203" s="19" t="s">
        <v>5862</v>
      </c>
      <c r="AI203" s="16" t="s">
        <v>2885</v>
      </c>
      <c r="AJ203" s="16" t="s">
        <v>5863</v>
      </c>
      <c r="AK203" s="16" t="s">
        <v>5864</v>
      </c>
      <c r="AL203" s="14" t="s">
        <v>184</v>
      </c>
      <c r="AM203" s="14" t="s">
        <v>5865</v>
      </c>
    </row>
    <row r="204" customFormat="false" ht="15" hidden="false" customHeight="true" outlineLevel="0" collapsed="false">
      <c r="A204" s="14" t="s">
        <v>5866</v>
      </c>
      <c r="B204" s="14" t="s">
        <v>157</v>
      </c>
      <c r="C204" s="15" t="n">
        <v>44957</v>
      </c>
      <c r="D204" s="14" t="n">
        <f aca="false">IF(C204="","",YEAR(C204))</f>
        <v>2023</v>
      </c>
      <c r="E204" s="14" t="s">
        <v>3224</v>
      </c>
      <c r="F204" s="16" t="s">
        <v>5867</v>
      </c>
      <c r="G204" s="14" t="s">
        <v>5868</v>
      </c>
      <c r="H204" s="14" t="s">
        <v>5194</v>
      </c>
      <c r="I204" s="16" t="s">
        <v>5869</v>
      </c>
      <c r="J204" s="14" t="s">
        <v>2770</v>
      </c>
      <c r="K204" s="14" t="s">
        <v>2952</v>
      </c>
      <c r="L204" s="16" t="s">
        <v>5870</v>
      </c>
      <c r="M204" s="17" t="s">
        <v>5871</v>
      </c>
      <c r="N204" s="14" t="s">
        <v>128</v>
      </c>
      <c r="O204" s="14" t="s">
        <v>365</v>
      </c>
      <c r="P204" s="14" t="s">
        <v>5198</v>
      </c>
      <c r="Q204" s="14" t="s">
        <v>168</v>
      </c>
      <c r="R204" s="14" t="s">
        <v>2955</v>
      </c>
      <c r="S204" s="14" t="s">
        <v>5872</v>
      </c>
      <c r="T204" s="14" t="s">
        <v>170</v>
      </c>
      <c r="U204" s="14" t="s">
        <v>171</v>
      </c>
      <c r="V204" s="16" t="s">
        <v>5873</v>
      </c>
      <c r="W204" s="14" t="s">
        <v>169</v>
      </c>
      <c r="X204" s="14" t="s">
        <v>5874</v>
      </c>
      <c r="Y204" s="16" t="s">
        <v>5875</v>
      </c>
      <c r="Z204" s="14" t="s">
        <v>265</v>
      </c>
      <c r="AA204" s="18" t="s">
        <v>4903</v>
      </c>
      <c r="AB204" s="19" t="n">
        <v>50000</v>
      </c>
      <c r="AC204" s="19" t="s">
        <v>5876</v>
      </c>
      <c r="AD204" s="19" t="s">
        <v>5877</v>
      </c>
      <c r="AE204" s="14" t="s">
        <v>265</v>
      </c>
      <c r="AF204" s="20" t="s">
        <v>4906</v>
      </c>
      <c r="AG204" s="21" t="s">
        <v>5878</v>
      </c>
      <c r="AH204" s="19" t="s">
        <v>5879</v>
      </c>
      <c r="AI204" s="16" t="s">
        <v>2885</v>
      </c>
      <c r="AJ204" s="16" t="s">
        <v>5880</v>
      </c>
      <c r="AK204" s="16" t="s">
        <v>5881</v>
      </c>
      <c r="AL204" s="14" t="s">
        <v>184</v>
      </c>
      <c r="AM204" s="14" t="s">
        <v>5882</v>
      </c>
    </row>
    <row r="205" customFormat="false" ht="15" hidden="false" customHeight="true" outlineLevel="0" collapsed="false">
      <c r="A205" s="14" t="s">
        <v>5883</v>
      </c>
      <c r="B205" s="14" t="s">
        <v>157</v>
      </c>
      <c r="C205" s="15" t="n">
        <v>44958</v>
      </c>
      <c r="D205" s="14" t="n">
        <f aca="false">IF(C205="","",YEAR(C205))</f>
        <v>2023</v>
      </c>
      <c r="E205" s="14" t="s">
        <v>3070</v>
      </c>
      <c r="F205" s="16" t="s">
        <v>5884</v>
      </c>
      <c r="G205" s="14" t="s">
        <v>5885</v>
      </c>
      <c r="H205" s="14" t="s">
        <v>4048</v>
      </c>
      <c r="I205" s="16"/>
      <c r="J205" s="14" t="s">
        <v>2691</v>
      </c>
      <c r="K205" s="14" t="s">
        <v>3669</v>
      </c>
      <c r="L205" s="16" t="s">
        <v>5886</v>
      </c>
      <c r="M205" s="17" t="s">
        <v>5887</v>
      </c>
      <c r="N205" s="14" t="s">
        <v>128</v>
      </c>
      <c r="O205" s="14" t="s">
        <v>365</v>
      </c>
      <c r="P205" s="14" t="s">
        <v>5888</v>
      </c>
      <c r="Q205" s="14" t="s">
        <v>168</v>
      </c>
      <c r="R205" s="14" t="s">
        <v>3011</v>
      </c>
      <c r="S205" s="14" t="s">
        <v>5889</v>
      </c>
      <c r="T205" s="14" t="s">
        <v>170</v>
      </c>
      <c r="U205" s="14" t="s">
        <v>309</v>
      </c>
      <c r="V205" s="16" t="s">
        <v>5890</v>
      </c>
      <c r="W205" s="14" t="s">
        <v>287</v>
      </c>
      <c r="X205" s="14" t="s">
        <v>5891</v>
      </c>
      <c r="Y205" s="16" t="s">
        <v>5892</v>
      </c>
      <c r="Z205" s="14" t="s">
        <v>168</v>
      </c>
      <c r="AA205" s="18"/>
      <c r="AB205" s="19"/>
      <c r="AC205" s="19" t="s">
        <v>2536</v>
      </c>
      <c r="AD205" s="19" t="s">
        <v>2536</v>
      </c>
      <c r="AE205" s="14" t="s">
        <v>291</v>
      </c>
      <c r="AF205" s="20" t="s">
        <v>5893</v>
      </c>
      <c r="AG205" s="21" t="s">
        <v>5894</v>
      </c>
      <c r="AH205" s="19" t="s">
        <v>1595</v>
      </c>
      <c r="AI205" s="16" t="s">
        <v>2885</v>
      </c>
      <c r="AJ205" s="16" t="s">
        <v>5895</v>
      </c>
      <c r="AK205" s="16" t="s">
        <v>5896</v>
      </c>
      <c r="AL205" s="14" t="s">
        <v>184</v>
      </c>
      <c r="AM205" s="14" t="s">
        <v>5897</v>
      </c>
    </row>
    <row r="206" customFormat="false" ht="15" hidden="false" customHeight="true" outlineLevel="0" collapsed="false">
      <c r="A206" s="14" t="s">
        <v>5898</v>
      </c>
      <c r="B206" s="14" t="s">
        <v>157</v>
      </c>
      <c r="C206" s="15" t="n">
        <v>44972</v>
      </c>
      <c r="D206" s="14" t="n">
        <f aca="false">IF(C206="","",YEAR(C206))</f>
        <v>2023</v>
      </c>
      <c r="E206" s="14" t="s">
        <v>120</v>
      </c>
      <c r="F206" s="16" t="s">
        <v>5899</v>
      </c>
      <c r="G206" s="14" t="s">
        <v>5900</v>
      </c>
      <c r="H206" s="14" t="s">
        <v>5901</v>
      </c>
      <c r="I206" s="16" t="s">
        <v>5902</v>
      </c>
      <c r="J206" s="14" t="s">
        <v>2770</v>
      </c>
      <c r="K206" s="14" t="s">
        <v>2894</v>
      </c>
      <c r="L206" s="16" t="s">
        <v>5903</v>
      </c>
      <c r="M206" s="17" t="s">
        <v>5904</v>
      </c>
      <c r="N206" s="14" t="s">
        <v>128</v>
      </c>
      <c r="O206" s="14" t="s">
        <v>365</v>
      </c>
      <c r="P206" s="14" t="s">
        <v>5905</v>
      </c>
      <c r="Q206" s="14" t="s">
        <v>168</v>
      </c>
      <c r="R206" s="14" t="s">
        <v>2898</v>
      </c>
      <c r="S206" s="14" t="s">
        <v>5906</v>
      </c>
      <c r="T206" s="14" t="s">
        <v>170</v>
      </c>
      <c r="U206" s="14" t="s">
        <v>171</v>
      </c>
      <c r="V206" s="16" t="s">
        <v>5907</v>
      </c>
      <c r="W206" s="14" t="s">
        <v>169</v>
      </c>
      <c r="X206" s="14" t="s">
        <v>5908</v>
      </c>
      <c r="Y206" s="16" t="s">
        <v>5909</v>
      </c>
      <c r="Z206" s="14" t="s">
        <v>265</v>
      </c>
      <c r="AA206" s="18" t="s">
        <v>5910</v>
      </c>
      <c r="AB206" s="19" t="n">
        <v>20000</v>
      </c>
      <c r="AC206" s="19" t="s">
        <v>5911</v>
      </c>
      <c r="AD206" s="19" t="s">
        <v>5912</v>
      </c>
      <c r="AE206" s="14" t="s">
        <v>168</v>
      </c>
      <c r="AF206" s="20" t="s">
        <v>5913</v>
      </c>
      <c r="AG206" s="21" t="s">
        <v>5914</v>
      </c>
      <c r="AH206" s="19" t="s">
        <v>5915</v>
      </c>
      <c r="AI206" s="16" t="s">
        <v>5916</v>
      </c>
      <c r="AJ206" s="16" t="s">
        <v>5917</v>
      </c>
      <c r="AK206" s="16" t="s">
        <v>5918</v>
      </c>
      <c r="AL206" s="14" t="s">
        <v>184</v>
      </c>
      <c r="AM206" s="14" t="s">
        <v>5919</v>
      </c>
    </row>
    <row r="207" customFormat="false" ht="15" hidden="false" customHeight="true" outlineLevel="0" collapsed="false">
      <c r="A207" s="14" t="s">
        <v>5920</v>
      </c>
      <c r="B207" s="14" t="s">
        <v>157</v>
      </c>
      <c r="C207" s="15" t="n">
        <v>44979</v>
      </c>
      <c r="D207" s="14" t="n">
        <f aca="false">IF(C207="","",YEAR(C207))</f>
        <v>2023</v>
      </c>
      <c r="E207" s="14" t="s">
        <v>120</v>
      </c>
      <c r="F207" s="16" t="s">
        <v>5921</v>
      </c>
      <c r="G207" s="14" t="s">
        <v>5922</v>
      </c>
      <c r="H207" s="14" t="s">
        <v>5923</v>
      </c>
      <c r="I207" s="16" t="s">
        <v>1587</v>
      </c>
      <c r="J207" s="14" t="s">
        <v>603</v>
      </c>
      <c r="K207" s="14" t="s">
        <v>2874</v>
      </c>
      <c r="L207" s="16" t="s">
        <v>5924</v>
      </c>
      <c r="M207" s="17" t="s">
        <v>5925</v>
      </c>
      <c r="N207" s="14" t="s">
        <v>128</v>
      </c>
      <c r="O207" s="14" t="s">
        <v>365</v>
      </c>
      <c r="P207" s="14" t="s">
        <v>5926</v>
      </c>
      <c r="Q207" s="14" t="s">
        <v>168</v>
      </c>
      <c r="R207" s="14" t="s">
        <v>2877</v>
      </c>
      <c r="S207" s="14" t="s">
        <v>5927</v>
      </c>
      <c r="T207" s="14" t="s">
        <v>170</v>
      </c>
      <c r="U207" s="14" t="s">
        <v>241</v>
      </c>
      <c r="V207" s="16" t="s">
        <v>5928</v>
      </c>
      <c r="W207" s="14" t="s">
        <v>287</v>
      </c>
      <c r="X207" s="14" t="s">
        <v>5929</v>
      </c>
      <c r="Y207" s="16" t="s">
        <v>3217</v>
      </c>
      <c r="Z207" s="14" t="s">
        <v>168</v>
      </c>
      <c r="AA207" s="18"/>
      <c r="AB207" s="19"/>
      <c r="AC207" s="19" t="s">
        <v>3546</v>
      </c>
      <c r="AD207" s="19" t="s">
        <v>2536</v>
      </c>
      <c r="AE207" s="14" t="s">
        <v>291</v>
      </c>
      <c r="AF207" s="20" t="s">
        <v>5930</v>
      </c>
      <c r="AG207" s="21" t="s">
        <v>1595</v>
      </c>
      <c r="AH207" s="19" t="s">
        <v>1595</v>
      </c>
      <c r="AI207" s="16" t="s">
        <v>2885</v>
      </c>
      <c r="AJ207" s="16" t="s">
        <v>5931</v>
      </c>
      <c r="AK207" s="16" t="s">
        <v>5932</v>
      </c>
      <c r="AL207" s="14" t="s">
        <v>184</v>
      </c>
      <c r="AM207" s="14" t="s">
        <v>5933</v>
      </c>
    </row>
    <row r="208" customFormat="false" ht="15" hidden="false" customHeight="true" outlineLevel="0" collapsed="false">
      <c r="A208" s="14" t="s">
        <v>5934</v>
      </c>
      <c r="B208" s="14" t="s">
        <v>157</v>
      </c>
      <c r="C208" s="15" t="n">
        <v>44993</v>
      </c>
      <c r="D208" s="14" t="n">
        <f aca="false">IF(C208="","",YEAR(C208))</f>
        <v>2023</v>
      </c>
      <c r="E208" s="14" t="s">
        <v>120</v>
      </c>
      <c r="F208" s="16" t="s">
        <v>5935</v>
      </c>
      <c r="G208" s="14" t="s">
        <v>5936</v>
      </c>
      <c r="H208" s="14" t="s">
        <v>5937</v>
      </c>
      <c r="I208" s="16" t="s">
        <v>5938</v>
      </c>
      <c r="J208" s="14" t="s">
        <v>2691</v>
      </c>
      <c r="K208" s="14" t="s">
        <v>2952</v>
      </c>
      <c r="L208" s="16" t="s">
        <v>5939</v>
      </c>
      <c r="M208" s="17" t="s">
        <v>5940</v>
      </c>
      <c r="N208" s="14" t="s">
        <v>128</v>
      </c>
      <c r="O208" s="14" t="s">
        <v>166</v>
      </c>
      <c r="P208" s="14" t="s">
        <v>5941</v>
      </c>
      <c r="Q208" s="14" t="s">
        <v>168</v>
      </c>
      <c r="R208" s="14" t="s">
        <v>2898</v>
      </c>
      <c r="S208" s="14" t="s">
        <v>5942</v>
      </c>
      <c r="T208" s="14" t="s">
        <v>170</v>
      </c>
      <c r="U208" s="14" t="s">
        <v>171</v>
      </c>
      <c r="V208" s="16" t="s">
        <v>5943</v>
      </c>
      <c r="W208" s="14" t="s">
        <v>169</v>
      </c>
      <c r="X208" s="14" t="s">
        <v>5944</v>
      </c>
      <c r="Y208" s="16" t="s">
        <v>5945</v>
      </c>
      <c r="Z208" s="14" t="s">
        <v>168</v>
      </c>
      <c r="AA208" s="18"/>
      <c r="AB208" s="19"/>
      <c r="AC208" s="19" t="s">
        <v>2536</v>
      </c>
      <c r="AD208" s="19" t="s">
        <v>2536</v>
      </c>
      <c r="AE208" s="14" t="s">
        <v>291</v>
      </c>
      <c r="AF208" s="20" t="s">
        <v>5946</v>
      </c>
      <c r="AG208" s="21" t="s">
        <v>5947</v>
      </c>
      <c r="AH208" s="19" t="s">
        <v>5948</v>
      </c>
      <c r="AI208" s="16" t="s">
        <v>2885</v>
      </c>
      <c r="AJ208" s="16" t="s">
        <v>5949</v>
      </c>
      <c r="AK208" s="16" t="s">
        <v>5695</v>
      </c>
      <c r="AL208" s="14" t="s">
        <v>184</v>
      </c>
      <c r="AM208" s="14" t="s">
        <v>5950</v>
      </c>
    </row>
    <row r="209" customFormat="false" ht="15" hidden="false" customHeight="true" outlineLevel="0" collapsed="false">
      <c r="A209" s="14" t="s">
        <v>5951</v>
      </c>
      <c r="B209" s="14" t="s">
        <v>157</v>
      </c>
      <c r="C209" s="15" t="n">
        <v>45033</v>
      </c>
      <c r="D209" s="14" t="n">
        <f aca="false">IF(C209="","",YEAR(C209))</f>
        <v>2023</v>
      </c>
      <c r="E209" s="14" t="s">
        <v>3224</v>
      </c>
      <c r="F209" s="16" t="s">
        <v>5952</v>
      </c>
      <c r="G209" s="14" t="s">
        <v>5952</v>
      </c>
      <c r="H209" s="14"/>
      <c r="I209" s="16" t="s">
        <v>5953</v>
      </c>
      <c r="J209" s="14" t="s">
        <v>2770</v>
      </c>
      <c r="K209" s="14" t="s">
        <v>2894</v>
      </c>
      <c r="L209" s="16" t="s">
        <v>5954</v>
      </c>
      <c r="M209" s="17" t="s">
        <v>5955</v>
      </c>
      <c r="N209" s="14" t="s">
        <v>128</v>
      </c>
      <c r="O209" s="14" t="s">
        <v>240</v>
      </c>
      <c r="P209" s="14" t="s">
        <v>5956</v>
      </c>
      <c r="Q209" s="14" t="s">
        <v>168</v>
      </c>
      <c r="R209" s="14" t="s">
        <v>2955</v>
      </c>
      <c r="S209" s="14" t="s">
        <v>5957</v>
      </c>
      <c r="T209" s="14" t="s">
        <v>170</v>
      </c>
      <c r="U209" s="14" t="s">
        <v>171</v>
      </c>
      <c r="V209" s="16" t="s">
        <v>5958</v>
      </c>
      <c r="W209" s="14" t="s">
        <v>169</v>
      </c>
      <c r="X209" s="14" t="s">
        <v>5959</v>
      </c>
      <c r="Y209" s="16" t="s">
        <v>5960</v>
      </c>
      <c r="Z209" s="14" t="s">
        <v>265</v>
      </c>
      <c r="AA209" s="18" t="s">
        <v>5961</v>
      </c>
      <c r="AB209" s="19" t="n">
        <v>20000</v>
      </c>
      <c r="AC209" s="19" t="s">
        <v>5962</v>
      </c>
      <c r="AD209" s="19" t="s">
        <v>5963</v>
      </c>
      <c r="AE209" s="14" t="s">
        <v>168</v>
      </c>
      <c r="AF209" s="20" t="s">
        <v>5964</v>
      </c>
      <c r="AG209" s="21" t="s">
        <v>5965</v>
      </c>
      <c r="AH209" s="19" t="s">
        <v>5966</v>
      </c>
      <c r="AI209" s="16" t="s">
        <v>5967</v>
      </c>
      <c r="AJ209" s="16" t="s">
        <v>5968</v>
      </c>
      <c r="AK209" s="16" t="s">
        <v>5969</v>
      </c>
      <c r="AL209" s="14" t="s">
        <v>184</v>
      </c>
      <c r="AM209" s="14" t="s">
        <v>5970</v>
      </c>
    </row>
    <row r="210" customFormat="false" ht="15" hidden="false" customHeight="true" outlineLevel="0" collapsed="false">
      <c r="A210" s="14" t="s">
        <v>5971</v>
      </c>
      <c r="B210" s="14" t="s">
        <v>157</v>
      </c>
      <c r="C210" s="15" t="n">
        <v>45044</v>
      </c>
      <c r="D210" s="14" t="n">
        <f aca="false">IF(C210="","",YEAR(C210))</f>
        <v>2023</v>
      </c>
      <c r="E210" s="14" t="s">
        <v>3224</v>
      </c>
      <c r="F210" s="16" t="s">
        <v>5972</v>
      </c>
      <c r="G210" s="14" t="s">
        <v>5973</v>
      </c>
      <c r="H210" s="14" t="s">
        <v>5974</v>
      </c>
      <c r="I210" s="16"/>
      <c r="J210" s="14" t="s">
        <v>2691</v>
      </c>
      <c r="K210" s="14" t="s">
        <v>2952</v>
      </c>
      <c r="L210" s="16" t="s">
        <v>5975</v>
      </c>
      <c r="M210" s="17" t="s">
        <v>5976</v>
      </c>
      <c r="N210" s="14" t="s">
        <v>128</v>
      </c>
      <c r="O210" s="14" t="s">
        <v>365</v>
      </c>
      <c r="P210" s="14" t="s">
        <v>2200</v>
      </c>
      <c r="Q210" s="14" t="s">
        <v>168</v>
      </c>
      <c r="R210" s="14" t="s">
        <v>2955</v>
      </c>
      <c r="S210" s="14" t="s">
        <v>5977</v>
      </c>
      <c r="T210" s="14" t="s">
        <v>1336</v>
      </c>
      <c r="U210" s="14" t="s">
        <v>956</v>
      </c>
      <c r="V210" s="16" t="s">
        <v>5978</v>
      </c>
      <c r="W210" s="14" t="s">
        <v>169</v>
      </c>
      <c r="X210" s="14" t="s">
        <v>5979</v>
      </c>
      <c r="Y210" s="16" t="s">
        <v>5980</v>
      </c>
      <c r="Z210" s="14" t="s">
        <v>168</v>
      </c>
      <c r="AA210" s="18"/>
      <c r="AB210" s="19"/>
      <c r="AC210" s="19" t="s">
        <v>5981</v>
      </c>
      <c r="AD210" s="19" t="s">
        <v>2536</v>
      </c>
      <c r="AE210" s="14" t="s">
        <v>291</v>
      </c>
      <c r="AF210" s="20" t="s">
        <v>2536</v>
      </c>
      <c r="AG210" s="21" t="s">
        <v>5982</v>
      </c>
      <c r="AH210" s="19" t="s">
        <v>5983</v>
      </c>
      <c r="AI210" s="16" t="s">
        <v>2885</v>
      </c>
      <c r="AJ210" s="16" t="s">
        <v>5984</v>
      </c>
      <c r="AK210" s="16" t="s">
        <v>5985</v>
      </c>
      <c r="AL210" s="14" t="s">
        <v>184</v>
      </c>
      <c r="AM210" s="14" t="s">
        <v>5986</v>
      </c>
    </row>
    <row r="211" customFormat="false" ht="15" hidden="false" customHeight="true" outlineLevel="0" collapsed="false">
      <c r="A211" s="14" t="s">
        <v>5987</v>
      </c>
      <c r="B211" s="14" t="s">
        <v>157</v>
      </c>
      <c r="C211" s="15" t="n">
        <v>45044</v>
      </c>
      <c r="D211" s="14" t="n">
        <f aca="false">IF(C211="","",YEAR(C211))</f>
        <v>2023</v>
      </c>
      <c r="E211" s="14" t="s">
        <v>120</v>
      </c>
      <c r="F211" s="16" t="s">
        <v>5988</v>
      </c>
      <c r="G211" s="14" t="s">
        <v>5989</v>
      </c>
      <c r="H211" s="14" t="s">
        <v>5990</v>
      </c>
      <c r="I211" s="16" t="s">
        <v>5991</v>
      </c>
      <c r="J211" s="14" t="s">
        <v>231</v>
      </c>
      <c r="K211" s="14" t="s">
        <v>3056</v>
      </c>
      <c r="L211" s="16" t="s">
        <v>5992</v>
      </c>
      <c r="M211" s="17" t="s">
        <v>5993</v>
      </c>
      <c r="N211" s="14" t="s">
        <v>128</v>
      </c>
      <c r="O211" s="14" t="s">
        <v>365</v>
      </c>
      <c r="P211" s="14" t="s">
        <v>5994</v>
      </c>
      <c r="Q211" s="14" t="s">
        <v>265</v>
      </c>
      <c r="R211" s="14" t="s">
        <v>2898</v>
      </c>
      <c r="S211" s="14" t="s">
        <v>5995</v>
      </c>
      <c r="T211" s="14" t="s">
        <v>170</v>
      </c>
      <c r="U211" s="14" t="s">
        <v>241</v>
      </c>
      <c r="V211" s="16" t="s">
        <v>5996</v>
      </c>
      <c r="W211" s="14" t="s">
        <v>287</v>
      </c>
      <c r="X211" s="14" t="s">
        <v>5997</v>
      </c>
      <c r="Y211" s="16" t="s">
        <v>3217</v>
      </c>
      <c r="Z211" s="14" t="s">
        <v>168</v>
      </c>
      <c r="AA211" s="18"/>
      <c r="AB211" s="19"/>
      <c r="AC211" s="19" t="s">
        <v>5998</v>
      </c>
      <c r="AD211" s="19" t="s">
        <v>2536</v>
      </c>
      <c r="AE211" s="14" t="s">
        <v>291</v>
      </c>
      <c r="AF211" s="20" t="s">
        <v>5999</v>
      </c>
      <c r="AG211" s="21" t="s">
        <v>6000</v>
      </c>
      <c r="AH211" s="19" t="s">
        <v>6001</v>
      </c>
      <c r="AI211" s="16" t="s">
        <v>2885</v>
      </c>
      <c r="AJ211" s="16" t="s">
        <v>6002</v>
      </c>
      <c r="AK211" s="16" t="s">
        <v>5794</v>
      </c>
      <c r="AL211" s="14" t="s">
        <v>184</v>
      </c>
      <c r="AM211" s="14" t="s">
        <v>6003</v>
      </c>
    </row>
    <row r="212" customFormat="false" ht="15" hidden="false" customHeight="true" outlineLevel="0" collapsed="false">
      <c r="A212" s="14" t="s">
        <v>6004</v>
      </c>
      <c r="B212" s="14" t="s">
        <v>157</v>
      </c>
      <c r="C212" s="15" t="n">
        <v>45058</v>
      </c>
      <c r="D212" s="14" t="n">
        <f aca="false">IF(C212="","",YEAR(C212))</f>
        <v>2023</v>
      </c>
      <c r="E212" s="14" t="s">
        <v>187</v>
      </c>
      <c r="F212" s="16" t="s">
        <v>6005</v>
      </c>
      <c r="G212" s="14" t="s">
        <v>6006</v>
      </c>
      <c r="H212" s="14" t="s">
        <v>5363</v>
      </c>
      <c r="I212" s="16" t="s">
        <v>5195</v>
      </c>
      <c r="J212" s="14" t="s">
        <v>2770</v>
      </c>
      <c r="K212" s="14" t="s">
        <v>2952</v>
      </c>
      <c r="L212" s="16" t="s">
        <v>6007</v>
      </c>
      <c r="M212" s="17" t="s">
        <v>6008</v>
      </c>
      <c r="N212" s="14" t="s">
        <v>128</v>
      </c>
      <c r="O212" s="14" t="s">
        <v>240</v>
      </c>
      <c r="P212" s="14" t="s">
        <v>329</v>
      </c>
      <c r="Q212" s="14" t="s">
        <v>168</v>
      </c>
      <c r="R212" s="14" t="s">
        <v>3011</v>
      </c>
      <c r="S212" s="14" t="s">
        <v>6009</v>
      </c>
      <c r="T212" s="14" t="s">
        <v>1336</v>
      </c>
      <c r="U212" s="14" t="s">
        <v>956</v>
      </c>
      <c r="V212" s="16" t="s">
        <v>6010</v>
      </c>
      <c r="W212" s="14" t="s">
        <v>169</v>
      </c>
      <c r="X212" s="14" t="s">
        <v>6011</v>
      </c>
      <c r="Y212" s="16" t="s">
        <v>6012</v>
      </c>
      <c r="Z212" s="14" t="s">
        <v>168</v>
      </c>
      <c r="AA212" s="18"/>
      <c r="AB212" s="19"/>
      <c r="AC212" s="19" t="s">
        <v>5056</v>
      </c>
      <c r="AD212" s="19" t="s">
        <v>2536</v>
      </c>
      <c r="AE212" s="14" t="s">
        <v>291</v>
      </c>
      <c r="AF212" s="20" t="s">
        <v>6013</v>
      </c>
      <c r="AG212" s="21" t="s">
        <v>6014</v>
      </c>
      <c r="AH212" s="19" t="s">
        <v>6015</v>
      </c>
      <c r="AI212" s="16" t="s">
        <v>2885</v>
      </c>
      <c r="AJ212" s="16" t="s">
        <v>6016</v>
      </c>
      <c r="AK212" s="16" t="s">
        <v>6017</v>
      </c>
      <c r="AL212" s="14" t="s">
        <v>184</v>
      </c>
      <c r="AM212" s="14" t="s">
        <v>6018</v>
      </c>
    </row>
    <row r="213" customFormat="false" ht="15" hidden="false" customHeight="true" outlineLevel="0" collapsed="false">
      <c r="A213" s="14" t="s">
        <v>6019</v>
      </c>
      <c r="B213" s="14" t="s">
        <v>157</v>
      </c>
      <c r="C213" s="15" t="n">
        <v>45069</v>
      </c>
      <c r="D213" s="14" t="n">
        <f aca="false">IF(C213="","",YEAR(C213))</f>
        <v>2023</v>
      </c>
      <c r="E213" s="14" t="s">
        <v>3224</v>
      </c>
      <c r="F213" s="16" t="s">
        <v>4894</v>
      </c>
      <c r="G213" s="14" t="s">
        <v>4895</v>
      </c>
      <c r="H213" s="14" t="s">
        <v>4896</v>
      </c>
      <c r="I213" s="16"/>
      <c r="J213" s="14" t="s">
        <v>2691</v>
      </c>
      <c r="K213" s="14" t="s">
        <v>2952</v>
      </c>
      <c r="L213" s="16" t="s">
        <v>4897</v>
      </c>
      <c r="M213" s="17" t="s">
        <v>6020</v>
      </c>
      <c r="N213" s="14" t="s">
        <v>128</v>
      </c>
      <c r="O213" s="14" t="s">
        <v>365</v>
      </c>
      <c r="P213" s="14" t="s">
        <v>346</v>
      </c>
      <c r="Q213" s="14" t="s">
        <v>168</v>
      </c>
      <c r="R213" s="14" t="s">
        <v>2955</v>
      </c>
      <c r="S213" s="14" t="s">
        <v>6021</v>
      </c>
      <c r="T213" s="14" t="s">
        <v>170</v>
      </c>
      <c r="U213" s="14" t="s">
        <v>288</v>
      </c>
      <c r="V213" s="16" t="s">
        <v>6022</v>
      </c>
      <c r="W213" s="14" t="s">
        <v>287</v>
      </c>
      <c r="X213" s="14" t="s">
        <v>6023</v>
      </c>
      <c r="Y213" s="16" t="s">
        <v>6024</v>
      </c>
      <c r="Z213" s="14" t="s">
        <v>168</v>
      </c>
      <c r="AA213" s="18"/>
      <c r="AB213" s="19"/>
      <c r="AC213" s="19" t="s">
        <v>6025</v>
      </c>
      <c r="AD213" s="19" t="s">
        <v>2536</v>
      </c>
      <c r="AE213" s="14" t="s">
        <v>291</v>
      </c>
      <c r="AF213" s="20" t="s">
        <v>5168</v>
      </c>
      <c r="AG213" s="21" t="s">
        <v>6026</v>
      </c>
      <c r="AH213" s="19" t="s">
        <v>1595</v>
      </c>
      <c r="AI213" s="16" t="s">
        <v>2885</v>
      </c>
      <c r="AJ213" s="16" t="s">
        <v>6027</v>
      </c>
      <c r="AK213" s="16" t="s">
        <v>6028</v>
      </c>
      <c r="AL213" s="14" t="s">
        <v>184</v>
      </c>
      <c r="AM213" s="14" t="s">
        <v>6029</v>
      </c>
    </row>
    <row r="214" customFormat="false" ht="15" hidden="false" customHeight="true" outlineLevel="0" collapsed="false">
      <c r="A214" s="14" t="s">
        <v>6030</v>
      </c>
      <c r="B214" s="14" t="s">
        <v>157</v>
      </c>
      <c r="C214" s="15" t="n">
        <v>45079</v>
      </c>
      <c r="D214" s="14" t="n">
        <f aca="false">IF(C214="","",YEAR(C214))</f>
        <v>2023</v>
      </c>
      <c r="E214" s="14" t="s">
        <v>120</v>
      </c>
      <c r="F214" s="16" t="s">
        <v>6031</v>
      </c>
      <c r="G214" s="14" t="s">
        <v>6032</v>
      </c>
      <c r="H214" s="14" t="s">
        <v>6033</v>
      </c>
      <c r="I214" s="16" t="s">
        <v>6034</v>
      </c>
      <c r="J214" s="14" t="s">
        <v>2790</v>
      </c>
      <c r="K214" s="14" t="s">
        <v>2874</v>
      </c>
      <c r="L214" s="16" t="s">
        <v>6035</v>
      </c>
      <c r="M214" s="17" t="s">
        <v>6036</v>
      </c>
      <c r="N214" s="14" t="s">
        <v>128</v>
      </c>
      <c r="O214" s="14" t="s">
        <v>166</v>
      </c>
      <c r="P214" s="14" t="s">
        <v>6037</v>
      </c>
      <c r="Q214" s="14" t="s">
        <v>168</v>
      </c>
      <c r="R214" s="14" t="s">
        <v>2877</v>
      </c>
      <c r="S214" s="14" t="s">
        <v>6038</v>
      </c>
      <c r="T214" s="14" t="s">
        <v>170</v>
      </c>
      <c r="U214" s="14" t="s">
        <v>288</v>
      </c>
      <c r="V214" s="16" t="s">
        <v>6039</v>
      </c>
      <c r="W214" s="14" t="s">
        <v>287</v>
      </c>
      <c r="X214" s="14" t="s">
        <v>6040</v>
      </c>
      <c r="Y214" s="16" t="s">
        <v>6041</v>
      </c>
      <c r="Z214" s="14" t="s">
        <v>168</v>
      </c>
      <c r="AA214" s="18"/>
      <c r="AB214" s="19"/>
      <c r="AC214" s="19" t="s">
        <v>3546</v>
      </c>
      <c r="AD214" s="19" t="s">
        <v>2536</v>
      </c>
      <c r="AE214" s="14" t="s">
        <v>291</v>
      </c>
      <c r="AF214" s="20" t="s">
        <v>6042</v>
      </c>
      <c r="AG214" s="21" t="s">
        <v>1595</v>
      </c>
      <c r="AH214" s="19" t="s">
        <v>1595</v>
      </c>
      <c r="AI214" s="16" t="s">
        <v>2885</v>
      </c>
      <c r="AJ214" s="16" t="s">
        <v>6043</v>
      </c>
      <c r="AK214" s="16" t="s">
        <v>6044</v>
      </c>
      <c r="AL214" s="14" t="s">
        <v>184</v>
      </c>
      <c r="AM214" s="14" t="s">
        <v>6045</v>
      </c>
    </row>
    <row r="215" customFormat="false" ht="15" hidden="false" customHeight="true" outlineLevel="0" collapsed="false">
      <c r="A215" s="14" t="s">
        <v>6046</v>
      </c>
      <c r="B215" s="14" t="s">
        <v>157</v>
      </c>
      <c r="C215" s="15" t="n">
        <v>45092</v>
      </c>
      <c r="D215" s="14" t="n">
        <f aca="false">IF(C215="","",YEAR(C215))</f>
        <v>2023</v>
      </c>
      <c r="E215" s="14" t="s">
        <v>187</v>
      </c>
      <c r="F215" s="16" t="s">
        <v>5426</v>
      </c>
      <c r="G215" s="14" t="s">
        <v>5427</v>
      </c>
      <c r="H215" s="14" t="s">
        <v>5428</v>
      </c>
      <c r="I215" s="16" t="s">
        <v>6047</v>
      </c>
      <c r="J215" s="14" t="s">
        <v>2691</v>
      </c>
      <c r="K215" s="14" t="s">
        <v>2894</v>
      </c>
      <c r="L215" s="16" t="s">
        <v>6048</v>
      </c>
      <c r="M215" s="17" t="s">
        <v>6049</v>
      </c>
      <c r="N215" s="14" t="s">
        <v>128</v>
      </c>
      <c r="O215" s="14" t="s">
        <v>166</v>
      </c>
      <c r="P215" s="14" t="s">
        <v>6050</v>
      </c>
      <c r="Q215" s="14" t="s">
        <v>265</v>
      </c>
      <c r="R215" s="14" t="s">
        <v>3011</v>
      </c>
      <c r="S215" s="14" t="s">
        <v>6051</v>
      </c>
      <c r="T215" s="14" t="s">
        <v>170</v>
      </c>
      <c r="U215" s="14" t="s">
        <v>171</v>
      </c>
      <c r="V215" s="16" t="s">
        <v>6052</v>
      </c>
      <c r="W215" s="14" t="s">
        <v>169</v>
      </c>
      <c r="X215" s="14" t="s">
        <v>5435</v>
      </c>
      <c r="Y215" s="16" t="s">
        <v>6053</v>
      </c>
      <c r="Z215" s="14" t="s">
        <v>265</v>
      </c>
      <c r="AA215" s="18" t="s">
        <v>6054</v>
      </c>
      <c r="AB215" s="19" t="n">
        <v>20000</v>
      </c>
      <c r="AC215" s="19" t="s">
        <v>6055</v>
      </c>
      <c r="AD215" s="19" t="s">
        <v>6056</v>
      </c>
      <c r="AE215" s="14" t="s">
        <v>168</v>
      </c>
      <c r="AF215" s="20" t="s">
        <v>6057</v>
      </c>
      <c r="AG215" s="21" t="s">
        <v>6058</v>
      </c>
      <c r="AH215" s="19" t="s">
        <v>6059</v>
      </c>
      <c r="AI215" s="16" t="s">
        <v>6060</v>
      </c>
      <c r="AJ215" s="16" t="s">
        <v>6061</v>
      </c>
      <c r="AK215" s="16" t="s">
        <v>6062</v>
      </c>
      <c r="AL215" s="14" t="s">
        <v>184</v>
      </c>
      <c r="AM215" s="14" t="s">
        <v>6063</v>
      </c>
    </row>
    <row r="216" customFormat="false" ht="15" hidden="false" customHeight="true" outlineLevel="0" collapsed="false">
      <c r="A216" s="14" t="s">
        <v>6064</v>
      </c>
      <c r="B216" s="14" t="s">
        <v>157</v>
      </c>
      <c r="C216" s="15" t="n">
        <v>45118</v>
      </c>
      <c r="D216" s="14" t="n">
        <f aca="false">IF(C216="","",YEAR(C216))</f>
        <v>2023</v>
      </c>
      <c r="E216" s="14" t="s">
        <v>3224</v>
      </c>
      <c r="F216" s="16" t="s">
        <v>6065</v>
      </c>
      <c r="G216" s="14" t="s">
        <v>6066</v>
      </c>
      <c r="H216" s="14"/>
      <c r="I216" s="16"/>
      <c r="J216" s="14" t="s">
        <v>2691</v>
      </c>
      <c r="K216" s="14" t="s">
        <v>3669</v>
      </c>
      <c r="L216" s="16" t="s">
        <v>6067</v>
      </c>
      <c r="M216" s="17" t="s">
        <v>6068</v>
      </c>
      <c r="N216" s="14" t="s">
        <v>128</v>
      </c>
      <c r="O216" s="14" t="s">
        <v>240</v>
      </c>
      <c r="P216" s="14" t="s">
        <v>6069</v>
      </c>
      <c r="Q216" s="14" t="s">
        <v>168</v>
      </c>
      <c r="R216" s="14" t="s">
        <v>2955</v>
      </c>
      <c r="S216" s="14" t="s">
        <v>6070</v>
      </c>
      <c r="T216" s="14" t="s">
        <v>170</v>
      </c>
      <c r="U216" s="14" t="s">
        <v>171</v>
      </c>
      <c r="V216" s="16" t="s">
        <v>6071</v>
      </c>
      <c r="W216" s="14" t="s">
        <v>169</v>
      </c>
      <c r="X216" s="14" t="s">
        <v>6072</v>
      </c>
      <c r="Y216" s="16" t="s">
        <v>6073</v>
      </c>
      <c r="Z216" s="14" t="s">
        <v>265</v>
      </c>
      <c r="AA216" s="18" t="s">
        <v>6074</v>
      </c>
      <c r="AB216" s="19"/>
      <c r="AC216" s="19" t="s">
        <v>6075</v>
      </c>
      <c r="AD216" s="19" t="s">
        <v>6076</v>
      </c>
      <c r="AE216" s="14" t="s">
        <v>291</v>
      </c>
      <c r="AF216" s="20" t="s">
        <v>6077</v>
      </c>
      <c r="AG216" s="21" t="s">
        <v>6078</v>
      </c>
      <c r="AH216" s="19" t="s">
        <v>6079</v>
      </c>
      <c r="AI216" s="16" t="s">
        <v>2885</v>
      </c>
      <c r="AJ216" s="16" t="s">
        <v>6080</v>
      </c>
      <c r="AK216" s="16" t="s">
        <v>6081</v>
      </c>
      <c r="AL216" s="14" t="s">
        <v>184</v>
      </c>
      <c r="AM216" s="14" t="s">
        <v>6082</v>
      </c>
    </row>
    <row r="217" customFormat="false" ht="15" hidden="false" customHeight="true" outlineLevel="0" collapsed="false">
      <c r="A217" s="14" t="s">
        <v>6083</v>
      </c>
      <c r="B217" s="14" t="s">
        <v>157</v>
      </c>
      <c r="C217" s="15" t="n">
        <v>45120</v>
      </c>
      <c r="D217" s="14" t="n">
        <f aca="false">IF(C217="","",YEAR(C217))</f>
        <v>2023</v>
      </c>
      <c r="E217" s="14" t="s">
        <v>187</v>
      </c>
      <c r="F217" s="16" t="s">
        <v>5714</v>
      </c>
      <c r="G217" s="14" t="s">
        <v>5715</v>
      </c>
      <c r="H217" s="14" t="s">
        <v>5716</v>
      </c>
      <c r="I217" s="16" t="s">
        <v>5717</v>
      </c>
      <c r="J217" s="14" t="s">
        <v>2790</v>
      </c>
      <c r="K217" s="14" t="s">
        <v>3669</v>
      </c>
      <c r="L217" s="16" t="s">
        <v>6084</v>
      </c>
      <c r="M217" s="17" t="s">
        <v>6085</v>
      </c>
      <c r="N217" s="14" t="s">
        <v>128</v>
      </c>
      <c r="O217" s="14" t="s">
        <v>166</v>
      </c>
      <c r="P217" s="14" t="s">
        <v>923</v>
      </c>
      <c r="Q217" s="14" t="s">
        <v>168</v>
      </c>
      <c r="R217" s="14" t="s">
        <v>3011</v>
      </c>
      <c r="S217" s="14" t="s">
        <v>6086</v>
      </c>
      <c r="T217" s="14" t="s">
        <v>170</v>
      </c>
      <c r="U217" s="14" t="s">
        <v>3543</v>
      </c>
      <c r="V217" s="16" t="s">
        <v>6087</v>
      </c>
      <c r="W217" s="14" t="s">
        <v>169</v>
      </c>
      <c r="X217" s="14" t="s">
        <v>6088</v>
      </c>
      <c r="Y217" s="16" t="s">
        <v>6089</v>
      </c>
      <c r="Z217" s="14" t="s">
        <v>168</v>
      </c>
      <c r="AA217" s="18"/>
      <c r="AB217" s="19"/>
      <c r="AC217" s="19" t="s">
        <v>6090</v>
      </c>
      <c r="AD217" s="19" t="s">
        <v>2536</v>
      </c>
      <c r="AE217" s="14" t="s">
        <v>291</v>
      </c>
      <c r="AF217" s="20" t="s">
        <v>6091</v>
      </c>
      <c r="AG217" s="21" t="s">
        <v>6092</v>
      </c>
      <c r="AH217" s="19" t="s">
        <v>6093</v>
      </c>
      <c r="AI217" s="16" t="s">
        <v>2885</v>
      </c>
      <c r="AJ217" s="16" t="s">
        <v>6094</v>
      </c>
      <c r="AK217" s="16" t="s">
        <v>6095</v>
      </c>
      <c r="AL217" s="14" t="s">
        <v>184</v>
      </c>
      <c r="AM217" s="14" t="s">
        <v>6096</v>
      </c>
    </row>
    <row r="218" customFormat="false" ht="15" hidden="false" customHeight="true" outlineLevel="0" collapsed="false">
      <c r="A218" s="14" t="s">
        <v>6097</v>
      </c>
      <c r="B218" s="14" t="s">
        <v>157</v>
      </c>
      <c r="C218" s="15" t="n">
        <v>45126</v>
      </c>
      <c r="D218" s="14" t="n">
        <f aca="false">IF(C218="","",YEAR(C218))</f>
        <v>2023</v>
      </c>
      <c r="E218" s="14" t="s">
        <v>120</v>
      </c>
      <c r="F218" s="16" t="s">
        <v>6098</v>
      </c>
      <c r="G218" s="14" t="s">
        <v>6099</v>
      </c>
      <c r="H218" s="14" t="s">
        <v>6100</v>
      </c>
      <c r="I218" s="16" t="s">
        <v>6101</v>
      </c>
      <c r="J218" s="14" t="s">
        <v>2691</v>
      </c>
      <c r="K218" s="14" t="s">
        <v>2972</v>
      </c>
      <c r="L218" s="16" t="s">
        <v>6102</v>
      </c>
      <c r="M218" s="17" t="s">
        <v>6103</v>
      </c>
      <c r="N218" s="14" t="s">
        <v>128</v>
      </c>
      <c r="O218" s="14" t="s">
        <v>166</v>
      </c>
      <c r="P218" s="14" t="s">
        <v>6104</v>
      </c>
      <c r="Q218" s="14" t="s">
        <v>265</v>
      </c>
      <c r="R218" s="14" t="s">
        <v>2898</v>
      </c>
      <c r="S218" s="14" t="s">
        <v>6105</v>
      </c>
      <c r="T218" s="14" t="s">
        <v>170</v>
      </c>
      <c r="U218" s="14" t="s">
        <v>288</v>
      </c>
      <c r="V218" s="16" t="s">
        <v>6106</v>
      </c>
      <c r="W218" s="14" t="s">
        <v>287</v>
      </c>
      <c r="X218" s="14" t="s">
        <v>6107</v>
      </c>
      <c r="Y218" s="16" t="s">
        <v>6108</v>
      </c>
      <c r="Z218" s="14" t="s">
        <v>168</v>
      </c>
      <c r="AA218" s="18"/>
      <c r="AB218" s="19"/>
      <c r="AC218" s="19" t="s">
        <v>6109</v>
      </c>
      <c r="AD218" s="19" t="s">
        <v>2536</v>
      </c>
      <c r="AE218" s="14" t="s">
        <v>291</v>
      </c>
      <c r="AF218" s="20" t="s">
        <v>6110</v>
      </c>
      <c r="AG218" s="21" t="s">
        <v>6111</v>
      </c>
      <c r="AH218" s="19" t="s">
        <v>6112</v>
      </c>
      <c r="AI218" s="16" t="s">
        <v>2885</v>
      </c>
      <c r="AJ218" s="16" t="s">
        <v>6113</v>
      </c>
      <c r="AK218" s="16" t="s">
        <v>6114</v>
      </c>
      <c r="AL218" s="14" t="s">
        <v>184</v>
      </c>
      <c r="AM218" s="14" t="s">
        <v>6115</v>
      </c>
    </row>
    <row r="219" customFormat="false" ht="15" hidden="false" customHeight="true" outlineLevel="0" collapsed="false">
      <c r="A219" s="14" t="s">
        <v>6116</v>
      </c>
      <c r="B219" s="14" t="s">
        <v>157</v>
      </c>
      <c r="C219" s="15" t="n">
        <v>45135</v>
      </c>
      <c r="D219" s="14" t="n">
        <f aca="false">IF(C219="","",YEAR(C219))</f>
        <v>2023</v>
      </c>
      <c r="E219" s="14" t="s">
        <v>120</v>
      </c>
      <c r="F219" s="16" t="s">
        <v>6117</v>
      </c>
      <c r="G219" s="14" t="s">
        <v>6118</v>
      </c>
      <c r="H219" s="14" t="s">
        <v>6119</v>
      </c>
      <c r="I219" s="16" t="s">
        <v>6120</v>
      </c>
      <c r="J219" s="14" t="s">
        <v>2691</v>
      </c>
      <c r="K219" s="14" t="s">
        <v>3056</v>
      </c>
      <c r="L219" s="16" t="s">
        <v>6121</v>
      </c>
      <c r="M219" s="17" t="s">
        <v>6122</v>
      </c>
      <c r="N219" s="14" t="s">
        <v>128</v>
      </c>
      <c r="O219" s="14" t="s">
        <v>166</v>
      </c>
      <c r="P219" s="14" t="s">
        <v>6123</v>
      </c>
      <c r="Q219" s="14" t="s">
        <v>168</v>
      </c>
      <c r="R219" s="14" t="s">
        <v>2898</v>
      </c>
      <c r="S219" s="14" t="s">
        <v>6124</v>
      </c>
      <c r="T219" s="14" t="s">
        <v>170</v>
      </c>
      <c r="U219" s="14" t="s">
        <v>309</v>
      </c>
      <c r="V219" s="16" t="s">
        <v>6125</v>
      </c>
      <c r="W219" s="14" t="s">
        <v>169</v>
      </c>
      <c r="X219" s="14" t="s">
        <v>6126</v>
      </c>
      <c r="Y219" s="16" t="s">
        <v>3217</v>
      </c>
      <c r="Z219" s="14" t="s">
        <v>168</v>
      </c>
      <c r="AA219" s="18"/>
      <c r="AB219" s="19"/>
      <c r="AC219" s="19" t="s">
        <v>6127</v>
      </c>
      <c r="AD219" s="19" t="s">
        <v>2536</v>
      </c>
      <c r="AE219" s="14" t="s">
        <v>291</v>
      </c>
      <c r="AF219" s="20" t="s">
        <v>2536</v>
      </c>
      <c r="AG219" s="21" t="s">
        <v>6128</v>
      </c>
      <c r="AH219" s="19" t="s">
        <v>3501</v>
      </c>
      <c r="AI219" s="16" t="s">
        <v>2885</v>
      </c>
      <c r="AJ219" s="16" t="s">
        <v>6129</v>
      </c>
      <c r="AK219" s="16" t="s">
        <v>5794</v>
      </c>
      <c r="AL219" s="14" t="s">
        <v>184</v>
      </c>
      <c r="AM219" s="14" t="s">
        <v>6130</v>
      </c>
    </row>
    <row r="220" customFormat="false" ht="15" hidden="false" customHeight="true" outlineLevel="0" collapsed="false">
      <c r="A220" s="14" t="s">
        <v>6131</v>
      </c>
      <c r="B220" s="14" t="s">
        <v>157</v>
      </c>
      <c r="C220" s="15" t="n">
        <v>45152</v>
      </c>
      <c r="D220" s="14" t="n">
        <f aca="false">IF(C220="","",YEAR(C220))</f>
        <v>2023</v>
      </c>
      <c r="E220" s="14" t="s">
        <v>120</v>
      </c>
      <c r="F220" s="16" t="s">
        <v>2824</v>
      </c>
      <c r="G220" s="14" t="s">
        <v>2825</v>
      </c>
      <c r="H220" s="14" t="s">
        <v>2826</v>
      </c>
      <c r="I220" s="16" t="s">
        <v>6132</v>
      </c>
      <c r="J220" s="14" t="s">
        <v>2770</v>
      </c>
      <c r="K220" s="14" t="s">
        <v>2874</v>
      </c>
      <c r="L220" s="16" t="s">
        <v>6133</v>
      </c>
      <c r="M220" s="17" t="s">
        <v>6134</v>
      </c>
      <c r="N220" s="14" t="s">
        <v>128</v>
      </c>
      <c r="O220" s="14" t="s">
        <v>240</v>
      </c>
      <c r="P220" s="14" t="s">
        <v>5926</v>
      </c>
      <c r="Q220" s="14" t="s">
        <v>168</v>
      </c>
      <c r="R220" s="14" t="s">
        <v>2877</v>
      </c>
      <c r="S220" s="14" t="s">
        <v>6135</v>
      </c>
      <c r="T220" s="14" t="s">
        <v>170</v>
      </c>
      <c r="U220" s="14" t="s">
        <v>288</v>
      </c>
      <c r="V220" s="16" t="s">
        <v>6136</v>
      </c>
      <c r="W220" s="14" t="s">
        <v>287</v>
      </c>
      <c r="X220" s="14" t="s">
        <v>6137</v>
      </c>
      <c r="Y220" s="16" t="s">
        <v>6138</v>
      </c>
      <c r="Z220" s="14" t="s">
        <v>168</v>
      </c>
      <c r="AA220" s="18"/>
      <c r="AB220" s="19"/>
      <c r="AC220" s="19" t="s">
        <v>3515</v>
      </c>
      <c r="AD220" s="19" t="s">
        <v>2536</v>
      </c>
      <c r="AE220" s="14" t="s">
        <v>291</v>
      </c>
      <c r="AF220" s="20" t="s">
        <v>6139</v>
      </c>
      <c r="AG220" s="21" t="s">
        <v>2884</v>
      </c>
      <c r="AH220" s="19" t="s">
        <v>1595</v>
      </c>
      <c r="AI220" s="16" t="s">
        <v>2885</v>
      </c>
      <c r="AJ220" s="16" t="s">
        <v>6140</v>
      </c>
      <c r="AK220" s="16" t="s">
        <v>6141</v>
      </c>
      <c r="AL220" s="14" t="s">
        <v>184</v>
      </c>
      <c r="AM220" s="14" t="s">
        <v>6142</v>
      </c>
    </row>
    <row r="221" customFormat="false" ht="15" hidden="false" customHeight="true" outlineLevel="0" collapsed="false">
      <c r="A221" s="14" t="s">
        <v>6143</v>
      </c>
      <c r="B221" s="14" t="s">
        <v>157</v>
      </c>
      <c r="C221" s="15" t="n">
        <v>45155</v>
      </c>
      <c r="D221" s="14" t="n">
        <f aca="false">IF(C221="","",YEAR(C221))</f>
        <v>2023</v>
      </c>
      <c r="E221" s="14" t="s">
        <v>120</v>
      </c>
      <c r="F221" s="16" t="s">
        <v>6144</v>
      </c>
      <c r="G221" s="14" t="s">
        <v>2852</v>
      </c>
      <c r="H221" s="14" t="s">
        <v>2853</v>
      </c>
      <c r="I221" s="16" t="s">
        <v>6145</v>
      </c>
      <c r="J221" s="14" t="s">
        <v>2770</v>
      </c>
      <c r="K221" s="14"/>
      <c r="L221" s="16" t="s">
        <v>6146</v>
      </c>
      <c r="M221" s="17" t="s">
        <v>6147</v>
      </c>
      <c r="N221" s="14"/>
      <c r="O221" s="14"/>
      <c r="P221" s="14"/>
      <c r="Q221" s="14"/>
      <c r="R221" s="14"/>
      <c r="S221" s="14"/>
      <c r="T221" s="14"/>
      <c r="U221" s="14"/>
      <c r="V221" s="16"/>
      <c r="W221" s="14"/>
      <c r="X221" s="14"/>
      <c r="Y221" s="16"/>
      <c r="Z221" s="14"/>
      <c r="AA221" s="18"/>
      <c r="AB221" s="19"/>
      <c r="AC221" s="19"/>
      <c r="AD221" s="19"/>
      <c r="AE221" s="14"/>
      <c r="AF221" s="20"/>
      <c r="AG221" s="21"/>
      <c r="AH221" s="19"/>
      <c r="AI221" s="16"/>
      <c r="AJ221" s="16"/>
      <c r="AK221" s="16"/>
      <c r="AL221" s="14" t="s">
        <v>130</v>
      </c>
      <c r="AM221" s="14" t="s">
        <v>3634</v>
      </c>
    </row>
    <row r="222" customFormat="false" ht="15" hidden="false" customHeight="true" outlineLevel="0" collapsed="false">
      <c r="A222" s="14" t="s">
        <v>6148</v>
      </c>
      <c r="B222" s="14" t="s">
        <v>157</v>
      </c>
      <c r="C222" s="15" t="n">
        <v>45160</v>
      </c>
      <c r="D222" s="14" t="n">
        <f aca="false">IF(C222="","",YEAR(C222))</f>
        <v>2023</v>
      </c>
      <c r="E222" s="14" t="s">
        <v>120</v>
      </c>
      <c r="F222" s="16" t="s">
        <v>6149</v>
      </c>
      <c r="G222" s="14" t="s">
        <v>6150</v>
      </c>
      <c r="H222" s="14" t="s">
        <v>6151</v>
      </c>
      <c r="I222" s="16" t="s">
        <v>6152</v>
      </c>
      <c r="J222" s="14" t="s">
        <v>603</v>
      </c>
      <c r="K222" s="14" t="s">
        <v>3056</v>
      </c>
      <c r="L222" s="16" t="s">
        <v>6153</v>
      </c>
      <c r="M222" s="17" t="s">
        <v>6154</v>
      </c>
      <c r="N222" s="14" t="s">
        <v>128</v>
      </c>
      <c r="O222" s="14" t="s">
        <v>166</v>
      </c>
      <c r="P222" s="14" t="s">
        <v>6155</v>
      </c>
      <c r="Q222" s="14" t="s">
        <v>168</v>
      </c>
      <c r="R222" s="14" t="s">
        <v>2898</v>
      </c>
      <c r="S222" s="14" t="s">
        <v>6156</v>
      </c>
      <c r="T222" s="14" t="s">
        <v>170</v>
      </c>
      <c r="U222" s="14" t="s">
        <v>241</v>
      </c>
      <c r="V222" s="16" t="s">
        <v>6157</v>
      </c>
      <c r="W222" s="14" t="s">
        <v>287</v>
      </c>
      <c r="X222" s="14" t="s">
        <v>6158</v>
      </c>
      <c r="Y222" s="16" t="s">
        <v>3217</v>
      </c>
      <c r="Z222" s="14" t="s">
        <v>168</v>
      </c>
      <c r="AA222" s="18"/>
      <c r="AB222" s="19"/>
      <c r="AC222" s="19" t="s">
        <v>6159</v>
      </c>
      <c r="AD222" s="19" t="s">
        <v>2536</v>
      </c>
      <c r="AE222" s="14" t="s">
        <v>291</v>
      </c>
      <c r="AF222" s="20" t="s">
        <v>6160</v>
      </c>
      <c r="AG222" s="21" t="s">
        <v>6161</v>
      </c>
      <c r="AH222" s="19" t="s">
        <v>6162</v>
      </c>
      <c r="AI222" s="16" t="s">
        <v>2885</v>
      </c>
      <c r="AJ222" s="16" t="s">
        <v>6163</v>
      </c>
      <c r="AK222" s="16" t="s">
        <v>5794</v>
      </c>
      <c r="AL222" s="14" t="s">
        <v>184</v>
      </c>
      <c r="AM222" s="14" t="s">
        <v>6164</v>
      </c>
    </row>
    <row r="223" customFormat="false" ht="15" hidden="false" customHeight="true" outlineLevel="0" collapsed="false">
      <c r="A223" s="14" t="s">
        <v>6165</v>
      </c>
      <c r="B223" s="14" t="s">
        <v>157</v>
      </c>
      <c r="C223" s="15" t="n">
        <v>45169</v>
      </c>
      <c r="D223" s="14" t="n">
        <f aca="false">IF(C223="","",YEAR(C223))</f>
        <v>2023</v>
      </c>
      <c r="E223" s="14" t="s">
        <v>120</v>
      </c>
      <c r="F223" s="16" t="s">
        <v>6166</v>
      </c>
      <c r="G223" s="14" t="s">
        <v>6167</v>
      </c>
      <c r="H223" s="14" t="s">
        <v>6168</v>
      </c>
      <c r="I223" s="16" t="s">
        <v>6169</v>
      </c>
      <c r="J223" s="14" t="s">
        <v>603</v>
      </c>
      <c r="K223" s="14" t="s">
        <v>2894</v>
      </c>
      <c r="L223" s="16" t="s">
        <v>6170</v>
      </c>
      <c r="M223" s="17" t="s">
        <v>6171</v>
      </c>
      <c r="N223" s="14" t="s">
        <v>128</v>
      </c>
      <c r="O223" s="14" t="s">
        <v>240</v>
      </c>
      <c r="P223" s="14" t="s">
        <v>6172</v>
      </c>
      <c r="Q223" s="14" t="s">
        <v>265</v>
      </c>
      <c r="R223" s="14" t="s">
        <v>2877</v>
      </c>
      <c r="S223" s="14" t="s">
        <v>6173</v>
      </c>
      <c r="T223" s="14" t="s">
        <v>170</v>
      </c>
      <c r="U223" s="14" t="s">
        <v>288</v>
      </c>
      <c r="V223" s="16" t="s">
        <v>6174</v>
      </c>
      <c r="W223" s="14" t="s">
        <v>287</v>
      </c>
      <c r="X223" s="14" t="s">
        <v>6175</v>
      </c>
      <c r="Y223" s="16" t="s">
        <v>6176</v>
      </c>
      <c r="Z223" s="14" t="s">
        <v>168</v>
      </c>
      <c r="AA223" s="18" t="s">
        <v>6177</v>
      </c>
      <c r="AB223" s="19"/>
      <c r="AC223" s="19" t="s">
        <v>6178</v>
      </c>
      <c r="AD223" s="19" t="s">
        <v>2536</v>
      </c>
      <c r="AE223" s="14" t="s">
        <v>291</v>
      </c>
      <c r="AF223" s="20" t="s">
        <v>6179</v>
      </c>
      <c r="AG223" s="21" t="s">
        <v>6180</v>
      </c>
      <c r="AH223" s="19" t="s">
        <v>6181</v>
      </c>
      <c r="AI223" s="16" t="s">
        <v>2885</v>
      </c>
      <c r="AJ223" s="16" t="s">
        <v>6182</v>
      </c>
      <c r="AK223" s="16" t="s">
        <v>6183</v>
      </c>
      <c r="AL223" s="14" t="s">
        <v>184</v>
      </c>
      <c r="AM223" s="14" t="s">
        <v>6184</v>
      </c>
    </row>
    <row r="224" customFormat="false" ht="15" hidden="false" customHeight="true" outlineLevel="0" collapsed="false">
      <c r="A224" s="14" t="s">
        <v>6185</v>
      </c>
      <c r="B224" s="14" t="s">
        <v>157</v>
      </c>
      <c r="C224" s="15" t="n">
        <v>45252</v>
      </c>
      <c r="D224" s="14" t="n">
        <f aca="false">IF(C224="","",YEAR(C224))</f>
        <v>2023</v>
      </c>
      <c r="E224" s="14" t="s">
        <v>120</v>
      </c>
      <c r="F224" s="16" t="s">
        <v>6186</v>
      </c>
      <c r="G224" s="14" t="s">
        <v>6187</v>
      </c>
      <c r="H224" s="14" t="s">
        <v>6188</v>
      </c>
      <c r="I224" s="16" t="s">
        <v>6189</v>
      </c>
      <c r="J224" s="14" t="s">
        <v>125</v>
      </c>
      <c r="K224" s="14" t="s">
        <v>3056</v>
      </c>
      <c r="L224" s="16" t="s">
        <v>6190</v>
      </c>
      <c r="M224" s="17" t="s">
        <v>6191</v>
      </c>
      <c r="N224" s="14" t="s">
        <v>128</v>
      </c>
      <c r="O224" s="14" t="s">
        <v>365</v>
      </c>
      <c r="P224" s="14" t="s">
        <v>4282</v>
      </c>
      <c r="Q224" s="14" t="s">
        <v>168</v>
      </c>
      <c r="R224" s="14" t="s">
        <v>2898</v>
      </c>
      <c r="S224" s="14" t="s">
        <v>6192</v>
      </c>
      <c r="T224" s="14" t="s">
        <v>170</v>
      </c>
      <c r="U224" s="14" t="s">
        <v>288</v>
      </c>
      <c r="V224" s="16" t="s">
        <v>6193</v>
      </c>
      <c r="W224" s="14" t="s">
        <v>287</v>
      </c>
      <c r="X224" s="14" t="s">
        <v>6194</v>
      </c>
      <c r="Y224" s="16" t="s">
        <v>3217</v>
      </c>
      <c r="Z224" s="14" t="s">
        <v>168</v>
      </c>
      <c r="AA224" s="18"/>
      <c r="AB224" s="19"/>
      <c r="AC224" s="19" t="s">
        <v>6195</v>
      </c>
      <c r="AD224" s="19" t="s">
        <v>2536</v>
      </c>
      <c r="AE224" s="14" t="s">
        <v>291</v>
      </c>
      <c r="AF224" s="20" t="s">
        <v>6196</v>
      </c>
      <c r="AG224" s="21" t="s">
        <v>6197</v>
      </c>
      <c r="AH224" s="19" t="s">
        <v>6198</v>
      </c>
      <c r="AI224" s="16" t="s">
        <v>2885</v>
      </c>
      <c r="AJ224" s="16" t="s">
        <v>6199</v>
      </c>
      <c r="AK224" s="16" t="s">
        <v>6200</v>
      </c>
      <c r="AL224" s="14" t="s">
        <v>184</v>
      </c>
      <c r="AM224" s="14" t="s">
        <v>6201</v>
      </c>
    </row>
    <row r="225" customFormat="false" ht="15" hidden="false" customHeight="true" outlineLevel="0" collapsed="false">
      <c r="A225" s="14" t="s">
        <v>6202</v>
      </c>
      <c r="B225" s="14" t="s">
        <v>157</v>
      </c>
      <c r="C225" s="15" t="n">
        <v>45267</v>
      </c>
      <c r="D225" s="14" t="n">
        <f aca="false">IF(C225="","",YEAR(C225))</f>
        <v>2023</v>
      </c>
      <c r="E225" s="14" t="s">
        <v>3224</v>
      </c>
      <c r="F225" s="16" t="s">
        <v>5867</v>
      </c>
      <c r="G225" s="14" t="s">
        <v>5868</v>
      </c>
      <c r="H225" s="14" t="s">
        <v>5194</v>
      </c>
      <c r="I225" s="16" t="s">
        <v>5393</v>
      </c>
      <c r="J225" s="14" t="s">
        <v>2691</v>
      </c>
      <c r="K225" s="14" t="s">
        <v>2952</v>
      </c>
      <c r="L225" s="16" t="s">
        <v>6203</v>
      </c>
      <c r="M225" s="17" t="s">
        <v>6204</v>
      </c>
      <c r="N225" s="14" t="s">
        <v>128</v>
      </c>
      <c r="O225" s="14" t="s">
        <v>365</v>
      </c>
      <c r="P225" s="14" t="s">
        <v>5198</v>
      </c>
      <c r="Q225" s="14" t="s">
        <v>168</v>
      </c>
      <c r="R225" s="14" t="s">
        <v>2955</v>
      </c>
      <c r="S225" s="14" t="s">
        <v>6205</v>
      </c>
      <c r="T225" s="14" t="s">
        <v>170</v>
      </c>
      <c r="U225" s="14" t="s">
        <v>288</v>
      </c>
      <c r="V225" s="16" t="s">
        <v>6206</v>
      </c>
      <c r="W225" s="14" t="s">
        <v>287</v>
      </c>
      <c r="X225" s="14" t="s">
        <v>6207</v>
      </c>
      <c r="Y225" s="16" t="s">
        <v>6208</v>
      </c>
      <c r="Z225" s="14" t="s">
        <v>168</v>
      </c>
      <c r="AA225" s="18"/>
      <c r="AB225" s="19"/>
      <c r="AC225" s="19" t="s">
        <v>6209</v>
      </c>
      <c r="AD225" s="19" t="s">
        <v>2536</v>
      </c>
      <c r="AE225" s="14" t="s">
        <v>291</v>
      </c>
      <c r="AF225" s="20" t="s">
        <v>5168</v>
      </c>
      <c r="AG225" s="21" t="s">
        <v>6210</v>
      </c>
      <c r="AH225" s="19" t="s">
        <v>1595</v>
      </c>
      <c r="AI225" s="16" t="s">
        <v>2885</v>
      </c>
      <c r="AJ225" s="16" t="s">
        <v>6211</v>
      </c>
      <c r="AK225" s="16" t="s">
        <v>6212</v>
      </c>
      <c r="AL225" s="14" t="s">
        <v>184</v>
      </c>
      <c r="AM225" s="14" t="s">
        <v>6213</v>
      </c>
    </row>
    <row r="226" customFormat="false" ht="15" hidden="false" customHeight="true" outlineLevel="0" collapsed="false">
      <c r="A226" s="14" t="s">
        <v>6214</v>
      </c>
      <c r="B226" s="14" t="s">
        <v>157</v>
      </c>
      <c r="C226" s="15" t="n">
        <v>45268</v>
      </c>
      <c r="D226" s="14" t="n">
        <f aca="false">IF(C226="","",YEAR(C226))</f>
        <v>2023</v>
      </c>
      <c r="E226" s="14" t="s">
        <v>120</v>
      </c>
      <c r="F226" s="16" t="s">
        <v>6215</v>
      </c>
      <c r="G226" s="14" t="s">
        <v>5573</v>
      </c>
      <c r="H226" s="14" t="s">
        <v>6216</v>
      </c>
      <c r="I226" s="16" t="s">
        <v>5575</v>
      </c>
      <c r="J226" s="14" t="s">
        <v>1201</v>
      </c>
      <c r="K226" s="14" t="s">
        <v>2894</v>
      </c>
      <c r="L226" s="16" t="s">
        <v>6217</v>
      </c>
      <c r="M226" s="17" t="s">
        <v>6218</v>
      </c>
      <c r="N226" s="14" t="s">
        <v>128</v>
      </c>
      <c r="O226" s="14" t="s">
        <v>240</v>
      </c>
      <c r="P226" s="14" t="s">
        <v>5578</v>
      </c>
      <c r="Q226" s="14" t="s">
        <v>168</v>
      </c>
      <c r="R226" s="14" t="s">
        <v>2898</v>
      </c>
      <c r="S226" s="14" t="s">
        <v>6219</v>
      </c>
      <c r="T226" s="14" t="s">
        <v>170</v>
      </c>
      <c r="U226" s="14" t="s">
        <v>3543</v>
      </c>
      <c r="V226" s="16" t="s">
        <v>6220</v>
      </c>
      <c r="W226" s="14" t="s">
        <v>287</v>
      </c>
      <c r="X226" s="14" t="s">
        <v>6221</v>
      </c>
      <c r="Y226" s="16" t="s">
        <v>6222</v>
      </c>
      <c r="Z226" s="14" t="s">
        <v>168</v>
      </c>
      <c r="AA226" s="18"/>
      <c r="AB226" s="19"/>
      <c r="AC226" s="19" t="s">
        <v>6223</v>
      </c>
      <c r="AD226" s="19" t="s">
        <v>2536</v>
      </c>
      <c r="AE226" s="14" t="s">
        <v>291</v>
      </c>
      <c r="AF226" s="20" t="s">
        <v>6224</v>
      </c>
      <c r="AG226" s="21" t="s">
        <v>6225</v>
      </c>
      <c r="AH226" s="19" t="s">
        <v>6226</v>
      </c>
      <c r="AI226" s="16" t="s">
        <v>2885</v>
      </c>
      <c r="AJ226" s="16" t="s">
        <v>6227</v>
      </c>
      <c r="AK226" s="16" t="s">
        <v>6228</v>
      </c>
      <c r="AL226" s="14" t="s">
        <v>184</v>
      </c>
      <c r="AM226" s="14" t="s">
        <v>6229</v>
      </c>
    </row>
    <row r="227" customFormat="false" ht="15" hidden="false" customHeight="true" outlineLevel="0" collapsed="false">
      <c r="A227" s="14" t="s">
        <v>6230</v>
      </c>
      <c r="B227" s="14" t="s">
        <v>157</v>
      </c>
      <c r="C227" s="15" t="n">
        <v>45271</v>
      </c>
      <c r="D227" s="14" t="n">
        <f aca="false">IF(C227="","",YEAR(C227))</f>
        <v>2023</v>
      </c>
      <c r="E227" s="14" t="s">
        <v>3224</v>
      </c>
      <c r="F227" s="16" t="s">
        <v>6231</v>
      </c>
      <c r="G227" s="14" t="s">
        <v>6232</v>
      </c>
      <c r="H227" s="14" t="s">
        <v>3127</v>
      </c>
      <c r="I227" s="16" t="s">
        <v>4524</v>
      </c>
      <c r="J227" s="14" t="s">
        <v>2770</v>
      </c>
      <c r="K227" s="14" t="s">
        <v>2952</v>
      </c>
      <c r="L227" s="16" t="s">
        <v>6233</v>
      </c>
      <c r="M227" s="17" t="s">
        <v>6234</v>
      </c>
      <c r="N227" s="14" t="s">
        <v>128</v>
      </c>
      <c r="O227" s="14" t="s">
        <v>166</v>
      </c>
      <c r="P227" s="14" t="s">
        <v>587</v>
      </c>
      <c r="Q227" s="14" t="s">
        <v>265</v>
      </c>
      <c r="R227" s="14" t="s">
        <v>2955</v>
      </c>
      <c r="S227" s="14" t="s">
        <v>6235</v>
      </c>
      <c r="T227" s="14" t="s">
        <v>170</v>
      </c>
      <c r="U227" s="14" t="s">
        <v>266</v>
      </c>
      <c r="V227" s="16" t="s">
        <v>6236</v>
      </c>
      <c r="W227" s="14" t="s">
        <v>169</v>
      </c>
      <c r="X227" s="14" t="s">
        <v>6237</v>
      </c>
      <c r="Y227" s="16" t="s">
        <v>6238</v>
      </c>
      <c r="Z227" s="14" t="s">
        <v>168</v>
      </c>
      <c r="AA227" s="18"/>
      <c r="AB227" s="19"/>
      <c r="AC227" s="19" t="s">
        <v>6239</v>
      </c>
      <c r="AD227" s="19" t="s">
        <v>2536</v>
      </c>
      <c r="AE227" s="14" t="s">
        <v>291</v>
      </c>
      <c r="AF227" s="20" t="s">
        <v>6240</v>
      </c>
      <c r="AG227" s="21" t="s">
        <v>6241</v>
      </c>
      <c r="AH227" s="19" t="s">
        <v>6242</v>
      </c>
      <c r="AI227" s="16" t="s">
        <v>2885</v>
      </c>
      <c r="AJ227" s="16" t="s">
        <v>6243</v>
      </c>
      <c r="AK227" s="16" t="s">
        <v>6244</v>
      </c>
      <c r="AL227" s="14" t="s">
        <v>184</v>
      </c>
      <c r="AM227" s="14" t="s">
        <v>6245</v>
      </c>
    </row>
    <row r="228" customFormat="false" ht="15" hidden="false" customHeight="true" outlineLevel="0" collapsed="false">
      <c r="A228" s="14" t="s">
        <v>6246</v>
      </c>
      <c r="B228" s="14" t="s">
        <v>157</v>
      </c>
      <c r="C228" s="15" t="n">
        <v>45272</v>
      </c>
      <c r="D228" s="14" t="n">
        <f aca="false">IF(C228="","",YEAR(C228))</f>
        <v>2023</v>
      </c>
      <c r="E228" s="14" t="s">
        <v>120</v>
      </c>
      <c r="F228" s="16" t="s">
        <v>6144</v>
      </c>
      <c r="G228" s="14" t="s">
        <v>2852</v>
      </c>
      <c r="H228" s="14" t="s">
        <v>2853</v>
      </c>
      <c r="I228" s="16" t="s">
        <v>6247</v>
      </c>
      <c r="J228" s="14" t="s">
        <v>2770</v>
      </c>
      <c r="K228" s="14" t="s">
        <v>2952</v>
      </c>
      <c r="L228" s="16" t="s">
        <v>6248</v>
      </c>
      <c r="M228" s="17" t="s">
        <v>6249</v>
      </c>
      <c r="N228" s="14" t="s">
        <v>128</v>
      </c>
      <c r="O228" s="14" t="s">
        <v>240</v>
      </c>
      <c r="P228" s="14" t="s">
        <v>6250</v>
      </c>
      <c r="Q228" s="14" t="s">
        <v>168</v>
      </c>
      <c r="R228" s="14" t="s">
        <v>2898</v>
      </c>
      <c r="S228" s="14" t="s">
        <v>6251</v>
      </c>
      <c r="T228" s="14" t="s">
        <v>170</v>
      </c>
      <c r="U228" s="14" t="s">
        <v>241</v>
      </c>
      <c r="V228" s="16" t="s">
        <v>6252</v>
      </c>
      <c r="W228" s="14" t="s">
        <v>287</v>
      </c>
      <c r="X228" s="14" t="s">
        <v>6253</v>
      </c>
      <c r="Y228" s="16" t="s">
        <v>6254</v>
      </c>
      <c r="Z228" s="14" t="s">
        <v>168</v>
      </c>
      <c r="AA228" s="18"/>
      <c r="AB228" s="19"/>
      <c r="AC228" s="19" t="s">
        <v>6255</v>
      </c>
      <c r="AD228" s="19" t="s">
        <v>2536</v>
      </c>
      <c r="AE228" s="14" t="s">
        <v>291</v>
      </c>
      <c r="AF228" s="20" t="s">
        <v>6256</v>
      </c>
      <c r="AG228" s="21" t="s">
        <v>6257</v>
      </c>
      <c r="AH228" s="19" t="s">
        <v>6258</v>
      </c>
      <c r="AI228" s="16" t="s">
        <v>2885</v>
      </c>
      <c r="AJ228" s="16" t="s">
        <v>6259</v>
      </c>
      <c r="AK228" s="16" t="s">
        <v>6260</v>
      </c>
      <c r="AL228" s="14" t="s">
        <v>184</v>
      </c>
      <c r="AM228" s="14" t="s">
        <v>6261</v>
      </c>
    </row>
    <row r="229" customFormat="false" ht="15" hidden="false" customHeight="true" outlineLevel="0" collapsed="false">
      <c r="A229" s="14" t="s">
        <v>6262</v>
      </c>
      <c r="B229" s="14" t="s">
        <v>157</v>
      </c>
      <c r="C229" s="15" t="n">
        <v>45273</v>
      </c>
      <c r="D229" s="14" t="n">
        <f aca="false">IF(C229="","",YEAR(C229))</f>
        <v>2023</v>
      </c>
      <c r="E229" s="14" t="s">
        <v>187</v>
      </c>
      <c r="F229" s="16" t="s">
        <v>6263</v>
      </c>
      <c r="G229" s="14" t="s">
        <v>6264</v>
      </c>
      <c r="H229" s="14" t="s">
        <v>3403</v>
      </c>
      <c r="I229" s="16" t="s">
        <v>6265</v>
      </c>
      <c r="J229" s="14" t="s">
        <v>1201</v>
      </c>
      <c r="K229" s="14" t="s">
        <v>2972</v>
      </c>
      <c r="L229" s="16" t="s">
        <v>6266</v>
      </c>
      <c r="M229" s="17" t="s">
        <v>6267</v>
      </c>
      <c r="N229" s="14" t="s">
        <v>128</v>
      </c>
      <c r="O229" s="14" t="s">
        <v>166</v>
      </c>
      <c r="P229" s="14" t="s">
        <v>1257</v>
      </c>
      <c r="Q229" s="14" t="s">
        <v>265</v>
      </c>
      <c r="R229" s="14" t="s">
        <v>3011</v>
      </c>
      <c r="S229" s="14" t="s">
        <v>6268</v>
      </c>
      <c r="T229" s="14" t="s">
        <v>330</v>
      </c>
      <c r="U229" s="14" t="s">
        <v>2599</v>
      </c>
      <c r="V229" s="16" t="s">
        <v>6269</v>
      </c>
      <c r="W229" s="14" t="s">
        <v>333</v>
      </c>
      <c r="X229" s="14" t="s">
        <v>6270</v>
      </c>
      <c r="Y229" s="16" t="s">
        <v>3017</v>
      </c>
      <c r="Z229" s="14" t="s">
        <v>168</v>
      </c>
      <c r="AA229" s="18"/>
      <c r="AB229" s="19"/>
      <c r="AC229" s="19" t="s">
        <v>4834</v>
      </c>
      <c r="AD229" s="19" t="s">
        <v>2536</v>
      </c>
      <c r="AE229" s="14" t="s">
        <v>291</v>
      </c>
      <c r="AF229" s="20" t="s">
        <v>3017</v>
      </c>
      <c r="AG229" s="21" t="s">
        <v>1595</v>
      </c>
      <c r="AH229" s="19" t="s">
        <v>6271</v>
      </c>
      <c r="AI229" s="16" t="s">
        <v>2885</v>
      </c>
      <c r="AJ229" s="16" t="s">
        <v>6272</v>
      </c>
      <c r="AK229" s="16" t="s">
        <v>6273</v>
      </c>
      <c r="AL229" s="14" t="s">
        <v>184</v>
      </c>
      <c r="AM229" s="14" t="s">
        <v>6274</v>
      </c>
    </row>
    <row r="230" customFormat="false" ht="15" hidden="false" customHeight="true" outlineLevel="0" collapsed="false">
      <c r="A230" s="14" t="s">
        <v>6275</v>
      </c>
      <c r="B230" s="14" t="s">
        <v>157</v>
      </c>
      <c r="C230" s="15" t="n">
        <v>45281</v>
      </c>
      <c r="D230" s="14" t="n">
        <f aca="false">IF(C230="","",YEAR(C230))</f>
        <v>2023</v>
      </c>
      <c r="E230" s="14" t="s">
        <v>120</v>
      </c>
      <c r="F230" s="16" t="s">
        <v>6276</v>
      </c>
      <c r="G230" s="14" t="s">
        <v>6277</v>
      </c>
      <c r="H230" s="14" t="s">
        <v>6278</v>
      </c>
      <c r="I230" s="16" t="s">
        <v>6279</v>
      </c>
      <c r="J230" s="14" t="s">
        <v>231</v>
      </c>
      <c r="K230" s="14" t="s">
        <v>2894</v>
      </c>
      <c r="L230" s="16" t="s">
        <v>6280</v>
      </c>
      <c r="M230" s="17" t="s">
        <v>6281</v>
      </c>
      <c r="N230" s="14" t="s">
        <v>128</v>
      </c>
      <c r="O230" s="14" t="s">
        <v>365</v>
      </c>
      <c r="P230" s="14" t="s">
        <v>3337</v>
      </c>
      <c r="Q230" s="14" t="s">
        <v>265</v>
      </c>
      <c r="R230" s="14" t="s">
        <v>2898</v>
      </c>
      <c r="S230" s="14" t="s">
        <v>6282</v>
      </c>
      <c r="T230" s="14" t="s">
        <v>170</v>
      </c>
      <c r="U230" s="14" t="s">
        <v>288</v>
      </c>
      <c r="V230" s="16" t="s">
        <v>6283</v>
      </c>
      <c r="W230" s="14" t="s">
        <v>287</v>
      </c>
      <c r="X230" s="14" t="s">
        <v>6284</v>
      </c>
      <c r="Y230" s="16" t="s">
        <v>6285</v>
      </c>
      <c r="Z230" s="14" t="s">
        <v>168</v>
      </c>
      <c r="AA230" s="18"/>
      <c r="AB230" s="19"/>
      <c r="AC230" s="19" t="s">
        <v>6286</v>
      </c>
      <c r="AD230" s="19" t="s">
        <v>2536</v>
      </c>
      <c r="AE230" s="14" t="s">
        <v>291</v>
      </c>
      <c r="AF230" s="20" t="s">
        <v>6287</v>
      </c>
      <c r="AG230" s="21" t="s">
        <v>6288</v>
      </c>
      <c r="AH230" s="19" t="s">
        <v>6289</v>
      </c>
      <c r="AI230" s="16" t="s">
        <v>2885</v>
      </c>
      <c r="AJ230" s="16" t="s">
        <v>6290</v>
      </c>
      <c r="AK230" s="16" t="s">
        <v>6291</v>
      </c>
      <c r="AL230" s="14" t="s">
        <v>184</v>
      </c>
      <c r="AM230" s="14" t="s">
        <v>6292</v>
      </c>
    </row>
    <row r="231" customFormat="false" ht="15" hidden="false" customHeight="true" outlineLevel="0" collapsed="false">
      <c r="A231" s="14" t="s">
        <v>6293</v>
      </c>
      <c r="B231" s="14" t="s">
        <v>157</v>
      </c>
      <c r="C231" s="15" t="n">
        <v>45283</v>
      </c>
      <c r="D231" s="14" t="n">
        <f aca="false">IF(C231="","",YEAR(C231))</f>
        <v>2023</v>
      </c>
      <c r="E231" s="14" t="s">
        <v>3070</v>
      </c>
      <c r="F231" s="16" t="s">
        <v>5654</v>
      </c>
      <c r="G231" s="14" t="s">
        <v>5655</v>
      </c>
      <c r="H231" s="14" t="s">
        <v>5656</v>
      </c>
      <c r="I231" s="16"/>
      <c r="J231" s="14" t="s">
        <v>2691</v>
      </c>
      <c r="K231" s="14" t="s">
        <v>2952</v>
      </c>
      <c r="L231" s="16" t="s">
        <v>6294</v>
      </c>
      <c r="M231" s="17" t="s">
        <v>6295</v>
      </c>
      <c r="N231" s="14" t="s">
        <v>128</v>
      </c>
      <c r="O231" s="14" t="s">
        <v>240</v>
      </c>
      <c r="P231" s="14" t="s">
        <v>1320</v>
      </c>
      <c r="Q231" s="14" t="s">
        <v>168</v>
      </c>
      <c r="R231" s="14" t="s">
        <v>2955</v>
      </c>
      <c r="S231" s="14" t="s">
        <v>6296</v>
      </c>
      <c r="T231" s="14" t="s">
        <v>170</v>
      </c>
      <c r="U231" s="14" t="s">
        <v>309</v>
      </c>
      <c r="V231" s="16" t="s">
        <v>6297</v>
      </c>
      <c r="W231" s="14" t="s">
        <v>333</v>
      </c>
      <c r="X231" s="14" t="s">
        <v>6298</v>
      </c>
      <c r="Y231" s="16" t="s">
        <v>6299</v>
      </c>
      <c r="Z231" s="14" t="s">
        <v>168</v>
      </c>
      <c r="AA231" s="18"/>
      <c r="AB231" s="19"/>
      <c r="AC231" s="19" t="s">
        <v>2536</v>
      </c>
      <c r="AD231" s="19" t="s">
        <v>2536</v>
      </c>
      <c r="AE231" s="14" t="s">
        <v>291</v>
      </c>
      <c r="AF231" s="20" t="s">
        <v>2536</v>
      </c>
      <c r="AG231" s="21" t="s">
        <v>6300</v>
      </c>
      <c r="AH231" s="19" t="s">
        <v>6301</v>
      </c>
      <c r="AI231" s="16" t="s">
        <v>2885</v>
      </c>
      <c r="AJ231" s="16" t="s">
        <v>6302</v>
      </c>
      <c r="AK231" s="16" t="s">
        <v>6303</v>
      </c>
      <c r="AL231" s="14" t="s">
        <v>184</v>
      </c>
      <c r="AM231" s="14" t="s">
        <v>6304</v>
      </c>
    </row>
    <row r="232" customFormat="false" ht="15" hidden="false" customHeight="true" outlineLevel="0" collapsed="false">
      <c r="A232" s="14" t="s">
        <v>6305</v>
      </c>
      <c r="B232" s="14" t="s">
        <v>157</v>
      </c>
      <c r="C232" s="15" t="n">
        <v>45283</v>
      </c>
      <c r="D232" s="14" t="n">
        <f aca="false">IF(C232="","",YEAR(C232))</f>
        <v>2023</v>
      </c>
      <c r="E232" s="14" t="s">
        <v>3224</v>
      </c>
      <c r="F232" s="16" t="s">
        <v>1781</v>
      </c>
      <c r="G232" s="14" t="s">
        <v>1782</v>
      </c>
      <c r="H232" s="14" t="s">
        <v>1783</v>
      </c>
      <c r="I232" s="16"/>
      <c r="J232" s="14" t="s">
        <v>2691</v>
      </c>
      <c r="K232" s="14" t="s">
        <v>2952</v>
      </c>
      <c r="L232" s="16" t="s">
        <v>6306</v>
      </c>
      <c r="M232" s="17" t="s">
        <v>6307</v>
      </c>
      <c r="N232" s="14" t="s">
        <v>128</v>
      </c>
      <c r="O232" s="14" t="s">
        <v>166</v>
      </c>
      <c r="P232" s="14" t="s">
        <v>167</v>
      </c>
      <c r="Q232" s="14" t="s">
        <v>265</v>
      </c>
      <c r="R232" s="14" t="s">
        <v>2955</v>
      </c>
      <c r="S232" s="14" t="s">
        <v>6308</v>
      </c>
      <c r="T232" s="14" t="s">
        <v>170</v>
      </c>
      <c r="U232" s="14" t="s">
        <v>266</v>
      </c>
      <c r="V232" s="16" t="s">
        <v>6309</v>
      </c>
      <c r="W232" s="14" t="s">
        <v>169</v>
      </c>
      <c r="X232" s="14" t="s">
        <v>6310</v>
      </c>
      <c r="Y232" s="16" t="s">
        <v>6311</v>
      </c>
      <c r="Z232" s="14" t="s">
        <v>168</v>
      </c>
      <c r="AA232" s="18"/>
      <c r="AB232" s="19"/>
      <c r="AC232" s="19" t="s">
        <v>6312</v>
      </c>
      <c r="AD232" s="19" t="s">
        <v>2536</v>
      </c>
      <c r="AE232" s="14" t="s">
        <v>291</v>
      </c>
      <c r="AF232" s="20" t="s">
        <v>6313</v>
      </c>
      <c r="AG232" s="21" t="s">
        <v>6314</v>
      </c>
      <c r="AH232" s="19" t="s">
        <v>6315</v>
      </c>
      <c r="AI232" s="16" t="s">
        <v>2885</v>
      </c>
      <c r="AJ232" s="16" t="s">
        <v>6316</v>
      </c>
      <c r="AK232" s="16" t="s">
        <v>6317</v>
      </c>
      <c r="AL232" s="14" t="s">
        <v>184</v>
      </c>
      <c r="AM232" s="14" t="s">
        <v>6318</v>
      </c>
    </row>
    <row r="233" customFormat="false" ht="15" hidden="false" customHeight="true" outlineLevel="0" collapsed="false">
      <c r="A233" s="14" t="s">
        <v>6319</v>
      </c>
      <c r="B233" s="14" t="s">
        <v>157</v>
      </c>
      <c r="C233" s="15" t="n">
        <v>45338</v>
      </c>
      <c r="D233" s="14" t="n">
        <f aca="false">IF(C233="","",YEAR(C233))</f>
        <v>2024</v>
      </c>
      <c r="E233" s="14" t="s">
        <v>3070</v>
      </c>
      <c r="F233" s="16" t="s">
        <v>5797</v>
      </c>
      <c r="G233" s="14" t="s">
        <v>5798</v>
      </c>
      <c r="H233" s="14" t="s">
        <v>5799</v>
      </c>
      <c r="I233" s="16"/>
      <c r="J233" s="14" t="s">
        <v>2691</v>
      </c>
      <c r="K233" s="14" t="s">
        <v>2952</v>
      </c>
      <c r="L233" s="16" t="s">
        <v>6320</v>
      </c>
      <c r="M233" s="17" t="s">
        <v>6321</v>
      </c>
      <c r="N233" s="14" t="s">
        <v>128</v>
      </c>
      <c r="O233" s="14" t="s">
        <v>365</v>
      </c>
      <c r="P233" s="14" t="s">
        <v>6322</v>
      </c>
      <c r="Q233" s="14" t="s">
        <v>168</v>
      </c>
      <c r="R233" s="14" t="s">
        <v>2955</v>
      </c>
      <c r="S233" s="14" t="s">
        <v>6323</v>
      </c>
      <c r="T233" s="14" t="s">
        <v>170</v>
      </c>
      <c r="U233" s="14" t="s">
        <v>3543</v>
      </c>
      <c r="V233" s="16" t="s">
        <v>6324</v>
      </c>
      <c r="W233" s="14" t="s">
        <v>333</v>
      </c>
      <c r="X233" s="14" t="s">
        <v>6325</v>
      </c>
      <c r="Y233" s="16" t="s">
        <v>6326</v>
      </c>
      <c r="Z233" s="14" t="s">
        <v>168</v>
      </c>
      <c r="AA233" s="18"/>
      <c r="AB233" s="19"/>
      <c r="AC233" s="19" t="s">
        <v>2536</v>
      </c>
      <c r="AD233" s="19" t="s">
        <v>2536</v>
      </c>
      <c r="AE233" s="14" t="s">
        <v>291</v>
      </c>
      <c r="AF233" s="20" t="s">
        <v>6327</v>
      </c>
      <c r="AG233" s="21" t="s">
        <v>6328</v>
      </c>
      <c r="AH233" s="19" t="s">
        <v>6329</v>
      </c>
      <c r="AI233" s="16" t="s">
        <v>2885</v>
      </c>
      <c r="AJ233" s="16" t="s">
        <v>6330</v>
      </c>
      <c r="AK233" s="16" t="s">
        <v>6331</v>
      </c>
      <c r="AL233" s="14" t="s">
        <v>184</v>
      </c>
      <c r="AM233" s="14" t="s">
        <v>6332</v>
      </c>
    </row>
    <row r="234" customFormat="false" ht="15" hidden="false" customHeight="true" outlineLevel="0" collapsed="false">
      <c r="A234" s="14" t="s">
        <v>6333</v>
      </c>
      <c r="B234" s="14" t="s">
        <v>157</v>
      </c>
      <c r="C234" s="15" t="n">
        <v>45364</v>
      </c>
      <c r="D234" s="14" t="n">
        <f aca="false">IF(C234="","",YEAR(C234))</f>
        <v>2024</v>
      </c>
      <c r="E234" s="14" t="s">
        <v>120</v>
      </c>
      <c r="F234" s="16" t="s">
        <v>6334</v>
      </c>
      <c r="G234" s="14" t="s">
        <v>6335</v>
      </c>
      <c r="H234" s="14" t="s">
        <v>6336</v>
      </c>
      <c r="I234" s="16" t="s">
        <v>6337</v>
      </c>
      <c r="J234" s="14" t="s">
        <v>2790</v>
      </c>
      <c r="K234" s="14" t="s">
        <v>3056</v>
      </c>
      <c r="L234" s="16" t="s">
        <v>6338</v>
      </c>
      <c r="M234" s="17" t="s">
        <v>6339</v>
      </c>
      <c r="N234" s="14" t="s">
        <v>128</v>
      </c>
      <c r="O234" s="14" t="s">
        <v>166</v>
      </c>
      <c r="P234" s="14" t="s">
        <v>1320</v>
      </c>
      <c r="Q234" s="14" t="s">
        <v>265</v>
      </c>
      <c r="R234" s="14" t="s">
        <v>2898</v>
      </c>
      <c r="S234" s="14" t="s">
        <v>6340</v>
      </c>
      <c r="T234" s="14" t="s">
        <v>170</v>
      </c>
      <c r="U234" s="14" t="s">
        <v>171</v>
      </c>
      <c r="V234" s="16" t="s">
        <v>6341</v>
      </c>
      <c r="W234" s="14" t="s">
        <v>169</v>
      </c>
      <c r="X234" s="14" t="s">
        <v>6342</v>
      </c>
      <c r="Y234" s="16" t="s">
        <v>6343</v>
      </c>
      <c r="Z234" s="14" t="s">
        <v>168</v>
      </c>
      <c r="AA234" s="18"/>
      <c r="AB234" s="19"/>
      <c r="AC234" s="19" t="s">
        <v>6344</v>
      </c>
      <c r="AD234" s="19" t="s">
        <v>2536</v>
      </c>
      <c r="AE234" s="14" t="s">
        <v>291</v>
      </c>
      <c r="AF234" s="20" t="s">
        <v>6345</v>
      </c>
      <c r="AG234" s="21" t="s">
        <v>6346</v>
      </c>
      <c r="AH234" s="19" t="s">
        <v>6347</v>
      </c>
      <c r="AI234" s="16" t="s">
        <v>2885</v>
      </c>
      <c r="AJ234" s="16" t="s">
        <v>6348</v>
      </c>
      <c r="AK234" s="16" t="s">
        <v>6349</v>
      </c>
      <c r="AL234" s="14" t="s">
        <v>184</v>
      </c>
      <c r="AM234" s="14" t="s">
        <v>6350</v>
      </c>
    </row>
    <row r="235" customFormat="false" ht="15" hidden="false" customHeight="true" outlineLevel="0" collapsed="false">
      <c r="A235" s="14" t="s">
        <v>6351</v>
      </c>
      <c r="B235" s="14" t="s">
        <v>157</v>
      </c>
      <c r="C235" s="15" t="n">
        <v>45376</v>
      </c>
      <c r="D235" s="14" t="n">
        <f aca="false">IF(C235="","",YEAR(C235))</f>
        <v>2024</v>
      </c>
      <c r="E235" s="14" t="s">
        <v>120</v>
      </c>
      <c r="F235" s="16" t="s">
        <v>6352</v>
      </c>
      <c r="G235" s="14" t="s">
        <v>6353</v>
      </c>
      <c r="H235" s="14" t="s">
        <v>6354</v>
      </c>
      <c r="I235" s="16" t="s">
        <v>6355</v>
      </c>
      <c r="J235" s="14" t="s">
        <v>2691</v>
      </c>
      <c r="K235" s="14" t="s">
        <v>2952</v>
      </c>
      <c r="L235" s="16" t="s">
        <v>6356</v>
      </c>
      <c r="M235" s="17" t="s">
        <v>6357</v>
      </c>
      <c r="N235" s="14" t="s">
        <v>128</v>
      </c>
      <c r="O235" s="14" t="s">
        <v>240</v>
      </c>
      <c r="P235" s="14" t="s">
        <v>6358</v>
      </c>
      <c r="Q235" s="14" t="s">
        <v>168</v>
      </c>
      <c r="R235" s="14" t="s">
        <v>2898</v>
      </c>
      <c r="S235" s="14" t="s">
        <v>6359</v>
      </c>
      <c r="T235" s="14" t="s">
        <v>1336</v>
      </c>
      <c r="U235" s="14" t="s">
        <v>956</v>
      </c>
      <c r="V235" s="16" t="s">
        <v>6360</v>
      </c>
      <c r="W235" s="14" t="s">
        <v>169</v>
      </c>
      <c r="X235" s="14" t="s">
        <v>6361</v>
      </c>
      <c r="Y235" s="16" t="s">
        <v>6362</v>
      </c>
      <c r="Z235" s="14" t="s">
        <v>168</v>
      </c>
      <c r="AA235" s="18"/>
      <c r="AB235" s="19"/>
      <c r="AC235" s="19" t="s">
        <v>6363</v>
      </c>
      <c r="AD235" s="19" t="s">
        <v>2536</v>
      </c>
      <c r="AE235" s="14" t="s">
        <v>291</v>
      </c>
      <c r="AF235" s="20" t="s">
        <v>6364</v>
      </c>
      <c r="AG235" s="21" t="s">
        <v>6365</v>
      </c>
      <c r="AH235" s="19" t="s">
        <v>6366</v>
      </c>
      <c r="AI235" s="16" t="s">
        <v>2885</v>
      </c>
      <c r="AJ235" s="16" t="s">
        <v>6367</v>
      </c>
      <c r="AK235" s="16" t="s">
        <v>6368</v>
      </c>
      <c r="AL235" s="14" t="s">
        <v>184</v>
      </c>
      <c r="AM235" s="14" t="s">
        <v>6369</v>
      </c>
    </row>
    <row r="236" customFormat="false" ht="15" hidden="false" customHeight="true" outlineLevel="0" collapsed="false">
      <c r="A236" s="14" t="s">
        <v>6370</v>
      </c>
      <c r="B236" s="14" t="s">
        <v>157</v>
      </c>
      <c r="C236" s="15" t="n">
        <v>45413</v>
      </c>
      <c r="D236" s="14" t="n">
        <f aca="false">IF(C236="","",YEAR(C236))</f>
        <v>2024</v>
      </c>
      <c r="E236" s="14" t="s">
        <v>120</v>
      </c>
      <c r="F236" s="16" t="s">
        <v>6371</v>
      </c>
      <c r="G236" s="14" t="s">
        <v>6372</v>
      </c>
      <c r="H236" s="14" t="s">
        <v>6373</v>
      </c>
      <c r="I236" s="16" t="s">
        <v>6374</v>
      </c>
      <c r="J236" s="14" t="s">
        <v>2770</v>
      </c>
      <c r="K236" s="14" t="s">
        <v>2952</v>
      </c>
      <c r="L236" s="16" t="s">
        <v>6375</v>
      </c>
      <c r="M236" s="17" t="s">
        <v>6376</v>
      </c>
      <c r="N236" s="14" t="s">
        <v>128</v>
      </c>
      <c r="O236" s="14" t="s">
        <v>365</v>
      </c>
      <c r="P236" s="14" t="s">
        <v>24</v>
      </c>
      <c r="Q236" s="14" t="s">
        <v>168</v>
      </c>
      <c r="R236" s="14" t="s">
        <v>2898</v>
      </c>
      <c r="S236" s="14" t="s">
        <v>6377</v>
      </c>
      <c r="T236" s="14" t="s">
        <v>170</v>
      </c>
      <c r="U236" s="14" t="s">
        <v>171</v>
      </c>
      <c r="V236" s="16" t="s">
        <v>6378</v>
      </c>
      <c r="W236" s="14" t="s">
        <v>169</v>
      </c>
      <c r="X236" s="14" t="s">
        <v>6379</v>
      </c>
      <c r="Y236" s="16" t="s">
        <v>6380</v>
      </c>
      <c r="Z236" s="14" t="s">
        <v>265</v>
      </c>
      <c r="AA236" s="18" t="s">
        <v>6381</v>
      </c>
      <c r="AB236" s="19" t="n">
        <v>50000</v>
      </c>
      <c r="AC236" s="19" t="s">
        <v>6382</v>
      </c>
      <c r="AD236" s="19" t="s">
        <v>6383</v>
      </c>
      <c r="AE236" s="14" t="s">
        <v>265</v>
      </c>
      <c r="AF236" s="20" t="s">
        <v>6384</v>
      </c>
      <c r="AG236" s="21" t="s">
        <v>6385</v>
      </c>
      <c r="AH236" s="19" t="s">
        <v>6386</v>
      </c>
      <c r="AI236" s="16" t="s">
        <v>2885</v>
      </c>
      <c r="AJ236" s="16" t="s">
        <v>6387</v>
      </c>
      <c r="AK236" s="16" t="s">
        <v>6388</v>
      </c>
      <c r="AL236" s="14" t="s">
        <v>184</v>
      </c>
      <c r="AM236" s="14" t="s">
        <v>6389</v>
      </c>
    </row>
    <row r="237" customFormat="false" ht="15" hidden="false" customHeight="true" outlineLevel="0" collapsed="false">
      <c r="A237" s="14" t="s">
        <v>6390</v>
      </c>
      <c r="B237" s="14" t="s">
        <v>157</v>
      </c>
      <c r="C237" s="15" t="n">
        <v>45426</v>
      </c>
      <c r="D237" s="14" t="n">
        <f aca="false">IF(C237="","",YEAR(C237))</f>
        <v>2024</v>
      </c>
      <c r="E237" s="14" t="s">
        <v>2801</v>
      </c>
      <c r="F237" s="16" t="s">
        <v>6391</v>
      </c>
      <c r="G237" s="14" t="s">
        <v>6391</v>
      </c>
      <c r="H237" s="14"/>
      <c r="I237" s="16" t="s">
        <v>6392</v>
      </c>
      <c r="J237" s="14" t="s">
        <v>2691</v>
      </c>
      <c r="K237" s="14" t="s">
        <v>6393</v>
      </c>
      <c r="L237" s="16" t="s">
        <v>6394</v>
      </c>
      <c r="M237" s="17" t="s">
        <v>6395</v>
      </c>
      <c r="N237" s="14" t="s">
        <v>128</v>
      </c>
      <c r="O237" s="14" t="s">
        <v>263</v>
      </c>
      <c r="P237" s="14" t="s">
        <v>6396</v>
      </c>
      <c r="Q237" s="14" t="s">
        <v>168</v>
      </c>
      <c r="R237" s="14" t="s">
        <v>3011</v>
      </c>
      <c r="S237" s="14" t="s">
        <v>6397</v>
      </c>
      <c r="T237" s="14" t="s">
        <v>330</v>
      </c>
      <c r="U237" s="14" t="s">
        <v>331</v>
      </c>
      <c r="V237" s="16" t="s">
        <v>6398</v>
      </c>
      <c r="W237" s="14" t="s">
        <v>333</v>
      </c>
      <c r="X237" s="14" t="s">
        <v>6399</v>
      </c>
      <c r="Y237" s="16" t="s">
        <v>6400</v>
      </c>
      <c r="Z237" s="14" t="s">
        <v>168</v>
      </c>
      <c r="AA237" s="18" t="s">
        <v>6401</v>
      </c>
      <c r="AB237" s="19"/>
      <c r="AC237" s="19" t="s">
        <v>6402</v>
      </c>
      <c r="AD237" s="19" t="s">
        <v>2536</v>
      </c>
      <c r="AE237" s="14" t="s">
        <v>291</v>
      </c>
      <c r="AF237" s="20" t="s">
        <v>6403</v>
      </c>
      <c r="AG237" s="21" t="s">
        <v>6404</v>
      </c>
      <c r="AH237" s="19" t="s">
        <v>6405</v>
      </c>
      <c r="AI237" s="16" t="s">
        <v>6406</v>
      </c>
      <c r="AJ237" s="16" t="s">
        <v>6407</v>
      </c>
      <c r="AK237" s="16" t="s">
        <v>6408</v>
      </c>
      <c r="AL237" s="14" t="s">
        <v>184</v>
      </c>
      <c r="AM237" s="14" t="s">
        <v>6409</v>
      </c>
    </row>
    <row r="238" customFormat="false" ht="15" hidden="false" customHeight="true" outlineLevel="0" collapsed="false">
      <c r="A238" s="14" t="s">
        <v>6410</v>
      </c>
      <c r="B238" s="14" t="s">
        <v>157</v>
      </c>
      <c r="C238" s="15" t="n">
        <v>45433</v>
      </c>
      <c r="D238" s="14" t="n">
        <f aca="false">IF(C238="","",YEAR(C238))</f>
        <v>2024</v>
      </c>
      <c r="E238" s="14" t="s">
        <v>120</v>
      </c>
      <c r="F238" s="16" t="s">
        <v>6411</v>
      </c>
      <c r="G238" s="14" t="s">
        <v>5683</v>
      </c>
      <c r="H238" s="14" t="s">
        <v>6412</v>
      </c>
      <c r="I238" s="16" t="s">
        <v>952</v>
      </c>
      <c r="J238" s="14" t="s">
        <v>136</v>
      </c>
      <c r="K238" s="14" t="s">
        <v>2874</v>
      </c>
      <c r="L238" s="16" t="s">
        <v>6413</v>
      </c>
      <c r="M238" s="17" t="s">
        <v>6414</v>
      </c>
      <c r="N238" s="14" t="s">
        <v>128</v>
      </c>
      <c r="O238" s="14" t="s">
        <v>166</v>
      </c>
      <c r="P238" s="14" t="s">
        <v>6415</v>
      </c>
      <c r="Q238" s="14" t="s">
        <v>168</v>
      </c>
      <c r="R238" s="14" t="s">
        <v>2898</v>
      </c>
      <c r="S238" s="14" t="s">
        <v>6416</v>
      </c>
      <c r="T238" s="14" t="s">
        <v>170</v>
      </c>
      <c r="U238" s="14" t="s">
        <v>288</v>
      </c>
      <c r="V238" s="16" t="s">
        <v>6417</v>
      </c>
      <c r="W238" s="14" t="s">
        <v>287</v>
      </c>
      <c r="X238" s="14" t="s">
        <v>6418</v>
      </c>
      <c r="Y238" s="16" t="s">
        <v>3217</v>
      </c>
      <c r="Z238" s="14" t="s">
        <v>168</v>
      </c>
      <c r="AA238" s="18"/>
      <c r="AB238" s="19"/>
      <c r="AC238" s="19" t="s">
        <v>2882</v>
      </c>
      <c r="AD238" s="19" t="s">
        <v>2536</v>
      </c>
      <c r="AE238" s="14" t="s">
        <v>291</v>
      </c>
      <c r="AF238" s="20" t="s">
        <v>6419</v>
      </c>
      <c r="AG238" s="21" t="s">
        <v>2884</v>
      </c>
      <c r="AH238" s="19" t="s">
        <v>1595</v>
      </c>
      <c r="AI238" s="16" t="s">
        <v>2885</v>
      </c>
      <c r="AJ238" s="16" t="s">
        <v>6420</v>
      </c>
      <c r="AK238" s="16" t="s">
        <v>6421</v>
      </c>
      <c r="AL238" s="14" t="s">
        <v>184</v>
      </c>
      <c r="AM238" s="14" t="s">
        <v>6422</v>
      </c>
    </row>
    <row r="239" customFormat="false" ht="15" hidden="false" customHeight="true" outlineLevel="0" collapsed="false">
      <c r="A239" s="14" t="s">
        <v>6423</v>
      </c>
      <c r="B239" s="14" t="s">
        <v>157</v>
      </c>
      <c r="C239" s="15" t="n">
        <v>45450</v>
      </c>
      <c r="D239" s="14" t="n">
        <f aca="false">IF(C239="","",YEAR(C239))</f>
        <v>2024</v>
      </c>
      <c r="E239" s="14" t="s">
        <v>120</v>
      </c>
      <c r="F239" s="16" t="s">
        <v>6424</v>
      </c>
      <c r="G239" s="14" t="s">
        <v>6425</v>
      </c>
      <c r="H239" s="14" t="s">
        <v>6426</v>
      </c>
      <c r="I239" s="16" t="s">
        <v>6427</v>
      </c>
      <c r="J239" s="14" t="s">
        <v>2770</v>
      </c>
      <c r="K239" s="14" t="s">
        <v>2874</v>
      </c>
      <c r="L239" s="16" t="s">
        <v>6428</v>
      </c>
      <c r="M239" s="17" t="s">
        <v>6429</v>
      </c>
      <c r="N239" s="14" t="s">
        <v>128</v>
      </c>
      <c r="O239" s="14" t="s">
        <v>240</v>
      </c>
      <c r="P239" s="14" t="s">
        <v>346</v>
      </c>
      <c r="Q239" s="14" t="s">
        <v>168</v>
      </c>
      <c r="R239" s="14" t="s">
        <v>2877</v>
      </c>
      <c r="S239" s="14" t="s">
        <v>6430</v>
      </c>
      <c r="T239" s="14" t="s">
        <v>170</v>
      </c>
      <c r="U239" s="14" t="s">
        <v>241</v>
      </c>
      <c r="V239" s="16" t="s">
        <v>6431</v>
      </c>
      <c r="W239" s="14" t="s">
        <v>287</v>
      </c>
      <c r="X239" s="14" t="s">
        <v>6432</v>
      </c>
      <c r="Y239" s="16" t="s">
        <v>6433</v>
      </c>
      <c r="Z239" s="14" t="s">
        <v>168</v>
      </c>
      <c r="AA239" s="18"/>
      <c r="AB239" s="19"/>
      <c r="AC239" s="19" t="s">
        <v>2882</v>
      </c>
      <c r="AD239" s="19" t="s">
        <v>2536</v>
      </c>
      <c r="AE239" s="14" t="s">
        <v>291</v>
      </c>
      <c r="AF239" s="20" t="s">
        <v>6434</v>
      </c>
      <c r="AG239" s="21" t="s">
        <v>6435</v>
      </c>
      <c r="AH239" s="19" t="s">
        <v>1595</v>
      </c>
      <c r="AI239" s="16" t="s">
        <v>2885</v>
      </c>
      <c r="AJ239" s="16" t="s">
        <v>6436</v>
      </c>
      <c r="AK239" s="16" t="s">
        <v>6437</v>
      </c>
      <c r="AL239" s="14" t="s">
        <v>184</v>
      </c>
      <c r="AM239" s="14" t="s">
        <v>6438</v>
      </c>
    </row>
    <row r="240" customFormat="false" ht="15" hidden="false" customHeight="true" outlineLevel="0" collapsed="false">
      <c r="A240" s="14" t="s">
        <v>6439</v>
      </c>
      <c r="B240" s="14" t="s">
        <v>157</v>
      </c>
      <c r="C240" s="15" t="n">
        <v>45450</v>
      </c>
      <c r="D240" s="14" t="n">
        <f aca="false">IF(C240="","",YEAR(C240))</f>
        <v>2024</v>
      </c>
      <c r="E240" s="14" t="s">
        <v>120</v>
      </c>
      <c r="F240" s="16" t="s">
        <v>6440</v>
      </c>
      <c r="G240" s="14" t="s">
        <v>6441</v>
      </c>
      <c r="H240" s="14" t="s">
        <v>6442</v>
      </c>
      <c r="I240" s="16" t="s">
        <v>6152</v>
      </c>
      <c r="J240" s="14" t="s">
        <v>603</v>
      </c>
      <c r="K240" s="14" t="s">
        <v>3056</v>
      </c>
      <c r="L240" s="16" t="s">
        <v>6443</v>
      </c>
      <c r="M240" s="17" t="s">
        <v>6444</v>
      </c>
      <c r="N240" s="14" t="s">
        <v>128</v>
      </c>
      <c r="O240" s="14" t="s">
        <v>166</v>
      </c>
      <c r="P240" s="14" t="s">
        <v>6445</v>
      </c>
      <c r="Q240" s="14" t="s">
        <v>168</v>
      </c>
      <c r="R240" s="14" t="s">
        <v>2898</v>
      </c>
      <c r="S240" s="14" t="s">
        <v>6446</v>
      </c>
      <c r="T240" s="14" t="s">
        <v>170</v>
      </c>
      <c r="U240" s="14" t="s">
        <v>288</v>
      </c>
      <c r="V240" s="16" t="s">
        <v>6447</v>
      </c>
      <c r="W240" s="14" t="s">
        <v>287</v>
      </c>
      <c r="X240" s="14" t="s">
        <v>6448</v>
      </c>
      <c r="Y240" s="16" t="s">
        <v>3217</v>
      </c>
      <c r="Z240" s="14" t="s">
        <v>168</v>
      </c>
      <c r="AA240" s="18"/>
      <c r="AB240" s="19"/>
      <c r="AC240" s="19" t="s">
        <v>6449</v>
      </c>
      <c r="AD240" s="19" t="s">
        <v>2536</v>
      </c>
      <c r="AE240" s="14" t="s">
        <v>291</v>
      </c>
      <c r="AF240" s="20" t="s">
        <v>6450</v>
      </c>
      <c r="AG240" s="21" t="s">
        <v>6451</v>
      </c>
      <c r="AH240" s="19" t="s">
        <v>6452</v>
      </c>
      <c r="AI240" s="16" t="s">
        <v>2885</v>
      </c>
      <c r="AJ240" s="16" t="s">
        <v>6453</v>
      </c>
      <c r="AK240" s="16" t="s">
        <v>6349</v>
      </c>
      <c r="AL240" s="14" t="s">
        <v>184</v>
      </c>
      <c r="AM240" s="14" t="s">
        <v>6454</v>
      </c>
    </row>
    <row r="241" customFormat="false" ht="15" hidden="false" customHeight="true" outlineLevel="0" collapsed="false">
      <c r="A241" s="14" t="s">
        <v>6455</v>
      </c>
      <c r="B241" s="14" t="s">
        <v>157</v>
      </c>
      <c r="C241" s="15" t="n">
        <v>45469</v>
      </c>
      <c r="D241" s="14" t="n">
        <f aca="false">IF(C241="","",YEAR(C241))</f>
        <v>2024</v>
      </c>
      <c r="E241" s="14" t="s">
        <v>3224</v>
      </c>
      <c r="F241" s="16" t="s">
        <v>6456</v>
      </c>
      <c r="G241" s="14" t="s">
        <v>6457</v>
      </c>
      <c r="H241" s="14" t="s">
        <v>830</v>
      </c>
      <c r="I241" s="16" t="s">
        <v>222</v>
      </c>
      <c r="J241" s="14" t="s">
        <v>136</v>
      </c>
      <c r="K241" s="14" t="s">
        <v>2894</v>
      </c>
      <c r="L241" s="16" t="s">
        <v>1334</v>
      </c>
      <c r="M241" s="17" t="s">
        <v>1335</v>
      </c>
      <c r="N241" s="14" t="s">
        <v>128</v>
      </c>
      <c r="O241" s="14" t="s">
        <v>365</v>
      </c>
      <c r="P241" s="14" t="s">
        <v>415</v>
      </c>
      <c r="Q241" s="14" t="s">
        <v>265</v>
      </c>
      <c r="R241" s="14" t="s">
        <v>3011</v>
      </c>
      <c r="S241" s="14" t="s">
        <v>6458</v>
      </c>
      <c r="T241" s="14" t="s">
        <v>1336</v>
      </c>
      <c r="U241" s="14" t="s">
        <v>171</v>
      </c>
      <c r="V241" s="16" t="s">
        <v>6459</v>
      </c>
      <c r="W241" s="14" t="s">
        <v>169</v>
      </c>
      <c r="X241" s="14" t="s">
        <v>6460</v>
      </c>
      <c r="Y241" s="16" t="s">
        <v>6461</v>
      </c>
      <c r="Z241" s="14" t="s">
        <v>265</v>
      </c>
      <c r="AA241" s="18" t="s">
        <v>6462</v>
      </c>
      <c r="AB241" s="19" t="n">
        <v>50000</v>
      </c>
      <c r="AC241" s="19" t="s">
        <v>6463</v>
      </c>
      <c r="AD241" s="19" t="s">
        <v>6464</v>
      </c>
      <c r="AE241" s="14" t="s">
        <v>168</v>
      </c>
      <c r="AF241" s="20" t="s">
        <v>6465</v>
      </c>
      <c r="AG241" s="21" t="s">
        <v>6466</v>
      </c>
      <c r="AH241" s="19" t="s">
        <v>6467</v>
      </c>
      <c r="AI241" s="16" t="s">
        <v>6468</v>
      </c>
      <c r="AJ241" s="16" t="s">
        <v>6469</v>
      </c>
      <c r="AK241" s="16" t="s">
        <v>6470</v>
      </c>
      <c r="AL241" s="14" t="s">
        <v>184</v>
      </c>
      <c r="AM241" s="14" t="s">
        <v>6471</v>
      </c>
    </row>
    <row r="242" customFormat="false" ht="15" hidden="false" customHeight="true" outlineLevel="0" collapsed="false">
      <c r="A242" s="14" t="s">
        <v>6472</v>
      </c>
      <c r="B242" s="14" t="s">
        <v>157</v>
      </c>
      <c r="C242" s="15" t="n">
        <v>45474</v>
      </c>
      <c r="D242" s="14" t="n">
        <f aca="false">IF(C242="","",YEAR(C242))</f>
        <v>2024</v>
      </c>
      <c r="E242" s="14" t="s">
        <v>120</v>
      </c>
      <c r="F242" s="16" t="s">
        <v>6473</v>
      </c>
      <c r="G242" s="14" t="s">
        <v>6474</v>
      </c>
      <c r="H242" s="14" t="s">
        <v>6475</v>
      </c>
      <c r="I242" s="16" t="s">
        <v>6476</v>
      </c>
      <c r="J242" s="14" t="s">
        <v>2806</v>
      </c>
      <c r="K242" s="14" t="s">
        <v>2874</v>
      </c>
      <c r="L242" s="16" t="s">
        <v>6477</v>
      </c>
      <c r="M242" s="17" t="s">
        <v>6478</v>
      </c>
      <c r="N242" s="14" t="s">
        <v>128</v>
      </c>
      <c r="O242" s="14" t="s">
        <v>365</v>
      </c>
      <c r="P242" s="14" t="s">
        <v>6479</v>
      </c>
      <c r="Q242" s="14" t="s">
        <v>168</v>
      </c>
      <c r="R242" s="14" t="s">
        <v>2877</v>
      </c>
      <c r="S242" s="14" t="s">
        <v>6480</v>
      </c>
      <c r="T242" s="14" t="s">
        <v>170</v>
      </c>
      <c r="U242" s="14" t="s">
        <v>241</v>
      </c>
      <c r="V242" s="16" t="s">
        <v>6481</v>
      </c>
      <c r="W242" s="14" t="s">
        <v>287</v>
      </c>
      <c r="X242" s="14" t="s">
        <v>6482</v>
      </c>
      <c r="Y242" s="16" t="s">
        <v>3217</v>
      </c>
      <c r="Z242" s="14" t="s">
        <v>168</v>
      </c>
      <c r="AA242" s="18"/>
      <c r="AB242" s="19"/>
      <c r="AC242" s="19" t="s">
        <v>2882</v>
      </c>
      <c r="AD242" s="19" t="s">
        <v>2536</v>
      </c>
      <c r="AE242" s="14" t="s">
        <v>291</v>
      </c>
      <c r="AF242" s="20" t="s">
        <v>6483</v>
      </c>
      <c r="AG242" s="21" t="s">
        <v>2884</v>
      </c>
      <c r="AH242" s="19" t="s">
        <v>1595</v>
      </c>
      <c r="AI242" s="16" t="s">
        <v>2885</v>
      </c>
      <c r="AJ242" s="16" t="s">
        <v>6484</v>
      </c>
      <c r="AK242" s="16" t="s">
        <v>6485</v>
      </c>
      <c r="AL242" s="14" t="s">
        <v>184</v>
      </c>
      <c r="AM242" s="14" t="s">
        <v>6486</v>
      </c>
    </row>
    <row r="243" customFormat="false" ht="15" hidden="false" customHeight="true" outlineLevel="0" collapsed="false">
      <c r="A243" s="14" t="s">
        <v>6487</v>
      </c>
      <c r="B243" s="14" t="s">
        <v>157</v>
      </c>
      <c r="C243" s="15" t="n">
        <v>45485</v>
      </c>
      <c r="D243" s="14" t="n">
        <f aca="false">IF(C243="","",YEAR(C243))</f>
        <v>2024</v>
      </c>
      <c r="E243" s="14" t="s">
        <v>120</v>
      </c>
      <c r="F243" s="16" t="s">
        <v>2817</v>
      </c>
      <c r="G243" s="14" t="s">
        <v>2818</v>
      </c>
      <c r="H243" s="14" t="s">
        <v>2819</v>
      </c>
      <c r="I243" s="16" t="s">
        <v>2820</v>
      </c>
      <c r="J243" s="14" t="s">
        <v>1201</v>
      </c>
      <c r="K243" s="14" t="s">
        <v>2972</v>
      </c>
      <c r="L243" s="16" t="s">
        <v>6488</v>
      </c>
      <c r="M243" s="17" t="s">
        <v>6489</v>
      </c>
      <c r="N243" s="14" t="s">
        <v>128</v>
      </c>
      <c r="O243" s="14" t="s">
        <v>365</v>
      </c>
      <c r="P243" s="14" t="s">
        <v>3922</v>
      </c>
      <c r="Q243" s="14" t="s">
        <v>168</v>
      </c>
      <c r="R243" s="14" t="s">
        <v>2877</v>
      </c>
      <c r="S243" s="14" t="s">
        <v>6490</v>
      </c>
      <c r="T243" s="14" t="s">
        <v>170</v>
      </c>
      <c r="U243" s="14" t="s">
        <v>171</v>
      </c>
      <c r="V243" s="16" t="s">
        <v>6491</v>
      </c>
      <c r="W243" s="14" t="s">
        <v>169</v>
      </c>
      <c r="X243" s="14" t="s">
        <v>6492</v>
      </c>
      <c r="Y243" s="16" t="s">
        <v>6493</v>
      </c>
      <c r="Z243" s="14" t="s">
        <v>265</v>
      </c>
      <c r="AA243" s="18" t="s">
        <v>6494</v>
      </c>
      <c r="AB243" s="19" t="n">
        <v>20000</v>
      </c>
      <c r="AC243" s="19" t="s">
        <v>6495</v>
      </c>
      <c r="AD243" s="19" t="s">
        <v>6496</v>
      </c>
      <c r="AE243" s="14" t="s">
        <v>291</v>
      </c>
      <c r="AF243" s="20" t="s">
        <v>6497</v>
      </c>
      <c r="AG243" s="21" t="s">
        <v>6498</v>
      </c>
      <c r="AH243" s="19" t="s">
        <v>6499</v>
      </c>
      <c r="AI243" s="16" t="s">
        <v>6500</v>
      </c>
      <c r="AJ243" s="16" t="s">
        <v>6501</v>
      </c>
      <c r="AK243" s="16" t="s">
        <v>6502</v>
      </c>
      <c r="AL243" s="14" t="s">
        <v>184</v>
      </c>
      <c r="AM243" s="14" t="s">
        <v>6503</v>
      </c>
    </row>
    <row r="244" customFormat="false" ht="15" hidden="false" customHeight="true" outlineLevel="0" collapsed="false">
      <c r="A244" s="14" t="s">
        <v>6504</v>
      </c>
      <c r="B244" s="14" t="s">
        <v>157</v>
      </c>
      <c r="C244" s="15" t="n">
        <v>45504</v>
      </c>
      <c r="D244" s="14" t="n">
        <f aca="false">IF(C244="","",YEAR(C244))</f>
        <v>2024</v>
      </c>
      <c r="E244" s="14" t="s">
        <v>3224</v>
      </c>
      <c r="F244" s="16" t="s">
        <v>6505</v>
      </c>
      <c r="G244" s="14" t="s">
        <v>6506</v>
      </c>
      <c r="H244" s="14" t="s">
        <v>6507</v>
      </c>
      <c r="I244" s="16" t="s">
        <v>6508</v>
      </c>
      <c r="J244" s="14" t="s">
        <v>231</v>
      </c>
      <c r="K244" s="14" t="s">
        <v>2952</v>
      </c>
      <c r="L244" s="16" t="s">
        <v>6509</v>
      </c>
      <c r="M244" s="17" t="s">
        <v>6510</v>
      </c>
      <c r="N244" s="14" t="s">
        <v>128</v>
      </c>
      <c r="O244" s="14" t="s">
        <v>240</v>
      </c>
      <c r="P244" s="14" t="s">
        <v>5926</v>
      </c>
      <c r="Q244" s="14" t="s">
        <v>168</v>
      </c>
      <c r="R244" s="14" t="s">
        <v>2898</v>
      </c>
      <c r="S244" s="14" t="s">
        <v>6511</v>
      </c>
      <c r="T244" s="14" t="s">
        <v>1336</v>
      </c>
      <c r="U244" s="14" t="s">
        <v>171</v>
      </c>
      <c r="V244" s="16" t="s">
        <v>6512</v>
      </c>
      <c r="W244" s="14" t="s">
        <v>169</v>
      </c>
      <c r="X244" s="14" t="s">
        <v>6513</v>
      </c>
      <c r="Y244" s="16" t="s">
        <v>6514</v>
      </c>
      <c r="Z244" s="14" t="s">
        <v>168</v>
      </c>
      <c r="AA244" s="18"/>
      <c r="AB244" s="19"/>
      <c r="AC244" s="19" t="s">
        <v>6515</v>
      </c>
      <c r="AD244" s="19" t="s">
        <v>2536</v>
      </c>
      <c r="AE244" s="14" t="s">
        <v>291</v>
      </c>
      <c r="AF244" s="20" t="s">
        <v>6516</v>
      </c>
      <c r="AG244" s="21" t="s">
        <v>6517</v>
      </c>
      <c r="AH244" s="19" t="s">
        <v>6518</v>
      </c>
      <c r="AI244" s="16" t="s">
        <v>2885</v>
      </c>
      <c r="AJ244" s="16" t="s">
        <v>6519</v>
      </c>
      <c r="AK244" s="16" t="s">
        <v>6520</v>
      </c>
      <c r="AL244" s="14" t="s">
        <v>184</v>
      </c>
      <c r="AM244" s="14" t="s">
        <v>6521</v>
      </c>
    </row>
    <row r="245" customFormat="false" ht="15" hidden="false" customHeight="true" outlineLevel="0" collapsed="false">
      <c r="A245" s="14" t="s">
        <v>6522</v>
      </c>
      <c r="B245" s="14" t="s">
        <v>157</v>
      </c>
      <c r="C245" s="15" t="n">
        <v>45506</v>
      </c>
      <c r="D245" s="14" t="n">
        <f aca="false">IF(C245="","",YEAR(C245))</f>
        <v>2024</v>
      </c>
      <c r="E245" s="14" t="s">
        <v>3224</v>
      </c>
      <c r="F245" s="16" t="s">
        <v>5192</v>
      </c>
      <c r="G245" s="14" t="s">
        <v>5193</v>
      </c>
      <c r="H245" s="14" t="s">
        <v>5194</v>
      </c>
      <c r="I245" s="16" t="s">
        <v>6523</v>
      </c>
      <c r="J245" s="14" t="s">
        <v>2691</v>
      </c>
      <c r="K245" s="14" t="s">
        <v>2952</v>
      </c>
      <c r="L245" s="16" t="s">
        <v>6524</v>
      </c>
      <c r="M245" s="17" t="s">
        <v>6525</v>
      </c>
      <c r="N245" s="14" t="s">
        <v>128</v>
      </c>
      <c r="O245" s="14" t="s">
        <v>365</v>
      </c>
      <c r="P245" s="14" t="s">
        <v>6526</v>
      </c>
      <c r="Q245" s="14" t="s">
        <v>168</v>
      </c>
      <c r="R245" s="14" t="s">
        <v>2955</v>
      </c>
      <c r="S245" s="14" t="s">
        <v>6527</v>
      </c>
      <c r="T245" s="14" t="s">
        <v>170</v>
      </c>
      <c r="U245" s="14" t="s">
        <v>309</v>
      </c>
      <c r="V245" s="16" t="s">
        <v>6528</v>
      </c>
      <c r="W245" s="14" t="s">
        <v>169</v>
      </c>
      <c r="X245" s="14" t="s">
        <v>6529</v>
      </c>
      <c r="Y245" s="16" t="s">
        <v>6530</v>
      </c>
      <c r="Z245" s="14" t="s">
        <v>168</v>
      </c>
      <c r="AA245" s="18"/>
      <c r="AB245" s="19"/>
      <c r="AC245" s="19" t="s">
        <v>2536</v>
      </c>
      <c r="AD245" s="19" t="s">
        <v>2536</v>
      </c>
      <c r="AE245" s="14" t="s">
        <v>291</v>
      </c>
      <c r="AF245" s="20" t="s">
        <v>6531</v>
      </c>
      <c r="AG245" s="21" t="s">
        <v>6532</v>
      </c>
      <c r="AH245" s="19" t="s">
        <v>6533</v>
      </c>
      <c r="AI245" s="16" t="s">
        <v>2885</v>
      </c>
      <c r="AJ245" s="16" t="s">
        <v>6534</v>
      </c>
      <c r="AK245" s="16" t="s">
        <v>6535</v>
      </c>
      <c r="AL245" s="14" t="s">
        <v>184</v>
      </c>
      <c r="AM245" s="14" t="s">
        <v>6536</v>
      </c>
    </row>
    <row r="246" customFormat="false" ht="15" hidden="false" customHeight="true" outlineLevel="0" collapsed="false">
      <c r="A246" s="14" t="s">
        <v>6537</v>
      </c>
      <c r="B246" s="14" t="s">
        <v>157</v>
      </c>
      <c r="C246" s="15" t="n">
        <v>45509</v>
      </c>
      <c r="D246" s="14" t="n">
        <f aca="false">IF(C246="","",YEAR(C246))</f>
        <v>2024</v>
      </c>
      <c r="E246" s="14" t="s">
        <v>120</v>
      </c>
      <c r="F246" s="16" t="s">
        <v>6538</v>
      </c>
      <c r="G246" s="14" t="s">
        <v>6539</v>
      </c>
      <c r="H246" s="14" t="s">
        <v>6540</v>
      </c>
      <c r="I246" s="16" t="s">
        <v>6427</v>
      </c>
      <c r="J246" s="14" t="s">
        <v>2770</v>
      </c>
      <c r="K246" s="14" t="s">
        <v>2874</v>
      </c>
      <c r="L246" s="16" t="s">
        <v>6541</v>
      </c>
      <c r="M246" s="17" t="s">
        <v>6542</v>
      </c>
      <c r="N246" s="14" t="s">
        <v>128</v>
      </c>
      <c r="O246" s="14" t="s">
        <v>240</v>
      </c>
      <c r="P246" s="14" t="s">
        <v>2200</v>
      </c>
      <c r="Q246" s="14" t="s">
        <v>168</v>
      </c>
      <c r="R246" s="14" t="s">
        <v>2877</v>
      </c>
      <c r="S246" s="14" t="s">
        <v>6543</v>
      </c>
      <c r="T246" s="14" t="s">
        <v>170</v>
      </c>
      <c r="U246" s="14" t="s">
        <v>241</v>
      </c>
      <c r="V246" s="16" t="s">
        <v>6544</v>
      </c>
      <c r="W246" s="14" t="s">
        <v>287</v>
      </c>
      <c r="X246" s="14" t="s">
        <v>6545</v>
      </c>
      <c r="Y246" s="16" t="s">
        <v>6546</v>
      </c>
      <c r="Z246" s="14" t="s">
        <v>168</v>
      </c>
      <c r="AA246" s="18"/>
      <c r="AB246" s="19"/>
      <c r="AC246" s="19" t="s">
        <v>2882</v>
      </c>
      <c r="AD246" s="19" t="s">
        <v>2536</v>
      </c>
      <c r="AE246" s="14" t="s">
        <v>291</v>
      </c>
      <c r="AF246" s="20" t="s">
        <v>6547</v>
      </c>
      <c r="AG246" s="21" t="s">
        <v>6435</v>
      </c>
      <c r="AH246" s="19" t="s">
        <v>1595</v>
      </c>
      <c r="AI246" s="16" t="s">
        <v>2885</v>
      </c>
      <c r="AJ246" s="16" t="s">
        <v>6548</v>
      </c>
      <c r="AK246" s="16" t="s">
        <v>6549</v>
      </c>
      <c r="AL246" s="14" t="s">
        <v>184</v>
      </c>
      <c r="AM246" s="14" t="s">
        <v>6550</v>
      </c>
    </row>
    <row r="247" customFormat="false" ht="15" hidden="false" customHeight="true" outlineLevel="0" collapsed="false">
      <c r="A247" s="14" t="s">
        <v>6551</v>
      </c>
      <c r="B247" s="14" t="s">
        <v>157</v>
      </c>
      <c r="C247" s="15" t="n">
        <v>45533</v>
      </c>
      <c r="D247" s="14" t="n">
        <f aca="false">IF(C247="","",YEAR(C247))</f>
        <v>2024</v>
      </c>
      <c r="E247" s="14" t="s">
        <v>120</v>
      </c>
      <c r="F247" s="16" t="s">
        <v>6552</v>
      </c>
      <c r="G247" s="14" t="s">
        <v>6553</v>
      </c>
      <c r="H247" s="14" t="s">
        <v>6554</v>
      </c>
      <c r="I247" s="16" t="s">
        <v>6555</v>
      </c>
      <c r="J247" s="14" t="s">
        <v>603</v>
      </c>
      <c r="K247" s="14" t="s">
        <v>2894</v>
      </c>
      <c r="L247" s="16" t="s">
        <v>6556</v>
      </c>
      <c r="M247" s="17" t="s">
        <v>6557</v>
      </c>
      <c r="N247" s="14" t="s">
        <v>128</v>
      </c>
      <c r="O247" s="14" t="s">
        <v>240</v>
      </c>
      <c r="P247" s="14" t="s">
        <v>1127</v>
      </c>
      <c r="Q247" s="14" t="s">
        <v>265</v>
      </c>
      <c r="R247" s="14" t="s">
        <v>2898</v>
      </c>
      <c r="S247" s="14" t="s">
        <v>6558</v>
      </c>
      <c r="T247" s="14" t="s">
        <v>170</v>
      </c>
      <c r="U247" s="14" t="s">
        <v>241</v>
      </c>
      <c r="V247" s="16" t="s">
        <v>6559</v>
      </c>
      <c r="W247" s="14" t="s">
        <v>287</v>
      </c>
      <c r="X247" s="14" t="s">
        <v>6560</v>
      </c>
      <c r="Y247" s="16" t="s">
        <v>6561</v>
      </c>
      <c r="Z247" s="14" t="s">
        <v>168</v>
      </c>
      <c r="AA247" s="18"/>
      <c r="AB247" s="19"/>
      <c r="AC247" s="19" t="s">
        <v>6562</v>
      </c>
      <c r="AD247" s="19" t="s">
        <v>2536</v>
      </c>
      <c r="AE247" s="14" t="s">
        <v>291</v>
      </c>
      <c r="AF247" s="20" t="s">
        <v>6563</v>
      </c>
      <c r="AG247" s="21" t="s">
        <v>6564</v>
      </c>
      <c r="AH247" s="19" t="s">
        <v>6565</v>
      </c>
      <c r="AI247" s="16" t="s">
        <v>6566</v>
      </c>
      <c r="AJ247" s="16" t="s">
        <v>6567</v>
      </c>
      <c r="AK247" s="16" t="s">
        <v>6568</v>
      </c>
      <c r="AL247" s="14" t="s">
        <v>184</v>
      </c>
      <c r="AM247" s="14" t="s">
        <v>6569</v>
      </c>
    </row>
    <row r="248" customFormat="false" ht="15" hidden="false" customHeight="true" outlineLevel="0" collapsed="false">
      <c r="A248" s="14" t="s">
        <v>6570</v>
      </c>
      <c r="B248" s="14" t="s">
        <v>157</v>
      </c>
      <c r="C248" s="15" t="n">
        <v>45533</v>
      </c>
      <c r="D248" s="14" t="n">
        <f aca="false">IF(C248="","",YEAR(C248))</f>
        <v>2024</v>
      </c>
      <c r="E248" s="14" t="s">
        <v>120</v>
      </c>
      <c r="F248" s="16" t="s">
        <v>6571</v>
      </c>
      <c r="G248" s="14" t="s">
        <v>6572</v>
      </c>
      <c r="H248" s="14" t="s">
        <v>6573</v>
      </c>
      <c r="I248" s="16" t="s">
        <v>6574</v>
      </c>
      <c r="J248" s="14" t="s">
        <v>2770</v>
      </c>
      <c r="K248" s="14" t="s">
        <v>2894</v>
      </c>
      <c r="L248" s="16" t="s">
        <v>6575</v>
      </c>
      <c r="M248" s="17" t="s">
        <v>6576</v>
      </c>
      <c r="N248" s="14" t="s">
        <v>128</v>
      </c>
      <c r="O248" s="14" t="s">
        <v>166</v>
      </c>
      <c r="P248" s="14" t="s">
        <v>4754</v>
      </c>
      <c r="Q248" s="14" t="s">
        <v>265</v>
      </c>
      <c r="R248" s="14" t="s">
        <v>2898</v>
      </c>
      <c r="S248" s="14" t="s">
        <v>6577</v>
      </c>
      <c r="T248" s="14" t="s">
        <v>170</v>
      </c>
      <c r="U248" s="14" t="s">
        <v>288</v>
      </c>
      <c r="V248" s="16" t="s">
        <v>6578</v>
      </c>
      <c r="W248" s="14" t="s">
        <v>287</v>
      </c>
      <c r="X248" s="14" t="s">
        <v>6579</v>
      </c>
      <c r="Y248" s="16" t="s">
        <v>6580</v>
      </c>
      <c r="Z248" s="14" t="s">
        <v>168</v>
      </c>
      <c r="AA248" s="18"/>
      <c r="AB248" s="19"/>
      <c r="AC248" s="19" t="s">
        <v>6581</v>
      </c>
      <c r="AD248" s="19" t="s">
        <v>2536</v>
      </c>
      <c r="AE248" s="14" t="s">
        <v>291</v>
      </c>
      <c r="AF248" s="20" t="s">
        <v>6582</v>
      </c>
      <c r="AG248" s="21" t="s">
        <v>6583</v>
      </c>
      <c r="AH248" s="19" t="s">
        <v>6584</v>
      </c>
      <c r="AI248" s="16" t="s">
        <v>2885</v>
      </c>
      <c r="AJ248" s="16" t="s">
        <v>6585</v>
      </c>
      <c r="AK248" s="16" t="s">
        <v>6586</v>
      </c>
      <c r="AL248" s="14" t="s">
        <v>184</v>
      </c>
      <c r="AM248" s="14" t="s">
        <v>6587</v>
      </c>
    </row>
    <row r="249" customFormat="false" ht="15" hidden="false" customHeight="true" outlineLevel="0" collapsed="false">
      <c r="A249" s="14" t="s">
        <v>6588</v>
      </c>
      <c r="B249" s="14" t="s">
        <v>157</v>
      </c>
      <c r="C249" s="15" t="n">
        <v>45533</v>
      </c>
      <c r="D249" s="14" t="n">
        <f aca="false">IF(C249="","",YEAR(C249))</f>
        <v>2024</v>
      </c>
      <c r="E249" s="14" t="s">
        <v>3070</v>
      </c>
      <c r="F249" s="16" t="s">
        <v>6589</v>
      </c>
      <c r="G249" s="14" t="s">
        <v>4877</v>
      </c>
      <c r="H249" s="14" t="s">
        <v>6590</v>
      </c>
      <c r="I249" s="16"/>
      <c r="J249" s="14" t="s">
        <v>2691</v>
      </c>
      <c r="K249" s="14" t="s">
        <v>2952</v>
      </c>
      <c r="L249" s="16" t="s">
        <v>6591</v>
      </c>
      <c r="M249" s="17" t="s">
        <v>6592</v>
      </c>
      <c r="N249" s="14" t="s">
        <v>128</v>
      </c>
      <c r="O249" s="14" t="s">
        <v>240</v>
      </c>
      <c r="P249" s="14" t="s">
        <v>6593</v>
      </c>
      <c r="Q249" s="14" t="s">
        <v>168</v>
      </c>
      <c r="R249" s="14" t="s">
        <v>2955</v>
      </c>
      <c r="S249" s="14" t="s">
        <v>6594</v>
      </c>
      <c r="T249" s="14" t="s">
        <v>170</v>
      </c>
      <c r="U249" s="14" t="s">
        <v>309</v>
      </c>
      <c r="V249" s="16" t="s">
        <v>6595</v>
      </c>
      <c r="W249" s="14" t="s">
        <v>333</v>
      </c>
      <c r="X249" s="14" t="s">
        <v>6596</v>
      </c>
      <c r="Y249" s="16" t="s">
        <v>6597</v>
      </c>
      <c r="Z249" s="14" t="s">
        <v>168</v>
      </c>
      <c r="AA249" s="18"/>
      <c r="AB249" s="19"/>
      <c r="AC249" s="19" t="s">
        <v>2536</v>
      </c>
      <c r="AD249" s="19" t="s">
        <v>2536</v>
      </c>
      <c r="AE249" s="14" t="s">
        <v>291</v>
      </c>
      <c r="AF249" s="20" t="s">
        <v>2536</v>
      </c>
      <c r="AG249" s="21" t="s">
        <v>6598</v>
      </c>
      <c r="AH249" s="19" t="s">
        <v>6599</v>
      </c>
      <c r="AI249" s="16" t="s">
        <v>2885</v>
      </c>
      <c r="AJ249" s="16" t="s">
        <v>6600</v>
      </c>
      <c r="AK249" s="16" t="s">
        <v>6601</v>
      </c>
      <c r="AL249" s="14" t="s">
        <v>184</v>
      </c>
      <c r="AM249" s="14" t="s">
        <v>6602</v>
      </c>
    </row>
    <row r="250" customFormat="false" ht="15" hidden="false" customHeight="true" outlineLevel="0" collapsed="false">
      <c r="A250" s="14" t="s">
        <v>6603</v>
      </c>
      <c r="B250" s="14" t="s">
        <v>157</v>
      </c>
      <c r="C250" s="15" t="n">
        <v>45553</v>
      </c>
      <c r="D250" s="14" t="n">
        <f aca="false">IF(C250="","",YEAR(C250))</f>
        <v>2024</v>
      </c>
      <c r="E250" s="14" t="s">
        <v>187</v>
      </c>
      <c r="F250" s="16" t="s">
        <v>6604</v>
      </c>
      <c r="G250" s="14" t="s">
        <v>5715</v>
      </c>
      <c r="H250" s="14" t="s">
        <v>5716</v>
      </c>
      <c r="I250" s="16" t="s">
        <v>5717</v>
      </c>
      <c r="J250" s="14" t="s">
        <v>2790</v>
      </c>
      <c r="K250" s="14" t="s">
        <v>3669</v>
      </c>
      <c r="L250" s="16" t="s">
        <v>6605</v>
      </c>
      <c r="M250" s="17" t="s">
        <v>6606</v>
      </c>
      <c r="N250" s="14" t="s">
        <v>128</v>
      </c>
      <c r="O250" s="14" t="s">
        <v>166</v>
      </c>
      <c r="P250" s="14" t="s">
        <v>923</v>
      </c>
      <c r="Q250" s="14" t="s">
        <v>168</v>
      </c>
      <c r="R250" s="14" t="s">
        <v>3011</v>
      </c>
      <c r="S250" s="14" t="s">
        <v>6607</v>
      </c>
      <c r="T250" s="14" t="s">
        <v>170</v>
      </c>
      <c r="U250" s="14" t="s">
        <v>3543</v>
      </c>
      <c r="V250" s="16" t="s">
        <v>6608</v>
      </c>
      <c r="W250" s="14" t="s">
        <v>169</v>
      </c>
      <c r="X250" s="14" t="s">
        <v>6609</v>
      </c>
      <c r="Y250" s="16" t="s">
        <v>6089</v>
      </c>
      <c r="Z250" s="14" t="s">
        <v>168</v>
      </c>
      <c r="AA250" s="18"/>
      <c r="AB250" s="19"/>
      <c r="AC250" s="19" t="s">
        <v>6610</v>
      </c>
      <c r="AD250" s="19" t="s">
        <v>2536</v>
      </c>
      <c r="AE250" s="14" t="s">
        <v>291</v>
      </c>
      <c r="AF250" s="20" t="s">
        <v>2536</v>
      </c>
      <c r="AG250" s="21" t="s">
        <v>6611</v>
      </c>
      <c r="AH250" s="19" t="s">
        <v>6612</v>
      </c>
      <c r="AI250" s="16" t="s">
        <v>2885</v>
      </c>
      <c r="AJ250" s="16" t="s">
        <v>6613</v>
      </c>
      <c r="AK250" s="16" t="s">
        <v>6614</v>
      </c>
      <c r="AL250" s="14" t="s">
        <v>184</v>
      </c>
      <c r="AM250" s="14" t="s">
        <v>6615</v>
      </c>
    </row>
    <row r="251" customFormat="false" ht="15" hidden="false" customHeight="true" outlineLevel="0" collapsed="false">
      <c r="A251" s="14" t="s">
        <v>6616</v>
      </c>
      <c r="B251" s="14" t="s">
        <v>157</v>
      </c>
      <c r="C251" s="15" t="n">
        <v>45555</v>
      </c>
      <c r="D251" s="14" t="n">
        <f aca="false">IF(C251="","",YEAR(C251))</f>
        <v>2024</v>
      </c>
      <c r="E251" s="14" t="s">
        <v>120</v>
      </c>
      <c r="F251" s="16" t="s">
        <v>6617</v>
      </c>
      <c r="G251" s="14" t="s">
        <v>6618</v>
      </c>
      <c r="H251" s="14" t="s">
        <v>6619</v>
      </c>
      <c r="I251" s="16" t="s">
        <v>6620</v>
      </c>
      <c r="J251" s="14" t="s">
        <v>2691</v>
      </c>
      <c r="K251" s="14" t="s">
        <v>2874</v>
      </c>
      <c r="L251" s="16" t="s">
        <v>6621</v>
      </c>
      <c r="M251" s="17" t="s">
        <v>6622</v>
      </c>
      <c r="N251" s="14" t="s">
        <v>128</v>
      </c>
      <c r="O251" s="14" t="s">
        <v>365</v>
      </c>
      <c r="P251" s="14" t="s">
        <v>6623</v>
      </c>
      <c r="Q251" s="14" t="s">
        <v>265</v>
      </c>
      <c r="R251" s="14" t="s">
        <v>2877</v>
      </c>
      <c r="S251" s="14" t="s">
        <v>6624</v>
      </c>
      <c r="T251" s="14" t="s">
        <v>170</v>
      </c>
      <c r="U251" s="14" t="s">
        <v>171</v>
      </c>
      <c r="V251" s="16" t="s">
        <v>6625</v>
      </c>
      <c r="W251" s="14" t="s">
        <v>287</v>
      </c>
      <c r="X251" s="14" t="s">
        <v>6626</v>
      </c>
      <c r="Y251" s="16" t="s">
        <v>6627</v>
      </c>
      <c r="Z251" s="14" t="s">
        <v>168</v>
      </c>
      <c r="AA251" s="18"/>
      <c r="AB251" s="19"/>
      <c r="AC251" s="19" t="s">
        <v>2882</v>
      </c>
      <c r="AD251" s="19" t="s">
        <v>2536</v>
      </c>
      <c r="AE251" s="14" t="s">
        <v>291</v>
      </c>
      <c r="AF251" s="20" t="s">
        <v>6628</v>
      </c>
      <c r="AG251" s="21" t="s">
        <v>2884</v>
      </c>
      <c r="AH251" s="19" t="s">
        <v>6629</v>
      </c>
      <c r="AI251" s="16" t="s">
        <v>2885</v>
      </c>
      <c r="AJ251" s="16" t="s">
        <v>6630</v>
      </c>
      <c r="AK251" s="16" t="s">
        <v>6631</v>
      </c>
      <c r="AL251" s="14" t="s">
        <v>184</v>
      </c>
      <c r="AM251" s="14" t="s">
        <v>6632</v>
      </c>
    </row>
    <row r="252" customFormat="false" ht="15" hidden="false" customHeight="true" outlineLevel="0" collapsed="false">
      <c r="A252" s="14" t="s">
        <v>6633</v>
      </c>
      <c r="B252" s="14" t="s">
        <v>157</v>
      </c>
      <c r="C252" s="15" t="n">
        <v>45559</v>
      </c>
      <c r="D252" s="14" t="n">
        <f aca="false">IF(C252="","",YEAR(C252))</f>
        <v>2024</v>
      </c>
      <c r="E252" s="14" t="s">
        <v>120</v>
      </c>
      <c r="F252" s="16" t="s">
        <v>6634</v>
      </c>
      <c r="G252" s="14" t="s">
        <v>6635</v>
      </c>
      <c r="H252" s="14" t="s">
        <v>6636</v>
      </c>
      <c r="I252" s="16" t="s">
        <v>6637</v>
      </c>
      <c r="J252" s="14" t="s">
        <v>2691</v>
      </c>
      <c r="K252" s="14" t="s">
        <v>3056</v>
      </c>
      <c r="L252" s="16" t="s">
        <v>6638</v>
      </c>
      <c r="M252" s="17" t="s">
        <v>6639</v>
      </c>
      <c r="N252" s="14" t="s">
        <v>128</v>
      </c>
      <c r="O252" s="14" t="s">
        <v>365</v>
      </c>
      <c r="P252" s="14" t="s">
        <v>6640</v>
      </c>
      <c r="Q252" s="14" t="s">
        <v>168</v>
      </c>
      <c r="R252" s="14" t="s">
        <v>2898</v>
      </c>
      <c r="S252" s="14" t="s">
        <v>6641</v>
      </c>
      <c r="T252" s="14" t="s">
        <v>170</v>
      </c>
      <c r="U252" s="14" t="s">
        <v>288</v>
      </c>
      <c r="V252" s="16" t="s">
        <v>6642</v>
      </c>
      <c r="W252" s="14" t="s">
        <v>287</v>
      </c>
      <c r="X252" s="14" t="s">
        <v>6643</v>
      </c>
      <c r="Y252" s="16" t="s">
        <v>6644</v>
      </c>
      <c r="Z252" s="14" t="s">
        <v>168</v>
      </c>
      <c r="AA252" s="18"/>
      <c r="AB252" s="19"/>
      <c r="AC252" s="19" t="s">
        <v>6159</v>
      </c>
      <c r="AD252" s="19" t="s">
        <v>2536</v>
      </c>
      <c r="AE252" s="14" t="s">
        <v>291</v>
      </c>
      <c r="AF252" s="20" t="s">
        <v>6645</v>
      </c>
      <c r="AG252" s="21" t="s">
        <v>6646</v>
      </c>
      <c r="AH252" s="19" t="s">
        <v>6647</v>
      </c>
      <c r="AI252" s="16" t="s">
        <v>2885</v>
      </c>
      <c r="AJ252" s="16" t="s">
        <v>6648</v>
      </c>
      <c r="AK252" s="16" t="s">
        <v>6349</v>
      </c>
      <c r="AL252" s="14" t="s">
        <v>184</v>
      </c>
      <c r="AM252" s="14" t="s">
        <v>6649</v>
      </c>
    </row>
    <row r="253" customFormat="false" ht="15" hidden="false" customHeight="true" outlineLevel="0" collapsed="false">
      <c r="A253" s="14" t="s">
        <v>6650</v>
      </c>
      <c r="B253" s="14" t="s">
        <v>157</v>
      </c>
      <c r="C253" s="15" t="n">
        <v>45567</v>
      </c>
      <c r="D253" s="14" t="n">
        <f aca="false">IF(C253="","",YEAR(C253))</f>
        <v>2024</v>
      </c>
      <c r="E253" s="14" t="s">
        <v>120</v>
      </c>
      <c r="F253" s="16" t="s">
        <v>6651</v>
      </c>
      <c r="G253" s="14" t="s">
        <v>6652</v>
      </c>
      <c r="H253" s="14" t="s">
        <v>6653</v>
      </c>
      <c r="I253" s="16" t="s">
        <v>6654</v>
      </c>
      <c r="J253" s="14" t="s">
        <v>231</v>
      </c>
      <c r="K253" s="14" t="s">
        <v>2874</v>
      </c>
      <c r="L253" s="16" t="s">
        <v>6655</v>
      </c>
      <c r="M253" s="17" t="s">
        <v>6656</v>
      </c>
      <c r="N253" s="14" t="s">
        <v>128</v>
      </c>
      <c r="O253" s="14" t="s">
        <v>166</v>
      </c>
      <c r="P253" s="14" t="s">
        <v>6657</v>
      </c>
      <c r="Q253" s="14" t="s">
        <v>168</v>
      </c>
      <c r="R253" s="14" t="s">
        <v>2877</v>
      </c>
      <c r="S253" s="14" t="s">
        <v>6658</v>
      </c>
      <c r="T253" s="14" t="s">
        <v>170</v>
      </c>
      <c r="U253" s="14" t="s">
        <v>288</v>
      </c>
      <c r="V253" s="16" t="s">
        <v>6659</v>
      </c>
      <c r="W253" s="14" t="s">
        <v>287</v>
      </c>
      <c r="X253" s="14" t="s">
        <v>6660</v>
      </c>
      <c r="Y253" s="16" t="s">
        <v>3217</v>
      </c>
      <c r="Z253" s="14" t="s">
        <v>168</v>
      </c>
      <c r="AA253" s="18"/>
      <c r="AB253" s="19"/>
      <c r="AC253" s="19" t="s">
        <v>3546</v>
      </c>
      <c r="AD253" s="19" t="s">
        <v>2536</v>
      </c>
      <c r="AE253" s="14" t="s">
        <v>291</v>
      </c>
      <c r="AF253" s="20" t="s">
        <v>2883</v>
      </c>
      <c r="AG253" s="21" t="s">
        <v>1595</v>
      </c>
      <c r="AH253" s="19" t="s">
        <v>1595</v>
      </c>
      <c r="AI253" s="16" t="s">
        <v>2885</v>
      </c>
      <c r="AJ253" s="16" t="s">
        <v>6661</v>
      </c>
      <c r="AK253" s="16" t="s">
        <v>6662</v>
      </c>
      <c r="AL253" s="14" t="s">
        <v>184</v>
      </c>
      <c r="AM253" s="14" t="s">
        <v>6663</v>
      </c>
    </row>
    <row r="254" customFormat="false" ht="15" hidden="false" customHeight="true" outlineLevel="0" collapsed="false">
      <c r="A254" s="14" t="s">
        <v>6664</v>
      </c>
      <c r="B254" s="14" t="s">
        <v>157</v>
      </c>
      <c r="C254" s="15" t="n">
        <v>45573</v>
      </c>
      <c r="D254" s="14" t="n">
        <f aca="false">IF(C254="","",YEAR(C254))</f>
        <v>2024</v>
      </c>
      <c r="E254" s="14" t="s">
        <v>120</v>
      </c>
      <c r="F254" s="16" t="s">
        <v>6665</v>
      </c>
      <c r="G254" s="14" t="s">
        <v>6666</v>
      </c>
      <c r="H254" s="14" t="s">
        <v>6667</v>
      </c>
      <c r="I254" s="16" t="s">
        <v>6668</v>
      </c>
      <c r="J254" s="14" t="s">
        <v>136</v>
      </c>
      <c r="K254" s="14" t="s">
        <v>2972</v>
      </c>
      <c r="L254" s="16" t="s">
        <v>6669</v>
      </c>
      <c r="M254" s="17" t="s">
        <v>6670</v>
      </c>
      <c r="N254" s="14" t="s">
        <v>128</v>
      </c>
      <c r="O254" s="14" t="s">
        <v>166</v>
      </c>
      <c r="P254" s="14" t="s">
        <v>264</v>
      </c>
      <c r="Q254" s="14" t="s">
        <v>168</v>
      </c>
      <c r="R254" s="14" t="s">
        <v>2898</v>
      </c>
      <c r="S254" s="14" t="s">
        <v>6671</v>
      </c>
      <c r="T254" s="14" t="s">
        <v>330</v>
      </c>
      <c r="U254" s="14" t="s">
        <v>331</v>
      </c>
      <c r="V254" s="16" t="s">
        <v>6672</v>
      </c>
      <c r="W254" s="14" t="s">
        <v>2463</v>
      </c>
      <c r="X254" s="14" t="s">
        <v>6673</v>
      </c>
      <c r="Y254" s="16" t="s">
        <v>3017</v>
      </c>
      <c r="Z254" s="14" t="s">
        <v>168</v>
      </c>
      <c r="AA254" s="18"/>
      <c r="AB254" s="19"/>
      <c r="AC254" s="19" t="s">
        <v>4834</v>
      </c>
      <c r="AD254" s="19" t="s">
        <v>2536</v>
      </c>
      <c r="AE254" s="14" t="s">
        <v>291</v>
      </c>
      <c r="AF254" s="20" t="s">
        <v>3017</v>
      </c>
      <c r="AG254" s="21" t="s">
        <v>1595</v>
      </c>
      <c r="AH254" s="19" t="s">
        <v>6674</v>
      </c>
      <c r="AI254" s="16" t="s">
        <v>2885</v>
      </c>
      <c r="AJ254" s="16" t="s">
        <v>6675</v>
      </c>
      <c r="AK254" s="16" t="s">
        <v>6676</v>
      </c>
      <c r="AL254" s="14" t="s">
        <v>184</v>
      </c>
      <c r="AM254" s="14" t="s">
        <v>6677</v>
      </c>
    </row>
    <row r="255" customFormat="false" ht="15" hidden="false" customHeight="true" outlineLevel="0" collapsed="false">
      <c r="A255" s="14" t="s">
        <v>6678</v>
      </c>
      <c r="B255" s="14" t="s">
        <v>157</v>
      </c>
      <c r="C255" s="15" t="n">
        <v>45586</v>
      </c>
      <c r="D255" s="14" t="n">
        <f aca="false">IF(C255="","",YEAR(C255))</f>
        <v>2024</v>
      </c>
      <c r="E255" s="14" t="s">
        <v>3224</v>
      </c>
      <c r="F255" s="16" t="s">
        <v>6679</v>
      </c>
      <c r="G255" s="14" t="s">
        <v>6680</v>
      </c>
      <c r="H255" s="14" t="s">
        <v>4981</v>
      </c>
      <c r="I255" s="16" t="s">
        <v>6681</v>
      </c>
      <c r="J255" s="14" t="s">
        <v>2790</v>
      </c>
      <c r="K255" s="14" t="s">
        <v>2952</v>
      </c>
      <c r="L255" s="16" t="s">
        <v>6682</v>
      </c>
      <c r="M255" s="17" t="s">
        <v>6683</v>
      </c>
      <c r="N255" s="14" t="s">
        <v>128</v>
      </c>
      <c r="O255" s="14" t="s">
        <v>166</v>
      </c>
      <c r="P255" s="14" t="s">
        <v>396</v>
      </c>
      <c r="Q255" s="14" t="s">
        <v>168</v>
      </c>
      <c r="R255" s="14" t="s">
        <v>2955</v>
      </c>
      <c r="S255" s="14" t="s">
        <v>6684</v>
      </c>
      <c r="T255" s="14" t="s">
        <v>170</v>
      </c>
      <c r="U255" s="14" t="s">
        <v>241</v>
      </c>
      <c r="V255" s="16" t="s">
        <v>6685</v>
      </c>
      <c r="W255" s="14" t="s">
        <v>169</v>
      </c>
      <c r="X255" s="14" t="s">
        <v>4364</v>
      </c>
      <c r="Y255" s="16" t="s">
        <v>6686</v>
      </c>
      <c r="Z255" s="14" t="s">
        <v>168</v>
      </c>
      <c r="AA255" s="18"/>
      <c r="AB255" s="19"/>
      <c r="AC255" s="19" t="s">
        <v>6687</v>
      </c>
      <c r="AD255" s="19" t="s">
        <v>2536</v>
      </c>
      <c r="AE255" s="14" t="s">
        <v>291</v>
      </c>
      <c r="AF255" s="20" t="s">
        <v>6688</v>
      </c>
      <c r="AG255" s="21" t="s">
        <v>6689</v>
      </c>
      <c r="AH255" s="19" t="s">
        <v>6690</v>
      </c>
      <c r="AI255" s="16" t="s">
        <v>2885</v>
      </c>
      <c r="AJ255" s="16" t="s">
        <v>6691</v>
      </c>
      <c r="AK255" s="16" t="s">
        <v>6692</v>
      </c>
      <c r="AL255" s="14" t="s">
        <v>184</v>
      </c>
      <c r="AM255" s="14" t="s">
        <v>6693</v>
      </c>
    </row>
    <row r="256" customFormat="false" ht="15" hidden="false" customHeight="true" outlineLevel="0" collapsed="false">
      <c r="A256" s="14" t="s">
        <v>6694</v>
      </c>
      <c r="B256" s="14" t="s">
        <v>157</v>
      </c>
      <c r="C256" s="15" t="n">
        <v>45588</v>
      </c>
      <c r="D256" s="14" t="n">
        <f aca="false">IF(C256="","",YEAR(C256))</f>
        <v>2024</v>
      </c>
      <c r="E256" s="14" t="s">
        <v>120</v>
      </c>
      <c r="F256" s="16" t="s">
        <v>6695</v>
      </c>
      <c r="G256" s="14" t="s">
        <v>6696</v>
      </c>
      <c r="H256" s="14" t="s">
        <v>6697</v>
      </c>
      <c r="I256" s="16" t="s">
        <v>6508</v>
      </c>
      <c r="J256" s="14" t="s">
        <v>231</v>
      </c>
      <c r="K256" s="14" t="s">
        <v>2874</v>
      </c>
      <c r="L256" s="16" t="s">
        <v>6698</v>
      </c>
      <c r="M256" s="17" t="s">
        <v>6699</v>
      </c>
      <c r="N256" s="14" t="s">
        <v>128</v>
      </c>
      <c r="O256" s="14" t="s">
        <v>240</v>
      </c>
      <c r="P256" s="14" t="s">
        <v>923</v>
      </c>
      <c r="Q256" s="14" t="s">
        <v>168</v>
      </c>
      <c r="R256" s="14" t="s">
        <v>2877</v>
      </c>
      <c r="S256" s="14" t="s">
        <v>6700</v>
      </c>
      <c r="T256" s="14" t="s">
        <v>170</v>
      </c>
      <c r="U256" s="14" t="s">
        <v>241</v>
      </c>
      <c r="V256" s="16" t="s">
        <v>6701</v>
      </c>
      <c r="W256" s="14" t="s">
        <v>287</v>
      </c>
      <c r="X256" s="14" t="s">
        <v>6702</v>
      </c>
      <c r="Y256" s="16" t="s">
        <v>6703</v>
      </c>
      <c r="Z256" s="14" t="s">
        <v>168</v>
      </c>
      <c r="AA256" s="18"/>
      <c r="AB256" s="19"/>
      <c r="AC256" s="19" t="s">
        <v>2882</v>
      </c>
      <c r="AD256" s="19" t="s">
        <v>2536</v>
      </c>
      <c r="AE256" s="14" t="s">
        <v>291</v>
      </c>
      <c r="AF256" s="20" t="s">
        <v>6704</v>
      </c>
      <c r="AG256" s="21" t="s">
        <v>6705</v>
      </c>
      <c r="AH256" s="19" t="s">
        <v>6706</v>
      </c>
      <c r="AI256" s="16" t="s">
        <v>2885</v>
      </c>
      <c r="AJ256" s="16" t="s">
        <v>6707</v>
      </c>
      <c r="AK256" s="16" t="s">
        <v>6708</v>
      </c>
      <c r="AL256" s="14" t="s">
        <v>184</v>
      </c>
      <c r="AM256" s="14" t="s">
        <v>6709</v>
      </c>
    </row>
    <row r="257" customFormat="false" ht="15" hidden="false" customHeight="true" outlineLevel="0" collapsed="false">
      <c r="A257" s="14" t="s">
        <v>6710</v>
      </c>
      <c r="B257" s="14" t="s">
        <v>157</v>
      </c>
      <c r="C257" s="15" t="n">
        <v>45588</v>
      </c>
      <c r="D257" s="14" t="n">
        <f aca="false">IF(C257="","",YEAR(C257))</f>
        <v>2024</v>
      </c>
      <c r="E257" s="14" t="s">
        <v>120</v>
      </c>
      <c r="F257" s="16" t="s">
        <v>6711</v>
      </c>
      <c r="G257" s="14" t="s">
        <v>6712</v>
      </c>
      <c r="H257" s="14" t="s">
        <v>6713</v>
      </c>
      <c r="I257" s="16" t="s">
        <v>1587</v>
      </c>
      <c r="J257" s="14" t="s">
        <v>603</v>
      </c>
      <c r="K257" s="14" t="s">
        <v>2952</v>
      </c>
      <c r="L257" s="16" t="s">
        <v>6714</v>
      </c>
      <c r="M257" s="17" t="s">
        <v>6715</v>
      </c>
      <c r="N257" s="14" t="s">
        <v>128</v>
      </c>
      <c r="O257" s="14" t="s">
        <v>240</v>
      </c>
      <c r="P257" s="14" t="s">
        <v>530</v>
      </c>
      <c r="Q257" s="14" t="s">
        <v>168</v>
      </c>
      <c r="R257" s="14" t="s">
        <v>2898</v>
      </c>
      <c r="S257" s="14" t="s">
        <v>6716</v>
      </c>
      <c r="T257" s="14" t="s">
        <v>170</v>
      </c>
      <c r="U257" s="14" t="s">
        <v>241</v>
      </c>
      <c r="V257" s="16" t="s">
        <v>6717</v>
      </c>
      <c r="W257" s="14" t="s">
        <v>287</v>
      </c>
      <c r="X257" s="14" t="s">
        <v>6718</v>
      </c>
      <c r="Y257" s="16" t="s">
        <v>6719</v>
      </c>
      <c r="Z257" s="14" t="s">
        <v>168</v>
      </c>
      <c r="AA257" s="18"/>
      <c r="AB257" s="19"/>
      <c r="AC257" s="19" t="s">
        <v>6720</v>
      </c>
      <c r="AD257" s="19" t="s">
        <v>2536</v>
      </c>
      <c r="AE257" s="14" t="s">
        <v>291</v>
      </c>
      <c r="AF257" s="20" t="s">
        <v>6721</v>
      </c>
      <c r="AG257" s="21" t="s">
        <v>6722</v>
      </c>
      <c r="AH257" s="19" t="s">
        <v>6723</v>
      </c>
      <c r="AI257" s="16" t="s">
        <v>2885</v>
      </c>
      <c r="AJ257" s="16" t="s">
        <v>6724</v>
      </c>
      <c r="AK257" s="16" t="s">
        <v>6725</v>
      </c>
      <c r="AL257" s="14" t="s">
        <v>184</v>
      </c>
      <c r="AM257" s="14" t="s">
        <v>6726</v>
      </c>
    </row>
    <row r="258" customFormat="false" ht="15" hidden="false" customHeight="true" outlineLevel="0" collapsed="false">
      <c r="A258" s="14" t="s">
        <v>6727</v>
      </c>
      <c r="B258" s="14" t="s">
        <v>157</v>
      </c>
      <c r="C258" s="15" t="n">
        <v>45590</v>
      </c>
      <c r="D258" s="14" t="n">
        <f aca="false">IF(C258="","",YEAR(C258))</f>
        <v>2024</v>
      </c>
      <c r="E258" s="14" t="s">
        <v>3224</v>
      </c>
      <c r="F258" s="16" t="s">
        <v>5682</v>
      </c>
      <c r="G258" s="14" t="s">
        <v>5683</v>
      </c>
      <c r="H258" s="14" t="s">
        <v>5684</v>
      </c>
      <c r="I258" s="16" t="s">
        <v>6728</v>
      </c>
      <c r="J258" s="14" t="s">
        <v>2866</v>
      </c>
      <c r="K258" s="14" t="s">
        <v>2952</v>
      </c>
      <c r="L258" s="16" t="s">
        <v>6729</v>
      </c>
      <c r="M258" s="17" t="s">
        <v>6730</v>
      </c>
      <c r="N258" s="14" t="s">
        <v>128</v>
      </c>
      <c r="O258" s="14" t="s">
        <v>365</v>
      </c>
      <c r="P258" s="14" t="s">
        <v>5103</v>
      </c>
      <c r="Q258" s="14" t="s">
        <v>168</v>
      </c>
      <c r="R258" s="14" t="s">
        <v>2955</v>
      </c>
      <c r="S258" s="14" t="s">
        <v>6731</v>
      </c>
      <c r="T258" s="14" t="s">
        <v>170</v>
      </c>
      <c r="U258" s="14" t="s">
        <v>241</v>
      </c>
      <c r="V258" s="16" t="s">
        <v>6732</v>
      </c>
      <c r="W258" s="14" t="s">
        <v>287</v>
      </c>
      <c r="X258" s="14" t="s">
        <v>6733</v>
      </c>
      <c r="Y258" s="16" t="s">
        <v>6734</v>
      </c>
      <c r="Z258" s="14" t="s">
        <v>168</v>
      </c>
      <c r="AA258" s="18"/>
      <c r="AB258" s="19"/>
      <c r="AC258" s="19" t="s">
        <v>3481</v>
      </c>
      <c r="AD258" s="19" t="s">
        <v>2536</v>
      </c>
      <c r="AE258" s="14" t="s">
        <v>291</v>
      </c>
      <c r="AF258" s="20" t="s">
        <v>6735</v>
      </c>
      <c r="AG258" s="21" t="s">
        <v>6736</v>
      </c>
      <c r="AH258" s="19" t="s">
        <v>6737</v>
      </c>
      <c r="AI258" s="16" t="s">
        <v>2885</v>
      </c>
      <c r="AJ258" s="16" t="s">
        <v>6738</v>
      </c>
      <c r="AK258" s="16" t="s">
        <v>6739</v>
      </c>
      <c r="AL258" s="14" t="s">
        <v>184</v>
      </c>
      <c r="AM258" s="14" t="s">
        <v>6740</v>
      </c>
    </row>
    <row r="259" customFormat="false" ht="15" hidden="false" customHeight="true" outlineLevel="0" collapsed="false">
      <c r="A259" s="14" t="s">
        <v>6741</v>
      </c>
      <c r="B259" s="14" t="s">
        <v>157</v>
      </c>
      <c r="C259" s="15" t="n">
        <v>45600</v>
      </c>
      <c r="D259" s="14" t="n">
        <f aca="false">IF(C259="","",YEAR(C259))</f>
        <v>2024</v>
      </c>
      <c r="E259" s="14" t="s">
        <v>3224</v>
      </c>
      <c r="F259" s="16" t="s">
        <v>2766</v>
      </c>
      <c r="G259" s="14" t="s">
        <v>4857</v>
      </c>
      <c r="H259" s="14" t="s">
        <v>4858</v>
      </c>
      <c r="I259" s="16"/>
      <c r="J259" s="14" t="s">
        <v>2691</v>
      </c>
      <c r="K259" s="14" t="s">
        <v>2894</v>
      </c>
      <c r="L259" s="16" t="s">
        <v>6742</v>
      </c>
      <c r="M259" s="17" t="s">
        <v>6743</v>
      </c>
      <c r="N259" s="14" t="s">
        <v>128</v>
      </c>
      <c r="O259" s="14" t="s">
        <v>166</v>
      </c>
      <c r="P259" s="14" t="s">
        <v>587</v>
      </c>
      <c r="Q259" s="14" t="s">
        <v>265</v>
      </c>
      <c r="R259" s="14" t="s">
        <v>2955</v>
      </c>
      <c r="S259" s="14" t="s">
        <v>6744</v>
      </c>
      <c r="T259" s="14" t="s">
        <v>170</v>
      </c>
      <c r="U259" s="14" t="s">
        <v>266</v>
      </c>
      <c r="V259" s="16" t="s">
        <v>6745</v>
      </c>
      <c r="W259" s="14" t="s">
        <v>169</v>
      </c>
      <c r="X259" s="14" t="s">
        <v>6746</v>
      </c>
      <c r="Y259" s="16" t="s">
        <v>6747</v>
      </c>
      <c r="Z259" s="14" t="s">
        <v>265</v>
      </c>
      <c r="AA259" s="18"/>
      <c r="AB259" s="19" t="n">
        <v>80000</v>
      </c>
      <c r="AC259" s="19" t="s">
        <v>6748</v>
      </c>
      <c r="AD259" s="19" t="s">
        <v>6749</v>
      </c>
      <c r="AE259" s="14" t="s">
        <v>168</v>
      </c>
      <c r="AF259" s="20" t="s">
        <v>6750</v>
      </c>
      <c r="AG259" s="21" t="s">
        <v>6751</v>
      </c>
      <c r="AH259" s="19" t="s">
        <v>6752</v>
      </c>
      <c r="AI259" s="16" t="s">
        <v>2885</v>
      </c>
      <c r="AJ259" s="16" t="s">
        <v>6753</v>
      </c>
      <c r="AK259" s="16" t="s">
        <v>6754</v>
      </c>
      <c r="AL259" s="14" t="s">
        <v>184</v>
      </c>
      <c r="AM259" s="14" t="s">
        <v>6755</v>
      </c>
    </row>
    <row r="260" customFormat="false" ht="15" hidden="false" customHeight="true" outlineLevel="0" collapsed="false">
      <c r="A260" s="14" t="s">
        <v>6756</v>
      </c>
      <c r="B260" s="14" t="s">
        <v>157</v>
      </c>
      <c r="C260" s="15" t="n">
        <v>45623</v>
      </c>
      <c r="D260" s="14" t="n">
        <f aca="false">IF(C260="","",YEAR(C260))</f>
        <v>2024</v>
      </c>
      <c r="E260" s="14" t="s">
        <v>120</v>
      </c>
      <c r="F260" s="16" t="s">
        <v>6757</v>
      </c>
      <c r="G260" s="14" t="s">
        <v>6758</v>
      </c>
      <c r="H260" s="14" t="s">
        <v>6759</v>
      </c>
      <c r="I260" s="16" t="s">
        <v>6760</v>
      </c>
      <c r="J260" s="14" t="s">
        <v>2790</v>
      </c>
      <c r="K260" s="14" t="s">
        <v>2952</v>
      </c>
      <c r="L260" s="16" t="s">
        <v>6761</v>
      </c>
      <c r="M260" s="17" t="s">
        <v>6762</v>
      </c>
      <c r="N260" s="14" t="s">
        <v>128</v>
      </c>
      <c r="O260" s="14" t="s">
        <v>166</v>
      </c>
      <c r="P260" s="14" t="s">
        <v>6763</v>
      </c>
      <c r="Q260" s="14" t="s">
        <v>168</v>
      </c>
      <c r="R260" s="14" t="s">
        <v>2898</v>
      </c>
      <c r="S260" s="14" t="s">
        <v>6764</v>
      </c>
      <c r="T260" s="14" t="s">
        <v>170</v>
      </c>
      <c r="U260" s="14" t="s">
        <v>288</v>
      </c>
      <c r="V260" s="16" t="s">
        <v>6765</v>
      </c>
      <c r="W260" s="14" t="s">
        <v>287</v>
      </c>
      <c r="X260" s="14" t="s">
        <v>6766</v>
      </c>
      <c r="Y260" s="16" t="s">
        <v>6767</v>
      </c>
      <c r="Z260" s="14" t="s">
        <v>168</v>
      </c>
      <c r="AA260" s="18"/>
      <c r="AB260" s="19"/>
      <c r="AC260" s="19" t="s">
        <v>2536</v>
      </c>
      <c r="AD260" s="19" t="s">
        <v>2536</v>
      </c>
      <c r="AE260" s="14" t="s">
        <v>291</v>
      </c>
      <c r="AF260" s="20" t="s">
        <v>6768</v>
      </c>
      <c r="AG260" s="21" t="s">
        <v>6769</v>
      </c>
      <c r="AH260" s="19" t="s">
        <v>6770</v>
      </c>
      <c r="AI260" s="16" t="s">
        <v>2885</v>
      </c>
      <c r="AJ260" s="16" t="s">
        <v>6771</v>
      </c>
      <c r="AK260" s="16" t="s">
        <v>6772</v>
      </c>
      <c r="AL260" s="14" t="s">
        <v>184</v>
      </c>
      <c r="AM260" s="14" t="s">
        <v>6773</v>
      </c>
    </row>
    <row r="261" customFormat="false" ht="15" hidden="false" customHeight="true" outlineLevel="0" collapsed="false">
      <c r="A261" s="14" t="s">
        <v>6774</v>
      </c>
      <c r="B261" s="14" t="s">
        <v>157</v>
      </c>
      <c r="C261" s="15" t="n">
        <v>45629</v>
      </c>
      <c r="D261" s="14" t="n">
        <f aca="false">IF(C261="","",YEAR(C261))</f>
        <v>2024</v>
      </c>
      <c r="E261" s="14" t="s">
        <v>120</v>
      </c>
      <c r="F261" s="16" t="s">
        <v>6775</v>
      </c>
      <c r="G261" s="14" t="s">
        <v>6776</v>
      </c>
      <c r="H261" s="14" t="s">
        <v>6777</v>
      </c>
      <c r="I261" s="16" t="s">
        <v>6778</v>
      </c>
      <c r="J261" s="14" t="s">
        <v>231</v>
      </c>
      <c r="K261" s="14" t="s">
        <v>2952</v>
      </c>
      <c r="L261" s="16" t="s">
        <v>6779</v>
      </c>
      <c r="M261" s="17" t="s">
        <v>6780</v>
      </c>
      <c r="N261" s="14" t="s">
        <v>128</v>
      </c>
      <c r="O261" s="14" t="s">
        <v>166</v>
      </c>
      <c r="P261" s="14" t="s">
        <v>6781</v>
      </c>
      <c r="Q261" s="14" t="s">
        <v>168</v>
      </c>
      <c r="R261" s="14" t="s">
        <v>2898</v>
      </c>
      <c r="S261" s="14" t="s">
        <v>6782</v>
      </c>
      <c r="T261" s="14" t="s">
        <v>170</v>
      </c>
      <c r="U261" s="14" t="s">
        <v>171</v>
      </c>
      <c r="V261" s="16" t="s">
        <v>6783</v>
      </c>
      <c r="W261" s="14" t="s">
        <v>169</v>
      </c>
      <c r="X261" s="14" t="s">
        <v>6784</v>
      </c>
      <c r="Y261" s="16" t="s">
        <v>6785</v>
      </c>
      <c r="Z261" s="14" t="s">
        <v>168</v>
      </c>
      <c r="AA261" s="18"/>
      <c r="AB261" s="19"/>
      <c r="AC261" s="19" t="s">
        <v>6786</v>
      </c>
      <c r="AD261" s="19" t="s">
        <v>2536</v>
      </c>
      <c r="AE261" s="14" t="s">
        <v>291</v>
      </c>
      <c r="AF261" s="20" t="s">
        <v>6787</v>
      </c>
      <c r="AG261" s="21" t="s">
        <v>6788</v>
      </c>
      <c r="AH261" s="19" t="s">
        <v>6789</v>
      </c>
      <c r="AI261" s="16" t="s">
        <v>2885</v>
      </c>
      <c r="AJ261" s="16" t="s">
        <v>6790</v>
      </c>
      <c r="AK261" s="16" t="s">
        <v>6791</v>
      </c>
      <c r="AL261" s="14" t="s">
        <v>184</v>
      </c>
      <c r="AM261" s="14" t="s">
        <v>6792</v>
      </c>
    </row>
    <row r="262" customFormat="false" ht="15" hidden="false" customHeight="true" outlineLevel="0" collapsed="false">
      <c r="A262" s="14" t="s">
        <v>6793</v>
      </c>
      <c r="B262" s="14" t="s">
        <v>157</v>
      </c>
      <c r="C262" s="15" t="n">
        <v>45629</v>
      </c>
      <c r="D262" s="14" t="n">
        <f aca="false">IF(C262="","",YEAR(C262))</f>
        <v>2024</v>
      </c>
      <c r="E262" s="14" t="s">
        <v>120</v>
      </c>
      <c r="F262" s="16" t="s">
        <v>6794</v>
      </c>
      <c r="G262" s="14" t="s">
        <v>6795</v>
      </c>
      <c r="H262" s="14" t="s">
        <v>6796</v>
      </c>
      <c r="I262" s="16" t="s">
        <v>6797</v>
      </c>
      <c r="J262" s="14" t="s">
        <v>2790</v>
      </c>
      <c r="K262" s="14" t="s">
        <v>3056</v>
      </c>
      <c r="L262" s="16" t="s">
        <v>6798</v>
      </c>
      <c r="M262" s="17" t="s">
        <v>6799</v>
      </c>
      <c r="N262" s="14" t="s">
        <v>128</v>
      </c>
      <c r="O262" s="14" t="s">
        <v>166</v>
      </c>
      <c r="P262" s="14" t="s">
        <v>6800</v>
      </c>
      <c r="Q262" s="14" t="s">
        <v>168</v>
      </c>
      <c r="R262" s="14" t="s">
        <v>2898</v>
      </c>
      <c r="S262" s="14" t="s">
        <v>6801</v>
      </c>
      <c r="T262" s="14" t="s">
        <v>170</v>
      </c>
      <c r="U262" s="14" t="s">
        <v>3543</v>
      </c>
      <c r="V262" s="16" t="s">
        <v>6802</v>
      </c>
      <c r="W262" s="14" t="s">
        <v>287</v>
      </c>
      <c r="X262" s="14" t="s">
        <v>6803</v>
      </c>
      <c r="Y262" s="16" t="s">
        <v>3217</v>
      </c>
      <c r="Z262" s="14" t="s">
        <v>168</v>
      </c>
      <c r="AA262" s="18"/>
      <c r="AB262" s="19"/>
      <c r="AC262" s="19" t="s">
        <v>2536</v>
      </c>
      <c r="AD262" s="19" t="s">
        <v>2536</v>
      </c>
      <c r="AE262" s="14" t="s">
        <v>291</v>
      </c>
      <c r="AF262" s="20" t="s">
        <v>2536</v>
      </c>
      <c r="AG262" s="21" t="s">
        <v>6804</v>
      </c>
      <c r="AH262" s="19" t="s">
        <v>6805</v>
      </c>
      <c r="AI262" s="16" t="s">
        <v>2885</v>
      </c>
      <c r="AJ262" s="16" t="s">
        <v>6806</v>
      </c>
      <c r="AK262" s="16" t="s">
        <v>6807</v>
      </c>
      <c r="AL262" s="14" t="s">
        <v>184</v>
      </c>
      <c r="AM262" s="14" t="s">
        <v>6808</v>
      </c>
    </row>
    <row r="263" customFormat="false" ht="15" hidden="false" customHeight="true" outlineLevel="0" collapsed="false">
      <c r="A263" s="14" t="s">
        <v>6809</v>
      </c>
      <c r="B263" s="14" t="s">
        <v>157</v>
      </c>
      <c r="C263" s="15" t="n">
        <v>45699</v>
      </c>
      <c r="D263" s="14" t="n">
        <f aca="false">IF(C263="","",YEAR(C263))</f>
        <v>2025</v>
      </c>
      <c r="E263" s="14" t="s">
        <v>187</v>
      </c>
      <c r="F263" s="16" t="s">
        <v>3823</v>
      </c>
      <c r="G263" s="14" t="s">
        <v>3824</v>
      </c>
      <c r="H263" s="14" t="s">
        <v>3825</v>
      </c>
      <c r="I263" s="16" t="s">
        <v>6810</v>
      </c>
      <c r="J263" s="14" t="s">
        <v>2806</v>
      </c>
      <c r="K263" s="14" t="s">
        <v>3669</v>
      </c>
      <c r="L263" s="16" t="s">
        <v>6811</v>
      </c>
      <c r="M263" s="17" t="s">
        <v>6812</v>
      </c>
      <c r="N263" s="14" t="s">
        <v>128</v>
      </c>
      <c r="O263" s="14" t="s">
        <v>365</v>
      </c>
      <c r="P263" s="14" t="s">
        <v>5994</v>
      </c>
      <c r="Q263" s="14" t="s">
        <v>265</v>
      </c>
      <c r="R263" s="14" t="s">
        <v>3011</v>
      </c>
      <c r="S263" s="14" t="s">
        <v>6813</v>
      </c>
      <c r="T263" s="14" t="s">
        <v>291</v>
      </c>
      <c r="U263" s="14" t="s">
        <v>3543</v>
      </c>
      <c r="V263" s="16" t="s">
        <v>6814</v>
      </c>
      <c r="W263" s="14" t="s">
        <v>333</v>
      </c>
      <c r="X263" s="14" t="s">
        <v>6815</v>
      </c>
      <c r="Y263" s="16" t="s">
        <v>6816</v>
      </c>
      <c r="Z263" s="14" t="s">
        <v>168</v>
      </c>
      <c r="AA263" s="18"/>
      <c r="AB263" s="19"/>
      <c r="AC263" s="19" t="s">
        <v>6817</v>
      </c>
      <c r="AD263" s="19" t="s">
        <v>2536</v>
      </c>
      <c r="AE263" s="14" t="s">
        <v>291</v>
      </c>
      <c r="AF263" s="20" t="s">
        <v>6818</v>
      </c>
      <c r="AG263" s="21" t="s">
        <v>6819</v>
      </c>
      <c r="AH263" s="19" t="s">
        <v>6820</v>
      </c>
      <c r="AI263" s="16" t="s">
        <v>2885</v>
      </c>
      <c r="AJ263" s="16" t="s">
        <v>6821</v>
      </c>
      <c r="AK263" s="16" t="s">
        <v>6822</v>
      </c>
      <c r="AL263" s="14" t="s">
        <v>184</v>
      </c>
      <c r="AM263" s="14" t="s">
        <v>6823</v>
      </c>
    </row>
    <row r="264" customFormat="false" ht="15" hidden="false" customHeight="true" outlineLevel="0" collapsed="false">
      <c r="A264" s="14" t="s">
        <v>6824</v>
      </c>
      <c r="B264" s="14" t="s">
        <v>157</v>
      </c>
      <c r="C264" s="15" t="n">
        <v>45712</v>
      </c>
      <c r="D264" s="14" t="n">
        <f aca="false">IF(C264="","",YEAR(C264))</f>
        <v>2025</v>
      </c>
      <c r="E264" s="14" t="s">
        <v>120</v>
      </c>
      <c r="F264" s="16" t="s">
        <v>6825</v>
      </c>
      <c r="G264" s="14" t="s">
        <v>6826</v>
      </c>
      <c r="H264" s="14" t="s">
        <v>6827</v>
      </c>
      <c r="I264" s="16" t="s">
        <v>6555</v>
      </c>
      <c r="J264" s="14" t="s">
        <v>603</v>
      </c>
      <c r="K264" s="14" t="s">
        <v>2874</v>
      </c>
      <c r="L264" s="16" t="s">
        <v>6828</v>
      </c>
      <c r="M264" s="17" t="s">
        <v>6829</v>
      </c>
      <c r="N264" s="14" t="s">
        <v>128</v>
      </c>
      <c r="O264" s="14" t="s">
        <v>240</v>
      </c>
      <c r="P264" s="14" t="s">
        <v>1127</v>
      </c>
      <c r="Q264" s="14" t="s">
        <v>265</v>
      </c>
      <c r="R264" s="14" t="s">
        <v>2877</v>
      </c>
      <c r="S264" s="14" t="s">
        <v>6830</v>
      </c>
      <c r="T264" s="14" t="s">
        <v>170</v>
      </c>
      <c r="U264" s="14" t="s">
        <v>241</v>
      </c>
      <c r="V264" s="16" t="s">
        <v>6831</v>
      </c>
      <c r="W264" s="14" t="s">
        <v>287</v>
      </c>
      <c r="X264" s="14" t="s">
        <v>6832</v>
      </c>
      <c r="Y264" s="16" t="s">
        <v>6833</v>
      </c>
      <c r="Z264" s="14" t="s">
        <v>168</v>
      </c>
      <c r="AA264" s="18"/>
      <c r="AB264" s="19"/>
      <c r="AC264" s="19" t="s">
        <v>6834</v>
      </c>
      <c r="AD264" s="19" t="s">
        <v>2536</v>
      </c>
      <c r="AE264" s="14" t="s">
        <v>291</v>
      </c>
      <c r="AF264" s="20" t="s">
        <v>6835</v>
      </c>
      <c r="AG264" s="21" t="s">
        <v>6836</v>
      </c>
      <c r="AH264" s="19" t="s">
        <v>6837</v>
      </c>
      <c r="AI264" s="16" t="s">
        <v>2885</v>
      </c>
      <c r="AJ264" s="16" t="s">
        <v>6838</v>
      </c>
      <c r="AK264" s="16" t="s">
        <v>6839</v>
      </c>
      <c r="AL264" s="14" t="s">
        <v>184</v>
      </c>
      <c r="AM264" s="14" t="s">
        <v>6840</v>
      </c>
    </row>
    <row r="265" customFormat="false" ht="15" hidden="false" customHeight="true" outlineLevel="0" collapsed="false">
      <c r="A265" s="14" t="s">
        <v>6841</v>
      </c>
      <c r="B265" s="14" t="s">
        <v>157</v>
      </c>
      <c r="C265" s="15" t="n">
        <v>45712</v>
      </c>
      <c r="D265" s="14" t="n">
        <f aca="false">IF(C265="","",YEAR(C265))</f>
        <v>2025</v>
      </c>
      <c r="E265" s="14" t="s">
        <v>3224</v>
      </c>
      <c r="F265" s="16" t="s">
        <v>5547</v>
      </c>
      <c r="G265" s="14" t="s">
        <v>5548</v>
      </c>
      <c r="H265" s="14" t="s">
        <v>5549</v>
      </c>
      <c r="I265" s="16" t="s">
        <v>6842</v>
      </c>
      <c r="J265" s="14" t="s">
        <v>2691</v>
      </c>
      <c r="K265" s="14" t="s">
        <v>2952</v>
      </c>
      <c r="L265" s="16" t="s">
        <v>6843</v>
      </c>
      <c r="M265" s="17" t="s">
        <v>6844</v>
      </c>
      <c r="N265" s="14" t="s">
        <v>128</v>
      </c>
      <c r="O265" s="14" t="s">
        <v>240</v>
      </c>
      <c r="P265" s="14" t="s">
        <v>6845</v>
      </c>
      <c r="Q265" s="14" t="s">
        <v>265</v>
      </c>
      <c r="R265" s="14" t="s">
        <v>2955</v>
      </c>
      <c r="S265" s="14" t="s">
        <v>6846</v>
      </c>
      <c r="T265" s="14" t="s">
        <v>170</v>
      </c>
      <c r="U265" s="14" t="s">
        <v>171</v>
      </c>
      <c r="V265" s="16" t="s">
        <v>6847</v>
      </c>
      <c r="W265" s="14" t="s">
        <v>169</v>
      </c>
      <c r="X265" s="14" t="s">
        <v>6848</v>
      </c>
      <c r="Y265" s="16" t="s">
        <v>6849</v>
      </c>
      <c r="Z265" s="14" t="s">
        <v>265</v>
      </c>
      <c r="AA265" s="18" t="s">
        <v>6850</v>
      </c>
      <c r="AB265" s="19" t="n">
        <v>80000</v>
      </c>
      <c r="AC265" s="19" t="s">
        <v>6851</v>
      </c>
      <c r="AD265" s="19" t="s">
        <v>6852</v>
      </c>
      <c r="AE265" s="14" t="s">
        <v>265</v>
      </c>
      <c r="AF265" s="20" t="s">
        <v>6853</v>
      </c>
      <c r="AG265" s="21" t="s">
        <v>6854</v>
      </c>
      <c r="AH265" s="19" t="s">
        <v>6855</v>
      </c>
      <c r="AI265" s="16" t="s">
        <v>2885</v>
      </c>
      <c r="AJ265" s="16" t="s">
        <v>6856</v>
      </c>
      <c r="AK265" s="16" t="s">
        <v>6857</v>
      </c>
      <c r="AL265" s="14" t="s">
        <v>184</v>
      </c>
      <c r="AM265" s="14" t="s">
        <v>6858</v>
      </c>
    </row>
    <row r="266" customFormat="false" ht="15" hidden="false" customHeight="true" outlineLevel="0" collapsed="false">
      <c r="A266" s="14" t="s">
        <v>6859</v>
      </c>
      <c r="B266" s="14" t="s">
        <v>157</v>
      </c>
      <c r="C266" s="15" t="n">
        <v>45716</v>
      </c>
      <c r="D266" s="14" t="n">
        <f aca="false">IF(C266="","",YEAR(C266))</f>
        <v>2025</v>
      </c>
      <c r="E266" s="14" t="s">
        <v>120</v>
      </c>
      <c r="F266" s="16" t="s">
        <v>2830</v>
      </c>
      <c r="G266" s="14" t="s">
        <v>2831</v>
      </c>
      <c r="H266" s="14" t="s">
        <v>2832</v>
      </c>
      <c r="I266" s="16" t="s">
        <v>1587</v>
      </c>
      <c r="J266" s="14" t="s">
        <v>603</v>
      </c>
      <c r="K266" s="14" t="s">
        <v>2972</v>
      </c>
      <c r="L266" s="16" t="s">
        <v>6860</v>
      </c>
      <c r="M266" s="17" t="s">
        <v>6861</v>
      </c>
      <c r="N266" s="14" t="s">
        <v>128</v>
      </c>
      <c r="O266" s="14" t="s">
        <v>240</v>
      </c>
      <c r="P266" s="14" t="s">
        <v>923</v>
      </c>
      <c r="Q266" s="14" t="s">
        <v>168</v>
      </c>
      <c r="R266" s="14" t="s">
        <v>2898</v>
      </c>
      <c r="S266" s="14" t="s">
        <v>6862</v>
      </c>
      <c r="T266" s="14" t="s">
        <v>330</v>
      </c>
      <c r="U266" s="14" t="s">
        <v>2599</v>
      </c>
      <c r="V266" s="16" t="s">
        <v>6863</v>
      </c>
      <c r="W266" s="14" t="s">
        <v>2463</v>
      </c>
      <c r="X266" s="14" t="s">
        <v>6864</v>
      </c>
      <c r="Y266" s="16" t="s">
        <v>3017</v>
      </c>
      <c r="Z266" s="14" t="s">
        <v>168</v>
      </c>
      <c r="AA266" s="18"/>
      <c r="AB266" s="19"/>
      <c r="AC266" s="19" t="s">
        <v>4834</v>
      </c>
      <c r="AD266" s="19" t="s">
        <v>2536</v>
      </c>
      <c r="AE266" s="14" t="s">
        <v>291</v>
      </c>
      <c r="AF266" s="20" t="s">
        <v>3017</v>
      </c>
      <c r="AG266" s="21" t="s">
        <v>1595</v>
      </c>
      <c r="AH266" s="19" t="s">
        <v>6865</v>
      </c>
      <c r="AI266" s="16" t="s">
        <v>2885</v>
      </c>
      <c r="AJ266" s="16" t="s">
        <v>6866</v>
      </c>
      <c r="AK266" s="16" t="s">
        <v>6867</v>
      </c>
      <c r="AL266" s="14" t="s">
        <v>184</v>
      </c>
      <c r="AM266" s="14" t="s">
        <v>6868</v>
      </c>
    </row>
    <row r="267" customFormat="false" ht="15" hidden="false" customHeight="true" outlineLevel="0" collapsed="false">
      <c r="A267" s="14" t="s">
        <v>6869</v>
      </c>
      <c r="B267" s="14" t="s">
        <v>157</v>
      </c>
      <c r="C267" s="15" t="n">
        <v>45728</v>
      </c>
      <c r="D267" s="14" t="n">
        <f aca="false">IF(C267="","",YEAR(C267))</f>
        <v>2025</v>
      </c>
      <c r="E267" s="14" t="s">
        <v>3224</v>
      </c>
      <c r="F267" s="16" t="s">
        <v>6870</v>
      </c>
      <c r="G267" s="14" t="s">
        <v>6871</v>
      </c>
      <c r="H267" s="14"/>
      <c r="I267" s="16"/>
      <c r="J267" s="14" t="s">
        <v>2691</v>
      </c>
      <c r="K267" s="14" t="s">
        <v>2952</v>
      </c>
      <c r="L267" s="16" t="s">
        <v>6872</v>
      </c>
      <c r="M267" s="17" t="s">
        <v>6873</v>
      </c>
      <c r="N267" s="14" t="s">
        <v>128</v>
      </c>
      <c r="O267" s="14" t="s">
        <v>240</v>
      </c>
      <c r="P267" s="14" t="s">
        <v>6874</v>
      </c>
      <c r="Q267" s="14" t="s">
        <v>168</v>
      </c>
      <c r="R267" s="14" t="s">
        <v>2955</v>
      </c>
      <c r="S267" s="14" t="s">
        <v>6875</v>
      </c>
      <c r="T267" s="14" t="s">
        <v>170</v>
      </c>
      <c r="U267" s="14" t="s">
        <v>171</v>
      </c>
      <c r="V267" s="16" t="s">
        <v>6876</v>
      </c>
      <c r="W267" s="14" t="s">
        <v>169</v>
      </c>
      <c r="X267" s="14" t="s">
        <v>6877</v>
      </c>
      <c r="Y267" s="16" t="s">
        <v>6878</v>
      </c>
      <c r="Z267" s="14" t="s">
        <v>168</v>
      </c>
      <c r="AA267" s="18"/>
      <c r="AB267" s="19"/>
      <c r="AC267" s="19"/>
      <c r="AD267" s="19"/>
      <c r="AE267" s="14" t="s">
        <v>291</v>
      </c>
      <c r="AF267" s="20" t="s">
        <v>2536</v>
      </c>
      <c r="AG267" s="21" t="s">
        <v>2536</v>
      </c>
      <c r="AH267" s="19"/>
      <c r="AI267" s="16" t="s">
        <v>6879</v>
      </c>
      <c r="AJ267" s="16" t="s">
        <v>6880</v>
      </c>
      <c r="AK267" s="16"/>
      <c r="AL267" s="14" t="s">
        <v>3049</v>
      </c>
      <c r="AM267" s="14" t="s">
        <v>6881</v>
      </c>
    </row>
    <row r="268" customFormat="false" ht="15" hidden="false" customHeight="true" outlineLevel="0" collapsed="false">
      <c r="A268" s="14" t="s">
        <v>6882</v>
      </c>
      <c r="B268" s="14" t="s">
        <v>157</v>
      </c>
      <c r="C268" s="15" t="n">
        <v>45734</v>
      </c>
      <c r="D268" s="14" t="n">
        <f aca="false">IF(C268="","",YEAR(C268))</f>
        <v>2025</v>
      </c>
      <c r="E268" s="14" t="s">
        <v>120</v>
      </c>
      <c r="F268" s="16" t="s">
        <v>6883</v>
      </c>
      <c r="G268" s="14" t="s">
        <v>6884</v>
      </c>
      <c r="H268" s="14" t="s">
        <v>6885</v>
      </c>
      <c r="I268" s="16" t="s">
        <v>6886</v>
      </c>
      <c r="J268" s="14" t="s">
        <v>583</v>
      </c>
      <c r="K268" s="14" t="s">
        <v>2894</v>
      </c>
      <c r="L268" s="16" t="s">
        <v>6887</v>
      </c>
      <c r="M268" s="17" t="s">
        <v>6888</v>
      </c>
      <c r="N268" s="14" t="s">
        <v>128</v>
      </c>
      <c r="O268" s="14" t="s">
        <v>365</v>
      </c>
      <c r="P268" s="14" t="s">
        <v>2200</v>
      </c>
      <c r="Q268" s="14" t="s">
        <v>265</v>
      </c>
      <c r="R268" s="14" t="s">
        <v>2898</v>
      </c>
      <c r="S268" s="14" t="s">
        <v>6889</v>
      </c>
      <c r="T268" s="14" t="s">
        <v>170</v>
      </c>
      <c r="U268" s="14" t="s">
        <v>288</v>
      </c>
      <c r="V268" s="16" t="s">
        <v>6890</v>
      </c>
      <c r="W268" s="14" t="s">
        <v>287</v>
      </c>
      <c r="X268" s="14" t="s">
        <v>6891</v>
      </c>
      <c r="Y268" s="16" t="s">
        <v>6892</v>
      </c>
      <c r="Z268" s="14" t="s">
        <v>168</v>
      </c>
      <c r="AA268" s="18"/>
      <c r="AB268" s="19"/>
      <c r="AC268" s="19" t="s">
        <v>6893</v>
      </c>
      <c r="AD268" s="19" t="s">
        <v>2536</v>
      </c>
      <c r="AE268" s="14" t="s">
        <v>291</v>
      </c>
      <c r="AF268" s="20" t="s">
        <v>6894</v>
      </c>
      <c r="AG268" s="21" t="s">
        <v>6895</v>
      </c>
      <c r="AH268" s="19" t="s">
        <v>6896</v>
      </c>
      <c r="AI268" s="16" t="s">
        <v>2885</v>
      </c>
      <c r="AJ268" s="16" t="s">
        <v>6897</v>
      </c>
      <c r="AK268" s="16" t="s">
        <v>6898</v>
      </c>
      <c r="AL268" s="14" t="s">
        <v>184</v>
      </c>
      <c r="AM268" s="14" t="s">
        <v>6899</v>
      </c>
    </row>
    <row r="269" customFormat="false" ht="15" hidden="false" customHeight="true" outlineLevel="0" collapsed="false">
      <c r="A269" s="14" t="s">
        <v>6900</v>
      </c>
      <c r="B269" s="14" t="s">
        <v>157</v>
      </c>
      <c r="C269" s="15" t="n">
        <v>45735</v>
      </c>
      <c r="D269" s="14" t="n">
        <f aca="false">IF(C269="","",YEAR(C269))</f>
        <v>2025</v>
      </c>
      <c r="E269" s="14" t="s">
        <v>120</v>
      </c>
      <c r="F269" s="16" t="s">
        <v>6901</v>
      </c>
      <c r="G269" s="14" t="s">
        <v>6902</v>
      </c>
      <c r="H269" s="14" t="s">
        <v>6903</v>
      </c>
      <c r="I269" s="16" t="s">
        <v>6904</v>
      </c>
      <c r="J269" s="14" t="s">
        <v>603</v>
      </c>
      <c r="K269" s="14" t="s">
        <v>3056</v>
      </c>
      <c r="L269" s="16" t="s">
        <v>6905</v>
      </c>
      <c r="M269" s="17" t="s">
        <v>6906</v>
      </c>
      <c r="N269" s="14" t="s">
        <v>128</v>
      </c>
      <c r="O269" s="14" t="s">
        <v>263</v>
      </c>
      <c r="P269" s="14" t="s">
        <v>6907</v>
      </c>
      <c r="Q269" s="14" t="s">
        <v>168</v>
      </c>
      <c r="R269" s="14" t="s">
        <v>2898</v>
      </c>
      <c r="S269" s="14" t="s">
        <v>6908</v>
      </c>
      <c r="T269" s="14" t="s">
        <v>170</v>
      </c>
      <c r="U269" s="14" t="s">
        <v>288</v>
      </c>
      <c r="V269" s="16" t="s">
        <v>6909</v>
      </c>
      <c r="W269" s="14" t="s">
        <v>287</v>
      </c>
      <c r="X269" s="14" t="s">
        <v>6910</v>
      </c>
      <c r="Y269" s="16" t="s">
        <v>6911</v>
      </c>
      <c r="Z269" s="14" t="s">
        <v>168</v>
      </c>
      <c r="AA269" s="18"/>
      <c r="AB269" s="19"/>
      <c r="AC269" s="19"/>
      <c r="AD269" s="19"/>
      <c r="AE269" s="14" t="s">
        <v>291</v>
      </c>
      <c r="AF269" s="20" t="s">
        <v>2536</v>
      </c>
      <c r="AG269" s="21" t="s">
        <v>6912</v>
      </c>
      <c r="AH269" s="19"/>
      <c r="AI269" s="16" t="s">
        <v>6879</v>
      </c>
      <c r="AJ269" s="16" t="s">
        <v>6913</v>
      </c>
      <c r="AK269" s="16"/>
      <c r="AL269" s="14" t="s">
        <v>3049</v>
      </c>
      <c r="AM269" s="14" t="s">
        <v>6914</v>
      </c>
    </row>
    <row r="270" customFormat="false" ht="15" hidden="false" customHeight="true" outlineLevel="0" collapsed="false">
      <c r="A270" s="14" t="s">
        <v>6915</v>
      </c>
      <c r="B270" s="14" t="s">
        <v>157</v>
      </c>
      <c r="C270" s="15" t="n">
        <v>45740</v>
      </c>
      <c r="D270" s="14" t="n">
        <f aca="false">IF(C270="","",YEAR(C270))</f>
        <v>2025</v>
      </c>
      <c r="E270" s="14" t="s">
        <v>120</v>
      </c>
      <c r="F270" s="16" t="s">
        <v>6916</v>
      </c>
      <c r="G270" s="14" t="s">
        <v>6917</v>
      </c>
      <c r="H270" s="14" t="s">
        <v>6918</v>
      </c>
      <c r="I270" s="16" t="s">
        <v>5991</v>
      </c>
      <c r="J270" s="14" t="s">
        <v>231</v>
      </c>
      <c r="K270" s="14" t="s">
        <v>2952</v>
      </c>
      <c r="L270" s="16" t="s">
        <v>6919</v>
      </c>
      <c r="M270" s="17" t="s">
        <v>6920</v>
      </c>
      <c r="N270" s="14" t="s">
        <v>128</v>
      </c>
      <c r="O270" s="14" t="s">
        <v>365</v>
      </c>
      <c r="P270" s="14" t="s">
        <v>6921</v>
      </c>
      <c r="Q270" s="14" t="s">
        <v>265</v>
      </c>
      <c r="R270" s="14" t="s">
        <v>2898</v>
      </c>
      <c r="S270" s="14" t="s">
        <v>6922</v>
      </c>
      <c r="T270" s="14" t="s">
        <v>170</v>
      </c>
      <c r="U270" s="14" t="s">
        <v>288</v>
      </c>
      <c r="V270" s="16" t="s">
        <v>6923</v>
      </c>
      <c r="W270" s="14" t="s">
        <v>287</v>
      </c>
      <c r="X270" s="14" t="s">
        <v>6924</v>
      </c>
      <c r="Y270" s="16" t="s">
        <v>6925</v>
      </c>
      <c r="Z270" s="14" t="s">
        <v>168</v>
      </c>
      <c r="AA270" s="18"/>
      <c r="AB270" s="19"/>
      <c r="AC270" s="19"/>
      <c r="AD270" s="19"/>
      <c r="AE270" s="14" t="s">
        <v>291</v>
      </c>
      <c r="AF270" s="20" t="s">
        <v>2536</v>
      </c>
      <c r="AG270" s="21" t="s">
        <v>6926</v>
      </c>
      <c r="AH270" s="19"/>
      <c r="AI270" s="16" t="s">
        <v>6879</v>
      </c>
      <c r="AJ270" s="16" t="s">
        <v>6927</v>
      </c>
      <c r="AK270" s="16"/>
      <c r="AL270" s="14" t="s">
        <v>3049</v>
      </c>
      <c r="AM270" s="14" t="s">
        <v>6928</v>
      </c>
    </row>
    <row r="271" customFormat="false" ht="15" hidden="false" customHeight="true" outlineLevel="0" collapsed="false">
      <c r="A271" s="14" t="s">
        <v>6929</v>
      </c>
      <c r="B271" s="14" t="s">
        <v>157</v>
      </c>
      <c r="C271" s="15" t="n">
        <v>45742</v>
      </c>
      <c r="D271" s="14" t="n">
        <f aca="false">IF(C271="","",YEAR(C271))</f>
        <v>2025</v>
      </c>
      <c r="E271" s="14" t="s">
        <v>120</v>
      </c>
      <c r="F271" s="16" t="s">
        <v>6930</v>
      </c>
      <c r="G271" s="14" t="s">
        <v>6931</v>
      </c>
      <c r="H271" s="14" t="s">
        <v>6932</v>
      </c>
      <c r="I271" s="16" t="s">
        <v>6933</v>
      </c>
      <c r="J271" s="14" t="s">
        <v>603</v>
      </c>
      <c r="K271" s="14" t="s">
        <v>2952</v>
      </c>
      <c r="L271" s="16" t="s">
        <v>6934</v>
      </c>
      <c r="M271" s="17" t="s">
        <v>6935</v>
      </c>
      <c r="N271" s="14" t="s">
        <v>128</v>
      </c>
      <c r="O271" s="14" t="s">
        <v>263</v>
      </c>
      <c r="P271" s="14" t="s">
        <v>6936</v>
      </c>
      <c r="Q271" s="14" t="s">
        <v>265</v>
      </c>
      <c r="R271" s="14" t="s">
        <v>2898</v>
      </c>
      <c r="S271" s="14" t="s">
        <v>6937</v>
      </c>
      <c r="T271" s="14" t="s">
        <v>170</v>
      </c>
      <c r="U271" s="14" t="s">
        <v>288</v>
      </c>
      <c r="V271" s="16" t="s">
        <v>6938</v>
      </c>
      <c r="W271" s="14" t="s">
        <v>287</v>
      </c>
      <c r="X271" s="14" t="s">
        <v>6939</v>
      </c>
      <c r="Y271" s="16" t="s">
        <v>6940</v>
      </c>
      <c r="Z271" s="14" t="s">
        <v>168</v>
      </c>
      <c r="AA271" s="18"/>
      <c r="AB271" s="19"/>
      <c r="AC271" s="19"/>
      <c r="AD271" s="19"/>
      <c r="AE271" s="14" t="s">
        <v>291</v>
      </c>
      <c r="AF271" s="20" t="s">
        <v>2536</v>
      </c>
      <c r="AG271" s="21" t="s">
        <v>6941</v>
      </c>
      <c r="AH271" s="19"/>
      <c r="AI271" s="16" t="s">
        <v>6879</v>
      </c>
      <c r="AJ271" s="16" t="s">
        <v>6942</v>
      </c>
      <c r="AK271" s="16"/>
      <c r="AL271" s="14" t="s">
        <v>3049</v>
      </c>
      <c r="AM271" s="14" t="s">
        <v>6943</v>
      </c>
    </row>
    <row r="272" customFormat="false" ht="15" hidden="false" customHeight="true" outlineLevel="0" collapsed="false">
      <c r="A272" s="14" t="s">
        <v>6944</v>
      </c>
      <c r="B272" s="14" t="s">
        <v>157</v>
      </c>
      <c r="C272" s="15" t="n">
        <v>45742</v>
      </c>
      <c r="D272" s="14" t="n">
        <f aca="false">IF(C272="","",YEAR(C272))</f>
        <v>2025</v>
      </c>
      <c r="E272" s="14" t="s">
        <v>120</v>
      </c>
      <c r="F272" s="16" t="s">
        <v>6945</v>
      </c>
      <c r="G272" s="14" t="s">
        <v>6946</v>
      </c>
      <c r="H272" s="14" t="s">
        <v>6947</v>
      </c>
      <c r="I272" s="16" t="s">
        <v>6948</v>
      </c>
      <c r="J272" s="14" t="s">
        <v>2790</v>
      </c>
      <c r="K272" s="14" t="s">
        <v>2972</v>
      </c>
      <c r="L272" s="16" t="s">
        <v>6949</v>
      </c>
      <c r="M272" s="17" t="s">
        <v>6950</v>
      </c>
      <c r="N272" s="14" t="s">
        <v>128</v>
      </c>
      <c r="O272" s="14" t="s">
        <v>166</v>
      </c>
      <c r="P272" s="14" t="s">
        <v>396</v>
      </c>
      <c r="Q272" s="14" t="s">
        <v>168</v>
      </c>
      <c r="R272" s="14" t="s">
        <v>2898</v>
      </c>
      <c r="S272" s="14" t="s">
        <v>6951</v>
      </c>
      <c r="T272" s="14" t="s">
        <v>330</v>
      </c>
      <c r="U272" s="14" t="s">
        <v>331</v>
      </c>
      <c r="V272" s="16" t="s">
        <v>6952</v>
      </c>
      <c r="W272" s="14" t="s">
        <v>2463</v>
      </c>
      <c r="X272" s="14" t="s">
        <v>6953</v>
      </c>
      <c r="Y272" s="16" t="s">
        <v>3017</v>
      </c>
      <c r="Z272" s="14" t="s">
        <v>168</v>
      </c>
      <c r="AA272" s="18"/>
      <c r="AB272" s="19"/>
      <c r="AC272" s="19" t="s">
        <v>4834</v>
      </c>
      <c r="AD272" s="19" t="s">
        <v>2536</v>
      </c>
      <c r="AE272" s="14" t="s">
        <v>291</v>
      </c>
      <c r="AF272" s="20" t="s">
        <v>3017</v>
      </c>
      <c r="AG272" s="21" t="s">
        <v>1595</v>
      </c>
      <c r="AH272" s="19" t="s">
        <v>6954</v>
      </c>
      <c r="AI272" s="16" t="s">
        <v>2885</v>
      </c>
      <c r="AJ272" s="16" t="s">
        <v>6955</v>
      </c>
      <c r="AK272" s="16" t="s">
        <v>6867</v>
      </c>
      <c r="AL272" s="14" t="s">
        <v>184</v>
      </c>
      <c r="AM272" s="14" t="s">
        <v>6956</v>
      </c>
    </row>
    <row r="273" customFormat="false" ht="15" hidden="false" customHeight="true" outlineLevel="0" collapsed="false">
      <c r="A273" s="14" t="s">
        <v>6957</v>
      </c>
      <c r="B273" s="14" t="s">
        <v>157</v>
      </c>
      <c r="C273" s="15" t="n">
        <v>45769</v>
      </c>
      <c r="D273" s="14" t="n">
        <f aca="false">IF(C273="","",YEAR(C273))</f>
        <v>2025</v>
      </c>
      <c r="E273" s="14" t="s">
        <v>3224</v>
      </c>
      <c r="F273" s="16" t="s">
        <v>5594</v>
      </c>
      <c r="G273" s="14" t="s">
        <v>5595</v>
      </c>
      <c r="H273" s="14" t="s">
        <v>5596</v>
      </c>
      <c r="I273" s="16" t="s">
        <v>6958</v>
      </c>
      <c r="J273" s="14" t="s">
        <v>1201</v>
      </c>
      <c r="K273" s="14" t="s">
        <v>3669</v>
      </c>
      <c r="L273" s="16" t="s">
        <v>6959</v>
      </c>
      <c r="M273" s="17" t="s">
        <v>6960</v>
      </c>
      <c r="N273" s="14" t="s">
        <v>128</v>
      </c>
      <c r="O273" s="14" t="s">
        <v>365</v>
      </c>
      <c r="P273" s="14" t="s">
        <v>5600</v>
      </c>
      <c r="Q273" s="14" t="s">
        <v>265</v>
      </c>
      <c r="R273" s="14" t="s">
        <v>2955</v>
      </c>
      <c r="S273" s="14" t="s">
        <v>6961</v>
      </c>
      <c r="T273" s="14" t="s">
        <v>170</v>
      </c>
      <c r="U273" s="14" t="s">
        <v>171</v>
      </c>
      <c r="V273" s="16" t="s">
        <v>6962</v>
      </c>
      <c r="W273" s="14" t="s">
        <v>169</v>
      </c>
      <c r="X273" s="14" t="s">
        <v>6963</v>
      </c>
      <c r="Y273" s="16" t="s">
        <v>6964</v>
      </c>
      <c r="Z273" s="14" t="s">
        <v>168</v>
      </c>
      <c r="AA273" s="18"/>
      <c r="AB273" s="19"/>
      <c r="AC273" s="19"/>
      <c r="AD273" s="19"/>
      <c r="AE273" s="14" t="s">
        <v>291</v>
      </c>
      <c r="AF273" s="20" t="s">
        <v>2536</v>
      </c>
      <c r="AG273" s="21" t="s">
        <v>2536</v>
      </c>
      <c r="AH273" s="19"/>
      <c r="AI273" s="16" t="s">
        <v>6879</v>
      </c>
      <c r="AJ273" s="16" t="s">
        <v>6965</v>
      </c>
      <c r="AK273" s="16"/>
      <c r="AL273" s="14" t="s">
        <v>3049</v>
      </c>
      <c r="AM273" s="14" t="s">
        <v>6966</v>
      </c>
    </row>
    <row r="274" customFormat="false" ht="15" hidden="false" customHeight="true" outlineLevel="0" collapsed="false">
      <c r="A274" s="14" t="s">
        <v>6967</v>
      </c>
      <c r="B274" s="14" t="s">
        <v>157</v>
      </c>
      <c r="C274" s="15" t="n">
        <v>45777</v>
      </c>
      <c r="D274" s="14" t="n">
        <f aca="false">IF(C274="","",YEAR(C274))</f>
        <v>2025</v>
      </c>
      <c r="E274" s="14" t="s">
        <v>120</v>
      </c>
      <c r="F274" s="16" t="s">
        <v>6968</v>
      </c>
      <c r="G274" s="14" t="s">
        <v>6969</v>
      </c>
      <c r="H274" s="14" t="s">
        <v>6970</v>
      </c>
      <c r="I274" s="16" t="s">
        <v>6971</v>
      </c>
      <c r="J274" s="14" t="s">
        <v>2691</v>
      </c>
      <c r="K274" s="14" t="s">
        <v>2874</v>
      </c>
      <c r="L274" s="16" t="s">
        <v>6972</v>
      </c>
      <c r="M274" s="17" t="s">
        <v>6973</v>
      </c>
      <c r="N274" s="14" t="s">
        <v>128</v>
      </c>
      <c r="O274" s="14" t="s">
        <v>365</v>
      </c>
      <c r="P274" s="14" t="s">
        <v>6657</v>
      </c>
      <c r="Q274" s="14" t="s">
        <v>168</v>
      </c>
      <c r="R274" s="14" t="s">
        <v>2877</v>
      </c>
      <c r="S274" s="14" t="s">
        <v>6974</v>
      </c>
      <c r="T274" s="14" t="s">
        <v>170</v>
      </c>
      <c r="U274" s="14" t="s">
        <v>288</v>
      </c>
      <c r="V274" s="16" t="s">
        <v>6975</v>
      </c>
      <c r="W274" s="14" t="s">
        <v>287</v>
      </c>
      <c r="X274" s="14" t="s">
        <v>6976</v>
      </c>
      <c r="Y274" s="16" t="s">
        <v>6911</v>
      </c>
      <c r="Z274" s="14" t="s">
        <v>168</v>
      </c>
      <c r="AA274" s="18"/>
      <c r="AB274" s="19"/>
      <c r="AC274" s="19"/>
      <c r="AD274" s="19"/>
      <c r="AE274" s="14" t="s">
        <v>291</v>
      </c>
      <c r="AF274" s="20" t="s">
        <v>2536</v>
      </c>
      <c r="AG274" s="21" t="s">
        <v>2536</v>
      </c>
      <c r="AH274" s="19"/>
      <c r="AI274" s="16" t="s">
        <v>6879</v>
      </c>
      <c r="AJ274" s="16" t="s">
        <v>6977</v>
      </c>
      <c r="AK274" s="16"/>
      <c r="AL274" s="14" t="s">
        <v>3049</v>
      </c>
      <c r="AM274" s="14" t="s">
        <v>6978</v>
      </c>
    </row>
    <row r="275" customFormat="false" ht="15" hidden="false" customHeight="true" outlineLevel="0" collapsed="false">
      <c r="A275" s="14" t="s">
        <v>6979</v>
      </c>
      <c r="B275" s="14" t="s">
        <v>157</v>
      </c>
      <c r="C275" s="15" t="n">
        <v>45804</v>
      </c>
      <c r="D275" s="14" t="n">
        <f aca="false">IF(C275="","",YEAR(C275))</f>
        <v>2025</v>
      </c>
      <c r="E275" s="14" t="s">
        <v>3224</v>
      </c>
      <c r="F275" s="16" t="s">
        <v>6617</v>
      </c>
      <c r="G275" s="14" t="s">
        <v>6618</v>
      </c>
      <c r="H275" s="14" t="s">
        <v>6619</v>
      </c>
      <c r="I275" s="16" t="s">
        <v>6980</v>
      </c>
      <c r="J275" s="14" t="s">
        <v>2806</v>
      </c>
      <c r="K275" s="14" t="s">
        <v>2952</v>
      </c>
      <c r="L275" s="16" t="s">
        <v>6981</v>
      </c>
      <c r="M275" s="17" t="s">
        <v>6982</v>
      </c>
      <c r="N275" s="14" t="s">
        <v>128</v>
      </c>
      <c r="O275" s="14" t="s">
        <v>365</v>
      </c>
      <c r="P275" s="14" t="s">
        <v>6623</v>
      </c>
      <c r="Q275" s="14" t="s">
        <v>265</v>
      </c>
      <c r="R275" s="14" t="s">
        <v>2955</v>
      </c>
      <c r="S275" s="14" t="s">
        <v>6983</v>
      </c>
      <c r="T275" s="14" t="s">
        <v>170</v>
      </c>
      <c r="U275" s="14" t="s">
        <v>288</v>
      </c>
      <c r="V275" s="16" t="s">
        <v>6984</v>
      </c>
      <c r="W275" s="14" t="s">
        <v>287</v>
      </c>
      <c r="X275" s="14" t="s">
        <v>6985</v>
      </c>
      <c r="Y275" s="16" t="s">
        <v>6986</v>
      </c>
      <c r="Z275" s="14" t="s">
        <v>168</v>
      </c>
      <c r="AA275" s="18"/>
      <c r="AB275" s="19"/>
      <c r="AC275" s="19"/>
      <c r="AD275" s="19"/>
      <c r="AE275" s="14" t="s">
        <v>291</v>
      </c>
      <c r="AF275" s="20" t="s">
        <v>2536</v>
      </c>
      <c r="AG275" s="21" t="s">
        <v>6987</v>
      </c>
      <c r="AH275" s="19"/>
      <c r="AI275" s="16" t="s">
        <v>6879</v>
      </c>
      <c r="AJ275" s="16" t="s">
        <v>6988</v>
      </c>
      <c r="AK275" s="16"/>
      <c r="AL275" s="14" t="s">
        <v>3049</v>
      </c>
      <c r="AM275" s="14" t="s">
        <v>6989</v>
      </c>
    </row>
    <row r="276" customFormat="false" ht="15" hidden="false" customHeight="true" outlineLevel="0" collapsed="false">
      <c r="A276" s="14" t="s">
        <v>6990</v>
      </c>
      <c r="B276" s="14" t="s">
        <v>157</v>
      </c>
      <c r="C276" s="15" t="n">
        <v>45812</v>
      </c>
      <c r="D276" s="14" t="n">
        <f aca="false">IF(C276="","",YEAR(C276))</f>
        <v>2025</v>
      </c>
      <c r="E276" s="14" t="s">
        <v>3224</v>
      </c>
      <c r="F276" s="16" t="s">
        <v>6424</v>
      </c>
      <c r="G276" s="14" t="s">
        <v>6425</v>
      </c>
      <c r="H276" s="14" t="s">
        <v>6426</v>
      </c>
      <c r="I276" s="16" t="s">
        <v>6991</v>
      </c>
      <c r="J276" s="14" t="s">
        <v>2691</v>
      </c>
      <c r="K276" s="14" t="s">
        <v>2952</v>
      </c>
      <c r="L276" s="16" t="s">
        <v>6992</v>
      </c>
      <c r="M276" s="17" t="s">
        <v>6993</v>
      </c>
      <c r="N276" s="14" t="s">
        <v>128</v>
      </c>
      <c r="O276" s="14" t="s">
        <v>365</v>
      </c>
      <c r="P276" s="14" t="s">
        <v>346</v>
      </c>
      <c r="Q276" s="14" t="s">
        <v>168</v>
      </c>
      <c r="R276" s="14" t="s">
        <v>2955</v>
      </c>
      <c r="S276" s="14" t="s">
        <v>6994</v>
      </c>
      <c r="T276" s="14" t="s">
        <v>170</v>
      </c>
      <c r="U276" s="14" t="s">
        <v>288</v>
      </c>
      <c r="V276" s="16" t="s">
        <v>6995</v>
      </c>
      <c r="W276" s="14" t="s">
        <v>287</v>
      </c>
      <c r="X276" s="14" t="s">
        <v>6996</v>
      </c>
      <c r="Y276" s="16" t="s">
        <v>6997</v>
      </c>
      <c r="Z276" s="14" t="s">
        <v>168</v>
      </c>
      <c r="AA276" s="18"/>
      <c r="AB276" s="19"/>
      <c r="AC276" s="19"/>
      <c r="AD276" s="19"/>
      <c r="AE276" s="14" t="s">
        <v>291</v>
      </c>
      <c r="AF276" s="20" t="s">
        <v>2536</v>
      </c>
      <c r="AG276" s="21" t="s">
        <v>6987</v>
      </c>
      <c r="AH276" s="19"/>
      <c r="AI276" s="16" t="s">
        <v>6879</v>
      </c>
      <c r="AJ276" s="16" t="s">
        <v>6998</v>
      </c>
      <c r="AK276" s="16"/>
      <c r="AL276" s="14" t="s">
        <v>3049</v>
      </c>
      <c r="AM276" s="14" t="s">
        <v>6999</v>
      </c>
    </row>
    <row r="277" customFormat="false" ht="15" hidden="false" customHeight="true" outlineLevel="0" collapsed="false">
      <c r="A277" s="14" t="s">
        <v>7000</v>
      </c>
      <c r="B277" s="14" t="s">
        <v>157</v>
      </c>
      <c r="C277" s="15" t="n">
        <v>45818</v>
      </c>
      <c r="D277" s="14" t="n">
        <f aca="false">IF(C277="","",YEAR(C277))</f>
        <v>2025</v>
      </c>
      <c r="E277" s="14" t="s">
        <v>120</v>
      </c>
      <c r="F277" s="16" t="s">
        <v>7001</v>
      </c>
      <c r="G277" s="14" t="s">
        <v>7002</v>
      </c>
      <c r="H277" s="14" t="s">
        <v>7003</v>
      </c>
      <c r="I277" s="16" t="s">
        <v>7004</v>
      </c>
      <c r="J277" s="14" t="s">
        <v>2790</v>
      </c>
      <c r="K277" s="14" t="s">
        <v>2952</v>
      </c>
      <c r="L277" s="16" t="s">
        <v>7005</v>
      </c>
      <c r="M277" s="17" t="s">
        <v>7006</v>
      </c>
      <c r="N277" s="14" t="s">
        <v>128</v>
      </c>
      <c r="O277" s="14" t="s">
        <v>263</v>
      </c>
      <c r="P277" s="14" t="s">
        <v>923</v>
      </c>
      <c r="Q277" s="14" t="s">
        <v>168</v>
      </c>
      <c r="R277" s="14" t="s">
        <v>2898</v>
      </c>
      <c r="S277" s="14" t="s">
        <v>7007</v>
      </c>
      <c r="T277" s="14" t="s">
        <v>170</v>
      </c>
      <c r="U277" s="14" t="s">
        <v>288</v>
      </c>
      <c r="V277" s="16" t="s">
        <v>7008</v>
      </c>
      <c r="W277" s="14" t="s">
        <v>287</v>
      </c>
      <c r="X277" s="14" t="s">
        <v>7009</v>
      </c>
      <c r="Y277" s="16" t="s">
        <v>7010</v>
      </c>
      <c r="Z277" s="14" t="s">
        <v>168</v>
      </c>
      <c r="AA277" s="18"/>
      <c r="AB277" s="19"/>
      <c r="AC277" s="19"/>
      <c r="AD277" s="19"/>
      <c r="AE277" s="14" t="s">
        <v>291</v>
      </c>
      <c r="AF277" s="20" t="s">
        <v>2536</v>
      </c>
      <c r="AG277" s="21" t="s">
        <v>6987</v>
      </c>
      <c r="AH277" s="19"/>
      <c r="AI277" s="16" t="s">
        <v>6879</v>
      </c>
      <c r="AJ277" s="16" t="s">
        <v>7011</v>
      </c>
      <c r="AK277" s="16"/>
      <c r="AL277" s="14" t="s">
        <v>3049</v>
      </c>
      <c r="AM277" s="14" t="s">
        <v>7012</v>
      </c>
    </row>
    <row r="278" customFormat="false" ht="15" hidden="false" customHeight="true" outlineLevel="0" collapsed="false">
      <c r="A278" s="14" t="s">
        <v>7013</v>
      </c>
      <c r="B278" s="14" t="s">
        <v>157</v>
      </c>
      <c r="C278" s="15" t="n">
        <v>45839</v>
      </c>
      <c r="D278" s="14" t="n">
        <f aca="false">IF(C278="","",YEAR(C278))</f>
        <v>2025</v>
      </c>
      <c r="E278" s="14" t="s">
        <v>3224</v>
      </c>
      <c r="F278" s="16" t="s">
        <v>7014</v>
      </c>
      <c r="G278" s="14" t="s">
        <v>7015</v>
      </c>
      <c r="H278" s="14" t="s">
        <v>7016</v>
      </c>
      <c r="I278" s="16" t="s">
        <v>7017</v>
      </c>
      <c r="J278" s="14" t="s">
        <v>231</v>
      </c>
      <c r="K278" s="14" t="s">
        <v>2952</v>
      </c>
      <c r="L278" s="16" t="s">
        <v>7018</v>
      </c>
      <c r="M278" s="17" t="s">
        <v>7019</v>
      </c>
      <c r="N278" s="14" t="s">
        <v>128</v>
      </c>
      <c r="O278" s="14" t="s">
        <v>365</v>
      </c>
      <c r="P278" s="14" t="s">
        <v>3494</v>
      </c>
      <c r="Q278" s="14" t="s">
        <v>168</v>
      </c>
      <c r="R278" s="14" t="s">
        <v>2955</v>
      </c>
      <c r="S278" s="14" t="s">
        <v>7020</v>
      </c>
      <c r="T278" s="14" t="s">
        <v>170</v>
      </c>
      <c r="U278" s="14" t="s">
        <v>288</v>
      </c>
      <c r="V278" s="16" t="s">
        <v>7021</v>
      </c>
      <c r="W278" s="14" t="s">
        <v>287</v>
      </c>
      <c r="X278" s="14" t="s">
        <v>7022</v>
      </c>
      <c r="Y278" s="16" t="s">
        <v>7023</v>
      </c>
      <c r="Z278" s="14" t="s">
        <v>168</v>
      </c>
      <c r="AA278" s="18"/>
      <c r="AB278" s="19"/>
      <c r="AC278" s="19"/>
      <c r="AD278" s="19"/>
      <c r="AE278" s="14" t="s">
        <v>291</v>
      </c>
      <c r="AF278" s="20" t="s">
        <v>2536</v>
      </c>
      <c r="AG278" s="21" t="s">
        <v>2536</v>
      </c>
      <c r="AH278" s="19"/>
      <c r="AI278" s="16" t="s">
        <v>6879</v>
      </c>
      <c r="AJ278" s="16" t="s">
        <v>7024</v>
      </c>
      <c r="AK278" s="16"/>
      <c r="AL278" s="14" t="s">
        <v>3049</v>
      </c>
      <c r="AM278" s="14" t="s">
        <v>7025</v>
      </c>
    </row>
    <row r="279" customFormat="false" ht="15" hidden="false" customHeight="true" outlineLevel="0" collapsed="false">
      <c r="A279" s="14" t="s">
        <v>7026</v>
      </c>
      <c r="B279" s="14" t="s">
        <v>157</v>
      </c>
      <c r="C279" s="15" t="n">
        <v>45839</v>
      </c>
      <c r="D279" s="14" t="n">
        <f aca="false">IF(C279="","",YEAR(C279))</f>
        <v>2025</v>
      </c>
      <c r="E279" s="14" t="s">
        <v>3070</v>
      </c>
      <c r="F279" s="16" t="s">
        <v>7027</v>
      </c>
      <c r="G279" s="14" t="s">
        <v>7028</v>
      </c>
      <c r="H279" s="14"/>
      <c r="I279" s="16" t="s">
        <v>2873</v>
      </c>
      <c r="J279" s="14" t="s">
        <v>1201</v>
      </c>
      <c r="K279" s="14" t="s">
        <v>3669</v>
      </c>
      <c r="L279" s="16" t="s">
        <v>7029</v>
      </c>
      <c r="M279" s="17" t="s">
        <v>7030</v>
      </c>
      <c r="N279" s="14" t="s">
        <v>128</v>
      </c>
      <c r="O279" s="14" t="s">
        <v>263</v>
      </c>
      <c r="P279" s="14" t="s">
        <v>7031</v>
      </c>
      <c r="Q279" s="14" t="s">
        <v>168</v>
      </c>
      <c r="R279" s="14" t="s">
        <v>2955</v>
      </c>
      <c r="S279" s="14" t="s">
        <v>7032</v>
      </c>
      <c r="T279" s="14" t="s">
        <v>170</v>
      </c>
      <c r="U279" s="14" t="s">
        <v>309</v>
      </c>
      <c r="V279" s="16" t="s">
        <v>7033</v>
      </c>
      <c r="W279" s="14" t="s">
        <v>169</v>
      </c>
      <c r="X279" s="14" t="s">
        <v>7034</v>
      </c>
      <c r="Y279" s="16" t="s">
        <v>7035</v>
      </c>
      <c r="Z279" s="14" t="s">
        <v>168</v>
      </c>
      <c r="AA279" s="18"/>
      <c r="AB279" s="19"/>
      <c r="AC279" s="19" t="s">
        <v>7036</v>
      </c>
      <c r="AD279" s="19" t="s">
        <v>2536</v>
      </c>
      <c r="AE279" s="14" t="s">
        <v>291</v>
      </c>
      <c r="AF279" s="20" t="s">
        <v>7037</v>
      </c>
      <c r="AG279" s="21" t="s">
        <v>7038</v>
      </c>
      <c r="AH279" s="19" t="s">
        <v>1595</v>
      </c>
      <c r="AI279" s="16" t="s">
        <v>2885</v>
      </c>
      <c r="AJ279" s="16" t="s">
        <v>7039</v>
      </c>
      <c r="AK279" s="16" t="s">
        <v>7040</v>
      </c>
      <c r="AL279" s="14" t="s">
        <v>184</v>
      </c>
      <c r="AM279" s="14" t="s">
        <v>7041</v>
      </c>
    </row>
    <row r="280" customFormat="false" ht="15" hidden="false" customHeight="true" outlineLevel="0" collapsed="false">
      <c r="A280" s="14" t="s">
        <v>7042</v>
      </c>
      <c r="B280" s="14" t="s">
        <v>157</v>
      </c>
      <c r="C280" s="15" t="n">
        <v>45846</v>
      </c>
      <c r="D280" s="14" t="n">
        <f aca="false">IF(C280="","",YEAR(C280))</f>
        <v>2025</v>
      </c>
      <c r="E280" s="14" t="s">
        <v>120</v>
      </c>
      <c r="F280" s="16" t="s">
        <v>7043</v>
      </c>
      <c r="G280" s="14" t="s">
        <v>7044</v>
      </c>
      <c r="H280" s="14" t="s">
        <v>7045</v>
      </c>
      <c r="I280" s="16" t="s">
        <v>7046</v>
      </c>
      <c r="J280" s="14" t="s">
        <v>2770</v>
      </c>
      <c r="K280" s="14" t="s">
        <v>2894</v>
      </c>
      <c r="L280" s="16" t="s">
        <v>7047</v>
      </c>
      <c r="M280" s="17" t="s">
        <v>7048</v>
      </c>
      <c r="N280" s="14" t="s">
        <v>128</v>
      </c>
      <c r="O280" s="14" t="s">
        <v>166</v>
      </c>
      <c r="P280" s="14" t="s">
        <v>7049</v>
      </c>
      <c r="Q280" s="14" t="s">
        <v>265</v>
      </c>
      <c r="R280" s="14" t="s">
        <v>2877</v>
      </c>
      <c r="S280" s="14" t="s">
        <v>7050</v>
      </c>
      <c r="T280" s="14" t="s">
        <v>170</v>
      </c>
      <c r="U280" s="14" t="s">
        <v>288</v>
      </c>
      <c r="V280" s="16" t="s">
        <v>7051</v>
      </c>
      <c r="W280" s="14" t="s">
        <v>287</v>
      </c>
      <c r="X280" s="14" t="s">
        <v>7052</v>
      </c>
      <c r="Y280" s="16" t="s">
        <v>7053</v>
      </c>
      <c r="Z280" s="14" t="s">
        <v>168</v>
      </c>
      <c r="AA280" s="18" t="s">
        <v>7054</v>
      </c>
      <c r="AB280" s="19"/>
      <c r="AC280" s="19" t="s">
        <v>6178</v>
      </c>
      <c r="AD280" s="19" t="s">
        <v>2536</v>
      </c>
      <c r="AE280" s="14" t="s">
        <v>291</v>
      </c>
      <c r="AF280" s="20" t="s">
        <v>7055</v>
      </c>
      <c r="AG280" s="21" t="s">
        <v>7056</v>
      </c>
      <c r="AH280" s="19" t="s">
        <v>7057</v>
      </c>
      <c r="AI280" s="16" t="s">
        <v>2885</v>
      </c>
      <c r="AJ280" s="16" t="s">
        <v>7058</v>
      </c>
      <c r="AK280" s="16" t="s">
        <v>7059</v>
      </c>
      <c r="AL280" s="14" t="s">
        <v>184</v>
      </c>
      <c r="AM280" s="14" t="s">
        <v>7060</v>
      </c>
    </row>
    <row r="281" customFormat="false" ht="15" hidden="false" customHeight="true" outlineLevel="0" collapsed="false">
      <c r="A281" s="14" t="s">
        <v>7061</v>
      </c>
      <c r="B281" s="14" t="s">
        <v>157</v>
      </c>
      <c r="C281" s="15" t="n">
        <v>45849</v>
      </c>
      <c r="D281" s="14" t="n">
        <f aca="false">IF(C281="","",YEAR(C281))</f>
        <v>2025</v>
      </c>
      <c r="E281" s="14" t="s">
        <v>120</v>
      </c>
      <c r="F281" s="16" t="s">
        <v>7062</v>
      </c>
      <c r="G281" s="14" t="s">
        <v>7063</v>
      </c>
      <c r="H281" s="14" t="s">
        <v>7064</v>
      </c>
      <c r="I281" s="16" t="s">
        <v>6886</v>
      </c>
      <c r="J281" s="14" t="s">
        <v>583</v>
      </c>
      <c r="K281" s="14" t="s">
        <v>2894</v>
      </c>
      <c r="L281" s="16" t="s">
        <v>7065</v>
      </c>
      <c r="M281" s="17" t="s">
        <v>7066</v>
      </c>
      <c r="N281" s="14" t="s">
        <v>128</v>
      </c>
      <c r="O281" s="14" t="s">
        <v>166</v>
      </c>
      <c r="P281" s="14" t="s">
        <v>167</v>
      </c>
      <c r="Q281" s="14" t="s">
        <v>265</v>
      </c>
      <c r="R281" s="14" t="s">
        <v>2877</v>
      </c>
      <c r="S281" s="14" t="s">
        <v>7067</v>
      </c>
      <c r="T281" s="14" t="s">
        <v>170</v>
      </c>
      <c r="U281" s="14" t="s">
        <v>288</v>
      </c>
      <c r="V281" s="16" t="s">
        <v>7068</v>
      </c>
      <c r="W281" s="14" t="s">
        <v>287</v>
      </c>
      <c r="X281" s="14" t="s">
        <v>7069</v>
      </c>
      <c r="Y281" s="16" t="s">
        <v>7070</v>
      </c>
      <c r="Z281" s="14" t="s">
        <v>168</v>
      </c>
      <c r="AA281" s="18"/>
      <c r="AB281" s="19"/>
      <c r="AC281" s="19" t="s">
        <v>7071</v>
      </c>
      <c r="AD281" s="19" t="s">
        <v>2536</v>
      </c>
      <c r="AE281" s="14" t="s">
        <v>291</v>
      </c>
      <c r="AF281" s="20" t="s">
        <v>7072</v>
      </c>
      <c r="AG281" s="21" t="s">
        <v>7073</v>
      </c>
      <c r="AH281" s="19" t="s">
        <v>7074</v>
      </c>
      <c r="AI281" s="16" t="s">
        <v>2885</v>
      </c>
      <c r="AJ281" s="16" t="s">
        <v>7075</v>
      </c>
      <c r="AK281" s="16" t="s">
        <v>7076</v>
      </c>
      <c r="AL281" s="14" t="s">
        <v>184</v>
      </c>
      <c r="AM281" s="14" t="s">
        <v>7077</v>
      </c>
    </row>
    <row r="282" customFormat="false" ht="15" hidden="false" customHeight="true" outlineLevel="0" collapsed="false">
      <c r="A282" s="14" t="s">
        <v>7078</v>
      </c>
      <c r="B282" s="14" t="s">
        <v>157</v>
      </c>
      <c r="C282" s="15" t="n">
        <v>45869</v>
      </c>
      <c r="D282" s="14" t="n">
        <f aca="false">IF(C282="","",YEAR(C282))</f>
        <v>2025</v>
      </c>
      <c r="E282" s="14" t="s">
        <v>120</v>
      </c>
      <c r="F282" s="16" t="s">
        <v>7079</v>
      </c>
      <c r="G282" s="14" t="s">
        <v>7080</v>
      </c>
      <c r="H282" s="14" t="s">
        <v>7081</v>
      </c>
      <c r="I282" s="16" t="s">
        <v>7082</v>
      </c>
      <c r="J282" s="14" t="s">
        <v>603</v>
      </c>
      <c r="K282" s="14" t="s">
        <v>2894</v>
      </c>
      <c r="L282" s="16" t="s">
        <v>7083</v>
      </c>
      <c r="M282" s="17" t="s">
        <v>7084</v>
      </c>
      <c r="N282" s="14" t="s">
        <v>128</v>
      </c>
      <c r="O282" s="14" t="s">
        <v>166</v>
      </c>
      <c r="P282" s="14" t="s">
        <v>7085</v>
      </c>
      <c r="Q282" s="14" t="s">
        <v>265</v>
      </c>
      <c r="R282" s="14" t="s">
        <v>2898</v>
      </c>
      <c r="S282" s="14" t="s">
        <v>7086</v>
      </c>
      <c r="T282" s="14" t="s">
        <v>170</v>
      </c>
      <c r="U282" s="14" t="s">
        <v>171</v>
      </c>
      <c r="V282" s="16" t="s">
        <v>7087</v>
      </c>
      <c r="W282" s="14" t="s">
        <v>169</v>
      </c>
      <c r="X282" s="14" t="s">
        <v>7088</v>
      </c>
      <c r="Y282" s="16" t="s">
        <v>7089</v>
      </c>
      <c r="Z282" s="14" t="s">
        <v>265</v>
      </c>
      <c r="AA282" s="18" t="s">
        <v>7090</v>
      </c>
      <c r="AB282" s="19" t="n">
        <v>80000</v>
      </c>
      <c r="AC282" s="19" t="s">
        <v>7091</v>
      </c>
      <c r="AD282" s="19" t="s">
        <v>7092</v>
      </c>
      <c r="AE282" s="14" t="s">
        <v>168</v>
      </c>
      <c r="AF282" s="20" t="s">
        <v>7093</v>
      </c>
      <c r="AG282" s="21" t="s">
        <v>7094</v>
      </c>
      <c r="AH282" s="19" t="s">
        <v>7095</v>
      </c>
      <c r="AI282" s="16" t="s">
        <v>7096</v>
      </c>
      <c r="AJ282" s="16" t="s">
        <v>7097</v>
      </c>
      <c r="AK282" s="16" t="s">
        <v>7098</v>
      </c>
      <c r="AL282" s="14" t="s">
        <v>184</v>
      </c>
      <c r="AM282" s="14" t="s">
        <v>7099</v>
      </c>
    </row>
    <row r="283" customFormat="false" ht="15" hidden="false" customHeight="true" outlineLevel="0" collapsed="false">
      <c r="A283" s="14" t="s">
        <v>7100</v>
      </c>
      <c r="B283" s="14" t="s">
        <v>157</v>
      </c>
      <c r="C283" s="15" t="n">
        <v>45889</v>
      </c>
      <c r="D283" s="14" t="n">
        <f aca="false">IF(C283="","",YEAR(C283))</f>
        <v>2025</v>
      </c>
      <c r="E283" s="14" t="s">
        <v>120</v>
      </c>
      <c r="F283" s="16" t="s">
        <v>7101</v>
      </c>
      <c r="G283" s="14" t="s">
        <v>7102</v>
      </c>
      <c r="H283" s="14" t="s">
        <v>7103</v>
      </c>
      <c r="I283" s="16" t="s">
        <v>6574</v>
      </c>
      <c r="J283" s="14" t="s">
        <v>2770</v>
      </c>
      <c r="K283" s="14" t="s">
        <v>2874</v>
      </c>
      <c r="L283" s="16" t="s">
        <v>7104</v>
      </c>
      <c r="M283" s="17" t="s">
        <v>7105</v>
      </c>
      <c r="N283" s="14" t="s">
        <v>128</v>
      </c>
      <c r="O283" s="14" t="s">
        <v>263</v>
      </c>
      <c r="P283" s="14" t="s">
        <v>7106</v>
      </c>
      <c r="Q283" s="14" t="s">
        <v>265</v>
      </c>
      <c r="R283" s="14" t="s">
        <v>2877</v>
      </c>
      <c r="S283" s="14" t="s">
        <v>7107</v>
      </c>
      <c r="T283" s="14" t="s">
        <v>170</v>
      </c>
      <c r="U283" s="14" t="s">
        <v>288</v>
      </c>
      <c r="V283" s="16" t="s">
        <v>7108</v>
      </c>
      <c r="W283" s="14" t="s">
        <v>287</v>
      </c>
      <c r="X283" s="14" t="s">
        <v>7109</v>
      </c>
      <c r="Y283" s="16" t="s">
        <v>7110</v>
      </c>
      <c r="Z283" s="14" t="s">
        <v>168</v>
      </c>
      <c r="AA283" s="18"/>
      <c r="AB283" s="19"/>
      <c r="AC283" s="19"/>
      <c r="AD283" s="19"/>
      <c r="AE283" s="14" t="s">
        <v>291</v>
      </c>
      <c r="AF283" s="20" t="s">
        <v>2536</v>
      </c>
      <c r="AG283" s="21" t="s">
        <v>2536</v>
      </c>
      <c r="AH283" s="19"/>
      <c r="AI283" s="16" t="s">
        <v>6879</v>
      </c>
      <c r="AJ283" s="16" t="s">
        <v>7111</v>
      </c>
      <c r="AK283" s="16"/>
      <c r="AL283" s="14" t="s">
        <v>3049</v>
      </c>
      <c r="AM283" s="14" t="s">
        <v>7112</v>
      </c>
    </row>
    <row r="284" customFormat="false" ht="15" hidden="false" customHeight="true" outlineLevel="0" collapsed="false">
      <c r="A284" s="14" t="s">
        <v>7113</v>
      </c>
      <c r="B284" s="14" t="s">
        <v>157</v>
      </c>
      <c r="C284" s="15" t="n">
        <v>45895</v>
      </c>
      <c r="D284" s="14" t="n">
        <f aca="false">IF(C284="","",YEAR(C284))</f>
        <v>2025</v>
      </c>
      <c r="E284" s="14" t="s">
        <v>120</v>
      </c>
      <c r="F284" s="16" t="s">
        <v>7114</v>
      </c>
      <c r="G284" s="14" t="s">
        <v>7115</v>
      </c>
      <c r="H284" s="14" t="s">
        <v>7116</v>
      </c>
      <c r="I284" s="16" t="s">
        <v>7117</v>
      </c>
      <c r="J284" s="14" t="s">
        <v>231</v>
      </c>
      <c r="K284" s="14" t="s">
        <v>2874</v>
      </c>
      <c r="L284" s="16" t="s">
        <v>7118</v>
      </c>
      <c r="M284" s="17" t="s">
        <v>7119</v>
      </c>
      <c r="N284" s="14" t="s">
        <v>128</v>
      </c>
      <c r="O284" s="14" t="s">
        <v>365</v>
      </c>
      <c r="P284" s="14" t="s">
        <v>1275</v>
      </c>
      <c r="Q284" s="14" t="s">
        <v>265</v>
      </c>
      <c r="R284" s="14" t="s">
        <v>2877</v>
      </c>
      <c r="S284" s="14" t="s">
        <v>7120</v>
      </c>
      <c r="T284" s="14" t="s">
        <v>170</v>
      </c>
      <c r="U284" s="14" t="s">
        <v>288</v>
      </c>
      <c r="V284" s="16" t="s">
        <v>7121</v>
      </c>
      <c r="W284" s="14" t="s">
        <v>287</v>
      </c>
      <c r="X284" s="14" t="s">
        <v>7122</v>
      </c>
      <c r="Y284" s="16" t="s">
        <v>6925</v>
      </c>
      <c r="Z284" s="14" t="s">
        <v>168</v>
      </c>
      <c r="AA284" s="18"/>
      <c r="AB284" s="19"/>
      <c r="AC284" s="19"/>
      <c r="AD284" s="19"/>
      <c r="AE284" s="14" t="s">
        <v>291</v>
      </c>
      <c r="AF284" s="20" t="s">
        <v>2536</v>
      </c>
      <c r="AG284" s="21" t="s">
        <v>2536</v>
      </c>
      <c r="AH284" s="19"/>
      <c r="AI284" s="16" t="s">
        <v>6879</v>
      </c>
      <c r="AJ284" s="16" t="s">
        <v>7123</v>
      </c>
      <c r="AK284" s="16"/>
      <c r="AL284" s="14" t="s">
        <v>3049</v>
      </c>
      <c r="AM284" s="14" t="s">
        <v>7124</v>
      </c>
    </row>
    <row r="285" customFormat="false" ht="15" hidden="false" customHeight="true" outlineLevel="0" collapsed="false">
      <c r="A285" s="14" t="s">
        <v>7125</v>
      </c>
      <c r="B285" s="14" t="s">
        <v>157</v>
      </c>
      <c r="C285" s="15" t="n">
        <v>45905</v>
      </c>
      <c r="D285" s="14" t="n">
        <f aca="false">IF(C285="","",YEAR(C285))</f>
        <v>2025</v>
      </c>
      <c r="E285" s="14" t="s">
        <v>120</v>
      </c>
      <c r="F285" s="16" t="s">
        <v>7126</v>
      </c>
      <c r="G285" s="14" t="s">
        <v>7127</v>
      </c>
      <c r="H285" s="14" t="s">
        <v>7128</v>
      </c>
      <c r="I285" s="16" t="s">
        <v>7129</v>
      </c>
      <c r="J285" s="14" t="s">
        <v>2790</v>
      </c>
      <c r="K285" s="14" t="s">
        <v>2874</v>
      </c>
      <c r="L285" s="16" t="s">
        <v>7130</v>
      </c>
      <c r="M285" s="17" t="s">
        <v>7131</v>
      </c>
      <c r="N285" s="14" t="s">
        <v>128</v>
      </c>
      <c r="O285" s="14" t="s">
        <v>263</v>
      </c>
      <c r="P285" s="14" t="s">
        <v>7132</v>
      </c>
      <c r="Q285" s="14" t="s">
        <v>168</v>
      </c>
      <c r="R285" s="14" t="s">
        <v>2877</v>
      </c>
      <c r="S285" s="14" t="s">
        <v>7133</v>
      </c>
      <c r="T285" s="14" t="s">
        <v>170</v>
      </c>
      <c r="U285" s="14" t="s">
        <v>288</v>
      </c>
      <c r="V285" s="16" t="s">
        <v>7134</v>
      </c>
      <c r="W285" s="14" t="s">
        <v>287</v>
      </c>
      <c r="X285" s="14" t="s">
        <v>7135</v>
      </c>
      <c r="Y285" s="16" t="s">
        <v>7136</v>
      </c>
      <c r="Z285" s="14" t="s">
        <v>168</v>
      </c>
      <c r="AA285" s="18"/>
      <c r="AB285" s="19"/>
      <c r="AC285" s="19"/>
      <c r="AD285" s="19"/>
      <c r="AE285" s="14" t="s">
        <v>291</v>
      </c>
      <c r="AF285" s="20" t="s">
        <v>2536</v>
      </c>
      <c r="AG285" s="21" t="s">
        <v>2536</v>
      </c>
      <c r="AH285" s="19"/>
      <c r="AI285" s="16" t="s">
        <v>6879</v>
      </c>
      <c r="AJ285" s="16" t="s">
        <v>6977</v>
      </c>
      <c r="AK285" s="16"/>
      <c r="AL285" s="14" t="s">
        <v>3049</v>
      </c>
      <c r="AM285" s="14" t="s">
        <v>7137</v>
      </c>
    </row>
    <row r="286" customFormat="false" ht="15" hidden="false" customHeight="true" outlineLevel="0" collapsed="false">
      <c r="A286" s="14" t="s">
        <v>7138</v>
      </c>
      <c r="B286" s="14" t="s">
        <v>157</v>
      </c>
      <c r="C286" s="15" t="n">
        <v>45910</v>
      </c>
      <c r="D286" s="14" t="n">
        <f aca="false">IF(C286="","",YEAR(C286))</f>
        <v>2025</v>
      </c>
      <c r="E286" s="14" t="s">
        <v>120</v>
      </c>
      <c r="F286" s="16" t="s">
        <v>7139</v>
      </c>
      <c r="G286" s="14" t="s">
        <v>7140</v>
      </c>
      <c r="H286" s="14" t="s">
        <v>7141</v>
      </c>
      <c r="I286" s="16" t="s">
        <v>6886</v>
      </c>
      <c r="J286" s="14" t="s">
        <v>583</v>
      </c>
      <c r="K286" s="14" t="s">
        <v>2952</v>
      </c>
      <c r="L286" s="16" t="s">
        <v>7142</v>
      </c>
      <c r="M286" s="17" t="s">
        <v>7143</v>
      </c>
      <c r="N286" s="14" t="s">
        <v>201</v>
      </c>
      <c r="O286" s="14" t="s">
        <v>240</v>
      </c>
      <c r="P286" s="14" t="s">
        <v>2690</v>
      </c>
      <c r="Q286" s="14" t="s">
        <v>265</v>
      </c>
      <c r="R286" s="14" t="s">
        <v>2898</v>
      </c>
      <c r="S286" s="14" t="s">
        <v>7144</v>
      </c>
      <c r="T286" s="14" t="s">
        <v>170</v>
      </c>
      <c r="U286" s="14" t="s">
        <v>171</v>
      </c>
      <c r="V286" s="16" t="s">
        <v>7145</v>
      </c>
      <c r="W286" s="14" t="s">
        <v>169</v>
      </c>
      <c r="X286" s="14" t="s">
        <v>7146</v>
      </c>
      <c r="Y286" s="16" t="s">
        <v>7147</v>
      </c>
      <c r="Z286" s="14" t="s">
        <v>168</v>
      </c>
      <c r="AA286" s="18"/>
      <c r="AB286" s="19"/>
      <c r="AC286" s="19"/>
      <c r="AD286" s="19"/>
      <c r="AE286" s="14" t="s">
        <v>291</v>
      </c>
      <c r="AF286" s="20" t="s">
        <v>2536</v>
      </c>
      <c r="AG286" s="21" t="s">
        <v>7148</v>
      </c>
      <c r="AH286" s="19"/>
      <c r="AI286" s="16" t="s">
        <v>6879</v>
      </c>
      <c r="AJ286" s="16" t="s">
        <v>7149</v>
      </c>
      <c r="AK286" s="16"/>
      <c r="AL286" s="14" t="s">
        <v>3049</v>
      </c>
      <c r="AM286" s="14" t="s">
        <v>7150</v>
      </c>
    </row>
    <row r="287" customFormat="false" ht="15" hidden="false" customHeight="true" outlineLevel="0" collapsed="false">
      <c r="A287" s="14" t="s">
        <v>7151</v>
      </c>
      <c r="B287" s="14" t="s">
        <v>157</v>
      </c>
      <c r="C287" s="15" t="n">
        <v>45930</v>
      </c>
      <c r="D287" s="14" t="n">
        <f aca="false">IF(C287="","",YEAR(C287))</f>
        <v>2025</v>
      </c>
      <c r="E287" s="14" t="s">
        <v>3070</v>
      </c>
      <c r="F287" s="16" t="s">
        <v>5682</v>
      </c>
      <c r="G287" s="14" t="s">
        <v>5683</v>
      </c>
      <c r="H287" s="14" t="s">
        <v>5684</v>
      </c>
      <c r="I287" s="16"/>
      <c r="J287" s="14" t="s">
        <v>2691</v>
      </c>
      <c r="K287" s="14" t="s">
        <v>2952</v>
      </c>
      <c r="L287" s="16" t="s">
        <v>7152</v>
      </c>
      <c r="M287" s="17" t="s">
        <v>7153</v>
      </c>
      <c r="N287" s="14" t="s">
        <v>128</v>
      </c>
      <c r="O287" s="14" t="s">
        <v>365</v>
      </c>
      <c r="P287" s="14" t="s">
        <v>7154</v>
      </c>
      <c r="Q287" s="14" t="s">
        <v>168</v>
      </c>
      <c r="R287" s="14" t="s">
        <v>2955</v>
      </c>
      <c r="S287" s="14" t="s">
        <v>7155</v>
      </c>
      <c r="T287" s="14" t="s">
        <v>170</v>
      </c>
      <c r="U287" s="14" t="s">
        <v>288</v>
      </c>
      <c r="V287" s="16" t="s">
        <v>7156</v>
      </c>
      <c r="W287" s="14" t="s">
        <v>287</v>
      </c>
      <c r="X287" s="14" t="s">
        <v>7157</v>
      </c>
      <c r="Y287" s="16" t="s">
        <v>7158</v>
      </c>
      <c r="Z287" s="14" t="s">
        <v>168</v>
      </c>
      <c r="AA287" s="18"/>
      <c r="AB287" s="19"/>
      <c r="AC287" s="19"/>
      <c r="AD287" s="19"/>
      <c r="AE287" s="14" t="s">
        <v>291</v>
      </c>
      <c r="AF287" s="20" t="s">
        <v>2536</v>
      </c>
      <c r="AG287" s="21" t="s">
        <v>2536</v>
      </c>
      <c r="AH287" s="19"/>
      <c r="AI287" s="16" t="s">
        <v>6879</v>
      </c>
      <c r="AJ287" s="16" t="s">
        <v>7159</v>
      </c>
      <c r="AK287" s="16"/>
      <c r="AL287" s="14" t="s">
        <v>3049</v>
      </c>
      <c r="AM287" s="14" t="s">
        <v>7160</v>
      </c>
    </row>
    <row r="288" customFormat="false" ht="15" hidden="false" customHeight="true" outlineLevel="0" collapsed="false">
      <c r="A288" s="14" t="s">
        <v>7161</v>
      </c>
      <c r="B288" s="14" t="s">
        <v>157</v>
      </c>
      <c r="C288" s="15" t="n">
        <v>45930</v>
      </c>
      <c r="D288" s="14" t="n">
        <f aca="false">IF(C288="","",YEAR(C288))</f>
        <v>2025</v>
      </c>
      <c r="E288" s="14" t="s">
        <v>3070</v>
      </c>
      <c r="F288" s="16" t="s">
        <v>5311</v>
      </c>
      <c r="G288" s="14" t="s">
        <v>5312</v>
      </c>
      <c r="H288" s="14" t="s">
        <v>5313</v>
      </c>
      <c r="I288" s="16" t="s">
        <v>1021</v>
      </c>
      <c r="J288" s="14" t="s">
        <v>603</v>
      </c>
      <c r="K288" s="14" t="s">
        <v>2874</v>
      </c>
      <c r="L288" s="16" t="s">
        <v>7162</v>
      </c>
      <c r="M288" s="17" t="s">
        <v>7163</v>
      </c>
      <c r="N288" s="14" t="s">
        <v>128</v>
      </c>
      <c r="O288" s="14" t="s">
        <v>365</v>
      </c>
      <c r="P288" s="14" t="s">
        <v>2200</v>
      </c>
      <c r="Q288" s="14" t="s">
        <v>168</v>
      </c>
      <c r="R288" s="14" t="s">
        <v>3011</v>
      </c>
      <c r="S288" s="14" t="s">
        <v>7164</v>
      </c>
      <c r="T288" s="14" t="s">
        <v>170</v>
      </c>
      <c r="U288" s="14" t="s">
        <v>288</v>
      </c>
      <c r="V288" s="16" t="s">
        <v>7165</v>
      </c>
      <c r="W288" s="14" t="s">
        <v>287</v>
      </c>
      <c r="X288" s="14" t="s">
        <v>7166</v>
      </c>
      <c r="Y288" s="16" t="s">
        <v>7167</v>
      </c>
      <c r="Z288" s="14" t="s">
        <v>168</v>
      </c>
      <c r="AA288" s="18"/>
      <c r="AB288" s="19"/>
      <c r="AC288" s="19"/>
      <c r="AD288" s="19"/>
      <c r="AE288" s="14" t="s">
        <v>291</v>
      </c>
      <c r="AF288" s="20" t="s">
        <v>2536</v>
      </c>
      <c r="AG288" s="21" t="s">
        <v>2536</v>
      </c>
      <c r="AH288" s="19"/>
      <c r="AI288" s="16" t="s">
        <v>6879</v>
      </c>
      <c r="AJ288" s="16" t="s">
        <v>7168</v>
      </c>
      <c r="AK288" s="16"/>
      <c r="AL288" s="14" t="s">
        <v>3049</v>
      </c>
      <c r="AM288" s="14" t="s">
        <v>7160</v>
      </c>
    </row>
    <row r="289" customFormat="false" ht="15" hidden="false" customHeight="true" outlineLevel="0" collapsed="false">
      <c r="A289" s="14" t="s">
        <v>7169</v>
      </c>
      <c r="B289" s="14" t="s">
        <v>157</v>
      </c>
      <c r="C289" s="15" t="n">
        <v>45939</v>
      </c>
      <c r="D289" s="14" t="n">
        <f aca="false">IF(C289="","",YEAR(C289))</f>
        <v>2025</v>
      </c>
      <c r="E289" s="14" t="s">
        <v>120</v>
      </c>
      <c r="F289" s="16" t="s">
        <v>7170</v>
      </c>
      <c r="G289" s="14" t="s">
        <v>5817</v>
      </c>
      <c r="H289" s="14" t="s">
        <v>7171</v>
      </c>
      <c r="I289" s="16" t="s">
        <v>6620</v>
      </c>
      <c r="J289" s="14" t="s">
        <v>2691</v>
      </c>
      <c r="K289" s="14" t="s">
        <v>2874</v>
      </c>
      <c r="L289" s="16" t="s">
        <v>7172</v>
      </c>
      <c r="M289" s="17" t="s">
        <v>7173</v>
      </c>
      <c r="N289" s="14" t="s">
        <v>128</v>
      </c>
      <c r="O289" s="14" t="s">
        <v>365</v>
      </c>
      <c r="P289" s="14" t="s">
        <v>3893</v>
      </c>
      <c r="Q289" s="14" t="s">
        <v>265</v>
      </c>
      <c r="R289" s="14" t="s">
        <v>2877</v>
      </c>
      <c r="S289" s="14" t="s">
        <v>7174</v>
      </c>
      <c r="T289" s="14" t="s">
        <v>170</v>
      </c>
      <c r="U289" s="14" t="s">
        <v>288</v>
      </c>
      <c r="V289" s="16" t="s">
        <v>7175</v>
      </c>
      <c r="W289" s="14" t="s">
        <v>287</v>
      </c>
      <c r="X289" s="14" t="s">
        <v>7176</v>
      </c>
      <c r="Y289" s="16" t="s">
        <v>7177</v>
      </c>
      <c r="Z289" s="14" t="s">
        <v>168</v>
      </c>
      <c r="AA289" s="18"/>
      <c r="AB289" s="19"/>
      <c r="AC289" s="19"/>
      <c r="AD289" s="19"/>
      <c r="AE289" s="14" t="s">
        <v>291</v>
      </c>
      <c r="AF289" s="20" t="s">
        <v>2536</v>
      </c>
      <c r="AG289" s="21" t="s">
        <v>2536</v>
      </c>
      <c r="AH289" s="19"/>
      <c r="AI289" s="16" t="s">
        <v>6879</v>
      </c>
      <c r="AJ289" s="16" t="s">
        <v>7178</v>
      </c>
      <c r="AK289" s="16"/>
      <c r="AL289" s="14" t="s">
        <v>3049</v>
      </c>
      <c r="AM289" s="14" t="s">
        <v>7179</v>
      </c>
    </row>
    <row r="290" customFormat="false" ht="15" hidden="false" customHeight="true" outlineLevel="0" collapsed="false">
      <c r="A290" s="14" t="s">
        <v>7180</v>
      </c>
      <c r="B290" s="14" t="s">
        <v>157</v>
      </c>
      <c r="C290" s="15" t="n">
        <v>45940</v>
      </c>
      <c r="D290" s="14" t="n">
        <f aca="false">IF(C290="","",YEAR(C290))</f>
        <v>2025</v>
      </c>
      <c r="E290" s="14" t="s">
        <v>3224</v>
      </c>
      <c r="F290" s="16" t="s">
        <v>7181</v>
      </c>
      <c r="G290" s="14" t="s">
        <v>7182</v>
      </c>
      <c r="H290" s="14"/>
      <c r="I290" s="16"/>
      <c r="J290" s="14" t="s">
        <v>2691</v>
      </c>
      <c r="K290" s="14" t="s">
        <v>2952</v>
      </c>
      <c r="L290" s="16" t="s">
        <v>7183</v>
      </c>
      <c r="M290" s="17" t="s">
        <v>7184</v>
      </c>
      <c r="N290" s="14" t="s">
        <v>128</v>
      </c>
      <c r="O290" s="14" t="s">
        <v>365</v>
      </c>
      <c r="P290" s="14" t="s">
        <v>7185</v>
      </c>
      <c r="Q290" s="14" t="s">
        <v>168</v>
      </c>
      <c r="R290" s="14" t="s">
        <v>2955</v>
      </c>
      <c r="S290" s="14" t="s">
        <v>7186</v>
      </c>
      <c r="T290" s="14" t="s">
        <v>170</v>
      </c>
      <c r="U290" s="14" t="s">
        <v>309</v>
      </c>
      <c r="V290" s="16" t="s">
        <v>7187</v>
      </c>
      <c r="W290" s="14" t="s">
        <v>169</v>
      </c>
      <c r="X290" s="14" t="s">
        <v>7188</v>
      </c>
      <c r="Y290" s="16" t="s">
        <v>7189</v>
      </c>
      <c r="Z290" s="14" t="s">
        <v>168</v>
      </c>
      <c r="AA290" s="18"/>
      <c r="AB290" s="19"/>
      <c r="AC290" s="19"/>
      <c r="AD290" s="19"/>
      <c r="AE290" s="14" t="s">
        <v>291</v>
      </c>
      <c r="AF290" s="20" t="s">
        <v>2536</v>
      </c>
      <c r="AG290" s="21" t="s">
        <v>6987</v>
      </c>
      <c r="AH290" s="19"/>
      <c r="AI290" s="16" t="s">
        <v>6879</v>
      </c>
      <c r="AJ290" s="16" t="s">
        <v>7190</v>
      </c>
      <c r="AK290" s="16"/>
      <c r="AL290" s="14" t="s">
        <v>3049</v>
      </c>
      <c r="AM290" s="14" t="s">
        <v>7191</v>
      </c>
    </row>
    <row r="291" customFormat="false" ht="15" hidden="false" customHeight="true" outlineLevel="0" collapsed="false">
      <c r="A291" s="14" t="s">
        <v>7192</v>
      </c>
      <c r="B291" s="14" t="s">
        <v>157</v>
      </c>
      <c r="C291" s="15" t="n">
        <v>45952</v>
      </c>
      <c r="D291" s="14" t="n">
        <f aca="false">IF(C291="","",YEAR(C291))</f>
        <v>2025</v>
      </c>
      <c r="E291" s="14" t="s">
        <v>3224</v>
      </c>
      <c r="F291" s="16" t="s">
        <v>6711</v>
      </c>
      <c r="G291" s="14" t="s">
        <v>6712</v>
      </c>
      <c r="H291" s="14" t="s">
        <v>6713</v>
      </c>
      <c r="I291" s="16" t="s">
        <v>2833</v>
      </c>
      <c r="J291" s="14" t="s">
        <v>603</v>
      </c>
      <c r="K291" s="14" t="s">
        <v>2952</v>
      </c>
      <c r="L291" s="16" t="s">
        <v>7193</v>
      </c>
      <c r="M291" s="17" t="s">
        <v>7194</v>
      </c>
      <c r="N291" s="14" t="s">
        <v>128</v>
      </c>
      <c r="O291" s="14" t="s">
        <v>240</v>
      </c>
      <c r="P291" s="14" t="s">
        <v>530</v>
      </c>
      <c r="Q291" s="14" t="s">
        <v>168</v>
      </c>
      <c r="R291" s="14" t="s">
        <v>2955</v>
      </c>
      <c r="S291" s="14" t="s">
        <v>7195</v>
      </c>
      <c r="T291" s="14" t="s">
        <v>170</v>
      </c>
      <c r="U291" s="14" t="s">
        <v>288</v>
      </c>
      <c r="V291" s="16" t="s">
        <v>7196</v>
      </c>
      <c r="W291" s="14" t="s">
        <v>287</v>
      </c>
      <c r="X291" s="14" t="s">
        <v>7197</v>
      </c>
      <c r="Y291" s="16" t="s">
        <v>7198</v>
      </c>
      <c r="Z291" s="14" t="s">
        <v>168</v>
      </c>
      <c r="AA291" s="18"/>
      <c r="AB291" s="19"/>
      <c r="AC291" s="19"/>
      <c r="AD291" s="19"/>
      <c r="AE291" s="14" t="s">
        <v>291</v>
      </c>
      <c r="AF291" s="20" t="s">
        <v>2536</v>
      </c>
      <c r="AG291" s="21" t="s">
        <v>6987</v>
      </c>
      <c r="AH291" s="19"/>
      <c r="AI291" s="16" t="s">
        <v>6879</v>
      </c>
      <c r="AJ291" s="16" t="s">
        <v>7199</v>
      </c>
      <c r="AK291" s="16"/>
      <c r="AL291" s="14" t="s">
        <v>3049</v>
      </c>
      <c r="AM291" s="14" t="s">
        <v>7200</v>
      </c>
    </row>
    <row r="292" customFormat="false" ht="15" hidden="false" customHeight="true" outlineLevel="0" collapsed="false">
      <c r="A292" s="14" t="s">
        <v>7201</v>
      </c>
      <c r="B292" s="14" t="s">
        <v>157</v>
      </c>
      <c r="C292" s="15" t="n">
        <v>45961</v>
      </c>
      <c r="D292" s="14" t="n">
        <f aca="false">IF(C292="","",YEAR(C292))</f>
        <v>2025</v>
      </c>
      <c r="E292" s="14" t="s">
        <v>3224</v>
      </c>
      <c r="F292" s="16" t="s">
        <v>7202</v>
      </c>
      <c r="G292" s="14" t="s">
        <v>4857</v>
      </c>
      <c r="H292" s="14" t="s">
        <v>4858</v>
      </c>
      <c r="I292" s="16" t="s">
        <v>7203</v>
      </c>
      <c r="J292" s="14" t="s">
        <v>2770</v>
      </c>
      <c r="K292" s="14" t="s">
        <v>2972</v>
      </c>
      <c r="L292" s="16" t="s">
        <v>7204</v>
      </c>
      <c r="M292" s="17" t="s">
        <v>7205</v>
      </c>
      <c r="N292" s="14" t="s">
        <v>128</v>
      </c>
      <c r="O292" s="14" t="s">
        <v>263</v>
      </c>
      <c r="P292" s="14" t="s">
        <v>587</v>
      </c>
      <c r="Q292" s="14" t="s">
        <v>265</v>
      </c>
      <c r="R292" s="14" t="s">
        <v>2955</v>
      </c>
      <c r="S292" s="14" t="s">
        <v>7206</v>
      </c>
      <c r="T292" s="14" t="s">
        <v>170</v>
      </c>
      <c r="U292" s="14" t="s">
        <v>171</v>
      </c>
      <c r="V292" s="16" t="s">
        <v>7207</v>
      </c>
      <c r="W292" s="14" t="s">
        <v>169</v>
      </c>
      <c r="X292" s="14" t="s">
        <v>7208</v>
      </c>
      <c r="Y292" s="16" t="s">
        <v>7209</v>
      </c>
      <c r="Z292" s="14" t="s">
        <v>265</v>
      </c>
      <c r="AA292" s="18" t="s">
        <v>7210</v>
      </c>
      <c r="AB292" s="19" t="n">
        <v>80000</v>
      </c>
      <c r="AC292" s="19" t="s">
        <v>7211</v>
      </c>
      <c r="AD292" s="19" t="s">
        <v>7212</v>
      </c>
      <c r="AE292" s="14" t="s">
        <v>291</v>
      </c>
      <c r="AF292" s="20" t="s">
        <v>7213</v>
      </c>
      <c r="AG292" s="21" t="s">
        <v>7214</v>
      </c>
      <c r="AH292" s="19" t="s">
        <v>7215</v>
      </c>
      <c r="AI292" s="16" t="s">
        <v>7216</v>
      </c>
      <c r="AJ292" s="16" t="s">
        <v>7217</v>
      </c>
      <c r="AK292" s="16" t="s">
        <v>7218</v>
      </c>
      <c r="AL292" s="14" t="s">
        <v>184</v>
      </c>
      <c r="AM292" s="14" t="s">
        <v>7219</v>
      </c>
    </row>
    <row r="293" customFormat="false" ht="15" hidden="false" customHeight="true" outlineLevel="0" collapsed="false">
      <c r="A293" s="14" t="s">
        <v>7220</v>
      </c>
      <c r="B293" s="14" t="s">
        <v>157</v>
      </c>
      <c r="C293" s="15" t="n">
        <v>45966</v>
      </c>
      <c r="D293" s="14" t="n">
        <f aca="false">IF(C293="","",YEAR(C293))</f>
        <v>2025</v>
      </c>
      <c r="E293" s="14" t="s">
        <v>187</v>
      </c>
      <c r="F293" s="16" t="s">
        <v>5481</v>
      </c>
      <c r="G293" s="14" t="s">
        <v>4147</v>
      </c>
      <c r="H293" s="14" t="s">
        <v>5482</v>
      </c>
      <c r="I293" s="16" t="s">
        <v>7221</v>
      </c>
      <c r="J293" s="14" t="s">
        <v>603</v>
      </c>
      <c r="K293" s="14" t="s">
        <v>2952</v>
      </c>
      <c r="L293" s="16" t="s">
        <v>7222</v>
      </c>
      <c r="M293" s="17" t="s">
        <v>7223</v>
      </c>
      <c r="N293" s="14" t="s">
        <v>128</v>
      </c>
      <c r="O293" s="14" t="s">
        <v>365</v>
      </c>
      <c r="P293" s="14" t="s">
        <v>4152</v>
      </c>
      <c r="Q293" s="14" t="s">
        <v>168</v>
      </c>
      <c r="R293" s="14" t="s">
        <v>3011</v>
      </c>
      <c r="S293" s="14" t="s">
        <v>7224</v>
      </c>
      <c r="T293" s="14" t="s">
        <v>170</v>
      </c>
      <c r="U293" s="14" t="s">
        <v>288</v>
      </c>
      <c r="V293" s="16" t="s">
        <v>7225</v>
      </c>
      <c r="W293" s="14" t="s">
        <v>287</v>
      </c>
      <c r="X293" s="14" t="s">
        <v>7226</v>
      </c>
      <c r="Y293" s="16" t="s">
        <v>7227</v>
      </c>
      <c r="Z293" s="14" t="s">
        <v>168</v>
      </c>
      <c r="AA293" s="18"/>
      <c r="AB293" s="19"/>
      <c r="AC293" s="19" t="s">
        <v>7228</v>
      </c>
      <c r="AD293" s="19" t="s">
        <v>2536</v>
      </c>
      <c r="AE293" s="14" t="s">
        <v>291</v>
      </c>
      <c r="AF293" s="20" t="s">
        <v>7229</v>
      </c>
      <c r="AG293" s="21" t="s">
        <v>7230</v>
      </c>
      <c r="AH293" s="19" t="s">
        <v>7231</v>
      </c>
      <c r="AI293" s="16" t="s">
        <v>2885</v>
      </c>
      <c r="AJ293" s="16" t="s">
        <v>7232</v>
      </c>
      <c r="AK293" s="16" t="s">
        <v>7233</v>
      </c>
      <c r="AL293" s="14" t="s">
        <v>184</v>
      </c>
      <c r="AM293" s="14" t="s">
        <v>7234</v>
      </c>
    </row>
    <row r="294" customFormat="false" ht="15" hidden="false" customHeight="true" outlineLevel="0" collapsed="false">
      <c r="A294" s="14" t="s">
        <v>7235</v>
      </c>
      <c r="B294" s="14" t="s">
        <v>157</v>
      </c>
      <c r="C294" s="15" t="n">
        <v>45994</v>
      </c>
      <c r="D294" s="14" t="n">
        <f aca="false">IF(C294="","",YEAR(C294))</f>
        <v>2025</v>
      </c>
      <c r="E294" s="14" t="s">
        <v>120</v>
      </c>
      <c r="F294" s="16" t="s">
        <v>7236</v>
      </c>
      <c r="G294" s="14" t="s">
        <v>7237</v>
      </c>
      <c r="H294" s="14" t="s">
        <v>7238</v>
      </c>
      <c r="I294" s="16" t="s">
        <v>7239</v>
      </c>
      <c r="J294" s="14" t="s">
        <v>2770</v>
      </c>
      <c r="K294" s="14" t="s">
        <v>3056</v>
      </c>
      <c r="L294" s="16" t="s">
        <v>7240</v>
      </c>
      <c r="M294" s="17" t="s">
        <v>7241</v>
      </c>
      <c r="N294" s="14" t="s">
        <v>128</v>
      </c>
      <c r="O294" s="14" t="s">
        <v>263</v>
      </c>
      <c r="P294" s="14" t="s">
        <v>4135</v>
      </c>
      <c r="Q294" s="14" t="s">
        <v>168</v>
      </c>
      <c r="R294" s="14" t="s">
        <v>2898</v>
      </c>
      <c r="S294" s="14" t="s">
        <v>7242</v>
      </c>
      <c r="T294" s="14" t="s">
        <v>170</v>
      </c>
      <c r="U294" s="14" t="s">
        <v>288</v>
      </c>
      <c r="V294" s="16" t="s">
        <v>7243</v>
      </c>
      <c r="W294" s="14" t="s">
        <v>287</v>
      </c>
      <c r="X294" s="14" t="s">
        <v>7244</v>
      </c>
      <c r="Y294" s="16" t="s">
        <v>6911</v>
      </c>
      <c r="Z294" s="14" t="s">
        <v>168</v>
      </c>
      <c r="AA294" s="18"/>
      <c r="AB294" s="19"/>
      <c r="AC294" s="19"/>
      <c r="AD294" s="19"/>
      <c r="AE294" s="14" t="s">
        <v>291</v>
      </c>
      <c r="AF294" s="20" t="s">
        <v>2536</v>
      </c>
      <c r="AG294" s="21" t="s">
        <v>6987</v>
      </c>
      <c r="AH294" s="19"/>
      <c r="AI294" s="16" t="s">
        <v>6879</v>
      </c>
      <c r="AJ294" s="16" t="s">
        <v>7245</v>
      </c>
      <c r="AK294" s="16"/>
      <c r="AL294" s="14" t="s">
        <v>3049</v>
      </c>
      <c r="AM294" s="14" t="s">
        <v>7246</v>
      </c>
    </row>
    <row r="295" customFormat="false" ht="15" hidden="false" customHeight="true" outlineLevel="0" collapsed="false">
      <c r="A295" s="14" t="s">
        <v>7247</v>
      </c>
      <c r="B295" s="14" t="s">
        <v>157</v>
      </c>
      <c r="C295" s="15" t="n">
        <v>45996</v>
      </c>
      <c r="D295" s="14" t="n">
        <f aca="false">IF(C295="","",YEAR(C295))</f>
        <v>2025</v>
      </c>
      <c r="E295" s="14" t="s">
        <v>3224</v>
      </c>
      <c r="F295" s="16" t="s">
        <v>7248</v>
      </c>
      <c r="G295" s="14" t="s">
        <v>5573</v>
      </c>
      <c r="H295" s="14" t="s">
        <v>7249</v>
      </c>
      <c r="I295" s="16" t="s">
        <v>7250</v>
      </c>
      <c r="J295" s="14" t="s">
        <v>2770</v>
      </c>
      <c r="K295" s="14" t="s">
        <v>2952</v>
      </c>
      <c r="L295" s="16" t="s">
        <v>7251</v>
      </c>
      <c r="M295" s="17" t="s">
        <v>7252</v>
      </c>
      <c r="N295" s="14" t="s">
        <v>128</v>
      </c>
      <c r="O295" s="14" t="s">
        <v>240</v>
      </c>
      <c r="P295" s="14" t="s">
        <v>5578</v>
      </c>
      <c r="Q295" s="14" t="s">
        <v>168</v>
      </c>
      <c r="R295" s="14" t="s">
        <v>2955</v>
      </c>
      <c r="S295" s="14" t="s">
        <v>7253</v>
      </c>
      <c r="T295" s="14" t="s">
        <v>170</v>
      </c>
      <c r="U295" s="14" t="s">
        <v>171</v>
      </c>
      <c r="V295" s="16" t="s">
        <v>7254</v>
      </c>
      <c r="W295" s="14" t="s">
        <v>169</v>
      </c>
      <c r="X295" s="14" t="s">
        <v>7255</v>
      </c>
      <c r="Y295" s="16" t="s">
        <v>7256</v>
      </c>
      <c r="Z295" s="14" t="s">
        <v>168</v>
      </c>
      <c r="AA295" s="18"/>
      <c r="AB295" s="19"/>
      <c r="AC295" s="19"/>
      <c r="AD295" s="19"/>
      <c r="AE295" s="14" t="s">
        <v>291</v>
      </c>
      <c r="AF295" s="20" t="s">
        <v>7257</v>
      </c>
      <c r="AG295" s="21" t="s">
        <v>7148</v>
      </c>
      <c r="AH295" s="19"/>
      <c r="AI295" s="16" t="s">
        <v>6879</v>
      </c>
      <c r="AJ295" s="16" t="s">
        <v>7258</v>
      </c>
      <c r="AK295" s="16"/>
      <c r="AL295" s="14" t="s">
        <v>3049</v>
      </c>
      <c r="AM295" s="14" t="s">
        <v>7259</v>
      </c>
    </row>
    <row r="296" customFormat="false" ht="15" hidden="false" customHeight="true" outlineLevel="0" collapsed="false">
      <c r="A296" s="14" t="s">
        <v>7260</v>
      </c>
      <c r="B296" s="14" t="s">
        <v>157</v>
      </c>
      <c r="C296" s="15" t="n">
        <v>45999</v>
      </c>
      <c r="D296" s="14" t="n">
        <f aca="false">IF(C296="","",YEAR(C296))</f>
        <v>2025</v>
      </c>
      <c r="E296" s="14" t="s">
        <v>3224</v>
      </c>
      <c r="F296" s="16" t="s">
        <v>6571</v>
      </c>
      <c r="G296" s="14" t="s">
        <v>6572</v>
      </c>
      <c r="H296" s="14" t="s">
        <v>6573</v>
      </c>
      <c r="I296" s="16"/>
      <c r="J296" s="14" t="s">
        <v>2691</v>
      </c>
      <c r="K296" s="14" t="s">
        <v>2894</v>
      </c>
      <c r="L296" s="16" t="s">
        <v>7261</v>
      </c>
      <c r="M296" s="17" t="s">
        <v>7262</v>
      </c>
      <c r="N296" s="14" t="s">
        <v>128</v>
      </c>
      <c r="O296" s="14" t="s">
        <v>166</v>
      </c>
      <c r="P296" s="14" t="s">
        <v>4754</v>
      </c>
      <c r="Q296" s="14" t="s">
        <v>265</v>
      </c>
      <c r="R296" s="14" t="s">
        <v>2955</v>
      </c>
      <c r="S296" s="14" t="s">
        <v>7263</v>
      </c>
      <c r="T296" s="14" t="s">
        <v>1336</v>
      </c>
      <c r="U296" s="14" t="s">
        <v>288</v>
      </c>
      <c r="V296" s="16" t="s">
        <v>7264</v>
      </c>
      <c r="W296" s="14" t="s">
        <v>287</v>
      </c>
      <c r="X296" s="14" t="s">
        <v>7265</v>
      </c>
      <c r="Y296" s="16" t="s">
        <v>7266</v>
      </c>
      <c r="Z296" s="14" t="s">
        <v>168</v>
      </c>
      <c r="AA296" s="18"/>
      <c r="AB296" s="19"/>
      <c r="AC296" s="19" t="s">
        <v>6581</v>
      </c>
      <c r="AD296" s="19" t="s">
        <v>2536</v>
      </c>
      <c r="AE296" s="14" t="s">
        <v>291</v>
      </c>
      <c r="AF296" s="20" t="s">
        <v>7267</v>
      </c>
      <c r="AG296" s="21" t="s">
        <v>7268</v>
      </c>
      <c r="AH296" s="19" t="s">
        <v>7269</v>
      </c>
      <c r="AI296" s="16" t="s">
        <v>2885</v>
      </c>
      <c r="AJ296" s="16" t="s">
        <v>7270</v>
      </c>
      <c r="AK296" s="16" t="s">
        <v>7271</v>
      </c>
      <c r="AL296" s="14" t="s">
        <v>184</v>
      </c>
      <c r="AM296" s="14" t="s">
        <v>7272</v>
      </c>
    </row>
    <row r="297" customFormat="false" ht="15" hidden="false" customHeight="true" outlineLevel="0" collapsed="false">
      <c r="A297" s="14" t="s">
        <v>7273</v>
      </c>
      <c r="B297" s="14" t="s">
        <v>157</v>
      </c>
      <c r="C297" s="15" t="n">
        <v>46006</v>
      </c>
      <c r="D297" s="14" t="n">
        <f aca="false">IF(C297="","",YEAR(C297))</f>
        <v>2025</v>
      </c>
      <c r="E297" s="14" t="s">
        <v>120</v>
      </c>
      <c r="F297" s="16" t="s">
        <v>7274</v>
      </c>
      <c r="G297" s="14" t="s">
        <v>7275</v>
      </c>
      <c r="H297" s="14" t="s">
        <v>7276</v>
      </c>
      <c r="I297" s="16" t="s">
        <v>7277</v>
      </c>
      <c r="J297" s="14" t="s">
        <v>2691</v>
      </c>
      <c r="K297" s="14" t="s">
        <v>2874</v>
      </c>
      <c r="L297" s="16" t="s">
        <v>7278</v>
      </c>
      <c r="M297" s="17" t="s">
        <v>7279</v>
      </c>
      <c r="N297" s="14" t="s">
        <v>128</v>
      </c>
      <c r="O297" s="14" t="s">
        <v>240</v>
      </c>
      <c r="P297" s="14" t="s">
        <v>7280</v>
      </c>
      <c r="Q297" s="14" t="s">
        <v>168</v>
      </c>
      <c r="R297" s="14" t="s">
        <v>2877</v>
      </c>
      <c r="S297" s="14" t="s">
        <v>7281</v>
      </c>
      <c r="T297" s="14" t="s">
        <v>170</v>
      </c>
      <c r="U297" s="14" t="s">
        <v>288</v>
      </c>
      <c r="V297" s="16" t="s">
        <v>7282</v>
      </c>
      <c r="W297" s="14" t="s">
        <v>287</v>
      </c>
      <c r="X297" s="14" t="s">
        <v>7283</v>
      </c>
      <c r="Y297" s="16" t="s">
        <v>7284</v>
      </c>
      <c r="Z297" s="14" t="s">
        <v>168</v>
      </c>
      <c r="AA297" s="18"/>
      <c r="AB297" s="19"/>
      <c r="AC297" s="19"/>
      <c r="AD297" s="19"/>
      <c r="AE297" s="14" t="s">
        <v>291</v>
      </c>
      <c r="AF297" s="20" t="s">
        <v>2536</v>
      </c>
      <c r="AG297" s="21" t="s">
        <v>2536</v>
      </c>
      <c r="AH297" s="19"/>
      <c r="AI297" s="16" t="s">
        <v>6879</v>
      </c>
      <c r="AJ297" s="16" t="s">
        <v>6977</v>
      </c>
      <c r="AK297" s="16"/>
      <c r="AL297" s="14" t="s">
        <v>3049</v>
      </c>
      <c r="AM297" s="14" t="s">
        <v>7285</v>
      </c>
    </row>
    <row r="298" customFormat="false" ht="15" hidden="false" customHeight="true" outlineLevel="0" collapsed="false">
      <c r="A298" s="14" t="s">
        <v>7286</v>
      </c>
      <c r="B298" s="14" t="s">
        <v>157</v>
      </c>
      <c r="C298" s="15" t="n">
        <v>46010</v>
      </c>
      <c r="D298" s="14" t="n">
        <f aca="false">IF(C298="","",YEAR(C298))</f>
        <v>2025</v>
      </c>
      <c r="E298" s="14" t="s">
        <v>120</v>
      </c>
      <c r="F298" s="16" t="s">
        <v>7287</v>
      </c>
      <c r="G298" s="14" t="s">
        <v>7288</v>
      </c>
      <c r="H298" s="14" t="s">
        <v>7289</v>
      </c>
      <c r="I298" s="16" t="s">
        <v>7290</v>
      </c>
      <c r="J298" s="14" t="s">
        <v>2691</v>
      </c>
      <c r="K298" s="14" t="s">
        <v>2874</v>
      </c>
      <c r="L298" s="16" t="s">
        <v>7291</v>
      </c>
      <c r="M298" s="17" t="s">
        <v>7292</v>
      </c>
      <c r="N298" s="14" t="s">
        <v>128</v>
      </c>
      <c r="O298" s="14" t="s">
        <v>365</v>
      </c>
      <c r="P298" s="14" t="s">
        <v>7293</v>
      </c>
      <c r="Q298" s="14" t="s">
        <v>265</v>
      </c>
      <c r="R298" s="14" t="s">
        <v>2877</v>
      </c>
      <c r="S298" s="14" t="s">
        <v>7294</v>
      </c>
      <c r="T298" s="14" t="s">
        <v>170</v>
      </c>
      <c r="U298" s="14" t="s">
        <v>288</v>
      </c>
      <c r="V298" s="16" t="s">
        <v>7295</v>
      </c>
      <c r="W298" s="14" t="s">
        <v>287</v>
      </c>
      <c r="X298" s="14" t="s">
        <v>7296</v>
      </c>
      <c r="Y298" s="16" t="s">
        <v>7297</v>
      </c>
      <c r="Z298" s="14" t="s">
        <v>168</v>
      </c>
      <c r="AA298" s="18"/>
      <c r="AB298" s="19"/>
      <c r="AC298" s="19"/>
      <c r="AD298" s="19"/>
      <c r="AE298" s="14" t="s">
        <v>291</v>
      </c>
      <c r="AF298" s="20" t="s">
        <v>2536</v>
      </c>
      <c r="AG298" s="21" t="s">
        <v>2536</v>
      </c>
      <c r="AH298" s="19"/>
      <c r="AI298" s="16" t="s">
        <v>6879</v>
      </c>
      <c r="AJ298" s="16" t="s">
        <v>7298</v>
      </c>
      <c r="AK298" s="16"/>
      <c r="AL298" s="14" t="s">
        <v>3049</v>
      </c>
      <c r="AM298" s="14" t="s">
        <v>7299</v>
      </c>
    </row>
    <row r="299" customFormat="false" ht="15" hidden="false" customHeight="true" outlineLevel="0" collapsed="false">
      <c r="A299" s="14" t="s">
        <v>7300</v>
      </c>
      <c r="B299" s="14" t="s">
        <v>157</v>
      </c>
      <c r="C299" s="15" t="n">
        <v>46010</v>
      </c>
      <c r="D299" s="14" t="n">
        <f aca="false">IF(C299="","",YEAR(C299))</f>
        <v>2025</v>
      </c>
      <c r="E299" s="14" t="s">
        <v>120</v>
      </c>
      <c r="F299" s="16" t="s">
        <v>7301</v>
      </c>
      <c r="G299" s="14" t="s">
        <v>5225</v>
      </c>
      <c r="H299" s="14" t="s">
        <v>7302</v>
      </c>
      <c r="I299" s="16" t="s">
        <v>5227</v>
      </c>
      <c r="J299" s="14" t="s">
        <v>603</v>
      </c>
      <c r="K299" s="14" t="s">
        <v>2952</v>
      </c>
      <c r="L299" s="16" t="s">
        <v>7303</v>
      </c>
      <c r="M299" s="17" t="s">
        <v>7304</v>
      </c>
      <c r="N299" s="14" t="s">
        <v>128</v>
      </c>
      <c r="O299" s="14" t="s">
        <v>240</v>
      </c>
      <c r="P299" s="14" t="s">
        <v>7305</v>
      </c>
      <c r="Q299" s="14" t="s">
        <v>168</v>
      </c>
      <c r="R299" s="14" t="s">
        <v>2898</v>
      </c>
      <c r="S299" s="14" t="s">
        <v>7306</v>
      </c>
      <c r="T299" s="14" t="s">
        <v>170</v>
      </c>
      <c r="U299" s="14" t="s">
        <v>288</v>
      </c>
      <c r="V299" s="16" t="s">
        <v>7307</v>
      </c>
      <c r="W299" s="14" t="s">
        <v>287</v>
      </c>
      <c r="X299" s="14" t="s">
        <v>7308</v>
      </c>
      <c r="Y299" s="16" t="s">
        <v>7309</v>
      </c>
      <c r="Z299" s="14" t="s">
        <v>168</v>
      </c>
      <c r="AA299" s="18"/>
      <c r="AB299" s="19"/>
      <c r="AC299" s="19"/>
      <c r="AD299" s="19"/>
      <c r="AE299" s="14" t="s">
        <v>291</v>
      </c>
      <c r="AF299" s="20" t="s">
        <v>2536</v>
      </c>
      <c r="AG299" s="21" t="s">
        <v>6987</v>
      </c>
      <c r="AH299" s="19"/>
      <c r="AI299" s="16" t="s">
        <v>6879</v>
      </c>
      <c r="AJ299" s="16" t="s">
        <v>7310</v>
      </c>
      <c r="AK299" s="16"/>
      <c r="AL299" s="14" t="s">
        <v>3049</v>
      </c>
      <c r="AM299" s="14" t="s">
        <v>7311</v>
      </c>
    </row>
    <row r="300" customFormat="false" ht="15" hidden="false" customHeight="true" outlineLevel="0" collapsed="false">
      <c r="A300" s="14" t="s">
        <v>7312</v>
      </c>
      <c r="B300" s="14" t="s">
        <v>157</v>
      </c>
      <c r="C300" s="15" t="n">
        <v>46099</v>
      </c>
      <c r="D300" s="14" t="n">
        <f aca="false">IF(C300="","",YEAR(C300))</f>
        <v>2026</v>
      </c>
      <c r="E300" s="14" t="s">
        <v>120</v>
      </c>
      <c r="F300" s="16" t="s">
        <v>7313</v>
      </c>
      <c r="G300" s="14" t="s">
        <v>7314</v>
      </c>
      <c r="H300" s="14" t="s">
        <v>7315</v>
      </c>
      <c r="I300" s="16" t="s">
        <v>7316</v>
      </c>
      <c r="J300" s="14" t="s">
        <v>2866</v>
      </c>
      <c r="K300" s="14"/>
      <c r="L300" s="16" t="s">
        <v>7317</v>
      </c>
      <c r="M300" s="17" t="s">
        <v>7318</v>
      </c>
      <c r="N300" s="14"/>
      <c r="O300" s="14"/>
      <c r="P300" s="14"/>
      <c r="Q300" s="14"/>
      <c r="R300" s="14"/>
      <c r="S300" s="14"/>
      <c r="T300" s="14"/>
      <c r="U300" s="14"/>
      <c r="V300" s="16"/>
      <c r="W300" s="14"/>
      <c r="X300" s="14"/>
      <c r="Y300" s="16"/>
      <c r="Z300" s="14"/>
      <c r="AA300" s="18"/>
      <c r="AB300" s="19"/>
      <c r="AC300" s="19"/>
      <c r="AD300" s="19"/>
      <c r="AE300" s="14"/>
      <c r="AF300" s="20"/>
      <c r="AG300" s="21"/>
      <c r="AH300" s="19"/>
      <c r="AI300" s="16"/>
      <c r="AJ300" s="16"/>
      <c r="AK300" s="16"/>
      <c r="AL300" s="14" t="s">
        <v>130</v>
      </c>
      <c r="AM300" s="14" t="s">
        <v>3634</v>
      </c>
    </row>
    <row r="301" customFormat="false" ht="15" hidden="false" customHeight="true" outlineLevel="0" collapsed="false">
      <c r="A301" s="14" t="s">
        <v>7319</v>
      </c>
      <c r="B301" s="14" t="s">
        <v>157</v>
      </c>
      <c r="C301" s="15" t="n">
        <v>46100</v>
      </c>
      <c r="D301" s="14" t="n">
        <f aca="false">IF(C301="","",YEAR(C301))</f>
        <v>2026</v>
      </c>
      <c r="E301" s="14" t="s">
        <v>3224</v>
      </c>
      <c r="F301" s="16" t="s">
        <v>2824</v>
      </c>
      <c r="G301" s="14" t="s">
        <v>2825</v>
      </c>
      <c r="H301" s="14" t="s">
        <v>2826</v>
      </c>
      <c r="I301" s="16" t="s">
        <v>7320</v>
      </c>
      <c r="J301" s="14" t="s">
        <v>2770</v>
      </c>
      <c r="K301" s="14" t="s">
        <v>2952</v>
      </c>
      <c r="L301" s="16" t="s">
        <v>7321</v>
      </c>
      <c r="M301" s="17" t="s">
        <v>7322</v>
      </c>
      <c r="N301" s="14" t="s">
        <v>128</v>
      </c>
      <c r="O301" s="14" t="s">
        <v>365</v>
      </c>
      <c r="P301" s="14" t="s">
        <v>5926</v>
      </c>
      <c r="Q301" s="14" t="s">
        <v>168</v>
      </c>
      <c r="R301" s="14" t="s">
        <v>2955</v>
      </c>
      <c r="S301" s="14" t="s">
        <v>7323</v>
      </c>
      <c r="T301" s="14" t="s">
        <v>170</v>
      </c>
      <c r="U301" s="14" t="s">
        <v>288</v>
      </c>
      <c r="V301" s="16" t="s">
        <v>7324</v>
      </c>
      <c r="W301" s="14" t="s">
        <v>287</v>
      </c>
      <c r="X301" s="14" t="s">
        <v>7325</v>
      </c>
      <c r="Y301" s="16" t="s">
        <v>7326</v>
      </c>
      <c r="Z301" s="14" t="s">
        <v>168</v>
      </c>
      <c r="AA301" s="18"/>
      <c r="AB301" s="19"/>
      <c r="AC301" s="19"/>
      <c r="AD301" s="19"/>
      <c r="AE301" s="14" t="s">
        <v>291</v>
      </c>
      <c r="AF301" s="20" t="s">
        <v>2536</v>
      </c>
      <c r="AG301" s="21" t="s">
        <v>7148</v>
      </c>
      <c r="AH301" s="19"/>
      <c r="AI301" s="16" t="s">
        <v>6879</v>
      </c>
      <c r="AJ301" s="16" t="s">
        <v>7327</v>
      </c>
      <c r="AK301" s="16"/>
      <c r="AL301" s="14" t="s">
        <v>3049</v>
      </c>
      <c r="AM301" s="14" t="s">
        <v>7328</v>
      </c>
    </row>
    <row r="302" customFormat="false" ht="15" hidden="false" customHeight="true" outlineLevel="0" collapsed="false">
      <c r="A302" s="14" t="s">
        <v>7329</v>
      </c>
      <c r="B302" s="14" t="s">
        <v>157</v>
      </c>
      <c r="C302" s="15" t="n">
        <v>46104</v>
      </c>
      <c r="D302" s="14" t="n">
        <f aca="false">IF(C302="","",YEAR(C302))</f>
        <v>2026</v>
      </c>
      <c r="E302" s="14" t="s">
        <v>120</v>
      </c>
      <c r="F302" s="16" t="s">
        <v>7330</v>
      </c>
      <c r="G302" s="14" t="s">
        <v>7331</v>
      </c>
      <c r="H302" s="14" t="s">
        <v>7332</v>
      </c>
      <c r="I302" s="16" t="s">
        <v>7333</v>
      </c>
      <c r="J302" s="14" t="s">
        <v>2866</v>
      </c>
      <c r="K302" s="14"/>
      <c r="L302" s="16" t="s">
        <v>7334</v>
      </c>
      <c r="M302" s="17" t="s">
        <v>7335</v>
      </c>
      <c r="N302" s="14"/>
      <c r="O302" s="14"/>
      <c r="P302" s="14"/>
      <c r="Q302" s="14"/>
      <c r="R302" s="14"/>
      <c r="S302" s="14"/>
      <c r="T302" s="14"/>
      <c r="U302" s="14"/>
      <c r="V302" s="16"/>
      <c r="W302" s="14"/>
      <c r="X302" s="14"/>
      <c r="Y302" s="16"/>
      <c r="Z302" s="14"/>
      <c r="AA302" s="18"/>
      <c r="AB302" s="19"/>
      <c r="AC302" s="19"/>
      <c r="AD302" s="19"/>
      <c r="AE302" s="14"/>
      <c r="AF302" s="20"/>
      <c r="AG302" s="21"/>
      <c r="AH302" s="19"/>
      <c r="AI302" s="16"/>
      <c r="AJ302" s="16"/>
      <c r="AK302" s="16"/>
      <c r="AL302" s="14" t="s">
        <v>130</v>
      </c>
      <c r="AM302" s="14" t="s">
        <v>3634</v>
      </c>
    </row>
    <row r="303" customFormat="false" ht="15" hidden="false" customHeight="true" outlineLevel="0" collapsed="false">
      <c r="A303" s="14" t="s">
        <v>7336</v>
      </c>
      <c r="B303" s="14" t="s">
        <v>157</v>
      </c>
      <c r="C303" s="15" t="n">
        <v>46155</v>
      </c>
      <c r="D303" s="14" t="n">
        <f aca="false">IF(C303="","",YEAR(C303))</f>
        <v>2026</v>
      </c>
      <c r="E303" s="14" t="s">
        <v>120</v>
      </c>
      <c r="F303" s="16" t="s">
        <v>7337</v>
      </c>
      <c r="G303" s="14" t="s">
        <v>7338</v>
      </c>
      <c r="H303" s="14" t="s">
        <v>7339</v>
      </c>
      <c r="I303" s="16" t="s">
        <v>7340</v>
      </c>
      <c r="J303" s="14" t="s">
        <v>231</v>
      </c>
      <c r="K303" s="14"/>
      <c r="L303" s="16" t="s">
        <v>7341</v>
      </c>
      <c r="M303" s="17" t="s">
        <v>7342</v>
      </c>
      <c r="N303" s="14"/>
      <c r="O303" s="14"/>
      <c r="P303" s="14"/>
      <c r="Q303" s="14"/>
      <c r="R303" s="14"/>
      <c r="S303" s="14"/>
      <c r="T303" s="14"/>
      <c r="U303" s="14"/>
      <c r="V303" s="16"/>
      <c r="W303" s="14"/>
      <c r="X303" s="14"/>
      <c r="Y303" s="16"/>
      <c r="Z303" s="14"/>
      <c r="AA303" s="18"/>
      <c r="AB303" s="19"/>
      <c r="AC303" s="19"/>
      <c r="AD303" s="19"/>
      <c r="AE303" s="14"/>
      <c r="AF303" s="20"/>
      <c r="AG303" s="21"/>
      <c r="AH303" s="19"/>
      <c r="AI303" s="16"/>
      <c r="AJ303" s="16"/>
      <c r="AK303" s="16"/>
      <c r="AL303" s="14" t="s">
        <v>130</v>
      </c>
      <c r="AM303" s="14" t="s">
        <v>3634</v>
      </c>
    </row>
    <row r="304" customFormat="false" ht="15" hidden="false" customHeight="true" outlineLevel="0" collapsed="false">
      <c r="A304" s="14" t="s">
        <v>7343</v>
      </c>
      <c r="B304" s="14" t="s">
        <v>157</v>
      </c>
      <c r="C304" s="15" t="n">
        <v>46169</v>
      </c>
      <c r="D304" s="14" t="n">
        <f aca="false">IF(C304="","",YEAR(C304))</f>
        <v>2026</v>
      </c>
      <c r="E304" s="14" t="s">
        <v>120</v>
      </c>
      <c r="F304" s="16" t="s">
        <v>7313</v>
      </c>
      <c r="G304" s="14" t="s">
        <v>7314</v>
      </c>
      <c r="H304" s="14" t="s">
        <v>7315</v>
      </c>
      <c r="I304" s="16" t="s">
        <v>7316</v>
      </c>
      <c r="J304" s="14" t="s">
        <v>2866</v>
      </c>
      <c r="K304" s="14" t="s">
        <v>2952</v>
      </c>
      <c r="L304" s="16" t="s">
        <v>7344</v>
      </c>
      <c r="M304" s="17" t="s">
        <v>7345</v>
      </c>
      <c r="N304" s="14" t="s">
        <v>128</v>
      </c>
      <c r="O304" s="14" t="s">
        <v>365</v>
      </c>
      <c r="P304" s="14" t="s">
        <v>5119</v>
      </c>
      <c r="Q304" s="14" t="s">
        <v>168</v>
      </c>
      <c r="R304" s="14" t="s">
        <v>2898</v>
      </c>
      <c r="S304" s="14" t="s">
        <v>7346</v>
      </c>
      <c r="T304" s="14" t="s">
        <v>170</v>
      </c>
      <c r="U304" s="14" t="s">
        <v>171</v>
      </c>
      <c r="V304" s="16" t="s">
        <v>7347</v>
      </c>
      <c r="W304" s="14" t="s">
        <v>169</v>
      </c>
      <c r="X304" s="14" t="s">
        <v>7348</v>
      </c>
      <c r="Y304" s="16" t="s">
        <v>7349</v>
      </c>
      <c r="Z304" s="14" t="s">
        <v>168</v>
      </c>
      <c r="AA304" s="18"/>
      <c r="AB304" s="19"/>
      <c r="AC304" s="19"/>
      <c r="AD304" s="19"/>
      <c r="AE304" s="14" t="s">
        <v>291</v>
      </c>
      <c r="AF304" s="20" t="s">
        <v>2536</v>
      </c>
      <c r="AG304" s="21" t="s">
        <v>7350</v>
      </c>
      <c r="AH304" s="19"/>
      <c r="AI304" s="16" t="s">
        <v>6879</v>
      </c>
      <c r="AJ304" s="16" t="s">
        <v>7351</v>
      </c>
      <c r="AK304" s="16"/>
      <c r="AL304" s="14" t="s">
        <v>3049</v>
      </c>
      <c r="AM304" s="14" t="s">
        <v>7352</v>
      </c>
    </row>
    <row r="305" customFormat="false" ht="15" hidden="false" customHeight="true" outlineLevel="0" collapsed="false">
      <c r="A305" s="14" t="s">
        <v>7353</v>
      </c>
      <c r="B305" s="14" t="s">
        <v>157</v>
      </c>
      <c r="C305" s="15" t="n">
        <v>46170</v>
      </c>
      <c r="D305" s="14" t="n">
        <f aca="false">IF(C305="","",YEAR(C305))</f>
        <v>2026</v>
      </c>
      <c r="E305" s="14" t="s">
        <v>120</v>
      </c>
      <c r="F305" s="16" t="s">
        <v>7354</v>
      </c>
      <c r="G305" s="14" t="s">
        <v>7355</v>
      </c>
      <c r="H305" s="14" t="s">
        <v>7356</v>
      </c>
      <c r="I305" s="16" t="s">
        <v>7357</v>
      </c>
      <c r="J305" s="14" t="s">
        <v>231</v>
      </c>
      <c r="K305" s="14" t="s">
        <v>3056</v>
      </c>
      <c r="L305" s="16" t="s">
        <v>7358</v>
      </c>
      <c r="M305" s="17" t="s">
        <v>7359</v>
      </c>
      <c r="N305" s="14" t="s">
        <v>128</v>
      </c>
      <c r="O305" s="14" t="s">
        <v>240</v>
      </c>
      <c r="P305" s="14" t="s">
        <v>346</v>
      </c>
      <c r="Q305" s="14" t="s">
        <v>168</v>
      </c>
      <c r="R305" s="14" t="s">
        <v>2898</v>
      </c>
      <c r="S305" s="14" t="s">
        <v>7360</v>
      </c>
      <c r="T305" s="14" t="s">
        <v>170</v>
      </c>
      <c r="U305" s="14" t="s">
        <v>288</v>
      </c>
      <c r="V305" s="16" t="s">
        <v>7361</v>
      </c>
      <c r="W305" s="14" t="s">
        <v>287</v>
      </c>
      <c r="X305" s="14" t="s">
        <v>7362</v>
      </c>
      <c r="Y305" s="16" t="s">
        <v>7363</v>
      </c>
      <c r="Z305" s="14" t="s">
        <v>168</v>
      </c>
      <c r="AA305" s="18"/>
      <c r="AB305" s="19"/>
      <c r="AC305" s="19" t="s">
        <v>7364</v>
      </c>
      <c r="AD305" s="19" t="s">
        <v>2536</v>
      </c>
      <c r="AE305" s="14" t="s">
        <v>291</v>
      </c>
      <c r="AF305" s="20" t="s">
        <v>7365</v>
      </c>
      <c r="AG305" s="21" t="s">
        <v>7366</v>
      </c>
      <c r="AH305" s="19" t="s">
        <v>7367</v>
      </c>
      <c r="AI305" s="16" t="s">
        <v>2885</v>
      </c>
      <c r="AJ305" s="16" t="s">
        <v>7368</v>
      </c>
      <c r="AK305" s="16" t="s">
        <v>7369</v>
      </c>
      <c r="AL305" s="14" t="s">
        <v>184</v>
      </c>
      <c r="AM305" s="14" t="s">
        <v>7370</v>
      </c>
    </row>
    <row r="306" customFormat="false" ht="15" hidden="false" customHeight="true" outlineLevel="0" collapsed="false">
      <c r="A306" s="14" t="s">
        <v>7371</v>
      </c>
      <c r="B306" s="14" t="s">
        <v>157</v>
      </c>
      <c r="C306" s="15" t="n">
        <v>42656</v>
      </c>
      <c r="D306" s="14" t="n">
        <f aca="false">IF(C306="","",YEAR(C306))</f>
        <v>2016</v>
      </c>
      <c r="E306" s="14" t="s">
        <v>2801</v>
      </c>
      <c r="F306" s="16" t="s">
        <v>7372</v>
      </c>
      <c r="G306" s="14" t="s">
        <v>2536</v>
      </c>
      <c r="H306" s="14"/>
      <c r="I306" s="16" t="s">
        <v>7373</v>
      </c>
      <c r="J306" s="14" t="s">
        <v>2691</v>
      </c>
      <c r="K306" s="14" t="s">
        <v>6393</v>
      </c>
      <c r="L306" s="16" t="s">
        <v>7373</v>
      </c>
      <c r="M306" s="17" t="s">
        <v>7374</v>
      </c>
      <c r="N306" s="14" t="s">
        <v>128</v>
      </c>
      <c r="O306" s="14" t="s">
        <v>166</v>
      </c>
      <c r="P306" s="14" t="s">
        <v>7375</v>
      </c>
      <c r="Q306" s="14" t="s">
        <v>168</v>
      </c>
      <c r="R306" s="14" t="s">
        <v>3011</v>
      </c>
      <c r="S306" s="14" t="s">
        <v>7376</v>
      </c>
      <c r="T306" s="14" t="s">
        <v>330</v>
      </c>
      <c r="U306" s="14" t="s">
        <v>2599</v>
      </c>
      <c r="V306" s="16" t="s">
        <v>7377</v>
      </c>
      <c r="W306" s="14" t="s">
        <v>2463</v>
      </c>
      <c r="X306" s="14" t="s">
        <v>7378</v>
      </c>
      <c r="Y306" s="16" t="s">
        <v>7379</v>
      </c>
      <c r="Z306" s="14" t="s">
        <v>168</v>
      </c>
      <c r="AA306" s="18"/>
      <c r="AB306" s="19"/>
      <c r="AC306" s="19" t="s">
        <v>2536</v>
      </c>
      <c r="AD306" s="19" t="s">
        <v>2536</v>
      </c>
      <c r="AE306" s="14" t="s">
        <v>291</v>
      </c>
      <c r="AF306" s="20" t="s">
        <v>7380</v>
      </c>
      <c r="AG306" s="21" t="s">
        <v>7381</v>
      </c>
      <c r="AH306" s="19" t="s">
        <v>7382</v>
      </c>
      <c r="AI306" s="16" t="s">
        <v>2885</v>
      </c>
      <c r="AJ306" s="16" t="s">
        <v>7383</v>
      </c>
      <c r="AK306" s="16" t="s">
        <v>7384</v>
      </c>
      <c r="AL306" s="14" t="s">
        <v>184</v>
      </c>
      <c r="AM306" s="14" t="s">
        <v>7385</v>
      </c>
    </row>
    <row r="307" customFormat="false" ht="15" hidden="false" customHeight="true" outlineLevel="0" collapsed="false">
      <c r="A307" s="14" t="s">
        <v>7386</v>
      </c>
      <c r="B307" s="14" t="s">
        <v>157</v>
      </c>
      <c r="C307" s="15" t="n">
        <v>42717</v>
      </c>
      <c r="D307" s="14" t="n">
        <f aca="false">IF(C307="","",YEAR(C307))</f>
        <v>2016</v>
      </c>
      <c r="E307" s="14" t="s">
        <v>2801</v>
      </c>
      <c r="F307" s="16" t="s">
        <v>7372</v>
      </c>
      <c r="G307" s="14" t="s">
        <v>2536</v>
      </c>
      <c r="H307" s="14"/>
      <c r="I307" s="16" t="s">
        <v>7387</v>
      </c>
      <c r="J307" s="14" t="s">
        <v>2691</v>
      </c>
      <c r="K307" s="14" t="s">
        <v>6393</v>
      </c>
      <c r="L307" s="16" t="s">
        <v>7387</v>
      </c>
      <c r="M307" s="17" t="s">
        <v>7388</v>
      </c>
      <c r="N307" s="14" t="s">
        <v>128</v>
      </c>
      <c r="O307" s="14" t="s">
        <v>166</v>
      </c>
      <c r="P307" s="14" t="s">
        <v>7389</v>
      </c>
      <c r="Q307" s="14" t="s">
        <v>168</v>
      </c>
      <c r="R307" s="14" t="s">
        <v>3011</v>
      </c>
      <c r="S307" s="14" t="s">
        <v>7390</v>
      </c>
      <c r="T307" s="14" t="s">
        <v>291</v>
      </c>
      <c r="U307" s="14" t="s">
        <v>3543</v>
      </c>
      <c r="V307" s="16" t="s">
        <v>7391</v>
      </c>
      <c r="W307" s="14" t="s">
        <v>333</v>
      </c>
      <c r="X307" s="14" t="s">
        <v>7392</v>
      </c>
      <c r="Y307" s="16" t="s">
        <v>7393</v>
      </c>
      <c r="Z307" s="14" t="s">
        <v>168</v>
      </c>
      <c r="AA307" s="18"/>
      <c r="AB307" s="19"/>
      <c r="AC307" s="19" t="s">
        <v>2536</v>
      </c>
      <c r="AD307" s="19" t="s">
        <v>2536</v>
      </c>
      <c r="AE307" s="14" t="s">
        <v>291</v>
      </c>
      <c r="AF307" s="20" t="s">
        <v>7394</v>
      </c>
      <c r="AG307" s="21" t="s">
        <v>7395</v>
      </c>
      <c r="AH307" s="19" t="s">
        <v>7396</v>
      </c>
      <c r="AI307" s="16" t="s">
        <v>7397</v>
      </c>
      <c r="AJ307" s="16" t="s">
        <v>7398</v>
      </c>
      <c r="AK307" s="16" t="s">
        <v>7399</v>
      </c>
      <c r="AL307" s="14" t="s">
        <v>184</v>
      </c>
      <c r="AM307" s="14" t="s">
        <v>7400</v>
      </c>
    </row>
    <row r="308" customFormat="false" ht="15" hidden="false" customHeight="true" outlineLevel="0" collapsed="false">
      <c r="A308" s="14" t="s">
        <v>7401</v>
      </c>
      <c r="B308" s="14" t="s">
        <v>157</v>
      </c>
      <c r="C308" s="15" t="n">
        <v>43034</v>
      </c>
      <c r="D308" s="14" t="n">
        <f aca="false">IF(C308="","",YEAR(C308))</f>
        <v>2017</v>
      </c>
      <c r="E308" s="14" t="s">
        <v>2794</v>
      </c>
      <c r="F308" s="16" t="s">
        <v>7372</v>
      </c>
      <c r="G308" s="14" t="s">
        <v>2536</v>
      </c>
      <c r="H308" s="14"/>
      <c r="I308" s="16" t="s">
        <v>7402</v>
      </c>
      <c r="J308" s="14" t="s">
        <v>2691</v>
      </c>
      <c r="K308" s="14" t="s">
        <v>2894</v>
      </c>
      <c r="L308" s="16" t="s">
        <v>7402</v>
      </c>
      <c r="M308" s="17" t="s">
        <v>7403</v>
      </c>
      <c r="N308" s="14" t="s">
        <v>128</v>
      </c>
      <c r="O308" s="14" t="s">
        <v>263</v>
      </c>
      <c r="P308" s="14" t="s">
        <v>587</v>
      </c>
      <c r="Q308" s="14" t="s">
        <v>265</v>
      </c>
      <c r="R308" s="14" t="s">
        <v>2898</v>
      </c>
      <c r="S308" s="14" t="s">
        <v>7404</v>
      </c>
      <c r="T308" s="14" t="s">
        <v>170</v>
      </c>
      <c r="U308" s="14" t="s">
        <v>3543</v>
      </c>
      <c r="V308" s="16" t="s">
        <v>7405</v>
      </c>
      <c r="W308" s="14" t="s">
        <v>169</v>
      </c>
      <c r="X308" s="14" t="s">
        <v>7406</v>
      </c>
      <c r="Y308" s="16" t="s">
        <v>7407</v>
      </c>
      <c r="Z308" s="14" t="s">
        <v>168</v>
      </c>
      <c r="AA308" s="18"/>
      <c r="AB308" s="19" t="n">
        <v>80000</v>
      </c>
      <c r="AC308" s="19" t="s">
        <v>7408</v>
      </c>
      <c r="AD308" s="19" t="s">
        <v>7409</v>
      </c>
      <c r="AE308" s="14" t="s">
        <v>168</v>
      </c>
      <c r="AF308" s="20" t="s">
        <v>7410</v>
      </c>
      <c r="AG308" s="21" t="s">
        <v>7411</v>
      </c>
      <c r="AH308" s="19" t="s">
        <v>7412</v>
      </c>
      <c r="AI308" s="16" t="s">
        <v>7413</v>
      </c>
      <c r="AJ308" s="16" t="s">
        <v>7414</v>
      </c>
      <c r="AK308" s="16" t="s">
        <v>7415</v>
      </c>
      <c r="AL308" s="14" t="s">
        <v>184</v>
      </c>
      <c r="AM308" s="14" t="s">
        <v>7416</v>
      </c>
    </row>
    <row r="309" customFormat="false" ht="15" hidden="false" customHeight="true" outlineLevel="0" collapsed="false">
      <c r="A309" s="14" t="s">
        <v>7417</v>
      </c>
      <c r="B309" s="14" t="s">
        <v>157</v>
      </c>
      <c r="C309" s="15" t="n">
        <v>43167</v>
      </c>
      <c r="D309" s="14" t="n">
        <f aca="false">IF(C309="","",YEAR(C309))</f>
        <v>2018</v>
      </c>
      <c r="E309" s="14" t="s">
        <v>2794</v>
      </c>
      <c r="F309" s="16" t="s">
        <v>7372</v>
      </c>
      <c r="G309" s="14" t="s">
        <v>2536</v>
      </c>
      <c r="H309" s="14"/>
      <c r="I309" s="16" t="s">
        <v>7418</v>
      </c>
      <c r="J309" s="14" t="s">
        <v>2691</v>
      </c>
      <c r="K309" s="14" t="s">
        <v>3669</v>
      </c>
      <c r="L309" s="16" t="s">
        <v>7418</v>
      </c>
      <c r="M309" s="17" t="s">
        <v>7419</v>
      </c>
      <c r="N309" s="14" t="s">
        <v>128</v>
      </c>
      <c r="O309" s="14" t="s">
        <v>263</v>
      </c>
      <c r="P309" s="14" t="s">
        <v>7420</v>
      </c>
      <c r="Q309" s="14" t="s">
        <v>168</v>
      </c>
      <c r="R309" s="14" t="s">
        <v>2955</v>
      </c>
      <c r="S309" s="14" t="s">
        <v>7421</v>
      </c>
      <c r="T309" s="14" t="s">
        <v>291</v>
      </c>
      <c r="U309" s="14" t="s">
        <v>3543</v>
      </c>
      <c r="V309" s="16" t="s">
        <v>7422</v>
      </c>
      <c r="W309" s="14" t="s">
        <v>333</v>
      </c>
      <c r="X309" s="14" t="s">
        <v>2536</v>
      </c>
      <c r="Y309" s="16" t="s">
        <v>7423</v>
      </c>
      <c r="Z309" s="14" t="s">
        <v>168</v>
      </c>
      <c r="AA309" s="18"/>
      <c r="AB309" s="19"/>
      <c r="AC309" s="19" t="s">
        <v>2536</v>
      </c>
      <c r="AD309" s="19" t="s">
        <v>2536</v>
      </c>
      <c r="AE309" s="14" t="s">
        <v>291</v>
      </c>
      <c r="AF309" s="20" t="s">
        <v>2536</v>
      </c>
      <c r="AG309" s="21" t="s">
        <v>7424</v>
      </c>
      <c r="AH309" s="19" t="s">
        <v>2536</v>
      </c>
      <c r="AI309" s="16" t="s">
        <v>2885</v>
      </c>
      <c r="AJ309" s="16" t="s">
        <v>7425</v>
      </c>
      <c r="AK309" s="16" t="s">
        <v>7426</v>
      </c>
      <c r="AL309" s="14" t="s">
        <v>184</v>
      </c>
      <c r="AM309" s="14" t="s">
        <v>7427</v>
      </c>
    </row>
    <row r="310" customFormat="false" ht="15" hidden="false" customHeight="true" outlineLevel="0" collapsed="false">
      <c r="A310" s="14" t="s">
        <v>7428</v>
      </c>
      <c r="B310" s="14" t="s">
        <v>157</v>
      </c>
      <c r="C310" s="15" t="n">
        <v>44320</v>
      </c>
      <c r="D310" s="14" t="n">
        <f aca="false">IF(C310="","",YEAR(C310))</f>
        <v>2021</v>
      </c>
      <c r="E310" s="14" t="s">
        <v>2794</v>
      </c>
      <c r="F310" s="16" t="s">
        <v>7372</v>
      </c>
      <c r="G310" s="14" t="s">
        <v>2536</v>
      </c>
      <c r="H310" s="14"/>
      <c r="I310" s="16" t="s">
        <v>7429</v>
      </c>
      <c r="J310" s="14" t="s">
        <v>2691</v>
      </c>
      <c r="K310" s="14" t="s">
        <v>3669</v>
      </c>
      <c r="L310" s="16" t="s">
        <v>7429</v>
      </c>
      <c r="M310" s="17" t="s">
        <v>7430</v>
      </c>
      <c r="N310" s="14" t="s">
        <v>128</v>
      </c>
      <c r="O310" s="14" t="s">
        <v>263</v>
      </c>
      <c r="P310" s="14" t="s">
        <v>7431</v>
      </c>
      <c r="Q310" s="14" t="s">
        <v>168</v>
      </c>
      <c r="R310" s="14" t="s">
        <v>2877</v>
      </c>
      <c r="S310" s="14" t="s">
        <v>7432</v>
      </c>
      <c r="T310" s="14" t="s">
        <v>291</v>
      </c>
      <c r="U310" s="14" t="s">
        <v>3543</v>
      </c>
      <c r="V310" s="16" t="s">
        <v>7433</v>
      </c>
      <c r="W310" s="14" t="s">
        <v>333</v>
      </c>
      <c r="X310" s="14" t="s">
        <v>2536</v>
      </c>
      <c r="Y310" s="16" t="s">
        <v>7434</v>
      </c>
      <c r="Z310" s="14" t="s">
        <v>168</v>
      </c>
      <c r="AA310" s="18"/>
      <c r="AB310" s="19"/>
      <c r="AC310" s="19" t="s">
        <v>2536</v>
      </c>
      <c r="AD310" s="19" t="s">
        <v>2536</v>
      </c>
      <c r="AE310" s="14" t="s">
        <v>291</v>
      </c>
      <c r="AF310" s="20" t="s">
        <v>7435</v>
      </c>
      <c r="AG310" s="21" t="s">
        <v>7436</v>
      </c>
      <c r="AH310" s="19" t="s">
        <v>2536</v>
      </c>
      <c r="AI310" s="16" t="s">
        <v>2885</v>
      </c>
      <c r="AJ310" s="16" t="s">
        <v>7437</v>
      </c>
      <c r="AK310" s="16" t="s">
        <v>7438</v>
      </c>
      <c r="AL310" s="14" t="s">
        <v>184</v>
      </c>
      <c r="AM310" s="14" t="s">
        <v>7439</v>
      </c>
    </row>
    <row r="311" customFormat="false" ht="15" hidden="false" customHeight="true" outlineLevel="0" collapsed="false">
      <c r="A311" s="14" t="s">
        <v>7440</v>
      </c>
      <c r="B311" s="14" t="s">
        <v>157</v>
      </c>
      <c r="C311" s="15" t="n">
        <v>44664</v>
      </c>
      <c r="D311" s="14" t="n">
        <f aca="false">IF(C311="","",YEAR(C311))</f>
        <v>2022</v>
      </c>
      <c r="E311" s="14" t="s">
        <v>2794</v>
      </c>
      <c r="F311" s="16" t="s">
        <v>7372</v>
      </c>
      <c r="G311" s="14" t="s">
        <v>2536</v>
      </c>
      <c r="H311" s="14"/>
      <c r="I311" s="16" t="s">
        <v>7441</v>
      </c>
      <c r="J311" s="14" t="s">
        <v>2691</v>
      </c>
      <c r="K311" s="14" t="s">
        <v>3669</v>
      </c>
      <c r="L311" s="16" t="s">
        <v>7441</v>
      </c>
      <c r="M311" s="17" t="s">
        <v>7442</v>
      </c>
      <c r="N311" s="14" t="s">
        <v>128</v>
      </c>
      <c r="O311" s="14" t="s">
        <v>263</v>
      </c>
      <c r="P311" s="14" t="s">
        <v>7443</v>
      </c>
      <c r="Q311" s="14" t="s">
        <v>168</v>
      </c>
      <c r="R311" s="14" t="s">
        <v>2877</v>
      </c>
      <c r="S311" s="14" t="s">
        <v>7444</v>
      </c>
      <c r="T311" s="14" t="s">
        <v>291</v>
      </c>
      <c r="U311" s="14" t="s">
        <v>3543</v>
      </c>
      <c r="V311" s="16" t="s">
        <v>7445</v>
      </c>
      <c r="W311" s="14" t="s">
        <v>333</v>
      </c>
      <c r="X311" s="14" t="s">
        <v>2536</v>
      </c>
      <c r="Y311" s="16" t="s">
        <v>2536</v>
      </c>
      <c r="Z311" s="14" t="s">
        <v>168</v>
      </c>
      <c r="AA311" s="18"/>
      <c r="AB311" s="19"/>
      <c r="AC311" s="19" t="s">
        <v>2536</v>
      </c>
      <c r="AD311" s="19" t="s">
        <v>2536</v>
      </c>
      <c r="AE311" s="14" t="s">
        <v>291</v>
      </c>
      <c r="AF311" s="20" t="s">
        <v>7446</v>
      </c>
      <c r="AG311" s="21" t="s">
        <v>7447</v>
      </c>
      <c r="AH311" s="19" t="s">
        <v>2536</v>
      </c>
      <c r="AI311" s="16" t="s">
        <v>2885</v>
      </c>
      <c r="AJ311" s="16" t="s">
        <v>7448</v>
      </c>
      <c r="AK311" s="16" t="s">
        <v>7449</v>
      </c>
      <c r="AL311" s="14" t="s">
        <v>184</v>
      </c>
      <c r="AM311" s="14" t="s">
        <v>7450</v>
      </c>
    </row>
    <row r="312" customFormat="false" ht="15" hidden="false" customHeight="true" outlineLevel="0" collapsed="false">
      <c r="A312" s="14" t="s">
        <v>7451</v>
      </c>
      <c r="B312" s="14" t="s">
        <v>157</v>
      </c>
      <c r="C312" s="15" t="n">
        <v>44690</v>
      </c>
      <c r="D312" s="14" t="n">
        <f aca="false">IF(C312="","",YEAR(C312))</f>
        <v>2022</v>
      </c>
      <c r="E312" s="14" t="s">
        <v>2801</v>
      </c>
      <c r="F312" s="16" t="s">
        <v>7372</v>
      </c>
      <c r="G312" s="14" t="s">
        <v>2536</v>
      </c>
      <c r="H312" s="14"/>
      <c r="I312" s="16" t="s">
        <v>7452</v>
      </c>
      <c r="J312" s="14" t="s">
        <v>2691</v>
      </c>
      <c r="K312" s="14" t="s">
        <v>6393</v>
      </c>
      <c r="L312" s="16" t="s">
        <v>7452</v>
      </c>
      <c r="M312" s="17" t="s">
        <v>7453</v>
      </c>
      <c r="N312" s="14" t="s">
        <v>128</v>
      </c>
      <c r="O312" s="14" t="s">
        <v>166</v>
      </c>
      <c r="P312" s="14" t="s">
        <v>7454</v>
      </c>
      <c r="Q312" s="14" t="s">
        <v>168</v>
      </c>
      <c r="R312" s="14" t="s">
        <v>3011</v>
      </c>
      <c r="S312" s="14" t="s">
        <v>7455</v>
      </c>
      <c r="T312" s="14" t="s">
        <v>291</v>
      </c>
      <c r="U312" s="14" t="s">
        <v>3543</v>
      </c>
      <c r="V312" s="16" t="s">
        <v>7456</v>
      </c>
      <c r="W312" s="14" t="s">
        <v>333</v>
      </c>
      <c r="X312" s="14" t="s">
        <v>7457</v>
      </c>
      <c r="Y312" s="16" t="s">
        <v>7458</v>
      </c>
      <c r="Z312" s="14" t="s">
        <v>168</v>
      </c>
      <c r="AA312" s="18"/>
      <c r="AB312" s="19"/>
      <c r="AC312" s="19" t="s">
        <v>2536</v>
      </c>
      <c r="AD312" s="19" t="s">
        <v>2536</v>
      </c>
      <c r="AE312" s="14" t="s">
        <v>291</v>
      </c>
      <c r="AF312" s="20" t="s">
        <v>7459</v>
      </c>
      <c r="AG312" s="21" t="s">
        <v>7460</v>
      </c>
      <c r="AH312" s="19" t="s">
        <v>7461</v>
      </c>
      <c r="AI312" s="16" t="s">
        <v>7462</v>
      </c>
      <c r="AJ312" s="16" t="s">
        <v>7463</v>
      </c>
      <c r="AK312" s="16" t="s">
        <v>7464</v>
      </c>
      <c r="AL312" s="14" t="s">
        <v>184</v>
      </c>
      <c r="AM312" s="14" t="s">
        <v>7465</v>
      </c>
    </row>
    <row r="313" customFormat="false" ht="15" hidden="false" customHeight="true" outlineLevel="0" collapsed="false">
      <c r="A313" s="14" t="s">
        <v>7466</v>
      </c>
      <c r="B313" s="14" t="s">
        <v>157</v>
      </c>
      <c r="C313" s="15" t="n">
        <v>44755</v>
      </c>
      <c r="D313" s="14" t="n">
        <f aca="false">IF(C313="","",YEAR(C313))</f>
        <v>2022</v>
      </c>
      <c r="E313" s="14" t="s">
        <v>2794</v>
      </c>
      <c r="F313" s="16" t="s">
        <v>7372</v>
      </c>
      <c r="G313" s="14" t="s">
        <v>2536</v>
      </c>
      <c r="H313" s="14"/>
      <c r="I313" s="16" t="s">
        <v>7467</v>
      </c>
      <c r="J313" s="14" t="s">
        <v>2691</v>
      </c>
      <c r="K313" s="14" t="s">
        <v>3669</v>
      </c>
      <c r="L313" s="16" t="s">
        <v>7467</v>
      </c>
      <c r="M313" s="17" t="s">
        <v>7468</v>
      </c>
      <c r="N313" s="14" t="s">
        <v>128</v>
      </c>
      <c r="O313" s="14" t="s">
        <v>263</v>
      </c>
      <c r="P313" s="14" t="s">
        <v>7469</v>
      </c>
      <c r="Q313" s="14" t="s">
        <v>168</v>
      </c>
      <c r="R313" s="14" t="s">
        <v>2877</v>
      </c>
      <c r="S313" s="14" t="s">
        <v>7470</v>
      </c>
      <c r="T313" s="14" t="s">
        <v>291</v>
      </c>
      <c r="U313" s="14" t="s">
        <v>3543</v>
      </c>
      <c r="V313" s="16" t="s">
        <v>7471</v>
      </c>
      <c r="W313" s="14" t="s">
        <v>333</v>
      </c>
      <c r="X313" s="14" t="s">
        <v>2536</v>
      </c>
      <c r="Y313" s="16" t="s">
        <v>2536</v>
      </c>
      <c r="Z313" s="14" t="s">
        <v>168</v>
      </c>
      <c r="AA313" s="18"/>
      <c r="AB313" s="19"/>
      <c r="AC313" s="19" t="s">
        <v>2536</v>
      </c>
      <c r="AD313" s="19" t="s">
        <v>2536</v>
      </c>
      <c r="AE313" s="14" t="s">
        <v>291</v>
      </c>
      <c r="AF313" s="20" t="s">
        <v>2536</v>
      </c>
      <c r="AG313" s="21" t="s">
        <v>1595</v>
      </c>
      <c r="AH313" s="19" t="s">
        <v>2536</v>
      </c>
      <c r="AI313" s="16" t="s">
        <v>2885</v>
      </c>
      <c r="AJ313" s="16" t="s">
        <v>7472</v>
      </c>
      <c r="AK313" s="16" t="s">
        <v>7473</v>
      </c>
      <c r="AL313" s="14" t="s">
        <v>184</v>
      </c>
      <c r="AM313" s="14" t="s">
        <v>7474</v>
      </c>
    </row>
    <row r="314" customFormat="false" ht="15" hidden="false" customHeight="true" outlineLevel="0" collapsed="false">
      <c r="A314" s="14" t="s">
        <v>7475</v>
      </c>
      <c r="B314" s="14" t="s">
        <v>157</v>
      </c>
      <c r="C314" s="15" t="n">
        <v>44985</v>
      </c>
      <c r="D314" s="14" t="n">
        <f aca="false">IF(C314="","",YEAR(C314))</f>
        <v>2023</v>
      </c>
      <c r="E314" s="14" t="s">
        <v>3070</v>
      </c>
      <c r="F314" s="16" t="s">
        <v>7372</v>
      </c>
      <c r="G314" s="14" t="s">
        <v>2536</v>
      </c>
      <c r="H314" s="14"/>
      <c r="I314" s="16" t="s">
        <v>7476</v>
      </c>
      <c r="J314" s="14" t="s">
        <v>2691</v>
      </c>
      <c r="K314" s="14" t="s">
        <v>3669</v>
      </c>
      <c r="L314" s="16" t="s">
        <v>7476</v>
      </c>
      <c r="M314" s="17" t="s">
        <v>7477</v>
      </c>
      <c r="N314" s="14" t="s">
        <v>128</v>
      </c>
      <c r="O314" s="14" t="s">
        <v>263</v>
      </c>
      <c r="P314" s="14" t="s">
        <v>7478</v>
      </c>
      <c r="Q314" s="14" t="s">
        <v>168</v>
      </c>
      <c r="R314" s="14" t="s">
        <v>2955</v>
      </c>
      <c r="S314" s="14" t="s">
        <v>7479</v>
      </c>
      <c r="T314" s="14" t="s">
        <v>291</v>
      </c>
      <c r="U314" s="14" t="s">
        <v>3543</v>
      </c>
      <c r="V314" s="16" t="s">
        <v>7480</v>
      </c>
      <c r="W314" s="14" t="s">
        <v>333</v>
      </c>
      <c r="X314" s="14" t="s">
        <v>2536</v>
      </c>
      <c r="Y314" s="16" t="s">
        <v>7481</v>
      </c>
      <c r="Z314" s="14" t="s">
        <v>168</v>
      </c>
      <c r="AA314" s="18"/>
      <c r="AB314" s="19"/>
      <c r="AC314" s="19" t="s">
        <v>2536</v>
      </c>
      <c r="AD314" s="19" t="s">
        <v>2536</v>
      </c>
      <c r="AE314" s="14" t="s">
        <v>291</v>
      </c>
      <c r="AF314" s="20" t="s">
        <v>2536</v>
      </c>
      <c r="AG314" s="21" t="s">
        <v>7482</v>
      </c>
      <c r="AH314" s="19" t="s">
        <v>2536</v>
      </c>
      <c r="AI314" s="16" t="s">
        <v>2885</v>
      </c>
      <c r="AJ314" s="16" t="s">
        <v>7483</v>
      </c>
      <c r="AK314" s="16" t="s">
        <v>7484</v>
      </c>
      <c r="AL314" s="14" t="s">
        <v>184</v>
      </c>
      <c r="AM314" s="14" t="s">
        <v>7485</v>
      </c>
    </row>
    <row r="315" customFormat="false" ht="15" hidden="false" customHeight="true" outlineLevel="0" collapsed="false">
      <c r="A315" s="14" t="s">
        <v>7486</v>
      </c>
      <c r="B315" s="14" t="s">
        <v>157</v>
      </c>
      <c r="C315" s="15" t="n">
        <v>44986</v>
      </c>
      <c r="D315" s="14" t="n">
        <f aca="false">IF(C315="","",YEAR(C315))</f>
        <v>2023</v>
      </c>
      <c r="E315" s="14" t="s">
        <v>2794</v>
      </c>
      <c r="F315" s="16" t="s">
        <v>7372</v>
      </c>
      <c r="G315" s="14" t="s">
        <v>2536</v>
      </c>
      <c r="H315" s="14"/>
      <c r="I315" s="16" t="s">
        <v>7487</v>
      </c>
      <c r="J315" s="14" t="s">
        <v>2691</v>
      </c>
      <c r="K315" s="14" t="s">
        <v>3669</v>
      </c>
      <c r="L315" s="16" t="s">
        <v>7487</v>
      </c>
      <c r="M315" s="17" t="s">
        <v>7488</v>
      </c>
      <c r="N315" s="14" t="s">
        <v>128</v>
      </c>
      <c r="O315" s="14" t="s">
        <v>263</v>
      </c>
      <c r="P315" s="14" t="s">
        <v>7489</v>
      </c>
      <c r="Q315" s="14" t="s">
        <v>168</v>
      </c>
      <c r="R315" s="14" t="s">
        <v>2877</v>
      </c>
      <c r="S315" s="14" t="s">
        <v>7490</v>
      </c>
      <c r="T315" s="14" t="s">
        <v>291</v>
      </c>
      <c r="U315" s="14" t="s">
        <v>3543</v>
      </c>
      <c r="V315" s="16" t="s">
        <v>7491</v>
      </c>
      <c r="W315" s="14" t="s">
        <v>333</v>
      </c>
      <c r="X315" s="14" t="s">
        <v>2536</v>
      </c>
      <c r="Y315" s="16" t="s">
        <v>2536</v>
      </c>
      <c r="Z315" s="14" t="s">
        <v>168</v>
      </c>
      <c r="AA315" s="18"/>
      <c r="AB315" s="19"/>
      <c r="AC315" s="19" t="s">
        <v>2536</v>
      </c>
      <c r="AD315" s="19" t="s">
        <v>2536</v>
      </c>
      <c r="AE315" s="14" t="s">
        <v>291</v>
      </c>
      <c r="AF315" s="20" t="s">
        <v>7492</v>
      </c>
      <c r="AG315" s="21" t="s">
        <v>1595</v>
      </c>
      <c r="AH315" s="19" t="s">
        <v>2536</v>
      </c>
      <c r="AI315" s="16" t="s">
        <v>2885</v>
      </c>
      <c r="AJ315" s="16" t="s">
        <v>7493</v>
      </c>
      <c r="AK315" s="16" t="s">
        <v>7494</v>
      </c>
      <c r="AL315" s="14" t="s">
        <v>184</v>
      </c>
      <c r="AM315" s="14" t="s">
        <v>7495</v>
      </c>
    </row>
    <row r="316" customFormat="false" ht="15" hidden="false" customHeight="true" outlineLevel="0" collapsed="false">
      <c r="A316" s="14" t="s">
        <v>7496</v>
      </c>
      <c r="B316" s="14" t="s">
        <v>157</v>
      </c>
      <c r="C316" s="15" t="n">
        <v>46093</v>
      </c>
      <c r="D316" s="14" t="n">
        <f aca="false">IF(C316="","",YEAR(C316))</f>
        <v>2026</v>
      </c>
      <c r="E316" s="14" t="s">
        <v>2801</v>
      </c>
      <c r="F316" s="16" t="s">
        <v>7372</v>
      </c>
      <c r="G316" s="14" t="s">
        <v>2536</v>
      </c>
      <c r="H316" s="14"/>
      <c r="I316" s="16" t="s">
        <v>7497</v>
      </c>
      <c r="J316" s="14" t="s">
        <v>2691</v>
      </c>
      <c r="K316" s="14" t="s">
        <v>3669</v>
      </c>
      <c r="L316" s="16" t="s">
        <v>7497</v>
      </c>
      <c r="M316" s="17" t="s">
        <v>7498</v>
      </c>
      <c r="N316" s="14" t="s">
        <v>128</v>
      </c>
      <c r="O316" s="14" t="s">
        <v>166</v>
      </c>
      <c r="P316" s="14" t="s">
        <v>7499</v>
      </c>
      <c r="Q316" s="14" t="s">
        <v>168</v>
      </c>
      <c r="R316" s="14" t="s">
        <v>3011</v>
      </c>
      <c r="S316" s="14" t="s">
        <v>7500</v>
      </c>
      <c r="T316" s="14" t="s">
        <v>291</v>
      </c>
      <c r="U316" s="14" t="s">
        <v>3543</v>
      </c>
      <c r="V316" s="16" t="s">
        <v>7501</v>
      </c>
      <c r="W316" s="14" t="s">
        <v>333</v>
      </c>
      <c r="X316" s="14" t="s">
        <v>7502</v>
      </c>
      <c r="Y316" s="16" t="s">
        <v>7503</v>
      </c>
      <c r="Z316" s="14" t="s">
        <v>168</v>
      </c>
      <c r="AA316" s="18" t="s">
        <v>7504</v>
      </c>
      <c r="AB316" s="19"/>
      <c r="AC316" s="19" t="s">
        <v>2536</v>
      </c>
      <c r="AD316" s="19" t="s">
        <v>2536</v>
      </c>
      <c r="AE316" s="14" t="s">
        <v>291</v>
      </c>
      <c r="AF316" s="20" t="s">
        <v>7505</v>
      </c>
      <c r="AG316" s="21" t="s">
        <v>7506</v>
      </c>
      <c r="AH316" s="19" t="s">
        <v>7507</v>
      </c>
      <c r="AI316" s="16" t="s">
        <v>7508</v>
      </c>
      <c r="AJ316" s="16" t="s">
        <v>7509</v>
      </c>
      <c r="AK316" s="16" t="s">
        <v>7510</v>
      </c>
      <c r="AL316" s="14" t="s">
        <v>184</v>
      </c>
      <c r="AM316" s="14" t="s">
        <v>7511</v>
      </c>
    </row>
    <row r="317" customFormat="false" ht="15" hidden="false" customHeight="true" outlineLevel="0" collapsed="false">
      <c r="A317" s="14"/>
      <c r="B317" s="14"/>
      <c r="C317" s="15"/>
      <c r="D317" s="14" t="str">
        <f aca="false">IF(C317="","",YEAR(C317))</f>
        <v/>
      </c>
      <c r="E317" s="14"/>
      <c r="F317" s="14"/>
      <c r="G317" s="14"/>
      <c r="H317" s="14"/>
      <c r="I317" s="14"/>
      <c r="J317" s="14"/>
      <c r="K317" s="14"/>
      <c r="L317" s="14"/>
      <c r="M317" s="14"/>
      <c r="N317" s="14"/>
      <c r="O317" s="14"/>
      <c r="P317" s="14"/>
      <c r="Q317" s="14"/>
      <c r="R317" s="14"/>
      <c r="S317" s="14"/>
      <c r="T317" s="14"/>
      <c r="U317" s="14"/>
      <c r="V317" s="14"/>
      <c r="W317" s="14"/>
      <c r="X317" s="14"/>
      <c r="Y317" s="14"/>
      <c r="Z317" s="14"/>
      <c r="AA317" s="18"/>
      <c r="AB317" s="19"/>
      <c r="AC317" s="19"/>
      <c r="AD317" s="19"/>
      <c r="AE317" s="14"/>
      <c r="AF317" s="20"/>
      <c r="AG317" s="21"/>
      <c r="AH317" s="19"/>
      <c r="AI317" s="14"/>
      <c r="AJ317" s="14"/>
      <c r="AK317" s="14"/>
      <c r="AL317" s="14"/>
      <c r="AM317" s="14"/>
    </row>
    <row r="318" customFormat="false" ht="15" hidden="false" customHeight="true" outlineLevel="0" collapsed="false">
      <c r="A318" s="14"/>
      <c r="B318" s="14"/>
      <c r="C318" s="15"/>
      <c r="D318" s="14" t="str">
        <f aca="false">IF(C318="","",YEAR(C318))</f>
        <v/>
      </c>
      <c r="E318" s="14"/>
      <c r="F318" s="14"/>
      <c r="G318" s="14"/>
      <c r="H318" s="14"/>
      <c r="I318" s="14"/>
      <c r="J318" s="14"/>
      <c r="K318" s="14"/>
      <c r="L318" s="14"/>
      <c r="M318" s="14"/>
      <c r="N318" s="14"/>
      <c r="O318" s="14"/>
      <c r="P318" s="14"/>
      <c r="Q318" s="14"/>
      <c r="R318" s="14"/>
      <c r="S318" s="14"/>
      <c r="T318" s="14"/>
      <c r="U318" s="14"/>
      <c r="V318" s="14"/>
      <c r="W318" s="14"/>
      <c r="X318" s="14"/>
      <c r="Y318" s="14"/>
      <c r="Z318" s="14"/>
      <c r="AA318" s="18"/>
      <c r="AB318" s="19"/>
      <c r="AC318" s="19"/>
      <c r="AD318" s="19"/>
      <c r="AE318" s="14"/>
      <c r="AF318" s="20"/>
      <c r="AG318" s="21"/>
      <c r="AH318" s="19"/>
      <c r="AI318" s="14"/>
      <c r="AJ318" s="14"/>
      <c r="AK318" s="14"/>
      <c r="AL318" s="14"/>
      <c r="AM318" s="14"/>
    </row>
    <row r="319" customFormat="false" ht="15" hidden="false" customHeight="true" outlineLevel="0" collapsed="false">
      <c r="A319" s="14"/>
      <c r="B319" s="14"/>
      <c r="C319" s="15"/>
      <c r="D319" s="14" t="str">
        <f aca="false">IF(C319="","",YEAR(C319))</f>
        <v/>
      </c>
      <c r="E319" s="14"/>
      <c r="F319" s="14"/>
      <c r="G319" s="14"/>
      <c r="H319" s="14"/>
      <c r="I319" s="14"/>
      <c r="J319" s="14"/>
      <c r="K319" s="14"/>
      <c r="L319" s="14"/>
      <c r="M319" s="14"/>
      <c r="N319" s="14"/>
      <c r="O319" s="14"/>
      <c r="P319" s="14"/>
      <c r="Q319" s="14"/>
      <c r="R319" s="14"/>
      <c r="S319" s="14"/>
      <c r="T319" s="14"/>
      <c r="U319" s="14"/>
      <c r="V319" s="14"/>
      <c r="W319" s="14"/>
      <c r="X319" s="14"/>
      <c r="Y319" s="14"/>
      <c r="Z319" s="14"/>
      <c r="AA319" s="18"/>
      <c r="AB319" s="19"/>
      <c r="AC319" s="19"/>
      <c r="AD319" s="19"/>
      <c r="AE319" s="14"/>
      <c r="AF319" s="20"/>
      <c r="AG319" s="21"/>
      <c r="AH319" s="19"/>
      <c r="AI319" s="14"/>
      <c r="AJ319" s="14"/>
      <c r="AK319" s="14"/>
      <c r="AL319" s="14"/>
      <c r="AM319" s="14"/>
    </row>
    <row r="320" customFormat="false" ht="15" hidden="false" customHeight="true" outlineLevel="0" collapsed="false">
      <c r="A320" s="14"/>
      <c r="B320" s="14"/>
      <c r="C320" s="15"/>
      <c r="D320" s="14" t="str">
        <f aca="false">IF(C320="","",YEAR(C320))</f>
        <v/>
      </c>
      <c r="E320" s="14"/>
      <c r="F320" s="14"/>
      <c r="G320" s="14"/>
      <c r="H320" s="14"/>
      <c r="I320" s="14"/>
      <c r="J320" s="14"/>
      <c r="K320" s="14"/>
      <c r="L320" s="14"/>
      <c r="M320" s="14"/>
      <c r="N320" s="14"/>
      <c r="O320" s="14"/>
      <c r="P320" s="14"/>
      <c r="Q320" s="14"/>
      <c r="R320" s="14"/>
      <c r="S320" s="14"/>
      <c r="T320" s="14"/>
      <c r="U320" s="14"/>
      <c r="V320" s="14"/>
      <c r="W320" s="14"/>
      <c r="X320" s="14"/>
      <c r="Y320" s="14"/>
      <c r="Z320" s="14"/>
      <c r="AA320" s="18"/>
      <c r="AB320" s="19"/>
      <c r="AC320" s="19"/>
      <c r="AD320" s="19"/>
      <c r="AE320" s="14"/>
      <c r="AF320" s="20"/>
      <c r="AG320" s="21"/>
      <c r="AH320" s="19"/>
      <c r="AI320" s="14"/>
      <c r="AJ320" s="14"/>
      <c r="AK320" s="14"/>
      <c r="AL320" s="14"/>
      <c r="AM320" s="14"/>
    </row>
    <row r="321" customFormat="false" ht="15" hidden="false" customHeight="true" outlineLevel="0" collapsed="false">
      <c r="A321" s="14"/>
      <c r="B321" s="14"/>
      <c r="C321" s="15"/>
      <c r="D321" s="14" t="str">
        <f aca="false">IF(C321="","",YEAR(C321))</f>
        <v/>
      </c>
      <c r="E321" s="14"/>
      <c r="F321" s="14"/>
      <c r="G321" s="14"/>
      <c r="H321" s="14"/>
      <c r="I321" s="14"/>
      <c r="J321" s="14"/>
      <c r="K321" s="14"/>
      <c r="L321" s="14"/>
      <c r="M321" s="14"/>
      <c r="N321" s="14"/>
      <c r="O321" s="14"/>
      <c r="P321" s="14"/>
      <c r="Q321" s="14"/>
      <c r="R321" s="14"/>
      <c r="S321" s="14"/>
      <c r="T321" s="14"/>
      <c r="U321" s="14"/>
      <c r="V321" s="14"/>
      <c r="W321" s="14"/>
      <c r="X321" s="14"/>
      <c r="Y321" s="14"/>
      <c r="Z321" s="14"/>
      <c r="AA321" s="18"/>
      <c r="AB321" s="19"/>
      <c r="AC321" s="19"/>
      <c r="AD321" s="19"/>
      <c r="AE321" s="14"/>
      <c r="AF321" s="20"/>
      <c r="AG321" s="21"/>
      <c r="AH321" s="19"/>
      <c r="AI321" s="14"/>
      <c r="AJ321" s="14"/>
      <c r="AK321" s="14"/>
      <c r="AL321" s="14"/>
      <c r="AM321" s="14"/>
    </row>
    <row r="322" customFormat="false" ht="15" hidden="false" customHeight="true" outlineLevel="0" collapsed="false">
      <c r="A322" s="14"/>
      <c r="B322" s="14"/>
      <c r="C322" s="15"/>
      <c r="D322" s="14" t="str">
        <f aca="false">IF(C322="","",YEAR(C322))</f>
        <v/>
      </c>
      <c r="E322" s="14"/>
      <c r="F322" s="14"/>
      <c r="G322" s="14"/>
      <c r="H322" s="14"/>
      <c r="I322" s="14"/>
      <c r="J322" s="14"/>
      <c r="K322" s="14"/>
      <c r="L322" s="14"/>
      <c r="M322" s="14"/>
      <c r="N322" s="14"/>
      <c r="O322" s="14"/>
      <c r="P322" s="14"/>
      <c r="Q322" s="14"/>
      <c r="R322" s="14"/>
      <c r="S322" s="14"/>
      <c r="T322" s="14"/>
      <c r="U322" s="14"/>
      <c r="V322" s="14"/>
      <c r="W322" s="14"/>
      <c r="X322" s="14"/>
      <c r="Y322" s="14"/>
      <c r="Z322" s="14"/>
      <c r="AA322" s="18"/>
      <c r="AB322" s="19"/>
      <c r="AC322" s="19"/>
      <c r="AD322" s="19"/>
      <c r="AE322" s="14"/>
      <c r="AF322" s="20"/>
      <c r="AG322" s="21"/>
      <c r="AH322" s="19"/>
      <c r="AI322" s="14"/>
      <c r="AJ322" s="14"/>
      <c r="AK322" s="14"/>
      <c r="AL322" s="14"/>
      <c r="AM322" s="14"/>
    </row>
    <row r="323" customFormat="false" ht="15" hidden="false" customHeight="true" outlineLevel="0" collapsed="false">
      <c r="A323" s="14"/>
      <c r="B323" s="14"/>
      <c r="C323" s="15"/>
      <c r="D323" s="14" t="str">
        <f aca="false">IF(C323="","",YEAR(C323))</f>
        <v/>
      </c>
      <c r="E323" s="14"/>
      <c r="F323" s="14"/>
      <c r="G323" s="14"/>
      <c r="H323" s="14"/>
      <c r="I323" s="14"/>
      <c r="J323" s="14"/>
      <c r="K323" s="14"/>
      <c r="L323" s="14"/>
      <c r="M323" s="14"/>
      <c r="N323" s="14"/>
      <c r="O323" s="14"/>
      <c r="P323" s="14"/>
      <c r="Q323" s="14"/>
      <c r="R323" s="14"/>
      <c r="S323" s="14"/>
      <c r="T323" s="14"/>
      <c r="U323" s="14"/>
      <c r="V323" s="14"/>
      <c r="W323" s="14"/>
      <c r="X323" s="14"/>
      <c r="Y323" s="14"/>
      <c r="Z323" s="14"/>
      <c r="AA323" s="18"/>
      <c r="AB323" s="19"/>
      <c r="AC323" s="19"/>
      <c r="AD323" s="19"/>
      <c r="AE323" s="14"/>
      <c r="AF323" s="20"/>
      <c r="AG323" s="21"/>
      <c r="AH323" s="19"/>
      <c r="AI323" s="14"/>
      <c r="AJ323" s="14"/>
      <c r="AK323" s="14"/>
      <c r="AL323" s="14"/>
      <c r="AM323" s="14"/>
    </row>
    <row r="324" customFormat="false" ht="15" hidden="false" customHeight="true" outlineLevel="0" collapsed="false">
      <c r="A324" s="14"/>
      <c r="B324" s="14"/>
      <c r="C324" s="15"/>
      <c r="D324" s="14" t="str">
        <f aca="false">IF(C324="","",YEAR(C324))</f>
        <v/>
      </c>
      <c r="E324" s="14"/>
      <c r="F324" s="14"/>
      <c r="G324" s="14"/>
      <c r="H324" s="14"/>
      <c r="I324" s="14"/>
      <c r="J324" s="14"/>
      <c r="K324" s="14"/>
      <c r="L324" s="14"/>
      <c r="M324" s="14"/>
      <c r="N324" s="14"/>
      <c r="O324" s="14"/>
      <c r="P324" s="14"/>
      <c r="Q324" s="14"/>
      <c r="R324" s="14"/>
      <c r="S324" s="14"/>
      <c r="T324" s="14"/>
      <c r="U324" s="14"/>
      <c r="V324" s="14"/>
      <c r="W324" s="14"/>
      <c r="X324" s="14"/>
      <c r="Y324" s="14"/>
      <c r="Z324" s="14"/>
      <c r="AA324" s="18"/>
      <c r="AB324" s="19"/>
      <c r="AC324" s="19"/>
      <c r="AD324" s="19"/>
      <c r="AE324" s="14"/>
      <c r="AF324" s="20"/>
      <c r="AG324" s="21"/>
      <c r="AH324" s="19"/>
      <c r="AI324" s="14"/>
      <c r="AJ324" s="14"/>
      <c r="AK324" s="14"/>
      <c r="AL324" s="14"/>
      <c r="AM324" s="14"/>
    </row>
    <row r="325" customFormat="false" ht="15" hidden="false" customHeight="true" outlineLevel="0" collapsed="false">
      <c r="A325" s="14"/>
      <c r="B325" s="14"/>
      <c r="C325" s="15"/>
      <c r="D325" s="14" t="str">
        <f aca="false">IF(C325="","",YEAR(C325))</f>
        <v/>
      </c>
      <c r="E325" s="14"/>
      <c r="F325" s="14"/>
      <c r="G325" s="14"/>
      <c r="H325" s="14"/>
      <c r="I325" s="14"/>
      <c r="J325" s="14"/>
      <c r="K325" s="14"/>
      <c r="L325" s="14"/>
      <c r="M325" s="14"/>
      <c r="N325" s="14"/>
      <c r="O325" s="14"/>
      <c r="P325" s="14"/>
      <c r="Q325" s="14"/>
      <c r="R325" s="14"/>
      <c r="S325" s="14"/>
      <c r="T325" s="14"/>
      <c r="U325" s="14"/>
      <c r="V325" s="14"/>
      <c r="W325" s="14"/>
      <c r="X325" s="14"/>
      <c r="Y325" s="14"/>
      <c r="Z325" s="14"/>
      <c r="AA325" s="18"/>
      <c r="AB325" s="19"/>
      <c r="AC325" s="19"/>
      <c r="AD325" s="19"/>
      <c r="AE325" s="14"/>
      <c r="AF325" s="20"/>
      <c r="AG325" s="21"/>
      <c r="AH325" s="19"/>
      <c r="AI325" s="14"/>
      <c r="AJ325" s="14"/>
      <c r="AK325" s="14"/>
      <c r="AL325" s="14"/>
      <c r="AM325" s="14"/>
    </row>
    <row r="326" customFormat="false" ht="15" hidden="false" customHeight="true" outlineLevel="0" collapsed="false">
      <c r="A326" s="14"/>
      <c r="B326" s="14"/>
      <c r="C326" s="15"/>
      <c r="D326" s="14" t="str">
        <f aca="false">IF(C326="","",YEAR(C326))</f>
        <v/>
      </c>
      <c r="E326" s="14"/>
      <c r="F326" s="14"/>
      <c r="G326" s="14"/>
      <c r="H326" s="14"/>
      <c r="I326" s="14"/>
      <c r="J326" s="14"/>
      <c r="K326" s="14"/>
      <c r="L326" s="14"/>
      <c r="M326" s="14"/>
      <c r="N326" s="14"/>
      <c r="O326" s="14"/>
      <c r="P326" s="14"/>
      <c r="Q326" s="14"/>
      <c r="R326" s="14"/>
      <c r="S326" s="14"/>
      <c r="T326" s="14"/>
      <c r="U326" s="14"/>
      <c r="V326" s="14"/>
      <c r="W326" s="14"/>
      <c r="X326" s="14"/>
      <c r="Y326" s="14"/>
      <c r="Z326" s="14"/>
      <c r="AA326" s="18"/>
      <c r="AB326" s="19"/>
      <c r="AC326" s="19"/>
      <c r="AD326" s="19"/>
      <c r="AE326" s="14"/>
      <c r="AF326" s="20"/>
      <c r="AG326" s="21"/>
      <c r="AH326" s="19"/>
      <c r="AI326" s="14"/>
      <c r="AJ326" s="14"/>
      <c r="AK326" s="14"/>
      <c r="AL326" s="14"/>
      <c r="AM326" s="14"/>
    </row>
    <row r="327" customFormat="false" ht="15" hidden="false" customHeight="true" outlineLevel="0" collapsed="false">
      <c r="A327" s="14"/>
      <c r="B327" s="14"/>
      <c r="C327" s="15"/>
      <c r="D327" s="14" t="str">
        <f aca="false">IF(C327="","",YEAR(C327))</f>
        <v/>
      </c>
      <c r="E327" s="14"/>
      <c r="F327" s="14"/>
      <c r="G327" s="14"/>
      <c r="H327" s="14"/>
      <c r="I327" s="14"/>
      <c r="J327" s="14"/>
      <c r="K327" s="14"/>
      <c r="L327" s="14"/>
      <c r="M327" s="14"/>
      <c r="N327" s="14"/>
      <c r="O327" s="14"/>
      <c r="P327" s="14"/>
      <c r="Q327" s="14"/>
      <c r="R327" s="14"/>
      <c r="S327" s="14"/>
      <c r="T327" s="14"/>
      <c r="U327" s="14"/>
      <c r="V327" s="14"/>
      <c r="W327" s="14"/>
      <c r="X327" s="14"/>
      <c r="Y327" s="14"/>
      <c r="Z327" s="14"/>
      <c r="AA327" s="18"/>
      <c r="AB327" s="19"/>
      <c r="AC327" s="19"/>
      <c r="AD327" s="19"/>
      <c r="AE327" s="14"/>
      <c r="AF327" s="20"/>
      <c r="AG327" s="21"/>
      <c r="AH327" s="19"/>
      <c r="AI327" s="14"/>
      <c r="AJ327" s="14"/>
      <c r="AK327" s="14"/>
      <c r="AL327" s="14"/>
      <c r="AM327" s="14"/>
    </row>
    <row r="328" customFormat="false" ht="15" hidden="false" customHeight="true" outlineLevel="0" collapsed="false">
      <c r="A328" s="14"/>
      <c r="B328" s="14"/>
      <c r="C328" s="15"/>
      <c r="D328" s="14" t="str">
        <f aca="false">IF(C328="","",YEAR(C328))</f>
        <v/>
      </c>
      <c r="E328" s="14"/>
      <c r="F328" s="14"/>
      <c r="G328" s="14"/>
      <c r="H328" s="14"/>
      <c r="I328" s="14"/>
      <c r="J328" s="14"/>
      <c r="K328" s="14"/>
      <c r="L328" s="14"/>
      <c r="M328" s="14"/>
      <c r="N328" s="14"/>
      <c r="O328" s="14"/>
      <c r="P328" s="14"/>
      <c r="Q328" s="14"/>
      <c r="R328" s="14"/>
      <c r="S328" s="14"/>
      <c r="T328" s="14"/>
      <c r="U328" s="14"/>
      <c r="V328" s="14"/>
      <c r="W328" s="14"/>
      <c r="X328" s="14"/>
      <c r="Y328" s="14"/>
      <c r="Z328" s="14"/>
      <c r="AA328" s="18"/>
      <c r="AB328" s="19"/>
      <c r="AC328" s="19"/>
      <c r="AD328" s="19"/>
      <c r="AE328" s="14"/>
      <c r="AF328" s="20"/>
      <c r="AG328" s="21"/>
      <c r="AH328" s="19"/>
      <c r="AI328" s="14"/>
      <c r="AJ328" s="14"/>
      <c r="AK328" s="14"/>
      <c r="AL328" s="14"/>
      <c r="AM328" s="14"/>
    </row>
    <row r="329" customFormat="false" ht="15" hidden="false" customHeight="true" outlineLevel="0" collapsed="false">
      <c r="A329" s="14"/>
      <c r="B329" s="14"/>
      <c r="C329" s="15"/>
      <c r="D329" s="14" t="str">
        <f aca="false">IF(C329="","",YEAR(C329))</f>
        <v/>
      </c>
      <c r="E329" s="14"/>
      <c r="F329" s="14"/>
      <c r="G329" s="14"/>
      <c r="H329" s="14"/>
      <c r="I329" s="14"/>
      <c r="J329" s="14"/>
      <c r="K329" s="14"/>
      <c r="L329" s="14"/>
      <c r="M329" s="14"/>
      <c r="N329" s="14"/>
      <c r="O329" s="14"/>
      <c r="P329" s="14"/>
      <c r="Q329" s="14"/>
      <c r="R329" s="14"/>
      <c r="S329" s="14"/>
      <c r="T329" s="14"/>
      <c r="U329" s="14"/>
      <c r="V329" s="14"/>
      <c r="W329" s="14"/>
      <c r="X329" s="14"/>
      <c r="Y329" s="14"/>
      <c r="Z329" s="14"/>
      <c r="AA329" s="18"/>
      <c r="AB329" s="19"/>
      <c r="AC329" s="19"/>
      <c r="AD329" s="19"/>
      <c r="AE329" s="14"/>
      <c r="AF329" s="20"/>
      <c r="AG329" s="21"/>
      <c r="AH329" s="19"/>
      <c r="AI329" s="14"/>
      <c r="AJ329" s="14"/>
      <c r="AK329" s="14"/>
      <c r="AL329" s="14"/>
      <c r="AM329" s="14"/>
    </row>
    <row r="330" customFormat="false" ht="15" hidden="false" customHeight="true" outlineLevel="0" collapsed="false">
      <c r="A330" s="14"/>
      <c r="B330" s="14"/>
      <c r="C330" s="15"/>
      <c r="D330" s="14" t="str">
        <f aca="false">IF(C330="","",YEAR(C330))</f>
        <v/>
      </c>
      <c r="E330" s="14"/>
      <c r="F330" s="14"/>
      <c r="G330" s="14"/>
      <c r="H330" s="14"/>
      <c r="I330" s="14"/>
      <c r="J330" s="14"/>
      <c r="K330" s="14"/>
      <c r="L330" s="14"/>
      <c r="M330" s="14"/>
      <c r="N330" s="14"/>
      <c r="O330" s="14"/>
      <c r="P330" s="14"/>
      <c r="Q330" s="14"/>
      <c r="R330" s="14"/>
      <c r="S330" s="14"/>
      <c r="T330" s="14"/>
      <c r="U330" s="14"/>
      <c r="V330" s="14"/>
      <c r="W330" s="14"/>
      <c r="X330" s="14"/>
      <c r="Y330" s="14"/>
      <c r="Z330" s="14"/>
      <c r="AA330" s="18"/>
      <c r="AB330" s="19"/>
      <c r="AC330" s="19"/>
      <c r="AD330" s="19"/>
      <c r="AE330" s="14"/>
      <c r="AF330" s="20"/>
      <c r="AG330" s="21"/>
      <c r="AH330" s="19"/>
      <c r="AI330" s="14"/>
      <c r="AJ330" s="14"/>
      <c r="AK330" s="14"/>
      <c r="AL330" s="14"/>
      <c r="AM330" s="14"/>
    </row>
    <row r="331" customFormat="false" ht="15" hidden="false" customHeight="true" outlineLevel="0" collapsed="false">
      <c r="A331" s="14"/>
      <c r="B331" s="14"/>
      <c r="C331" s="15"/>
      <c r="D331" s="14" t="str">
        <f aca="false">IF(C331="","",YEAR(C331))</f>
        <v/>
      </c>
      <c r="E331" s="14"/>
      <c r="F331" s="14"/>
      <c r="G331" s="14"/>
      <c r="H331" s="14"/>
      <c r="I331" s="14"/>
      <c r="J331" s="14"/>
      <c r="K331" s="14"/>
      <c r="L331" s="14"/>
      <c r="M331" s="14"/>
      <c r="N331" s="14"/>
      <c r="O331" s="14"/>
      <c r="P331" s="14"/>
      <c r="Q331" s="14"/>
      <c r="R331" s="14"/>
      <c r="S331" s="14"/>
      <c r="T331" s="14"/>
      <c r="U331" s="14"/>
      <c r="V331" s="14"/>
      <c r="W331" s="14"/>
      <c r="X331" s="14"/>
      <c r="Y331" s="14"/>
      <c r="Z331" s="14"/>
      <c r="AA331" s="18"/>
      <c r="AB331" s="19"/>
      <c r="AC331" s="19"/>
      <c r="AD331" s="19"/>
      <c r="AE331" s="14"/>
      <c r="AF331" s="20"/>
      <c r="AG331" s="21"/>
      <c r="AH331" s="19"/>
      <c r="AI331" s="14"/>
      <c r="AJ331" s="14"/>
      <c r="AK331" s="14"/>
      <c r="AL331" s="14"/>
      <c r="AM331" s="14"/>
    </row>
    <row r="332" customFormat="false" ht="15" hidden="false" customHeight="true" outlineLevel="0" collapsed="false">
      <c r="A332" s="14"/>
      <c r="B332" s="14"/>
      <c r="C332" s="15"/>
      <c r="D332" s="14" t="str">
        <f aca="false">IF(C332="","",YEAR(C332))</f>
        <v/>
      </c>
      <c r="E332" s="14"/>
      <c r="F332" s="14"/>
      <c r="G332" s="14"/>
      <c r="H332" s="14"/>
      <c r="I332" s="14"/>
      <c r="J332" s="14"/>
      <c r="K332" s="14"/>
      <c r="L332" s="14"/>
      <c r="M332" s="14"/>
      <c r="N332" s="14"/>
      <c r="O332" s="14"/>
      <c r="P332" s="14"/>
      <c r="Q332" s="14"/>
      <c r="R332" s="14"/>
      <c r="S332" s="14"/>
      <c r="T332" s="14"/>
      <c r="U332" s="14"/>
      <c r="V332" s="14"/>
      <c r="W332" s="14"/>
      <c r="X332" s="14"/>
      <c r="Y332" s="14"/>
      <c r="Z332" s="14"/>
      <c r="AA332" s="18"/>
      <c r="AB332" s="19"/>
      <c r="AC332" s="19"/>
      <c r="AD332" s="19"/>
      <c r="AE332" s="14"/>
      <c r="AF332" s="20"/>
      <c r="AG332" s="21"/>
      <c r="AH332" s="19"/>
      <c r="AI332" s="14"/>
      <c r="AJ332" s="14"/>
      <c r="AK332" s="14"/>
      <c r="AL332" s="14"/>
      <c r="AM332" s="14"/>
    </row>
    <row r="333" customFormat="false" ht="15" hidden="false" customHeight="true" outlineLevel="0" collapsed="false">
      <c r="A333" s="14"/>
      <c r="B333" s="14"/>
      <c r="C333" s="15"/>
      <c r="D333" s="14" t="str">
        <f aca="false">IF(C333="","",YEAR(C333))</f>
        <v/>
      </c>
      <c r="E333" s="14"/>
      <c r="F333" s="14"/>
      <c r="G333" s="14"/>
      <c r="H333" s="14"/>
      <c r="I333" s="14"/>
      <c r="J333" s="14"/>
      <c r="K333" s="14"/>
      <c r="L333" s="14"/>
      <c r="M333" s="14"/>
      <c r="N333" s="14"/>
      <c r="O333" s="14"/>
      <c r="P333" s="14"/>
      <c r="Q333" s="14"/>
      <c r="R333" s="14"/>
      <c r="S333" s="14"/>
      <c r="T333" s="14"/>
      <c r="U333" s="14"/>
      <c r="V333" s="14"/>
      <c r="W333" s="14"/>
      <c r="X333" s="14"/>
      <c r="Y333" s="14"/>
      <c r="Z333" s="14"/>
      <c r="AA333" s="18"/>
      <c r="AB333" s="19"/>
      <c r="AC333" s="19"/>
      <c r="AD333" s="19"/>
      <c r="AE333" s="14"/>
      <c r="AF333" s="20"/>
      <c r="AG333" s="21"/>
      <c r="AH333" s="19"/>
      <c r="AI333" s="14"/>
      <c r="AJ333" s="14"/>
      <c r="AK333" s="14"/>
      <c r="AL333" s="14"/>
      <c r="AM333" s="14"/>
    </row>
    <row r="334" customFormat="false" ht="15" hidden="false" customHeight="true" outlineLevel="0" collapsed="false">
      <c r="A334" s="14"/>
      <c r="B334" s="14"/>
      <c r="C334" s="15"/>
      <c r="D334" s="14" t="str">
        <f aca="false">IF(C334="","",YEAR(C334))</f>
        <v/>
      </c>
      <c r="E334" s="14"/>
      <c r="F334" s="14"/>
      <c r="G334" s="14"/>
      <c r="H334" s="14"/>
      <c r="I334" s="14"/>
      <c r="J334" s="14"/>
      <c r="K334" s="14"/>
      <c r="L334" s="14"/>
      <c r="M334" s="14"/>
      <c r="N334" s="14"/>
      <c r="O334" s="14"/>
      <c r="P334" s="14"/>
      <c r="Q334" s="14"/>
      <c r="R334" s="14"/>
      <c r="S334" s="14"/>
      <c r="T334" s="14"/>
      <c r="U334" s="14"/>
      <c r="V334" s="14"/>
      <c r="W334" s="14"/>
      <c r="X334" s="14"/>
      <c r="Y334" s="14"/>
      <c r="Z334" s="14"/>
      <c r="AA334" s="18"/>
      <c r="AB334" s="19"/>
      <c r="AC334" s="19"/>
      <c r="AD334" s="19"/>
      <c r="AE334" s="14"/>
      <c r="AF334" s="20"/>
      <c r="AG334" s="21"/>
      <c r="AH334" s="19"/>
      <c r="AI334" s="14"/>
      <c r="AJ334" s="14"/>
      <c r="AK334" s="14"/>
      <c r="AL334" s="14"/>
      <c r="AM334" s="14"/>
    </row>
    <row r="335" customFormat="false" ht="15" hidden="false" customHeight="true" outlineLevel="0" collapsed="false">
      <c r="A335" s="14"/>
      <c r="B335" s="14"/>
      <c r="C335" s="15"/>
      <c r="D335" s="14" t="str">
        <f aca="false">IF(C335="","",YEAR(C335))</f>
        <v/>
      </c>
      <c r="E335" s="14"/>
      <c r="F335" s="14"/>
      <c r="G335" s="14"/>
      <c r="H335" s="14"/>
      <c r="I335" s="14"/>
      <c r="J335" s="14"/>
      <c r="K335" s="14"/>
      <c r="L335" s="14"/>
      <c r="M335" s="14"/>
      <c r="N335" s="14"/>
      <c r="O335" s="14"/>
      <c r="P335" s="14"/>
      <c r="Q335" s="14"/>
      <c r="R335" s="14"/>
      <c r="S335" s="14"/>
      <c r="T335" s="14"/>
      <c r="U335" s="14"/>
      <c r="V335" s="14"/>
      <c r="W335" s="14"/>
      <c r="X335" s="14"/>
      <c r="Y335" s="14"/>
      <c r="Z335" s="14"/>
      <c r="AA335" s="18"/>
      <c r="AB335" s="19"/>
      <c r="AC335" s="19"/>
      <c r="AD335" s="19"/>
      <c r="AE335" s="14"/>
      <c r="AF335" s="20"/>
      <c r="AG335" s="21"/>
      <c r="AH335" s="19"/>
      <c r="AI335" s="14"/>
      <c r="AJ335" s="14"/>
      <c r="AK335" s="14"/>
      <c r="AL335" s="14"/>
      <c r="AM335" s="14"/>
    </row>
    <row r="336" customFormat="false" ht="15" hidden="false" customHeight="true" outlineLevel="0" collapsed="false">
      <c r="A336" s="14"/>
      <c r="B336" s="14"/>
      <c r="C336" s="15"/>
      <c r="D336" s="14" t="str">
        <f aca="false">IF(C336="","",YEAR(C336))</f>
        <v/>
      </c>
      <c r="E336" s="14"/>
      <c r="F336" s="14"/>
      <c r="G336" s="14"/>
      <c r="H336" s="14"/>
      <c r="I336" s="14"/>
      <c r="J336" s="14"/>
      <c r="K336" s="14"/>
      <c r="L336" s="14"/>
      <c r="M336" s="14"/>
      <c r="N336" s="14"/>
      <c r="O336" s="14"/>
      <c r="P336" s="14"/>
      <c r="Q336" s="14"/>
      <c r="R336" s="14"/>
      <c r="S336" s="14"/>
      <c r="T336" s="14"/>
      <c r="U336" s="14"/>
      <c r="V336" s="14"/>
      <c r="W336" s="14"/>
      <c r="X336" s="14"/>
      <c r="Y336" s="14"/>
      <c r="Z336" s="14"/>
      <c r="AA336" s="18"/>
      <c r="AB336" s="19"/>
      <c r="AC336" s="19"/>
      <c r="AD336" s="19"/>
      <c r="AE336" s="14"/>
      <c r="AF336" s="20"/>
      <c r="AG336" s="21"/>
      <c r="AH336" s="19"/>
      <c r="AI336" s="14"/>
      <c r="AJ336" s="14"/>
      <c r="AK336" s="14"/>
      <c r="AL336" s="14"/>
      <c r="AM336" s="14"/>
    </row>
    <row r="337" customFormat="false" ht="15" hidden="false" customHeight="true" outlineLevel="0" collapsed="false">
      <c r="A337" s="14"/>
      <c r="B337" s="14"/>
      <c r="C337" s="15"/>
      <c r="D337" s="14" t="str">
        <f aca="false">IF(C337="","",YEAR(C337))</f>
        <v/>
      </c>
      <c r="E337" s="14"/>
      <c r="F337" s="14"/>
      <c r="G337" s="14"/>
      <c r="H337" s="14"/>
      <c r="I337" s="14"/>
      <c r="J337" s="14"/>
      <c r="K337" s="14"/>
      <c r="L337" s="14"/>
      <c r="M337" s="14"/>
      <c r="N337" s="14"/>
      <c r="O337" s="14"/>
      <c r="P337" s="14"/>
      <c r="Q337" s="14"/>
      <c r="R337" s="14"/>
      <c r="S337" s="14"/>
      <c r="T337" s="14"/>
      <c r="U337" s="14"/>
      <c r="V337" s="14"/>
      <c r="W337" s="14"/>
      <c r="X337" s="14"/>
      <c r="Y337" s="14"/>
      <c r="Z337" s="14"/>
      <c r="AA337" s="18"/>
      <c r="AB337" s="19"/>
      <c r="AC337" s="19"/>
      <c r="AD337" s="19"/>
      <c r="AE337" s="14"/>
      <c r="AF337" s="20"/>
      <c r="AG337" s="21"/>
      <c r="AH337" s="19"/>
      <c r="AI337" s="14"/>
      <c r="AJ337" s="14"/>
      <c r="AK337" s="14"/>
      <c r="AL337" s="14"/>
      <c r="AM337" s="14"/>
    </row>
    <row r="338" customFormat="false" ht="15" hidden="false" customHeight="true" outlineLevel="0" collapsed="false">
      <c r="A338" s="14"/>
      <c r="B338" s="14"/>
      <c r="C338" s="15"/>
      <c r="D338" s="14" t="str">
        <f aca="false">IF(C338="","",YEAR(C338))</f>
        <v/>
      </c>
      <c r="E338" s="14"/>
      <c r="F338" s="14"/>
      <c r="G338" s="14"/>
      <c r="H338" s="14"/>
      <c r="I338" s="14"/>
      <c r="J338" s="14"/>
      <c r="K338" s="14"/>
      <c r="L338" s="14"/>
      <c r="M338" s="14"/>
      <c r="N338" s="14"/>
      <c r="O338" s="14"/>
      <c r="P338" s="14"/>
      <c r="Q338" s="14"/>
      <c r="R338" s="14"/>
      <c r="S338" s="14"/>
      <c r="T338" s="14"/>
      <c r="U338" s="14"/>
      <c r="V338" s="14"/>
      <c r="W338" s="14"/>
      <c r="X338" s="14"/>
      <c r="Y338" s="14"/>
      <c r="Z338" s="14"/>
      <c r="AA338" s="18"/>
      <c r="AB338" s="19"/>
      <c r="AC338" s="19"/>
      <c r="AD338" s="19"/>
      <c r="AE338" s="14"/>
      <c r="AF338" s="20"/>
      <c r="AG338" s="21"/>
      <c r="AH338" s="19"/>
      <c r="AI338" s="14"/>
      <c r="AJ338" s="14"/>
      <c r="AK338" s="14"/>
      <c r="AL338" s="14"/>
      <c r="AM338" s="14"/>
    </row>
    <row r="339" customFormat="false" ht="15" hidden="false" customHeight="true" outlineLevel="0" collapsed="false">
      <c r="A339" s="14"/>
      <c r="B339" s="14"/>
      <c r="C339" s="15"/>
      <c r="D339" s="14" t="str">
        <f aca="false">IF(C339="","",YEAR(C339))</f>
        <v/>
      </c>
      <c r="E339" s="14"/>
      <c r="F339" s="14"/>
      <c r="G339" s="14"/>
      <c r="H339" s="14"/>
      <c r="I339" s="14"/>
      <c r="J339" s="14"/>
      <c r="K339" s="14"/>
      <c r="L339" s="14"/>
      <c r="M339" s="14"/>
      <c r="N339" s="14"/>
      <c r="O339" s="14"/>
      <c r="P339" s="14"/>
      <c r="Q339" s="14"/>
      <c r="R339" s="14"/>
      <c r="S339" s="14"/>
      <c r="T339" s="14"/>
      <c r="U339" s="14"/>
      <c r="V339" s="14"/>
      <c r="W339" s="14"/>
      <c r="X339" s="14"/>
      <c r="Y339" s="14"/>
      <c r="Z339" s="14"/>
      <c r="AA339" s="18"/>
      <c r="AB339" s="19"/>
      <c r="AC339" s="19"/>
      <c r="AD339" s="19"/>
      <c r="AE339" s="14"/>
      <c r="AF339" s="20"/>
      <c r="AG339" s="21"/>
      <c r="AH339" s="19"/>
      <c r="AI339" s="14"/>
      <c r="AJ339" s="14"/>
      <c r="AK339" s="14"/>
      <c r="AL339" s="14"/>
      <c r="AM339" s="14"/>
    </row>
    <row r="340" customFormat="false" ht="15" hidden="false" customHeight="true" outlineLevel="0" collapsed="false">
      <c r="A340" s="14"/>
      <c r="B340" s="14"/>
      <c r="C340" s="15"/>
      <c r="D340" s="14" t="str">
        <f aca="false">IF(C340="","",YEAR(C340))</f>
        <v/>
      </c>
      <c r="E340" s="14"/>
      <c r="F340" s="14"/>
      <c r="G340" s="14"/>
      <c r="H340" s="14"/>
      <c r="I340" s="14"/>
      <c r="J340" s="14"/>
      <c r="K340" s="14"/>
      <c r="L340" s="14"/>
      <c r="M340" s="14"/>
      <c r="N340" s="14"/>
      <c r="O340" s="14"/>
      <c r="P340" s="14"/>
      <c r="Q340" s="14"/>
      <c r="R340" s="14"/>
      <c r="S340" s="14"/>
      <c r="T340" s="14"/>
      <c r="U340" s="14"/>
      <c r="V340" s="14"/>
      <c r="W340" s="14"/>
      <c r="X340" s="14"/>
      <c r="Y340" s="14"/>
      <c r="Z340" s="14"/>
      <c r="AA340" s="18"/>
      <c r="AB340" s="19"/>
      <c r="AC340" s="19"/>
      <c r="AD340" s="19"/>
      <c r="AE340" s="14"/>
      <c r="AF340" s="20"/>
      <c r="AG340" s="21"/>
      <c r="AH340" s="19"/>
      <c r="AI340" s="14"/>
      <c r="AJ340" s="14"/>
      <c r="AK340" s="14"/>
      <c r="AL340" s="14"/>
      <c r="AM340" s="14"/>
    </row>
    <row r="341" customFormat="false" ht="15" hidden="false" customHeight="true" outlineLevel="0" collapsed="false">
      <c r="A341" s="14"/>
      <c r="B341" s="14"/>
      <c r="C341" s="15"/>
      <c r="D341" s="14" t="str">
        <f aca="false">IF(C341="","",YEAR(C341))</f>
        <v/>
      </c>
      <c r="E341" s="14"/>
      <c r="F341" s="14"/>
      <c r="G341" s="14"/>
      <c r="H341" s="14"/>
      <c r="I341" s="14"/>
      <c r="J341" s="14"/>
      <c r="K341" s="14"/>
      <c r="L341" s="14"/>
      <c r="M341" s="14"/>
      <c r="N341" s="14"/>
      <c r="O341" s="14"/>
      <c r="P341" s="14"/>
      <c r="Q341" s="14"/>
      <c r="R341" s="14"/>
      <c r="S341" s="14"/>
      <c r="T341" s="14"/>
      <c r="U341" s="14"/>
      <c r="V341" s="14"/>
      <c r="W341" s="14"/>
      <c r="X341" s="14"/>
      <c r="Y341" s="14"/>
      <c r="Z341" s="14"/>
      <c r="AA341" s="18"/>
      <c r="AB341" s="19"/>
      <c r="AC341" s="19"/>
      <c r="AD341" s="19"/>
      <c r="AE341" s="14"/>
      <c r="AF341" s="20"/>
      <c r="AG341" s="21"/>
      <c r="AH341" s="19"/>
      <c r="AI341" s="14"/>
      <c r="AJ341" s="14"/>
      <c r="AK341" s="14"/>
      <c r="AL341" s="14"/>
      <c r="AM341" s="14"/>
    </row>
    <row r="342" customFormat="false" ht="15" hidden="false" customHeight="true" outlineLevel="0" collapsed="false">
      <c r="A342" s="14"/>
      <c r="B342" s="14"/>
      <c r="C342" s="15"/>
      <c r="D342" s="14" t="str">
        <f aca="false">IF(C342="","",YEAR(C342))</f>
        <v/>
      </c>
      <c r="E342" s="14"/>
      <c r="F342" s="14"/>
      <c r="G342" s="14"/>
      <c r="H342" s="14"/>
      <c r="I342" s="14"/>
      <c r="J342" s="14"/>
      <c r="K342" s="14"/>
      <c r="L342" s="14"/>
      <c r="M342" s="14"/>
      <c r="N342" s="14"/>
      <c r="O342" s="14"/>
      <c r="P342" s="14"/>
      <c r="Q342" s="14"/>
      <c r="R342" s="14"/>
      <c r="S342" s="14"/>
      <c r="T342" s="14"/>
      <c r="U342" s="14"/>
      <c r="V342" s="14"/>
      <c r="W342" s="14"/>
      <c r="X342" s="14"/>
      <c r="Y342" s="14"/>
      <c r="Z342" s="14"/>
      <c r="AA342" s="18"/>
      <c r="AB342" s="19"/>
      <c r="AC342" s="19"/>
      <c r="AD342" s="19"/>
      <c r="AE342" s="14"/>
      <c r="AF342" s="20"/>
      <c r="AG342" s="21"/>
      <c r="AH342" s="19"/>
      <c r="AI342" s="14"/>
      <c r="AJ342" s="14"/>
      <c r="AK342" s="14"/>
      <c r="AL342" s="14"/>
      <c r="AM342" s="14"/>
    </row>
    <row r="343" customFormat="false" ht="15" hidden="false" customHeight="true" outlineLevel="0" collapsed="false">
      <c r="A343" s="14"/>
      <c r="B343" s="14"/>
      <c r="C343" s="15"/>
      <c r="D343" s="14" t="str">
        <f aca="false">IF(C343="","",YEAR(C343))</f>
        <v/>
      </c>
      <c r="E343" s="14"/>
      <c r="F343" s="14"/>
      <c r="G343" s="14"/>
      <c r="H343" s="14"/>
      <c r="I343" s="14"/>
      <c r="J343" s="14"/>
      <c r="K343" s="14"/>
      <c r="L343" s="14"/>
      <c r="M343" s="14"/>
      <c r="N343" s="14"/>
      <c r="O343" s="14"/>
      <c r="P343" s="14"/>
      <c r="Q343" s="14"/>
      <c r="R343" s="14"/>
      <c r="S343" s="14"/>
      <c r="T343" s="14"/>
      <c r="U343" s="14"/>
      <c r="V343" s="14"/>
      <c r="W343" s="14"/>
      <c r="X343" s="14"/>
      <c r="Y343" s="14"/>
      <c r="Z343" s="14"/>
      <c r="AA343" s="18"/>
      <c r="AB343" s="19"/>
      <c r="AC343" s="19"/>
      <c r="AD343" s="19"/>
      <c r="AE343" s="14"/>
      <c r="AF343" s="20"/>
      <c r="AG343" s="21"/>
      <c r="AH343" s="19"/>
      <c r="AI343" s="14"/>
      <c r="AJ343" s="14"/>
      <c r="AK343" s="14"/>
      <c r="AL343" s="14"/>
      <c r="AM343" s="14"/>
    </row>
    <row r="344" customFormat="false" ht="15" hidden="false" customHeight="true" outlineLevel="0" collapsed="false">
      <c r="A344" s="14"/>
      <c r="B344" s="14"/>
      <c r="C344" s="15"/>
      <c r="D344" s="14" t="str">
        <f aca="false">IF(C344="","",YEAR(C344))</f>
        <v/>
      </c>
      <c r="E344" s="14"/>
      <c r="F344" s="14"/>
      <c r="G344" s="14"/>
      <c r="H344" s="14"/>
      <c r="I344" s="14"/>
      <c r="J344" s="14"/>
      <c r="K344" s="14"/>
      <c r="L344" s="14"/>
      <c r="M344" s="14"/>
      <c r="N344" s="14"/>
      <c r="O344" s="14"/>
      <c r="P344" s="14"/>
      <c r="Q344" s="14"/>
      <c r="R344" s="14"/>
      <c r="S344" s="14"/>
      <c r="T344" s="14"/>
      <c r="U344" s="14"/>
      <c r="V344" s="14"/>
      <c r="W344" s="14"/>
      <c r="X344" s="14"/>
      <c r="Y344" s="14"/>
      <c r="Z344" s="14"/>
      <c r="AA344" s="18"/>
      <c r="AB344" s="19"/>
      <c r="AC344" s="19"/>
      <c r="AD344" s="19"/>
      <c r="AE344" s="14"/>
      <c r="AF344" s="20"/>
      <c r="AG344" s="21"/>
      <c r="AH344" s="19"/>
      <c r="AI344" s="14"/>
      <c r="AJ344" s="14"/>
      <c r="AK344" s="14"/>
      <c r="AL344" s="14"/>
      <c r="AM344" s="14"/>
    </row>
    <row r="345" customFormat="false" ht="15" hidden="false" customHeight="true" outlineLevel="0" collapsed="false">
      <c r="A345" s="14"/>
      <c r="B345" s="14"/>
      <c r="C345" s="15"/>
      <c r="D345" s="14" t="str">
        <f aca="false">IF(C345="","",YEAR(C345))</f>
        <v/>
      </c>
      <c r="E345" s="14"/>
      <c r="F345" s="14"/>
      <c r="G345" s="14"/>
      <c r="H345" s="14"/>
      <c r="I345" s="14"/>
      <c r="J345" s="14"/>
      <c r="K345" s="14"/>
      <c r="L345" s="14"/>
      <c r="M345" s="14"/>
      <c r="N345" s="14"/>
      <c r="O345" s="14"/>
      <c r="P345" s="14"/>
      <c r="Q345" s="14"/>
      <c r="R345" s="14"/>
      <c r="S345" s="14"/>
      <c r="T345" s="14"/>
      <c r="U345" s="14"/>
      <c r="V345" s="14"/>
      <c r="W345" s="14"/>
      <c r="X345" s="14"/>
      <c r="Y345" s="14"/>
      <c r="Z345" s="14"/>
      <c r="AA345" s="18"/>
      <c r="AB345" s="19"/>
      <c r="AC345" s="19"/>
      <c r="AD345" s="19"/>
      <c r="AE345" s="14"/>
      <c r="AF345" s="20"/>
      <c r="AG345" s="21"/>
      <c r="AH345" s="19"/>
      <c r="AI345" s="14"/>
      <c r="AJ345" s="14"/>
      <c r="AK345" s="14"/>
      <c r="AL345" s="14"/>
      <c r="AM345" s="14"/>
    </row>
    <row r="346" customFormat="false" ht="15" hidden="false" customHeight="true" outlineLevel="0" collapsed="false">
      <c r="A346" s="14"/>
      <c r="B346" s="14"/>
      <c r="C346" s="15"/>
      <c r="D346" s="14" t="str">
        <f aca="false">IF(C346="","",YEAR(C346))</f>
        <v/>
      </c>
      <c r="E346" s="14"/>
      <c r="F346" s="14"/>
      <c r="G346" s="14"/>
      <c r="H346" s="14"/>
      <c r="I346" s="14"/>
      <c r="J346" s="14"/>
      <c r="K346" s="14"/>
      <c r="L346" s="14"/>
      <c r="M346" s="14"/>
      <c r="N346" s="14"/>
      <c r="O346" s="14"/>
      <c r="P346" s="14"/>
      <c r="Q346" s="14"/>
      <c r="R346" s="14"/>
      <c r="S346" s="14"/>
      <c r="T346" s="14"/>
      <c r="U346" s="14"/>
      <c r="V346" s="14"/>
      <c r="W346" s="14"/>
      <c r="X346" s="14"/>
      <c r="Y346" s="14"/>
      <c r="Z346" s="14"/>
      <c r="AA346" s="18"/>
      <c r="AB346" s="19"/>
      <c r="AC346" s="19"/>
      <c r="AD346" s="19"/>
      <c r="AE346" s="14"/>
      <c r="AF346" s="20"/>
      <c r="AG346" s="21"/>
      <c r="AH346" s="19"/>
      <c r="AI346" s="14"/>
      <c r="AJ346" s="14"/>
      <c r="AK346" s="14"/>
      <c r="AL346" s="14"/>
      <c r="AM346" s="14"/>
    </row>
    <row r="347" customFormat="false" ht="15" hidden="false" customHeight="true" outlineLevel="0" collapsed="false">
      <c r="A347" s="14"/>
      <c r="B347" s="14"/>
      <c r="C347" s="15"/>
      <c r="D347" s="14" t="str">
        <f aca="false">IF(C347="","",YEAR(C347))</f>
        <v/>
      </c>
      <c r="E347" s="14"/>
      <c r="F347" s="14"/>
      <c r="G347" s="14"/>
      <c r="H347" s="14"/>
      <c r="I347" s="14"/>
      <c r="J347" s="14"/>
      <c r="K347" s="14"/>
      <c r="L347" s="14"/>
      <c r="M347" s="14"/>
      <c r="N347" s="14"/>
      <c r="O347" s="14"/>
      <c r="P347" s="14"/>
      <c r="Q347" s="14"/>
      <c r="R347" s="14"/>
      <c r="S347" s="14"/>
      <c r="T347" s="14"/>
      <c r="U347" s="14"/>
      <c r="V347" s="14"/>
      <c r="W347" s="14"/>
      <c r="X347" s="14"/>
      <c r="Y347" s="14"/>
      <c r="Z347" s="14"/>
      <c r="AA347" s="18"/>
      <c r="AB347" s="19"/>
      <c r="AC347" s="19"/>
      <c r="AD347" s="19"/>
      <c r="AE347" s="14"/>
      <c r="AF347" s="20"/>
      <c r="AG347" s="21"/>
      <c r="AH347" s="19"/>
      <c r="AI347" s="14"/>
      <c r="AJ347" s="14"/>
      <c r="AK347" s="14"/>
      <c r="AL347" s="14"/>
      <c r="AM347" s="14"/>
    </row>
    <row r="348" customFormat="false" ht="15" hidden="false" customHeight="true" outlineLevel="0" collapsed="false">
      <c r="A348" s="14"/>
      <c r="B348" s="14"/>
      <c r="C348" s="15"/>
      <c r="D348" s="14" t="str">
        <f aca="false">IF(C348="","",YEAR(C348))</f>
        <v/>
      </c>
      <c r="E348" s="14"/>
      <c r="F348" s="14"/>
      <c r="G348" s="14"/>
      <c r="H348" s="14"/>
      <c r="I348" s="14"/>
      <c r="J348" s="14"/>
      <c r="K348" s="14"/>
      <c r="L348" s="14"/>
      <c r="M348" s="14"/>
      <c r="N348" s="14"/>
      <c r="O348" s="14"/>
      <c r="P348" s="14"/>
      <c r="Q348" s="14"/>
      <c r="R348" s="14"/>
      <c r="S348" s="14"/>
      <c r="T348" s="14"/>
      <c r="U348" s="14"/>
      <c r="V348" s="14"/>
      <c r="W348" s="14"/>
      <c r="X348" s="14"/>
      <c r="Y348" s="14"/>
      <c r="Z348" s="14"/>
      <c r="AA348" s="18"/>
      <c r="AB348" s="19"/>
      <c r="AC348" s="19"/>
      <c r="AD348" s="19"/>
      <c r="AE348" s="14"/>
      <c r="AF348" s="20"/>
      <c r="AG348" s="21"/>
      <c r="AH348" s="19"/>
      <c r="AI348" s="14"/>
      <c r="AJ348" s="14"/>
      <c r="AK348" s="14"/>
      <c r="AL348" s="14"/>
      <c r="AM348" s="14"/>
    </row>
    <row r="349" customFormat="false" ht="15" hidden="false" customHeight="true" outlineLevel="0" collapsed="false">
      <c r="A349" s="14"/>
      <c r="B349" s="14"/>
      <c r="C349" s="15"/>
      <c r="D349" s="14" t="str">
        <f aca="false">IF(C349="","",YEAR(C349))</f>
        <v/>
      </c>
      <c r="E349" s="14"/>
      <c r="F349" s="14"/>
      <c r="G349" s="14"/>
      <c r="H349" s="14"/>
      <c r="I349" s="14"/>
      <c r="J349" s="14"/>
      <c r="K349" s="14"/>
      <c r="L349" s="14"/>
      <c r="M349" s="14"/>
      <c r="N349" s="14"/>
      <c r="O349" s="14"/>
      <c r="P349" s="14"/>
      <c r="Q349" s="14"/>
      <c r="R349" s="14"/>
      <c r="S349" s="14"/>
      <c r="T349" s="14"/>
      <c r="U349" s="14"/>
      <c r="V349" s="14"/>
      <c r="W349" s="14"/>
      <c r="X349" s="14"/>
      <c r="Y349" s="14"/>
      <c r="Z349" s="14"/>
      <c r="AA349" s="18"/>
      <c r="AB349" s="19"/>
      <c r="AC349" s="19"/>
      <c r="AD349" s="19"/>
      <c r="AE349" s="14"/>
      <c r="AF349" s="20"/>
      <c r="AG349" s="21"/>
      <c r="AH349" s="19"/>
      <c r="AI349" s="14"/>
      <c r="AJ349" s="14"/>
      <c r="AK349" s="14"/>
      <c r="AL349" s="14"/>
      <c r="AM349" s="14"/>
    </row>
    <row r="350" customFormat="false" ht="15" hidden="false" customHeight="true" outlineLevel="0" collapsed="false">
      <c r="A350" s="14"/>
      <c r="B350" s="14"/>
      <c r="C350" s="15"/>
      <c r="D350" s="14" t="str">
        <f aca="false">IF(C350="","",YEAR(C350))</f>
        <v/>
      </c>
      <c r="E350" s="14"/>
      <c r="F350" s="14"/>
      <c r="G350" s="14"/>
      <c r="H350" s="14"/>
      <c r="I350" s="14"/>
      <c r="J350" s="14"/>
      <c r="K350" s="14"/>
      <c r="L350" s="14"/>
      <c r="M350" s="14"/>
      <c r="N350" s="14"/>
      <c r="O350" s="14"/>
      <c r="P350" s="14"/>
      <c r="Q350" s="14"/>
      <c r="R350" s="14"/>
      <c r="S350" s="14"/>
      <c r="T350" s="14"/>
      <c r="U350" s="14"/>
      <c r="V350" s="14"/>
      <c r="W350" s="14"/>
      <c r="X350" s="14"/>
      <c r="Y350" s="14"/>
      <c r="Z350" s="14"/>
      <c r="AA350" s="18"/>
      <c r="AB350" s="19"/>
      <c r="AC350" s="19"/>
      <c r="AD350" s="19"/>
      <c r="AE350" s="14"/>
      <c r="AF350" s="20"/>
      <c r="AG350" s="21"/>
      <c r="AH350" s="19"/>
      <c r="AI350" s="14"/>
      <c r="AJ350" s="14"/>
      <c r="AK350" s="14"/>
      <c r="AL350" s="14"/>
      <c r="AM350" s="14"/>
    </row>
    <row r="351" customFormat="false" ht="15" hidden="false" customHeight="true" outlineLevel="0" collapsed="false">
      <c r="A351" s="14"/>
      <c r="B351" s="14"/>
      <c r="C351" s="15"/>
      <c r="D351" s="14" t="str">
        <f aca="false">IF(C351="","",YEAR(C351))</f>
        <v/>
      </c>
      <c r="E351" s="14"/>
      <c r="F351" s="14"/>
      <c r="G351" s="14"/>
      <c r="H351" s="14"/>
      <c r="I351" s="14"/>
      <c r="J351" s="14"/>
      <c r="K351" s="14"/>
      <c r="L351" s="14"/>
      <c r="M351" s="14"/>
      <c r="N351" s="14"/>
      <c r="O351" s="14"/>
      <c r="P351" s="14"/>
      <c r="Q351" s="14"/>
      <c r="R351" s="14"/>
      <c r="S351" s="14"/>
      <c r="T351" s="14"/>
      <c r="U351" s="14"/>
      <c r="V351" s="14"/>
      <c r="W351" s="14"/>
      <c r="X351" s="14"/>
      <c r="Y351" s="14"/>
      <c r="Z351" s="14"/>
      <c r="AA351" s="18"/>
      <c r="AB351" s="19"/>
      <c r="AC351" s="19"/>
      <c r="AD351" s="19"/>
      <c r="AE351" s="14"/>
      <c r="AF351" s="20"/>
      <c r="AG351" s="21"/>
      <c r="AH351" s="19"/>
      <c r="AI351" s="14"/>
      <c r="AJ351" s="14"/>
      <c r="AK351" s="14"/>
      <c r="AL351" s="14"/>
      <c r="AM351" s="14"/>
    </row>
    <row r="352" customFormat="false" ht="15" hidden="false" customHeight="true" outlineLevel="0" collapsed="false">
      <c r="A352" s="14"/>
      <c r="B352" s="14"/>
      <c r="C352" s="15"/>
      <c r="D352" s="14" t="str">
        <f aca="false">IF(C352="","",YEAR(C352))</f>
        <v/>
      </c>
      <c r="E352" s="14"/>
      <c r="F352" s="14"/>
      <c r="G352" s="14"/>
      <c r="H352" s="14"/>
      <c r="I352" s="14"/>
      <c r="J352" s="14"/>
      <c r="K352" s="14"/>
      <c r="L352" s="14"/>
      <c r="M352" s="14"/>
      <c r="N352" s="14"/>
      <c r="O352" s="14"/>
      <c r="P352" s="14"/>
      <c r="Q352" s="14"/>
      <c r="R352" s="14"/>
      <c r="S352" s="14"/>
      <c r="T352" s="14"/>
      <c r="U352" s="14"/>
      <c r="V352" s="14"/>
      <c r="W352" s="14"/>
      <c r="X352" s="14"/>
      <c r="Y352" s="14"/>
      <c r="Z352" s="14"/>
      <c r="AA352" s="18"/>
      <c r="AB352" s="19"/>
      <c r="AC352" s="19"/>
      <c r="AD352" s="19"/>
      <c r="AE352" s="14"/>
      <c r="AF352" s="20"/>
      <c r="AG352" s="21"/>
      <c r="AH352" s="19"/>
      <c r="AI352" s="14"/>
      <c r="AJ352" s="14"/>
      <c r="AK352" s="14"/>
      <c r="AL352" s="14"/>
      <c r="AM352" s="14"/>
    </row>
    <row r="353" customFormat="false" ht="15" hidden="false" customHeight="true" outlineLevel="0" collapsed="false">
      <c r="A353" s="14"/>
      <c r="B353" s="14"/>
      <c r="C353" s="15"/>
      <c r="D353" s="14" t="str">
        <f aca="false">IF(C353="","",YEAR(C353))</f>
        <v/>
      </c>
      <c r="E353" s="14"/>
      <c r="F353" s="14"/>
      <c r="G353" s="14"/>
      <c r="H353" s="14"/>
      <c r="I353" s="14"/>
      <c r="J353" s="14"/>
      <c r="K353" s="14"/>
      <c r="L353" s="14"/>
      <c r="M353" s="14"/>
      <c r="N353" s="14"/>
      <c r="O353" s="14"/>
      <c r="P353" s="14"/>
      <c r="Q353" s="14"/>
      <c r="R353" s="14"/>
      <c r="S353" s="14"/>
      <c r="T353" s="14"/>
      <c r="U353" s="14"/>
      <c r="V353" s="14"/>
      <c r="W353" s="14"/>
      <c r="X353" s="14"/>
      <c r="Y353" s="14"/>
      <c r="Z353" s="14"/>
      <c r="AA353" s="18"/>
      <c r="AB353" s="19"/>
      <c r="AC353" s="19"/>
      <c r="AD353" s="19"/>
      <c r="AE353" s="14"/>
      <c r="AF353" s="20"/>
      <c r="AG353" s="21"/>
      <c r="AH353" s="19"/>
      <c r="AI353" s="14"/>
      <c r="AJ353" s="14"/>
      <c r="AK353" s="14"/>
      <c r="AL353" s="14"/>
      <c r="AM353" s="14"/>
    </row>
    <row r="354" customFormat="false" ht="15" hidden="false" customHeight="true" outlineLevel="0" collapsed="false">
      <c r="A354" s="14"/>
      <c r="B354" s="14"/>
      <c r="C354" s="15"/>
      <c r="D354" s="14" t="str">
        <f aca="false">IF(C354="","",YEAR(C354))</f>
        <v/>
      </c>
      <c r="E354" s="14"/>
      <c r="F354" s="14"/>
      <c r="G354" s="14"/>
      <c r="H354" s="14"/>
      <c r="I354" s="14"/>
      <c r="J354" s="14"/>
      <c r="K354" s="14"/>
      <c r="L354" s="14"/>
      <c r="M354" s="14"/>
      <c r="N354" s="14"/>
      <c r="O354" s="14"/>
      <c r="P354" s="14"/>
      <c r="Q354" s="14"/>
      <c r="R354" s="14"/>
      <c r="S354" s="14"/>
      <c r="T354" s="14"/>
      <c r="U354" s="14"/>
      <c r="V354" s="14"/>
      <c r="W354" s="14"/>
      <c r="X354" s="14"/>
      <c r="Y354" s="14"/>
      <c r="Z354" s="14"/>
      <c r="AA354" s="18"/>
      <c r="AB354" s="19"/>
      <c r="AC354" s="19"/>
      <c r="AD354" s="19"/>
      <c r="AE354" s="14"/>
      <c r="AF354" s="20"/>
      <c r="AG354" s="21"/>
      <c r="AH354" s="19"/>
      <c r="AI354" s="14"/>
      <c r="AJ354" s="14"/>
      <c r="AK354" s="14"/>
      <c r="AL354" s="14"/>
      <c r="AM354" s="14"/>
    </row>
    <row r="355" customFormat="false" ht="15" hidden="false" customHeight="true" outlineLevel="0" collapsed="false">
      <c r="A355" s="14"/>
      <c r="B355" s="14"/>
      <c r="C355" s="15"/>
      <c r="D355" s="14" t="str">
        <f aca="false">IF(C355="","",YEAR(C355))</f>
        <v/>
      </c>
      <c r="E355" s="14"/>
      <c r="F355" s="14"/>
      <c r="G355" s="14"/>
      <c r="H355" s="14"/>
      <c r="I355" s="14"/>
      <c r="J355" s="14"/>
      <c r="K355" s="14"/>
      <c r="L355" s="14"/>
      <c r="M355" s="14"/>
      <c r="N355" s="14"/>
      <c r="O355" s="14"/>
      <c r="P355" s="14"/>
      <c r="Q355" s="14"/>
      <c r="R355" s="14"/>
      <c r="S355" s="14"/>
      <c r="T355" s="14"/>
      <c r="U355" s="14"/>
      <c r="V355" s="14"/>
      <c r="W355" s="14"/>
      <c r="X355" s="14"/>
      <c r="Y355" s="14"/>
      <c r="Z355" s="14"/>
      <c r="AA355" s="18"/>
      <c r="AB355" s="19"/>
      <c r="AC355" s="19"/>
      <c r="AD355" s="19"/>
      <c r="AE355" s="14"/>
      <c r="AF355" s="20"/>
      <c r="AG355" s="21"/>
      <c r="AH355" s="19"/>
      <c r="AI355" s="14"/>
      <c r="AJ355" s="14"/>
      <c r="AK355" s="14"/>
      <c r="AL355" s="14"/>
      <c r="AM355" s="14"/>
    </row>
    <row r="356" customFormat="false" ht="15" hidden="false" customHeight="true" outlineLevel="0" collapsed="false">
      <c r="A356" s="14"/>
      <c r="B356" s="14"/>
      <c r="C356" s="15"/>
      <c r="D356" s="14" t="str">
        <f aca="false">IF(C356="","",YEAR(C356))</f>
        <v/>
      </c>
      <c r="E356" s="14"/>
      <c r="F356" s="14"/>
      <c r="G356" s="14"/>
      <c r="H356" s="14"/>
      <c r="I356" s="14"/>
      <c r="J356" s="14"/>
      <c r="K356" s="14"/>
      <c r="L356" s="14"/>
      <c r="M356" s="14"/>
      <c r="N356" s="14"/>
      <c r="O356" s="14"/>
      <c r="P356" s="14"/>
      <c r="Q356" s="14"/>
      <c r="R356" s="14"/>
      <c r="S356" s="14"/>
      <c r="T356" s="14"/>
      <c r="U356" s="14"/>
      <c r="V356" s="14"/>
      <c r="W356" s="14"/>
      <c r="X356" s="14"/>
      <c r="Y356" s="14"/>
      <c r="Z356" s="14"/>
      <c r="AA356" s="18"/>
      <c r="AB356" s="19"/>
      <c r="AC356" s="19"/>
      <c r="AD356" s="19"/>
      <c r="AE356" s="14"/>
      <c r="AF356" s="20"/>
      <c r="AG356" s="21"/>
      <c r="AH356" s="19"/>
      <c r="AI356" s="14"/>
      <c r="AJ356" s="14"/>
      <c r="AK356" s="14"/>
      <c r="AL356" s="14"/>
      <c r="AM356" s="14"/>
    </row>
    <row r="357" customFormat="false" ht="15" hidden="false" customHeight="true" outlineLevel="0" collapsed="false">
      <c r="A357" s="14"/>
      <c r="B357" s="14"/>
      <c r="C357" s="15"/>
      <c r="D357" s="14" t="str">
        <f aca="false">IF(C357="","",YEAR(C357))</f>
        <v/>
      </c>
      <c r="E357" s="14"/>
      <c r="F357" s="14"/>
      <c r="G357" s="14"/>
      <c r="H357" s="14"/>
      <c r="I357" s="14"/>
      <c r="J357" s="14"/>
      <c r="K357" s="14"/>
      <c r="L357" s="14"/>
      <c r="M357" s="14"/>
      <c r="N357" s="14"/>
      <c r="O357" s="14"/>
      <c r="P357" s="14"/>
      <c r="Q357" s="14"/>
      <c r="R357" s="14"/>
      <c r="S357" s="14"/>
      <c r="T357" s="14"/>
      <c r="U357" s="14"/>
      <c r="V357" s="14"/>
      <c r="W357" s="14"/>
      <c r="X357" s="14"/>
      <c r="Y357" s="14"/>
      <c r="Z357" s="14"/>
      <c r="AA357" s="18"/>
      <c r="AB357" s="19"/>
      <c r="AC357" s="19"/>
      <c r="AD357" s="19"/>
      <c r="AE357" s="14"/>
      <c r="AF357" s="20"/>
      <c r="AG357" s="21"/>
      <c r="AH357" s="19"/>
      <c r="AI357" s="14"/>
      <c r="AJ357" s="14"/>
      <c r="AK357" s="14"/>
      <c r="AL357" s="14"/>
      <c r="AM357" s="14"/>
    </row>
    <row r="358" customFormat="false" ht="15" hidden="false" customHeight="true" outlineLevel="0" collapsed="false">
      <c r="A358" s="14"/>
      <c r="B358" s="14"/>
      <c r="C358" s="15"/>
      <c r="D358" s="14" t="str">
        <f aca="false">IF(C358="","",YEAR(C358))</f>
        <v/>
      </c>
      <c r="E358" s="14"/>
      <c r="F358" s="14"/>
      <c r="G358" s="14"/>
      <c r="H358" s="14"/>
      <c r="I358" s="14"/>
      <c r="J358" s="14"/>
      <c r="K358" s="14"/>
      <c r="L358" s="14"/>
      <c r="M358" s="14"/>
      <c r="N358" s="14"/>
      <c r="O358" s="14"/>
      <c r="P358" s="14"/>
      <c r="Q358" s="14"/>
      <c r="R358" s="14"/>
      <c r="S358" s="14"/>
      <c r="T358" s="14"/>
      <c r="U358" s="14"/>
      <c r="V358" s="14"/>
      <c r="W358" s="14"/>
      <c r="X358" s="14"/>
      <c r="Y358" s="14"/>
      <c r="Z358" s="14"/>
      <c r="AA358" s="18"/>
      <c r="AB358" s="19"/>
      <c r="AC358" s="19"/>
      <c r="AD358" s="19"/>
      <c r="AE358" s="14"/>
      <c r="AF358" s="20"/>
      <c r="AG358" s="21"/>
      <c r="AH358" s="19"/>
      <c r="AI358" s="14"/>
      <c r="AJ358" s="14"/>
      <c r="AK358" s="14"/>
      <c r="AL358" s="14"/>
      <c r="AM358" s="14"/>
    </row>
    <row r="359" customFormat="false" ht="15" hidden="false" customHeight="true" outlineLevel="0" collapsed="false">
      <c r="A359" s="14"/>
      <c r="B359" s="14"/>
      <c r="C359" s="15"/>
      <c r="D359" s="14" t="str">
        <f aca="false">IF(C359="","",YEAR(C359))</f>
        <v/>
      </c>
      <c r="E359" s="14"/>
      <c r="F359" s="14"/>
      <c r="G359" s="14"/>
      <c r="H359" s="14"/>
      <c r="I359" s="14"/>
      <c r="J359" s="14"/>
      <c r="K359" s="14"/>
      <c r="L359" s="14"/>
      <c r="M359" s="14"/>
      <c r="N359" s="14"/>
      <c r="O359" s="14"/>
      <c r="P359" s="14"/>
      <c r="Q359" s="14"/>
      <c r="R359" s="14"/>
      <c r="S359" s="14"/>
      <c r="T359" s="14"/>
      <c r="U359" s="14"/>
      <c r="V359" s="14"/>
      <c r="W359" s="14"/>
      <c r="X359" s="14"/>
      <c r="Y359" s="14"/>
      <c r="Z359" s="14"/>
      <c r="AA359" s="18"/>
      <c r="AB359" s="19"/>
      <c r="AC359" s="19"/>
      <c r="AD359" s="19"/>
      <c r="AE359" s="14"/>
      <c r="AF359" s="20"/>
      <c r="AG359" s="21"/>
      <c r="AH359" s="19"/>
      <c r="AI359" s="14"/>
      <c r="AJ359" s="14"/>
      <c r="AK359" s="14"/>
      <c r="AL359" s="14"/>
      <c r="AM359" s="14"/>
    </row>
    <row r="360" customFormat="false" ht="15" hidden="false" customHeight="true" outlineLevel="0" collapsed="false">
      <c r="A360" s="14"/>
      <c r="B360" s="14"/>
      <c r="C360" s="15"/>
      <c r="D360" s="14" t="str">
        <f aca="false">IF(C360="","",YEAR(C360))</f>
        <v/>
      </c>
      <c r="E360" s="14"/>
      <c r="F360" s="14"/>
      <c r="G360" s="14"/>
      <c r="H360" s="14"/>
      <c r="I360" s="14"/>
      <c r="J360" s="14"/>
      <c r="K360" s="14"/>
      <c r="L360" s="14"/>
      <c r="M360" s="14"/>
      <c r="N360" s="14"/>
      <c r="O360" s="14"/>
      <c r="P360" s="14"/>
      <c r="Q360" s="14"/>
      <c r="R360" s="14"/>
      <c r="S360" s="14"/>
      <c r="T360" s="14"/>
      <c r="U360" s="14"/>
      <c r="V360" s="14"/>
      <c r="W360" s="14"/>
      <c r="X360" s="14"/>
      <c r="Y360" s="14"/>
      <c r="Z360" s="14"/>
      <c r="AA360" s="18"/>
      <c r="AB360" s="19"/>
      <c r="AC360" s="19"/>
      <c r="AD360" s="19"/>
      <c r="AE360" s="14"/>
      <c r="AF360" s="20"/>
      <c r="AG360" s="21"/>
      <c r="AH360" s="19"/>
      <c r="AI360" s="14"/>
      <c r="AJ360" s="14"/>
      <c r="AK360" s="14"/>
      <c r="AL360" s="14"/>
      <c r="AM360" s="14"/>
    </row>
    <row r="361" customFormat="false" ht="15" hidden="false" customHeight="true" outlineLevel="0" collapsed="false">
      <c r="A361" s="14"/>
      <c r="B361" s="14"/>
      <c r="C361" s="15"/>
      <c r="D361" s="14" t="str">
        <f aca="false">IF(C361="","",YEAR(C361))</f>
        <v/>
      </c>
      <c r="E361" s="14"/>
      <c r="F361" s="14"/>
      <c r="G361" s="14"/>
      <c r="H361" s="14"/>
      <c r="I361" s="14"/>
      <c r="J361" s="14"/>
      <c r="K361" s="14"/>
      <c r="L361" s="14"/>
      <c r="M361" s="14"/>
      <c r="N361" s="14"/>
      <c r="O361" s="14"/>
      <c r="P361" s="14"/>
      <c r="Q361" s="14"/>
      <c r="R361" s="14"/>
      <c r="S361" s="14"/>
      <c r="T361" s="14"/>
      <c r="U361" s="14"/>
      <c r="V361" s="14"/>
      <c r="W361" s="14"/>
      <c r="X361" s="14"/>
      <c r="Y361" s="14"/>
      <c r="Z361" s="14"/>
      <c r="AA361" s="18"/>
      <c r="AB361" s="19"/>
      <c r="AC361" s="19"/>
      <c r="AD361" s="19"/>
      <c r="AE361" s="14"/>
      <c r="AF361" s="20"/>
      <c r="AG361" s="21"/>
      <c r="AH361" s="19"/>
      <c r="AI361" s="14"/>
      <c r="AJ361" s="14"/>
      <c r="AK361" s="14"/>
      <c r="AL361" s="14"/>
      <c r="AM361" s="14"/>
    </row>
    <row r="362" customFormat="false" ht="15" hidden="false" customHeight="true" outlineLevel="0" collapsed="false">
      <c r="A362" s="14"/>
      <c r="B362" s="14"/>
      <c r="C362" s="15"/>
      <c r="D362" s="14" t="str">
        <f aca="false">IF(C362="","",YEAR(C362))</f>
        <v/>
      </c>
      <c r="E362" s="14"/>
      <c r="F362" s="14"/>
      <c r="G362" s="14"/>
      <c r="H362" s="14"/>
      <c r="I362" s="14"/>
      <c r="J362" s="14"/>
      <c r="K362" s="14"/>
      <c r="L362" s="14"/>
      <c r="M362" s="14"/>
      <c r="N362" s="14"/>
      <c r="O362" s="14"/>
      <c r="P362" s="14"/>
      <c r="Q362" s="14"/>
      <c r="R362" s="14"/>
      <c r="S362" s="14"/>
      <c r="T362" s="14"/>
      <c r="U362" s="14"/>
      <c r="V362" s="14"/>
      <c r="W362" s="14"/>
      <c r="X362" s="14"/>
      <c r="Y362" s="14"/>
      <c r="Z362" s="14"/>
      <c r="AA362" s="18"/>
      <c r="AB362" s="19"/>
      <c r="AC362" s="19"/>
      <c r="AD362" s="19"/>
      <c r="AE362" s="14"/>
      <c r="AF362" s="20"/>
      <c r="AG362" s="21"/>
      <c r="AH362" s="19"/>
      <c r="AI362" s="14"/>
      <c r="AJ362" s="14"/>
      <c r="AK362" s="14"/>
      <c r="AL362" s="14"/>
      <c r="AM362" s="14"/>
    </row>
    <row r="363" customFormat="false" ht="15" hidden="false" customHeight="true" outlineLevel="0" collapsed="false">
      <c r="A363" s="14"/>
      <c r="B363" s="14"/>
      <c r="C363" s="15"/>
      <c r="D363" s="14" t="str">
        <f aca="false">IF(C363="","",YEAR(C363))</f>
        <v/>
      </c>
      <c r="E363" s="14"/>
      <c r="F363" s="14"/>
      <c r="G363" s="14"/>
      <c r="H363" s="14"/>
      <c r="I363" s="14"/>
      <c r="J363" s="14"/>
      <c r="K363" s="14"/>
      <c r="L363" s="14"/>
      <c r="M363" s="14"/>
      <c r="N363" s="14"/>
      <c r="O363" s="14"/>
      <c r="P363" s="14"/>
      <c r="Q363" s="14"/>
      <c r="R363" s="14"/>
      <c r="S363" s="14"/>
      <c r="T363" s="14"/>
      <c r="U363" s="14"/>
      <c r="V363" s="14"/>
      <c r="W363" s="14"/>
      <c r="X363" s="14"/>
      <c r="Y363" s="14"/>
      <c r="Z363" s="14"/>
      <c r="AA363" s="18"/>
      <c r="AB363" s="19"/>
      <c r="AC363" s="19"/>
      <c r="AD363" s="19"/>
      <c r="AE363" s="14"/>
      <c r="AF363" s="20"/>
      <c r="AG363" s="21"/>
      <c r="AH363" s="19"/>
      <c r="AI363" s="14"/>
      <c r="AJ363" s="14"/>
      <c r="AK363" s="14"/>
      <c r="AL363" s="14"/>
      <c r="AM363" s="14"/>
    </row>
    <row r="364" customFormat="false" ht="15" hidden="false" customHeight="true" outlineLevel="0" collapsed="false">
      <c r="A364" s="14"/>
      <c r="B364" s="14"/>
      <c r="C364" s="15"/>
      <c r="D364" s="14" t="str">
        <f aca="false">IF(C364="","",YEAR(C364))</f>
        <v/>
      </c>
      <c r="E364" s="14"/>
      <c r="F364" s="14"/>
      <c r="G364" s="14"/>
      <c r="H364" s="14"/>
      <c r="I364" s="14"/>
      <c r="J364" s="14"/>
      <c r="K364" s="14"/>
      <c r="L364" s="14"/>
      <c r="M364" s="14"/>
      <c r="N364" s="14"/>
      <c r="O364" s="14"/>
      <c r="P364" s="14"/>
      <c r="Q364" s="14"/>
      <c r="R364" s="14"/>
      <c r="S364" s="14"/>
      <c r="T364" s="14"/>
      <c r="U364" s="14"/>
      <c r="V364" s="14"/>
      <c r="W364" s="14"/>
      <c r="X364" s="14"/>
      <c r="Y364" s="14"/>
      <c r="Z364" s="14"/>
      <c r="AA364" s="18"/>
      <c r="AB364" s="19"/>
      <c r="AC364" s="19"/>
      <c r="AD364" s="19"/>
      <c r="AE364" s="14"/>
      <c r="AF364" s="20"/>
      <c r="AG364" s="21"/>
      <c r="AH364" s="19"/>
      <c r="AI364" s="14"/>
      <c r="AJ364" s="14"/>
      <c r="AK364" s="14"/>
      <c r="AL364" s="14"/>
      <c r="AM364" s="14"/>
    </row>
    <row r="365" customFormat="false" ht="15" hidden="false" customHeight="true" outlineLevel="0" collapsed="false">
      <c r="A365" s="14"/>
      <c r="B365" s="14"/>
      <c r="C365" s="15"/>
      <c r="D365" s="14" t="str">
        <f aca="false">IF(C365="","",YEAR(C365))</f>
        <v/>
      </c>
      <c r="E365" s="14"/>
      <c r="F365" s="14"/>
      <c r="G365" s="14"/>
      <c r="H365" s="14"/>
      <c r="I365" s="14"/>
      <c r="J365" s="14"/>
      <c r="K365" s="14"/>
      <c r="L365" s="14"/>
      <c r="M365" s="14"/>
      <c r="N365" s="14"/>
      <c r="O365" s="14"/>
      <c r="P365" s="14"/>
      <c r="Q365" s="14"/>
      <c r="R365" s="14"/>
      <c r="S365" s="14"/>
      <c r="T365" s="14"/>
      <c r="U365" s="14"/>
      <c r="V365" s="14"/>
      <c r="W365" s="14"/>
      <c r="X365" s="14"/>
      <c r="Y365" s="14"/>
      <c r="Z365" s="14"/>
      <c r="AA365" s="18"/>
      <c r="AB365" s="19"/>
      <c r="AC365" s="19"/>
      <c r="AD365" s="19"/>
      <c r="AE365" s="14"/>
      <c r="AF365" s="20"/>
      <c r="AG365" s="21"/>
      <c r="AH365" s="19"/>
      <c r="AI365" s="14"/>
      <c r="AJ365" s="14"/>
      <c r="AK365" s="14"/>
      <c r="AL365" s="14"/>
      <c r="AM365" s="14"/>
    </row>
    <row r="366" customFormat="false" ht="15" hidden="false" customHeight="true" outlineLevel="0" collapsed="false">
      <c r="A366" s="14"/>
      <c r="B366" s="14"/>
      <c r="C366" s="15"/>
      <c r="D366" s="14" t="str">
        <f aca="false">IF(C366="","",YEAR(C366))</f>
        <v/>
      </c>
      <c r="E366" s="14"/>
      <c r="F366" s="14"/>
      <c r="G366" s="14"/>
      <c r="H366" s="14"/>
      <c r="I366" s="14"/>
      <c r="J366" s="14"/>
      <c r="K366" s="14"/>
      <c r="L366" s="14"/>
      <c r="M366" s="14"/>
      <c r="N366" s="14"/>
      <c r="O366" s="14"/>
      <c r="P366" s="14"/>
      <c r="Q366" s="14"/>
      <c r="R366" s="14"/>
      <c r="S366" s="14"/>
      <c r="T366" s="14"/>
      <c r="U366" s="14"/>
      <c r="V366" s="14"/>
      <c r="W366" s="14"/>
      <c r="X366" s="14"/>
      <c r="Y366" s="14"/>
      <c r="Z366" s="14"/>
      <c r="AA366" s="18"/>
      <c r="AB366" s="19"/>
      <c r="AC366" s="19"/>
      <c r="AD366" s="19"/>
      <c r="AE366" s="14"/>
      <c r="AF366" s="20"/>
      <c r="AG366" s="21"/>
      <c r="AH366" s="19"/>
      <c r="AI366" s="14"/>
      <c r="AJ366" s="14"/>
      <c r="AK366" s="14"/>
      <c r="AL366" s="14"/>
      <c r="AM366" s="14"/>
    </row>
    <row r="367" customFormat="false" ht="15" hidden="false" customHeight="true" outlineLevel="0" collapsed="false">
      <c r="A367" s="14"/>
      <c r="B367" s="14"/>
      <c r="C367" s="15"/>
      <c r="D367" s="14" t="str">
        <f aca="false">IF(C367="","",YEAR(C367))</f>
        <v/>
      </c>
      <c r="E367" s="14"/>
      <c r="F367" s="14"/>
      <c r="G367" s="14"/>
      <c r="H367" s="14"/>
      <c r="I367" s="14"/>
      <c r="J367" s="14"/>
      <c r="K367" s="14"/>
      <c r="L367" s="14"/>
      <c r="M367" s="14"/>
      <c r="N367" s="14"/>
      <c r="O367" s="14"/>
      <c r="P367" s="14"/>
      <c r="Q367" s="14"/>
      <c r="R367" s="14"/>
      <c r="S367" s="14"/>
      <c r="T367" s="14"/>
      <c r="U367" s="14"/>
      <c r="V367" s="14"/>
      <c r="W367" s="14"/>
      <c r="X367" s="14"/>
      <c r="Y367" s="14"/>
      <c r="Z367" s="14"/>
      <c r="AA367" s="18"/>
      <c r="AB367" s="19"/>
      <c r="AC367" s="19"/>
      <c r="AD367" s="19"/>
      <c r="AE367" s="14"/>
      <c r="AF367" s="20"/>
      <c r="AG367" s="21"/>
      <c r="AH367" s="19"/>
      <c r="AI367" s="14"/>
      <c r="AJ367" s="14"/>
      <c r="AK367" s="14"/>
      <c r="AL367" s="14"/>
      <c r="AM367" s="14"/>
    </row>
    <row r="368" customFormat="false" ht="15" hidden="false" customHeight="true" outlineLevel="0" collapsed="false">
      <c r="A368" s="14"/>
      <c r="B368" s="14"/>
      <c r="C368" s="15"/>
      <c r="D368" s="14" t="str">
        <f aca="false">IF(C368="","",YEAR(C368))</f>
        <v/>
      </c>
      <c r="E368" s="14"/>
      <c r="F368" s="14"/>
      <c r="G368" s="14"/>
      <c r="H368" s="14"/>
      <c r="I368" s="14"/>
      <c r="J368" s="14"/>
      <c r="K368" s="14"/>
      <c r="L368" s="14"/>
      <c r="M368" s="14"/>
      <c r="N368" s="14"/>
      <c r="O368" s="14"/>
      <c r="P368" s="14"/>
      <c r="Q368" s="14"/>
      <c r="R368" s="14"/>
      <c r="S368" s="14"/>
      <c r="T368" s="14"/>
      <c r="U368" s="14"/>
      <c r="V368" s="14"/>
      <c r="W368" s="14"/>
      <c r="X368" s="14"/>
      <c r="Y368" s="14"/>
      <c r="Z368" s="14"/>
      <c r="AA368" s="18"/>
      <c r="AB368" s="19"/>
      <c r="AC368" s="19"/>
      <c r="AD368" s="19"/>
      <c r="AE368" s="14"/>
      <c r="AF368" s="20"/>
      <c r="AG368" s="21"/>
      <c r="AH368" s="19"/>
      <c r="AI368" s="14"/>
      <c r="AJ368" s="14"/>
      <c r="AK368" s="14"/>
      <c r="AL368" s="14"/>
      <c r="AM368" s="14"/>
    </row>
    <row r="369" customFormat="false" ht="15" hidden="false" customHeight="true" outlineLevel="0" collapsed="false">
      <c r="A369" s="14"/>
      <c r="B369" s="14"/>
      <c r="C369" s="15"/>
      <c r="D369" s="14" t="str">
        <f aca="false">IF(C369="","",YEAR(C369))</f>
        <v/>
      </c>
      <c r="E369" s="14"/>
      <c r="F369" s="14"/>
      <c r="G369" s="14"/>
      <c r="H369" s="14"/>
      <c r="I369" s="14"/>
      <c r="J369" s="14"/>
      <c r="K369" s="14"/>
      <c r="L369" s="14"/>
      <c r="M369" s="14"/>
      <c r="N369" s="14"/>
      <c r="O369" s="14"/>
      <c r="P369" s="14"/>
      <c r="Q369" s="14"/>
      <c r="R369" s="14"/>
      <c r="S369" s="14"/>
      <c r="T369" s="14"/>
      <c r="U369" s="14"/>
      <c r="V369" s="14"/>
      <c r="W369" s="14"/>
      <c r="X369" s="14"/>
      <c r="Y369" s="14"/>
      <c r="Z369" s="14"/>
      <c r="AA369" s="18"/>
      <c r="AB369" s="19"/>
      <c r="AC369" s="19"/>
      <c r="AD369" s="19"/>
      <c r="AE369" s="14"/>
      <c r="AF369" s="20"/>
      <c r="AG369" s="21"/>
      <c r="AH369" s="19"/>
      <c r="AI369" s="14"/>
      <c r="AJ369" s="14"/>
      <c r="AK369" s="14"/>
      <c r="AL369" s="14"/>
      <c r="AM369" s="14"/>
    </row>
    <row r="370" customFormat="false" ht="15" hidden="false" customHeight="true" outlineLevel="0" collapsed="false">
      <c r="A370" s="14"/>
      <c r="B370" s="14"/>
      <c r="C370" s="15"/>
      <c r="D370" s="14" t="str">
        <f aca="false">IF(C370="","",YEAR(C370))</f>
        <v/>
      </c>
      <c r="E370" s="14"/>
      <c r="F370" s="14"/>
      <c r="G370" s="14"/>
      <c r="H370" s="14"/>
      <c r="I370" s="14"/>
      <c r="J370" s="14"/>
      <c r="K370" s="14"/>
      <c r="L370" s="14"/>
      <c r="M370" s="14"/>
      <c r="N370" s="14"/>
      <c r="O370" s="14"/>
      <c r="P370" s="14"/>
      <c r="Q370" s="14"/>
      <c r="R370" s="14"/>
      <c r="S370" s="14"/>
      <c r="T370" s="14"/>
      <c r="U370" s="14"/>
      <c r="V370" s="14"/>
      <c r="W370" s="14"/>
      <c r="X370" s="14"/>
      <c r="Y370" s="14"/>
      <c r="Z370" s="14"/>
      <c r="AA370" s="18"/>
      <c r="AB370" s="19"/>
      <c r="AC370" s="19"/>
      <c r="AD370" s="19"/>
      <c r="AE370" s="14"/>
      <c r="AF370" s="20"/>
      <c r="AG370" s="21"/>
      <c r="AH370" s="19"/>
      <c r="AI370" s="14"/>
      <c r="AJ370" s="14"/>
      <c r="AK370" s="14"/>
      <c r="AL370" s="14"/>
      <c r="AM370" s="14"/>
    </row>
    <row r="371" customFormat="false" ht="15" hidden="false" customHeight="true" outlineLevel="0" collapsed="false">
      <c r="A371" s="14"/>
      <c r="B371" s="14"/>
      <c r="C371" s="15"/>
      <c r="D371" s="14" t="str">
        <f aca="false">IF(C371="","",YEAR(C371))</f>
        <v/>
      </c>
      <c r="E371" s="14"/>
      <c r="F371" s="14"/>
      <c r="G371" s="14"/>
      <c r="H371" s="14"/>
      <c r="I371" s="14"/>
      <c r="J371" s="14"/>
      <c r="K371" s="14"/>
      <c r="L371" s="14"/>
      <c r="M371" s="14"/>
      <c r="N371" s="14"/>
      <c r="O371" s="14"/>
      <c r="P371" s="14"/>
      <c r="Q371" s="14"/>
      <c r="R371" s="14"/>
      <c r="S371" s="14"/>
      <c r="T371" s="14"/>
      <c r="U371" s="14"/>
      <c r="V371" s="14"/>
      <c r="W371" s="14"/>
      <c r="X371" s="14"/>
      <c r="Y371" s="14"/>
      <c r="Z371" s="14"/>
      <c r="AA371" s="18"/>
      <c r="AB371" s="19"/>
      <c r="AC371" s="19"/>
      <c r="AD371" s="19"/>
      <c r="AE371" s="14"/>
      <c r="AF371" s="20"/>
      <c r="AG371" s="21"/>
      <c r="AH371" s="19"/>
      <c r="AI371" s="14"/>
      <c r="AJ371" s="14"/>
      <c r="AK371" s="14"/>
      <c r="AL371" s="14"/>
      <c r="AM371" s="14"/>
    </row>
    <row r="372" customFormat="false" ht="15" hidden="false" customHeight="true" outlineLevel="0" collapsed="false">
      <c r="A372" s="14"/>
      <c r="B372" s="14"/>
      <c r="C372" s="15"/>
      <c r="D372" s="14" t="str">
        <f aca="false">IF(C372="","",YEAR(C372))</f>
        <v/>
      </c>
      <c r="E372" s="14"/>
      <c r="F372" s="14"/>
      <c r="G372" s="14"/>
      <c r="H372" s="14"/>
      <c r="I372" s="14"/>
      <c r="J372" s="14"/>
      <c r="K372" s="14"/>
      <c r="L372" s="14"/>
      <c r="M372" s="14"/>
      <c r="N372" s="14"/>
      <c r="O372" s="14"/>
      <c r="P372" s="14"/>
      <c r="Q372" s="14"/>
      <c r="R372" s="14"/>
      <c r="S372" s="14"/>
      <c r="T372" s="14"/>
      <c r="U372" s="14"/>
      <c r="V372" s="14"/>
      <c r="W372" s="14"/>
      <c r="X372" s="14"/>
      <c r="Y372" s="14"/>
      <c r="Z372" s="14"/>
      <c r="AA372" s="18"/>
      <c r="AB372" s="19"/>
      <c r="AC372" s="19"/>
      <c r="AD372" s="19"/>
      <c r="AE372" s="14"/>
      <c r="AF372" s="20"/>
      <c r="AG372" s="21"/>
      <c r="AH372" s="19"/>
      <c r="AI372" s="14"/>
      <c r="AJ372" s="14"/>
      <c r="AK372" s="14"/>
      <c r="AL372" s="14"/>
      <c r="AM372" s="14"/>
    </row>
    <row r="373" customFormat="false" ht="15" hidden="false" customHeight="true" outlineLevel="0" collapsed="false">
      <c r="A373" s="14"/>
      <c r="B373" s="14"/>
      <c r="C373" s="15"/>
      <c r="D373" s="14" t="str">
        <f aca="false">IF(C373="","",YEAR(C373))</f>
        <v/>
      </c>
      <c r="E373" s="14"/>
      <c r="F373" s="14"/>
      <c r="G373" s="14"/>
      <c r="H373" s="14"/>
      <c r="I373" s="14"/>
      <c r="J373" s="14"/>
      <c r="K373" s="14"/>
      <c r="L373" s="14"/>
      <c r="M373" s="14"/>
      <c r="N373" s="14"/>
      <c r="O373" s="14"/>
      <c r="P373" s="14"/>
      <c r="Q373" s="14"/>
      <c r="R373" s="14"/>
      <c r="S373" s="14"/>
      <c r="T373" s="14"/>
      <c r="U373" s="14"/>
      <c r="V373" s="14"/>
      <c r="W373" s="14"/>
      <c r="X373" s="14"/>
      <c r="Y373" s="14"/>
      <c r="Z373" s="14"/>
      <c r="AA373" s="18"/>
      <c r="AB373" s="19"/>
      <c r="AC373" s="19"/>
      <c r="AD373" s="19"/>
      <c r="AE373" s="14"/>
      <c r="AF373" s="20"/>
      <c r="AG373" s="21"/>
      <c r="AH373" s="19"/>
      <c r="AI373" s="14"/>
      <c r="AJ373" s="14"/>
      <c r="AK373" s="14"/>
      <c r="AL373" s="14"/>
      <c r="AM373" s="14"/>
    </row>
    <row r="374" customFormat="false" ht="15" hidden="false" customHeight="true" outlineLevel="0" collapsed="false">
      <c r="A374" s="14"/>
      <c r="B374" s="14"/>
      <c r="C374" s="15"/>
      <c r="D374" s="14" t="str">
        <f aca="false">IF(C374="","",YEAR(C374))</f>
        <v/>
      </c>
      <c r="E374" s="14"/>
      <c r="F374" s="14"/>
      <c r="G374" s="14"/>
      <c r="H374" s="14"/>
      <c r="I374" s="14"/>
      <c r="J374" s="14"/>
      <c r="K374" s="14"/>
      <c r="L374" s="14"/>
      <c r="M374" s="14"/>
      <c r="N374" s="14"/>
      <c r="O374" s="14"/>
      <c r="P374" s="14"/>
      <c r="Q374" s="14"/>
      <c r="R374" s="14"/>
      <c r="S374" s="14"/>
      <c r="T374" s="14"/>
      <c r="U374" s="14"/>
      <c r="V374" s="14"/>
      <c r="W374" s="14"/>
      <c r="X374" s="14"/>
      <c r="Y374" s="14"/>
      <c r="Z374" s="14"/>
      <c r="AA374" s="18"/>
      <c r="AB374" s="19"/>
      <c r="AC374" s="19"/>
      <c r="AD374" s="19"/>
      <c r="AE374" s="14"/>
      <c r="AF374" s="20"/>
      <c r="AG374" s="21"/>
      <c r="AH374" s="19"/>
      <c r="AI374" s="14"/>
      <c r="AJ374" s="14"/>
      <c r="AK374" s="14"/>
      <c r="AL374" s="14"/>
      <c r="AM374" s="14"/>
    </row>
    <row r="375" customFormat="false" ht="15" hidden="false" customHeight="true" outlineLevel="0" collapsed="false">
      <c r="A375" s="14"/>
      <c r="B375" s="14"/>
      <c r="C375" s="15"/>
      <c r="D375" s="14" t="str">
        <f aca="false">IF(C375="","",YEAR(C375))</f>
        <v/>
      </c>
      <c r="E375" s="14"/>
      <c r="F375" s="14"/>
      <c r="G375" s="14"/>
      <c r="H375" s="14"/>
      <c r="I375" s="14"/>
      <c r="J375" s="14"/>
      <c r="K375" s="14"/>
      <c r="L375" s="14"/>
      <c r="M375" s="14"/>
      <c r="N375" s="14"/>
      <c r="O375" s="14"/>
      <c r="P375" s="14"/>
      <c r="Q375" s="14"/>
      <c r="R375" s="14"/>
      <c r="S375" s="14"/>
      <c r="T375" s="14"/>
      <c r="U375" s="14"/>
      <c r="V375" s="14"/>
      <c r="W375" s="14"/>
      <c r="X375" s="14"/>
      <c r="Y375" s="14"/>
      <c r="Z375" s="14"/>
      <c r="AA375" s="18"/>
      <c r="AB375" s="19"/>
      <c r="AC375" s="19"/>
      <c r="AD375" s="19"/>
      <c r="AE375" s="14"/>
      <c r="AF375" s="20"/>
      <c r="AG375" s="21"/>
      <c r="AH375" s="19"/>
      <c r="AI375" s="14"/>
      <c r="AJ375" s="14"/>
      <c r="AK375" s="14"/>
      <c r="AL375" s="14"/>
      <c r="AM375" s="14"/>
    </row>
    <row r="376" customFormat="false" ht="15" hidden="false" customHeight="true" outlineLevel="0" collapsed="false">
      <c r="A376" s="14"/>
      <c r="B376" s="14"/>
      <c r="C376" s="15"/>
      <c r="D376" s="14" t="str">
        <f aca="false">IF(C376="","",YEAR(C376))</f>
        <v/>
      </c>
      <c r="E376" s="14"/>
      <c r="F376" s="14"/>
      <c r="G376" s="14"/>
      <c r="H376" s="14"/>
      <c r="I376" s="14"/>
      <c r="J376" s="14"/>
      <c r="K376" s="14"/>
      <c r="L376" s="14"/>
      <c r="M376" s="14"/>
      <c r="N376" s="14"/>
      <c r="O376" s="14"/>
      <c r="P376" s="14"/>
      <c r="Q376" s="14"/>
      <c r="R376" s="14"/>
      <c r="S376" s="14"/>
      <c r="T376" s="14"/>
      <c r="U376" s="14"/>
      <c r="V376" s="14"/>
      <c r="W376" s="14"/>
      <c r="X376" s="14"/>
      <c r="Y376" s="14"/>
      <c r="Z376" s="14"/>
      <c r="AA376" s="18"/>
      <c r="AB376" s="19"/>
      <c r="AC376" s="19"/>
      <c r="AD376" s="19"/>
      <c r="AE376" s="14"/>
      <c r="AF376" s="20"/>
      <c r="AG376" s="21"/>
      <c r="AH376" s="19"/>
      <c r="AI376" s="14"/>
      <c r="AJ376" s="14"/>
      <c r="AK376" s="14"/>
      <c r="AL376" s="14"/>
      <c r="AM376" s="14"/>
    </row>
    <row r="377" customFormat="false" ht="15" hidden="false" customHeight="true" outlineLevel="0" collapsed="false">
      <c r="A377" s="14"/>
      <c r="B377" s="14"/>
      <c r="C377" s="15"/>
      <c r="D377" s="14" t="str">
        <f aca="false">IF(C377="","",YEAR(C377))</f>
        <v/>
      </c>
      <c r="E377" s="14"/>
      <c r="F377" s="14"/>
      <c r="G377" s="14"/>
      <c r="H377" s="14"/>
      <c r="I377" s="14"/>
      <c r="J377" s="14"/>
      <c r="K377" s="14"/>
      <c r="L377" s="14"/>
      <c r="M377" s="14"/>
      <c r="N377" s="14"/>
      <c r="O377" s="14"/>
      <c r="P377" s="14"/>
      <c r="Q377" s="14"/>
      <c r="R377" s="14"/>
      <c r="S377" s="14"/>
      <c r="T377" s="14"/>
      <c r="U377" s="14"/>
      <c r="V377" s="14"/>
      <c r="W377" s="14"/>
      <c r="X377" s="14"/>
      <c r="Y377" s="14"/>
      <c r="Z377" s="14"/>
      <c r="AA377" s="18"/>
      <c r="AB377" s="19"/>
      <c r="AC377" s="19"/>
      <c r="AD377" s="19"/>
      <c r="AE377" s="14"/>
      <c r="AF377" s="20"/>
      <c r="AG377" s="21"/>
      <c r="AH377" s="19"/>
      <c r="AI377" s="14"/>
      <c r="AJ377" s="14"/>
      <c r="AK377" s="14"/>
      <c r="AL377" s="14"/>
      <c r="AM377" s="14"/>
    </row>
    <row r="378" customFormat="false" ht="15" hidden="false" customHeight="true" outlineLevel="0" collapsed="false">
      <c r="A378" s="14"/>
      <c r="B378" s="14"/>
      <c r="C378" s="15"/>
      <c r="D378" s="14" t="str">
        <f aca="false">IF(C378="","",YEAR(C378))</f>
        <v/>
      </c>
      <c r="E378" s="14"/>
      <c r="F378" s="14"/>
      <c r="G378" s="14"/>
      <c r="H378" s="14"/>
      <c r="I378" s="14"/>
      <c r="J378" s="14"/>
      <c r="K378" s="14"/>
      <c r="L378" s="14"/>
      <c r="M378" s="14"/>
      <c r="N378" s="14"/>
      <c r="O378" s="14"/>
      <c r="P378" s="14"/>
      <c r="Q378" s="14"/>
      <c r="R378" s="14"/>
      <c r="S378" s="14"/>
      <c r="T378" s="14"/>
      <c r="U378" s="14"/>
      <c r="V378" s="14"/>
      <c r="W378" s="14"/>
      <c r="X378" s="14"/>
      <c r="Y378" s="14"/>
      <c r="Z378" s="14"/>
      <c r="AA378" s="18"/>
      <c r="AB378" s="19"/>
      <c r="AC378" s="19"/>
      <c r="AD378" s="19"/>
      <c r="AE378" s="14"/>
      <c r="AF378" s="20"/>
      <c r="AG378" s="21"/>
      <c r="AH378" s="19"/>
      <c r="AI378" s="14"/>
      <c r="AJ378" s="14"/>
      <c r="AK378" s="14"/>
      <c r="AL378" s="14"/>
      <c r="AM378" s="14"/>
    </row>
    <row r="379" customFormat="false" ht="15" hidden="false" customHeight="true" outlineLevel="0" collapsed="false">
      <c r="A379" s="14"/>
      <c r="B379" s="14"/>
      <c r="C379" s="15"/>
      <c r="D379" s="14" t="str">
        <f aca="false">IF(C379="","",YEAR(C379))</f>
        <v/>
      </c>
      <c r="E379" s="14"/>
      <c r="F379" s="14"/>
      <c r="G379" s="14"/>
      <c r="H379" s="14"/>
      <c r="I379" s="14"/>
      <c r="J379" s="14"/>
      <c r="K379" s="14"/>
      <c r="L379" s="14"/>
      <c r="M379" s="14"/>
      <c r="N379" s="14"/>
      <c r="O379" s="14"/>
      <c r="P379" s="14"/>
      <c r="Q379" s="14"/>
      <c r="R379" s="14"/>
      <c r="S379" s="14"/>
      <c r="T379" s="14"/>
      <c r="U379" s="14"/>
      <c r="V379" s="14"/>
      <c r="W379" s="14"/>
      <c r="X379" s="14"/>
      <c r="Y379" s="14"/>
      <c r="Z379" s="14"/>
      <c r="AA379" s="18"/>
      <c r="AB379" s="19"/>
      <c r="AC379" s="19"/>
      <c r="AD379" s="19"/>
      <c r="AE379" s="14"/>
      <c r="AF379" s="20"/>
      <c r="AG379" s="21"/>
      <c r="AH379" s="19"/>
      <c r="AI379" s="14"/>
      <c r="AJ379" s="14"/>
      <c r="AK379" s="14"/>
      <c r="AL379" s="14"/>
      <c r="AM379" s="14"/>
    </row>
    <row r="380" customFormat="false" ht="15" hidden="false" customHeight="true" outlineLevel="0" collapsed="false">
      <c r="A380" s="14"/>
      <c r="B380" s="14"/>
      <c r="C380" s="15"/>
      <c r="D380" s="14" t="str">
        <f aca="false">IF(C380="","",YEAR(C380))</f>
        <v/>
      </c>
      <c r="E380" s="14"/>
      <c r="F380" s="14"/>
      <c r="G380" s="14"/>
      <c r="H380" s="14"/>
      <c r="I380" s="14"/>
      <c r="J380" s="14"/>
      <c r="K380" s="14"/>
      <c r="L380" s="14"/>
      <c r="M380" s="14"/>
      <c r="N380" s="14"/>
      <c r="O380" s="14"/>
      <c r="P380" s="14"/>
      <c r="Q380" s="14"/>
      <c r="R380" s="14"/>
      <c r="S380" s="14"/>
      <c r="T380" s="14"/>
      <c r="U380" s="14"/>
      <c r="V380" s="14"/>
      <c r="W380" s="14"/>
      <c r="X380" s="14"/>
      <c r="Y380" s="14"/>
      <c r="Z380" s="14"/>
      <c r="AA380" s="18"/>
      <c r="AB380" s="19"/>
      <c r="AC380" s="19"/>
      <c r="AD380" s="19"/>
      <c r="AE380" s="14"/>
      <c r="AF380" s="20"/>
      <c r="AG380" s="21"/>
      <c r="AH380" s="19"/>
      <c r="AI380" s="14"/>
      <c r="AJ380" s="14"/>
      <c r="AK380" s="14"/>
      <c r="AL380" s="14"/>
      <c r="AM380" s="14"/>
    </row>
    <row r="381" customFormat="false" ht="15" hidden="false" customHeight="true" outlineLevel="0" collapsed="false">
      <c r="A381" s="14"/>
      <c r="B381" s="14"/>
      <c r="C381" s="15"/>
      <c r="D381" s="14" t="str">
        <f aca="false">IF(C381="","",YEAR(C381))</f>
        <v/>
      </c>
      <c r="E381" s="14"/>
      <c r="F381" s="14"/>
      <c r="G381" s="14"/>
      <c r="H381" s="14"/>
      <c r="I381" s="14"/>
      <c r="J381" s="14"/>
      <c r="K381" s="14"/>
      <c r="L381" s="14"/>
      <c r="M381" s="14"/>
      <c r="N381" s="14"/>
      <c r="O381" s="14"/>
      <c r="P381" s="14"/>
      <c r="Q381" s="14"/>
      <c r="R381" s="14"/>
      <c r="S381" s="14"/>
      <c r="T381" s="14"/>
      <c r="U381" s="14"/>
      <c r="V381" s="14"/>
      <c r="W381" s="14"/>
      <c r="X381" s="14"/>
      <c r="Y381" s="14"/>
      <c r="Z381" s="14"/>
      <c r="AA381" s="18"/>
      <c r="AB381" s="19"/>
      <c r="AC381" s="19"/>
      <c r="AD381" s="19"/>
      <c r="AE381" s="14"/>
      <c r="AF381" s="20"/>
      <c r="AG381" s="21"/>
      <c r="AH381" s="19"/>
      <c r="AI381" s="14"/>
      <c r="AJ381" s="14"/>
      <c r="AK381" s="14"/>
      <c r="AL381" s="14"/>
      <c r="AM381" s="14"/>
    </row>
    <row r="382" customFormat="false" ht="15" hidden="false" customHeight="true" outlineLevel="0" collapsed="false">
      <c r="A382" s="14"/>
      <c r="B382" s="14"/>
      <c r="C382" s="15"/>
      <c r="D382" s="14" t="str">
        <f aca="false">IF(C382="","",YEAR(C382))</f>
        <v/>
      </c>
      <c r="E382" s="14"/>
      <c r="F382" s="14"/>
      <c r="G382" s="14"/>
      <c r="H382" s="14"/>
      <c r="I382" s="14"/>
      <c r="J382" s="14"/>
      <c r="K382" s="14"/>
      <c r="L382" s="14"/>
      <c r="M382" s="14"/>
      <c r="N382" s="14"/>
      <c r="O382" s="14"/>
      <c r="P382" s="14"/>
      <c r="Q382" s="14"/>
      <c r="R382" s="14"/>
      <c r="S382" s="14"/>
      <c r="T382" s="14"/>
      <c r="U382" s="14"/>
      <c r="V382" s="14"/>
      <c r="W382" s="14"/>
      <c r="X382" s="14"/>
      <c r="Y382" s="14"/>
      <c r="Z382" s="14"/>
      <c r="AA382" s="18"/>
      <c r="AB382" s="19"/>
      <c r="AC382" s="19"/>
      <c r="AD382" s="19"/>
      <c r="AE382" s="14"/>
      <c r="AF382" s="20"/>
      <c r="AG382" s="21"/>
      <c r="AH382" s="19"/>
      <c r="AI382" s="14"/>
      <c r="AJ382" s="14"/>
      <c r="AK382" s="14"/>
      <c r="AL382" s="14"/>
      <c r="AM382" s="14"/>
    </row>
    <row r="383" customFormat="false" ht="15" hidden="false" customHeight="true" outlineLevel="0" collapsed="false">
      <c r="A383" s="14"/>
      <c r="B383" s="14"/>
      <c r="C383" s="15"/>
      <c r="D383" s="14" t="str">
        <f aca="false">IF(C383="","",YEAR(C383))</f>
        <v/>
      </c>
      <c r="E383" s="14"/>
      <c r="F383" s="14"/>
      <c r="G383" s="14"/>
      <c r="H383" s="14"/>
      <c r="I383" s="14"/>
      <c r="J383" s="14"/>
      <c r="K383" s="14"/>
      <c r="L383" s="14"/>
      <c r="M383" s="14"/>
      <c r="N383" s="14"/>
      <c r="O383" s="14"/>
      <c r="P383" s="14"/>
      <c r="Q383" s="14"/>
      <c r="R383" s="14"/>
      <c r="S383" s="14"/>
      <c r="T383" s="14"/>
      <c r="U383" s="14"/>
      <c r="V383" s="14"/>
      <c r="W383" s="14"/>
      <c r="X383" s="14"/>
      <c r="Y383" s="14"/>
      <c r="Z383" s="14"/>
      <c r="AA383" s="18"/>
      <c r="AB383" s="19"/>
      <c r="AC383" s="19"/>
      <c r="AD383" s="19"/>
      <c r="AE383" s="14"/>
      <c r="AF383" s="20"/>
      <c r="AG383" s="21"/>
      <c r="AH383" s="19"/>
      <c r="AI383" s="14"/>
      <c r="AJ383" s="14"/>
      <c r="AK383" s="14"/>
      <c r="AL383" s="14"/>
      <c r="AM383" s="14"/>
    </row>
    <row r="384" customFormat="false" ht="15" hidden="false" customHeight="true" outlineLevel="0" collapsed="false">
      <c r="A384" s="14"/>
      <c r="B384" s="14"/>
      <c r="C384" s="15"/>
      <c r="D384" s="14" t="str">
        <f aca="false">IF(C384="","",YEAR(C384))</f>
        <v/>
      </c>
      <c r="E384" s="14"/>
      <c r="F384" s="14"/>
      <c r="G384" s="14"/>
      <c r="H384" s="14"/>
      <c r="I384" s="14"/>
      <c r="J384" s="14"/>
      <c r="K384" s="14"/>
      <c r="L384" s="14"/>
      <c r="M384" s="14"/>
      <c r="N384" s="14"/>
      <c r="O384" s="14"/>
      <c r="P384" s="14"/>
      <c r="Q384" s="14"/>
      <c r="R384" s="14"/>
      <c r="S384" s="14"/>
      <c r="T384" s="14"/>
      <c r="U384" s="14"/>
      <c r="V384" s="14"/>
      <c r="W384" s="14"/>
      <c r="X384" s="14"/>
      <c r="Y384" s="14"/>
      <c r="Z384" s="14"/>
      <c r="AA384" s="18"/>
      <c r="AB384" s="19"/>
      <c r="AC384" s="19"/>
      <c r="AD384" s="19"/>
      <c r="AE384" s="14"/>
      <c r="AF384" s="20"/>
      <c r="AG384" s="21"/>
      <c r="AH384" s="19"/>
      <c r="AI384" s="14"/>
      <c r="AJ384" s="14"/>
      <c r="AK384" s="14"/>
      <c r="AL384" s="14"/>
      <c r="AM384" s="14"/>
    </row>
    <row r="385" customFormat="false" ht="15" hidden="false" customHeight="true" outlineLevel="0" collapsed="false">
      <c r="A385" s="14"/>
      <c r="B385" s="14"/>
      <c r="C385" s="15"/>
      <c r="D385" s="14" t="str">
        <f aca="false">IF(C385="","",YEAR(C385))</f>
        <v/>
      </c>
      <c r="E385" s="14"/>
      <c r="F385" s="14"/>
      <c r="G385" s="14"/>
      <c r="H385" s="14"/>
      <c r="I385" s="14"/>
      <c r="J385" s="14"/>
      <c r="K385" s="14"/>
      <c r="L385" s="14"/>
      <c r="M385" s="14"/>
      <c r="N385" s="14"/>
      <c r="O385" s="14"/>
      <c r="P385" s="14"/>
      <c r="Q385" s="14"/>
      <c r="R385" s="14"/>
      <c r="S385" s="14"/>
      <c r="T385" s="14"/>
      <c r="U385" s="14"/>
      <c r="V385" s="14"/>
      <c r="W385" s="14"/>
      <c r="X385" s="14"/>
      <c r="Y385" s="14"/>
      <c r="Z385" s="14"/>
      <c r="AA385" s="18"/>
      <c r="AB385" s="19"/>
      <c r="AC385" s="19"/>
      <c r="AD385" s="19"/>
      <c r="AE385" s="14"/>
      <c r="AF385" s="20"/>
      <c r="AG385" s="21"/>
      <c r="AH385" s="19"/>
      <c r="AI385" s="14"/>
      <c r="AJ385" s="14"/>
      <c r="AK385" s="14"/>
      <c r="AL385" s="14"/>
      <c r="AM385" s="14"/>
    </row>
    <row r="386" customFormat="false" ht="15" hidden="false" customHeight="true" outlineLevel="0" collapsed="false">
      <c r="A386" s="14"/>
      <c r="B386" s="14"/>
      <c r="C386" s="15"/>
      <c r="D386" s="14" t="str">
        <f aca="false">IF(C386="","",YEAR(C386))</f>
        <v/>
      </c>
      <c r="E386" s="14"/>
      <c r="F386" s="14"/>
      <c r="G386" s="14"/>
      <c r="H386" s="14"/>
      <c r="I386" s="14"/>
      <c r="J386" s="14"/>
      <c r="K386" s="14"/>
      <c r="L386" s="14"/>
      <c r="M386" s="14"/>
      <c r="N386" s="14"/>
      <c r="O386" s="14"/>
      <c r="P386" s="14"/>
      <c r="Q386" s="14"/>
      <c r="R386" s="14"/>
      <c r="S386" s="14"/>
      <c r="T386" s="14"/>
      <c r="U386" s="14"/>
      <c r="V386" s="14"/>
      <c r="W386" s="14"/>
      <c r="X386" s="14"/>
      <c r="Y386" s="14"/>
      <c r="Z386" s="14"/>
      <c r="AA386" s="18"/>
      <c r="AB386" s="19"/>
      <c r="AC386" s="19"/>
      <c r="AD386" s="19"/>
      <c r="AE386" s="14"/>
      <c r="AF386" s="20"/>
      <c r="AG386" s="21"/>
      <c r="AH386" s="19"/>
      <c r="AI386" s="14"/>
      <c r="AJ386" s="14"/>
      <c r="AK386" s="14"/>
      <c r="AL386" s="14"/>
      <c r="AM386" s="14"/>
    </row>
    <row r="387" customFormat="false" ht="15" hidden="false" customHeight="true" outlineLevel="0" collapsed="false">
      <c r="A387" s="14"/>
      <c r="B387" s="14"/>
      <c r="C387" s="15"/>
      <c r="D387" s="14" t="str">
        <f aca="false">IF(C387="","",YEAR(C387))</f>
        <v/>
      </c>
      <c r="E387" s="14"/>
      <c r="F387" s="14"/>
      <c r="G387" s="14"/>
      <c r="H387" s="14"/>
      <c r="I387" s="14"/>
      <c r="J387" s="14"/>
      <c r="K387" s="14"/>
      <c r="L387" s="14"/>
      <c r="M387" s="14"/>
      <c r="N387" s="14"/>
      <c r="O387" s="14"/>
      <c r="P387" s="14"/>
      <c r="Q387" s="14"/>
      <c r="R387" s="14"/>
      <c r="S387" s="14"/>
      <c r="T387" s="14"/>
      <c r="U387" s="14"/>
      <c r="V387" s="14"/>
      <c r="W387" s="14"/>
      <c r="X387" s="14"/>
      <c r="Y387" s="14"/>
      <c r="Z387" s="14"/>
      <c r="AA387" s="18"/>
      <c r="AB387" s="19"/>
      <c r="AC387" s="19"/>
      <c r="AD387" s="19"/>
      <c r="AE387" s="14"/>
      <c r="AF387" s="20"/>
      <c r="AG387" s="21"/>
      <c r="AH387" s="19"/>
      <c r="AI387" s="14"/>
      <c r="AJ387" s="14"/>
      <c r="AK387" s="14"/>
      <c r="AL387" s="14"/>
      <c r="AM387" s="14"/>
    </row>
    <row r="388" customFormat="false" ht="15" hidden="false" customHeight="true" outlineLevel="0" collapsed="false">
      <c r="A388" s="14"/>
      <c r="B388" s="14"/>
      <c r="C388" s="15"/>
      <c r="D388" s="14" t="str">
        <f aca="false">IF(C388="","",YEAR(C388))</f>
        <v/>
      </c>
      <c r="E388" s="14"/>
      <c r="F388" s="14"/>
      <c r="G388" s="14"/>
      <c r="H388" s="14"/>
      <c r="I388" s="14"/>
      <c r="J388" s="14"/>
      <c r="K388" s="14"/>
      <c r="L388" s="14"/>
      <c r="M388" s="14"/>
      <c r="N388" s="14"/>
      <c r="O388" s="14"/>
      <c r="P388" s="14"/>
      <c r="Q388" s="14"/>
      <c r="R388" s="14"/>
      <c r="S388" s="14"/>
      <c r="T388" s="14"/>
      <c r="U388" s="14"/>
      <c r="V388" s="14"/>
      <c r="W388" s="14"/>
      <c r="X388" s="14"/>
      <c r="Y388" s="14"/>
      <c r="Z388" s="14"/>
      <c r="AA388" s="18"/>
      <c r="AB388" s="19"/>
      <c r="AC388" s="19"/>
      <c r="AD388" s="19"/>
      <c r="AE388" s="14"/>
      <c r="AF388" s="20"/>
      <c r="AG388" s="21"/>
      <c r="AH388" s="19"/>
      <c r="AI388" s="14"/>
      <c r="AJ388" s="14"/>
      <c r="AK388" s="14"/>
      <c r="AL388" s="14"/>
      <c r="AM388" s="14"/>
    </row>
    <row r="389" customFormat="false" ht="15" hidden="false" customHeight="true" outlineLevel="0" collapsed="false">
      <c r="A389" s="14"/>
      <c r="B389" s="14"/>
      <c r="C389" s="15"/>
      <c r="D389" s="14" t="str">
        <f aca="false">IF(C389="","",YEAR(C389))</f>
        <v/>
      </c>
      <c r="E389" s="14"/>
      <c r="F389" s="14"/>
      <c r="G389" s="14"/>
      <c r="H389" s="14"/>
      <c r="I389" s="14"/>
      <c r="J389" s="14"/>
      <c r="K389" s="14"/>
      <c r="L389" s="14"/>
      <c r="M389" s="14"/>
      <c r="N389" s="14"/>
      <c r="O389" s="14"/>
      <c r="P389" s="14"/>
      <c r="Q389" s="14"/>
      <c r="R389" s="14"/>
      <c r="S389" s="14"/>
      <c r="T389" s="14"/>
      <c r="U389" s="14"/>
      <c r="V389" s="14"/>
      <c r="W389" s="14"/>
      <c r="X389" s="14"/>
      <c r="Y389" s="14"/>
      <c r="Z389" s="14"/>
      <c r="AA389" s="18"/>
      <c r="AB389" s="19"/>
      <c r="AC389" s="19"/>
      <c r="AD389" s="19"/>
      <c r="AE389" s="14"/>
      <c r="AF389" s="20"/>
      <c r="AG389" s="21"/>
      <c r="AH389" s="19"/>
      <c r="AI389" s="14"/>
      <c r="AJ389" s="14"/>
      <c r="AK389" s="14"/>
      <c r="AL389" s="14"/>
      <c r="AM389" s="14"/>
    </row>
    <row r="390" customFormat="false" ht="15" hidden="false" customHeight="true" outlineLevel="0" collapsed="false">
      <c r="A390" s="14"/>
      <c r="B390" s="14"/>
      <c r="C390" s="15"/>
      <c r="D390" s="14" t="str">
        <f aca="false">IF(C390="","",YEAR(C390))</f>
        <v/>
      </c>
      <c r="E390" s="14"/>
      <c r="F390" s="14"/>
      <c r="G390" s="14"/>
      <c r="H390" s="14"/>
      <c r="I390" s="14"/>
      <c r="J390" s="14"/>
      <c r="K390" s="14"/>
      <c r="L390" s="14"/>
      <c r="M390" s="14"/>
      <c r="N390" s="14"/>
      <c r="O390" s="14"/>
      <c r="P390" s="14"/>
      <c r="Q390" s="14"/>
      <c r="R390" s="14"/>
      <c r="S390" s="14"/>
      <c r="T390" s="14"/>
      <c r="U390" s="14"/>
      <c r="V390" s="14"/>
      <c r="W390" s="14"/>
      <c r="X390" s="14"/>
      <c r="Y390" s="14"/>
      <c r="Z390" s="14"/>
      <c r="AA390" s="18"/>
      <c r="AB390" s="19"/>
      <c r="AC390" s="19"/>
      <c r="AD390" s="19"/>
      <c r="AE390" s="14"/>
      <c r="AF390" s="20"/>
      <c r="AG390" s="21"/>
      <c r="AH390" s="19"/>
      <c r="AI390" s="14"/>
      <c r="AJ390" s="14"/>
      <c r="AK390" s="14"/>
      <c r="AL390" s="14"/>
      <c r="AM390" s="14"/>
    </row>
    <row r="391" customFormat="false" ht="15" hidden="false" customHeight="true" outlineLevel="0" collapsed="false">
      <c r="A391" s="14"/>
      <c r="B391" s="14"/>
      <c r="C391" s="15"/>
      <c r="D391" s="14" t="str">
        <f aca="false">IF(C391="","",YEAR(C391))</f>
        <v/>
      </c>
      <c r="E391" s="14"/>
      <c r="F391" s="14"/>
      <c r="G391" s="14"/>
      <c r="H391" s="14"/>
      <c r="I391" s="14"/>
      <c r="J391" s="14"/>
      <c r="K391" s="14"/>
      <c r="L391" s="14"/>
      <c r="M391" s="14"/>
      <c r="N391" s="14"/>
      <c r="O391" s="14"/>
      <c r="P391" s="14"/>
      <c r="Q391" s="14"/>
      <c r="R391" s="14"/>
      <c r="S391" s="14"/>
      <c r="T391" s="14"/>
      <c r="U391" s="14"/>
      <c r="V391" s="14"/>
      <c r="W391" s="14"/>
      <c r="X391" s="14"/>
      <c r="Y391" s="14"/>
      <c r="Z391" s="14"/>
      <c r="AA391" s="18"/>
      <c r="AB391" s="19"/>
      <c r="AC391" s="19"/>
      <c r="AD391" s="19"/>
      <c r="AE391" s="14"/>
      <c r="AF391" s="20"/>
      <c r="AG391" s="21"/>
      <c r="AH391" s="19"/>
      <c r="AI391" s="14"/>
      <c r="AJ391" s="14"/>
      <c r="AK391" s="14"/>
      <c r="AL391" s="14"/>
      <c r="AM391" s="14"/>
    </row>
    <row r="392" customFormat="false" ht="15" hidden="false" customHeight="true" outlineLevel="0" collapsed="false">
      <c r="A392" s="14"/>
      <c r="B392" s="14"/>
      <c r="C392" s="15"/>
      <c r="D392" s="14" t="str">
        <f aca="false">IF(C392="","",YEAR(C392))</f>
        <v/>
      </c>
      <c r="E392" s="14"/>
      <c r="F392" s="14"/>
      <c r="G392" s="14"/>
      <c r="H392" s="14"/>
      <c r="I392" s="14"/>
      <c r="J392" s="14"/>
      <c r="K392" s="14"/>
      <c r="L392" s="14"/>
      <c r="M392" s="14"/>
      <c r="N392" s="14"/>
      <c r="O392" s="14"/>
      <c r="P392" s="14"/>
      <c r="Q392" s="14"/>
      <c r="R392" s="14"/>
      <c r="S392" s="14"/>
      <c r="T392" s="14"/>
      <c r="U392" s="14"/>
      <c r="V392" s="14"/>
      <c r="W392" s="14"/>
      <c r="X392" s="14"/>
      <c r="Y392" s="14"/>
      <c r="Z392" s="14"/>
      <c r="AA392" s="18"/>
      <c r="AB392" s="19"/>
      <c r="AC392" s="19"/>
      <c r="AD392" s="19"/>
      <c r="AE392" s="14"/>
      <c r="AF392" s="20"/>
      <c r="AG392" s="21"/>
      <c r="AH392" s="19"/>
      <c r="AI392" s="14"/>
      <c r="AJ392" s="14"/>
      <c r="AK392" s="14"/>
      <c r="AL392" s="14"/>
      <c r="AM392" s="14"/>
    </row>
    <row r="393" customFormat="false" ht="15" hidden="false" customHeight="true" outlineLevel="0" collapsed="false">
      <c r="A393" s="14"/>
      <c r="B393" s="14"/>
      <c r="C393" s="15"/>
      <c r="D393" s="14" t="str">
        <f aca="false">IF(C393="","",YEAR(C393))</f>
        <v/>
      </c>
      <c r="E393" s="14"/>
      <c r="F393" s="14"/>
      <c r="G393" s="14"/>
      <c r="H393" s="14"/>
      <c r="I393" s="14"/>
      <c r="J393" s="14"/>
      <c r="K393" s="14"/>
      <c r="L393" s="14"/>
      <c r="M393" s="14"/>
      <c r="N393" s="14"/>
      <c r="O393" s="14"/>
      <c r="P393" s="14"/>
      <c r="Q393" s="14"/>
      <c r="R393" s="14"/>
      <c r="S393" s="14"/>
      <c r="T393" s="14"/>
      <c r="U393" s="14"/>
      <c r="V393" s="14"/>
      <c r="W393" s="14"/>
      <c r="X393" s="14"/>
      <c r="Y393" s="14"/>
      <c r="Z393" s="14"/>
      <c r="AA393" s="18"/>
      <c r="AB393" s="19"/>
      <c r="AC393" s="19"/>
      <c r="AD393" s="19"/>
      <c r="AE393" s="14"/>
      <c r="AF393" s="20"/>
      <c r="AG393" s="21"/>
      <c r="AH393" s="19"/>
      <c r="AI393" s="14"/>
      <c r="AJ393" s="14"/>
      <c r="AK393" s="14"/>
      <c r="AL393" s="14"/>
      <c r="AM393" s="14"/>
    </row>
    <row r="394" customFormat="false" ht="15" hidden="false" customHeight="true" outlineLevel="0" collapsed="false">
      <c r="A394" s="14"/>
      <c r="B394" s="14"/>
      <c r="C394" s="15"/>
      <c r="D394" s="14" t="str">
        <f aca="false">IF(C394="","",YEAR(C394))</f>
        <v/>
      </c>
      <c r="E394" s="14"/>
      <c r="F394" s="14"/>
      <c r="G394" s="14"/>
      <c r="H394" s="14"/>
      <c r="I394" s="14"/>
      <c r="J394" s="14"/>
      <c r="K394" s="14"/>
      <c r="L394" s="14"/>
      <c r="M394" s="14"/>
      <c r="N394" s="14"/>
      <c r="O394" s="14"/>
      <c r="P394" s="14"/>
      <c r="Q394" s="14"/>
      <c r="R394" s="14"/>
      <c r="S394" s="14"/>
      <c r="T394" s="14"/>
      <c r="U394" s="14"/>
      <c r="V394" s="14"/>
      <c r="W394" s="14"/>
      <c r="X394" s="14"/>
      <c r="Y394" s="14"/>
      <c r="Z394" s="14"/>
      <c r="AA394" s="18"/>
      <c r="AB394" s="19"/>
      <c r="AC394" s="19"/>
      <c r="AD394" s="19"/>
      <c r="AE394" s="14"/>
      <c r="AF394" s="20"/>
      <c r="AG394" s="21"/>
      <c r="AH394" s="19"/>
      <c r="AI394" s="14"/>
      <c r="AJ394" s="14"/>
      <c r="AK394" s="14"/>
      <c r="AL394" s="14"/>
      <c r="AM394" s="14"/>
    </row>
    <row r="395" customFormat="false" ht="15" hidden="false" customHeight="true" outlineLevel="0" collapsed="false">
      <c r="A395" s="14"/>
      <c r="B395" s="14"/>
      <c r="C395" s="15"/>
      <c r="D395" s="14" t="str">
        <f aca="false">IF(C395="","",YEAR(C395))</f>
        <v/>
      </c>
      <c r="E395" s="14"/>
      <c r="F395" s="14"/>
      <c r="G395" s="14"/>
      <c r="H395" s="14"/>
      <c r="I395" s="14"/>
      <c r="J395" s="14"/>
      <c r="K395" s="14"/>
      <c r="L395" s="14"/>
      <c r="M395" s="14"/>
      <c r="N395" s="14"/>
      <c r="O395" s="14"/>
      <c r="P395" s="14"/>
      <c r="Q395" s="14"/>
      <c r="R395" s="14"/>
      <c r="S395" s="14"/>
      <c r="T395" s="14"/>
      <c r="U395" s="14"/>
      <c r="V395" s="14"/>
      <c r="W395" s="14"/>
      <c r="X395" s="14"/>
      <c r="Y395" s="14"/>
      <c r="Z395" s="14"/>
      <c r="AA395" s="18"/>
      <c r="AB395" s="19"/>
      <c r="AC395" s="19"/>
      <c r="AD395" s="19"/>
      <c r="AE395" s="14"/>
      <c r="AF395" s="20"/>
      <c r="AG395" s="21"/>
      <c r="AH395" s="19"/>
      <c r="AI395" s="14"/>
      <c r="AJ395" s="14"/>
      <c r="AK395" s="14"/>
      <c r="AL395" s="14"/>
      <c r="AM395" s="14"/>
    </row>
    <row r="396" customFormat="false" ht="15" hidden="false" customHeight="true" outlineLevel="0" collapsed="false">
      <c r="A396" s="14"/>
      <c r="B396" s="14"/>
      <c r="C396" s="15"/>
      <c r="D396" s="14" t="str">
        <f aca="false">IF(C396="","",YEAR(C396))</f>
        <v/>
      </c>
      <c r="E396" s="14"/>
      <c r="F396" s="14"/>
      <c r="G396" s="14"/>
      <c r="H396" s="14"/>
      <c r="I396" s="14"/>
      <c r="J396" s="14"/>
      <c r="K396" s="14"/>
      <c r="L396" s="14"/>
      <c r="M396" s="14"/>
      <c r="N396" s="14"/>
      <c r="O396" s="14"/>
      <c r="P396" s="14"/>
      <c r="Q396" s="14"/>
      <c r="R396" s="14"/>
      <c r="S396" s="14"/>
      <c r="T396" s="14"/>
      <c r="U396" s="14"/>
      <c r="V396" s="14"/>
      <c r="W396" s="14"/>
      <c r="X396" s="14"/>
      <c r="Y396" s="14"/>
      <c r="Z396" s="14"/>
      <c r="AA396" s="18"/>
      <c r="AB396" s="19"/>
      <c r="AC396" s="19"/>
      <c r="AD396" s="19"/>
      <c r="AE396" s="14"/>
      <c r="AF396" s="20"/>
      <c r="AG396" s="21"/>
      <c r="AH396" s="19"/>
      <c r="AI396" s="14"/>
      <c r="AJ396" s="14"/>
      <c r="AK396" s="14"/>
      <c r="AL396" s="14"/>
      <c r="AM396" s="14"/>
    </row>
    <row r="397" customFormat="false" ht="15" hidden="false" customHeight="true" outlineLevel="0" collapsed="false">
      <c r="A397" s="14"/>
      <c r="B397" s="14"/>
      <c r="C397" s="15"/>
      <c r="D397" s="14" t="str">
        <f aca="false">IF(C397="","",YEAR(C397))</f>
        <v/>
      </c>
      <c r="E397" s="14"/>
      <c r="F397" s="14"/>
      <c r="G397" s="14"/>
      <c r="H397" s="14"/>
      <c r="I397" s="14"/>
      <c r="J397" s="14"/>
      <c r="K397" s="14"/>
      <c r="L397" s="14"/>
      <c r="M397" s="14"/>
      <c r="N397" s="14"/>
      <c r="O397" s="14"/>
      <c r="P397" s="14"/>
      <c r="Q397" s="14"/>
      <c r="R397" s="14"/>
      <c r="S397" s="14"/>
      <c r="T397" s="14"/>
      <c r="U397" s="14"/>
      <c r="V397" s="14"/>
      <c r="W397" s="14"/>
      <c r="X397" s="14"/>
      <c r="Y397" s="14"/>
      <c r="Z397" s="14"/>
      <c r="AA397" s="18"/>
      <c r="AB397" s="19"/>
      <c r="AC397" s="19"/>
      <c r="AD397" s="19"/>
      <c r="AE397" s="14"/>
      <c r="AF397" s="20"/>
      <c r="AG397" s="21"/>
      <c r="AH397" s="19"/>
      <c r="AI397" s="14"/>
      <c r="AJ397" s="14"/>
      <c r="AK397" s="14"/>
      <c r="AL397" s="14"/>
      <c r="AM397" s="14"/>
    </row>
    <row r="398" customFormat="false" ht="15" hidden="false" customHeight="true" outlineLevel="0" collapsed="false">
      <c r="A398" s="14"/>
      <c r="B398" s="14"/>
      <c r="C398" s="15"/>
      <c r="D398" s="14" t="str">
        <f aca="false">IF(C398="","",YEAR(C398))</f>
        <v/>
      </c>
      <c r="E398" s="14"/>
      <c r="F398" s="14"/>
      <c r="G398" s="14"/>
      <c r="H398" s="14"/>
      <c r="I398" s="14"/>
      <c r="J398" s="14"/>
      <c r="K398" s="14"/>
      <c r="L398" s="14"/>
      <c r="M398" s="14"/>
      <c r="N398" s="14"/>
      <c r="O398" s="14"/>
      <c r="P398" s="14"/>
      <c r="Q398" s="14"/>
      <c r="R398" s="14"/>
      <c r="S398" s="14"/>
      <c r="T398" s="14"/>
      <c r="U398" s="14"/>
      <c r="V398" s="14"/>
      <c r="W398" s="14"/>
      <c r="X398" s="14"/>
      <c r="Y398" s="14"/>
      <c r="Z398" s="14"/>
      <c r="AA398" s="18"/>
      <c r="AB398" s="19"/>
      <c r="AC398" s="19"/>
      <c r="AD398" s="19"/>
      <c r="AE398" s="14"/>
      <c r="AF398" s="20"/>
      <c r="AG398" s="21"/>
      <c r="AH398" s="19"/>
      <c r="AI398" s="14"/>
      <c r="AJ398" s="14"/>
      <c r="AK398" s="14"/>
      <c r="AL398" s="14"/>
      <c r="AM398" s="14"/>
    </row>
    <row r="399" customFormat="false" ht="15" hidden="false" customHeight="true" outlineLevel="0" collapsed="false">
      <c r="A399" s="14"/>
      <c r="B399" s="14"/>
      <c r="C399" s="15"/>
      <c r="D399" s="14" t="str">
        <f aca="false">IF(C399="","",YEAR(C399))</f>
        <v/>
      </c>
      <c r="E399" s="14"/>
      <c r="F399" s="14"/>
      <c r="G399" s="14"/>
      <c r="H399" s="14"/>
      <c r="I399" s="14"/>
      <c r="J399" s="14"/>
      <c r="K399" s="14"/>
      <c r="L399" s="14"/>
      <c r="M399" s="14"/>
      <c r="N399" s="14"/>
      <c r="O399" s="14"/>
      <c r="P399" s="14"/>
      <c r="Q399" s="14"/>
      <c r="R399" s="14"/>
      <c r="S399" s="14"/>
      <c r="T399" s="14"/>
      <c r="U399" s="14"/>
      <c r="V399" s="14"/>
      <c r="W399" s="14"/>
      <c r="X399" s="14"/>
      <c r="Y399" s="14"/>
      <c r="Z399" s="14"/>
      <c r="AA399" s="18"/>
      <c r="AB399" s="19"/>
      <c r="AC399" s="19"/>
      <c r="AD399" s="19"/>
      <c r="AE399" s="14"/>
      <c r="AF399" s="20"/>
      <c r="AG399" s="21"/>
      <c r="AH399" s="19"/>
      <c r="AI399" s="14"/>
      <c r="AJ399" s="14"/>
      <c r="AK399" s="14"/>
      <c r="AL399" s="14"/>
      <c r="AM399" s="14"/>
    </row>
    <row r="400" customFormat="false" ht="15" hidden="false" customHeight="true" outlineLevel="0" collapsed="false">
      <c r="A400" s="14"/>
      <c r="B400" s="14"/>
      <c r="C400" s="15"/>
      <c r="D400" s="14" t="str">
        <f aca="false">IF(C400="","",YEAR(C400))</f>
        <v/>
      </c>
      <c r="E400" s="14"/>
      <c r="F400" s="14"/>
      <c r="G400" s="14"/>
      <c r="H400" s="14"/>
      <c r="I400" s="14"/>
      <c r="J400" s="14"/>
      <c r="K400" s="14"/>
      <c r="L400" s="14"/>
      <c r="M400" s="14"/>
      <c r="N400" s="14"/>
      <c r="O400" s="14"/>
      <c r="P400" s="14"/>
      <c r="Q400" s="14"/>
      <c r="R400" s="14"/>
      <c r="S400" s="14"/>
      <c r="T400" s="14"/>
      <c r="U400" s="14"/>
      <c r="V400" s="14"/>
      <c r="W400" s="14"/>
      <c r="X400" s="14"/>
      <c r="Y400" s="14"/>
      <c r="Z400" s="14"/>
      <c r="AA400" s="18"/>
      <c r="AB400" s="19"/>
      <c r="AC400" s="19"/>
      <c r="AD400" s="19"/>
      <c r="AE400" s="14"/>
      <c r="AF400" s="20"/>
      <c r="AG400" s="21"/>
      <c r="AH400" s="19"/>
      <c r="AI400" s="14"/>
      <c r="AJ400" s="14"/>
      <c r="AK400" s="14"/>
      <c r="AL400" s="14"/>
      <c r="AM400" s="14"/>
    </row>
  </sheetData>
  <autoFilter ref="A1:AM400"/>
  <dataValidations count="14">
    <dataValidation allowBlank="true" error="Kies een waarde uit de lijst (zie tabblad Codeboek)." errorStyle="stop" errorTitle="Ongeldige waarde" operator="between" showDropDown="false" showErrorMessage="false" showInputMessage="false" sqref="B2:B400" type="list">
      <formula1>Codeboek!$A$3:$A$4</formula1>
      <formula2>0</formula2>
    </dataValidation>
    <dataValidation allowBlank="true" error="Kies een waarde uit de lijst (zie tabblad Codeboek)." errorStyle="stop" errorTitle="Ongeldige waarde" operator="between" showDropDown="false" showErrorMessage="false" showInputMessage="false" sqref="E2:E400" type="list">
      <formula1>Codeboek!$E$3:$E$8</formula1>
      <formula2>0</formula2>
    </dataValidation>
    <dataValidation allowBlank="true" error="Kies een waarde uit de lijst (zie tabblad Codeboek)." errorStyle="stop" errorTitle="Ongeldige waarde" operator="between" showDropDown="false" showErrorMessage="false" showInputMessage="false" sqref="J2:J400" type="list">
      <formula1>Codeboek!$H$3:$H$15</formula1>
      <formula2>0</formula2>
    </dataValidation>
    <dataValidation allowBlank="true" error="Kies een waarde uit de lijst (zie tabblad Codeboek)." errorStyle="stop" errorTitle="Ongeldige waarde" operator="between" showDropDown="false" showErrorMessage="false" showInputMessage="false" sqref="K2:K400" type="list">
      <formula1>Codeboek!$G$3:$G$9</formula1>
      <formula2>0</formula2>
    </dataValidation>
    <dataValidation allowBlank="true" error="Kies een waarde uit de lijst (zie tabblad Codeboek)." errorStyle="stop" errorTitle="Ongeldige waarde" operator="between" showDropDown="false" showErrorMessage="false" showInputMessage="false" sqref="N2:N400" type="list">
      <formula1>Codeboek!$B$3:$B$36</formula1>
      <formula2>0</formula2>
    </dataValidation>
    <dataValidation allowBlank="true" error="Kies een waarde uit de lijst (zie tabblad Codeboek)." errorStyle="stop" errorTitle="Ongeldige waarde" operator="between" showDropDown="false" showErrorMessage="false" showInputMessage="false" sqref="O2:O400" type="list">
      <formula1>Codeboek!$C$3:$C$9</formula1>
      <formula2>0</formula2>
    </dataValidation>
    <dataValidation allowBlank="true" error="Kies een waarde uit de lijst (zie tabblad Codeboek)." errorStyle="stop" errorTitle="Ongeldige waarde" operator="between" showDropDown="false" showErrorMessage="false" showInputMessage="false" sqref="Q2:Q400" type="list">
      <formula1>Codeboek!$I$3:$I$4</formula1>
      <formula2>0</formula2>
    </dataValidation>
    <dataValidation allowBlank="true" error="Kies een waarde uit de lijst (zie tabblad Codeboek)." errorStyle="stop" errorTitle="Ongeldige waarde" operator="between" showDropDown="false" showErrorMessage="false" showInputMessage="false" sqref="R2:R400" type="list">
      <formula1>Codeboek!$P$3:$P$6</formula1>
      <formula2>0</formula2>
    </dataValidation>
    <dataValidation allowBlank="true" error="Kies een waarde uit de lijst (zie tabblad Codeboek)." errorStyle="stop" errorTitle="Ongeldige waarde" operator="between" showDropDown="false" showErrorMessage="false" showInputMessage="false" sqref="T2:T400" type="list">
      <formula1>Codeboek!$K$3:$K$6</formula1>
      <formula2>0</formula2>
    </dataValidation>
    <dataValidation allowBlank="true" error="Kies een waarde uit de lijst (zie tabblad Codeboek)." errorStyle="stop" errorTitle="Ongeldige waarde" operator="between" showDropDown="false" showErrorMessage="false" showInputMessage="false" sqref="U2:U400" type="list">
      <formula1>Codeboek!$L$3:$L$15</formula1>
      <formula2>0</formula2>
    </dataValidation>
    <dataValidation allowBlank="true" error="Kies een waarde uit de lijst (zie tabblad Codeboek)." errorStyle="stop" errorTitle="Ongeldige waarde" operator="between" showDropDown="false" showErrorMessage="false" showInputMessage="false" sqref="W2:W400" type="list">
      <formula1>Codeboek!$M$3:$M$6</formula1>
      <formula2>0</formula2>
    </dataValidation>
    <dataValidation allowBlank="true" error="Kies een waarde uit de lijst (zie tabblad Codeboek)." errorStyle="stop" errorTitle="Ongeldige waarde" operator="between" showDropDown="false" showErrorMessage="false" showInputMessage="false" sqref="AB2:AB400" type="list">
      <formula1>Codeboek!$N$3:$N$5</formula1>
      <formula2>0</formula2>
    </dataValidation>
    <dataValidation allowBlank="true" error="Kies een waarde uit de lijst (zie tabblad Codeboek)." errorStyle="stop" errorTitle="Ongeldige waarde" operator="between" showDropDown="false" showErrorMessage="false" showInputMessage="false" sqref="AE2:AE400" type="list">
      <formula1>Codeboek!$O$3:$O$6</formula1>
      <formula2>0</formula2>
    </dataValidation>
    <dataValidation allowBlank="true" error="Kies een waarde uit de lijst (zie tabblad Codeboek)." errorStyle="stop" errorTitle="Ongeldige waarde" operator="between" showDropDown="false" showErrorMessage="false" showInputMessage="false" sqref="AL2:AL400" type="list">
      <formula1>Codeboek!$Q$3:$Q$6</formula1>
      <formula2>0</formula2>
    </dataValidation>
  </dataValidations>
  <hyperlinks>
    <hyperlink ref="M2" r:id="rId2" display="https://www.zorginstituutnederland.nl/werkagenda/botten-gewrichten-en-spieren/gvs-advies-givinostat-duvyzat-voor-de-behandeling-van-de-ziekte-van-duchenne"/>
    <hyperlink ref="M3" r:id="rId3" display="https://www.zorginstituutnederland.nl/werkagenda/hart-vaat-en-long/gvs-advies-elexacaftor-tezacaftor-ivacaftor-kaftrio-icmivacaftor-kalydeco-bij-cf-herbeoordeling-fe"/>
    <hyperlink ref="M4" r:id="rId4" display="https://www.zorginstituutnederland.nl/werkagenda/hart-vaat-en-long/gvs-advies-sotatercept-winrevair-voor-hoge-bloeddruk-in-de-longvaten"/>
    <hyperlink ref="M5" r:id="rId5" display="https://www.zorginstituutnederland.nl/werkagenda/infectieziekten/gvs-advies-polihexanide-akantior-voor-de-behandeling-van-hoornvliesontsteking"/>
    <hyperlink ref="M6" r:id="rId6" display="https://www.zorginstituutnederland.nl/werkagenda/infectieziekten/gvs-advies-rsv-vaccins-voor-de-preventie-van-een-ernstig-beloop-van-een-rsv-infectie-bij-medische-risicogroepen"/>
    <hyperlink ref="M7" r:id="rId7" display="https://www.zorginstituutnederland.nl/werkagenda/overige-onderwerpen/gvs-advies-plaats-digoxine-lanoxin-testosteron-sustanon-en-thiamazol-strumazol"/>
    <hyperlink ref="M8" r:id="rId8" display="https://www.zorginstituutnederland.nl/werkagenda/spijsvertering/gvs-advies-mebeverine-duspatal-bij-prikkelbaredarmsyndroom"/>
    <hyperlink ref="M9" r:id="rId9" display="https://www.zorginstituutnederland.nl/werkagenda/spijsvertering/gvs-advies-seladelpar-lyvdelzi-bij-primaire-biliaire-cholangitis-pbc"/>
    <hyperlink ref="M10" r:id="rId10" display="https://www.zorginstituutnederland.nl/werkagenda/stofwisseling-en-hormoonhuishouding/gvs-advies-semaglutide-wegovy-voor-de-behandeling-van-obesitas"/>
    <hyperlink ref="M11" r:id="rId11" display="https://www.zorginstituutnederland.nl/werkagenda/stofwisseling-en-hormoonhuishouding/gvs-advies-tirzepatide-mounjaro-voor-de-behandeling-van-obesitas"/>
    <hyperlink ref="M12" r:id="rId12" display="https://www.zorginstituutnederland.nl/werkagenda/zenuwstelsel/gvs-advies-rimegepant-vydura-bij-episodische-migraine"/>
    <hyperlink ref="M13" r:id="rId13" display="https://www.zorginstituutnederland.nl/werkagenda/zintuigen-huid-en-haar/gvs-advies-beremagene-geperpavec-vyjuvek-voor-de-behandeling-van-epidermolysis-bullosa"/>
    <hyperlink ref="M14" r:id="rId14" display="https://www.zorginstituutnederland.nl/werkagenda/zintuigen-huid-en-haar/gvs-advies-ruxolitinib-creme-opzelura-voor-de-behandeling-van-huidaandoening-vitiligo-in-het-gezicht"/>
    <hyperlink ref="M15" r:id="rId15" display="https://www.zorginstituutnederland.nl/werkagenda/zintuigen-huid-en-haar/gvs-advies-tezepelumab-tezspire-voor-de-behandeling-van-neuspoliepen"/>
    <hyperlink ref="M16" r:id="rId16" display="https://www.zorginstituutnederland.nl/werkagenda/zintuigen-huid-en-haar/gvs-advies-upadacitinib-rinvoq-voor-alopecia-areata"/>
    <hyperlink ref="M17" r:id="rId17" display="https://www.zorginstituutnederland.nl/werkagenda/zwangerschap-geboorte-en-gynaecologische-aandoeningen/gvs-advies-elinzanetant-lynkuent-voor-de-behandeling-van-vasomotorische-symptomen-door-hormoontherapie-bij-borstkanke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8"/>
  <legacyDrawing r:id="rId19"/>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3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3" activePane="bottomRight" state="frozen"/>
      <selection pane="topLeft" activeCell="A1" activeCellId="0" sqref="A1"/>
      <selection pane="topRight" activeCell="C1" activeCellId="0" sqref="C1"/>
      <selection pane="bottomLeft" activeCell="A3" activeCellId="0" sqref="A3"/>
      <selection pane="bottomRight" activeCell="H2" activeCellId="0" sqref="H2"/>
    </sheetView>
  </sheetViews>
  <sheetFormatPr defaultColWidth="8.71484375" defaultRowHeight="15" zeroHeight="false" outlineLevelRow="0" outlineLevelCol="0"/>
  <cols>
    <col collapsed="false" customWidth="true" hidden="false" outlineLevel="0" max="3" min="1" style="1" width="12"/>
    <col collapsed="false" customWidth="true" hidden="false" outlineLevel="0" max="4" min="4" style="1" width="30"/>
    <col collapsed="false" customWidth="true" hidden="false" outlineLevel="0" max="5" min="5" style="1" width="12"/>
    <col collapsed="false" customWidth="true" hidden="false" outlineLevel="0" max="6" min="6" style="1" width="20"/>
    <col collapsed="false" customWidth="true" hidden="false" outlineLevel="0" max="7" min="7" style="1" width="22"/>
    <col collapsed="false" customWidth="true" hidden="false" outlineLevel="0" max="8" min="8" style="1" width="18"/>
    <col collapsed="false" customWidth="true" hidden="false" outlineLevel="0" max="9" min="9" style="1" width="26"/>
    <col collapsed="false" customWidth="true" hidden="false" outlineLevel="0" max="10" min="10" style="1" width="34"/>
    <col collapsed="false" customWidth="true" hidden="false" outlineLevel="0" max="11" min="11" style="1" width="70"/>
    <col collapsed="false" customWidth="true" hidden="false" outlineLevel="0" max="12" min="12" style="1" width="24"/>
    <col collapsed="false" customWidth="true" hidden="false" outlineLevel="0" max="13" min="13" style="1" width="16"/>
    <col collapsed="false" customWidth="true" hidden="false" outlineLevel="0" max="14" min="14" style="1" width="50"/>
    <col collapsed="false" customWidth="true" hidden="false" outlineLevel="0" max="15" min="15" style="1" width="28"/>
    <col collapsed="false" customWidth="true" hidden="false" outlineLevel="0" max="16" min="16" style="1" width="14"/>
    <col collapsed="false" customWidth="true" hidden="false" outlineLevel="0" max="17" min="17" style="1" width="50"/>
    <col collapsed="false" customWidth="true" hidden="false" outlineLevel="0" max="18" min="18" style="1" width="24"/>
    <col collapsed="false" customWidth="true" hidden="false" outlineLevel="0" max="19" min="19" style="1" width="14"/>
    <col collapsed="false" customWidth="true" hidden="false" outlineLevel="0" max="21" min="20" style="1" width="12"/>
  </cols>
  <sheetData>
    <row r="1" customFormat="false" ht="42" hidden="false" customHeight="true" outlineLevel="0" collapsed="false">
      <c r="A1" s="13" t="s">
        <v>7512</v>
      </c>
      <c r="B1" s="13" t="s">
        <v>7513</v>
      </c>
      <c r="C1" s="12" t="s">
        <v>7514</v>
      </c>
      <c r="D1" s="12" t="s">
        <v>7515</v>
      </c>
      <c r="E1" s="12" t="s">
        <v>98</v>
      </c>
      <c r="F1" s="12" t="s">
        <v>7516</v>
      </c>
      <c r="G1" s="12" t="s">
        <v>7517</v>
      </c>
      <c r="H1" s="12" t="s">
        <v>7518</v>
      </c>
      <c r="I1" s="13" t="s">
        <v>7519</v>
      </c>
      <c r="J1" s="13" t="s">
        <v>7520</v>
      </c>
      <c r="K1" s="13" t="s">
        <v>7521</v>
      </c>
      <c r="L1" s="13" t="s">
        <v>7522</v>
      </c>
      <c r="M1" s="13" t="s">
        <v>7523</v>
      </c>
      <c r="N1" s="13" t="s">
        <v>7524</v>
      </c>
      <c r="O1" s="13" t="s">
        <v>7525</v>
      </c>
      <c r="P1" s="13" t="s">
        <v>7526</v>
      </c>
      <c r="Q1" s="13" t="s">
        <v>7527</v>
      </c>
      <c r="R1" s="13" t="s">
        <v>7528</v>
      </c>
      <c r="S1" s="13" t="s">
        <v>7529</v>
      </c>
      <c r="T1" s="13" t="s">
        <v>7530</v>
      </c>
      <c r="U1" s="13" t="s">
        <v>7531</v>
      </c>
    </row>
    <row r="2" customFormat="false" ht="76.5" hidden="false" customHeight="true" outlineLevel="0" collapsed="false">
      <c r="A2" s="14" t="str">
        <f aca="false">IF(B2="","","ARG-"&amp;TEXT(ROW()-1,"0000"))</f>
        <v>ARG-0001</v>
      </c>
      <c r="B2" s="14" t="s">
        <v>234</v>
      </c>
      <c r="C2" s="14" t="str">
        <f aca="false">IF(B2="","",IF(LEFT(B2,3)="INT","Intramuraal",IF(LEFT(B2,3)="GVS","GVS","")))</f>
        <v>Intramuraal</v>
      </c>
      <c r="D2" s="14" t="str">
        <f aca="false">IF(B2="","",IFERROR(INDEX(Intramuraal!$F:$F,MATCH(B2,Intramuraal!$A:$A,0)),IFERROR(INDEX(GVS!$F:$F,MATCH(B2,GVS!$A:$A,0)),"onbekend ID")))</f>
        <v>lisocabtagene maraleucel (Breyanzi®)</v>
      </c>
      <c r="E2" s="15" t="n">
        <f aca="false">IF(B2="","",IFERROR(IF(INDEX(Intramuraal!$C:$C,MATCH(B2,Intramuraal!$A:$A,0))="","",INDEX(Intramuraal!$C:$C,MATCH(B2,Intramuraal!$A:$A,0))),IFERROR(IF(INDEX(GVS!$C:$C,MATCH(B2,GVS!$A:$A,0))="","",INDEX(GVS!$C:$C,MATCH(B2,GVS!$A:$A,0))),"")))</f>
        <v>46260</v>
      </c>
      <c r="F2" s="14" t="str">
        <f aca="false">IF(B2="","",IFERROR(IF(INDEX(Intramuraal!$J:$J,MATCH(B2,Intramuraal!$A:$A,0))="","",INDEX(Intramuraal!$J:$J,MATCH(B2,Intramuraal!$A:$A,0))),IFERROR(IF(INDEX(GVS!$J:$J,MATCH(B2,GVS!$A:$A,0))="","",INDEX(GVS!$J:$J,MATCH(B2,GVS!$A:$A,0))),"")))</f>
        <v>Hemato-oncologie</v>
      </c>
      <c r="G2" s="14" t="str">
        <f aca="false">IF(B2="","",IFERROR(IF(INDEX(Intramuraal!$N:$N,MATCH(B2,Intramuraal!$A:$A,0))="","",INDEX(Intramuraal!$N:$N,MATCH(B2,Intramuraal!$A:$A,0))),IFERROR(IF(INDEX(GVS!$N:$N,MATCH(B2,GVS!$A:$A,0))="","",INDEX(GVS!$N:$N,MATCH(B2,GVS!$A:$A,0))),"")))</f>
        <v>Folliculair lymfoom</v>
      </c>
      <c r="H2" s="14" t="str">
        <f aca="false">IF(B2="","",IFERROR(IF(INDEX(Intramuraal!$O:$O,MATCH(B2,Intramuraal!$A:$A,0))="","",INDEX(Intramuraal!$O:$O,MATCH(B2,Intramuraal!$A:$A,0))),IFERROR(IF(INDEX(GVS!$O:$O,MATCH(B2,GVS!$A:$A,0))="","",INDEX(GVS!$O:$O,MATCH(B2,GVS!$A:$A,0))),"")))</f>
        <v>3e lijn of later</v>
      </c>
      <c r="I2" s="14" t="s">
        <v>7532</v>
      </c>
      <c r="J2" s="14" t="s">
        <v>7533</v>
      </c>
      <c r="K2" s="16" t="s">
        <v>7534</v>
      </c>
      <c r="L2" s="14" t="s">
        <v>7535</v>
      </c>
      <c r="M2" s="14" t="s">
        <v>7536</v>
      </c>
      <c r="N2" s="16" t="s">
        <v>7537</v>
      </c>
      <c r="O2" s="14" t="s">
        <v>7538</v>
      </c>
      <c r="P2" s="14" t="s">
        <v>7539</v>
      </c>
      <c r="Q2" s="16"/>
      <c r="R2" s="14" t="s">
        <v>7540</v>
      </c>
      <c r="S2" s="14" t="s">
        <v>7541</v>
      </c>
      <c r="T2" s="15" t="n">
        <v>46286</v>
      </c>
      <c r="U2" s="14" t="s">
        <v>168</v>
      </c>
    </row>
    <row r="3" customFormat="false" ht="89.25" hidden="false" customHeight="true" outlineLevel="0" collapsed="false">
      <c r="A3" s="14" t="str">
        <f aca="false">IF(B3="","","ARG-"&amp;TEXT(ROW()-1,"0000"))</f>
        <v>ARG-0002</v>
      </c>
      <c r="B3" s="14" t="s">
        <v>234</v>
      </c>
      <c r="C3" s="14" t="str">
        <f aca="false">IF(B3="","",IF(LEFT(B3,3)="INT","Intramuraal",IF(LEFT(B3,3)="GVS","GVS","")))</f>
        <v>Intramuraal</v>
      </c>
      <c r="D3" s="14" t="str">
        <f aca="false">IF(B3="","",IFERROR(INDEX(Intramuraal!$F:$F,MATCH(B3,Intramuraal!$A:$A,0)),IFERROR(INDEX(GVS!$F:$F,MATCH(B3,GVS!$A:$A,0)),"onbekend ID")))</f>
        <v>lisocabtagene maraleucel (Breyanzi®)</v>
      </c>
      <c r="E3" s="15" t="n">
        <f aca="false">IF(B3="","",IFERROR(IF(INDEX(Intramuraal!$C:$C,MATCH(B3,Intramuraal!$A:$A,0))="","",INDEX(Intramuraal!$C:$C,MATCH(B3,Intramuraal!$A:$A,0))),IFERROR(IF(INDEX(GVS!$C:$C,MATCH(B3,GVS!$A:$A,0))="","",INDEX(GVS!$C:$C,MATCH(B3,GVS!$A:$A,0))),"")))</f>
        <v>46260</v>
      </c>
      <c r="F3" s="14" t="str">
        <f aca="false">IF(B3="","",IFERROR(IF(INDEX(Intramuraal!$J:$J,MATCH(B3,Intramuraal!$A:$A,0))="","",INDEX(Intramuraal!$J:$J,MATCH(B3,Intramuraal!$A:$A,0))),IFERROR(IF(INDEX(GVS!$J:$J,MATCH(B3,GVS!$A:$A,0))="","",INDEX(GVS!$J:$J,MATCH(B3,GVS!$A:$A,0))),"")))</f>
        <v>Hemato-oncologie</v>
      </c>
      <c r="G3" s="14" t="str">
        <f aca="false">IF(B3="","",IFERROR(IF(INDEX(Intramuraal!$N:$N,MATCH(B3,Intramuraal!$A:$A,0))="","",INDEX(Intramuraal!$N:$N,MATCH(B3,Intramuraal!$A:$A,0))),IFERROR(IF(INDEX(GVS!$N:$N,MATCH(B3,GVS!$A:$A,0))="","",INDEX(GVS!$N:$N,MATCH(B3,GVS!$A:$A,0))),"")))</f>
        <v>Folliculair lymfoom</v>
      </c>
      <c r="H3" s="14" t="str">
        <f aca="false">IF(B3="","",IFERROR(IF(INDEX(Intramuraal!$O:$O,MATCH(B3,Intramuraal!$A:$A,0))="","",INDEX(Intramuraal!$O:$O,MATCH(B3,Intramuraal!$A:$A,0))),IFERROR(IF(INDEX(GVS!$O:$O,MATCH(B3,GVS!$A:$A,0))="","",INDEX(GVS!$O:$O,MATCH(B3,GVS!$A:$A,0))),"")))</f>
        <v>3e lijn of later</v>
      </c>
      <c r="I3" s="14" t="s">
        <v>7532</v>
      </c>
      <c r="J3" s="14" t="s">
        <v>7533</v>
      </c>
      <c r="K3" s="16" t="s">
        <v>7542</v>
      </c>
      <c r="L3" s="14" t="s">
        <v>7535</v>
      </c>
      <c r="M3" s="14" t="s">
        <v>7543</v>
      </c>
      <c r="N3" s="16" t="s">
        <v>7544</v>
      </c>
      <c r="O3" s="14" t="s">
        <v>7538</v>
      </c>
      <c r="P3" s="14" t="s">
        <v>7545</v>
      </c>
      <c r="Q3" s="16"/>
      <c r="R3" s="14" t="s">
        <v>7546</v>
      </c>
      <c r="S3" s="14" t="s">
        <v>7541</v>
      </c>
      <c r="T3" s="15" t="n">
        <v>46286</v>
      </c>
      <c r="U3" s="14" t="s">
        <v>168</v>
      </c>
    </row>
    <row r="4" customFormat="false" ht="76.5" hidden="false" customHeight="true" outlineLevel="0" collapsed="false">
      <c r="A4" s="14" t="str">
        <f aca="false">IF(B4="","","ARG-"&amp;TEXT(ROW()-1,"0000"))</f>
        <v>ARG-0003</v>
      </c>
      <c r="B4" s="14" t="s">
        <v>234</v>
      </c>
      <c r="C4" s="14" t="str">
        <f aca="false">IF(B4="","",IF(LEFT(B4,3)="INT","Intramuraal",IF(LEFT(B4,3)="GVS","GVS","")))</f>
        <v>Intramuraal</v>
      </c>
      <c r="D4" s="14" t="str">
        <f aca="false">IF(B4="","",IFERROR(INDEX(Intramuraal!$F:$F,MATCH(B4,Intramuraal!$A:$A,0)),IFERROR(INDEX(GVS!$F:$F,MATCH(B4,GVS!$A:$A,0)),"onbekend ID")))</f>
        <v>lisocabtagene maraleucel (Breyanzi®)</v>
      </c>
      <c r="E4" s="15" t="n">
        <f aca="false">IF(B4="","",IFERROR(IF(INDEX(Intramuraal!$C:$C,MATCH(B4,Intramuraal!$A:$A,0))="","",INDEX(Intramuraal!$C:$C,MATCH(B4,Intramuraal!$A:$A,0))),IFERROR(IF(INDEX(GVS!$C:$C,MATCH(B4,GVS!$A:$A,0))="","",INDEX(GVS!$C:$C,MATCH(B4,GVS!$A:$A,0))),"")))</f>
        <v>46260</v>
      </c>
      <c r="F4" s="14" t="str">
        <f aca="false">IF(B4="","",IFERROR(IF(INDEX(Intramuraal!$J:$J,MATCH(B4,Intramuraal!$A:$A,0))="","",INDEX(Intramuraal!$J:$J,MATCH(B4,Intramuraal!$A:$A,0))),IFERROR(IF(INDEX(GVS!$J:$J,MATCH(B4,GVS!$A:$A,0))="","",INDEX(GVS!$J:$J,MATCH(B4,GVS!$A:$A,0))),"")))</f>
        <v>Hemato-oncologie</v>
      </c>
      <c r="G4" s="14" t="str">
        <f aca="false">IF(B4="","",IFERROR(IF(INDEX(Intramuraal!$N:$N,MATCH(B4,Intramuraal!$A:$A,0))="","",INDEX(Intramuraal!$N:$N,MATCH(B4,Intramuraal!$A:$A,0))),IFERROR(IF(INDEX(GVS!$N:$N,MATCH(B4,GVS!$A:$A,0))="","",INDEX(GVS!$N:$N,MATCH(B4,GVS!$A:$A,0))),"")))</f>
        <v>Folliculair lymfoom</v>
      </c>
      <c r="H4" s="14" t="str">
        <f aca="false">IF(B4="","",IFERROR(IF(INDEX(Intramuraal!$O:$O,MATCH(B4,Intramuraal!$A:$A,0))="","",INDEX(Intramuraal!$O:$O,MATCH(B4,Intramuraal!$A:$A,0))),IFERROR(IF(INDEX(GVS!$O:$O,MATCH(B4,GVS!$A:$A,0))="","",INDEX(GVS!$O:$O,MATCH(B4,GVS!$A:$A,0))),"")))</f>
        <v>3e lijn of later</v>
      </c>
      <c r="I4" s="14" t="s">
        <v>7532</v>
      </c>
      <c r="J4" s="14" t="s">
        <v>7547</v>
      </c>
      <c r="K4" s="16" t="s">
        <v>7548</v>
      </c>
      <c r="L4" s="14" t="s">
        <v>7549</v>
      </c>
      <c r="M4" s="14" t="s">
        <v>7550</v>
      </c>
      <c r="N4" s="16" t="s">
        <v>7551</v>
      </c>
      <c r="O4" s="14" t="s">
        <v>7538</v>
      </c>
      <c r="P4" s="14" t="s">
        <v>7552</v>
      </c>
      <c r="Q4" s="16"/>
      <c r="R4" s="14" t="s">
        <v>7553</v>
      </c>
      <c r="S4" s="14" t="s">
        <v>7541</v>
      </c>
      <c r="T4" s="15" t="n">
        <v>46286</v>
      </c>
      <c r="U4" s="14" t="s">
        <v>168</v>
      </c>
    </row>
    <row r="5" customFormat="false" ht="63.75" hidden="false" customHeight="true" outlineLevel="0" collapsed="false">
      <c r="A5" s="14" t="str">
        <f aca="false">IF(B5="","","ARG-"&amp;TEXT(ROW()-1,"0000"))</f>
        <v>ARG-0004</v>
      </c>
      <c r="B5" s="14" t="s">
        <v>234</v>
      </c>
      <c r="C5" s="14" t="str">
        <f aca="false">IF(B5="","",IF(LEFT(B5,3)="INT","Intramuraal",IF(LEFT(B5,3)="GVS","GVS","")))</f>
        <v>Intramuraal</v>
      </c>
      <c r="D5" s="14" t="str">
        <f aca="false">IF(B5="","",IFERROR(INDEX(Intramuraal!$F:$F,MATCH(B5,Intramuraal!$A:$A,0)),IFERROR(INDEX(GVS!$F:$F,MATCH(B5,GVS!$A:$A,0)),"onbekend ID")))</f>
        <v>lisocabtagene maraleucel (Breyanzi®)</v>
      </c>
      <c r="E5" s="15" t="n">
        <f aca="false">IF(B5="","",IFERROR(IF(INDEX(Intramuraal!$C:$C,MATCH(B5,Intramuraal!$A:$A,0))="","",INDEX(Intramuraal!$C:$C,MATCH(B5,Intramuraal!$A:$A,0))),IFERROR(IF(INDEX(GVS!$C:$C,MATCH(B5,GVS!$A:$A,0))="","",INDEX(GVS!$C:$C,MATCH(B5,GVS!$A:$A,0))),"")))</f>
        <v>46260</v>
      </c>
      <c r="F5" s="14" t="str">
        <f aca="false">IF(B5="","",IFERROR(IF(INDEX(Intramuraal!$J:$J,MATCH(B5,Intramuraal!$A:$A,0))="","",INDEX(Intramuraal!$J:$J,MATCH(B5,Intramuraal!$A:$A,0))),IFERROR(IF(INDEX(GVS!$J:$J,MATCH(B5,GVS!$A:$A,0))="","",INDEX(GVS!$J:$J,MATCH(B5,GVS!$A:$A,0))),"")))</f>
        <v>Hemato-oncologie</v>
      </c>
      <c r="G5" s="14" t="str">
        <f aca="false">IF(B5="","",IFERROR(IF(INDEX(Intramuraal!$N:$N,MATCH(B5,Intramuraal!$A:$A,0))="","",INDEX(Intramuraal!$N:$N,MATCH(B5,Intramuraal!$A:$A,0))),IFERROR(IF(INDEX(GVS!$N:$N,MATCH(B5,GVS!$A:$A,0))="","",INDEX(GVS!$N:$N,MATCH(B5,GVS!$A:$A,0))),"")))</f>
        <v>Folliculair lymfoom</v>
      </c>
      <c r="H5" s="14" t="str">
        <f aca="false">IF(B5="","",IFERROR(IF(INDEX(Intramuraal!$O:$O,MATCH(B5,Intramuraal!$A:$A,0))="","",INDEX(Intramuraal!$O:$O,MATCH(B5,Intramuraal!$A:$A,0))),IFERROR(IF(INDEX(GVS!$O:$O,MATCH(B5,GVS!$A:$A,0))="","",INDEX(GVS!$O:$O,MATCH(B5,GVS!$A:$A,0))),"")))</f>
        <v>3e lijn of later</v>
      </c>
      <c r="I5" s="14" t="s">
        <v>7532</v>
      </c>
      <c r="J5" s="14" t="s">
        <v>7554</v>
      </c>
      <c r="K5" s="16" t="s">
        <v>7555</v>
      </c>
      <c r="L5" s="14" t="s">
        <v>7549</v>
      </c>
      <c r="M5" s="14" t="s">
        <v>7543</v>
      </c>
      <c r="N5" s="16" t="s">
        <v>7556</v>
      </c>
      <c r="O5" s="14" t="s">
        <v>7538</v>
      </c>
      <c r="P5" s="14" t="s">
        <v>7557</v>
      </c>
      <c r="Q5" s="16"/>
      <c r="R5" s="14" t="s">
        <v>7558</v>
      </c>
      <c r="S5" s="14" t="s">
        <v>7541</v>
      </c>
      <c r="T5" s="15" t="n">
        <v>46286</v>
      </c>
      <c r="U5" s="14" t="s">
        <v>168</v>
      </c>
    </row>
    <row r="6" customFormat="false" ht="76.5" hidden="false" customHeight="true" outlineLevel="0" collapsed="false">
      <c r="A6" s="14" t="str">
        <f aca="false">IF(B6="","","ARG-"&amp;TEXT(ROW()-1,"0000"))</f>
        <v>ARG-0005</v>
      </c>
      <c r="B6" s="14" t="s">
        <v>234</v>
      </c>
      <c r="C6" s="14" t="str">
        <f aca="false">IF(B6="","",IF(LEFT(B6,3)="INT","Intramuraal",IF(LEFT(B6,3)="GVS","GVS","")))</f>
        <v>Intramuraal</v>
      </c>
      <c r="D6" s="14" t="str">
        <f aca="false">IF(B6="","",IFERROR(INDEX(Intramuraal!$F:$F,MATCH(B6,Intramuraal!$A:$A,0)),IFERROR(INDEX(GVS!$F:$F,MATCH(B6,GVS!$A:$A,0)),"onbekend ID")))</f>
        <v>lisocabtagene maraleucel (Breyanzi®)</v>
      </c>
      <c r="E6" s="15" t="n">
        <f aca="false">IF(B6="","",IFERROR(IF(INDEX(Intramuraal!$C:$C,MATCH(B6,Intramuraal!$A:$A,0))="","",INDEX(Intramuraal!$C:$C,MATCH(B6,Intramuraal!$A:$A,0))),IFERROR(IF(INDEX(GVS!$C:$C,MATCH(B6,GVS!$A:$A,0))="","",INDEX(GVS!$C:$C,MATCH(B6,GVS!$A:$A,0))),"")))</f>
        <v>46260</v>
      </c>
      <c r="F6" s="14" t="str">
        <f aca="false">IF(B6="","",IFERROR(IF(INDEX(Intramuraal!$J:$J,MATCH(B6,Intramuraal!$A:$A,0))="","",INDEX(Intramuraal!$J:$J,MATCH(B6,Intramuraal!$A:$A,0))),IFERROR(IF(INDEX(GVS!$J:$J,MATCH(B6,GVS!$A:$A,0))="","",INDEX(GVS!$J:$J,MATCH(B6,GVS!$A:$A,0))),"")))</f>
        <v>Hemato-oncologie</v>
      </c>
      <c r="G6" s="14" t="str">
        <f aca="false">IF(B6="","",IFERROR(IF(INDEX(Intramuraal!$N:$N,MATCH(B6,Intramuraal!$A:$A,0))="","",INDEX(Intramuraal!$N:$N,MATCH(B6,Intramuraal!$A:$A,0))),IFERROR(IF(INDEX(GVS!$N:$N,MATCH(B6,GVS!$A:$A,0))="","",INDEX(GVS!$N:$N,MATCH(B6,GVS!$A:$A,0))),"")))</f>
        <v>Folliculair lymfoom</v>
      </c>
      <c r="H6" s="14" t="str">
        <f aca="false">IF(B6="","",IFERROR(IF(INDEX(Intramuraal!$O:$O,MATCH(B6,Intramuraal!$A:$A,0))="","",INDEX(Intramuraal!$O:$O,MATCH(B6,Intramuraal!$A:$A,0))),IFERROR(IF(INDEX(GVS!$O:$O,MATCH(B6,GVS!$A:$A,0))="","",INDEX(GVS!$O:$O,MATCH(B6,GVS!$A:$A,0))),"")))</f>
        <v>3e lijn of later</v>
      </c>
      <c r="I6" s="14" t="s">
        <v>7532</v>
      </c>
      <c r="J6" s="14" t="s">
        <v>7559</v>
      </c>
      <c r="K6" s="16" t="s">
        <v>7560</v>
      </c>
      <c r="L6" s="14" t="s">
        <v>7535</v>
      </c>
      <c r="M6" s="14" t="s">
        <v>7536</v>
      </c>
      <c r="N6" s="16" t="s">
        <v>7561</v>
      </c>
      <c r="O6" s="14" t="s">
        <v>7538</v>
      </c>
      <c r="P6" s="14" t="s">
        <v>7562</v>
      </c>
      <c r="Q6" s="16"/>
      <c r="R6" s="14" t="s">
        <v>7563</v>
      </c>
      <c r="S6" s="14" t="s">
        <v>7541</v>
      </c>
      <c r="T6" s="15" t="n">
        <v>46286</v>
      </c>
      <c r="U6" s="14" t="s">
        <v>168</v>
      </c>
    </row>
    <row r="7" customFormat="false" ht="63.75" hidden="false" customHeight="true" outlineLevel="0" collapsed="false">
      <c r="A7" s="14" t="str">
        <f aca="false">IF(B7="","","ARG-"&amp;TEXT(ROW()-1,"0000"))</f>
        <v>ARG-0006</v>
      </c>
      <c r="B7" s="14" t="s">
        <v>234</v>
      </c>
      <c r="C7" s="14" t="str">
        <f aca="false">IF(B7="","",IF(LEFT(B7,3)="INT","Intramuraal",IF(LEFT(B7,3)="GVS","GVS","")))</f>
        <v>Intramuraal</v>
      </c>
      <c r="D7" s="14" t="str">
        <f aca="false">IF(B7="","",IFERROR(INDEX(Intramuraal!$F:$F,MATCH(B7,Intramuraal!$A:$A,0)),IFERROR(INDEX(GVS!$F:$F,MATCH(B7,GVS!$A:$A,0)),"onbekend ID")))</f>
        <v>lisocabtagene maraleucel (Breyanzi®)</v>
      </c>
      <c r="E7" s="15" t="n">
        <f aca="false">IF(B7="","",IFERROR(IF(INDEX(Intramuraal!$C:$C,MATCH(B7,Intramuraal!$A:$A,0))="","",INDEX(Intramuraal!$C:$C,MATCH(B7,Intramuraal!$A:$A,0))),IFERROR(IF(INDEX(GVS!$C:$C,MATCH(B7,GVS!$A:$A,0))="","",INDEX(GVS!$C:$C,MATCH(B7,GVS!$A:$A,0))),"")))</f>
        <v>46260</v>
      </c>
      <c r="F7" s="14" t="str">
        <f aca="false">IF(B7="","",IFERROR(IF(INDEX(Intramuraal!$J:$J,MATCH(B7,Intramuraal!$A:$A,0))="","",INDEX(Intramuraal!$J:$J,MATCH(B7,Intramuraal!$A:$A,0))),IFERROR(IF(INDEX(GVS!$J:$J,MATCH(B7,GVS!$A:$A,0))="","",INDEX(GVS!$J:$J,MATCH(B7,GVS!$A:$A,0))),"")))</f>
        <v>Hemato-oncologie</v>
      </c>
      <c r="G7" s="14" t="str">
        <f aca="false">IF(B7="","",IFERROR(IF(INDEX(Intramuraal!$N:$N,MATCH(B7,Intramuraal!$A:$A,0))="","",INDEX(Intramuraal!$N:$N,MATCH(B7,Intramuraal!$A:$A,0))),IFERROR(IF(INDEX(GVS!$N:$N,MATCH(B7,GVS!$A:$A,0))="","",INDEX(GVS!$N:$N,MATCH(B7,GVS!$A:$A,0))),"")))</f>
        <v>Folliculair lymfoom</v>
      </c>
      <c r="H7" s="14" t="str">
        <f aca="false">IF(B7="","",IFERROR(IF(INDEX(Intramuraal!$O:$O,MATCH(B7,Intramuraal!$A:$A,0))="","",INDEX(Intramuraal!$O:$O,MATCH(B7,Intramuraal!$A:$A,0))),IFERROR(IF(INDEX(GVS!$O:$O,MATCH(B7,GVS!$A:$A,0))="","",INDEX(GVS!$O:$O,MATCH(B7,GVS!$A:$A,0))),"")))</f>
        <v>3e lijn of later</v>
      </c>
      <c r="I7" s="14" t="s">
        <v>7532</v>
      </c>
      <c r="J7" s="14" t="s">
        <v>7564</v>
      </c>
      <c r="K7" s="16" t="s">
        <v>7565</v>
      </c>
      <c r="L7" s="14" t="s">
        <v>7566</v>
      </c>
      <c r="M7" s="14" t="s">
        <v>7543</v>
      </c>
      <c r="N7" s="16" t="s">
        <v>7567</v>
      </c>
      <c r="O7" s="14" t="s">
        <v>7538</v>
      </c>
      <c r="P7" s="14" t="s">
        <v>7568</v>
      </c>
      <c r="Q7" s="16"/>
      <c r="R7" s="14" t="s">
        <v>7569</v>
      </c>
      <c r="S7" s="14" t="s">
        <v>7541</v>
      </c>
      <c r="T7" s="15" t="n">
        <v>46286</v>
      </c>
      <c r="U7" s="14" t="s">
        <v>168</v>
      </c>
    </row>
    <row r="8" customFormat="false" ht="38.25" hidden="false" customHeight="true" outlineLevel="0" collapsed="false">
      <c r="A8" s="14" t="str">
        <f aca="false">IF(B8="","","ARG-"&amp;TEXT(ROW()-1,"0000"))</f>
        <v>ARG-0007</v>
      </c>
      <c r="B8" s="14" t="s">
        <v>234</v>
      </c>
      <c r="C8" s="14" t="str">
        <f aca="false">IF(B8="","",IF(LEFT(B8,3)="INT","Intramuraal",IF(LEFT(B8,3)="GVS","GVS","")))</f>
        <v>Intramuraal</v>
      </c>
      <c r="D8" s="14" t="str">
        <f aca="false">IF(B8="","",IFERROR(INDEX(Intramuraal!$F:$F,MATCH(B8,Intramuraal!$A:$A,0)),IFERROR(INDEX(GVS!$F:$F,MATCH(B8,GVS!$A:$A,0)),"onbekend ID")))</f>
        <v>lisocabtagene maraleucel (Breyanzi®)</v>
      </c>
      <c r="E8" s="15" t="n">
        <f aca="false">IF(B8="","",IFERROR(IF(INDEX(Intramuraal!$C:$C,MATCH(B8,Intramuraal!$A:$A,0))="","",INDEX(Intramuraal!$C:$C,MATCH(B8,Intramuraal!$A:$A,0))),IFERROR(IF(INDEX(GVS!$C:$C,MATCH(B8,GVS!$A:$A,0))="","",INDEX(GVS!$C:$C,MATCH(B8,GVS!$A:$A,0))),"")))</f>
        <v>46260</v>
      </c>
      <c r="F8" s="14" t="str">
        <f aca="false">IF(B8="","",IFERROR(IF(INDEX(Intramuraal!$J:$J,MATCH(B8,Intramuraal!$A:$A,0))="","",INDEX(Intramuraal!$J:$J,MATCH(B8,Intramuraal!$A:$A,0))),IFERROR(IF(INDEX(GVS!$J:$J,MATCH(B8,GVS!$A:$A,0))="","",INDEX(GVS!$J:$J,MATCH(B8,GVS!$A:$A,0))),"")))</f>
        <v>Hemato-oncologie</v>
      </c>
      <c r="G8" s="14" t="str">
        <f aca="false">IF(B8="","",IFERROR(IF(INDEX(Intramuraal!$N:$N,MATCH(B8,Intramuraal!$A:$A,0))="","",INDEX(Intramuraal!$N:$N,MATCH(B8,Intramuraal!$A:$A,0))),IFERROR(IF(INDEX(GVS!$N:$N,MATCH(B8,GVS!$A:$A,0))="","",INDEX(GVS!$N:$N,MATCH(B8,GVS!$A:$A,0))),"")))</f>
        <v>Folliculair lymfoom</v>
      </c>
      <c r="H8" s="14" t="str">
        <f aca="false">IF(B8="","",IFERROR(IF(INDEX(Intramuraal!$O:$O,MATCH(B8,Intramuraal!$A:$A,0))="","",INDEX(Intramuraal!$O:$O,MATCH(B8,Intramuraal!$A:$A,0))),IFERROR(IF(INDEX(GVS!$O:$O,MATCH(B8,GVS!$A:$A,0))="","",INDEX(GVS!$O:$O,MATCH(B8,GVS!$A:$A,0))),"")))</f>
        <v>3e lijn of later</v>
      </c>
      <c r="I8" s="14" t="s">
        <v>7570</v>
      </c>
      <c r="J8" s="14" t="s">
        <v>7554</v>
      </c>
      <c r="K8" s="16" t="s">
        <v>7571</v>
      </c>
      <c r="L8" s="14" t="s">
        <v>7535</v>
      </c>
      <c r="M8" s="14" t="s">
        <v>7550</v>
      </c>
      <c r="N8" s="16" t="s">
        <v>7572</v>
      </c>
      <c r="O8" s="14" t="s">
        <v>7538</v>
      </c>
      <c r="P8" s="14" t="s">
        <v>7568</v>
      </c>
      <c r="Q8" s="16"/>
      <c r="R8" s="14" t="s">
        <v>7573</v>
      </c>
      <c r="S8" s="14" t="s">
        <v>7541</v>
      </c>
      <c r="T8" s="15" t="n">
        <v>46286</v>
      </c>
      <c r="U8" s="14" t="s">
        <v>168</v>
      </c>
    </row>
    <row r="9" customFormat="false" ht="76.5" hidden="false" customHeight="true" outlineLevel="0" collapsed="false">
      <c r="A9" s="14" t="str">
        <f aca="false">IF(B9="","","ARG-"&amp;TEXT(ROW()-1,"0000"))</f>
        <v>ARG-0008</v>
      </c>
      <c r="B9" s="14" t="s">
        <v>234</v>
      </c>
      <c r="C9" s="14" t="str">
        <f aca="false">IF(B9="","",IF(LEFT(B9,3)="INT","Intramuraal",IF(LEFT(B9,3)="GVS","GVS","")))</f>
        <v>Intramuraal</v>
      </c>
      <c r="D9" s="14" t="str">
        <f aca="false">IF(B9="","",IFERROR(INDEX(Intramuraal!$F:$F,MATCH(B9,Intramuraal!$A:$A,0)),IFERROR(INDEX(GVS!$F:$F,MATCH(B9,GVS!$A:$A,0)),"onbekend ID")))</f>
        <v>lisocabtagene maraleucel (Breyanzi®)</v>
      </c>
      <c r="E9" s="15" t="n">
        <f aca="false">IF(B9="","",IFERROR(IF(INDEX(Intramuraal!$C:$C,MATCH(B9,Intramuraal!$A:$A,0))="","",INDEX(Intramuraal!$C:$C,MATCH(B9,Intramuraal!$A:$A,0))),IFERROR(IF(INDEX(GVS!$C:$C,MATCH(B9,GVS!$A:$A,0))="","",INDEX(GVS!$C:$C,MATCH(B9,GVS!$A:$A,0))),"")))</f>
        <v>46260</v>
      </c>
      <c r="F9" s="14" t="str">
        <f aca="false">IF(B9="","",IFERROR(IF(INDEX(Intramuraal!$J:$J,MATCH(B9,Intramuraal!$A:$A,0))="","",INDEX(Intramuraal!$J:$J,MATCH(B9,Intramuraal!$A:$A,0))),IFERROR(IF(INDEX(GVS!$J:$J,MATCH(B9,GVS!$A:$A,0))="","",INDEX(GVS!$J:$J,MATCH(B9,GVS!$A:$A,0))),"")))</f>
        <v>Hemato-oncologie</v>
      </c>
      <c r="G9" s="14" t="str">
        <f aca="false">IF(B9="","",IFERROR(IF(INDEX(Intramuraal!$N:$N,MATCH(B9,Intramuraal!$A:$A,0))="","",INDEX(Intramuraal!$N:$N,MATCH(B9,Intramuraal!$A:$A,0))),IFERROR(IF(INDEX(GVS!$N:$N,MATCH(B9,GVS!$A:$A,0))="","",INDEX(GVS!$N:$N,MATCH(B9,GVS!$A:$A,0))),"")))</f>
        <v>Folliculair lymfoom</v>
      </c>
      <c r="H9" s="14" t="str">
        <f aca="false">IF(B9="","",IFERROR(IF(INDEX(Intramuraal!$O:$O,MATCH(B9,Intramuraal!$A:$A,0))="","",INDEX(Intramuraal!$O:$O,MATCH(B9,Intramuraal!$A:$A,0))),IFERROR(IF(INDEX(GVS!$O:$O,MATCH(B9,GVS!$A:$A,0))="","",INDEX(GVS!$O:$O,MATCH(B9,GVS!$A:$A,0))),"")))</f>
        <v>3e lijn of later</v>
      </c>
      <c r="I9" s="14" t="s">
        <v>7574</v>
      </c>
      <c r="J9" s="14" t="s">
        <v>7575</v>
      </c>
      <c r="K9" s="16" t="s">
        <v>7576</v>
      </c>
      <c r="L9" s="14" t="s">
        <v>7566</v>
      </c>
      <c r="M9" s="14" t="s">
        <v>7550</v>
      </c>
      <c r="N9" s="16" t="s">
        <v>7577</v>
      </c>
      <c r="O9" s="14" t="s">
        <v>7538</v>
      </c>
      <c r="P9" s="14" t="s">
        <v>7578</v>
      </c>
      <c r="Q9" s="16"/>
      <c r="R9" s="14" t="s">
        <v>7579</v>
      </c>
      <c r="S9" s="14" t="s">
        <v>7541</v>
      </c>
      <c r="T9" s="15" t="n">
        <v>46286</v>
      </c>
      <c r="U9" s="14" t="s">
        <v>168</v>
      </c>
    </row>
    <row r="10" customFormat="false" ht="102" hidden="false" customHeight="true" outlineLevel="0" collapsed="false">
      <c r="A10" s="14" t="str">
        <f aca="false">IF(B10="","","ARG-"&amp;TEXT(ROW()-1,"0000"))</f>
        <v>ARG-0009</v>
      </c>
      <c r="B10" s="14" t="s">
        <v>234</v>
      </c>
      <c r="C10" s="14" t="str">
        <f aca="false">IF(B10="","",IF(LEFT(B10,3)="INT","Intramuraal",IF(LEFT(B10,3)="GVS","GVS","")))</f>
        <v>Intramuraal</v>
      </c>
      <c r="D10" s="14" t="str">
        <f aca="false">IF(B10="","",IFERROR(INDEX(Intramuraal!$F:$F,MATCH(B10,Intramuraal!$A:$A,0)),IFERROR(INDEX(GVS!$F:$F,MATCH(B10,GVS!$A:$A,0)),"onbekend ID")))</f>
        <v>lisocabtagene maraleucel (Breyanzi®)</v>
      </c>
      <c r="E10" s="15" t="n">
        <f aca="false">IF(B10="","",IFERROR(IF(INDEX(Intramuraal!$C:$C,MATCH(B10,Intramuraal!$A:$A,0))="","",INDEX(Intramuraal!$C:$C,MATCH(B10,Intramuraal!$A:$A,0))),IFERROR(IF(INDEX(GVS!$C:$C,MATCH(B10,GVS!$A:$A,0))="","",INDEX(GVS!$C:$C,MATCH(B10,GVS!$A:$A,0))),"")))</f>
        <v>46260</v>
      </c>
      <c r="F10" s="14" t="str">
        <f aca="false">IF(B10="","",IFERROR(IF(INDEX(Intramuraal!$J:$J,MATCH(B10,Intramuraal!$A:$A,0))="","",INDEX(Intramuraal!$J:$J,MATCH(B10,Intramuraal!$A:$A,0))),IFERROR(IF(INDEX(GVS!$J:$J,MATCH(B10,GVS!$A:$A,0))="","",INDEX(GVS!$J:$J,MATCH(B10,GVS!$A:$A,0))),"")))</f>
        <v>Hemato-oncologie</v>
      </c>
      <c r="G10" s="14" t="str">
        <f aca="false">IF(B10="","",IFERROR(IF(INDEX(Intramuraal!$N:$N,MATCH(B10,Intramuraal!$A:$A,0))="","",INDEX(Intramuraal!$N:$N,MATCH(B10,Intramuraal!$A:$A,0))),IFERROR(IF(INDEX(GVS!$N:$N,MATCH(B10,GVS!$A:$A,0))="","",INDEX(GVS!$N:$N,MATCH(B10,GVS!$A:$A,0))),"")))</f>
        <v>Folliculair lymfoom</v>
      </c>
      <c r="H10" s="14" t="str">
        <f aca="false">IF(B10="","",IFERROR(IF(INDEX(Intramuraal!$O:$O,MATCH(B10,Intramuraal!$A:$A,0))="","",INDEX(Intramuraal!$O:$O,MATCH(B10,Intramuraal!$A:$A,0))),IFERROR(IF(INDEX(GVS!$O:$O,MATCH(B10,GVS!$A:$A,0))="","",INDEX(GVS!$O:$O,MATCH(B10,GVS!$A:$A,0))),"")))</f>
        <v>3e lijn of later</v>
      </c>
      <c r="I10" s="14" t="s">
        <v>7580</v>
      </c>
      <c r="J10" s="14" t="s">
        <v>7533</v>
      </c>
      <c r="K10" s="16" t="s">
        <v>7581</v>
      </c>
      <c r="L10" s="14" t="s">
        <v>7549</v>
      </c>
      <c r="M10" s="14" t="s">
        <v>7543</v>
      </c>
      <c r="N10" s="16" t="s">
        <v>7582</v>
      </c>
      <c r="O10" s="14" t="s">
        <v>7538</v>
      </c>
      <c r="P10" s="14" t="s">
        <v>7583</v>
      </c>
      <c r="Q10" s="16"/>
      <c r="R10" s="14" t="s">
        <v>7584</v>
      </c>
      <c r="S10" s="14" t="s">
        <v>7541</v>
      </c>
      <c r="T10" s="15" t="n">
        <v>46286</v>
      </c>
      <c r="U10" s="14" t="s">
        <v>168</v>
      </c>
    </row>
    <row r="11" customFormat="false" ht="89.25" hidden="false" customHeight="true" outlineLevel="0" collapsed="false">
      <c r="A11" s="14" t="str">
        <f aca="false">IF(B11="","","ARG-"&amp;TEXT(ROW()-1,"0000"))</f>
        <v>ARG-0010</v>
      </c>
      <c r="B11" s="14" t="s">
        <v>234</v>
      </c>
      <c r="C11" s="14" t="str">
        <f aca="false">IF(B11="","",IF(LEFT(B11,3)="INT","Intramuraal",IF(LEFT(B11,3)="GVS","GVS","")))</f>
        <v>Intramuraal</v>
      </c>
      <c r="D11" s="14" t="str">
        <f aca="false">IF(B11="","",IFERROR(INDEX(Intramuraal!$F:$F,MATCH(B11,Intramuraal!$A:$A,0)),IFERROR(INDEX(GVS!$F:$F,MATCH(B11,GVS!$A:$A,0)),"onbekend ID")))</f>
        <v>lisocabtagene maraleucel (Breyanzi®)</v>
      </c>
      <c r="E11" s="15" t="n">
        <f aca="false">IF(B11="","",IFERROR(IF(INDEX(Intramuraal!$C:$C,MATCH(B11,Intramuraal!$A:$A,0))="","",INDEX(Intramuraal!$C:$C,MATCH(B11,Intramuraal!$A:$A,0))),IFERROR(IF(INDEX(GVS!$C:$C,MATCH(B11,GVS!$A:$A,0))="","",INDEX(GVS!$C:$C,MATCH(B11,GVS!$A:$A,0))),"")))</f>
        <v>46260</v>
      </c>
      <c r="F11" s="14" t="str">
        <f aca="false">IF(B11="","",IFERROR(IF(INDEX(Intramuraal!$J:$J,MATCH(B11,Intramuraal!$A:$A,0))="","",INDEX(Intramuraal!$J:$J,MATCH(B11,Intramuraal!$A:$A,0))),IFERROR(IF(INDEX(GVS!$J:$J,MATCH(B11,GVS!$A:$A,0))="","",INDEX(GVS!$J:$J,MATCH(B11,GVS!$A:$A,0))),"")))</f>
        <v>Hemato-oncologie</v>
      </c>
      <c r="G11" s="14" t="str">
        <f aca="false">IF(B11="","",IFERROR(IF(INDEX(Intramuraal!$N:$N,MATCH(B11,Intramuraal!$A:$A,0))="","",INDEX(Intramuraal!$N:$N,MATCH(B11,Intramuraal!$A:$A,0))),IFERROR(IF(INDEX(GVS!$N:$N,MATCH(B11,GVS!$A:$A,0))="","",INDEX(GVS!$N:$N,MATCH(B11,GVS!$A:$A,0))),"")))</f>
        <v>Folliculair lymfoom</v>
      </c>
      <c r="H11" s="14" t="str">
        <f aca="false">IF(B11="","",IFERROR(IF(INDEX(Intramuraal!$O:$O,MATCH(B11,Intramuraal!$A:$A,0))="","",INDEX(Intramuraal!$O:$O,MATCH(B11,Intramuraal!$A:$A,0))),IFERROR(IF(INDEX(GVS!$O:$O,MATCH(B11,GVS!$A:$A,0))="","",INDEX(GVS!$O:$O,MATCH(B11,GVS!$A:$A,0))),"")))</f>
        <v>3e lijn of later</v>
      </c>
      <c r="I11" s="14" t="s">
        <v>7580</v>
      </c>
      <c r="J11" s="14" t="s">
        <v>7559</v>
      </c>
      <c r="K11" s="16" t="s">
        <v>7585</v>
      </c>
      <c r="L11" s="14" t="s">
        <v>7586</v>
      </c>
      <c r="M11" s="14" t="s">
        <v>7536</v>
      </c>
      <c r="N11" s="16" t="s">
        <v>7587</v>
      </c>
      <c r="O11" s="14" t="s">
        <v>7538</v>
      </c>
      <c r="P11" s="14" t="s">
        <v>7588</v>
      </c>
      <c r="Q11" s="16"/>
      <c r="R11" s="14" t="s">
        <v>7589</v>
      </c>
      <c r="S11" s="14" t="s">
        <v>7541</v>
      </c>
      <c r="T11" s="15" t="n">
        <v>46286</v>
      </c>
      <c r="U11" s="14" t="s">
        <v>168</v>
      </c>
    </row>
    <row r="12" customFormat="false" ht="89.25" hidden="false" customHeight="true" outlineLevel="0" collapsed="false">
      <c r="A12" s="14" t="str">
        <f aca="false">IF(B12="","","ARG-"&amp;TEXT(ROW()-1,"0000"))</f>
        <v>ARG-0011</v>
      </c>
      <c r="B12" s="14" t="s">
        <v>234</v>
      </c>
      <c r="C12" s="14" t="str">
        <f aca="false">IF(B12="","",IF(LEFT(B12,3)="INT","Intramuraal",IF(LEFT(B12,3)="GVS","GVS","")))</f>
        <v>Intramuraal</v>
      </c>
      <c r="D12" s="14" t="str">
        <f aca="false">IF(B12="","",IFERROR(INDEX(Intramuraal!$F:$F,MATCH(B12,Intramuraal!$A:$A,0)),IFERROR(INDEX(GVS!$F:$F,MATCH(B12,GVS!$A:$A,0)),"onbekend ID")))</f>
        <v>lisocabtagene maraleucel (Breyanzi®)</v>
      </c>
      <c r="E12" s="15" t="n">
        <f aca="false">IF(B12="","",IFERROR(IF(INDEX(Intramuraal!$C:$C,MATCH(B12,Intramuraal!$A:$A,0))="","",INDEX(Intramuraal!$C:$C,MATCH(B12,Intramuraal!$A:$A,0))),IFERROR(IF(INDEX(GVS!$C:$C,MATCH(B12,GVS!$A:$A,0))="","",INDEX(GVS!$C:$C,MATCH(B12,GVS!$A:$A,0))),"")))</f>
        <v>46260</v>
      </c>
      <c r="F12" s="14" t="str">
        <f aca="false">IF(B12="","",IFERROR(IF(INDEX(Intramuraal!$J:$J,MATCH(B12,Intramuraal!$A:$A,0))="","",INDEX(Intramuraal!$J:$J,MATCH(B12,Intramuraal!$A:$A,0))),IFERROR(IF(INDEX(GVS!$J:$J,MATCH(B12,GVS!$A:$A,0))="","",INDEX(GVS!$J:$J,MATCH(B12,GVS!$A:$A,0))),"")))</f>
        <v>Hemato-oncologie</v>
      </c>
      <c r="G12" s="14" t="str">
        <f aca="false">IF(B12="","",IFERROR(IF(INDEX(Intramuraal!$N:$N,MATCH(B12,Intramuraal!$A:$A,0))="","",INDEX(Intramuraal!$N:$N,MATCH(B12,Intramuraal!$A:$A,0))),IFERROR(IF(INDEX(GVS!$N:$N,MATCH(B12,GVS!$A:$A,0))="","",INDEX(GVS!$N:$N,MATCH(B12,GVS!$A:$A,0))),"")))</f>
        <v>Folliculair lymfoom</v>
      </c>
      <c r="H12" s="14" t="str">
        <f aca="false">IF(B12="","",IFERROR(IF(INDEX(Intramuraal!$O:$O,MATCH(B12,Intramuraal!$A:$A,0))="","",INDEX(Intramuraal!$O:$O,MATCH(B12,Intramuraal!$A:$A,0))),IFERROR(IF(INDEX(GVS!$O:$O,MATCH(B12,GVS!$A:$A,0))="","",INDEX(GVS!$O:$O,MATCH(B12,GVS!$A:$A,0))),"")))</f>
        <v>3e lijn of later</v>
      </c>
      <c r="I12" s="14" t="s">
        <v>7580</v>
      </c>
      <c r="J12" s="14" t="s">
        <v>7590</v>
      </c>
      <c r="K12" s="16" t="s">
        <v>7591</v>
      </c>
      <c r="L12" s="14" t="s">
        <v>7549</v>
      </c>
      <c r="M12" s="14" t="s">
        <v>7543</v>
      </c>
      <c r="N12" s="16" t="s">
        <v>7592</v>
      </c>
      <c r="O12" s="14" t="s">
        <v>7538</v>
      </c>
      <c r="P12" s="14" t="s">
        <v>7593</v>
      </c>
      <c r="Q12" s="16"/>
      <c r="R12" s="14" t="s">
        <v>7594</v>
      </c>
      <c r="S12" s="14" t="s">
        <v>7541</v>
      </c>
      <c r="T12" s="15" t="n">
        <v>46286</v>
      </c>
      <c r="U12" s="14" t="s">
        <v>168</v>
      </c>
    </row>
    <row r="13" customFormat="false" ht="76.5" hidden="false" customHeight="true" outlineLevel="0" collapsed="false">
      <c r="A13" s="14" t="str">
        <f aca="false">IF(B13="","","ARG-"&amp;TEXT(ROW()-1,"0000"))</f>
        <v>ARG-0012</v>
      </c>
      <c r="B13" s="14" t="s">
        <v>234</v>
      </c>
      <c r="C13" s="14" t="str">
        <f aca="false">IF(B13="","",IF(LEFT(B13,3)="INT","Intramuraal",IF(LEFT(B13,3)="GVS","GVS","")))</f>
        <v>Intramuraal</v>
      </c>
      <c r="D13" s="14" t="str">
        <f aca="false">IF(B13="","",IFERROR(INDEX(Intramuraal!$F:$F,MATCH(B13,Intramuraal!$A:$A,0)),IFERROR(INDEX(GVS!$F:$F,MATCH(B13,GVS!$A:$A,0)),"onbekend ID")))</f>
        <v>lisocabtagene maraleucel (Breyanzi®)</v>
      </c>
      <c r="E13" s="15" t="n">
        <f aca="false">IF(B13="","",IFERROR(IF(INDEX(Intramuraal!$C:$C,MATCH(B13,Intramuraal!$A:$A,0))="","",INDEX(Intramuraal!$C:$C,MATCH(B13,Intramuraal!$A:$A,0))),IFERROR(IF(INDEX(GVS!$C:$C,MATCH(B13,GVS!$A:$A,0))="","",INDEX(GVS!$C:$C,MATCH(B13,GVS!$A:$A,0))),"")))</f>
        <v>46260</v>
      </c>
      <c r="F13" s="14" t="str">
        <f aca="false">IF(B13="","",IFERROR(IF(INDEX(Intramuraal!$J:$J,MATCH(B13,Intramuraal!$A:$A,0))="","",INDEX(Intramuraal!$J:$J,MATCH(B13,Intramuraal!$A:$A,0))),IFERROR(IF(INDEX(GVS!$J:$J,MATCH(B13,GVS!$A:$A,0))="","",INDEX(GVS!$J:$J,MATCH(B13,GVS!$A:$A,0))),"")))</f>
        <v>Hemato-oncologie</v>
      </c>
      <c r="G13" s="14" t="str">
        <f aca="false">IF(B13="","",IFERROR(IF(INDEX(Intramuraal!$N:$N,MATCH(B13,Intramuraal!$A:$A,0))="","",INDEX(Intramuraal!$N:$N,MATCH(B13,Intramuraal!$A:$A,0))),IFERROR(IF(INDEX(GVS!$N:$N,MATCH(B13,GVS!$A:$A,0))="","",INDEX(GVS!$N:$N,MATCH(B13,GVS!$A:$A,0))),"")))</f>
        <v>Folliculair lymfoom</v>
      </c>
      <c r="H13" s="14" t="str">
        <f aca="false">IF(B13="","",IFERROR(IF(INDEX(Intramuraal!$O:$O,MATCH(B13,Intramuraal!$A:$A,0))="","",INDEX(Intramuraal!$O:$O,MATCH(B13,Intramuraal!$A:$A,0))),IFERROR(IF(INDEX(GVS!$O:$O,MATCH(B13,GVS!$A:$A,0))="","",INDEX(GVS!$O:$O,MATCH(B13,GVS!$A:$A,0))),"")))</f>
        <v>3e lijn of later</v>
      </c>
      <c r="I13" s="14" t="s">
        <v>7580</v>
      </c>
      <c r="J13" s="14" t="s">
        <v>2691</v>
      </c>
      <c r="K13" s="16" t="s">
        <v>7595</v>
      </c>
      <c r="L13" s="14" t="s">
        <v>7586</v>
      </c>
      <c r="M13" s="14" t="s">
        <v>7543</v>
      </c>
      <c r="N13" s="16" t="s">
        <v>7596</v>
      </c>
      <c r="O13" s="14" t="s">
        <v>7538</v>
      </c>
      <c r="P13" s="14" t="s">
        <v>7597</v>
      </c>
      <c r="Q13" s="16"/>
      <c r="R13" s="14" t="s">
        <v>7598</v>
      </c>
      <c r="S13" s="14" t="s">
        <v>7541</v>
      </c>
      <c r="T13" s="15" t="n">
        <v>46286</v>
      </c>
      <c r="U13" s="14" t="s">
        <v>168</v>
      </c>
    </row>
    <row r="14" customFormat="false" ht="38.25" hidden="false" customHeight="true" outlineLevel="0" collapsed="false">
      <c r="A14" s="14" t="str">
        <f aca="false">IF(B14="","","ARG-"&amp;TEXT(ROW()-1,"0000"))</f>
        <v>ARG-0013</v>
      </c>
      <c r="B14" s="14" t="s">
        <v>234</v>
      </c>
      <c r="C14" s="14" t="str">
        <f aca="false">IF(B14="","",IF(LEFT(B14,3)="INT","Intramuraal",IF(LEFT(B14,3)="GVS","GVS","")))</f>
        <v>Intramuraal</v>
      </c>
      <c r="D14" s="14" t="str">
        <f aca="false">IF(B14="","",IFERROR(INDEX(Intramuraal!$F:$F,MATCH(B14,Intramuraal!$A:$A,0)),IFERROR(INDEX(GVS!$F:$F,MATCH(B14,GVS!$A:$A,0)),"onbekend ID")))</f>
        <v>lisocabtagene maraleucel (Breyanzi®)</v>
      </c>
      <c r="E14" s="15" t="n">
        <f aca="false">IF(B14="","",IFERROR(IF(INDEX(Intramuraal!$C:$C,MATCH(B14,Intramuraal!$A:$A,0))="","",INDEX(Intramuraal!$C:$C,MATCH(B14,Intramuraal!$A:$A,0))),IFERROR(IF(INDEX(GVS!$C:$C,MATCH(B14,GVS!$A:$A,0))="","",INDEX(GVS!$C:$C,MATCH(B14,GVS!$A:$A,0))),"")))</f>
        <v>46260</v>
      </c>
      <c r="F14" s="14" t="str">
        <f aca="false">IF(B14="","",IFERROR(IF(INDEX(Intramuraal!$J:$J,MATCH(B14,Intramuraal!$A:$A,0))="","",INDEX(Intramuraal!$J:$J,MATCH(B14,Intramuraal!$A:$A,0))),IFERROR(IF(INDEX(GVS!$J:$J,MATCH(B14,GVS!$A:$A,0))="","",INDEX(GVS!$J:$J,MATCH(B14,GVS!$A:$A,0))),"")))</f>
        <v>Hemato-oncologie</v>
      </c>
      <c r="G14" s="14" t="str">
        <f aca="false">IF(B14="","",IFERROR(IF(INDEX(Intramuraal!$N:$N,MATCH(B14,Intramuraal!$A:$A,0))="","",INDEX(Intramuraal!$N:$N,MATCH(B14,Intramuraal!$A:$A,0))),IFERROR(IF(INDEX(GVS!$N:$N,MATCH(B14,GVS!$A:$A,0))="","",INDEX(GVS!$N:$N,MATCH(B14,GVS!$A:$A,0))),"")))</f>
        <v>Folliculair lymfoom</v>
      </c>
      <c r="H14" s="14" t="str">
        <f aca="false">IF(B14="","",IFERROR(IF(INDEX(Intramuraal!$O:$O,MATCH(B14,Intramuraal!$A:$A,0))="","",INDEX(Intramuraal!$O:$O,MATCH(B14,Intramuraal!$A:$A,0))),IFERROR(IF(INDEX(GVS!$O:$O,MATCH(B14,GVS!$A:$A,0))="","",INDEX(GVS!$O:$O,MATCH(B14,GVS!$A:$A,0))),"")))</f>
        <v>3e lijn of later</v>
      </c>
      <c r="I14" s="14" t="s">
        <v>7580</v>
      </c>
      <c r="J14" s="14" t="s">
        <v>7599</v>
      </c>
      <c r="K14" s="16" t="s">
        <v>7600</v>
      </c>
      <c r="L14" s="14" t="s">
        <v>7566</v>
      </c>
      <c r="M14" s="14" t="s">
        <v>7550</v>
      </c>
      <c r="N14" s="16" t="s">
        <v>7601</v>
      </c>
      <c r="O14" s="14" t="s">
        <v>7538</v>
      </c>
      <c r="P14" s="14" t="s">
        <v>7602</v>
      </c>
      <c r="Q14" s="16"/>
      <c r="R14" s="14" t="s">
        <v>7603</v>
      </c>
      <c r="S14" s="14" t="s">
        <v>7541</v>
      </c>
      <c r="T14" s="15" t="n">
        <v>46286</v>
      </c>
      <c r="U14" s="14" t="s">
        <v>168</v>
      </c>
    </row>
    <row r="15" customFormat="false" ht="51" hidden="false" customHeight="true" outlineLevel="0" collapsed="false">
      <c r="A15" s="14" t="str">
        <f aca="false">IF(B15="","","ARG-"&amp;TEXT(ROW()-1,"0000"))</f>
        <v>ARG-0014</v>
      </c>
      <c r="B15" s="14" t="s">
        <v>234</v>
      </c>
      <c r="C15" s="14" t="str">
        <f aca="false">IF(B15="","",IF(LEFT(B15,3)="INT","Intramuraal",IF(LEFT(B15,3)="GVS","GVS","")))</f>
        <v>Intramuraal</v>
      </c>
      <c r="D15" s="14" t="str">
        <f aca="false">IF(B15="","",IFERROR(INDEX(Intramuraal!$F:$F,MATCH(B15,Intramuraal!$A:$A,0)),IFERROR(INDEX(GVS!$F:$F,MATCH(B15,GVS!$A:$A,0)),"onbekend ID")))</f>
        <v>lisocabtagene maraleucel (Breyanzi®)</v>
      </c>
      <c r="E15" s="15" t="n">
        <f aca="false">IF(B15="","",IFERROR(IF(INDEX(Intramuraal!$C:$C,MATCH(B15,Intramuraal!$A:$A,0))="","",INDEX(Intramuraal!$C:$C,MATCH(B15,Intramuraal!$A:$A,0))),IFERROR(IF(INDEX(GVS!$C:$C,MATCH(B15,GVS!$A:$A,0))="","",INDEX(GVS!$C:$C,MATCH(B15,GVS!$A:$A,0))),"")))</f>
        <v>46260</v>
      </c>
      <c r="F15" s="14" t="str">
        <f aca="false">IF(B15="","",IFERROR(IF(INDEX(Intramuraal!$J:$J,MATCH(B15,Intramuraal!$A:$A,0))="","",INDEX(Intramuraal!$J:$J,MATCH(B15,Intramuraal!$A:$A,0))),IFERROR(IF(INDEX(GVS!$J:$J,MATCH(B15,GVS!$A:$A,0))="","",INDEX(GVS!$J:$J,MATCH(B15,GVS!$A:$A,0))),"")))</f>
        <v>Hemato-oncologie</v>
      </c>
      <c r="G15" s="14" t="str">
        <f aca="false">IF(B15="","",IFERROR(IF(INDEX(Intramuraal!$N:$N,MATCH(B15,Intramuraal!$A:$A,0))="","",INDEX(Intramuraal!$N:$N,MATCH(B15,Intramuraal!$A:$A,0))),IFERROR(IF(INDEX(GVS!$N:$N,MATCH(B15,GVS!$A:$A,0))="","",INDEX(GVS!$N:$N,MATCH(B15,GVS!$A:$A,0))),"")))</f>
        <v>Folliculair lymfoom</v>
      </c>
      <c r="H15" s="14" t="str">
        <f aca="false">IF(B15="","",IFERROR(IF(INDEX(Intramuraal!$O:$O,MATCH(B15,Intramuraal!$A:$A,0))="","",INDEX(Intramuraal!$O:$O,MATCH(B15,Intramuraal!$A:$A,0))),IFERROR(IF(INDEX(GVS!$O:$O,MATCH(B15,GVS!$A:$A,0))="","",INDEX(GVS!$O:$O,MATCH(B15,GVS!$A:$A,0))),"")))</f>
        <v>3e lijn of later</v>
      </c>
      <c r="I15" s="14" t="s">
        <v>7580</v>
      </c>
      <c r="J15" s="14" t="s">
        <v>7604</v>
      </c>
      <c r="K15" s="16" t="s">
        <v>7605</v>
      </c>
      <c r="L15" s="14" t="s">
        <v>7586</v>
      </c>
      <c r="M15" s="14" t="s">
        <v>7536</v>
      </c>
      <c r="N15" s="16" t="s">
        <v>7606</v>
      </c>
      <c r="O15" s="14" t="s">
        <v>7607</v>
      </c>
      <c r="P15" s="14" t="s">
        <v>7608</v>
      </c>
      <c r="Q15" s="16"/>
      <c r="R15" s="14" t="s">
        <v>7609</v>
      </c>
      <c r="S15" s="14" t="s">
        <v>7541</v>
      </c>
      <c r="T15" s="15" t="n">
        <v>46286</v>
      </c>
      <c r="U15" s="14" t="s">
        <v>168</v>
      </c>
    </row>
    <row r="16" customFormat="false" ht="51" hidden="false" customHeight="true" outlineLevel="0" collapsed="false">
      <c r="A16" s="14" t="str">
        <f aca="false">IF(B16="","","ARG-"&amp;TEXT(ROW()-1,"0000"))</f>
        <v>ARG-0015</v>
      </c>
      <c r="B16" s="14" t="s">
        <v>234</v>
      </c>
      <c r="C16" s="14" t="str">
        <f aca="false">IF(B16="","",IF(LEFT(B16,3)="INT","Intramuraal",IF(LEFT(B16,3)="GVS","GVS","")))</f>
        <v>Intramuraal</v>
      </c>
      <c r="D16" s="14" t="str">
        <f aca="false">IF(B16="","",IFERROR(INDEX(Intramuraal!$F:$F,MATCH(B16,Intramuraal!$A:$A,0)),IFERROR(INDEX(GVS!$F:$F,MATCH(B16,GVS!$A:$A,0)),"onbekend ID")))</f>
        <v>lisocabtagene maraleucel (Breyanzi®)</v>
      </c>
      <c r="E16" s="15" t="n">
        <f aca="false">IF(B16="","",IFERROR(IF(INDEX(Intramuraal!$C:$C,MATCH(B16,Intramuraal!$A:$A,0))="","",INDEX(Intramuraal!$C:$C,MATCH(B16,Intramuraal!$A:$A,0))),IFERROR(IF(INDEX(GVS!$C:$C,MATCH(B16,GVS!$A:$A,0))="","",INDEX(GVS!$C:$C,MATCH(B16,GVS!$A:$A,0))),"")))</f>
        <v>46260</v>
      </c>
      <c r="F16" s="14" t="str">
        <f aca="false">IF(B16="","",IFERROR(IF(INDEX(Intramuraal!$J:$J,MATCH(B16,Intramuraal!$A:$A,0))="","",INDEX(Intramuraal!$J:$J,MATCH(B16,Intramuraal!$A:$A,0))),IFERROR(IF(INDEX(GVS!$J:$J,MATCH(B16,GVS!$A:$A,0))="","",INDEX(GVS!$J:$J,MATCH(B16,GVS!$A:$A,0))),"")))</f>
        <v>Hemato-oncologie</v>
      </c>
      <c r="G16" s="14" t="str">
        <f aca="false">IF(B16="","",IFERROR(IF(INDEX(Intramuraal!$N:$N,MATCH(B16,Intramuraal!$A:$A,0))="","",INDEX(Intramuraal!$N:$N,MATCH(B16,Intramuraal!$A:$A,0))),IFERROR(IF(INDEX(GVS!$N:$N,MATCH(B16,GVS!$A:$A,0))="","",INDEX(GVS!$N:$N,MATCH(B16,GVS!$A:$A,0))),"")))</f>
        <v>Folliculair lymfoom</v>
      </c>
      <c r="H16" s="14" t="str">
        <f aca="false">IF(B16="","",IFERROR(IF(INDEX(Intramuraal!$O:$O,MATCH(B16,Intramuraal!$A:$A,0))="","",INDEX(Intramuraal!$O:$O,MATCH(B16,Intramuraal!$A:$A,0))),IFERROR(IF(INDEX(GVS!$O:$O,MATCH(B16,GVS!$A:$A,0))="","",INDEX(GVS!$O:$O,MATCH(B16,GVS!$A:$A,0))),"")))</f>
        <v>3e lijn of later</v>
      </c>
      <c r="I16" s="14" t="s">
        <v>7610</v>
      </c>
      <c r="J16" s="14" t="s">
        <v>7611</v>
      </c>
      <c r="K16" s="16" t="s">
        <v>7612</v>
      </c>
      <c r="L16" s="14" t="s">
        <v>7549</v>
      </c>
      <c r="M16" s="14" t="s">
        <v>7543</v>
      </c>
      <c r="N16" s="16" t="s">
        <v>7613</v>
      </c>
      <c r="O16" s="14" t="s">
        <v>7614</v>
      </c>
      <c r="P16" s="14" t="s">
        <v>7615</v>
      </c>
      <c r="Q16" s="16"/>
      <c r="R16" s="14" t="s">
        <v>7616</v>
      </c>
      <c r="S16" s="14" t="s">
        <v>7541</v>
      </c>
      <c r="T16" s="15" t="n">
        <v>46286</v>
      </c>
      <c r="U16" s="14" t="s">
        <v>168</v>
      </c>
    </row>
    <row r="17" customFormat="false" ht="51" hidden="false" customHeight="true" outlineLevel="0" collapsed="false">
      <c r="A17" s="14" t="str">
        <f aca="false">IF(B17="","","ARG-"&amp;TEXT(ROW()-1,"0000"))</f>
        <v>ARG-0016</v>
      </c>
      <c r="B17" s="14" t="s">
        <v>234</v>
      </c>
      <c r="C17" s="14" t="str">
        <f aca="false">IF(B17="","",IF(LEFT(B17,3)="INT","Intramuraal",IF(LEFT(B17,3)="GVS","GVS","")))</f>
        <v>Intramuraal</v>
      </c>
      <c r="D17" s="14" t="str">
        <f aca="false">IF(B17="","",IFERROR(INDEX(Intramuraal!$F:$F,MATCH(B17,Intramuraal!$A:$A,0)),IFERROR(INDEX(GVS!$F:$F,MATCH(B17,GVS!$A:$A,0)),"onbekend ID")))</f>
        <v>lisocabtagene maraleucel (Breyanzi®)</v>
      </c>
      <c r="E17" s="15" t="n">
        <f aca="false">IF(B17="","",IFERROR(IF(INDEX(Intramuraal!$C:$C,MATCH(B17,Intramuraal!$A:$A,0))="","",INDEX(Intramuraal!$C:$C,MATCH(B17,Intramuraal!$A:$A,0))),IFERROR(IF(INDEX(GVS!$C:$C,MATCH(B17,GVS!$A:$A,0))="","",INDEX(GVS!$C:$C,MATCH(B17,GVS!$A:$A,0))),"")))</f>
        <v>46260</v>
      </c>
      <c r="F17" s="14" t="str">
        <f aca="false">IF(B17="","",IFERROR(IF(INDEX(Intramuraal!$J:$J,MATCH(B17,Intramuraal!$A:$A,0))="","",INDEX(Intramuraal!$J:$J,MATCH(B17,Intramuraal!$A:$A,0))),IFERROR(IF(INDEX(GVS!$J:$J,MATCH(B17,GVS!$A:$A,0))="","",INDEX(GVS!$J:$J,MATCH(B17,GVS!$A:$A,0))),"")))</f>
        <v>Hemato-oncologie</v>
      </c>
      <c r="G17" s="14" t="str">
        <f aca="false">IF(B17="","",IFERROR(IF(INDEX(Intramuraal!$N:$N,MATCH(B17,Intramuraal!$A:$A,0))="","",INDEX(Intramuraal!$N:$N,MATCH(B17,Intramuraal!$A:$A,0))),IFERROR(IF(INDEX(GVS!$N:$N,MATCH(B17,GVS!$A:$A,0))="","",INDEX(GVS!$N:$N,MATCH(B17,GVS!$A:$A,0))),"")))</f>
        <v>Folliculair lymfoom</v>
      </c>
      <c r="H17" s="14" t="str">
        <f aca="false">IF(B17="","",IFERROR(IF(INDEX(Intramuraal!$O:$O,MATCH(B17,Intramuraal!$A:$A,0))="","",INDEX(Intramuraal!$O:$O,MATCH(B17,Intramuraal!$A:$A,0))),IFERROR(IF(INDEX(GVS!$O:$O,MATCH(B17,GVS!$A:$A,0))="","",INDEX(GVS!$O:$O,MATCH(B17,GVS!$A:$A,0))),"")))</f>
        <v>3e lijn of later</v>
      </c>
      <c r="I17" s="14" t="s">
        <v>7617</v>
      </c>
      <c r="J17" s="14" t="s">
        <v>7564</v>
      </c>
      <c r="K17" s="16" t="s">
        <v>7618</v>
      </c>
      <c r="L17" s="14" t="s">
        <v>7549</v>
      </c>
      <c r="M17" s="14" t="s">
        <v>7543</v>
      </c>
      <c r="N17" s="16" t="s">
        <v>7619</v>
      </c>
      <c r="O17" s="14" t="s">
        <v>7614</v>
      </c>
      <c r="P17" s="14" t="s">
        <v>7615</v>
      </c>
      <c r="Q17" s="16"/>
      <c r="R17" s="14" t="s">
        <v>7620</v>
      </c>
      <c r="S17" s="14" t="s">
        <v>7541</v>
      </c>
      <c r="T17" s="15" t="n">
        <v>46286</v>
      </c>
      <c r="U17" s="14" t="s">
        <v>168</v>
      </c>
    </row>
    <row r="18" customFormat="false" ht="51" hidden="false" customHeight="true" outlineLevel="0" collapsed="false">
      <c r="A18" s="14" t="str">
        <f aca="false">IF(B18="","","ARG-"&amp;TEXT(ROW()-1,"0000"))</f>
        <v>ARG-0017</v>
      </c>
      <c r="B18" s="14" t="s">
        <v>234</v>
      </c>
      <c r="C18" s="14" t="str">
        <f aca="false">IF(B18="","",IF(LEFT(B18,3)="INT","Intramuraal",IF(LEFT(B18,3)="GVS","GVS","")))</f>
        <v>Intramuraal</v>
      </c>
      <c r="D18" s="14" t="str">
        <f aca="false">IF(B18="","",IFERROR(INDEX(Intramuraal!$F:$F,MATCH(B18,Intramuraal!$A:$A,0)),IFERROR(INDEX(GVS!$F:$F,MATCH(B18,GVS!$A:$A,0)),"onbekend ID")))</f>
        <v>lisocabtagene maraleucel (Breyanzi®)</v>
      </c>
      <c r="E18" s="15" t="n">
        <f aca="false">IF(B18="","",IFERROR(IF(INDEX(Intramuraal!$C:$C,MATCH(B18,Intramuraal!$A:$A,0))="","",INDEX(Intramuraal!$C:$C,MATCH(B18,Intramuraal!$A:$A,0))),IFERROR(IF(INDEX(GVS!$C:$C,MATCH(B18,GVS!$A:$A,0))="","",INDEX(GVS!$C:$C,MATCH(B18,GVS!$A:$A,0))),"")))</f>
        <v>46260</v>
      </c>
      <c r="F18" s="14" t="str">
        <f aca="false">IF(B18="","",IFERROR(IF(INDEX(Intramuraal!$J:$J,MATCH(B18,Intramuraal!$A:$A,0))="","",INDEX(Intramuraal!$J:$J,MATCH(B18,Intramuraal!$A:$A,0))),IFERROR(IF(INDEX(GVS!$J:$J,MATCH(B18,GVS!$A:$A,0))="","",INDEX(GVS!$J:$J,MATCH(B18,GVS!$A:$A,0))),"")))</f>
        <v>Hemato-oncologie</v>
      </c>
      <c r="G18" s="14" t="str">
        <f aca="false">IF(B18="","",IFERROR(IF(INDEX(Intramuraal!$N:$N,MATCH(B18,Intramuraal!$A:$A,0))="","",INDEX(Intramuraal!$N:$N,MATCH(B18,Intramuraal!$A:$A,0))),IFERROR(IF(INDEX(GVS!$N:$N,MATCH(B18,GVS!$A:$A,0))="","",INDEX(GVS!$N:$N,MATCH(B18,GVS!$A:$A,0))),"")))</f>
        <v>Folliculair lymfoom</v>
      </c>
      <c r="H18" s="14" t="str">
        <f aca="false">IF(B18="","",IFERROR(IF(INDEX(Intramuraal!$O:$O,MATCH(B18,Intramuraal!$A:$A,0))="","",INDEX(Intramuraal!$O:$O,MATCH(B18,Intramuraal!$A:$A,0))),IFERROR(IF(INDEX(GVS!$O:$O,MATCH(B18,GVS!$A:$A,0))="","",INDEX(GVS!$O:$O,MATCH(B18,GVS!$A:$A,0))),"")))</f>
        <v>3e lijn of later</v>
      </c>
      <c r="I18" s="14" t="s">
        <v>7617</v>
      </c>
      <c r="J18" s="14" t="s">
        <v>7621</v>
      </c>
      <c r="K18" s="16" t="s">
        <v>7622</v>
      </c>
      <c r="L18" s="14" t="s">
        <v>7566</v>
      </c>
      <c r="M18" s="14" t="s">
        <v>7543</v>
      </c>
      <c r="N18" s="16" t="s">
        <v>7623</v>
      </c>
      <c r="O18" s="14" t="s">
        <v>7614</v>
      </c>
      <c r="P18" s="14" t="s">
        <v>7615</v>
      </c>
      <c r="Q18" s="16"/>
      <c r="R18" s="14" t="s">
        <v>7624</v>
      </c>
      <c r="S18" s="14" t="s">
        <v>7541</v>
      </c>
      <c r="T18" s="15" t="n">
        <v>46286</v>
      </c>
      <c r="U18" s="14" t="s">
        <v>168</v>
      </c>
    </row>
    <row r="19" customFormat="false" ht="38.25" hidden="false" customHeight="true" outlineLevel="0" collapsed="false">
      <c r="A19" s="14" t="str">
        <f aca="false">IF(B19="","","ARG-"&amp;TEXT(ROW()-1,"0000"))</f>
        <v>ARG-0018</v>
      </c>
      <c r="B19" s="14" t="s">
        <v>234</v>
      </c>
      <c r="C19" s="14" t="str">
        <f aca="false">IF(B19="","",IF(LEFT(B19,3)="INT","Intramuraal",IF(LEFT(B19,3)="GVS","GVS","")))</f>
        <v>Intramuraal</v>
      </c>
      <c r="D19" s="14" t="str">
        <f aca="false">IF(B19="","",IFERROR(INDEX(Intramuraal!$F:$F,MATCH(B19,Intramuraal!$A:$A,0)),IFERROR(INDEX(GVS!$F:$F,MATCH(B19,GVS!$A:$A,0)),"onbekend ID")))</f>
        <v>lisocabtagene maraleucel (Breyanzi®)</v>
      </c>
      <c r="E19" s="15" t="n">
        <f aca="false">IF(B19="","",IFERROR(IF(INDEX(Intramuraal!$C:$C,MATCH(B19,Intramuraal!$A:$A,0))="","",INDEX(Intramuraal!$C:$C,MATCH(B19,Intramuraal!$A:$A,0))),IFERROR(IF(INDEX(GVS!$C:$C,MATCH(B19,GVS!$A:$A,0))="","",INDEX(GVS!$C:$C,MATCH(B19,GVS!$A:$A,0))),"")))</f>
        <v>46260</v>
      </c>
      <c r="F19" s="14" t="str">
        <f aca="false">IF(B19="","",IFERROR(IF(INDEX(Intramuraal!$J:$J,MATCH(B19,Intramuraal!$A:$A,0))="","",INDEX(Intramuraal!$J:$J,MATCH(B19,Intramuraal!$A:$A,0))),IFERROR(IF(INDEX(GVS!$J:$J,MATCH(B19,GVS!$A:$A,0))="","",INDEX(GVS!$J:$J,MATCH(B19,GVS!$A:$A,0))),"")))</f>
        <v>Hemato-oncologie</v>
      </c>
      <c r="G19" s="14" t="str">
        <f aca="false">IF(B19="","",IFERROR(IF(INDEX(Intramuraal!$N:$N,MATCH(B19,Intramuraal!$A:$A,0))="","",INDEX(Intramuraal!$N:$N,MATCH(B19,Intramuraal!$A:$A,0))),IFERROR(IF(INDEX(GVS!$N:$N,MATCH(B19,GVS!$A:$A,0))="","",INDEX(GVS!$N:$N,MATCH(B19,GVS!$A:$A,0))),"")))</f>
        <v>Folliculair lymfoom</v>
      </c>
      <c r="H19" s="14" t="str">
        <f aca="false">IF(B19="","",IFERROR(IF(INDEX(Intramuraal!$O:$O,MATCH(B19,Intramuraal!$A:$A,0))="","",INDEX(Intramuraal!$O:$O,MATCH(B19,Intramuraal!$A:$A,0))),IFERROR(IF(INDEX(GVS!$O:$O,MATCH(B19,GVS!$A:$A,0))="","",INDEX(GVS!$O:$O,MATCH(B19,GVS!$A:$A,0))),"")))</f>
        <v>3e lijn of later</v>
      </c>
      <c r="I19" s="14" t="s">
        <v>7617</v>
      </c>
      <c r="J19" s="14" t="s">
        <v>7554</v>
      </c>
      <c r="K19" s="16" t="s">
        <v>7625</v>
      </c>
      <c r="L19" s="14" t="s">
        <v>7586</v>
      </c>
      <c r="M19" s="14" t="s">
        <v>7543</v>
      </c>
      <c r="N19" s="16" t="s">
        <v>7626</v>
      </c>
      <c r="O19" s="14" t="s">
        <v>7614</v>
      </c>
      <c r="P19" s="14" t="s">
        <v>7615</v>
      </c>
      <c r="Q19" s="16"/>
      <c r="R19" s="14" t="s">
        <v>7627</v>
      </c>
      <c r="S19" s="14" t="s">
        <v>7541</v>
      </c>
      <c r="T19" s="15" t="n">
        <v>46286</v>
      </c>
      <c r="U19" s="14" t="s">
        <v>168</v>
      </c>
    </row>
    <row r="20" customFormat="false" ht="38.25" hidden="false" customHeight="true" outlineLevel="0" collapsed="false">
      <c r="A20" s="14" t="str">
        <f aca="false">IF(B20="","","ARG-"&amp;TEXT(ROW()-1,"0000"))</f>
        <v>ARG-0019</v>
      </c>
      <c r="B20" s="14" t="s">
        <v>234</v>
      </c>
      <c r="C20" s="14" t="str">
        <f aca="false">IF(B20="","",IF(LEFT(B20,3)="INT","Intramuraal",IF(LEFT(B20,3)="GVS","GVS","")))</f>
        <v>Intramuraal</v>
      </c>
      <c r="D20" s="14" t="str">
        <f aca="false">IF(B20="","",IFERROR(INDEX(Intramuraal!$F:$F,MATCH(B20,Intramuraal!$A:$A,0)),IFERROR(INDEX(GVS!$F:$F,MATCH(B20,GVS!$A:$A,0)),"onbekend ID")))</f>
        <v>lisocabtagene maraleucel (Breyanzi®)</v>
      </c>
      <c r="E20" s="15" t="n">
        <f aca="false">IF(B20="","",IFERROR(IF(INDEX(Intramuraal!$C:$C,MATCH(B20,Intramuraal!$A:$A,0))="","",INDEX(Intramuraal!$C:$C,MATCH(B20,Intramuraal!$A:$A,0))),IFERROR(IF(INDEX(GVS!$C:$C,MATCH(B20,GVS!$A:$A,0))="","",INDEX(GVS!$C:$C,MATCH(B20,GVS!$A:$A,0))),"")))</f>
        <v>46260</v>
      </c>
      <c r="F20" s="14" t="str">
        <f aca="false">IF(B20="","",IFERROR(IF(INDEX(Intramuraal!$J:$J,MATCH(B20,Intramuraal!$A:$A,0))="","",INDEX(Intramuraal!$J:$J,MATCH(B20,Intramuraal!$A:$A,0))),IFERROR(IF(INDEX(GVS!$J:$J,MATCH(B20,GVS!$A:$A,0))="","",INDEX(GVS!$J:$J,MATCH(B20,GVS!$A:$A,0))),"")))</f>
        <v>Hemato-oncologie</v>
      </c>
      <c r="G20" s="14" t="str">
        <f aca="false">IF(B20="","",IFERROR(IF(INDEX(Intramuraal!$N:$N,MATCH(B20,Intramuraal!$A:$A,0))="","",INDEX(Intramuraal!$N:$N,MATCH(B20,Intramuraal!$A:$A,0))),IFERROR(IF(INDEX(GVS!$N:$N,MATCH(B20,GVS!$A:$A,0))="","",INDEX(GVS!$N:$N,MATCH(B20,GVS!$A:$A,0))),"")))</f>
        <v>Folliculair lymfoom</v>
      </c>
      <c r="H20" s="14" t="str">
        <f aca="false">IF(B20="","",IFERROR(IF(INDEX(Intramuraal!$O:$O,MATCH(B20,Intramuraal!$A:$A,0))="","",INDEX(Intramuraal!$O:$O,MATCH(B20,Intramuraal!$A:$A,0))),IFERROR(IF(INDEX(GVS!$O:$O,MATCH(B20,GVS!$A:$A,0))="","",INDEX(GVS!$O:$O,MATCH(B20,GVS!$A:$A,0))),"")))</f>
        <v>3e lijn of later</v>
      </c>
      <c r="I20" s="14" t="s">
        <v>7574</v>
      </c>
      <c r="J20" s="14" t="s">
        <v>7575</v>
      </c>
      <c r="K20" s="16" t="s">
        <v>7628</v>
      </c>
      <c r="L20" s="14" t="s">
        <v>7535</v>
      </c>
      <c r="M20" s="14" t="s">
        <v>7550</v>
      </c>
      <c r="N20" s="16" t="s">
        <v>7629</v>
      </c>
      <c r="O20" s="14" t="s">
        <v>7614</v>
      </c>
      <c r="P20" s="14" t="s">
        <v>7615</v>
      </c>
      <c r="Q20" s="16"/>
      <c r="R20" s="14" t="s">
        <v>7630</v>
      </c>
      <c r="S20" s="14" t="s">
        <v>7541</v>
      </c>
      <c r="T20" s="15" t="n">
        <v>46286</v>
      </c>
      <c r="U20" s="14" t="s">
        <v>168</v>
      </c>
    </row>
    <row r="21" customFormat="false" ht="102" hidden="false" customHeight="true" outlineLevel="0" collapsed="false">
      <c r="A21" s="14" t="str">
        <f aca="false">IF(B21="","","ARG-"&amp;TEXT(ROW()-1,"0000"))</f>
        <v>ARG-0020</v>
      </c>
      <c r="B21" s="14" t="s">
        <v>2457</v>
      </c>
      <c r="C21" s="14" t="str">
        <f aca="false">IF(B21="","",IF(LEFT(B21,3)="INT","Intramuraal",IF(LEFT(B21,3)="GVS","GVS","")))</f>
        <v>Intramuraal</v>
      </c>
      <c r="D21" s="14" t="str">
        <f aca="false">IF(B21="","",IFERROR(INDEX(Intramuraal!$F:$F,MATCH(B21,Intramuraal!$A:$A,0)),IFERROR(INDEX(GVS!$F:$F,MATCH(B21,GVS!$A:$A,0)),"onbekend ID")))</f>
        <v>ibrutinib (Imbruvica®)</v>
      </c>
      <c r="E21" s="15" t="n">
        <f aca="false">IF(B21="","",IFERROR(IF(INDEX(Intramuraal!$C:$C,MATCH(B21,Intramuraal!$A:$A,0))="","",INDEX(Intramuraal!$C:$C,MATCH(B21,Intramuraal!$A:$A,0))),IFERROR(IF(INDEX(GVS!$C:$C,MATCH(B21,GVS!$A:$A,0))="","",INDEX(GVS!$C:$C,MATCH(B21,GVS!$A:$A,0))),"")))</f>
        <v>42894</v>
      </c>
      <c r="F21" s="14" t="str">
        <f aca="false">IF(B21="","",IFERROR(IF(INDEX(Intramuraal!$J:$J,MATCH(B21,Intramuraal!$A:$A,0))="","",INDEX(Intramuraal!$J:$J,MATCH(B21,Intramuraal!$A:$A,0))),IFERROR(IF(INDEX(GVS!$J:$J,MATCH(B21,GVS!$A:$A,0))="","",INDEX(GVS!$J:$J,MATCH(B21,GVS!$A:$A,0))),"")))</f>
        <v>Hemato-oncologie</v>
      </c>
      <c r="G21" s="14" t="str">
        <f aca="false">IF(B21="","",IFERROR(IF(INDEX(Intramuraal!$N:$N,MATCH(B21,Intramuraal!$A:$A,0))="","",INDEX(Intramuraal!$N:$N,MATCH(B21,Intramuraal!$A:$A,0))),IFERROR(IF(INDEX(GVS!$N:$N,MATCH(B21,GVS!$A:$A,0))="","",INDEX(GVS!$N:$N,MATCH(B21,GVS!$A:$A,0))),"")))</f>
        <v>CLL</v>
      </c>
      <c r="H21" s="14" t="str">
        <f aca="false">IF(B21="","",IFERROR(IF(INDEX(Intramuraal!$O:$O,MATCH(B21,Intramuraal!$A:$A,0))="","",INDEX(Intramuraal!$O:$O,MATCH(B21,Intramuraal!$A:$A,0))),IFERROR(IF(INDEX(GVS!$O:$O,MATCH(B21,GVS!$A:$A,0))="","",INDEX(GVS!$O:$O,MATCH(B21,GVS!$A:$A,0))),"")))</f>
        <v>1e lijn</v>
      </c>
      <c r="I21" s="14" t="s">
        <v>7532</v>
      </c>
      <c r="J21" s="14" t="s">
        <v>7533</v>
      </c>
      <c r="K21" s="16" t="s">
        <v>7631</v>
      </c>
      <c r="L21" s="14" t="s">
        <v>7586</v>
      </c>
      <c r="M21" s="14" t="s">
        <v>7536</v>
      </c>
      <c r="N21" s="16" t="s">
        <v>7632</v>
      </c>
      <c r="O21" s="14" t="s">
        <v>7633</v>
      </c>
      <c r="P21" s="14" t="s">
        <v>7634</v>
      </c>
      <c r="Q21" s="16"/>
      <c r="R21" s="14" t="s">
        <v>7635</v>
      </c>
      <c r="S21" s="14" t="s">
        <v>7636</v>
      </c>
      <c r="T21" s="15" t="n">
        <v>46286</v>
      </c>
      <c r="U21" s="14" t="s">
        <v>168</v>
      </c>
    </row>
    <row r="22" customFormat="false" ht="63.75" hidden="false" customHeight="true" outlineLevel="0" collapsed="false">
      <c r="A22" s="14" t="str">
        <f aca="false">IF(B22="","","ARG-"&amp;TEXT(ROW()-1,"0000"))</f>
        <v>ARG-0021</v>
      </c>
      <c r="B22" s="14" t="s">
        <v>2457</v>
      </c>
      <c r="C22" s="14" t="str">
        <f aca="false">IF(B22="","",IF(LEFT(B22,3)="INT","Intramuraal",IF(LEFT(B22,3)="GVS","GVS","")))</f>
        <v>Intramuraal</v>
      </c>
      <c r="D22" s="14" t="str">
        <f aca="false">IF(B22="","",IFERROR(INDEX(Intramuraal!$F:$F,MATCH(B22,Intramuraal!$A:$A,0)),IFERROR(INDEX(GVS!$F:$F,MATCH(B22,GVS!$A:$A,0)),"onbekend ID")))</f>
        <v>ibrutinib (Imbruvica®)</v>
      </c>
      <c r="E22" s="15" t="n">
        <f aca="false">IF(B22="","",IFERROR(IF(INDEX(Intramuraal!$C:$C,MATCH(B22,Intramuraal!$A:$A,0))="","",INDEX(Intramuraal!$C:$C,MATCH(B22,Intramuraal!$A:$A,0))),IFERROR(IF(INDEX(GVS!$C:$C,MATCH(B22,GVS!$A:$A,0))="","",INDEX(GVS!$C:$C,MATCH(B22,GVS!$A:$A,0))),"")))</f>
        <v>42894</v>
      </c>
      <c r="F22" s="14" t="str">
        <f aca="false">IF(B22="","",IFERROR(IF(INDEX(Intramuraal!$J:$J,MATCH(B22,Intramuraal!$A:$A,0))="","",INDEX(Intramuraal!$J:$J,MATCH(B22,Intramuraal!$A:$A,0))),IFERROR(IF(INDEX(GVS!$J:$J,MATCH(B22,GVS!$A:$A,0))="","",INDEX(GVS!$J:$J,MATCH(B22,GVS!$A:$A,0))),"")))</f>
        <v>Hemato-oncologie</v>
      </c>
      <c r="G22" s="14" t="str">
        <f aca="false">IF(B22="","",IFERROR(IF(INDEX(Intramuraal!$N:$N,MATCH(B22,Intramuraal!$A:$A,0))="","",INDEX(Intramuraal!$N:$N,MATCH(B22,Intramuraal!$A:$A,0))),IFERROR(IF(INDEX(GVS!$N:$N,MATCH(B22,GVS!$A:$A,0))="","",INDEX(GVS!$N:$N,MATCH(B22,GVS!$A:$A,0))),"")))</f>
        <v>CLL</v>
      </c>
      <c r="H22" s="14" t="str">
        <f aca="false">IF(B22="","",IFERROR(IF(INDEX(Intramuraal!$O:$O,MATCH(B22,Intramuraal!$A:$A,0))="","",INDEX(Intramuraal!$O:$O,MATCH(B22,Intramuraal!$A:$A,0))),IFERROR(IF(INDEX(GVS!$O:$O,MATCH(B22,GVS!$A:$A,0))="","",INDEX(GVS!$O:$O,MATCH(B22,GVS!$A:$A,0))),"")))</f>
        <v>1e lijn</v>
      </c>
      <c r="I22" s="14" t="s">
        <v>7532</v>
      </c>
      <c r="J22" s="14" t="s">
        <v>7564</v>
      </c>
      <c r="K22" s="16" t="s">
        <v>7637</v>
      </c>
      <c r="L22" s="14" t="s">
        <v>7586</v>
      </c>
      <c r="M22" s="14" t="s">
        <v>7536</v>
      </c>
      <c r="N22" s="16" t="s">
        <v>7638</v>
      </c>
      <c r="O22" s="14" t="s">
        <v>7633</v>
      </c>
      <c r="P22" s="14" t="s">
        <v>7639</v>
      </c>
      <c r="Q22" s="16"/>
      <c r="R22" s="14" t="s">
        <v>7640</v>
      </c>
      <c r="S22" s="14" t="s">
        <v>7636</v>
      </c>
      <c r="T22" s="15" t="n">
        <v>46286</v>
      </c>
      <c r="U22" s="14" t="s">
        <v>168</v>
      </c>
    </row>
    <row r="23" customFormat="false" ht="89.25" hidden="false" customHeight="true" outlineLevel="0" collapsed="false">
      <c r="A23" s="14" t="str">
        <f aca="false">IF(B23="","","ARG-"&amp;TEXT(ROW()-1,"0000"))</f>
        <v>ARG-0022</v>
      </c>
      <c r="B23" s="14" t="s">
        <v>2457</v>
      </c>
      <c r="C23" s="14" t="str">
        <f aca="false">IF(B23="","",IF(LEFT(B23,3)="INT","Intramuraal",IF(LEFT(B23,3)="GVS","GVS","")))</f>
        <v>Intramuraal</v>
      </c>
      <c r="D23" s="14" t="str">
        <f aca="false">IF(B23="","",IFERROR(INDEX(Intramuraal!$F:$F,MATCH(B23,Intramuraal!$A:$A,0)),IFERROR(INDEX(GVS!$F:$F,MATCH(B23,GVS!$A:$A,0)),"onbekend ID")))</f>
        <v>ibrutinib (Imbruvica®)</v>
      </c>
      <c r="E23" s="15" t="n">
        <f aca="false">IF(B23="","",IFERROR(IF(INDEX(Intramuraal!$C:$C,MATCH(B23,Intramuraal!$A:$A,0))="","",INDEX(Intramuraal!$C:$C,MATCH(B23,Intramuraal!$A:$A,0))),IFERROR(IF(INDEX(GVS!$C:$C,MATCH(B23,GVS!$A:$A,0))="","",INDEX(GVS!$C:$C,MATCH(B23,GVS!$A:$A,0))),"")))</f>
        <v>42894</v>
      </c>
      <c r="F23" s="14" t="str">
        <f aca="false">IF(B23="","",IFERROR(IF(INDEX(Intramuraal!$J:$J,MATCH(B23,Intramuraal!$A:$A,0))="","",INDEX(Intramuraal!$J:$J,MATCH(B23,Intramuraal!$A:$A,0))),IFERROR(IF(INDEX(GVS!$J:$J,MATCH(B23,GVS!$A:$A,0))="","",INDEX(GVS!$J:$J,MATCH(B23,GVS!$A:$A,0))),"")))</f>
        <v>Hemato-oncologie</v>
      </c>
      <c r="G23" s="14" t="str">
        <f aca="false">IF(B23="","",IFERROR(IF(INDEX(Intramuraal!$N:$N,MATCH(B23,Intramuraal!$A:$A,0))="","",INDEX(Intramuraal!$N:$N,MATCH(B23,Intramuraal!$A:$A,0))),IFERROR(IF(INDEX(GVS!$N:$N,MATCH(B23,GVS!$A:$A,0))="","",INDEX(GVS!$N:$N,MATCH(B23,GVS!$A:$A,0))),"")))</f>
        <v>CLL</v>
      </c>
      <c r="H23" s="14" t="str">
        <f aca="false">IF(B23="","",IFERROR(IF(INDEX(Intramuraal!$O:$O,MATCH(B23,Intramuraal!$A:$A,0))="","",INDEX(Intramuraal!$O:$O,MATCH(B23,Intramuraal!$A:$A,0))),IFERROR(IF(INDEX(GVS!$O:$O,MATCH(B23,GVS!$A:$A,0))="","",INDEX(GVS!$O:$O,MATCH(B23,GVS!$A:$A,0))),"")))</f>
        <v>1e lijn</v>
      </c>
      <c r="I23" s="14" t="s">
        <v>7532</v>
      </c>
      <c r="J23" s="14" t="s">
        <v>7599</v>
      </c>
      <c r="K23" s="16" t="s">
        <v>7641</v>
      </c>
      <c r="L23" s="14" t="s">
        <v>7549</v>
      </c>
      <c r="M23" s="14" t="s">
        <v>7536</v>
      </c>
      <c r="N23" s="16" t="s">
        <v>7642</v>
      </c>
      <c r="O23" s="14" t="s">
        <v>7633</v>
      </c>
      <c r="P23" s="14" t="s">
        <v>7643</v>
      </c>
      <c r="Q23" s="16"/>
      <c r="R23" s="14" t="s">
        <v>7644</v>
      </c>
      <c r="S23" s="14" t="s">
        <v>7636</v>
      </c>
      <c r="T23" s="15" t="n">
        <v>46286</v>
      </c>
      <c r="U23" s="14" t="s">
        <v>168</v>
      </c>
    </row>
    <row r="24" customFormat="false" ht="63.75" hidden="false" customHeight="true" outlineLevel="0" collapsed="false">
      <c r="A24" s="14" t="str">
        <f aca="false">IF(B24="","","ARG-"&amp;TEXT(ROW()-1,"0000"))</f>
        <v>ARG-0023</v>
      </c>
      <c r="B24" s="14" t="s">
        <v>2457</v>
      </c>
      <c r="C24" s="14" t="str">
        <f aca="false">IF(B24="","",IF(LEFT(B24,3)="INT","Intramuraal",IF(LEFT(B24,3)="GVS","GVS","")))</f>
        <v>Intramuraal</v>
      </c>
      <c r="D24" s="14" t="str">
        <f aca="false">IF(B24="","",IFERROR(INDEX(Intramuraal!$F:$F,MATCH(B24,Intramuraal!$A:$A,0)),IFERROR(INDEX(GVS!$F:$F,MATCH(B24,GVS!$A:$A,0)),"onbekend ID")))</f>
        <v>ibrutinib (Imbruvica®)</v>
      </c>
      <c r="E24" s="15" t="n">
        <f aca="false">IF(B24="","",IFERROR(IF(INDEX(Intramuraal!$C:$C,MATCH(B24,Intramuraal!$A:$A,0))="","",INDEX(Intramuraal!$C:$C,MATCH(B24,Intramuraal!$A:$A,0))),IFERROR(IF(INDEX(GVS!$C:$C,MATCH(B24,GVS!$A:$A,0))="","",INDEX(GVS!$C:$C,MATCH(B24,GVS!$A:$A,0))),"")))</f>
        <v>42894</v>
      </c>
      <c r="F24" s="14" t="str">
        <f aca="false">IF(B24="","",IFERROR(IF(INDEX(Intramuraal!$J:$J,MATCH(B24,Intramuraal!$A:$A,0))="","",INDEX(Intramuraal!$J:$J,MATCH(B24,Intramuraal!$A:$A,0))),IFERROR(IF(INDEX(GVS!$J:$J,MATCH(B24,GVS!$A:$A,0))="","",INDEX(GVS!$J:$J,MATCH(B24,GVS!$A:$A,0))),"")))</f>
        <v>Hemato-oncologie</v>
      </c>
      <c r="G24" s="14" t="str">
        <f aca="false">IF(B24="","",IFERROR(IF(INDEX(Intramuraal!$N:$N,MATCH(B24,Intramuraal!$A:$A,0))="","",INDEX(Intramuraal!$N:$N,MATCH(B24,Intramuraal!$A:$A,0))),IFERROR(IF(INDEX(GVS!$N:$N,MATCH(B24,GVS!$A:$A,0))="","",INDEX(GVS!$N:$N,MATCH(B24,GVS!$A:$A,0))),"")))</f>
        <v>CLL</v>
      </c>
      <c r="H24" s="14" t="str">
        <f aca="false">IF(B24="","",IFERROR(IF(INDEX(Intramuraal!$O:$O,MATCH(B24,Intramuraal!$A:$A,0))="","",INDEX(Intramuraal!$O:$O,MATCH(B24,Intramuraal!$A:$A,0))),IFERROR(IF(INDEX(GVS!$O:$O,MATCH(B24,GVS!$A:$A,0))="","",INDEX(GVS!$O:$O,MATCH(B24,GVS!$A:$A,0))),"")))</f>
        <v>1e lijn</v>
      </c>
      <c r="I24" s="14" t="s">
        <v>7532</v>
      </c>
      <c r="J24" s="14" t="s">
        <v>7645</v>
      </c>
      <c r="K24" s="16" t="s">
        <v>7646</v>
      </c>
      <c r="L24" s="14" t="s">
        <v>7549</v>
      </c>
      <c r="M24" s="14" t="s">
        <v>7543</v>
      </c>
      <c r="N24" s="16" t="s">
        <v>7647</v>
      </c>
      <c r="O24" s="14" t="s">
        <v>7633</v>
      </c>
      <c r="P24" s="14" t="s">
        <v>7648</v>
      </c>
      <c r="Q24" s="16"/>
      <c r="R24" s="14" t="s">
        <v>7649</v>
      </c>
      <c r="S24" s="14" t="s">
        <v>7636</v>
      </c>
      <c r="T24" s="15" t="n">
        <v>46286</v>
      </c>
      <c r="U24" s="14" t="s">
        <v>168</v>
      </c>
    </row>
    <row r="25" customFormat="false" ht="63.75" hidden="false" customHeight="true" outlineLevel="0" collapsed="false">
      <c r="A25" s="14" t="str">
        <f aca="false">IF(B25="","","ARG-"&amp;TEXT(ROW()-1,"0000"))</f>
        <v>ARG-0024</v>
      </c>
      <c r="B25" s="14" t="s">
        <v>2457</v>
      </c>
      <c r="C25" s="14" t="str">
        <f aca="false">IF(B25="","",IF(LEFT(B25,3)="INT","Intramuraal",IF(LEFT(B25,3)="GVS","GVS","")))</f>
        <v>Intramuraal</v>
      </c>
      <c r="D25" s="14" t="str">
        <f aca="false">IF(B25="","",IFERROR(INDEX(Intramuraal!$F:$F,MATCH(B25,Intramuraal!$A:$A,0)),IFERROR(INDEX(GVS!$F:$F,MATCH(B25,GVS!$A:$A,0)),"onbekend ID")))</f>
        <v>ibrutinib (Imbruvica®)</v>
      </c>
      <c r="E25" s="15" t="n">
        <f aca="false">IF(B25="","",IFERROR(IF(INDEX(Intramuraal!$C:$C,MATCH(B25,Intramuraal!$A:$A,0))="","",INDEX(Intramuraal!$C:$C,MATCH(B25,Intramuraal!$A:$A,0))),IFERROR(IF(INDEX(GVS!$C:$C,MATCH(B25,GVS!$A:$A,0))="","",INDEX(GVS!$C:$C,MATCH(B25,GVS!$A:$A,0))),"")))</f>
        <v>42894</v>
      </c>
      <c r="F25" s="14" t="str">
        <f aca="false">IF(B25="","",IFERROR(IF(INDEX(Intramuraal!$J:$J,MATCH(B25,Intramuraal!$A:$A,0))="","",INDEX(Intramuraal!$J:$J,MATCH(B25,Intramuraal!$A:$A,0))),IFERROR(IF(INDEX(GVS!$J:$J,MATCH(B25,GVS!$A:$A,0))="","",INDEX(GVS!$J:$J,MATCH(B25,GVS!$A:$A,0))),"")))</f>
        <v>Hemato-oncologie</v>
      </c>
      <c r="G25" s="14" t="str">
        <f aca="false">IF(B25="","",IFERROR(IF(INDEX(Intramuraal!$N:$N,MATCH(B25,Intramuraal!$A:$A,0))="","",INDEX(Intramuraal!$N:$N,MATCH(B25,Intramuraal!$A:$A,0))),IFERROR(IF(INDEX(GVS!$N:$N,MATCH(B25,GVS!$A:$A,0))="","",INDEX(GVS!$N:$N,MATCH(B25,GVS!$A:$A,0))),"")))</f>
        <v>CLL</v>
      </c>
      <c r="H25" s="14" t="str">
        <f aca="false">IF(B25="","",IFERROR(IF(INDEX(Intramuraal!$O:$O,MATCH(B25,Intramuraal!$A:$A,0))="","",INDEX(Intramuraal!$O:$O,MATCH(B25,Intramuraal!$A:$A,0))),IFERROR(IF(INDEX(GVS!$O:$O,MATCH(B25,GVS!$A:$A,0))="","",INDEX(GVS!$O:$O,MATCH(B25,GVS!$A:$A,0))),"")))</f>
        <v>1e lijn</v>
      </c>
      <c r="I25" s="14" t="s">
        <v>7532</v>
      </c>
      <c r="J25" s="14" t="s">
        <v>2691</v>
      </c>
      <c r="K25" s="16" t="s">
        <v>7650</v>
      </c>
      <c r="L25" s="14" t="s">
        <v>7535</v>
      </c>
      <c r="M25" s="14" t="s">
        <v>7550</v>
      </c>
      <c r="N25" s="16" t="s">
        <v>7651</v>
      </c>
      <c r="O25" s="14" t="s">
        <v>7633</v>
      </c>
      <c r="P25" s="14" t="s">
        <v>7652</v>
      </c>
      <c r="Q25" s="16"/>
      <c r="R25" s="14" t="s">
        <v>7653</v>
      </c>
      <c r="S25" s="14" t="s">
        <v>7636</v>
      </c>
      <c r="T25" s="15" t="n">
        <v>46286</v>
      </c>
      <c r="U25" s="14" t="s">
        <v>168</v>
      </c>
    </row>
    <row r="26" customFormat="false" ht="38.25" hidden="false" customHeight="true" outlineLevel="0" collapsed="false">
      <c r="A26" s="14" t="str">
        <f aca="false">IF(B26="","","ARG-"&amp;TEXT(ROW()-1,"0000"))</f>
        <v>ARG-0025</v>
      </c>
      <c r="B26" s="14" t="s">
        <v>2457</v>
      </c>
      <c r="C26" s="14" t="str">
        <f aca="false">IF(B26="","",IF(LEFT(B26,3)="INT","Intramuraal",IF(LEFT(B26,3)="GVS","GVS","")))</f>
        <v>Intramuraal</v>
      </c>
      <c r="D26" s="14" t="str">
        <f aca="false">IF(B26="","",IFERROR(INDEX(Intramuraal!$F:$F,MATCH(B26,Intramuraal!$A:$A,0)),IFERROR(INDEX(GVS!$F:$F,MATCH(B26,GVS!$A:$A,0)),"onbekend ID")))</f>
        <v>ibrutinib (Imbruvica®)</v>
      </c>
      <c r="E26" s="15" t="n">
        <f aca="false">IF(B26="","",IFERROR(IF(INDEX(Intramuraal!$C:$C,MATCH(B26,Intramuraal!$A:$A,0))="","",INDEX(Intramuraal!$C:$C,MATCH(B26,Intramuraal!$A:$A,0))),IFERROR(IF(INDEX(GVS!$C:$C,MATCH(B26,GVS!$A:$A,0))="","",INDEX(GVS!$C:$C,MATCH(B26,GVS!$A:$A,0))),"")))</f>
        <v>42894</v>
      </c>
      <c r="F26" s="14" t="str">
        <f aca="false">IF(B26="","",IFERROR(IF(INDEX(Intramuraal!$J:$J,MATCH(B26,Intramuraal!$A:$A,0))="","",INDEX(Intramuraal!$J:$J,MATCH(B26,Intramuraal!$A:$A,0))),IFERROR(IF(INDEX(GVS!$J:$J,MATCH(B26,GVS!$A:$A,0))="","",INDEX(GVS!$J:$J,MATCH(B26,GVS!$A:$A,0))),"")))</f>
        <v>Hemato-oncologie</v>
      </c>
      <c r="G26" s="14" t="str">
        <f aca="false">IF(B26="","",IFERROR(IF(INDEX(Intramuraal!$N:$N,MATCH(B26,Intramuraal!$A:$A,0))="","",INDEX(Intramuraal!$N:$N,MATCH(B26,Intramuraal!$A:$A,0))),IFERROR(IF(INDEX(GVS!$N:$N,MATCH(B26,GVS!$A:$A,0))="","",INDEX(GVS!$N:$N,MATCH(B26,GVS!$A:$A,0))),"")))</f>
        <v>CLL</v>
      </c>
      <c r="H26" s="14" t="str">
        <f aca="false">IF(B26="","",IFERROR(IF(INDEX(Intramuraal!$O:$O,MATCH(B26,Intramuraal!$A:$A,0))="","",INDEX(Intramuraal!$O:$O,MATCH(B26,Intramuraal!$A:$A,0))),IFERROR(IF(INDEX(GVS!$O:$O,MATCH(B26,GVS!$A:$A,0))="","",INDEX(GVS!$O:$O,MATCH(B26,GVS!$A:$A,0))),"")))</f>
        <v>1e lijn</v>
      </c>
      <c r="I26" s="14" t="s">
        <v>7580</v>
      </c>
      <c r="J26" s="14" t="s">
        <v>7604</v>
      </c>
      <c r="K26" s="16" t="s">
        <v>7654</v>
      </c>
      <c r="L26" s="14" t="s">
        <v>7566</v>
      </c>
      <c r="M26" s="14" t="s">
        <v>7543</v>
      </c>
      <c r="N26" s="16" t="s">
        <v>7655</v>
      </c>
      <c r="O26" s="14" t="s">
        <v>7607</v>
      </c>
      <c r="P26" s="14" t="s">
        <v>7656</v>
      </c>
      <c r="Q26" s="16"/>
      <c r="R26" s="14" t="s">
        <v>7657</v>
      </c>
      <c r="S26" s="14" t="s">
        <v>7636</v>
      </c>
      <c r="T26" s="15" t="n">
        <v>46286</v>
      </c>
      <c r="U26" s="14" t="s">
        <v>168</v>
      </c>
    </row>
    <row r="27" customFormat="false" ht="89.25" hidden="false" customHeight="true" outlineLevel="0" collapsed="false">
      <c r="A27" s="14" t="str">
        <f aca="false">IF(B27="","","ARG-"&amp;TEXT(ROW()-1,"0000"))</f>
        <v>ARG-0026</v>
      </c>
      <c r="B27" s="14" t="s">
        <v>2457</v>
      </c>
      <c r="C27" s="14" t="str">
        <f aca="false">IF(B27="","",IF(LEFT(B27,3)="INT","Intramuraal",IF(LEFT(B27,3)="GVS","GVS","")))</f>
        <v>Intramuraal</v>
      </c>
      <c r="D27" s="14" t="str">
        <f aca="false">IF(B27="","",IFERROR(INDEX(Intramuraal!$F:$F,MATCH(B27,Intramuraal!$A:$A,0)),IFERROR(INDEX(GVS!$F:$F,MATCH(B27,GVS!$A:$A,0)),"onbekend ID")))</f>
        <v>ibrutinib (Imbruvica®)</v>
      </c>
      <c r="E27" s="15" t="n">
        <f aca="false">IF(B27="","",IFERROR(IF(INDEX(Intramuraal!$C:$C,MATCH(B27,Intramuraal!$A:$A,0))="","",INDEX(Intramuraal!$C:$C,MATCH(B27,Intramuraal!$A:$A,0))),IFERROR(IF(INDEX(GVS!$C:$C,MATCH(B27,GVS!$A:$A,0))="","",INDEX(GVS!$C:$C,MATCH(B27,GVS!$A:$A,0))),"")))</f>
        <v>42894</v>
      </c>
      <c r="F27" s="14" t="str">
        <f aca="false">IF(B27="","",IFERROR(IF(INDEX(Intramuraal!$J:$J,MATCH(B27,Intramuraal!$A:$A,0))="","",INDEX(Intramuraal!$J:$J,MATCH(B27,Intramuraal!$A:$A,0))),IFERROR(IF(INDEX(GVS!$J:$J,MATCH(B27,GVS!$A:$A,0))="","",INDEX(GVS!$J:$J,MATCH(B27,GVS!$A:$A,0))),"")))</f>
        <v>Hemato-oncologie</v>
      </c>
      <c r="G27" s="14" t="str">
        <f aca="false">IF(B27="","",IFERROR(IF(INDEX(Intramuraal!$N:$N,MATCH(B27,Intramuraal!$A:$A,0))="","",INDEX(Intramuraal!$N:$N,MATCH(B27,Intramuraal!$A:$A,0))),IFERROR(IF(INDEX(GVS!$N:$N,MATCH(B27,GVS!$A:$A,0))="","",INDEX(GVS!$N:$N,MATCH(B27,GVS!$A:$A,0))),"")))</f>
        <v>CLL</v>
      </c>
      <c r="H27" s="14" t="str">
        <f aca="false">IF(B27="","",IFERROR(IF(INDEX(Intramuraal!$O:$O,MATCH(B27,Intramuraal!$A:$A,0))="","",INDEX(Intramuraal!$O:$O,MATCH(B27,Intramuraal!$A:$A,0))),IFERROR(IF(INDEX(GVS!$O:$O,MATCH(B27,GVS!$A:$A,0))="","",INDEX(GVS!$O:$O,MATCH(B27,GVS!$A:$A,0))),"")))</f>
        <v>1e lijn</v>
      </c>
      <c r="I27" s="14" t="s">
        <v>7658</v>
      </c>
      <c r="J27" s="14" t="s">
        <v>7659</v>
      </c>
      <c r="K27" s="16" t="s">
        <v>7660</v>
      </c>
      <c r="L27" s="14" t="s">
        <v>7566</v>
      </c>
      <c r="M27" s="14" t="s">
        <v>7536</v>
      </c>
      <c r="N27" s="16" t="s">
        <v>7661</v>
      </c>
      <c r="O27" s="14" t="s">
        <v>7662</v>
      </c>
      <c r="P27" s="14" t="s">
        <v>7663</v>
      </c>
      <c r="Q27" s="16"/>
      <c r="R27" s="14" t="s">
        <v>7664</v>
      </c>
      <c r="S27" s="14" t="s">
        <v>7636</v>
      </c>
      <c r="T27" s="15" t="n">
        <v>46286</v>
      </c>
      <c r="U27" s="14" t="s">
        <v>168</v>
      </c>
    </row>
    <row r="28" customFormat="false" ht="76.5" hidden="false" customHeight="true" outlineLevel="0" collapsed="false">
      <c r="A28" s="14" t="str">
        <f aca="false">IF(B28="","","ARG-"&amp;TEXT(ROW()-1,"0000"))</f>
        <v>ARG-0027</v>
      </c>
      <c r="B28" s="14" t="s">
        <v>2457</v>
      </c>
      <c r="C28" s="14" t="str">
        <f aca="false">IF(B28="","",IF(LEFT(B28,3)="INT","Intramuraal",IF(LEFT(B28,3)="GVS","GVS","")))</f>
        <v>Intramuraal</v>
      </c>
      <c r="D28" s="14" t="str">
        <f aca="false">IF(B28="","",IFERROR(INDEX(Intramuraal!$F:$F,MATCH(B28,Intramuraal!$A:$A,0)),IFERROR(INDEX(GVS!$F:$F,MATCH(B28,GVS!$A:$A,0)),"onbekend ID")))</f>
        <v>ibrutinib (Imbruvica®)</v>
      </c>
      <c r="E28" s="15" t="n">
        <f aca="false">IF(B28="","",IFERROR(IF(INDEX(Intramuraal!$C:$C,MATCH(B28,Intramuraal!$A:$A,0))="","",INDEX(Intramuraal!$C:$C,MATCH(B28,Intramuraal!$A:$A,0))),IFERROR(IF(INDEX(GVS!$C:$C,MATCH(B28,GVS!$A:$A,0))="","",INDEX(GVS!$C:$C,MATCH(B28,GVS!$A:$A,0))),"")))</f>
        <v>42894</v>
      </c>
      <c r="F28" s="14" t="str">
        <f aca="false">IF(B28="","",IFERROR(IF(INDEX(Intramuraal!$J:$J,MATCH(B28,Intramuraal!$A:$A,0))="","",INDEX(Intramuraal!$J:$J,MATCH(B28,Intramuraal!$A:$A,0))),IFERROR(IF(INDEX(GVS!$J:$J,MATCH(B28,GVS!$A:$A,0))="","",INDEX(GVS!$J:$J,MATCH(B28,GVS!$A:$A,0))),"")))</f>
        <v>Hemato-oncologie</v>
      </c>
      <c r="G28" s="14" t="str">
        <f aca="false">IF(B28="","",IFERROR(IF(INDEX(Intramuraal!$N:$N,MATCH(B28,Intramuraal!$A:$A,0))="","",INDEX(Intramuraal!$N:$N,MATCH(B28,Intramuraal!$A:$A,0))),IFERROR(IF(INDEX(GVS!$N:$N,MATCH(B28,GVS!$A:$A,0))="","",INDEX(GVS!$N:$N,MATCH(B28,GVS!$A:$A,0))),"")))</f>
        <v>CLL</v>
      </c>
      <c r="H28" s="14" t="str">
        <f aca="false">IF(B28="","",IFERROR(IF(INDEX(Intramuraal!$O:$O,MATCH(B28,Intramuraal!$A:$A,0))="","",INDEX(Intramuraal!$O:$O,MATCH(B28,Intramuraal!$A:$A,0))),IFERROR(IF(INDEX(GVS!$O:$O,MATCH(B28,GVS!$A:$A,0))="","",INDEX(GVS!$O:$O,MATCH(B28,GVS!$A:$A,0))),"")))</f>
        <v>1e lijn</v>
      </c>
      <c r="I28" s="14" t="s">
        <v>7658</v>
      </c>
      <c r="J28" s="14" t="s">
        <v>7659</v>
      </c>
      <c r="K28" s="16" t="s">
        <v>7665</v>
      </c>
      <c r="L28" s="14" t="s">
        <v>7549</v>
      </c>
      <c r="M28" s="14" t="s">
        <v>7543</v>
      </c>
      <c r="N28" s="16" t="s">
        <v>7666</v>
      </c>
      <c r="O28" s="14" t="s">
        <v>7662</v>
      </c>
      <c r="P28" s="14" t="s">
        <v>7667</v>
      </c>
      <c r="Q28" s="16"/>
      <c r="R28" s="14" t="s">
        <v>7668</v>
      </c>
      <c r="S28" s="14" t="s">
        <v>7636</v>
      </c>
      <c r="T28" s="15" t="n">
        <v>46286</v>
      </c>
      <c r="U28" s="14" t="s">
        <v>168</v>
      </c>
    </row>
    <row r="29" customFormat="false" ht="63.75" hidden="false" customHeight="true" outlineLevel="0" collapsed="false">
      <c r="A29" s="14" t="str">
        <f aca="false">IF(B29="","","ARG-"&amp;TEXT(ROW()-1,"0000"))</f>
        <v>ARG-0028</v>
      </c>
      <c r="B29" s="14" t="s">
        <v>2457</v>
      </c>
      <c r="C29" s="14" t="str">
        <f aca="false">IF(B29="","",IF(LEFT(B29,3)="INT","Intramuraal",IF(LEFT(B29,3)="GVS","GVS","")))</f>
        <v>Intramuraal</v>
      </c>
      <c r="D29" s="14" t="str">
        <f aca="false">IF(B29="","",IFERROR(INDEX(Intramuraal!$F:$F,MATCH(B29,Intramuraal!$A:$A,0)),IFERROR(INDEX(GVS!$F:$F,MATCH(B29,GVS!$A:$A,0)),"onbekend ID")))</f>
        <v>ibrutinib (Imbruvica®)</v>
      </c>
      <c r="E29" s="15" t="n">
        <f aca="false">IF(B29="","",IFERROR(IF(INDEX(Intramuraal!$C:$C,MATCH(B29,Intramuraal!$A:$A,0))="","",INDEX(Intramuraal!$C:$C,MATCH(B29,Intramuraal!$A:$A,0))),IFERROR(IF(INDEX(GVS!$C:$C,MATCH(B29,GVS!$A:$A,0))="","",INDEX(GVS!$C:$C,MATCH(B29,GVS!$A:$A,0))),"")))</f>
        <v>42894</v>
      </c>
      <c r="F29" s="14" t="str">
        <f aca="false">IF(B29="","",IFERROR(IF(INDEX(Intramuraal!$J:$J,MATCH(B29,Intramuraal!$A:$A,0))="","",INDEX(Intramuraal!$J:$J,MATCH(B29,Intramuraal!$A:$A,0))),IFERROR(IF(INDEX(GVS!$J:$J,MATCH(B29,GVS!$A:$A,0))="","",INDEX(GVS!$J:$J,MATCH(B29,GVS!$A:$A,0))),"")))</f>
        <v>Hemato-oncologie</v>
      </c>
      <c r="G29" s="14" t="str">
        <f aca="false">IF(B29="","",IFERROR(IF(INDEX(Intramuraal!$N:$N,MATCH(B29,Intramuraal!$A:$A,0))="","",INDEX(Intramuraal!$N:$N,MATCH(B29,Intramuraal!$A:$A,0))),IFERROR(IF(INDEX(GVS!$N:$N,MATCH(B29,GVS!$A:$A,0))="","",INDEX(GVS!$N:$N,MATCH(B29,GVS!$A:$A,0))),"")))</f>
        <v>CLL</v>
      </c>
      <c r="H29" s="14" t="str">
        <f aca="false">IF(B29="","",IFERROR(IF(INDEX(Intramuraal!$O:$O,MATCH(B29,Intramuraal!$A:$A,0))="","",INDEX(Intramuraal!$O:$O,MATCH(B29,Intramuraal!$A:$A,0))),IFERROR(IF(INDEX(GVS!$O:$O,MATCH(B29,GVS!$A:$A,0))="","",INDEX(GVS!$O:$O,MATCH(B29,GVS!$A:$A,0))),"")))</f>
        <v>1e lijn</v>
      </c>
      <c r="I29" s="14" t="s">
        <v>7574</v>
      </c>
      <c r="J29" s="14" t="s">
        <v>7575</v>
      </c>
      <c r="K29" s="16" t="s">
        <v>7669</v>
      </c>
      <c r="L29" s="14" t="s">
        <v>7535</v>
      </c>
      <c r="M29" s="14" t="s">
        <v>7543</v>
      </c>
      <c r="N29" s="16" t="s">
        <v>7670</v>
      </c>
      <c r="O29" s="14" t="s">
        <v>7607</v>
      </c>
      <c r="P29" s="14" t="s">
        <v>7671</v>
      </c>
      <c r="Q29" s="16"/>
      <c r="R29" s="14" t="s">
        <v>7672</v>
      </c>
      <c r="S29" s="14" t="s">
        <v>7636</v>
      </c>
      <c r="T29" s="15" t="n">
        <v>46286</v>
      </c>
      <c r="U29" s="14" t="s">
        <v>168</v>
      </c>
    </row>
    <row r="30" customFormat="false" ht="76.5" hidden="false" customHeight="true" outlineLevel="0" collapsed="false">
      <c r="A30" s="14" t="str">
        <f aca="false">IF(B30="","","ARG-"&amp;TEXT(ROW()-1,"0000"))</f>
        <v>ARG-0029</v>
      </c>
      <c r="B30" s="14" t="s">
        <v>2441</v>
      </c>
      <c r="C30" s="14" t="str">
        <f aca="false">IF(B30="","",IF(LEFT(B30,3)="INT","Intramuraal",IF(LEFT(B30,3)="GVS","GVS","")))</f>
        <v>Intramuraal</v>
      </c>
      <c r="D30" s="14" t="str">
        <f aca="false">IF(B30="","",IFERROR(INDEX(Intramuraal!$F:$F,MATCH(B30,Intramuraal!$A:$A,0)),IFERROR(INDEX(GVS!$F:$F,MATCH(B30,GVS!$A:$A,0)),"onbekend ID")))</f>
        <v>daratumumab (Darzalex®)</v>
      </c>
      <c r="E30" s="15" t="n">
        <f aca="false">IF(B30="","",IFERROR(IF(INDEX(Intramuraal!$C:$C,MATCH(B30,Intramuraal!$A:$A,0))="","",INDEX(Intramuraal!$C:$C,MATCH(B30,Intramuraal!$A:$A,0))),IFERROR(IF(INDEX(GVS!$C:$C,MATCH(B30,GVS!$A:$A,0))="","",INDEX(GVS!$C:$C,MATCH(B30,GVS!$A:$A,0))),"")))</f>
        <v>43067</v>
      </c>
      <c r="F30" s="14" t="str">
        <f aca="false">IF(B30="","",IFERROR(IF(INDEX(Intramuraal!$J:$J,MATCH(B30,Intramuraal!$A:$A,0))="","",INDEX(Intramuraal!$J:$J,MATCH(B30,Intramuraal!$A:$A,0))),IFERROR(IF(INDEX(GVS!$J:$J,MATCH(B30,GVS!$A:$A,0))="","",INDEX(GVS!$J:$J,MATCH(B30,GVS!$A:$A,0))),"")))</f>
        <v>Hemato-oncologie</v>
      </c>
      <c r="G30" s="14" t="str">
        <f aca="false">IF(B30="","",IFERROR(IF(INDEX(Intramuraal!$N:$N,MATCH(B30,Intramuraal!$A:$A,0))="","",INDEX(Intramuraal!$N:$N,MATCH(B30,Intramuraal!$A:$A,0))),IFERROR(IF(INDEX(GVS!$N:$N,MATCH(B30,GVS!$A:$A,0))="","",INDEX(GVS!$N:$N,MATCH(B30,GVS!$A:$A,0))),"")))</f>
        <v>Multipel myeloom</v>
      </c>
      <c r="H30" s="14" t="str">
        <f aca="false">IF(B30="","",IFERROR(IF(INDEX(Intramuraal!$O:$O,MATCH(B30,Intramuraal!$A:$A,0))="","",INDEX(Intramuraal!$O:$O,MATCH(B30,Intramuraal!$A:$A,0))),IFERROR(IF(INDEX(GVS!$O:$O,MATCH(B30,GVS!$A:$A,0))="","",INDEX(GVS!$O:$O,MATCH(B30,GVS!$A:$A,0))),"")))</f>
        <v>2e lijn</v>
      </c>
      <c r="I30" s="14" t="s">
        <v>7532</v>
      </c>
      <c r="J30" s="14" t="s">
        <v>7673</v>
      </c>
      <c r="K30" s="16" t="s">
        <v>7674</v>
      </c>
      <c r="L30" s="14" t="s">
        <v>7535</v>
      </c>
      <c r="M30" s="14" t="s">
        <v>7536</v>
      </c>
      <c r="N30" s="16" t="s">
        <v>7675</v>
      </c>
      <c r="O30" s="14" t="s">
        <v>7607</v>
      </c>
      <c r="P30" s="14" t="s">
        <v>7676</v>
      </c>
      <c r="Q30" s="16"/>
      <c r="R30" s="14" t="s">
        <v>7677</v>
      </c>
      <c r="S30" s="14" t="s">
        <v>7636</v>
      </c>
      <c r="T30" s="15" t="n">
        <v>46286</v>
      </c>
      <c r="U30" s="14" t="s">
        <v>168</v>
      </c>
    </row>
    <row r="31" customFormat="false" ht="51" hidden="false" customHeight="true" outlineLevel="0" collapsed="false">
      <c r="A31" s="14" t="str">
        <f aca="false">IF(B31="","","ARG-"&amp;TEXT(ROW()-1,"0000"))</f>
        <v>ARG-0030</v>
      </c>
      <c r="B31" s="14" t="s">
        <v>2441</v>
      </c>
      <c r="C31" s="14" t="str">
        <f aca="false">IF(B31="","",IF(LEFT(B31,3)="INT","Intramuraal",IF(LEFT(B31,3)="GVS","GVS","")))</f>
        <v>Intramuraal</v>
      </c>
      <c r="D31" s="14" t="str">
        <f aca="false">IF(B31="","",IFERROR(INDEX(Intramuraal!$F:$F,MATCH(B31,Intramuraal!$A:$A,0)),IFERROR(INDEX(GVS!$F:$F,MATCH(B31,GVS!$A:$A,0)),"onbekend ID")))</f>
        <v>daratumumab (Darzalex®)</v>
      </c>
      <c r="E31" s="15" t="n">
        <f aca="false">IF(B31="","",IFERROR(IF(INDEX(Intramuraal!$C:$C,MATCH(B31,Intramuraal!$A:$A,0))="","",INDEX(Intramuraal!$C:$C,MATCH(B31,Intramuraal!$A:$A,0))),IFERROR(IF(INDEX(GVS!$C:$C,MATCH(B31,GVS!$A:$A,0))="","",INDEX(GVS!$C:$C,MATCH(B31,GVS!$A:$A,0))),"")))</f>
        <v>43067</v>
      </c>
      <c r="F31" s="14" t="str">
        <f aca="false">IF(B31="","",IFERROR(IF(INDEX(Intramuraal!$J:$J,MATCH(B31,Intramuraal!$A:$A,0))="","",INDEX(Intramuraal!$J:$J,MATCH(B31,Intramuraal!$A:$A,0))),IFERROR(IF(INDEX(GVS!$J:$J,MATCH(B31,GVS!$A:$A,0))="","",INDEX(GVS!$J:$J,MATCH(B31,GVS!$A:$A,0))),"")))</f>
        <v>Hemato-oncologie</v>
      </c>
      <c r="G31" s="14" t="str">
        <f aca="false">IF(B31="","",IFERROR(IF(INDEX(Intramuraal!$N:$N,MATCH(B31,Intramuraal!$A:$A,0))="","",INDEX(Intramuraal!$N:$N,MATCH(B31,Intramuraal!$A:$A,0))),IFERROR(IF(INDEX(GVS!$N:$N,MATCH(B31,GVS!$A:$A,0))="","",INDEX(GVS!$N:$N,MATCH(B31,GVS!$A:$A,0))),"")))</f>
        <v>Multipel myeloom</v>
      </c>
      <c r="H31" s="14" t="str">
        <f aca="false">IF(B31="","",IFERROR(IF(INDEX(Intramuraal!$O:$O,MATCH(B31,Intramuraal!$A:$A,0))="","",INDEX(Intramuraal!$O:$O,MATCH(B31,Intramuraal!$A:$A,0))),IFERROR(IF(INDEX(GVS!$O:$O,MATCH(B31,GVS!$A:$A,0))="","",INDEX(GVS!$O:$O,MATCH(B31,GVS!$A:$A,0))),"")))</f>
        <v>2e lijn</v>
      </c>
      <c r="I31" s="14" t="s">
        <v>7532</v>
      </c>
      <c r="J31" s="14" t="s">
        <v>7678</v>
      </c>
      <c r="K31" s="16" t="s">
        <v>7679</v>
      </c>
      <c r="L31" s="14" t="s">
        <v>7535</v>
      </c>
      <c r="M31" s="14" t="s">
        <v>7536</v>
      </c>
      <c r="N31" s="16" t="s">
        <v>7680</v>
      </c>
      <c r="O31" s="14" t="s">
        <v>7607</v>
      </c>
      <c r="P31" s="14" t="s">
        <v>7681</v>
      </c>
      <c r="Q31" s="16"/>
      <c r="R31" s="14" t="s">
        <v>7682</v>
      </c>
      <c r="S31" s="14" t="s">
        <v>7636</v>
      </c>
      <c r="T31" s="15" t="n">
        <v>46286</v>
      </c>
      <c r="U31" s="14" t="s">
        <v>168</v>
      </c>
    </row>
    <row r="32" customFormat="false" ht="38.25" hidden="false" customHeight="true" outlineLevel="0" collapsed="false">
      <c r="A32" s="14" t="str">
        <f aca="false">IF(B32="","","ARG-"&amp;TEXT(ROW()-1,"0000"))</f>
        <v>ARG-0031</v>
      </c>
      <c r="B32" s="14" t="s">
        <v>2441</v>
      </c>
      <c r="C32" s="14" t="str">
        <f aca="false">IF(B32="","",IF(LEFT(B32,3)="INT","Intramuraal",IF(LEFT(B32,3)="GVS","GVS","")))</f>
        <v>Intramuraal</v>
      </c>
      <c r="D32" s="14" t="str">
        <f aca="false">IF(B32="","",IFERROR(INDEX(Intramuraal!$F:$F,MATCH(B32,Intramuraal!$A:$A,0)),IFERROR(INDEX(GVS!$F:$F,MATCH(B32,GVS!$A:$A,0)),"onbekend ID")))</f>
        <v>daratumumab (Darzalex®)</v>
      </c>
      <c r="E32" s="15" t="n">
        <f aca="false">IF(B32="","",IFERROR(IF(INDEX(Intramuraal!$C:$C,MATCH(B32,Intramuraal!$A:$A,0))="","",INDEX(Intramuraal!$C:$C,MATCH(B32,Intramuraal!$A:$A,0))),IFERROR(IF(INDEX(GVS!$C:$C,MATCH(B32,GVS!$A:$A,0))="","",INDEX(GVS!$C:$C,MATCH(B32,GVS!$A:$A,0))),"")))</f>
        <v>43067</v>
      </c>
      <c r="F32" s="14" t="str">
        <f aca="false">IF(B32="","",IFERROR(IF(INDEX(Intramuraal!$J:$J,MATCH(B32,Intramuraal!$A:$A,0))="","",INDEX(Intramuraal!$J:$J,MATCH(B32,Intramuraal!$A:$A,0))),IFERROR(IF(INDEX(GVS!$J:$J,MATCH(B32,GVS!$A:$A,0))="","",INDEX(GVS!$J:$J,MATCH(B32,GVS!$A:$A,0))),"")))</f>
        <v>Hemato-oncologie</v>
      </c>
      <c r="G32" s="14" t="str">
        <f aca="false">IF(B32="","",IFERROR(IF(INDEX(Intramuraal!$N:$N,MATCH(B32,Intramuraal!$A:$A,0))="","",INDEX(Intramuraal!$N:$N,MATCH(B32,Intramuraal!$A:$A,0))),IFERROR(IF(INDEX(GVS!$N:$N,MATCH(B32,GVS!$A:$A,0))="","",INDEX(GVS!$N:$N,MATCH(B32,GVS!$A:$A,0))),"")))</f>
        <v>Multipel myeloom</v>
      </c>
      <c r="H32" s="14" t="str">
        <f aca="false">IF(B32="","",IFERROR(IF(INDEX(Intramuraal!$O:$O,MATCH(B32,Intramuraal!$A:$A,0))="","",INDEX(Intramuraal!$O:$O,MATCH(B32,Intramuraal!$A:$A,0))),IFERROR(IF(INDEX(GVS!$O:$O,MATCH(B32,GVS!$A:$A,0))="","",INDEX(GVS!$O:$O,MATCH(B32,GVS!$A:$A,0))),"")))</f>
        <v>2e lijn</v>
      </c>
      <c r="I32" s="14" t="s">
        <v>7532</v>
      </c>
      <c r="J32" s="14" t="s">
        <v>7533</v>
      </c>
      <c r="K32" s="16" t="s">
        <v>7683</v>
      </c>
      <c r="L32" s="14" t="s">
        <v>7535</v>
      </c>
      <c r="M32" s="14" t="s">
        <v>7543</v>
      </c>
      <c r="N32" s="16" t="s">
        <v>7684</v>
      </c>
      <c r="O32" s="14" t="s">
        <v>7607</v>
      </c>
      <c r="P32" s="14" t="s">
        <v>7681</v>
      </c>
      <c r="Q32" s="16"/>
      <c r="R32" s="14" t="s">
        <v>7685</v>
      </c>
      <c r="S32" s="14" t="s">
        <v>7636</v>
      </c>
      <c r="T32" s="15" t="n">
        <v>46286</v>
      </c>
      <c r="U32" s="14" t="s">
        <v>168</v>
      </c>
    </row>
    <row r="33" customFormat="false" ht="63.75" hidden="false" customHeight="true" outlineLevel="0" collapsed="false">
      <c r="A33" s="14" t="str">
        <f aca="false">IF(B33="","","ARG-"&amp;TEXT(ROW()-1,"0000"))</f>
        <v>ARG-0032</v>
      </c>
      <c r="B33" s="14" t="s">
        <v>2441</v>
      </c>
      <c r="C33" s="14" t="str">
        <f aca="false">IF(B33="","",IF(LEFT(B33,3)="INT","Intramuraal",IF(LEFT(B33,3)="GVS","GVS","")))</f>
        <v>Intramuraal</v>
      </c>
      <c r="D33" s="14" t="str">
        <f aca="false">IF(B33="","",IFERROR(INDEX(Intramuraal!$F:$F,MATCH(B33,Intramuraal!$A:$A,0)),IFERROR(INDEX(GVS!$F:$F,MATCH(B33,GVS!$A:$A,0)),"onbekend ID")))</f>
        <v>daratumumab (Darzalex®)</v>
      </c>
      <c r="E33" s="15" t="n">
        <f aca="false">IF(B33="","",IFERROR(IF(INDEX(Intramuraal!$C:$C,MATCH(B33,Intramuraal!$A:$A,0))="","",INDEX(Intramuraal!$C:$C,MATCH(B33,Intramuraal!$A:$A,0))),IFERROR(IF(INDEX(GVS!$C:$C,MATCH(B33,GVS!$A:$A,0))="","",INDEX(GVS!$C:$C,MATCH(B33,GVS!$A:$A,0))),"")))</f>
        <v>43067</v>
      </c>
      <c r="F33" s="14" t="str">
        <f aca="false">IF(B33="","",IFERROR(IF(INDEX(Intramuraal!$J:$J,MATCH(B33,Intramuraal!$A:$A,0))="","",INDEX(Intramuraal!$J:$J,MATCH(B33,Intramuraal!$A:$A,0))),IFERROR(IF(INDEX(GVS!$J:$J,MATCH(B33,GVS!$A:$A,0))="","",INDEX(GVS!$J:$J,MATCH(B33,GVS!$A:$A,0))),"")))</f>
        <v>Hemato-oncologie</v>
      </c>
      <c r="G33" s="14" t="str">
        <f aca="false">IF(B33="","",IFERROR(IF(INDEX(Intramuraal!$N:$N,MATCH(B33,Intramuraal!$A:$A,0))="","",INDEX(Intramuraal!$N:$N,MATCH(B33,Intramuraal!$A:$A,0))),IFERROR(IF(INDEX(GVS!$N:$N,MATCH(B33,GVS!$A:$A,0))="","",INDEX(GVS!$N:$N,MATCH(B33,GVS!$A:$A,0))),"")))</f>
        <v>Multipel myeloom</v>
      </c>
      <c r="H33" s="14" t="str">
        <f aca="false">IF(B33="","",IFERROR(IF(INDEX(Intramuraal!$O:$O,MATCH(B33,Intramuraal!$A:$A,0))="","",INDEX(Intramuraal!$O:$O,MATCH(B33,Intramuraal!$A:$A,0))),IFERROR(IF(INDEX(GVS!$O:$O,MATCH(B33,GVS!$A:$A,0))="","",INDEX(GVS!$O:$O,MATCH(B33,GVS!$A:$A,0))),"")))</f>
        <v>2e lijn</v>
      </c>
      <c r="I33" s="14" t="s">
        <v>7532</v>
      </c>
      <c r="J33" s="14" t="s">
        <v>7599</v>
      </c>
      <c r="K33" s="16" t="s">
        <v>7686</v>
      </c>
      <c r="L33" s="14" t="s">
        <v>7549</v>
      </c>
      <c r="M33" s="14" t="s">
        <v>7536</v>
      </c>
      <c r="N33" s="16" t="s">
        <v>7687</v>
      </c>
      <c r="O33" s="14" t="s">
        <v>7607</v>
      </c>
      <c r="P33" s="14" t="s">
        <v>7688</v>
      </c>
      <c r="Q33" s="16"/>
      <c r="R33" s="14" t="s">
        <v>7689</v>
      </c>
      <c r="S33" s="14" t="s">
        <v>7636</v>
      </c>
      <c r="T33" s="15" t="n">
        <v>46286</v>
      </c>
      <c r="U33" s="14" t="s">
        <v>168</v>
      </c>
    </row>
    <row r="34" customFormat="false" ht="51" hidden="false" customHeight="true" outlineLevel="0" collapsed="false">
      <c r="A34" s="14" t="str">
        <f aca="false">IF(B34="","","ARG-"&amp;TEXT(ROW()-1,"0000"))</f>
        <v>ARG-0033</v>
      </c>
      <c r="B34" s="14" t="s">
        <v>2441</v>
      </c>
      <c r="C34" s="14" t="str">
        <f aca="false">IF(B34="","",IF(LEFT(B34,3)="INT","Intramuraal",IF(LEFT(B34,3)="GVS","GVS","")))</f>
        <v>Intramuraal</v>
      </c>
      <c r="D34" s="14" t="str">
        <f aca="false">IF(B34="","",IFERROR(INDEX(Intramuraal!$F:$F,MATCH(B34,Intramuraal!$A:$A,0)),IFERROR(INDEX(GVS!$F:$F,MATCH(B34,GVS!$A:$A,0)),"onbekend ID")))</f>
        <v>daratumumab (Darzalex®)</v>
      </c>
      <c r="E34" s="15" t="n">
        <f aca="false">IF(B34="","",IFERROR(IF(INDEX(Intramuraal!$C:$C,MATCH(B34,Intramuraal!$A:$A,0))="","",INDEX(Intramuraal!$C:$C,MATCH(B34,Intramuraal!$A:$A,0))),IFERROR(IF(INDEX(GVS!$C:$C,MATCH(B34,GVS!$A:$A,0))="","",INDEX(GVS!$C:$C,MATCH(B34,GVS!$A:$A,0))),"")))</f>
        <v>43067</v>
      </c>
      <c r="F34" s="14" t="str">
        <f aca="false">IF(B34="","",IFERROR(IF(INDEX(Intramuraal!$J:$J,MATCH(B34,Intramuraal!$A:$A,0))="","",INDEX(Intramuraal!$J:$J,MATCH(B34,Intramuraal!$A:$A,0))),IFERROR(IF(INDEX(GVS!$J:$J,MATCH(B34,GVS!$A:$A,0))="","",INDEX(GVS!$J:$J,MATCH(B34,GVS!$A:$A,0))),"")))</f>
        <v>Hemato-oncologie</v>
      </c>
      <c r="G34" s="14" t="str">
        <f aca="false">IF(B34="","",IFERROR(IF(INDEX(Intramuraal!$N:$N,MATCH(B34,Intramuraal!$A:$A,0))="","",INDEX(Intramuraal!$N:$N,MATCH(B34,Intramuraal!$A:$A,0))),IFERROR(IF(INDEX(GVS!$N:$N,MATCH(B34,GVS!$A:$A,0))="","",INDEX(GVS!$N:$N,MATCH(B34,GVS!$A:$A,0))),"")))</f>
        <v>Multipel myeloom</v>
      </c>
      <c r="H34" s="14" t="str">
        <f aca="false">IF(B34="","",IFERROR(IF(INDEX(Intramuraal!$O:$O,MATCH(B34,Intramuraal!$A:$A,0))="","",INDEX(Intramuraal!$O:$O,MATCH(B34,Intramuraal!$A:$A,0))),IFERROR(IF(INDEX(GVS!$O:$O,MATCH(B34,GVS!$A:$A,0))="","",INDEX(GVS!$O:$O,MATCH(B34,GVS!$A:$A,0))),"")))</f>
        <v>2e lijn</v>
      </c>
      <c r="I34" s="14" t="s">
        <v>7532</v>
      </c>
      <c r="J34" s="14" t="s">
        <v>2691</v>
      </c>
      <c r="K34" s="16" t="s">
        <v>7690</v>
      </c>
      <c r="L34" s="14" t="s">
        <v>7535</v>
      </c>
      <c r="M34" s="14" t="s">
        <v>7550</v>
      </c>
      <c r="N34" s="16" t="s">
        <v>7691</v>
      </c>
      <c r="O34" s="14" t="s">
        <v>7607</v>
      </c>
      <c r="P34" s="14" t="s">
        <v>7681</v>
      </c>
      <c r="Q34" s="16"/>
      <c r="R34" s="14" t="s">
        <v>7692</v>
      </c>
      <c r="S34" s="14" t="s">
        <v>7636</v>
      </c>
      <c r="T34" s="15" t="n">
        <v>46286</v>
      </c>
      <c r="U34" s="14" t="s">
        <v>168</v>
      </c>
    </row>
    <row r="35" customFormat="false" ht="51" hidden="false" customHeight="true" outlineLevel="0" collapsed="false">
      <c r="A35" s="14" t="str">
        <f aca="false">IF(B35="","","ARG-"&amp;TEXT(ROW()-1,"0000"))</f>
        <v>ARG-0034</v>
      </c>
      <c r="B35" s="14" t="s">
        <v>2441</v>
      </c>
      <c r="C35" s="14" t="str">
        <f aca="false">IF(B35="","",IF(LEFT(B35,3)="INT","Intramuraal",IF(LEFT(B35,3)="GVS","GVS","")))</f>
        <v>Intramuraal</v>
      </c>
      <c r="D35" s="14" t="str">
        <f aca="false">IF(B35="","",IFERROR(INDEX(Intramuraal!$F:$F,MATCH(B35,Intramuraal!$A:$A,0)),IFERROR(INDEX(GVS!$F:$F,MATCH(B35,GVS!$A:$A,0)),"onbekend ID")))</f>
        <v>daratumumab (Darzalex®)</v>
      </c>
      <c r="E35" s="15" t="n">
        <f aca="false">IF(B35="","",IFERROR(IF(INDEX(Intramuraal!$C:$C,MATCH(B35,Intramuraal!$A:$A,0))="","",INDEX(Intramuraal!$C:$C,MATCH(B35,Intramuraal!$A:$A,0))),IFERROR(IF(INDEX(GVS!$C:$C,MATCH(B35,GVS!$A:$A,0))="","",INDEX(GVS!$C:$C,MATCH(B35,GVS!$A:$A,0))),"")))</f>
        <v>43067</v>
      </c>
      <c r="F35" s="14" t="str">
        <f aca="false">IF(B35="","",IFERROR(IF(INDEX(Intramuraal!$J:$J,MATCH(B35,Intramuraal!$A:$A,0))="","",INDEX(Intramuraal!$J:$J,MATCH(B35,Intramuraal!$A:$A,0))),IFERROR(IF(INDEX(GVS!$J:$J,MATCH(B35,GVS!$A:$A,0))="","",INDEX(GVS!$J:$J,MATCH(B35,GVS!$A:$A,0))),"")))</f>
        <v>Hemato-oncologie</v>
      </c>
      <c r="G35" s="14" t="str">
        <f aca="false">IF(B35="","",IFERROR(IF(INDEX(Intramuraal!$N:$N,MATCH(B35,Intramuraal!$A:$A,0))="","",INDEX(Intramuraal!$N:$N,MATCH(B35,Intramuraal!$A:$A,0))),IFERROR(IF(INDEX(GVS!$N:$N,MATCH(B35,GVS!$A:$A,0))="","",INDEX(GVS!$N:$N,MATCH(B35,GVS!$A:$A,0))),"")))</f>
        <v>Multipel myeloom</v>
      </c>
      <c r="H35" s="14" t="str">
        <f aca="false">IF(B35="","",IFERROR(IF(INDEX(Intramuraal!$O:$O,MATCH(B35,Intramuraal!$A:$A,0))="","",INDEX(Intramuraal!$O:$O,MATCH(B35,Intramuraal!$A:$A,0))),IFERROR(IF(INDEX(GVS!$O:$O,MATCH(B35,GVS!$A:$A,0))="","",INDEX(GVS!$O:$O,MATCH(B35,GVS!$A:$A,0))),"")))</f>
        <v>2e lijn</v>
      </c>
      <c r="I35" s="14" t="s">
        <v>7610</v>
      </c>
      <c r="J35" s="14" t="s">
        <v>7611</v>
      </c>
      <c r="K35" s="16" t="s">
        <v>7693</v>
      </c>
      <c r="L35" s="14" t="s">
        <v>7535</v>
      </c>
      <c r="M35" s="14" t="s">
        <v>7543</v>
      </c>
      <c r="N35" s="16" t="s">
        <v>7694</v>
      </c>
      <c r="O35" s="14" t="s">
        <v>7607</v>
      </c>
      <c r="P35" s="14" t="s">
        <v>7695</v>
      </c>
      <c r="Q35" s="16"/>
      <c r="R35" s="14" t="s">
        <v>7696</v>
      </c>
      <c r="S35" s="14" t="s">
        <v>7636</v>
      </c>
      <c r="T35" s="15" t="n">
        <v>46286</v>
      </c>
      <c r="U35" s="14" t="s">
        <v>168</v>
      </c>
    </row>
    <row r="36" customFormat="false" ht="76.5" hidden="false" customHeight="true" outlineLevel="0" collapsed="false">
      <c r="A36" s="14" t="str">
        <f aca="false">IF(B36="","","ARG-"&amp;TEXT(ROW()-1,"0000"))</f>
        <v>ARG-0035</v>
      </c>
      <c r="B36" s="14" t="s">
        <v>2441</v>
      </c>
      <c r="C36" s="14" t="str">
        <f aca="false">IF(B36="","",IF(LEFT(B36,3)="INT","Intramuraal",IF(LEFT(B36,3)="GVS","GVS","")))</f>
        <v>Intramuraal</v>
      </c>
      <c r="D36" s="14" t="str">
        <f aca="false">IF(B36="","",IFERROR(INDEX(Intramuraal!$F:$F,MATCH(B36,Intramuraal!$A:$A,0)),IFERROR(INDEX(GVS!$F:$F,MATCH(B36,GVS!$A:$A,0)),"onbekend ID")))</f>
        <v>daratumumab (Darzalex®)</v>
      </c>
      <c r="E36" s="15" t="n">
        <f aca="false">IF(B36="","",IFERROR(IF(INDEX(Intramuraal!$C:$C,MATCH(B36,Intramuraal!$A:$A,0))="","",INDEX(Intramuraal!$C:$C,MATCH(B36,Intramuraal!$A:$A,0))),IFERROR(IF(INDEX(GVS!$C:$C,MATCH(B36,GVS!$A:$A,0))="","",INDEX(GVS!$C:$C,MATCH(B36,GVS!$A:$A,0))),"")))</f>
        <v>43067</v>
      </c>
      <c r="F36" s="14" t="str">
        <f aca="false">IF(B36="","",IFERROR(IF(INDEX(Intramuraal!$J:$J,MATCH(B36,Intramuraal!$A:$A,0))="","",INDEX(Intramuraal!$J:$J,MATCH(B36,Intramuraal!$A:$A,0))),IFERROR(IF(INDEX(GVS!$J:$J,MATCH(B36,GVS!$A:$A,0))="","",INDEX(GVS!$J:$J,MATCH(B36,GVS!$A:$A,0))),"")))</f>
        <v>Hemato-oncologie</v>
      </c>
      <c r="G36" s="14" t="str">
        <f aca="false">IF(B36="","",IFERROR(IF(INDEX(Intramuraal!$N:$N,MATCH(B36,Intramuraal!$A:$A,0))="","",INDEX(Intramuraal!$N:$N,MATCH(B36,Intramuraal!$A:$A,0))),IFERROR(IF(INDEX(GVS!$N:$N,MATCH(B36,GVS!$A:$A,0))="","",INDEX(GVS!$N:$N,MATCH(B36,GVS!$A:$A,0))),"")))</f>
        <v>Multipel myeloom</v>
      </c>
      <c r="H36" s="14" t="str">
        <f aca="false">IF(B36="","",IFERROR(IF(INDEX(Intramuraal!$O:$O,MATCH(B36,Intramuraal!$A:$A,0))="","",INDEX(Intramuraal!$O:$O,MATCH(B36,Intramuraal!$A:$A,0))),IFERROR(IF(INDEX(GVS!$O:$O,MATCH(B36,GVS!$A:$A,0))="","",INDEX(GVS!$O:$O,MATCH(B36,GVS!$A:$A,0))),"")))</f>
        <v>2e lijn</v>
      </c>
      <c r="I36" s="14" t="s">
        <v>7580</v>
      </c>
      <c r="J36" s="14" t="s">
        <v>7559</v>
      </c>
      <c r="K36" s="16" t="s">
        <v>7697</v>
      </c>
      <c r="L36" s="14" t="s">
        <v>7586</v>
      </c>
      <c r="M36" s="14" t="s">
        <v>7536</v>
      </c>
      <c r="N36" s="16" t="s">
        <v>7698</v>
      </c>
      <c r="O36" s="14" t="s">
        <v>7607</v>
      </c>
      <c r="P36" s="14" t="s">
        <v>7699</v>
      </c>
      <c r="Q36" s="16"/>
      <c r="R36" s="14" t="s">
        <v>7700</v>
      </c>
      <c r="S36" s="14" t="s">
        <v>7636</v>
      </c>
      <c r="T36" s="15" t="n">
        <v>46286</v>
      </c>
      <c r="U36" s="14" t="s">
        <v>168</v>
      </c>
    </row>
    <row r="37" customFormat="false" ht="63.75" hidden="false" customHeight="true" outlineLevel="0" collapsed="false">
      <c r="A37" s="14" t="str">
        <f aca="false">IF(B37="","","ARG-"&amp;TEXT(ROW()-1,"0000"))</f>
        <v>ARG-0036</v>
      </c>
      <c r="B37" s="14" t="s">
        <v>2441</v>
      </c>
      <c r="C37" s="14" t="str">
        <f aca="false">IF(B37="","",IF(LEFT(B37,3)="INT","Intramuraal",IF(LEFT(B37,3)="GVS","GVS","")))</f>
        <v>Intramuraal</v>
      </c>
      <c r="D37" s="14" t="str">
        <f aca="false">IF(B37="","",IFERROR(INDEX(Intramuraal!$F:$F,MATCH(B37,Intramuraal!$A:$A,0)),IFERROR(INDEX(GVS!$F:$F,MATCH(B37,GVS!$A:$A,0)),"onbekend ID")))</f>
        <v>daratumumab (Darzalex®)</v>
      </c>
      <c r="E37" s="15" t="n">
        <f aca="false">IF(B37="","",IFERROR(IF(INDEX(Intramuraal!$C:$C,MATCH(B37,Intramuraal!$A:$A,0))="","",INDEX(Intramuraal!$C:$C,MATCH(B37,Intramuraal!$A:$A,0))),IFERROR(IF(INDEX(GVS!$C:$C,MATCH(B37,GVS!$A:$A,0))="","",INDEX(GVS!$C:$C,MATCH(B37,GVS!$A:$A,0))),"")))</f>
        <v>43067</v>
      </c>
      <c r="F37" s="14" t="str">
        <f aca="false">IF(B37="","",IFERROR(IF(INDEX(Intramuraal!$J:$J,MATCH(B37,Intramuraal!$A:$A,0))="","",INDEX(Intramuraal!$J:$J,MATCH(B37,Intramuraal!$A:$A,0))),IFERROR(IF(INDEX(GVS!$J:$J,MATCH(B37,GVS!$A:$A,0))="","",INDEX(GVS!$J:$J,MATCH(B37,GVS!$A:$A,0))),"")))</f>
        <v>Hemato-oncologie</v>
      </c>
      <c r="G37" s="14" t="str">
        <f aca="false">IF(B37="","",IFERROR(IF(INDEX(Intramuraal!$N:$N,MATCH(B37,Intramuraal!$A:$A,0))="","",INDEX(Intramuraal!$N:$N,MATCH(B37,Intramuraal!$A:$A,0))),IFERROR(IF(INDEX(GVS!$N:$N,MATCH(B37,GVS!$A:$A,0))="","",INDEX(GVS!$N:$N,MATCH(B37,GVS!$A:$A,0))),"")))</f>
        <v>Multipel myeloom</v>
      </c>
      <c r="H37" s="14" t="str">
        <f aca="false">IF(B37="","",IFERROR(IF(INDEX(Intramuraal!$O:$O,MATCH(B37,Intramuraal!$A:$A,0))="","",INDEX(Intramuraal!$O:$O,MATCH(B37,Intramuraal!$A:$A,0))),IFERROR(IF(INDEX(GVS!$O:$O,MATCH(B37,GVS!$A:$A,0))="","",INDEX(GVS!$O:$O,MATCH(B37,GVS!$A:$A,0))),"")))</f>
        <v>2e lijn</v>
      </c>
      <c r="I37" s="14" t="s">
        <v>7580</v>
      </c>
      <c r="J37" s="14" t="s">
        <v>7604</v>
      </c>
      <c r="K37" s="16" t="s">
        <v>7701</v>
      </c>
      <c r="L37" s="14" t="s">
        <v>7549</v>
      </c>
      <c r="M37" s="14" t="s">
        <v>7536</v>
      </c>
      <c r="N37" s="16" t="s">
        <v>7702</v>
      </c>
      <c r="O37" s="14" t="s">
        <v>7607</v>
      </c>
      <c r="P37" s="14" t="s">
        <v>7703</v>
      </c>
      <c r="Q37" s="16"/>
      <c r="R37" s="14" t="s">
        <v>7704</v>
      </c>
      <c r="S37" s="14" t="s">
        <v>7636</v>
      </c>
      <c r="T37" s="15" t="n">
        <v>46286</v>
      </c>
      <c r="U37" s="14" t="s">
        <v>168</v>
      </c>
    </row>
    <row r="38" customFormat="false" ht="63.75" hidden="false" customHeight="true" outlineLevel="0" collapsed="false">
      <c r="A38" s="14" t="str">
        <f aca="false">IF(B38="","","ARG-"&amp;TEXT(ROW()-1,"0000"))</f>
        <v>ARG-0037</v>
      </c>
      <c r="B38" s="14" t="s">
        <v>2441</v>
      </c>
      <c r="C38" s="14" t="str">
        <f aca="false">IF(B38="","",IF(LEFT(B38,3)="INT","Intramuraal",IF(LEFT(B38,3)="GVS","GVS","")))</f>
        <v>Intramuraal</v>
      </c>
      <c r="D38" s="14" t="str">
        <f aca="false">IF(B38="","",IFERROR(INDEX(Intramuraal!$F:$F,MATCH(B38,Intramuraal!$A:$A,0)),IFERROR(INDEX(GVS!$F:$F,MATCH(B38,GVS!$A:$A,0)),"onbekend ID")))</f>
        <v>daratumumab (Darzalex®)</v>
      </c>
      <c r="E38" s="15" t="n">
        <f aca="false">IF(B38="","",IFERROR(IF(INDEX(Intramuraal!$C:$C,MATCH(B38,Intramuraal!$A:$A,0))="","",INDEX(Intramuraal!$C:$C,MATCH(B38,Intramuraal!$A:$A,0))),IFERROR(IF(INDEX(GVS!$C:$C,MATCH(B38,GVS!$A:$A,0))="","",INDEX(GVS!$C:$C,MATCH(B38,GVS!$A:$A,0))),"")))</f>
        <v>43067</v>
      </c>
      <c r="F38" s="14" t="str">
        <f aca="false">IF(B38="","",IFERROR(IF(INDEX(Intramuraal!$J:$J,MATCH(B38,Intramuraal!$A:$A,0))="","",INDEX(Intramuraal!$J:$J,MATCH(B38,Intramuraal!$A:$A,0))),IFERROR(IF(INDEX(GVS!$J:$J,MATCH(B38,GVS!$A:$A,0))="","",INDEX(GVS!$J:$J,MATCH(B38,GVS!$A:$A,0))),"")))</f>
        <v>Hemato-oncologie</v>
      </c>
      <c r="G38" s="14" t="str">
        <f aca="false">IF(B38="","",IFERROR(IF(INDEX(Intramuraal!$N:$N,MATCH(B38,Intramuraal!$A:$A,0))="","",INDEX(Intramuraal!$N:$N,MATCH(B38,Intramuraal!$A:$A,0))),IFERROR(IF(INDEX(GVS!$N:$N,MATCH(B38,GVS!$A:$A,0))="","",INDEX(GVS!$N:$N,MATCH(B38,GVS!$A:$A,0))),"")))</f>
        <v>Multipel myeloom</v>
      </c>
      <c r="H38" s="14" t="str">
        <f aca="false">IF(B38="","",IFERROR(IF(INDEX(Intramuraal!$O:$O,MATCH(B38,Intramuraal!$A:$A,0))="","",INDEX(Intramuraal!$O:$O,MATCH(B38,Intramuraal!$A:$A,0))),IFERROR(IF(INDEX(GVS!$O:$O,MATCH(B38,GVS!$A:$A,0))="","",INDEX(GVS!$O:$O,MATCH(B38,GVS!$A:$A,0))),"")))</f>
        <v>2e lijn</v>
      </c>
      <c r="I38" s="14" t="s">
        <v>7580</v>
      </c>
      <c r="J38" s="14" t="s">
        <v>7621</v>
      </c>
      <c r="K38" s="16" t="s">
        <v>7705</v>
      </c>
      <c r="L38" s="14" t="s">
        <v>7566</v>
      </c>
      <c r="M38" s="14" t="s">
        <v>7543</v>
      </c>
      <c r="N38" s="16" t="s">
        <v>7706</v>
      </c>
      <c r="O38" s="14" t="s">
        <v>7607</v>
      </c>
      <c r="P38" s="14" t="s">
        <v>7703</v>
      </c>
      <c r="Q38" s="16"/>
      <c r="R38" s="14" t="s">
        <v>7707</v>
      </c>
      <c r="S38" s="14" t="s">
        <v>7636</v>
      </c>
      <c r="T38" s="15" t="n">
        <v>46286</v>
      </c>
      <c r="U38" s="14" t="s">
        <v>168</v>
      </c>
    </row>
    <row r="39" customFormat="false" ht="102" hidden="false" customHeight="true" outlineLevel="0" collapsed="false">
      <c r="A39" s="14" t="str">
        <f aca="false">IF(B39="","","ARG-"&amp;TEXT(ROW()-1,"0000"))</f>
        <v>ARG-0038</v>
      </c>
      <c r="B39" s="14" t="s">
        <v>2441</v>
      </c>
      <c r="C39" s="14" t="str">
        <f aca="false">IF(B39="","",IF(LEFT(B39,3)="INT","Intramuraal",IF(LEFT(B39,3)="GVS","GVS","")))</f>
        <v>Intramuraal</v>
      </c>
      <c r="D39" s="14" t="str">
        <f aca="false">IF(B39="","",IFERROR(INDEX(Intramuraal!$F:$F,MATCH(B39,Intramuraal!$A:$A,0)),IFERROR(INDEX(GVS!$F:$F,MATCH(B39,GVS!$A:$A,0)),"onbekend ID")))</f>
        <v>daratumumab (Darzalex®)</v>
      </c>
      <c r="E39" s="15" t="n">
        <f aca="false">IF(B39="","",IFERROR(IF(INDEX(Intramuraal!$C:$C,MATCH(B39,Intramuraal!$A:$A,0))="","",INDEX(Intramuraal!$C:$C,MATCH(B39,Intramuraal!$A:$A,0))),IFERROR(IF(INDEX(GVS!$C:$C,MATCH(B39,GVS!$A:$A,0))="","",INDEX(GVS!$C:$C,MATCH(B39,GVS!$A:$A,0))),"")))</f>
        <v>43067</v>
      </c>
      <c r="F39" s="14" t="str">
        <f aca="false">IF(B39="","",IFERROR(IF(INDEX(Intramuraal!$J:$J,MATCH(B39,Intramuraal!$A:$A,0))="","",INDEX(Intramuraal!$J:$J,MATCH(B39,Intramuraal!$A:$A,0))),IFERROR(IF(INDEX(GVS!$J:$J,MATCH(B39,GVS!$A:$A,0))="","",INDEX(GVS!$J:$J,MATCH(B39,GVS!$A:$A,0))),"")))</f>
        <v>Hemato-oncologie</v>
      </c>
      <c r="G39" s="14" t="str">
        <f aca="false">IF(B39="","",IFERROR(IF(INDEX(Intramuraal!$N:$N,MATCH(B39,Intramuraal!$A:$A,0))="","",INDEX(Intramuraal!$N:$N,MATCH(B39,Intramuraal!$A:$A,0))),IFERROR(IF(INDEX(GVS!$N:$N,MATCH(B39,GVS!$A:$A,0))="","",INDEX(GVS!$N:$N,MATCH(B39,GVS!$A:$A,0))),"")))</f>
        <v>Multipel myeloom</v>
      </c>
      <c r="H39" s="14" t="str">
        <f aca="false">IF(B39="","",IFERROR(IF(INDEX(Intramuraal!$O:$O,MATCH(B39,Intramuraal!$A:$A,0))="","",INDEX(Intramuraal!$O:$O,MATCH(B39,Intramuraal!$A:$A,0))),IFERROR(IF(INDEX(GVS!$O:$O,MATCH(B39,GVS!$A:$A,0))="","",INDEX(GVS!$O:$O,MATCH(B39,GVS!$A:$A,0))),"")))</f>
        <v>2e lijn</v>
      </c>
      <c r="I39" s="14" t="s">
        <v>7658</v>
      </c>
      <c r="J39" s="14" t="s">
        <v>7659</v>
      </c>
      <c r="K39" s="16" t="s">
        <v>7708</v>
      </c>
      <c r="L39" s="14" t="s">
        <v>7586</v>
      </c>
      <c r="M39" s="14" t="s">
        <v>7536</v>
      </c>
      <c r="N39" s="16" t="s">
        <v>7709</v>
      </c>
      <c r="O39" s="14" t="s">
        <v>7607</v>
      </c>
      <c r="P39" s="14" t="s">
        <v>7710</v>
      </c>
      <c r="Q39" s="16"/>
      <c r="R39" s="14" t="s">
        <v>7711</v>
      </c>
      <c r="S39" s="14" t="s">
        <v>7636</v>
      </c>
      <c r="T39" s="15" t="n">
        <v>46286</v>
      </c>
      <c r="U39" s="14" t="s">
        <v>168</v>
      </c>
    </row>
    <row r="40" customFormat="false" ht="63.75" hidden="false" customHeight="true" outlineLevel="0" collapsed="false">
      <c r="A40" s="14" t="str">
        <f aca="false">IF(B40="","","ARG-"&amp;TEXT(ROW()-1,"0000"))</f>
        <v>ARG-0039</v>
      </c>
      <c r="B40" s="14" t="s">
        <v>2441</v>
      </c>
      <c r="C40" s="14" t="str">
        <f aca="false">IF(B40="","",IF(LEFT(B40,3)="INT","Intramuraal",IF(LEFT(B40,3)="GVS","GVS","")))</f>
        <v>Intramuraal</v>
      </c>
      <c r="D40" s="14" t="str">
        <f aca="false">IF(B40="","",IFERROR(INDEX(Intramuraal!$F:$F,MATCH(B40,Intramuraal!$A:$A,0)),IFERROR(INDEX(GVS!$F:$F,MATCH(B40,GVS!$A:$A,0)),"onbekend ID")))</f>
        <v>daratumumab (Darzalex®)</v>
      </c>
      <c r="E40" s="15" t="n">
        <f aca="false">IF(B40="","",IFERROR(IF(INDEX(Intramuraal!$C:$C,MATCH(B40,Intramuraal!$A:$A,0))="","",INDEX(Intramuraal!$C:$C,MATCH(B40,Intramuraal!$A:$A,0))),IFERROR(IF(INDEX(GVS!$C:$C,MATCH(B40,GVS!$A:$A,0))="","",INDEX(GVS!$C:$C,MATCH(B40,GVS!$A:$A,0))),"")))</f>
        <v>43067</v>
      </c>
      <c r="F40" s="14" t="str">
        <f aca="false">IF(B40="","",IFERROR(IF(INDEX(Intramuraal!$J:$J,MATCH(B40,Intramuraal!$A:$A,0))="","",INDEX(Intramuraal!$J:$J,MATCH(B40,Intramuraal!$A:$A,0))),IFERROR(IF(INDEX(GVS!$J:$J,MATCH(B40,GVS!$A:$A,0))="","",INDEX(GVS!$J:$J,MATCH(B40,GVS!$A:$A,0))),"")))</f>
        <v>Hemato-oncologie</v>
      </c>
      <c r="G40" s="14" t="str">
        <f aca="false">IF(B40="","",IFERROR(IF(INDEX(Intramuraal!$N:$N,MATCH(B40,Intramuraal!$A:$A,0))="","",INDEX(Intramuraal!$N:$N,MATCH(B40,Intramuraal!$A:$A,0))),IFERROR(IF(INDEX(GVS!$N:$N,MATCH(B40,GVS!$A:$A,0))="","",INDEX(GVS!$N:$N,MATCH(B40,GVS!$A:$A,0))),"")))</f>
        <v>Multipel myeloom</v>
      </c>
      <c r="H40" s="14" t="str">
        <f aca="false">IF(B40="","",IFERROR(IF(INDEX(Intramuraal!$O:$O,MATCH(B40,Intramuraal!$A:$A,0))="","",INDEX(Intramuraal!$O:$O,MATCH(B40,Intramuraal!$A:$A,0))),IFERROR(IF(INDEX(GVS!$O:$O,MATCH(B40,GVS!$A:$A,0))="","",INDEX(GVS!$O:$O,MATCH(B40,GVS!$A:$A,0))),"")))</f>
        <v>2e lijn</v>
      </c>
      <c r="I40" s="14" t="s">
        <v>7658</v>
      </c>
      <c r="J40" s="14" t="s">
        <v>7712</v>
      </c>
      <c r="K40" s="16" t="s">
        <v>7713</v>
      </c>
      <c r="L40" s="14" t="s">
        <v>7549</v>
      </c>
      <c r="M40" s="14" t="s">
        <v>7543</v>
      </c>
      <c r="N40" s="16" t="s">
        <v>7714</v>
      </c>
      <c r="O40" s="14" t="s">
        <v>7607</v>
      </c>
      <c r="P40" s="14" t="s">
        <v>7715</v>
      </c>
      <c r="Q40" s="16"/>
      <c r="R40" s="14" t="s">
        <v>7716</v>
      </c>
      <c r="S40" s="14" t="s">
        <v>7636</v>
      </c>
      <c r="T40" s="15" t="n">
        <v>46286</v>
      </c>
      <c r="U40" s="14" t="s">
        <v>168</v>
      </c>
    </row>
    <row r="41" customFormat="false" ht="89.25" hidden="false" customHeight="true" outlineLevel="0" collapsed="false">
      <c r="A41" s="14" t="str">
        <f aca="false">IF(B41="","","ARG-"&amp;TEXT(ROW()-1,"0000"))</f>
        <v>ARG-0040</v>
      </c>
      <c r="B41" s="14" t="s">
        <v>2441</v>
      </c>
      <c r="C41" s="14" t="str">
        <f aca="false">IF(B41="","",IF(LEFT(B41,3)="INT","Intramuraal",IF(LEFT(B41,3)="GVS","GVS","")))</f>
        <v>Intramuraal</v>
      </c>
      <c r="D41" s="14" t="str">
        <f aca="false">IF(B41="","",IFERROR(INDEX(Intramuraal!$F:$F,MATCH(B41,Intramuraal!$A:$A,0)),IFERROR(INDEX(GVS!$F:$F,MATCH(B41,GVS!$A:$A,0)),"onbekend ID")))</f>
        <v>daratumumab (Darzalex®)</v>
      </c>
      <c r="E41" s="15" t="n">
        <f aca="false">IF(B41="","",IFERROR(IF(INDEX(Intramuraal!$C:$C,MATCH(B41,Intramuraal!$A:$A,0))="","",INDEX(Intramuraal!$C:$C,MATCH(B41,Intramuraal!$A:$A,0))),IFERROR(IF(INDEX(GVS!$C:$C,MATCH(B41,GVS!$A:$A,0))="","",INDEX(GVS!$C:$C,MATCH(B41,GVS!$A:$A,0))),"")))</f>
        <v>43067</v>
      </c>
      <c r="F41" s="14" t="str">
        <f aca="false">IF(B41="","",IFERROR(IF(INDEX(Intramuraal!$J:$J,MATCH(B41,Intramuraal!$A:$A,0))="","",INDEX(Intramuraal!$J:$J,MATCH(B41,Intramuraal!$A:$A,0))),IFERROR(IF(INDEX(GVS!$J:$J,MATCH(B41,GVS!$A:$A,0))="","",INDEX(GVS!$J:$J,MATCH(B41,GVS!$A:$A,0))),"")))</f>
        <v>Hemato-oncologie</v>
      </c>
      <c r="G41" s="14" t="str">
        <f aca="false">IF(B41="","",IFERROR(IF(INDEX(Intramuraal!$N:$N,MATCH(B41,Intramuraal!$A:$A,0))="","",INDEX(Intramuraal!$N:$N,MATCH(B41,Intramuraal!$A:$A,0))),IFERROR(IF(INDEX(GVS!$N:$N,MATCH(B41,GVS!$A:$A,0))="","",INDEX(GVS!$N:$N,MATCH(B41,GVS!$A:$A,0))),"")))</f>
        <v>Multipel myeloom</v>
      </c>
      <c r="H41" s="14" t="str">
        <f aca="false">IF(B41="","",IFERROR(IF(INDEX(Intramuraal!$O:$O,MATCH(B41,Intramuraal!$A:$A,0))="","",INDEX(Intramuraal!$O:$O,MATCH(B41,Intramuraal!$A:$A,0))),IFERROR(IF(INDEX(GVS!$O:$O,MATCH(B41,GVS!$A:$A,0))="","",INDEX(GVS!$O:$O,MATCH(B41,GVS!$A:$A,0))),"")))</f>
        <v>2e lijn</v>
      </c>
      <c r="I41" s="14" t="s">
        <v>7574</v>
      </c>
      <c r="J41" s="14" t="s">
        <v>7575</v>
      </c>
      <c r="K41" s="16" t="s">
        <v>7717</v>
      </c>
      <c r="L41" s="14" t="s">
        <v>7549</v>
      </c>
      <c r="M41" s="14" t="s">
        <v>7543</v>
      </c>
      <c r="N41" s="16" t="s">
        <v>7718</v>
      </c>
      <c r="O41" s="14" t="s">
        <v>7607</v>
      </c>
      <c r="P41" s="14" t="s">
        <v>7719</v>
      </c>
      <c r="Q41" s="16"/>
      <c r="R41" s="14" t="s">
        <v>7720</v>
      </c>
      <c r="S41" s="14" t="s">
        <v>7636</v>
      </c>
      <c r="T41" s="15" t="n">
        <v>46286</v>
      </c>
      <c r="U41" s="14" t="s">
        <v>168</v>
      </c>
    </row>
    <row r="42" customFormat="false" ht="76.5" hidden="false" customHeight="true" outlineLevel="0" collapsed="false">
      <c r="A42" s="14" t="str">
        <f aca="false">IF(B42="","","ARG-"&amp;TEXT(ROW()-1,"0000"))</f>
        <v>ARG-0041</v>
      </c>
      <c r="B42" s="14" t="s">
        <v>2356</v>
      </c>
      <c r="C42" s="14" t="str">
        <f aca="false">IF(B42="","",IF(LEFT(B42,3)="INT","Intramuraal",IF(LEFT(B42,3)="GVS","GVS","")))</f>
        <v>Intramuraal</v>
      </c>
      <c r="D42" s="14" t="str">
        <f aca="false">IF(B42="","",IFERROR(INDEX(Intramuraal!$F:$F,MATCH(B42,Intramuraal!$A:$A,0)),IFERROR(INDEX(GVS!$F:$F,MATCH(B42,GVS!$A:$A,0)),"onbekend ID")))</f>
        <v>tisagenlecleucel (Kymriah®)</v>
      </c>
      <c r="E42" s="15" t="n">
        <f aca="false">IF(B42="","",IFERROR(IF(INDEX(Intramuraal!$C:$C,MATCH(B42,Intramuraal!$A:$A,0))="","",INDEX(Intramuraal!$C:$C,MATCH(B42,Intramuraal!$A:$A,0))),IFERROR(IF(INDEX(GVS!$C:$C,MATCH(B42,GVS!$A:$A,0))="","",INDEX(GVS!$C:$C,MATCH(B42,GVS!$A:$A,0))),"")))</f>
        <v>43452</v>
      </c>
      <c r="F42" s="14" t="str">
        <f aca="false">IF(B42="","",IFERROR(IF(INDEX(Intramuraal!$J:$J,MATCH(B42,Intramuraal!$A:$A,0))="","",INDEX(Intramuraal!$J:$J,MATCH(B42,Intramuraal!$A:$A,0))),IFERROR(IF(INDEX(GVS!$J:$J,MATCH(B42,GVS!$A:$A,0))="","",INDEX(GVS!$J:$J,MATCH(B42,GVS!$A:$A,0))),"")))</f>
        <v>Hemato-oncologie</v>
      </c>
      <c r="G42" s="14" t="str">
        <f aca="false">IF(B42="","",IFERROR(IF(INDEX(Intramuraal!$N:$N,MATCH(B42,Intramuraal!$A:$A,0))="","",INDEX(Intramuraal!$N:$N,MATCH(B42,Intramuraal!$A:$A,0))),IFERROR(IF(INDEX(GVS!$N:$N,MATCH(B42,GVS!$A:$A,0))="","",INDEX(GVS!$N:$N,MATCH(B42,GVS!$A:$A,0))),"")))</f>
        <v>B-ALL</v>
      </c>
      <c r="H42" s="14" t="str">
        <f aca="false">IF(B42="","",IFERROR(IF(INDEX(Intramuraal!$O:$O,MATCH(B42,Intramuraal!$A:$A,0))="","",INDEX(Intramuraal!$O:$O,MATCH(B42,Intramuraal!$A:$A,0))),IFERROR(IF(INDEX(GVS!$O:$O,MATCH(B42,GVS!$A:$A,0))="","",INDEX(GVS!$O:$O,MATCH(B42,GVS!$A:$A,0))),"")))</f>
        <v>r/r (lijn niet gespecificeerd)</v>
      </c>
      <c r="I42" s="14" t="s">
        <v>7532</v>
      </c>
      <c r="J42" s="14" t="s">
        <v>7533</v>
      </c>
      <c r="K42" s="16" t="s">
        <v>7721</v>
      </c>
      <c r="L42" s="14" t="s">
        <v>7535</v>
      </c>
      <c r="M42" s="14" t="s">
        <v>7536</v>
      </c>
      <c r="N42" s="16" t="s">
        <v>7722</v>
      </c>
      <c r="O42" s="14" t="s">
        <v>7633</v>
      </c>
      <c r="P42" s="14" t="s">
        <v>7723</v>
      </c>
      <c r="Q42" s="16"/>
      <c r="R42" s="14" t="s">
        <v>7724</v>
      </c>
      <c r="S42" s="14" t="s">
        <v>7636</v>
      </c>
      <c r="T42" s="15" t="n">
        <v>46286</v>
      </c>
      <c r="U42" s="14" t="s">
        <v>168</v>
      </c>
    </row>
    <row r="43" customFormat="false" ht="63.75" hidden="false" customHeight="true" outlineLevel="0" collapsed="false">
      <c r="A43" s="14" t="str">
        <f aca="false">IF(B43="","","ARG-"&amp;TEXT(ROW()-1,"0000"))</f>
        <v>ARG-0042</v>
      </c>
      <c r="B43" s="14" t="s">
        <v>2356</v>
      </c>
      <c r="C43" s="14" t="str">
        <f aca="false">IF(B43="","",IF(LEFT(B43,3)="INT","Intramuraal",IF(LEFT(B43,3)="GVS","GVS","")))</f>
        <v>Intramuraal</v>
      </c>
      <c r="D43" s="14" t="str">
        <f aca="false">IF(B43="","",IFERROR(INDEX(Intramuraal!$F:$F,MATCH(B43,Intramuraal!$A:$A,0)),IFERROR(INDEX(GVS!$F:$F,MATCH(B43,GVS!$A:$A,0)),"onbekend ID")))</f>
        <v>tisagenlecleucel (Kymriah®)</v>
      </c>
      <c r="E43" s="15" t="n">
        <f aca="false">IF(B43="","",IFERROR(IF(INDEX(Intramuraal!$C:$C,MATCH(B43,Intramuraal!$A:$A,0))="","",INDEX(Intramuraal!$C:$C,MATCH(B43,Intramuraal!$A:$A,0))),IFERROR(IF(INDEX(GVS!$C:$C,MATCH(B43,GVS!$A:$A,0))="","",INDEX(GVS!$C:$C,MATCH(B43,GVS!$A:$A,0))),"")))</f>
        <v>43452</v>
      </c>
      <c r="F43" s="14" t="str">
        <f aca="false">IF(B43="","",IFERROR(IF(INDEX(Intramuraal!$J:$J,MATCH(B43,Intramuraal!$A:$A,0))="","",INDEX(Intramuraal!$J:$J,MATCH(B43,Intramuraal!$A:$A,0))),IFERROR(IF(INDEX(GVS!$J:$J,MATCH(B43,GVS!$A:$A,0))="","",INDEX(GVS!$J:$J,MATCH(B43,GVS!$A:$A,0))),"")))</f>
        <v>Hemato-oncologie</v>
      </c>
      <c r="G43" s="14" t="str">
        <f aca="false">IF(B43="","",IFERROR(IF(INDEX(Intramuraal!$N:$N,MATCH(B43,Intramuraal!$A:$A,0))="","",INDEX(Intramuraal!$N:$N,MATCH(B43,Intramuraal!$A:$A,0))),IFERROR(IF(INDEX(GVS!$N:$N,MATCH(B43,GVS!$A:$A,0))="","",INDEX(GVS!$N:$N,MATCH(B43,GVS!$A:$A,0))),"")))</f>
        <v>B-ALL</v>
      </c>
      <c r="H43" s="14" t="str">
        <f aca="false">IF(B43="","",IFERROR(IF(INDEX(Intramuraal!$O:$O,MATCH(B43,Intramuraal!$A:$A,0))="","",INDEX(Intramuraal!$O:$O,MATCH(B43,Intramuraal!$A:$A,0))),IFERROR(IF(INDEX(GVS!$O:$O,MATCH(B43,GVS!$A:$A,0))="","",INDEX(GVS!$O:$O,MATCH(B43,GVS!$A:$A,0))),"")))</f>
        <v>r/r (lijn niet gespecificeerd)</v>
      </c>
      <c r="I43" s="14" t="s">
        <v>7532</v>
      </c>
      <c r="J43" s="14" t="s">
        <v>7678</v>
      </c>
      <c r="K43" s="16" t="s">
        <v>7725</v>
      </c>
      <c r="L43" s="14" t="s">
        <v>7535</v>
      </c>
      <c r="M43" s="14" t="s">
        <v>7536</v>
      </c>
      <c r="N43" s="16" t="s">
        <v>7726</v>
      </c>
      <c r="O43" s="14" t="s">
        <v>7633</v>
      </c>
      <c r="P43" s="14" t="s">
        <v>7727</v>
      </c>
      <c r="Q43" s="16"/>
      <c r="R43" s="14" t="s">
        <v>7728</v>
      </c>
      <c r="S43" s="14" t="s">
        <v>7636</v>
      </c>
      <c r="T43" s="15" t="n">
        <v>46286</v>
      </c>
      <c r="U43" s="14" t="s">
        <v>168</v>
      </c>
    </row>
    <row r="44" customFormat="false" ht="63.75" hidden="false" customHeight="true" outlineLevel="0" collapsed="false">
      <c r="A44" s="14" t="str">
        <f aca="false">IF(B44="","","ARG-"&amp;TEXT(ROW()-1,"0000"))</f>
        <v>ARG-0043</v>
      </c>
      <c r="B44" s="14" t="s">
        <v>2356</v>
      </c>
      <c r="C44" s="14" t="str">
        <f aca="false">IF(B44="","",IF(LEFT(B44,3)="INT","Intramuraal",IF(LEFT(B44,3)="GVS","GVS","")))</f>
        <v>Intramuraal</v>
      </c>
      <c r="D44" s="14" t="str">
        <f aca="false">IF(B44="","",IFERROR(INDEX(Intramuraal!$F:$F,MATCH(B44,Intramuraal!$A:$A,0)),IFERROR(INDEX(GVS!$F:$F,MATCH(B44,GVS!$A:$A,0)),"onbekend ID")))</f>
        <v>tisagenlecleucel (Kymriah®)</v>
      </c>
      <c r="E44" s="15" t="n">
        <f aca="false">IF(B44="","",IFERROR(IF(INDEX(Intramuraal!$C:$C,MATCH(B44,Intramuraal!$A:$A,0))="","",INDEX(Intramuraal!$C:$C,MATCH(B44,Intramuraal!$A:$A,0))),IFERROR(IF(INDEX(GVS!$C:$C,MATCH(B44,GVS!$A:$A,0))="","",INDEX(GVS!$C:$C,MATCH(B44,GVS!$A:$A,0))),"")))</f>
        <v>43452</v>
      </c>
      <c r="F44" s="14" t="str">
        <f aca="false">IF(B44="","",IFERROR(IF(INDEX(Intramuraal!$J:$J,MATCH(B44,Intramuraal!$A:$A,0))="","",INDEX(Intramuraal!$J:$J,MATCH(B44,Intramuraal!$A:$A,0))),IFERROR(IF(INDEX(GVS!$J:$J,MATCH(B44,GVS!$A:$A,0))="","",INDEX(GVS!$J:$J,MATCH(B44,GVS!$A:$A,0))),"")))</f>
        <v>Hemato-oncologie</v>
      </c>
      <c r="G44" s="14" t="str">
        <f aca="false">IF(B44="","",IFERROR(IF(INDEX(Intramuraal!$N:$N,MATCH(B44,Intramuraal!$A:$A,0))="","",INDEX(Intramuraal!$N:$N,MATCH(B44,Intramuraal!$A:$A,0))),IFERROR(IF(INDEX(GVS!$N:$N,MATCH(B44,GVS!$A:$A,0))="","",INDEX(GVS!$N:$N,MATCH(B44,GVS!$A:$A,0))),"")))</f>
        <v>B-ALL</v>
      </c>
      <c r="H44" s="14" t="str">
        <f aca="false">IF(B44="","",IFERROR(IF(INDEX(Intramuraal!$O:$O,MATCH(B44,Intramuraal!$A:$A,0))="","",INDEX(Intramuraal!$O:$O,MATCH(B44,Intramuraal!$A:$A,0))),IFERROR(IF(INDEX(GVS!$O:$O,MATCH(B44,GVS!$A:$A,0))="","",INDEX(GVS!$O:$O,MATCH(B44,GVS!$A:$A,0))),"")))</f>
        <v>r/r (lijn niet gespecificeerd)</v>
      </c>
      <c r="I44" s="14" t="s">
        <v>7532</v>
      </c>
      <c r="J44" s="14" t="s">
        <v>7673</v>
      </c>
      <c r="K44" s="16" t="s">
        <v>7729</v>
      </c>
      <c r="L44" s="14" t="s">
        <v>7535</v>
      </c>
      <c r="M44" s="14" t="s">
        <v>7543</v>
      </c>
      <c r="N44" s="16" t="s">
        <v>7730</v>
      </c>
      <c r="O44" s="14" t="s">
        <v>7633</v>
      </c>
      <c r="P44" s="14" t="s">
        <v>7727</v>
      </c>
      <c r="Q44" s="16"/>
      <c r="R44" s="14" t="s">
        <v>7731</v>
      </c>
      <c r="S44" s="14" t="s">
        <v>7636</v>
      </c>
      <c r="T44" s="15" t="n">
        <v>46286</v>
      </c>
      <c r="U44" s="14" t="s">
        <v>168</v>
      </c>
    </row>
    <row r="45" customFormat="false" ht="51" hidden="false" customHeight="true" outlineLevel="0" collapsed="false">
      <c r="A45" s="14" t="str">
        <f aca="false">IF(B45="","","ARG-"&amp;TEXT(ROW()-1,"0000"))</f>
        <v>ARG-0044</v>
      </c>
      <c r="B45" s="14" t="s">
        <v>2356</v>
      </c>
      <c r="C45" s="14" t="str">
        <f aca="false">IF(B45="","",IF(LEFT(B45,3)="INT","Intramuraal",IF(LEFT(B45,3)="GVS","GVS","")))</f>
        <v>Intramuraal</v>
      </c>
      <c r="D45" s="14" t="str">
        <f aca="false">IF(B45="","",IFERROR(INDEX(Intramuraal!$F:$F,MATCH(B45,Intramuraal!$A:$A,0)),IFERROR(INDEX(GVS!$F:$F,MATCH(B45,GVS!$A:$A,0)),"onbekend ID")))</f>
        <v>tisagenlecleucel (Kymriah®)</v>
      </c>
      <c r="E45" s="15" t="n">
        <f aca="false">IF(B45="","",IFERROR(IF(INDEX(Intramuraal!$C:$C,MATCH(B45,Intramuraal!$A:$A,0))="","",INDEX(Intramuraal!$C:$C,MATCH(B45,Intramuraal!$A:$A,0))),IFERROR(IF(INDEX(GVS!$C:$C,MATCH(B45,GVS!$A:$A,0))="","",INDEX(GVS!$C:$C,MATCH(B45,GVS!$A:$A,0))),"")))</f>
        <v>43452</v>
      </c>
      <c r="F45" s="14" t="str">
        <f aca="false">IF(B45="","",IFERROR(IF(INDEX(Intramuraal!$J:$J,MATCH(B45,Intramuraal!$A:$A,0))="","",INDEX(Intramuraal!$J:$J,MATCH(B45,Intramuraal!$A:$A,0))),IFERROR(IF(INDEX(GVS!$J:$J,MATCH(B45,GVS!$A:$A,0))="","",INDEX(GVS!$J:$J,MATCH(B45,GVS!$A:$A,0))),"")))</f>
        <v>Hemato-oncologie</v>
      </c>
      <c r="G45" s="14" t="str">
        <f aca="false">IF(B45="","",IFERROR(IF(INDEX(Intramuraal!$N:$N,MATCH(B45,Intramuraal!$A:$A,0))="","",INDEX(Intramuraal!$N:$N,MATCH(B45,Intramuraal!$A:$A,0))),IFERROR(IF(INDEX(GVS!$N:$N,MATCH(B45,GVS!$A:$A,0))="","",INDEX(GVS!$N:$N,MATCH(B45,GVS!$A:$A,0))),"")))</f>
        <v>B-ALL</v>
      </c>
      <c r="H45" s="14" t="str">
        <f aca="false">IF(B45="","",IFERROR(IF(INDEX(Intramuraal!$O:$O,MATCH(B45,Intramuraal!$A:$A,0))="","",INDEX(Intramuraal!$O:$O,MATCH(B45,Intramuraal!$A:$A,0))),IFERROR(IF(INDEX(GVS!$O:$O,MATCH(B45,GVS!$A:$A,0))="","",INDEX(GVS!$O:$O,MATCH(B45,GVS!$A:$A,0))),"")))</f>
        <v>r/r (lijn niet gespecificeerd)</v>
      </c>
      <c r="I45" s="14" t="s">
        <v>7532</v>
      </c>
      <c r="J45" s="14" t="s">
        <v>2691</v>
      </c>
      <c r="K45" s="16" t="s">
        <v>7732</v>
      </c>
      <c r="L45" s="14" t="s">
        <v>7535</v>
      </c>
      <c r="M45" s="14" t="s">
        <v>7550</v>
      </c>
      <c r="N45" s="16" t="s">
        <v>7733</v>
      </c>
      <c r="O45" s="14" t="s">
        <v>7633</v>
      </c>
      <c r="P45" s="14" t="s">
        <v>7723</v>
      </c>
      <c r="Q45" s="16"/>
      <c r="R45" s="14" t="s">
        <v>7734</v>
      </c>
      <c r="S45" s="14" t="s">
        <v>7636</v>
      </c>
      <c r="T45" s="15" t="n">
        <v>46286</v>
      </c>
      <c r="U45" s="14" t="s">
        <v>168</v>
      </c>
    </row>
    <row r="46" customFormat="false" ht="63.75" hidden="false" customHeight="true" outlineLevel="0" collapsed="false">
      <c r="A46" s="14" t="str">
        <f aca="false">IF(B46="","","ARG-"&amp;TEXT(ROW()-1,"0000"))</f>
        <v>ARG-0045</v>
      </c>
      <c r="B46" s="14" t="s">
        <v>2356</v>
      </c>
      <c r="C46" s="14" t="str">
        <f aca="false">IF(B46="","",IF(LEFT(B46,3)="INT","Intramuraal",IF(LEFT(B46,3)="GVS","GVS","")))</f>
        <v>Intramuraal</v>
      </c>
      <c r="D46" s="14" t="str">
        <f aca="false">IF(B46="","",IFERROR(INDEX(Intramuraal!$F:$F,MATCH(B46,Intramuraal!$A:$A,0)),IFERROR(INDEX(GVS!$F:$F,MATCH(B46,GVS!$A:$A,0)),"onbekend ID")))</f>
        <v>tisagenlecleucel (Kymriah®)</v>
      </c>
      <c r="E46" s="15" t="n">
        <f aca="false">IF(B46="","",IFERROR(IF(INDEX(Intramuraal!$C:$C,MATCH(B46,Intramuraal!$A:$A,0))="","",INDEX(Intramuraal!$C:$C,MATCH(B46,Intramuraal!$A:$A,0))),IFERROR(IF(INDEX(GVS!$C:$C,MATCH(B46,GVS!$A:$A,0))="","",INDEX(GVS!$C:$C,MATCH(B46,GVS!$A:$A,0))),"")))</f>
        <v>43452</v>
      </c>
      <c r="F46" s="14" t="str">
        <f aca="false">IF(B46="","",IFERROR(IF(INDEX(Intramuraal!$J:$J,MATCH(B46,Intramuraal!$A:$A,0))="","",INDEX(Intramuraal!$J:$J,MATCH(B46,Intramuraal!$A:$A,0))),IFERROR(IF(INDEX(GVS!$J:$J,MATCH(B46,GVS!$A:$A,0))="","",INDEX(GVS!$J:$J,MATCH(B46,GVS!$A:$A,0))),"")))</f>
        <v>Hemato-oncologie</v>
      </c>
      <c r="G46" s="14" t="str">
        <f aca="false">IF(B46="","",IFERROR(IF(INDEX(Intramuraal!$N:$N,MATCH(B46,Intramuraal!$A:$A,0))="","",INDEX(Intramuraal!$N:$N,MATCH(B46,Intramuraal!$A:$A,0))),IFERROR(IF(INDEX(GVS!$N:$N,MATCH(B46,GVS!$A:$A,0))="","",INDEX(GVS!$N:$N,MATCH(B46,GVS!$A:$A,0))),"")))</f>
        <v>B-ALL</v>
      </c>
      <c r="H46" s="14" t="str">
        <f aca="false">IF(B46="","",IFERROR(IF(INDEX(Intramuraal!$O:$O,MATCH(B46,Intramuraal!$A:$A,0))="","",INDEX(Intramuraal!$O:$O,MATCH(B46,Intramuraal!$A:$A,0))),IFERROR(IF(INDEX(GVS!$O:$O,MATCH(B46,GVS!$A:$A,0))="","",INDEX(GVS!$O:$O,MATCH(B46,GVS!$A:$A,0))),"")))</f>
        <v>r/r (lijn niet gespecificeerd)</v>
      </c>
      <c r="I46" s="14" t="s">
        <v>7580</v>
      </c>
      <c r="J46" s="14" t="s">
        <v>7604</v>
      </c>
      <c r="K46" s="16" t="s">
        <v>7735</v>
      </c>
      <c r="L46" s="14" t="s">
        <v>7566</v>
      </c>
      <c r="M46" s="14" t="s">
        <v>7536</v>
      </c>
      <c r="N46" s="16" t="s">
        <v>7736</v>
      </c>
      <c r="O46" s="14" t="s">
        <v>7607</v>
      </c>
      <c r="P46" s="14" t="s">
        <v>7737</v>
      </c>
      <c r="Q46" s="16"/>
      <c r="R46" s="14" t="s">
        <v>7738</v>
      </c>
      <c r="S46" s="14" t="s">
        <v>7636</v>
      </c>
      <c r="T46" s="15" t="n">
        <v>46286</v>
      </c>
      <c r="U46" s="14" t="s">
        <v>168</v>
      </c>
    </row>
    <row r="47" customFormat="false" ht="63.75" hidden="false" customHeight="true" outlineLevel="0" collapsed="false">
      <c r="A47" s="14" t="str">
        <f aca="false">IF(B47="","","ARG-"&amp;TEXT(ROW()-1,"0000"))</f>
        <v>ARG-0046</v>
      </c>
      <c r="B47" s="14" t="s">
        <v>2356</v>
      </c>
      <c r="C47" s="14" t="str">
        <f aca="false">IF(B47="","",IF(LEFT(B47,3)="INT","Intramuraal",IF(LEFT(B47,3)="GVS","GVS","")))</f>
        <v>Intramuraal</v>
      </c>
      <c r="D47" s="14" t="str">
        <f aca="false">IF(B47="","",IFERROR(INDEX(Intramuraal!$F:$F,MATCH(B47,Intramuraal!$A:$A,0)),IFERROR(INDEX(GVS!$F:$F,MATCH(B47,GVS!$A:$A,0)),"onbekend ID")))</f>
        <v>tisagenlecleucel (Kymriah®)</v>
      </c>
      <c r="E47" s="15" t="n">
        <f aca="false">IF(B47="","",IFERROR(IF(INDEX(Intramuraal!$C:$C,MATCH(B47,Intramuraal!$A:$A,0))="","",INDEX(Intramuraal!$C:$C,MATCH(B47,Intramuraal!$A:$A,0))),IFERROR(IF(INDEX(GVS!$C:$C,MATCH(B47,GVS!$A:$A,0))="","",INDEX(GVS!$C:$C,MATCH(B47,GVS!$A:$A,0))),"")))</f>
        <v>43452</v>
      </c>
      <c r="F47" s="14" t="str">
        <f aca="false">IF(B47="","",IFERROR(IF(INDEX(Intramuraal!$J:$J,MATCH(B47,Intramuraal!$A:$A,0))="","",INDEX(Intramuraal!$J:$J,MATCH(B47,Intramuraal!$A:$A,0))),IFERROR(IF(INDEX(GVS!$J:$J,MATCH(B47,GVS!$A:$A,0))="","",INDEX(GVS!$J:$J,MATCH(B47,GVS!$A:$A,0))),"")))</f>
        <v>Hemato-oncologie</v>
      </c>
      <c r="G47" s="14" t="str">
        <f aca="false">IF(B47="","",IFERROR(IF(INDEX(Intramuraal!$N:$N,MATCH(B47,Intramuraal!$A:$A,0))="","",INDEX(Intramuraal!$N:$N,MATCH(B47,Intramuraal!$A:$A,0))),IFERROR(IF(INDEX(GVS!$N:$N,MATCH(B47,GVS!$A:$A,0))="","",INDEX(GVS!$N:$N,MATCH(B47,GVS!$A:$A,0))),"")))</f>
        <v>B-ALL</v>
      </c>
      <c r="H47" s="14" t="str">
        <f aca="false">IF(B47="","",IFERROR(IF(INDEX(Intramuraal!$O:$O,MATCH(B47,Intramuraal!$A:$A,0))="","",INDEX(Intramuraal!$O:$O,MATCH(B47,Intramuraal!$A:$A,0))),IFERROR(IF(INDEX(GVS!$O:$O,MATCH(B47,GVS!$A:$A,0))="","",INDEX(GVS!$O:$O,MATCH(B47,GVS!$A:$A,0))),"")))</f>
        <v>r/r (lijn niet gespecificeerd)</v>
      </c>
      <c r="I47" s="14" t="s">
        <v>7658</v>
      </c>
      <c r="J47" s="14" t="s">
        <v>7659</v>
      </c>
      <c r="K47" s="16" t="s">
        <v>7739</v>
      </c>
      <c r="L47" s="14" t="s">
        <v>7535</v>
      </c>
      <c r="M47" s="14" t="s">
        <v>7543</v>
      </c>
      <c r="N47" s="16" t="s">
        <v>7740</v>
      </c>
      <c r="O47" s="14" t="s">
        <v>7662</v>
      </c>
      <c r="P47" s="14" t="s">
        <v>7741</v>
      </c>
      <c r="Q47" s="16"/>
      <c r="R47" s="14" t="s">
        <v>7742</v>
      </c>
      <c r="S47" s="14" t="s">
        <v>7636</v>
      </c>
      <c r="T47" s="15" t="n">
        <v>46286</v>
      </c>
      <c r="U47" s="14" t="s">
        <v>168</v>
      </c>
    </row>
    <row r="48" customFormat="false" ht="63.75" hidden="false" customHeight="true" outlineLevel="0" collapsed="false">
      <c r="A48" s="14" t="str">
        <f aca="false">IF(B48="","","ARG-"&amp;TEXT(ROW()-1,"0000"))</f>
        <v>ARG-0047</v>
      </c>
      <c r="B48" s="14" t="s">
        <v>2356</v>
      </c>
      <c r="C48" s="14" t="str">
        <f aca="false">IF(B48="","",IF(LEFT(B48,3)="INT","Intramuraal",IF(LEFT(B48,3)="GVS","GVS","")))</f>
        <v>Intramuraal</v>
      </c>
      <c r="D48" s="14" t="str">
        <f aca="false">IF(B48="","",IFERROR(INDEX(Intramuraal!$F:$F,MATCH(B48,Intramuraal!$A:$A,0)),IFERROR(INDEX(GVS!$F:$F,MATCH(B48,GVS!$A:$A,0)),"onbekend ID")))</f>
        <v>tisagenlecleucel (Kymriah®)</v>
      </c>
      <c r="E48" s="15" t="n">
        <f aca="false">IF(B48="","",IFERROR(IF(INDEX(Intramuraal!$C:$C,MATCH(B48,Intramuraal!$A:$A,0))="","",INDEX(Intramuraal!$C:$C,MATCH(B48,Intramuraal!$A:$A,0))),IFERROR(IF(INDEX(GVS!$C:$C,MATCH(B48,GVS!$A:$A,0))="","",INDEX(GVS!$C:$C,MATCH(B48,GVS!$A:$A,0))),"")))</f>
        <v>43452</v>
      </c>
      <c r="F48" s="14" t="str">
        <f aca="false">IF(B48="","",IFERROR(IF(INDEX(Intramuraal!$J:$J,MATCH(B48,Intramuraal!$A:$A,0))="","",INDEX(Intramuraal!$J:$J,MATCH(B48,Intramuraal!$A:$A,0))),IFERROR(IF(INDEX(GVS!$J:$J,MATCH(B48,GVS!$A:$A,0))="","",INDEX(GVS!$J:$J,MATCH(B48,GVS!$A:$A,0))),"")))</f>
        <v>Hemato-oncologie</v>
      </c>
      <c r="G48" s="14" t="str">
        <f aca="false">IF(B48="","",IFERROR(IF(INDEX(Intramuraal!$N:$N,MATCH(B48,Intramuraal!$A:$A,0))="","",INDEX(Intramuraal!$N:$N,MATCH(B48,Intramuraal!$A:$A,0))),IFERROR(IF(INDEX(GVS!$N:$N,MATCH(B48,GVS!$A:$A,0))="","",INDEX(GVS!$N:$N,MATCH(B48,GVS!$A:$A,0))),"")))</f>
        <v>B-ALL</v>
      </c>
      <c r="H48" s="14" t="str">
        <f aca="false">IF(B48="","",IFERROR(IF(INDEX(Intramuraal!$O:$O,MATCH(B48,Intramuraal!$A:$A,0))="","",INDEX(Intramuraal!$O:$O,MATCH(B48,Intramuraal!$A:$A,0))),IFERROR(IF(INDEX(GVS!$O:$O,MATCH(B48,GVS!$A:$A,0))="","",INDEX(GVS!$O:$O,MATCH(B48,GVS!$A:$A,0))),"")))</f>
        <v>r/r (lijn niet gespecificeerd)</v>
      </c>
      <c r="I48" s="14" t="s">
        <v>7574</v>
      </c>
      <c r="J48" s="14" t="s">
        <v>7621</v>
      </c>
      <c r="K48" s="16" t="s">
        <v>7743</v>
      </c>
      <c r="L48" s="14" t="s">
        <v>7566</v>
      </c>
      <c r="M48" s="14" t="s">
        <v>7543</v>
      </c>
      <c r="N48" s="16" t="s">
        <v>7744</v>
      </c>
      <c r="O48" s="14" t="s">
        <v>7607</v>
      </c>
      <c r="P48" s="14" t="s">
        <v>7745</v>
      </c>
      <c r="Q48" s="16"/>
      <c r="R48" s="14" t="s">
        <v>7746</v>
      </c>
      <c r="S48" s="14" t="s">
        <v>7636</v>
      </c>
      <c r="T48" s="15" t="n">
        <v>46286</v>
      </c>
      <c r="U48" s="14" t="s">
        <v>168</v>
      </c>
    </row>
    <row r="49" customFormat="false" ht="76.5" hidden="false" customHeight="true" outlineLevel="0" collapsed="false">
      <c r="A49" s="14" t="str">
        <f aca="false">IF(B49="","","ARG-"&amp;TEXT(ROW()-1,"0000"))</f>
        <v>ARG-0048</v>
      </c>
      <c r="B49" s="14" t="s">
        <v>2326</v>
      </c>
      <c r="C49" s="14" t="str">
        <f aca="false">IF(B49="","",IF(LEFT(B49,3)="INT","Intramuraal",IF(LEFT(B49,3)="GVS","GVS","")))</f>
        <v>Intramuraal</v>
      </c>
      <c r="D49" s="14" t="str">
        <f aca="false">IF(B49="","",IFERROR(INDEX(Intramuraal!$F:$F,MATCH(B49,Intramuraal!$A:$A,0)),IFERROR(INDEX(GVS!$F:$F,MATCH(B49,GVS!$A:$A,0)),"onbekend ID")))</f>
        <v>tisagenlecleucel (Kymriah®)</v>
      </c>
      <c r="E49" s="15" t="n">
        <f aca="false">IF(B49="","",IFERROR(IF(INDEX(Intramuraal!$C:$C,MATCH(B49,Intramuraal!$A:$A,0))="","",INDEX(Intramuraal!$C:$C,MATCH(B49,Intramuraal!$A:$A,0))),IFERROR(IF(INDEX(GVS!$C:$C,MATCH(B49,GVS!$A:$A,0))="","",INDEX(GVS!$C:$C,MATCH(B49,GVS!$A:$A,0))),"")))</f>
        <v>43531</v>
      </c>
      <c r="F49" s="14" t="str">
        <f aca="false">IF(B49="","",IFERROR(IF(INDEX(Intramuraal!$J:$J,MATCH(B49,Intramuraal!$A:$A,0))="","",INDEX(Intramuraal!$J:$J,MATCH(B49,Intramuraal!$A:$A,0))),IFERROR(IF(INDEX(GVS!$J:$J,MATCH(B49,GVS!$A:$A,0))="","",INDEX(GVS!$J:$J,MATCH(B49,GVS!$A:$A,0))),"")))</f>
        <v>Hemato-oncologie</v>
      </c>
      <c r="G49" s="14" t="str">
        <f aca="false">IF(B49="","",IFERROR(IF(INDEX(Intramuraal!$N:$N,MATCH(B49,Intramuraal!$A:$A,0))="","",INDEX(Intramuraal!$N:$N,MATCH(B49,Intramuraal!$A:$A,0))),IFERROR(IF(INDEX(GVS!$N:$N,MATCH(B49,GVS!$A:$A,0))="","",INDEX(GVS!$N:$N,MATCH(B49,GVS!$A:$A,0))),"")))</f>
        <v>DLBCL / LBCL</v>
      </c>
      <c r="H49" s="14" t="str">
        <f aca="false">IF(B49="","",IFERROR(IF(INDEX(Intramuraal!$O:$O,MATCH(B49,Intramuraal!$A:$A,0))="","",INDEX(Intramuraal!$O:$O,MATCH(B49,Intramuraal!$A:$A,0))),IFERROR(IF(INDEX(GVS!$O:$O,MATCH(B49,GVS!$A:$A,0))="","",INDEX(GVS!$O:$O,MATCH(B49,GVS!$A:$A,0))),"")))</f>
        <v>3e lijn of later</v>
      </c>
      <c r="I49" s="14" t="s">
        <v>7532</v>
      </c>
      <c r="J49" s="14" t="s">
        <v>7533</v>
      </c>
      <c r="K49" s="16" t="s">
        <v>7747</v>
      </c>
      <c r="L49" s="14" t="s">
        <v>7586</v>
      </c>
      <c r="M49" s="14" t="s">
        <v>7536</v>
      </c>
      <c r="N49" s="16" t="s">
        <v>7748</v>
      </c>
      <c r="O49" s="14" t="s">
        <v>7633</v>
      </c>
      <c r="P49" s="14" t="s">
        <v>7727</v>
      </c>
      <c r="Q49" s="16"/>
      <c r="R49" s="14" t="s">
        <v>7749</v>
      </c>
      <c r="S49" s="14" t="s">
        <v>7636</v>
      </c>
      <c r="T49" s="15" t="n">
        <v>46286</v>
      </c>
      <c r="U49" s="14" t="s">
        <v>168</v>
      </c>
    </row>
    <row r="50" customFormat="false" ht="51" hidden="false" customHeight="true" outlineLevel="0" collapsed="false">
      <c r="A50" s="14" t="str">
        <f aca="false">IF(B50="","","ARG-"&amp;TEXT(ROW()-1,"0000"))</f>
        <v>ARG-0049</v>
      </c>
      <c r="B50" s="14" t="s">
        <v>2326</v>
      </c>
      <c r="C50" s="14" t="str">
        <f aca="false">IF(B50="","",IF(LEFT(B50,3)="INT","Intramuraal",IF(LEFT(B50,3)="GVS","GVS","")))</f>
        <v>Intramuraal</v>
      </c>
      <c r="D50" s="14" t="str">
        <f aca="false">IF(B50="","",IFERROR(INDEX(Intramuraal!$F:$F,MATCH(B50,Intramuraal!$A:$A,0)),IFERROR(INDEX(GVS!$F:$F,MATCH(B50,GVS!$A:$A,0)),"onbekend ID")))</f>
        <v>tisagenlecleucel (Kymriah®)</v>
      </c>
      <c r="E50" s="15" t="n">
        <f aca="false">IF(B50="","",IFERROR(IF(INDEX(Intramuraal!$C:$C,MATCH(B50,Intramuraal!$A:$A,0))="","",INDEX(Intramuraal!$C:$C,MATCH(B50,Intramuraal!$A:$A,0))),IFERROR(IF(INDEX(GVS!$C:$C,MATCH(B50,GVS!$A:$A,0))="","",INDEX(GVS!$C:$C,MATCH(B50,GVS!$A:$A,0))),"")))</f>
        <v>43531</v>
      </c>
      <c r="F50" s="14" t="str">
        <f aca="false">IF(B50="","",IFERROR(IF(INDEX(Intramuraal!$J:$J,MATCH(B50,Intramuraal!$A:$A,0))="","",INDEX(Intramuraal!$J:$J,MATCH(B50,Intramuraal!$A:$A,0))),IFERROR(IF(INDEX(GVS!$J:$J,MATCH(B50,GVS!$A:$A,0))="","",INDEX(GVS!$J:$J,MATCH(B50,GVS!$A:$A,0))),"")))</f>
        <v>Hemato-oncologie</v>
      </c>
      <c r="G50" s="14" t="str">
        <f aca="false">IF(B50="","",IFERROR(IF(INDEX(Intramuraal!$N:$N,MATCH(B50,Intramuraal!$A:$A,0))="","",INDEX(Intramuraal!$N:$N,MATCH(B50,Intramuraal!$A:$A,0))),IFERROR(IF(INDEX(GVS!$N:$N,MATCH(B50,GVS!$A:$A,0))="","",INDEX(GVS!$N:$N,MATCH(B50,GVS!$A:$A,0))),"")))</f>
        <v>DLBCL / LBCL</v>
      </c>
      <c r="H50" s="14" t="str">
        <f aca="false">IF(B50="","",IFERROR(IF(INDEX(Intramuraal!$O:$O,MATCH(B50,Intramuraal!$A:$A,0))="","",INDEX(Intramuraal!$O:$O,MATCH(B50,Intramuraal!$A:$A,0))),IFERROR(IF(INDEX(GVS!$O:$O,MATCH(B50,GVS!$A:$A,0))="","",INDEX(GVS!$O:$O,MATCH(B50,GVS!$A:$A,0))),"")))</f>
        <v>3e lijn of later</v>
      </c>
      <c r="I50" s="14" t="s">
        <v>7532</v>
      </c>
      <c r="J50" s="14" t="s">
        <v>7678</v>
      </c>
      <c r="K50" s="16" t="s">
        <v>7750</v>
      </c>
      <c r="L50" s="14" t="s">
        <v>7586</v>
      </c>
      <c r="M50" s="14" t="s">
        <v>7543</v>
      </c>
      <c r="N50" s="16" t="s">
        <v>7751</v>
      </c>
      <c r="O50" s="14" t="s">
        <v>7633</v>
      </c>
      <c r="P50" s="14" t="s">
        <v>7727</v>
      </c>
      <c r="Q50" s="16"/>
      <c r="R50" s="14" t="s">
        <v>7752</v>
      </c>
      <c r="S50" s="14" t="s">
        <v>7636</v>
      </c>
      <c r="T50" s="15" t="n">
        <v>46286</v>
      </c>
      <c r="U50" s="14" t="s">
        <v>168</v>
      </c>
    </row>
    <row r="51" customFormat="false" ht="51" hidden="false" customHeight="true" outlineLevel="0" collapsed="false">
      <c r="A51" s="14" t="str">
        <f aca="false">IF(B51="","","ARG-"&amp;TEXT(ROW()-1,"0000"))</f>
        <v>ARG-0050</v>
      </c>
      <c r="B51" s="14" t="s">
        <v>2326</v>
      </c>
      <c r="C51" s="14" t="str">
        <f aca="false">IF(B51="","",IF(LEFT(B51,3)="INT","Intramuraal",IF(LEFT(B51,3)="GVS","GVS","")))</f>
        <v>Intramuraal</v>
      </c>
      <c r="D51" s="14" t="str">
        <f aca="false">IF(B51="","",IFERROR(INDEX(Intramuraal!$F:$F,MATCH(B51,Intramuraal!$A:$A,0)),IFERROR(INDEX(GVS!$F:$F,MATCH(B51,GVS!$A:$A,0)),"onbekend ID")))</f>
        <v>tisagenlecleucel (Kymriah®)</v>
      </c>
      <c r="E51" s="15" t="n">
        <f aca="false">IF(B51="","",IFERROR(IF(INDEX(Intramuraal!$C:$C,MATCH(B51,Intramuraal!$A:$A,0))="","",INDEX(Intramuraal!$C:$C,MATCH(B51,Intramuraal!$A:$A,0))),IFERROR(IF(INDEX(GVS!$C:$C,MATCH(B51,GVS!$A:$A,0))="","",INDEX(GVS!$C:$C,MATCH(B51,GVS!$A:$A,0))),"")))</f>
        <v>43531</v>
      </c>
      <c r="F51" s="14" t="str">
        <f aca="false">IF(B51="","",IFERROR(IF(INDEX(Intramuraal!$J:$J,MATCH(B51,Intramuraal!$A:$A,0))="","",INDEX(Intramuraal!$J:$J,MATCH(B51,Intramuraal!$A:$A,0))),IFERROR(IF(INDEX(GVS!$J:$J,MATCH(B51,GVS!$A:$A,0))="","",INDEX(GVS!$J:$J,MATCH(B51,GVS!$A:$A,0))),"")))</f>
        <v>Hemato-oncologie</v>
      </c>
      <c r="G51" s="14" t="str">
        <f aca="false">IF(B51="","",IFERROR(IF(INDEX(Intramuraal!$N:$N,MATCH(B51,Intramuraal!$A:$A,0))="","",INDEX(Intramuraal!$N:$N,MATCH(B51,Intramuraal!$A:$A,0))),IFERROR(IF(INDEX(GVS!$N:$N,MATCH(B51,GVS!$A:$A,0))="","",INDEX(GVS!$N:$N,MATCH(B51,GVS!$A:$A,0))),"")))</f>
        <v>DLBCL / LBCL</v>
      </c>
      <c r="H51" s="14" t="str">
        <f aca="false">IF(B51="","",IFERROR(IF(INDEX(Intramuraal!$O:$O,MATCH(B51,Intramuraal!$A:$A,0))="","",INDEX(Intramuraal!$O:$O,MATCH(B51,Intramuraal!$A:$A,0))),IFERROR(IF(INDEX(GVS!$O:$O,MATCH(B51,GVS!$A:$A,0))="","",INDEX(GVS!$O:$O,MATCH(B51,GVS!$A:$A,0))),"")))</f>
        <v>3e lijn of later</v>
      </c>
      <c r="I51" s="14" t="s">
        <v>7532</v>
      </c>
      <c r="J51" s="14" t="s">
        <v>7559</v>
      </c>
      <c r="K51" s="16" t="s">
        <v>7753</v>
      </c>
      <c r="L51" s="14" t="s">
        <v>7586</v>
      </c>
      <c r="M51" s="14" t="s">
        <v>7543</v>
      </c>
      <c r="N51" s="16" t="s">
        <v>7754</v>
      </c>
      <c r="O51" s="14" t="s">
        <v>7633</v>
      </c>
      <c r="P51" s="14" t="s">
        <v>7727</v>
      </c>
      <c r="Q51" s="16"/>
      <c r="R51" s="14" t="s">
        <v>7755</v>
      </c>
      <c r="S51" s="14" t="s">
        <v>7636</v>
      </c>
      <c r="T51" s="15" t="n">
        <v>46286</v>
      </c>
      <c r="U51" s="14" t="s">
        <v>168</v>
      </c>
    </row>
    <row r="52" customFormat="false" ht="51" hidden="false" customHeight="true" outlineLevel="0" collapsed="false">
      <c r="A52" s="14" t="str">
        <f aca="false">IF(B52="","","ARG-"&amp;TEXT(ROW()-1,"0000"))</f>
        <v>ARG-0051</v>
      </c>
      <c r="B52" s="14" t="s">
        <v>2326</v>
      </c>
      <c r="C52" s="14" t="str">
        <f aca="false">IF(B52="","",IF(LEFT(B52,3)="INT","Intramuraal",IF(LEFT(B52,3)="GVS","GVS","")))</f>
        <v>Intramuraal</v>
      </c>
      <c r="D52" s="14" t="str">
        <f aca="false">IF(B52="","",IFERROR(INDEX(Intramuraal!$F:$F,MATCH(B52,Intramuraal!$A:$A,0)),IFERROR(INDEX(GVS!$F:$F,MATCH(B52,GVS!$A:$A,0)),"onbekend ID")))</f>
        <v>tisagenlecleucel (Kymriah®)</v>
      </c>
      <c r="E52" s="15" t="n">
        <f aca="false">IF(B52="","",IFERROR(IF(INDEX(Intramuraal!$C:$C,MATCH(B52,Intramuraal!$A:$A,0))="","",INDEX(Intramuraal!$C:$C,MATCH(B52,Intramuraal!$A:$A,0))),IFERROR(IF(INDEX(GVS!$C:$C,MATCH(B52,GVS!$A:$A,0))="","",INDEX(GVS!$C:$C,MATCH(B52,GVS!$A:$A,0))),"")))</f>
        <v>43531</v>
      </c>
      <c r="F52" s="14" t="str">
        <f aca="false">IF(B52="","",IFERROR(IF(INDEX(Intramuraal!$J:$J,MATCH(B52,Intramuraal!$A:$A,0))="","",INDEX(Intramuraal!$J:$J,MATCH(B52,Intramuraal!$A:$A,0))),IFERROR(IF(INDEX(GVS!$J:$J,MATCH(B52,GVS!$A:$A,0))="","",INDEX(GVS!$J:$J,MATCH(B52,GVS!$A:$A,0))),"")))</f>
        <v>Hemato-oncologie</v>
      </c>
      <c r="G52" s="14" t="str">
        <f aca="false">IF(B52="","",IFERROR(IF(INDEX(Intramuraal!$N:$N,MATCH(B52,Intramuraal!$A:$A,0))="","",INDEX(Intramuraal!$N:$N,MATCH(B52,Intramuraal!$A:$A,0))),IFERROR(IF(INDEX(GVS!$N:$N,MATCH(B52,GVS!$A:$A,0))="","",INDEX(GVS!$N:$N,MATCH(B52,GVS!$A:$A,0))),"")))</f>
        <v>DLBCL / LBCL</v>
      </c>
      <c r="H52" s="14" t="str">
        <f aca="false">IF(B52="","",IFERROR(IF(INDEX(Intramuraal!$O:$O,MATCH(B52,Intramuraal!$A:$A,0))="","",INDEX(Intramuraal!$O:$O,MATCH(B52,Intramuraal!$A:$A,0))),IFERROR(IF(INDEX(GVS!$O:$O,MATCH(B52,GVS!$A:$A,0))="","",INDEX(GVS!$O:$O,MATCH(B52,GVS!$A:$A,0))),"")))</f>
        <v>3e lijn of later</v>
      </c>
      <c r="I52" s="14" t="s">
        <v>7532</v>
      </c>
      <c r="J52" s="14" t="s">
        <v>2691</v>
      </c>
      <c r="K52" s="16" t="s">
        <v>7756</v>
      </c>
      <c r="L52" s="14" t="s">
        <v>7586</v>
      </c>
      <c r="M52" s="14" t="s">
        <v>7536</v>
      </c>
      <c r="N52" s="16" t="s">
        <v>7757</v>
      </c>
      <c r="O52" s="14" t="s">
        <v>7607</v>
      </c>
      <c r="P52" s="14" t="s">
        <v>7758</v>
      </c>
      <c r="Q52" s="16"/>
      <c r="R52" s="14" t="s">
        <v>7759</v>
      </c>
      <c r="S52" s="14" t="s">
        <v>7636</v>
      </c>
      <c r="T52" s="15" t="n">
        <v>46286</v>
      </c>
      <c r="U52" s="14" t="s">
        <v>168</v>
      </c>
    </row>
    <row r="53" customFormat="false" ht="63.75" hidden="false" customHeight="true" outlineLevel="0" collapsed="false">
      <c r="A53" s="14" t="str">
        <f aca="false">IF(B53="","","ARG-"&amp;TEXT(ROW()-1,"0000"))</f>
        <v>ARG-0052</v>
      </c>
      <c r="B53" s="14" t="s">
        <v>2326</v>
      </c>
      <c r="C53" s="14" t="str">
        <f aca="false">IF(B53="","",IF(LEFT(B53,3)="INT","Intramuraal",IF(LEFT(B53,3)="GVS","GVS","")))</f>
        <v>Intramuraal</v>
      </c>
      <c r="D53" s="14" t="str">
        <f aca="false">IF(B53="","",IFERROR(INDEX(Intramuraal!$F:$F,MATCH(B53,Intramuraal!$A:$A,0)),IFERROR(INDEX(GVS!$F:$F,MATCH(B53,GVS!$A:$A,0)),"onbekend ID")))</f>
        <v>tisagenlecleucel (Kymriah®)</v>
      </c>
      <c r="E53" s="15" t="n">
        <f aca="false">IF(B53="","",IFERROR(IF(INDEX(Intramuraal!$C:$C,MATCH(B53,Intramuraal!$A:$A,0))="","",INDEX(Intramuraal!$C:$C,MATCH(B53,Intramuraal!$A:$A,0))),IFERROR(IF(INDEX(GVS!$C:$C,MATCH(B53,GVS!$A:$A,0))="","",INDEX(GVS!$C:$C,MATCH(B53,GVS!$A:$A,0))),"")))</f>
        <v>43531</v>
      </c>
      <c r="F53" s="14" t="str">
        <f aca="false">IF(B53="","",IFERROR(IF(INDEX(Intramuraal!$J:$J,MATCH(B53,Intramuraal!$A:$A,0))="","",INDEX(Intramuraal!$J:$J,MATCH(B53,Intramuraal!$A:$A,0))),IFERROR(IF(INDEX(GVS!$J:$J,MATCH(B53,GVS!$A:$A,0))="","",INDEX(GVS!$J:$J,MATCH(B53,GVS!$A:$A,0))),"")))</f>
        <v>Hemato-oncologie</v>
      </c>
      <c r="G53" s="14" t="str">
        <f aca="false">IF(B53="","",IFERROR(IF(INDEX(Intramuraal!$N:$N,MATCH(B53,Intramuraal!$A:$A,0))="","",INDEX(Intramuraal!$N:$N,MATCH(B53,Intramuraal!$A:$A,0))),IFERROR(IF(INDEX(GVS!$N:$N,MATCH(B53,GVS!$A:$A,0))="","",INDEX(GVS!$N:$N,MATCH(B53,GVS!$A:$A,0))),"")))</f>
        <v>DLBCL / LBCL</v>
      </c>
      <c r="H53" s="14" t="str">
        <f aca="false">IF(B53="","",IFERROR(IF(INDEX(Intramuraal!$O:$O,MATCH(B53,Intramuraal!$A:$A,0))="","",INDEX(Intramuraal!$O:$O,MATCH(B53,Intramuraal!$A:$A,0))),IFERROR(IF(INDEX(GVS!$O:$O,MATCH(B53,GVS!$A:$A,0))="","",INDEX(GVS!$O:$O,MATCH(B53,GVS!$A:$A,0))),"")))</f>
        <v>3e lijn of later</v>
      </c>
      <c r="I53" s="14" t="s">
        <v>7532</v>
      </c>
      <c r="J53" s="14" t="s">
        <v>7564</v>
      </c>
      <c r="K53" s="16" t="s">
        <v>7760</v>
      </c>
      <c r="L53" s="14" t="s">
        <v>7549</v>
      </c>
      <c r="M53" s="14" t="s">
        <v>7550</v>
      </c>
      <c r="N53" s="16" t="s">
        <v>7761</v>
      </c>
      <c r="O53" s="14" t="s">
        <v>7633</v>
      </c>
      <c r="P53" s="14" t="s">
        <v>7723</v>
      </c>
      <c r="Q53" s="16"/>
      <c r="R53" s="14" t="s">
        <v>7762</v>
      </c>
      <c r="S53" s="14" t="s">
        <v>7636</v>
      </c>
      <c r="T53" s="15" t="n">
        <v>46286</v>
      </c>
      <c r="U53" s="14" t="s">
        <v>168</v>
      </c>
    </row>
    <row r="54" customFormat="false" ht="51" hidden="false" customHeight="true" outlineLevel="0" collapsed="false">
      <c r="A54" s="14" t="str">
        <f aca="false">IF(B54="","","ARG-"&amp;TEXT(ROW()-1,"0000"))</f>
        <v>ARG-0053</v>
      </c>
      <c r="B54" s="14" t="s">
        <v>2326</v>
      </c>
      <c r="C54" s="14" t="str">
        <f aca="false">IF(B54="","",IF(LEFT(B54,3)="INT","Intramuraal",IF(LEFT(B54,3)="GVS","GVS","")))</f>
        <v>Intramuraal</v>
      </c>
      <c r="D54" s="14" t="str">
        <f aca="false">IF(B54="","",IFERROR(INDEX(Intramuraal!$F:$F,MATCH(B54,Intramuraal!$A:$A,0)),IFERROR(INDEX(GVS!$F:$F,MATCH(B54,GVS!$A:$A,0)),"onbekend ID")))</f>
        <v>tisagenlecleucel (Kymriah®)</v>
      </c>
      <c r="E54" s="15" t="n">
        <f aca="false">IF(B54="","",IFERROR(IF(INDEX(Intramuraal!$C:$C,MATCH(B54,Intramuraal!$A:$A,0))="","",INDEX(Intramuraal!$C:$C,MATCH(B54,Intramuraal!$A:$A,0))),IFERROR(IF(INDEX(GVS!$C:$C,MATCH(B54,GVS!$A:$A,0))="","",INDEX(GVS!$C:$C,MATCH(B54,GVS!$A:$A,0))),"")))</f>
        <v>43531</v>
      </c>
      <c r="F54" s="14" t="str">
        <f aca="false">IF(B54="","",IFERROR(IF(INDEX(Intramuraal!$J:$J,MATCH(B54,Intramuraal!$A:$A,0))="","",INDEX(Intramuraal!$J:$J,MATCH(B54,Intramuraal!$A:$A,0))),IFERROR(IF(INDEX(GVS!$J:$J,MATCH(B54,GVS!$A:$A,0))="","",INDEX(GVS!$J:$J,MATCH(B54,GVS!$A:$A,0))),"")))</f>
        <v>Hemato-oncologie</v>
      </c>
      <c r="G54" s="14" t="str">
        <f aca="false">IF(B54="","",IFERROR(IF(INDEX(Intramuraal!$N:$N,MATCH(B54,Intramuraal!$A:$A,0))="","",INDEX(Intramuraal!$N:$N,MATCH(B54,Intramuraal!$A:$A,0))),IFERROR(IF(INDEX(GVS!$N:$N,MATCH(B54,GVS!$A:$A,0))="","",INDEX(GVS!$N:$N,MATCH(B54,GVS!$A:$A,0))),"")))</f>
        <v>DLBCL / LBCL</v>
      </c>
      <c r="H54" s="14" t="str">
        <f aca="false">IF(B54="","",IFERROR(IF(INDEX(Intramuraal!$O:$O,MATCH(B54,Intramuraal!$A:$A,0))="","",INDEX(Intramuraal!$O:$O,MATCH(B54,Intramuraal!$A:$A,0))),IFERROR(IF(INDEX(GVS!$O:$O,MATCH(B54,GVS!$A:$A,0))="","",INDEX(GVS!$O:$O,MATCH(B54,GVS!$A:$A,0))),"")))</f>
        <v>3e lijn of later</v>
      </c>
      <c r="I54" s="14" t="s">
        <v>7570</v>
      </c>
      <c r="J54" s="14" t="s">
        <v>7554</v>
      </c>
      <c r="K54" s="16" t="s">
        <v>7763</v>
      </c>
      <c r="L54" s="14" t="s">
        <v>7566</v>
      </c>
      <c r="M54" s="14" t="s">
        <v>7543</v>
      </c>
      <c r="N54" s="16" t="s">
        <v>7764</v>
      </c>
      <c r="O54" s="14" t="s">
        <v>7607</v>
      </c>
      <c r="P54" s="14" t="s">
        <v>7765</v>
      </c>
      <c r="Q54" s="16"/>
      <c r="R54" s="14" t="s">
        <v>7766</v>
      </c>
      <c r="S54" s="14" t="s">
        <v>7636</v>
      </c>
      <c r="T54" s="15" t="n">
        <v>46286</v>
      </c>
      <c r="U54" s="14" t="s">
        <v>168</v>
      </c>
    </row>
    <row r="55" customFormat="false" ht="76.5" hidden="false" customHeight="true" outlineLevel="0" collapsed="false">
      <c r="A55" s="14" t="str">
        <f aca="false">IF(B55="","","ARG-"&amp;TEXT(ROW()-1,"0000"))</f>
        <v>ARG-0054</v>
      </c>
      <c r="B55" s="14" t="s">
        <v>2340</v>
      </c>
      <c r="C55" s="14" t="str">
        <f aca="false">IF(B55="","",IF(LEFT(B55,3)="INT","Intramuraal",IF(LEFT(B55,3)="GVS","GVS","")))</f>
        <v>Intramuraal</v>
      </c>
      <c r="D55" s="14" t="str">
        <f aca="false">IF(B55="","",IFERROR(INDEX(Intramuraal!$F:$F,MATCH(B55,Intramuraal!$A:$A,0)),IFERROR(INDEX(GVS!$F:$F,MATCH(B55,GVS!$A:$A,0)),"onbekend ID")))</f>
        <v>axicabtagene ciloleucel (Yescarta®)</v>
      </c>
      <c r="E55" s="15" t="n">
        <f aca="false">IF(B55="","",IFERROR(IF(INDEX(Intramuraal!$C:$C,MATCH(B55,Intramuraal!$A:$A,0))="","",INDEX(Intramuraal!$C:$C,MATCH(B55,Intramuraal!$A:$A,0))),IFERROR(IF(INDEX(GVS!$C:$C,MATCH(B55,GVS!$A:$A,0))="","",INDEX(GVS!$C:$C,MATCH(B55,GVS!$A:$A,0))),"")))</f>
        <v>43531</v>
      </c>
      <c r="F55" s="14" t="str">
        <f aca="false">IF(B55="","",IFERROR(IF(INDEX(Intramuraal!$J:$J,MATCH(B55,Intramuraal!$A:$A,0))="","",INDEX(Intramuraal!$J:$J,MATCH(B55,Intramuraal!$A:$A,0))),IFERROR(IF(INDEX(GVS!$J:$J,MATCH(B55,GVS!$A:$A,0))="","",INDEX(GVS!$J:$J,MATCH(B55,GVS!$A:$A,0))),"")))</f>
        <v>Hemato-oncologie</v>
      </c>
      <c r="G55" s="14" t="str">
        <f aca="false">IF(B55="","",IFERROR(IF(INDEX(Intramuraal!$N:$N,MATCH(B55,Intramuraal!$A:$A,0))="","",INDEX(Intramuraal!$N:$N,MATCH(B55,Intramuraal!$A:$A,0))),IFERROR(IF(INDEX(GVS!$N:$N,MATCH(B55,GVS!$A:$A,0))="","",INDEX(GVS!$N:$N,MATCH(B55,GVS!$A:$A,0))),"")))</f>
        <v>DLBCL / LBCL</v>
      </c>
      <c r="H55" s="14" t="str">
        <f aca="false">IF(B55="","",IFERROR(IF(INDEX(Intramuraal!$O:$O,MATCH(B55,Intramuraal!$A:$A,0))="","",INDEX(Intramuraal!$O:$O,MATCH(B55,Intramuraal!$A:$A,0))),IFERROR(IF(INDEX(GVS!$O:$O,MATCH(B55,GVS!$A:$A,0))="","",INDEX(GVS!$O:$O,MATCH(B55,GVS!$A:$A,0))),"")))</f>
        <v>3e lijn of later</v>
      </c>
      <c r="I55" s="14" t="s">
        <v>7532</v>
      </c>
      <c r="J55" s="14" t="s">
        <v>7547</v>
      </c>
      <c r="K55" s="16" t="s">
        <v>7767</v>
      </c>
      <c r="L55" s="14" t="s">
        <v>7535</v>
      </c>
      <c r="M55" s="14" t="s">
        <v>7536</v>
      </c>
      <c r="N55" s="16" t="s">
        <v>7768</v>
      </c>
      <c r="O55" s="14" t="s">
        <v>7633</v>
      </c>
      <c r="P55" s="14" t="s">
        <v>7769</v>
      </c>
      <c r="Q55" s="16"/>
      <c r="R55" s="14" t="s">
        <v>7770</v>
      </c>
      <c r="S55" s="14" t="s">
        <v>7771</v>
      </c>
      <c r="T55" s="15" t="n">
        <v>46286</v>
      </c>
      <c r="U55" s="14" t="s">
        <v>168</v>
      </c>
    </row>
    <row r="56" customFormat="false" ht="63.75" hidden="false" customHeight="true" outlineLevel="0" collapsed="false">
      <c r="A56" s="14" t="str">
        <f aca="false">IF(B56="","","ARG-"&amp;TEXT(ROW()-1,"0000"))</f>
        <v>ARG-0055</v>
      </c>
      <c r="B56" s="14" t="s">
        <v>2340</v>
      </c>
      <c r="C56" s="14" t="str">
        <f aca="false">IF(B56="","",IF(LEFT(B56,3)="INT","Intramuraal",IF(LEFT(B56,3)="GVS","GVS","")))</f>
        <v>Intramuraal</v>
      </c>
      <c r="D56" s="14" t="str">
        <f aca="false">IF(B56="","",IFERROR(INDEX(Intramuraal!$F:$F,MATCH(B56,Intramuraal!$A:$A,0)),IFERROR(INDEX(GVS!$F:$F,MATCH(B56,GVS!$A:$A,0)),"onbekend ID")))</f>
        <v>axicabtagene ciloleucel (Yescarta®)</v>
      </c>
      <c r="E56" s="15" t="n">
        <f aca="false">IF(B56="","",IFERROR(IF(INDEX(Intramuraal!$C:$C,MATCH(B56,Intramuraal!$A:$A,0))="","",INDEX(Intramuraal!$C:$C,MATCH(B56,Intramuraal!$A:$A,0))),IFERROR(IF(INDEX(GVS!$C:$C,MATCH(B56,GVS!$A:$A,0))="","",INDEX(GVS!$C:$C,MATCH(B56,GVS!$A:$A,0))),"")))</f>
        <v>43531</v>
      </c>
      <c r="F56" s="14" t="str">
        <f aca="false">IF(B56="","",IFERROR(IF(INDEX(Intramuraal!$J:$J,MATCH(B56,Intramuraal!$A:$A,0))="","",INDEX(Intramuraal!$J:$J,MATCH(B56,Intramuraal!$A:$A,0))),IFERROR(IF(INDEX(GVS!$J:$J,MATCH(B56,GVS!$A:$A,0))="","",INDEX(GVS!$J:$J,MATCH(B56,GVS!$A:$A,0))),"")))</f>
        <v>Hemato-oncologie</v>
      </c>
      <c r="G56" s="14" t="str">
        <f aca="false">IF(B56="","",IFERROR(IF(INDEX(Intramuraal!$N:$N,MATCH(B56,Intramuraal!$A:$A,0))="","",INDEX(Intramuraal!$N:$N,MATCH(B56,Intramuraal!$A:$A,0))),IFERROR(IF(INDEX(GVS!$N:$N,MATCH(B56,GVS!$A:$A,0))="","",INDEX(GVS!$N:$N,MATCH(B56,GVS!$A:$A,0))),"")))</f>
        <v>DLBCL / LBCL</v>
      </c>
      <c r="H56" s="14" t="str">
        <f aca="false">IF(B56="","",IFERROR(IF(INDEX(Intramuraal!$O:$O,MATCH(B56,Intramuraal!$A:$A,0))="","",INDEX(Intramuraal!$O:$O,MATCH(B56,Intramuraal!$A:$A,0))),IFERROR(IF(INDEX(GVS!$O:$O,MATCH(B56,GVS!$A:$A,0))="","",INDEX(GVS!$O:$O,MATCH(B56,GVS!$A:$A,0))),"")))</f>
        <v>3e lijn of later</v>
      </c>
      <c r="I56" s="14" t="s">
        <v>7532</v>
      </c>
      <c r="J56" s="14" t="s">
        <v>7678</v>
      </c>
      <c r="K56" s="16" t="s">
        <v>7772</v>
      </c>
      <c r="L56" s="14" t="s">
        <v>7535</v>
      </c>
      <c r="M56" s="14" t="s">
        <v>7536</v>
      </c>
      <c r="N56" s="16" t="s">
        <v>7773</v>
      </c>
      <c r="O56" s="14" t="s">
        <v>7607</v>
      </c>
      <c r="P56" s="14" t="s">
        <v>7758</v>
      </c>
      <c r="Q56" s="16"/>
      <c r="R56" s="14" t="s">
        <v>7774</v>
      </c>
      <c r="S56" s="14" t="s">
        <v>7771</v>
      </c>
      <c r="T56" s="15" t="n">
        <v>46286</v>
      </c>
      <c r="U56" s="14" t="s">
        <v>168</v>
      </c>
    </row>
    <row r="57" customFormat="false" ht="63.75" hidden="false" customHeight="true" outlineLevel="0" collapsed="false">
      <c r="A57" s="14" t="str">
        <f aca="false">IF(B57="","","ARG-"&amp;TEXT(ROW()-1,"0000"))</f>
        <v>ARG-0056</v>
      </c>
      <c r="B57" s="14" t="s">
        <v>2340</v>
      </c>
      <c r="C57" s="14" t="str">
        <f aca="false">IF(B57="","",IF(LEFT(B57,3)="INT","Intramuraal",IF(LEFT(B57,3)="GVS","GVS","")))</f>
        <v>Intramuraal</v>
      </c>
      <c r="D57" s="14" t="str">
        <f aca="false">IF(B57="","",IFERROR(INDEX(Intramuraal!$F:$F,MATCH(B57,Intramuraal!$A:$A,0)),IFERROR(INDEX(GVS!$F:$F,MATCH(B57,GVS!$A:$A,0)),"onbekend ID")))</f>
        <v>axicabtagene ciloleucel (Yescarta®)</v>
      </c>
      <c r="E57" s="15" t="n">
        <f aca="false">IF(B57="","",IFERROR(IF(INDEX(Intramuraal!$C:$C,MATCH(B57,Intramuraal!$A:$A,0))="","",INDEX(Intramuraal!$C:$C,MATCH(B57,Intramuraal!$A:$A,0))),IFERROR(IF(INDEX(GVS!$C:$C,MATCH(B57,GVS!$A:$A,0))="","",INDEX(GVS!$C:$C,MATCH(B57,GVS!$A:$A,0))),"")))</f>
        <v>43531</v>
      </c>
      <c r="F57" s="14" t="str">
        <f aca="false">IF(B57="","",IFERROR(IF(INDEX(Intramuraal!$J:$J,MATCH(B57,Intramuraal!$A:$A,0))="","",INDEX(Intramuraal!$J:$J,MATCH(B57,Intramuraal!$A:$A,0))),IFERROR(IF(INDEX(GVS!$J:$J,MATCH(B57,GVS!$A:$A,0))="","",INDEX(GVS!$J:$J,MATCH(B57,GVS!$A:$A,0))),"")))</f>
        <v>Hemato-oncologie</v>
      </c>
      <c r="G57" s="14" t="str">
        <f aca="false">IF(B57="","",IFERROR(IF(INDEX(Intramuraal!$N:$N,MATCH(B57,Intramuraal!$A:$A,0))="","",INDEX(Intramuraal!$N:$N,MATCH(B57,Intramuraal!$A:$A,0))),IFERROR(IF(INDEX(GVS!$N:$N,MATCH(B57,GVS!$A:$A,0))="","",INDEX(GVS!$N:$N,MATCH(B57,GVS!$A:$A,0))),"")))</f>
        <v>DLBCL / LBCL</v>
      </c>
      <c r="H57" s="14" t="str">
        <f aca="false">IF(B57="","",IFERROR(IF(INDEX(Intramuraal!$O:$O,MATCH(B57,Intramuraal!$A:$A,0))="","",INDEX(Intramuraal!$O:$O,MATCH(B57,Intramuraal!$A:$A,0))),IFERROR(IF(INDEX(GVS!$O:$O,MATCH(B57,GVS!$A:$A,0))="","",INDEX(GVS!$O:$O,MATCH(B57,GVS!$A:$A,0))),"")))</f>
        <v>3e lijn of later</v>
      </c>
      <c r="I57" s="14" t="s">
        <v>7532</v>
      </c>
      <c r="J57" s="14" t="s">
        <v>2691</v>
      </c>
      <c r="K57" s="16" t="s">
        <v>7775</v>
      </c>
      <c r="L57" s="14" t="s">
        <v>7535</v>
      </c>
      <c r="M57" s="14" t="s">
        <v>7550</v>
      </c>
      <c r="N57" s="16" t="s">
        <v>7776</v>
      </c>
      <c r="O57" s="14" t="s">
        <v>7633</v>
      </c>
      <c r="P57" s="14" t="s">
        <v>7723</v>
      </c>
      <c r="Q57" s="16"/>
      <c r="R57" s="14" t="s">
        <v>7777</v>
      </c>
      <c r="S57" s="14" t="s">
        <v>7771</v>
      </c>
      <c r="T57" s="15" t="n">
        <v>46286</v>
      </c>
      <c r="U57" s="14" t="s">
        <v>168</v>
      </c>
    </row>
    <row r="58" customFormat="false" ht="38.25" hidden="false" customHeight="true" outlineLevel="0" collapsed="false">
      <c r="A58" s="14" t="str">
        <f aca="false">IF(B58="","","ARG-"&amp;TEXT(ROW()-1,"0000"))</f>
        <v>ARG-0057</v>
      </c>
      <c r="B58" s="14" t="s">
        <v>2340</v>
      </c>
      <c r="C58" s="14" t="str">
        <f aca="false">IF(B58="","",IF(LEFT(B58,3)="INT","Intramuraal",IF(LEFT(B58,3)="GVS","GVS","")))</f>
        <v>Intramuraal</v>
      </c>
      <c r="D58" s="14" t="str">
        <f aca="false">IF(B58="","",IFERROR(INDEX(Intramuraal!$F:$F,MATCH(B58,Intramuraal!$A:$A,0)),IFERROR(INDEX(GVS!$F:$F,MATCH(B58,GVS!$A:$A,0)),"onbekend ID")))</f>
        <v>axicabtagene ciloleucel (Yescarta®)</v>
      </c>
      <c r="E58" s="15" t="n">
        <f aca="false">IF(B58="","",IFERROR(IF(INDEX(Intramuraal!$C:$C,MATCH(B58,Intramuraal!$A:$A,0))="","",INDEX(Intramuraal!$C:$C,MATCH(B58,Intramuraal!$A:$A,0))),IFERROR(IF(INDEX(GVS!$C:$C,MATCH(B58,GVS!$A:$A,0))="","",INDEX(GVS!$C:$C,MATCH(B58,GVS!$A:$A,0))),"")))</f>
        <v>43531</v>
      </c>
      <c r="F58" s="14" t="str">
        <f aca="false">IF(B58="","",IFERROR(IF(INDEX(Intramuraal!$J:$J,MATCH(B58,Intramuraal!$A:$A,0))="","",INDEX(Intramuraal!$J:$J,MATCH(B58,Intramuraal!$A:$A,0))),IFERROR(IF(INDEX(GVS!$J:$J,MATCH(B58,GVS!$A:$A,0))="","",INDEX(GVS!$J:$J,MATCH(B58,GVS!$A:$A,0))),"")))</f>
        <v>Hemato-oncologie</v>
      </c>
      <c r="G58" s="14" t="str">
        <f aca="false">IF(B58="","",IFERROR(IF(INDEX(Intramuraal!$N:$N,MATCH(B58,Intramuraal!$A:$A,0))="","",INDEX(Intramuraal!$N:$N,MATCH(B58,Intramuraal!$A:$A,0))),IFERROR(IF(INDEX(GVS!$N:$N,MATCH(B58,GVS!$A:$A,0))="","",INDEX(GVS!$N:$N,MATCH(B58,GVS!$A:$A,0))),"")))</f>
        <v>DLBCL / LBCL</v>
      </c>
      <c r="H58" s="14" t="str">
        <f aca="false">IF(B58="","",IFERROR(IF(INDEX(Intramuraal!$O:$O,MATCH(B58,Intramuraal!$A:$A,0))="","",INDEX(Intramuraal!$O:$O,MATCH(B58,Intramuraal!$A:$A,0))),IFERROR(IF(INDEX(GVS!$O:$O,MATCH(B58,GVS!$A:$A,0))="","",INDEX(GVS!$O:$O,MATCH(B58,GVS!$A:$A,0))),"")))</f>
        <v>3e lijn of later</v>
      </c>
      <c r="I58" s="14" t="s">
        <v>7610</v>
      </c>
      <c r="J58" s="14" t="s">
        <v>7611</v>
      </c>
      <c r="K58" s="16" t="s">
        <v>7778</v>
      </c>
      <c r="L58" s="14" t="s">
        <v>7535</v>
      </c>
      <c r="M58" s="14" t="s">
        <v>7543</v>
      </c>
      <c r="N58" s="16" t="s">
        <v>7779</v>
      </c>
      <c r="O58" s="14" t="s">
        <v>7607</v>
      </c>
      <c r="P58" s="14" t="s">
        <v>7780</v>
      </c>
      <c r="Q58" s="16"/>
      <c r="R58" s="14" t="s">
        <v>7781</v>
      </c>
      <c r="S58" s="14" t="s">
        <v>7771</v>
      </c>
      <c r="T58" s="15" t="n">
        <v>46286</v>
      </c>
      <c r="U58" s="14" t="s">
        <v>168</v>
      </c>
    </row>
    <row r="59" customFormat="false" ht="102" hidden="false" customHeight="true" outlineLevel="0" collapsed="false">
      <c r="A59" s="14" t="str">
        <f aca="false">IF(B59="","","ARG-"&amp;TEXT(ROW()-1,"0000"))</f>
        <v>ARG-0058</v>
      </c>
      <c r="B59" s="14" t="s">
        <v>2340</v>
      </c>
      <c r="C59" s="14" t="str">
        <f aca="false">IF(B59="","",IF(LEFT(B59,3)="INT","Intramuraal",IF(LEFT(B59,3)="GVS","GVS","")))</f>
        <v>Intramuraal</v>
      </c>
      <c r="D59" s="14" t="str">
        <f aca="false">IF(B59="","",IFERROR(INDEX(Intramuraal!$F:$F,MATCH(B59,Intramuraal!$A:$A,0)),IFERROR(INDEX(GVS!$F:$F,MATCH(B59,GVS!$A:$A,0)),"onbekend ID")))</f>
        <v>axicabtagene ciloleucel (Yescarta®)</v>
      </c>
      <c r="E59" s="15" t="n">
        <f aca="false">IF(B59="","",IFERROR(IF(INDEX(Intramuraal!$C:$C,MATCH(B59,Intramuraal!$A:$A,0))="","",INDEX(Intramuraal!$C:$C,MATCH(B59,Intramuraal!$A:$A,0))),IFERROR(IF(INDEX(GVS!$C:$C,MATCH(B59,GVS!$A:$A,0))="","",INDEX(GVS!$C:$C,MATCH(B59,GVS!$A:$A,0))),"")))</f>
        <v>43531</v>
      </c>
      <c r="F59" s="14" t="str">
        <f aca="false">IF(B59="","",IFERROR(IF(INDEX(Intramuraal!$J:$J,MATCH(B59,Intramuraal!$A:$A,0))="","",INDEX(Intramuraal!$J:$J,MATCH(B59,Intramuraal!$A:$A,0))),IFERROR(IF(INDEX(GVS!$J:$J,MATCH(B59,GVS!$A:$A,0))="","",INDEX(GVS!$J:$J,MATCH(B59,GVS!$A:$A,0))),"")))</f>
        <v>Hemato-oncologie</v>
      </c>
      <c r="G59" s="14" t="str">
        <f aca="false">IF(B59="","",IFERROR(IF(INDEX(Intramuraal!$N:$N,MATCH(B59,Intramuraal!$A:$A,0))="","",INDEX(Intramuraal!$N:$N,MATCH(B59,Intramuraal!$A:$A,0))),IFERROR(IF(INDEX(GVS!$N:$N,MATCH(B59,GVS!$A:$A,0))="","",INDEX(GVS!$N:$N,MATCH(B59,GVS!$A:$A,0))),"")))</f>
        <v>DLBCL / LBCL</v>
      </c>
      <c r="H59" s="14" t="str">
        <f aca="false">IF(B59="","",IFERROR(IF(INDEX(Intramuraal!$O:$O,MATCH(B59,Intramuraal!$A:$A,0))="","",INDEX(Intramuraal!$O:$O,MATCH(B59,Intramuraal!$A:$A,0))),IFERROR(IF(INDEX(GVS!$O:$O,MATCH(B59,GVS!$A:$A,0))="","",INDEX(GVS!$O:$O,MATCH(B59,GVS!$A:$A,0))),"")))</f>
        <v>3e lijn of later</v>
      </c>
      <c r="I59" s="14" t="s">
        <v>7580</v>
      </c>
      <c r="J59" s="14" t="s">
        <v>7559</v>
      </c>
      <c r="K59" s="16" t="s">
        <v>7782</v>
      </c>
      <c r="L59" s="14" t="s">
        <v>7586</v>
      </c>
      <c r="M59" s="14" t="s">
        <v>7536</v>
      </c>
      <c r="N59" s="16" t="s">
        <v>7783</v>
      </c>
      <c r="O59" s="14" t="s">
        <v>7784</v>
      </c>
      <c r="P59" s="14" t="s">
        <v>7785</v>
      </c>
      <c r="Q59" s="16"/>
      <c r="R59" s="14" t="s">
        <v>7786</v>
      </c>
      <c r="S59" s="14" t="s">
        <v>7771</v>
      </c>
      <c r="T59" s="15" t="n">
        <v>46286</v>
      </c>
      <c r="U59" s="14" t="s">
        <v>168</v>
      </c>
    </row>
    <row r="60" customFormat="false" ht="89.25" hidden="false" customHeight="true" outlineLevel="0" collapsed="false">
      <c r="A60" s="14" t="str">
        <f aca="false">IF(B60="","","ARG-"&amp;TEXT(ROW()-1,"0000"))</f>
        <v>ARG-0059</v>
      </c>
      <c r="B60" s="14" t="s">
        <v>2340</v>
      </c>
      <c r="C60" s="14" t="str">
        <f aca="false">IF(B60="","",IF(LEFT(B60,3)="INT","Intramuraal",IF(LEFT(B60,3)="GVS","GVS","")))</f>
        <v>Intramuraal</v>
      </c>
      <c r="D60" s="14" t="str">
        <f aca="false">IF(B60="","",IFERROR(INDEX(Intramuraal!$F:$F,MATCH(B60,Intramuraal!$A:$A,0)),IFERROR(INDEX(GVS!$F:$F,MATCH(B60,GVS!$A:$A,0)),"onbekend ID")))</f>
        <v>axicabtagene ciloleucel (Yescarta®)</v>
      </c>
      <c r="E60" s="15" t="n">
        <f aca="false">IF(B60="","",IFERROR(IF(INDEX(Intramuraal!$C:$C,MATCH(B60,Intramuraal!$A:$A,0))="","",INDEX(Intramuraal!$C:$C,MATCH(B60,Intramuraal!$A:$A,0))),IFERROR(IF(INDEX(GVS!$C:$C,MATCH(B60,GVS!$A:$A,0))="","",INDEX(GVS!$C:$C,MATCH(B60,GVS!$A:$A,0))),"")))</f>
        <v>43531</v>
      </c>
      <c r="F60" s="14" t="str">
        <f aca="false">IF(B60="","",IFERROR(IF(INDEX(Intramuraal!$J:$J,MATCH(B60,Intramuraal!$A:$A,0))="","",INDEX(Intramuraal!$J:$J,MATCH(B60,Intramuraal!$A:$A,0))),IFERROR(IF(INDEX(GVS!$J:$J,MATCH(B60,GVS!$A:$A,0))="","",INDEX(GVS!$J:$J,MATCH(B60,GVS!$A:$A,0))),"")))</f>
        <v>Hemato-oncologie</v>
      </c>
      <c r="G60" s="14" t="str">
        <f aca="false">IF(B60="","",IFERROR(IF(INDEX(Intramuraal!$N:$N,MATCH(B60,Intramuraal!$A:$A,0))="","",INDEX(Intramuraal!$N:$N,MATCH(B60,Intramuraal!$A:$A,0))),IFERROR(IF(INDEX(GVS!$N:$N,MATCH(B60,GVS!$A:$A,0))="","",INDEX(GVS!$N:$N,MATCH(B60,GVS!$A:$A,0))),"")))</f>
        <v>DLBCL / LBCL</v>
      </c>
      <c r="H60" s="14" t="str">
        <f aca="false">IF(B60="","",IFERROR(IF(INDEX(Intramuraal!$O:$O,MATCH(B60,Intramuraal!$A:$A,0))="","",INDEX(Intramuraal!$O:$O,MATCH(B60,Intramuraal!$A:$A,0))),IFERROR(IF(INDEX(GVS!$O:$O,MATCH(B60,GVS!$A:$A,0))="","",INDEX(GVS!$O:$O,MATCH(B60,GVS!$A:$A,0))),"")))</f>
        <v>3e lijn of later</v>
      </c>
      <c r="I60" s="14" t="s">
        <v>7580</v>
      </c>
      <c r="J60" s="14" t="s">
        <v>7554</v>
      </c>
      <c r="K60" s="16" t="s">
        <v>7787</v>
      </c>
      <c r="L60" s="14" t="s">
        <v>7586</v>
      </c>
      <c r="M60" s="14" t="s">
        <v>7536</v>
      </c>
      <c r="N60" s="16" t="s">
        <v>7788</v>
      </c>
      <c r="O60" s="14" t="s">
        <v>7784</v>
      </c>
      <c r="P60" s="14" t="s">
        <v>7789</v>
      </c>
      <c r="Q60" s="16"/>
      <c r="R60" s="14" t="s">
        <v>7790</v>
      </c>
      <c r="S60" s="14" t="s">
        <v>7771</v>
      </c>
      <c r="T60" s="15" t="n">
        <v>46286</v>
      </c>
      <c r="U60" s="14" t="s">
        <v>168</v>
      </c>
    </row>
    <row r="61" customFormat="false" ht="76.5" hidden="false" customHeight="true" outlineLevel="0" collapsed="false">
      <c r="A61" s="14" t="str">
        <f aca="false">IF(B61="","","ARG-"&amp;TEXT(ROW()-1,"0000"))</f>
        <v>ARG-0060</v>
      </c>
      <c r="B61" s="14" t="s">
        <v>2340</v>
      </c>
      <c r="C61" s="14" t="str">
        <f aca="false">IF(B61="","",IF(LEFT(B61,3)="INT","Intramuraal",IF(LEFT(B61,3)="GVS","GVS","")))</f>
        <v>Intramuraal</v>
      </c>
      <c r="D61" s="14" t="str">
        <f aca="false">IF(B61="","",IFERROR(INDEX(Intramuraal!$F:$F,MATCH(B61,Intramuraal!$A:$A,0)),IFERROR(INDEX(GVS!$F:$F,MATCH(B61,GVS!$A:$A,0)),"onbekend ID")))</f>
        <v>axicabtagene ciloleucel (Yescarta®)</v>
      </c>
      <c r="E61" s="15" t="n">
        <f aca="false">IF(B61="","",IFERROR(IF(INDEX(Intramuraal!$C:$C,MATCH(B61,Intramuraal!$A:$A,0))="","",INDEX(Intramuraal!$C:$C,MATCH(B61,Intramuraal!$A:$A,0))),IFERROR(IF(INDEX(GVS!$C:$C,MATCH(B61,GVS!$A:$A,0))="","",INDEX(GVS!$C:$C,MATCH(B61,GVS!$A:$A,0))),"")))</f>
        <v>43531</v>
      </c>
      <c r="F61" s="14" t="str">
        <f aca="false">IF(B61="","",IFERROR(IF(INDEX(Intramuraal!$J:$J,MATCH(B61,Intramuraal!$A:$A,0))="","",INDEX(Intramuraal!$J:$J,MATCH(B61,Intramuraal!$A:$A,0))),IFERROR(IF(INDEX(GVS!$J:$J,MATCH(B61,GVS!$A:$A,0))="","",INDEX(GVS!$J:$J,MATCH(B61,GVS!$A:$A,0))),"")))</f>
        <v>Hemato-oncologie</v>
      </c>
      <c r="G61" s="14" t="str">
        <f aca="false">IF(B61="","",IFERROR(IF(INDEX(Intramuraal!$N:$N,MATCH(B61,Intramuraal!$A:$A,0))="","",INDEX(Intramuraal!$N:$N,MATCH(B61,Intramuraal!$A:$A,0))),IFERROR(IF(INDEX(GVS!$N:$N,MATCH(B61,GVS!$A:$A,0))="","",INDEX(GVS!$N:$N,MATCH(B61,GVS!$A:$A,0))),"")))</f>
        <v>DLBCL / LBCL</v>
      </c>
      <c r="H61" s="14" t="str">
        <f aca="false">IF(B61="","",IFERROR(IF(INDEX(Intramuraal!$O:$O,MATCH(B61,Intramuraal!$A:$A,0))="","",INDEX(Intramuraal!$O:$O,MATCH(B61,Intramuraal!$A:$A,0))),IFERROR(IF(INDEX(GVS!$O:$O,MATCH(B61,GVS!$A:$A,0))="","",INDEX(GVS!$O:$O,MATCH(B61,GVS!$A:$A,0))),"")))</f>
        <v>3e lijn of later</v>
      </c>
      <c r="I61" s="14" t="s">
        <v>7580</v>
      </c>
      <c r="J61" s="14" t="s">
        <v>7599</v>
      </c>
      <c r="K61" s="16" t="s">
        <v>7791</v>
      </c>
      <c r="L61" s="14" t="s">
        <v>7586</v>
      </c>
      <c r="M61" s="14" t="s">
        <v>7543</v>
      </c>
      <c r="N61" s="16" t="s">
        <v>7792</v>
      </c>
      <c r="O61" s="14" t="s">
        <v>7784</v>
      </c>
      <c r="P61" s="14" t="s">
        <v>7793</v>
      </c>
      <c r="Q61" s="16"/>
      <c r="R61" s="14" t="s">
        <v>7794</v>
      </c>
      <c r="S61" s="14" t="s">
        <v>7771</v>
      </c>
      <c r="T61" s="15" t="n">
        <v>46286</v>
      </c>
      <c r="U61" s="14" t="s">
        <v>168</v>
      </c>
    </row>
    <row r="62" customFormat="false" ht="63.75" hidden="false" customHeight="true" outlineLevel="0" collapsed="false">
      <c r="A62" s="14" t="str">
        <f aca="false">IF(B62="","","ARG-"&amp;TEXT(ROW()-1,"0000"))</f>
        <v>ARG-0061</v>
      </c>
      <c r="B62" s="14" t="s">
        <v>2340</v>
      </c>
      <c r="C62" s="14" t="str">
        <f aca="false">IF(B62="","",IF(LEFT(B62,3)="INT","Intramuraal",IF(LEFT(B62,3)="GVS","GVS","")))</f>
        <v>Intramuraal</v>
      </c>
      <c r="D62" s="14" t="str">
        <f aca="false">IF(B62="","",IFERROR(INDEX(Intramuraal!$F:$F,MATCH(B62,Intramuraal!$A:$A,0)),IFERROR(INDEX(GVS!$F:$F,MATCH(B62,GVS!$A:$A,0)),"onbekend ID")))</f>
        <v>axicabtagene ciloleucel (Yescarta®)</v>
      </c>
      <c r="E62" s="15" t="n">
        <f aca="false">IF(B62="","",IFERROR(IF(INDEX(Intramuraal!$C:$C,MATCH(B62,Intramuraal!$A:$A,0))="","",INDEX(Intramuraal!$C:$C,MATCH(B62,Intramuraal!$A:$A,0))),IFERROR(IF(INDEX(GVS!$C:$C,MATCH(B62,GVS!$A:$A,0))="","",INDEX(GVS!$C:$C,MATCH(B62,GVS!$A:$A,0))),"")))</f>
        <v>43531</v>
      </c>
      <c r="F62" s="14" t="str">
        <f aca="false">IF(B62="","",IFERROR(IF(INDEX(Intramuraal!$J:$J,MATCH(B62,Intramuraal!$A:$A,0))="","",INDEX(Intramuraal!$J:$J,MATCH(B62,Intramuraal!$A:$A,0))),IFERROR(IF(INDEX(GVS!$J:$J,MATCH(B62,GVS!$A:$A,0))="","",INDEX(GVS!$J:$J,MATCH(B62,GVS!$A:$A,0))),"")))</f>
        <v>Hemato-oncologie</v>
      </c>
      <c r="G62" s="14" t="str">
        <f aca="false">IF(B62="","",IFERROR(IF(INDEX(Intramuraal!$N:$N,MATCH(B62,Intramuraal!$A:$A,0))="","",INDEX(Intramuraal!$N:$N,MATCH(B62,Intramuraal!$A:$A,0))),IFERROR(IF(INDEX(GVS!$N:$N,MATCH(B62,GVS!$A:$A,0))="","",INDEX(GVS!$N:$N,MATCH(B62,GVS!$A:$A,0))),"")))</f>
        <v>DLBCL / LBCL</v>
      </c>
      <c r="H62" s="14" t="str">
        <f aca="false">IF(B62="","",IFERROR(IF(INDEX(Intramuraal!$O:$O,MATCH(B62,Intramuraal!$A:$A,0))="","",INDEX(Intramuraal!$O:$O,MATCH(B62,Intramuraal!$A:$A,0))),IFERROR(IF(INDEX(GVS!$O:$O,MATCH(B62,GVS!$A:$A,0))="","",INDEX(GVS!$O:$O,MATCH(B62,GVS!$A:$A,0))),"")))</f>
        <v>3e lijn of later</v>
      </c>
      <c r="I62" s="14" t="s">
        <v>7580</v>
      </c>
      <c r="J62" s="14" t="s">
        <v>7604</v>
      </c>
      <c r="K62" s="16" t="s">
        <v>7795</v>
      </c>
      <c r="L62" s="14" t="s">
        <v>7586</v>
      </c>
      <c r="M62" s="14" t="s">
        <v>7536</v>
      </c>
      <c r="N62" s="16" t="s">
        <v>7796</v>
      </c>
      <c r="O62" s="14" t="s">
        <v>7607</v>
      </c>
      <c r="P62" s="14" t="s">
        <v>7703</v>
      </c>
      <c r="Q62" s="16"/>
      <c r="R62" s="14" t="s">
        <v>7797</v>
      </c>
      <c r="S62" s="14" t="s">
        <v>7771</v>
      </c>
      <c r="T62" s="15" t="n">
        <v>46286</v>
      </c>
      <c r="U62" s="14" t="s">
        <v>168</v>
      </c>
    </row>
    <row r="63" customFormat="false" ht="76.5" hidden="false" customHeight="true" outlineLevel="0" collapsed="false">
      <c r="A63" s="14" t="str">
        <f aca="false">IF(B63="","","ARG-"&amp;TEXT(ROW()-1,"0000"))</f>
        <v>ARG-0062</v>
      </c>
      <c r="B63" s="14" t="s">
        <v>2340</v>
      </c>
      <c r="C63" s="14" t="str">
        <f aca="false">IF(B63="","",IF(LEFT(B63,3)="INT","Intramuraal",IF(LEFT(B63,3)="GVS","GVS","")))</f>
        <v>Intramuraal</v>
      </c>
      <c r="D63" s="14" t="str">
        <f aca="false">IF(B63="","",IFERROR(INDEX(Intramuraal!$F:$F,MATCH(B63,Intramuraal!$A:$A,0)),IFERROR(INDEX(GVS!$F:$F,MATCH(B63,GVS!$A:$A,0)),"onbekend ID")))</f>
        <v>axicabtagene ciloleucel (Yescarta®)</v>
      </c>
      <c r="E63" s="15" t="n">
        <f aca="false">IF(B63="","",IFERROR(IF(INDEX(Intramuraal!$C:$C,MATCH(B63,Intramuraal!$A:$A,0))="","",INDEX(Intramuraal!$C:$C,MATCH(B63,Intramuraal!$A:$A,0))),IFERROR(IF(INDEX(GVS!$C:$C,MATCH(B63,GVS!$A:$A,0))="","",INDEX(GVS!$C:$C,MATCH(B63,GVS!$A:$A,0))),"")))</f>
        <v>43531</v>
      </c>
      <c r="F63" s="14" t="str">
        <f aca="false">IF(B63="","",IFERROR(IF(INDEX(Intramuraal!$J:$J,MATCH(B63,Intramuraal!$A:$A,0))="","",INDEX(Intramuraal!$J:$J,MATCH(B63,Intramuraal!$A:$A,0))),IFERROR(IF(INDEX(GVS!$J:$J,MATCH(B63,GVS!$A:$A,0))="","",INDEX(GVS!$J:$J,MATCH(B63,GVS!$A:$A,0))),"")))</f>
        <v>Hemato-oncologie</v>
      </c>
      <c r="G63" s="14" t="str">
        <f aca="false">IF(B63="","",IFERROR(IF(INDEX(Intramuraal!$N:$N,MATCH(B63,Intramuraal!$A:$A,0))="","",INDEX(Intramuraal!$N:$N,MATCH(B63,Intramuraal!$A:$A,0))),IFERROR(IF(INDEX(GVS!$N:$N,MATCH(B63,GVS!$A:$A,0))="","",INDEX(GVS!$N:$N,MATCH(B63,GVS!$A:$A,0))),"")))</f>
        <v>DLBCL / LBCL</v>
      </c>
      <c r="H63" s="14" t="str">
        <f aca="false">IF(B63="","",IFERROR(IF(INDEX(Intramuraal!$O:$O,MATCH(B63,Intramuraal!$A:$A,0))="","",INDEX(Intramuraal!$O:$O,MATCH(B63,Intramuraal!$A:$A,0))),IFERROR(IF(INDEX(GVS!$O:$O,MATCH(B63,GVS!$A:$A,0))="","",INDEX(GVS!$O:$O,MATCH(B63,GVS!$A:$A,0))),"")))</f>
        <v>3e lijn of later</v>
      </c>
      <c r="I63" s="14" t="s">
        <v>7580</v>
      </c>
      <c r="J63" s="14" t="s">
        <v>7621</v>
      </c>
      <c r="K63" s="16" t="s">
        <v>7798</v>
      </c>
      <c r="L63" s="14" t="s">
        <v>7566</v>
      </c>
      <c r="M63" s="14" t="s">
        <v>7536</v>
      </c>
      <c r="N63" s="16" t="s">
        <v>7799</v>
      </c>
      <c r="O63" s="14" t="s">
        <v>7607</v>
      </c>
      <c r="P63" s="14" t="s">
        <v>7800</v>
      </c>
      <c r="Q63" s="16"/>
      <c r="R63" s="14" t="s">
        <v>7801</v>
      </c>
      <c r="S63" s="14" t="s">
        <v>7771</v>
      </c>
      <c r="T63" s="15" t="n">
        <v>46286</v>
      </c>
      <c r="U63" s="14" t="s">
        <v>168</v>
      </c>
    </row>
    <row r="64" customFormat="false" ht="38.25" hidden="false" customHeight="true" outlineLevel="0" collapsed="false">
      <c r="A64" s="14" t="str">
        <f aca="false">IF(B64="","","ARG-"&amp;TEXT(ROW()-1,"0000"))</f>
        <v>ARG-0063</v>
      </c>
      <c r="B64" s="14" t="s">
        <v>2340</v>
      </c>
      <c r="C64" s="14" t="str">
        <f aca="false">IF(B64="","",IF(LEFT(B64,3)="INT","Intramuraal",IF(LEFT(B64,3)="GVS","GVS","")))</f>
        <v>Intramuraal</v>
      </c>
      <c r="D64" s="14" t="str">
        <f aca="false">IF(B64="","",IFERROR(INDEX(Intramuraal!$F:$F,MATCH(B64,Intramuraal!$A:$A,0)),IFERROR(INDEX(GVS!$F:$F,MATCH(B64,GVS!$A:$A,0)),"onbekend ID")))</f>
        <v>axicabtagene ciloleucel (Yescarta®)</v>
      </c>
      <c r="E64" s="15" t="n">
        <f aca="false">IF(B64="","",IFERROR(IF(INDEX(Intramuraal!$C:$C,MATCH(B64,Intramuraal!$A:$A,0))="","",INDEX(Intramuraal!$C:$C,MATCH(B64,Intramuraal!$A:$A,0))),IFERROR(IF(INDEX(GVS!$C:$C,MATCH(B64,GVS!$A:$A,0))="","",INDEX(GVS!$C:$C,MATCH(B64,GVS!$A:$A,0))),"")))</f>
        <v>43531</v>
      </c>
      <c r="F64" s="14" t="str">
        <f aca="false">IF(B64="","",IFERROR(IF(INDEX(Intramuraal!$J:$J,MATCH(B64,Intramuraal!$A:$A,0))="","",INDEX(Intramuraal!$J:$J,MATCH(B64,Intramuraal!$A:$A,0))),IFERROR(IF(INDEX(GVS!$J:$J,MATCH(B64,GVS!$A:$A,0))="","",INDEX(GVS!$J:$J,MATCH(B64,GVS!$A:$A,0))),"")))</f>
        <v>Hemato-oncologie</v>
      </c>
      <c r="G64" s="14" t="str">
        <f aca="false">IF(B64="","",IFERROR(IF(INDEX(Intramuraal!$N:$N,MATCH(B64,Intramuraal!$A:$A,0))="","",INDEX(Intramuraal!$N:$N,MATCH(B64,Intramuraal!$A:$A,0))),IFERROR(IF(INDEX(GVS!$N:$N,MATCH(B64,GVS!$A:$A,0))="","",INDEX(GVS!$N:$N,MATCH(B64,GVS!$A:$A,0))),"")))</f>
        <v>DLBCL / LBCL</v>
      </c>
      <c r="H64" s="14" t="str">
        <f aca="false">IF(B64="","",IFERROR(IF(INDEX(Intramuraal!$O:$O,MATCH(B64,Intramuraal!$A:$A,0))="","",INDEX(Intramuraal!$O:$O,MATCH(B64,Intramuraal!$A:$A,0))),IFERROR(IF(INDEX(GVS!$O:$O,MATCH(B64,GVS!$A:$A,0))="","",INDEX(GVS!$O:$O,MATCH(B64,GVS!$A:$A,0))),"")))</f>
        <v>3e lijn of later</v>
      </c>
      <c r="I64" s="14" t="s">
        <v>7580</v>
      </c>
      <c r="J64" s="14" t="s">
        <v>7604</v>
      </c>
      <c r="K64" s="16" t="s">
        <v>7802</v>
      </c>
      <c r="L64" s="14" t="s">
        <v>7566</v>
      </c>
      <c r="M64" s="14" t="s">
        <v>7550</v>
      </c>
      <c r="N64" s="16" t="s">
        <v>7803</v>
      </c>
      <c r="O64" s="14" t="s">
        <v>7607</v>
      </c>
      <c r="P64" s="14" t="s">
        <v>7804</v>
      </c>
      <c r="Q64" s="16"/>
      <c r="R64" s="14" t="s">
        <v>7805</v>
      </c>
      <c r="S64" s="14" t="s">
        <v>7771</v>
      </c>
      <c r="T64" s="15" t="n">
        <v>46286</v>
      </c>
      <c r="U64" s="14" t="s">
        <v>168</v>
      </c>
    </row>
    <row r="65" customFormat="false" ht="76.5" hidden="false" customHeight="true" outlineLevel="0" collapsed="false">
      <c r="A65" s="14" t="str">
        <f aca="false">IF(B65="","","ARG-"&amp;TEXT(ROW()-1,"0000"))</f>
        <v>ARG-0064</v>
      </c>
      <c r="B65" s="14" t="s">
        <v>2340</v>
      </c>
      <c r="C65" s="14" t="str">
        <f aca="false">IF(B65="","",IF(LEFT(B65,3)="INT","Intramuraal",IF(LEFT(B65,3)="GVS","GVS","")))</f>
        <v>Intramuraal</v>
      </c>
      <c r="D65" s="14" t="str">
        <f aca="false">IF(B65="","",IFERROR(INDEX(Intramuraal!$F:$F,MATCH(B65,Intramuraal!$A:$A,0)),IFERROR(INDEX(GVS!$F:$F,MATCH(B65,GVS!$A:$A,0)),"onbekend ID")))</f>
        <v>axicabtagene ciloleucel (Yescarta®)</v>
      </c>
      <c r="E65" s="15" t="n">
        <f aca="false">IF(B65="","",IFERROR(IF(INDEX(Intramuraal!$C:$C,MATCH(B65,Intramuraal!$A:$A,0))="","",INDEX(Intramuraal!$C:$C,MATCH(B65,Intramuraal!$A:$A,0))),IFERROR(IF(INDEX(GVS!$C:$C,MATCH(B65,GVS!$A:$A,0))="","",INDEX(GVS!$C:$C,MATCH(B65,GVS!$A:$A,0))),"")))</f>
        <v>43531</v>
      </c>
      <c r="F65" s="14" t="str">
        <f aca="false">IF(B65="","",IFERROR(IF(INDEX(Intramuraal!$J:$J,MATCH(B65,Intramuraal!$A:$A,0))="","",INDEX(Intramuraal!$J:$J,MATCH(B65,Intramuraal!$A:$A,0))),IFERROR(IF(INDEX(GVS!$J:$J,MATCH(B65,GVS!$A:$A,0))="","",INDEX(GVS!$J:$J,MATCH(B65,GVS!$A:$A,0))),"")))</f>
        <v>Hemato-oncologie</v>
      </c>
      <c r="G65" s="14" t="str">
        <f aca="false">IF(B65="","",IFERROR(IF(INDEX(Intramuraal!$N:$N,MATCH(B65,Intramuraal!$A:$A,0))="","",INDEX(Intramuraal!$N:$N,MATCH(B65,Intramuraal!$A:$A,0))),IFERROR(IF(INDEX(GVS!$N:$N,MATCH(B65,GVS!$A:$A,0))="","",INDEX(GVS!$N:$N,MATCH(B65,GVS!$A:$A,0))),"")))</f>
        <v>DLBCL / LBCL</v>
      </c>
      <c r="H65" s="14" t="str">
        <f aca="false">IF(B65="","",IFERROR(IF(INDEX(Intramuraal!$O:$O,MATCH(B65,Intramuraal!$A:$A,0))="","",INDEX(Intramuraal!$O:$O,MATCH(B65,Intramuraal!$A:$A,0))),IFERROR(IF(INDEX(GVS!$O:$O,MATCH(B65,GVS!$A:$A,0))="","",INDEX(GVS!$O:$O,MATCH(B65,GVS!$A:$A,0))),"")))</f>
        <v>3e lijn of later</v>
      </c>
      <c r="I65" s="14" t="s">
        <v>7658</v>
      </c>
      <c r="J65" s="14" t="s">
        <v>7659</v>
      </c>
      <c r="K65" s="16" t="s">
        <v>7806</v>
      </c>
      <c r="L65" s="14" t="s">
        <v>7549</v>
      </c>
      <c r="M65" s="14" t="s">
        <v>7543</v>
      </c>
      <c r="N65" s="16" t="s">
        <v>7807</v>
      </c>
      <c r="O65" s="14" t="s">
        <v>7662</v>
      </c>
      <c r="P65" s="14" t="s">
        <v>7741</v>
      </c>
      <c r="Q65" s="16"/>
      <c r="R65" s="14" t="s">
        <v>7808</v>
      </c>
      <c r="S65" s="14" t="s">
        <v>7771</v>
      </c>
      <c r="T65" s="15" t="n">
        <v>46286</v>
      </c>
      <c r="U65" s="14" t="s">
        <v>168</v>
      </c>
    </row>
    <row r="66" customFormat="false" ht="51" hidden="false" customHeight="true" outlineLevel="0" collapsed="false">
      <c r="A66" s="14" t="str">
        <f aca="false">IF(B66="","","ARG-"&amp;TEXT(ROW()-1,"0000"))</f>
        <v>ARG-0065</v>
      </c>
      <c r="B66" s="14" t="s">
        <v>2340</v>
      </c>
      <c r="C66" s="14" t="str">
        <f aca="false">IF(B66="","",IF(LEFT(B66,3)="INT","Intramuraal",IF(LEFT(B66,3)="GVS","GVS","")))</f>
        <v>Intramuraal</v>
      </c>
      <c r="D66" s="14" t="str">
        <f aca="false">IF(B66="","",IFERROR(INDEX(Intramuraal!$F:$F,MATCH(B66,Intramuraal!$A:$A,0)),IFERROR(INDEX(GVS!$F:$F,MATCH(B66,GVS!$A:$A,0)),"onbekend ID")))</f>
        <v>axicabtagene ciloleucel (Yescarta®)</v>
      </c>
      <c r="E66" s="15" t="n">
        <f aca="false">IF(B66="","",IFERROR(IF(INDEX(Intramuraal!$C:$C,MATCH(B66,Intramuraal!$A:$A,0))="","",INDEX(Intramuraal!$C:$C,MATCH(B66,Intramuraal!$A:$A,0))),IFERROR(IF(INDEX(GVS!$C:$C,MATCH(B66,GVS!$A:$A,0))="","",INDEX(GVS!$C:$C,MATCH(B66,GVS!$A:$A,0))),"")))</f>
        <v>43531</v>
      </c>
      <c r="F66" s="14" t="str">
        <f aca="false">IF(B66="","",IFERROR(IF(INDEX(Intramuraal!$J:$J,MATCH(B66,Intramuraal!$A:$A,0))="","",INDEX(Intramuraal!$J:$J,MATCH(B66,Intramuraal!$A:$A,0))),IFERROR(IF(INDEX(GVS!$J:$J,MATCH(B66,GVS!$A:$A,0))="","",INDEX(GVS!$J:$J,MATCH(B66,GVS!$A:$A,0))),"")))</f>
        <v>Hemato-oncologie</v>
      </c>
      <c r="G66" s="14" t="str">
        <f aca="false">IF(B66="","",IFERROR(IF(INDEX(Intramuraal!$N:$N,MATCH(B66,Intramuraal!$A:$A,0))="","",INDEX(Intramuraal!$N:$N,MATCH(B66,Intramuraal!$A:$A,0))),IFERROR(IF(INDEX(GVS!$N:$N,MATCH(B66,GVS!$A:$A,0))="","",INDEX(GVS!$N:$N,MATCH(B66,GVS!$A:$A,0))),"")))</f>
        <v>DLBCL / LBCL</v>
      </c>
      <c r="H66" s="14" t="str">
        <f aca="false">IF(B66="","",IFERROR(IF(INDEX(Intramuraal!$O:$O,MATCH(B66,Intramuraal!$A:$A,0))="","",INDEX(Intramuraal!$O:$O,MATCH(B66,Intramuraal!$A:$A,0))),IFERROR(IF(INDEX(GVS!$O:$O,MATCH(B66,GVS!$A:$A,0))="","",INDEX(GVS!$O:$O,MATCH(B66,GVS!$A:$A,0))),"")))</f>
        <v>3e lijn of later</v>
      </c>
      <c r="I66" s="14" t="s">
        <v>7658</v>
      </c>
      <c r="J66" s="14" t="s">
        <v>7659</v>
      </c>
      <c r="K66" s="16" t="s">
        <v>7809</v>
      </c>
      <c r="L66" s="14" t="s">
        <v>7566</v>
      </c>
      <c r="M66" s="14" t="s">
        <v>7543</v>
      </c>
      <c r="N66" s="16" t="s">
        <v>7810</v>
      </c>
      <c r="O66" s="14" t="s">
        <v>7662</v>
      </c>
      <c r="P66" s="14" t="s">
        <v>7741</v>
      </c>
      <c r="Q66" s="16"/>
      <c r="R66" s="14" t="s">
        <v>7811</v>
      </c>
      <c r="S66" s="14" t="s">
        <v>7771</v>
      </c>
      <c r="T66" s="15" t="n">
        <v>46286</v>
      </c>
      <c r="U66" s="14" t="s">
        <v>168</v>
      </c>
    </row>
    <row r="67" customFormat="false" ht="76.5" hidden="false" customHeight="true" outlineLevel="0" collapsed="false">
      <c r="A67" s="14" t="str">
        <f aca="false">IF(B67="","","ARG-"&amp;TEXT(ROW()-1,"0000"))</f>
        <v>ARG-0066</v>
      </c>
      <c r="B67" s="14" t="s">
        <v>2340</v>
      </c>
      <c r="C67" s="14" t="str">
        <f aca="false">IF(B67="","",IF(LEFT(B67,3)="INT","Intramuraal",IF(LEFT(B67,3)="GVS","GVS","")))</f>
        <v>Intramuraal</v>
      </c>
      <c r="D67" s="14" t="str">
        <f aca="false">IF(B67="","",IFERROR(INDEX(Intramuraal!$F:$F,MATCH(B67,Intramuraal!$A:$A,0)),IFERROR(INDEX(GVS!$F:$F,MATCH(B67,GVS!$A:$A,0)),"onbekend ID")))</f>
        <v>axicabtagene ciloleucel (Yescarta®)</v>
      </c>
      <c r="E67" s="15" t="n">
        <f aca="false">IF(B67="","",IFERROR(IF(INDEX(Intramuraal!$C:$C,MATCH(B67,Intramuraal!$A:$A,0))="","",INDEX(Intramuraal!$C:$C,MATCH(B67,Intramuraal!$A:$A,0))),IFERROR(IF(INDEX(GVS!$C:$C,MATCH(B67,GVS!$A:$A,0))="","",INDEX(GVS!$C:$C,MATCH(B67,GVS!$A:$A,0))),"")))</f>
        <v>43531</v>
      </c>
      <c r="F67" s="14" t="str">
        <f aca="false">IF(B67="","",IFERROR(IF(INDEX(Intramuraal!$J:$J,MATCH(B67,Intramuraal!$A:$A,0))="","",INDEX(Intramuraal!$J:$J,MATCH(B67,Intramuraal!$A:$A,0))),IFERROR(IF(INDEX(GVS!$J:$J,MATCH(B67,GVS!$A:$A,0))="","",INDEX(GVS!$J:$J,MATCH(B67,GVS!$A:$A,0))),"")))</f>
        <v>Hemato-oncologie</v>
      </c>
      <c r="G67" s="14" t="str">
        <f aca="false">IF(B67="","",IFERROR(IF(INDEX(Intramuraal!$N:$N,MATCH(B67,Intramuraal!$A:$A,0))="","",INDEX(Intramuraal!$N:$N,MATCH(B67,Intramuraal!$A:$A,0))),IFERROR(IF(INDEX(GVS!$N:$N,MATCH(B67,GVS!$A:$A,0))="","",INDEX(GVS!$N:$N,MATCH(B67,GVS!$A:$A,0))),"")))</f>
        <v>DLBCL / LBCL</v>
      </c>
      <c r="H67" s="14" t="str">
        <f aca="false">IF(B67="","",IFERROR(IF(INDEX(Intramuraal!$O:$O,MATCH(B67,Intramuraal!$A:$A,0))="","",INDEX(Intramuraal!$O:$O,MATCH(B67,Intramuraal!$A:$A,0))),IFERROR(IF(INDEX(GVS!$O:$O,MATCH(B67,GVS!$A:$A,0))="","",INDEX(GVS!$O:$O,MATCH(B67,GVS!$A:$A,0))),"")))</f>
        <v>3e lijn of later</v>
      </c>
      <c r="I67" s="14" t="s">
        <v>7617</v>
      </c>
      <c r="J67" s="14" t="s">
        <v>7554</v>
      </c>
      <c r="K67" s="16" t="s">
        <v>7812</v>
      </c>
      <c r="L67" s="14" t="s">
        <v>7549</v>
      </c>
      <c r="M67" s="14" t="s">
        <v>7543</v>
      </c>
      <c r="N67" s="16" t="s">
        <v>7813</v>
      </c>
      <c r="O67" s="14" t="s">
        <v>7614</v>
      </c>
      <c r="P67" s="14" t="s">
        <v>7814</v>
      </c>
      <c r="Q67" s="16"/>
      <c r="R67" s="14" t="s">
        <v>7815</v>
      </c>
      <c r="S67" s="14" t="s">
        <v>7771</v>
      </c>
      <c r="T67" s="15" t="n">
        <v>46286</v>
      </c>
      <c r="U67" s="14" t="s">
        <v>168</v>
      </c>
    </row>
    <row r="68" customFormat="false" ht="76.5" hidden="false" customHeight="true" outlineLevel="0" collapsed="false">
      <c r="A68" s="14" t="str">
        <f aca="false">IF(B68="","","ARG-"&amp;TEXT(ROW()-1,"0000"))</f>
        <v>ARG-0067</v>
      </c>
      <c r="B68" s="14" t="s">
        <v>2340</v>
      </c>
      <c r="C68" s="14" t="str">
        <f aca="false">IF(B68="","",IF(LEFT(B68,3)="INT","Intramuraal",IF(LEFT(B68,3)="GVS","GVS","")))</f>
        <v>Intramuraal</v>
      </c>
      <c r="D68" s="14" t="str">
        <f aca="false">IF(B68="","",IFERROR(INDEX(Intramuraal!$F:$F,MATCH(B68,Intramuraal!$A:$A,0)),IFERROR(INDEX(GVS!$F:$F,MATCH(B68,GVS!$A:$A,0)),"onbekend ID")))</f>
        <v>axicabtagene ciloleucel (Yescarta®)</v>
      </c>
      <c r="E68" s="15" t="n">
        <f aca="false">IF(B68="","",IFERROR(IF(INDEX(Intramuraal!$C:$C,MATCH(B68,Intramuraal!$A:$A,0))="","",INDEX(Intramuraal!$C:$C,MATCH(B68,Intramuraal!$A:$A,0))),IFERROR(IF(INDEX(GVS!$C:$C,MATCH(B68,GVS!$A:$A,0))="","",INDEX(GVS!$C:$C,MATCH(B68,GVS!$A:$A,0))),"")))</f>
        <v>43531</v>
      </c>
      <c r="F68" s="14" t="str">
        <f aca="false">IF(B68="","",IFERROR(IF(INDEX(Intramuraal!$J:$J,MATCH(B68,Intramuraal!$A:$A,0))="","",INDEX(Intramuraal!$J:$J,MATCH(B68,Intramuraal!$A:$A,0))),IFERROR(IF(INDEX(GVS!$J:$J,MATCH(B68,GVS!$A:$A,0))="","",INDEX(GVS!$J:$J,MATCH(B68,GVS!$A:$A,0))),"")))</f>
        <v>Hemato-oncologie</v>
      </c>
      <c r="G68" s="14" t="str">
        <f aca="false">IF(B68="","",IFERROR(IF(INDEX(Intramuraal!$N:$N,MATCH(B68,Intramuraal!$A:$A,0))="","",INDEX(Intramuraal!$N:$N,MATCH(B68,Intramuraal!$A:$A,0))),IFERROR(IF(INDEX(GVS!$N:$N,MATCH(B68,GVS!$A:$A,0))="","",INDEX(GVS!$N:$N,MATCH(B68,GVS!$A:$A,0))),"")))</f>
        <v>DLBCL / LBCL</v>
      </c>
      <c r="H68" s="14" t="str">
        <f aca="false">IF(B68="","",IFERROR(IF(INDEX(Intramuraal!$O:$O,MATCH(B68,Intramuraal!$A:$A,0))="","",INDEX(Intramuraal!$O:$O,MATCH(B68,Intramuraal!$A:$A,0))),IFERROR(IF(INDEX(GVS!$O:$O,MATCH(B68,GVS!$A:$A,0))="","",INDEX(GVS!$O:$O,MATCH(B68,GVS!$A:$A,0))),"")))</f>
        <v>3e lijn of later</v>
      </c>
      <c r="I68" s="14" t="s">
        <v>7574</v>
      </c>
      <c r="J68" s="14" t="s">
        <v>7621</v>
      </c>
      <c r="K68" s="16" t="s">
        <v>7816</v>
      </c>
      <c r="L68" s="14" t="s">
        <v>7535</v>
      </c>
      <c r="M68" s="14" t="s">
        <v>7543</v>
      </c>
      <c r="N68" s="16" t="s">
        <v>7817</v>
      </c>
      <c r="O68" s="14" t="s">
        <v>7607</v>
      </c>
      <c r="P68" s="14" t="s">
        <v>7818</v>
      </c>
      <c r="Q68" s="16"/>
      <c r="R68" s="14" t="s">
        <v>7819</v>
      </c>
      <c r="S68" s="14" t="s">
        <v>7771</v>
      </c>
      <c r="T68" s="15" t="n">
        <v>46286</v>
      </c>
      <c r="U68" s="14" t="s">
        <v>168</v>
      </c>
    </row>
    <row r="69" customFormat="false" ht="89.25" hidden="false" customHeight="true" outlineLevel="0" collapsed="false">
      <c r="A69" s="14" t="str">
        <f aca="false">IF(B69="","","ARG-"&amp;TEXT(ROW()-1,"0000"))</f>
        <v>ARG-0068</v>
      </c>
      <c r="B69" s="14" t="s">
        <v>2284</v>
      </c>
      <c r="C69" s="14" t="str">
        <f aca="false">IF(B69="","",IF(LEFT(B69,3)="INT","Intramuraal",IF(LEFT(B69,3)="GVS","GVS","")))</f>
        <v>Intramuraal</v>
      </c>
      <c r="D69" s="14" t="str">
        <f aca="false">IF(B69="","",IFERROR(INDEX(Intramuraal!$F:$F,MATCH(B69,Intramuraal!$A:$A,0)),IFERROR(INDEX(GVS!$F:$F,MATCH(B69,GVS!$A:$A,0)),"onbekend ID")))</f>
        <v>venetoclax (Venclyxto®) in combinatie met rituximab</v>
      </c>
      <c r="E69" s="15" t="n">
        <f aca="false">IF(B69="","",IFERROR(IF(INDEX(Intramuraal!$C:$C,MATCH(B69,Intramuraal!$A:$A,0))="","",INDEX(Intramuraal!$C:$C,MATCH(B69,Intramuraal!$A:$A,0))),IFERROR(IF(INDEX(GVS!$C:$C,MATCH(B69,GVS!$A:$A,0))="","",INDEX(GVS!$C:$C,MATCH(B69,GVS!$A:$A,0))),"")))</f>
        <v>43593</v>
      </c>
      <c r="F69" s="14" t="str">
        <f aca="false">IF(B69="","",IFERROR(IF(INDEX(Intramuraal!$J:$J,MATCH(B69,Intramuraal!$A:$A,0))="","",INDEX(Intramuraal!$J:$J,MATCH(B69,Intramuraal!$A:$A,0))),IFERROR(IF(INDEX(GVS!$J:$J,MATCH(B69,GVS!$A:$A,0))="","",INDEX(GVS!$J:$J,MATCH(B69,GVS!$A:$A,0))),"")))</f>
        <v>Hemato-oncologie</v>
      </c>
      <c r="G69" s="14" t="str">
        <f aca="false">IF(B69="","",IFERROR(IF(INDEX(Intramuraal!$N:$N,MATCH(B69,Intramuraal!$A:$A,0))="","",INDEX(Intramuraal!$N:$N,MATCH(B69,Intramuraal!$A:$A,0))),IFERROR(IF(INDEX(GVS!$N:$N,MATCH(B69,GVS!$A:$A,0))="","",INDEX(GVS!$N:$N,MATCH(B69,GVS!$A:$A,0))),"")))</f>
        <v>CLL</v>
      </c>
      <c r="H69" s="14" t="str">
        <f aca="false">IF(B69="","",IFERROR(IF(INDEX(Intramuraal!$O:$O,MATCH(B69,Intramuraal!$A:$A,0))="","",INDEX(Intramuraal!$O:$O,MATCH(B69,Intramuraal!$A:$A,0))),IFERROR(IF(INDEX(GVS!$O:$O,MATCH(B69,GVS!$A:$A,0))="","",INDEX(GVS!$O:$O,MATCH(B69,GVS!$A:$A,0))),"")))</f>
        <v>2e lijn</v>
      </c>
      <c r="I69" s="14" t="s">
        <v>7532</v>
      </c>
      <c r="J69" s="14" t="s">
        <v>7564</v>
      </c>
      <c r="K69" s="16" t="s">
        <v>7820</v>
      </c>
      <c r="L69" s="14" t="s">
        <v>7549</v>
      </c>
      <c r="M69" s="14" t="s">
        <v>7536</v>
      </c>
      <c r="N69" s="16" t="s">
        <v>7821</v>
      </c>
      <c r="O69" s="14" t="s">
        <v>7607</v>
      </c>
      <c r="P69" s="14" t="s">
        <v>7822</v>
      </c>
      <c r="Q69" s="16"/>
      <c r="R69" s="14" t="s">
        <v>7823</v>
      </c>
      <c r="S69" s="14" t="s">
        <v>7824</v>
      </c>
      <c r="T69" s="15" t="n">
        <v>46286</v>
      </c>
      <c r="U69" s="14" t="s">
        <v>168</v>
      </c>
    </row>
    <row r="70" customFormat="false" ht="63.75" hidden="false" customHeight="true" outlineLevel="0" collapsed="false">
      <c r="A70" s="14" t="str">
        <f aca="false">IF(B70="","","ARG-"&amp;TEXT(ROW()-1,"0000"))</f>
        <v>ARG-0069</v>
      </c>
      <c r="B70" s="14" t="s">
        <v>2284</v>
      </c>
      <c r="C70" s="14" t="str">
        <f aca="false">IF(B70="","",IF(LEFT(B70,3)="INT","Intramuraal",IF(LEFT(B70,3)="GVS","GVS","")))</f>
        <v>Intramuraal</v>
      </c>
      <c r="D70" s="14" t="str">
        <f aca="false">IF(B70="","",IFERROR(INDEX(Intramuraal!$F:$F,MATCH(B70,Intramuraal!$A:$A,0)),IFERROR(INDEX(GVS!$F:$F,MATCH(B70,GVS!$A:$A,0)),"onbekend ID")))</f>
        <v>venetoclax (Venclyxto®) in combinatie met rituximab</v>
      </c>
      <c r="E70" s="15" t="n">
        <f aca="false">IF(B70="","",IFERROR(IF(INDEX(Intramuraal!$C:$C,MATCH(B70,Intramuraal!$A:$A,0))="","",INDEX(Intramuraal!$C:$C,MATCH(B70,Intramuraal!$A:$A,0))),IFERROR(IF(INDEX(GVS!$C:$C,MATCH(B70,GVS!$A:$A,0))="","",INDEX(GVS!$C:$C,MATCH(B70,GVS!$A:$A,0))),"")))</f>
        <v>43593</v>
      </c>
      <c r="F70" s="14" t="str">
        <f aca="false">IF(B70="","",IFERROR(IF(INDEX(Intramuraal!$J:$J,MATCH(B70,Intramuraal!$A:$A,0))="","",INDEX(Intramuraal!$J:$J,MATCH(B70,Intramuraal!$A:$A,0))),IFERROR(IF(INDEX(GVS!$J:$J,MATCH(B70,GVS!$A:$A,0))="","",INDEX(GVS!$J:$J,MATCH(B70,GVS!$A:$A,0))),"")))</f>
        <v>Hemato-oncologie</v>
      </c>
      <c r="G70" s="14" t="str">
        <f aca="false">IF(B70="","",IFERROR(IF(INDEX(Intramuraal!$N:$N,MATCH(B70,Intramuraal!$A:$A,0))="","",INDEX(Intramuraal!$N:$N,MATCH(B70,Intramuraal!$A:$A,0))),IFERROR(IF(INDEX(GVS!$N:$N,MATCH(B70,GVS!$A:$A,0))="","",INDEX(GVS!$N:$N,MATCH(B70,GVS!$A:$A,0))),"")))</f>
        <v>CLL</v>
      </c>
      <c r="H70" s="14" t="str">
        <f aca="false">IF(B70="","",IFERROR(IF(INDEX(Intramuraal!$O:$O,MATCH(B70,Intramuraal!$A:$A,0))="","",INDEX(Intramuraal!$O:$O,MATCH(B70,Intramuraal!$A:$A,0))),IFERROR(IF(INDEX(GVS!$O:$O,MATCH(B70,GVS!$A:$A,0))="","",INDEX(GVS!$O:$O,MATCH(B70,GVS!$A:$A,0))),"")))</f>
        <v>2e lijn</v>
      </c>
      <c r="I70" s="14" t="s">
        <v>7532</v>
      </c>
      <c r="J70" s="14" t="s">
        <v>7533</v>
      </c>
      <c r="K70" s="16" t="s">
        <v>7825</v>
      </c>
      <c r="L70" s="14" t="s">
        <v>7549</v>
      </c>
      <c r="M70" s="14" t="s">
        <v>7543</v>
      </c>
      <c r="N70" s="16" t="s">
        <v>7826</v>
      </c>
      <c r="O70" s="14" t="s">
        <v>7614</v>
      </c>
      <c r="P70" s="14" t="s">
        <v>7827</v>
      </c>
      <c r="Q70" s="16"/>
      <c r="R70" s="14" t="s">
        <v>7828</v>
      </c>
      <c r="S70" s="14" t="s">
        <v>7824</v>
      </c>
      <c r="T70" s="15" t="n">
        <v>46286</v>
      </c>
      <c r="U70" s="14" t="s">
        <v>168</v>
      </c>
    </row>
    <row r="71" customFormat="false" ht="51" hidden="false" customHeight="true" outlineLevel="0" collapsed="false">
      <c r="A71" s="14" t="str">
        <f aca="false">IF(B71="","","ARG-"&amp;TEXT(ROW()-1,"0000"))</f>
        <v>ARG-0070</v>
      </c>
      <c r="B71" s="14" t="s">
        <v>2284</v>
      </c>
      <c r="C71" s="14" t="str">
        <f aca="false">IF(B71="","",IF(LEFT(B71,3)="INT","Intramuraal",IF(LEFT(B71,3)="GVS","GVS","")))</f>
        <v>Intramuraal</v>
      </c>
      <c r="D71" s="14" t="str">
        <f aca="false">IF(B71="","",IFERROR(INDEX(Intramuraal!$F:$F,MATCH(B71,Intramuraal!$A:$A,0)),IFERROR(INDEX(GVS!$F:$F,MATCH(B71,GVS!$A:$A,0)),"onbekend ID")))</f>
        <v>venetoclax (Venclyxto®) in combinatie met rituximab</v>
      </c>
      <c r="E71" s="15" t="n">
        <f aca="false">IF(B71="","",IFERROR(IF(INDEX(Intramuraal!$C:$C,MATCH(B71,Intramuraal!$A:$A,0))="","",INDEX(Intramuraal!$C:$C,MATCH(B71,Intramuraal!$A:$A,0))),IFERROR(IF(INDEX(GVS!$C:$C,MATCH(B71,GVS!$A:$A,0))="","",INDEX(GVS!$C:$C,MATCH(B71,GVS!$A:$A,0))),"")))</f>
        <v>43593</v>
      </c>
      <c r="F71" s="14" t="str">
        <f aca="false">IF(B71="","",IFERROR(IF(INDEX(Intramuraal!$J:$J,MATCH(B71,Intramuraal!$A:$A,0))="","",INDEX(Intramuraal!$J:$J,MATCH(B71,Intramuraal!$A:$A,0))),IFERROR(IF(INDEX(GVS!$J:$J,MATCH(B71,GVS!$A:$A,0))="","",INDEX(GVS!$J:$J,MATCH(B71,GVS!$A:$A,0))),"")))</f>
        <v>Hemato-oncologie</v>
      </c>
      <c r="G71" s="14" t="str">
        <f aca="false">IF(B71="","",IFERROR(IF(INDEX(Intramuraal!$N:$N,MATCH(B71,Intramuraal!$A:$A,0))="","",INDEX(Intramuraal!$N:$N,MATCH(B71,Intramuraal!$A:$A,0))),IFERROR(IF(INDEX(GVS!$N:$N,MATCH(B71,GVS!$A:$A,0))="","",INDEX(GVS!$N:$N,MATCH(B71,GVS!$A:$A,0))),"")))</f>
        <v>CLL</v>
      </c>
      <c r="H71" s="14" t="str">
        <f aca="false">IF(B71="","",IFERROR(IF(INDEX(Intramuraal!$O:$O,MATCH(B71,Intramuraal!$A:$A,0))="","",INDEX(Intramuraal!$O:$O,MATCH(B71,Intramuraal!$A:$A,0))),IFERROR(IF(INDEX(GVS!$O:$O,MATCH(B71,GVS!$A:$A,0))="","",INDEX(GVS!$O:$O,MATCH(B71,GVS!$A:$A,0))),"")))</f>
        <v>2e lijn</v>
      </c>
      <c r="I71" s="14" t="s">
        <v>7532</v>
      </c>
      <c r="J71" s="14" t="s">
        <v>7673</v>
      </c>
      <c r="K71" s="16" t="s">
        <v>7829</v>
      </c>
      <c r="L71" s="14" t="s">
        <v>7535</v>
      </c>
      <c r="M71" s="14" t="s">
        <v>7543</v>
      </c>
      <c r="N71" s="16" t="s">
        <v>7830</v>
      </c>
      <c r="O71" s="14" t="s">
        <v>7633</v>
      </c>
      <c r="P71" s="14" t="s">
        <v>7727</v>
      </c>
      <c r="Q71" s="16"/>
      <c r="R71" s="14" t="s">
        <v>7831</v>
      </c>
      <c r="S71" s="14" t="s">
        <v>7824</v>
      </c>
      <c r="T71" s="15" t="n">
        <v>46286</v>
      </c>
      <c r="U71" s="14" t="s">
        <v>168</v>
      </c>
    </row>
    <row r="72" customFormat="false" ht="76.5" hidden="false" customHeight="true" outlineLevel="0" collapsed="false">
      <c r="A72" s="14" t="str">
        <f aca="false">IF(B72="","","ARG-"&amp;TEXT(ROW()-1,"0000"))</f>
        <v>ARG-0071</v>
      </c>
      <c r="B72" s="14" t="s">
        <v>2284</v>
      </c>
      <c r="C72" s="14" t="str">
        <f aca="false">IF(B72="","",IF(LEFT(B72,3)="INT","Intramuraal",IF(LEFT(B72,3)="GVS","GVS","")))</f>
        <v>Intramuraal</v>
      </c>
      <c r="D72" s="14" t="str">
        <f aca="false">IF(B72="","",IFERROR(INDEX(Intramuraal!$F:$F,MATCH(B72,Intramuraal!$A:$A,0)),IFERROR(INDEX(GVS!$F:$F,MATCH(B72,GVS!$A:$A,0)),"onbekend ID")))</f>
        <v>venetoclax (Venclyxto®) in combinatie met rituximab</v>
      </c>
      <c r="E72" s="15" t="n">
        <f aca="false">IF(B72="","",IFERROR(IF(INDEX(Intramuraal!$C:$C,MATCH(B72,Intramuraal!$A:$A,0))="","",INDEX(Intramuraal!$C:$C,MATCH(B72,Intramuraal!$A:$A,0))),IFERROR(IF(INDEX(GVS!$C:$C,MATCH(B72,GVS!$A:$A,0))="","",INDEX(GVS!$C:$C,MATCH(B72,GVS!$A:$A,0))),"")))</f>
        <v>43593</v>
      </c>
      <c r="F72" s="14" t="str">
        <f aca="false">IF(B72="","",IFERROR(IF(INDEX(Intramuraal!$J:$J,MATCH(B72,Intramuraal!$A:$A,0))="","",INDEX(Intramuraal!$J:$J,MATCH(B72,Intramuraal!$A:$A,0))),IFERROR(IF(INDEX(GVS!$J:$J,MATCH(B72,GVS!$A:$A,0))="","",INDEX(GVS!$J:$J,MATCH(B72,GVS!$A:$A,0))),"")))</f>
        <v>Hemato-oncologie</v>
      </c>
      <c r="G72" s="14" t="str">
        <f aca="false">IF(B72="","",IFERROR(IF(INDEX(Intramuraal!$N:$N,MATCH(B72,Intramuraal!$A:$A,0))="","",INDEX(Intramuraal!$N:$N,MATCH(B72,Intramuraal!$A:$A,0))),IFERROR(IF(INDEX(GVS!$N:$N,MATCH(B72,GVS!$A:$A,0))="","",INDEX(GVS!$N:$N,MATCH(B72,GVS!$A:$A,0))),"")))</f>
        <v>CLL</v>
      </c>
      <c r="H72" s="14" t="str">
        <f aca="false">IF(B72="","",IFERROR(IF(INDEX(Intramuraal!$O:$O,MATCH(B72,Intramuraal!$A:$A,0))="","",INDEX(Intramuraal!$O:$O,MATCH(B72,Intramuraal!$A:$A,0))),IFERROR(IF(INDEX(GVS!$O:$O,MATCH(B72,GVS!$A:$A,0))="","",INDEX(GVS!$O:$O,MATCH(B72,GVS!$A:$A,0))),"")))</f>
        <v>2e lijn</v>
      </c>
      <c r="I72" s="14" t="s">
        <v>7580</v>
      </c>
      <c r="J72" s="14" t="s">
        <v>7559</v>
      </c>
      <c r="K72" s="16" t="s">
        <v>7832</v>
      </c>
      <c r="L72" s="14" t="s">
        <v>7586</v>
      </c>
      <c r="M72" s="14" t="s">
        <v>7536</v>
      </c>
      <c r="N72" s="16" t="s">
        <v>7833</v>
      </c>
      <c r="O72" s="14" t="s">
        <v>7784</v>
      </c>
      <c r="P72" s="14" t="s">
        <v>7789</v>
      </c>
      <c r="Q72" s="16"/>
      <c r="R72" s="14" t="s">
        <v>7834</v>
      </c>
      <c r="S72" s="14" t="s">
        <v>7824</v>
      </c>
      <c r="T72" s="15" t="n">
        <v>46286</v>
      </c>
      <c r="U72" s="14" t="s">
        <v>168</v>
      </c>
    </row>
    <row r="73" customFormat="false" ht="63.75" hidden="false" customHeight="true" outlineLevel="0" collapsed="false">
      <c r="A73" s="14" t="str">
        <f aca="false">IF(B73="","","ARG-"&amp;TEXT(ROW()-1,"0000"))</f>
        <v>ARG-0072</v>
      </c>
      <c r="B73" s="14" t="s">
        <v>2284</v>
      </c>
      <c r="C73" s="14" t="str">
        <f aca="false">IF(B73="","",IF(LEFT(B73,3)="INT","Intramuraal",IF(LEFT(B73,3)="GVS","GVS","")))</f>
        <v>Intramuraal</v>
      </c>
      <c r="D73" s="14" t="str">
        <f aca="false">IF(B73="","",IFERROR(INDEX(Intramuraal!$F:$F,MATCH(B73,Intramuraal!$A:$A,0)),IFERROR(INDEX(GVS!$F:$F,MATCH(B73,GVS!$A:$A,0)),"onbekend ID")))</f>
        <v>venetoclax (Venclyxto®) in combinatie met rituximab</v>
      </c>
      <c r="E73" s="15" t="n">
        <f aca="false">IF(B73="","",IFERROR(IF(INDEX(Intramuraal!$C:$C,MATCH(B73,Intramuraal!$A:$A,0))="","",INDEX(Intramuraal!$C:$C,MATCH(B73,Intramuraal!$A:$A,0))),IFERROR(IF(INDEX(GVS!$C:$C,MATCH(B73,GVS!$A:$A,0))="","",INDEX(GVS!$C:$C,MATCH(B73,GVS!$A:$A,0))),"")))</f>
        <v>43593</v>
      </c>
      <c r="F73" s="14" t="str">
        <f aca="false">IF(B73="","",IFERROR(IF(INDEX(Intramuraal!$J:$J,MATCH(B73,Intramuraal!$A:$A,0))="","",INDEX(Intramuraal!$J:$J,MATCH(B73,Intramuraal!$A:$A,0))),IFERROR(IF(INDEX(GVS!$J:$J,MATCH(B73,GVS!$A:$A,0))="","",INDEX(GVS!$J:$J,MATCH(B73,GVS!$A:$A,0))),"")))</f>
        <v>Hemato-oncologie</v>
      </c>
      <c r="G73" s="14" t="str">
        <f aca="false">IF(B73="","",IFERROR(IF(INDEX(Intramuraal!$N:$N,MATCH(B73,Intramuraal!$A:$A,0))="","",INDEX(Intramuraal!$N:$N,MATCH(B73,Intramuraal!$A:$A,0))),IFERROR(IF(INDEX(GVS!$N:$N,MATCH(B73,GVS!$A:$A,0))="","",INDEX(GVS!$N:$N,MATCH(B73,GVS!$A:$A,0))),"")))</f>
        <v>CLL</v>
      </c>
      <c r="H73" s="14" t="str">
        <f aca="false">IF(B73="","",IFERROR(IF(INDEX(Intramuraal!$O:$O,MATCH(B73,Intramuraal!$A:$A,0))="","",INDEX(Intramuraal!$O:$O,MATCH(B73,Intramuraal!$A:$A,0))),IFERROR(IF(INDEX(GVS!$O:$O,MATCH(B73,GVS!$A:$A,0))="","",INDEX(GVS!$O:$O,MATCH(B73,GVS!$A:$A,0))),"")))</f>
        <v>2e lijn</v>
      </c>
      <c r="I73" s="14" t="s">
        <v>7580</v>
      </c>
      <c r="J73" s="14" t="s">
        <v>7575</v>
      </c>
      <c r="K73" s="16" t="s">
        <v>7835</v>
      </c>
      <c r="L73" s="14" t="s">
        <v>7549</v>
      </c>
      <c r="M73" s="14" t="s">
        <v>7543</v>
      </c>
      <c r="N73" s="16" t="s">
        <v>7836</v>
      </c>
      <c r="O73" s="14" t="s">
        <v>7607</v>
      </c>
      <c r="P73" s="14" t="s">
        <v>7837</v>
      </c>
      <c r="Q73" s="16"/>
      <c r="R73" s="14" t="s">
        <v>7838</v>
      </c>
      <c r="S73" s="14" t="s">
        <v>7824</v>
      </c>
      <c r="T73" s="15" t="n">
        <v>46286</v>
      </c>
      <c r="U73" s="14" t="s">
        <v>168</v>
      </c>
    </row>
    <row r="74" customFormat="false" ht="76.5" hidden="false" customHeight="true" outlineLevel="0" collapsed="false">
      <c r="A74" s="14" t="str">
        <f aca="false">IF(B74="","","ARG-"&amp;TEXT(ROW()-1,"0000"))</f>
        <v>ARG-0073</v>
      </c>
      <c r="B74" s="14" t="s">
        <v>2284</v>
      </c>
      <c r="C74" s="14" t="str">
        <f aca="false">IF(B74="","",IF(LEFT(B74,3)="INT","Intramuraal",IF(LEFT(B74,3)="GVS","GVS","")))</f>
        <v>Intramuraal</v>
      </c>
      <c r="D74" s="14" t="str">
        <f aca="false">IF(B74="","",IFERROR(INDEX(Intramuraal!$F:$F,MATCH(B74,Intramuraal!$A:$A,0)),IFERROR(INDEX(GVS!$F:$F,MATCH(B74,GVS!$A:$A,0)),"onbekend ID")))</f>
        <v>venetoclax (Venclyxto®) in combinatie met rituximab</v>
      </c>
      <c r="E74" s="15" t="n">
        <f aca="false">IF(B74="","",IFERROR(IF(INDEX(Intramuraal!$C:$C,MATCH(B74,Intramuraal!$A:$A,0))="","",INDEX(Intramuraal!$C:$C,MATCH(B74,Intramuraal!$A:$A,0))),IFERROR(IF(INDEX(GVS!$C:$C,MATCH(B74,GVS!$A:$A,0))="","",INDEX(GVS!$C:$C,MATCH(B74,GVS!$A:$A,0))),"")))</f>
        <v>43593</v>
      </c>
      <c r="F74" s="14" t="str">
        <f aca="false">IF(B74="","",IFERROR(IF(INDEX(Intramuraal!$J:$J,MATCH(B74,Intramuraal!$A:$A,0))="","",INDEX(Intramuraal!$J:$J,MATCH(B74,Intramuraal!$A:$A,0))),IFERROR(IF(INDEX(GVS!$J:$J,MATCH(B74,GVS!$A:$A,0))="","",INDEX(GVS!$J:$J,MATCH(B74,GVS!$A:$A,0))),"")))</f>
        <v>Hemato-oncologie</v>
      </c>
      <c r="G74" s="14" t="str">
        <f aca="false">IF(B74="","",IFERROR(IF(INDEX(Intramuraal!$N:$N,MATCH(B74,Intramuraal!$A:$A,0))="","",INDEX(Intramuraal!$N:$N,MATCH(B74,Intramuraal!$A:$A,0))),IFERROR(IF(INDEX(GVS!$N:$N,MATCH(B74,GVS!$A:$A,0))="","",INDEX(GVS!$N:$N,MATCH(B74,GVS!$A:$A,0))),"")))</f>
        <v>CLL</v>
      </c>
      <c r="H74" s="14" t="str">
        <f aca="false">IF(B74="","",IFERROR(IF(INDEX(Intramuraal!$O:$O,MATCH(B74,Intramuraal!$A:$A,0))="","",INDEX(Intramuraal!$O:$O,MATCH(B74,Intramuraal!$A:$A,0))),IFERROR(IF(INDEX(GVS!$O:$O,MATCH(B74,GVS!$A:$A,0))="","",INDEX(GVS!$O:$O,MATCH(B74,GVS!$A:$A,0))),"")))</f>
        <v>2e lijn</v>
      </c>
      <c r="I74" s="14" t="s">
        <v>7610</v>
      </c>
      <c r="J74" s="14" t="s">
        <v>7611</v>
      </c>
      <c r="K74" s="16" t="s">
        <v>7839</v>
      </c>
      <c r="L74" s="14" t="s">
        <v>7549</v>
      </c>
      <c r="M74" s="14" t="s">
        <v>7536</v>
      </c>
      <c r="N74" s="16" t="s">
        <v>7840</v>
      </c>
      <c r="O74" s="14" t="s">
        <v>7607</v>
      </c>
      <c r="P74" s="14" t="s">
        <v>7800</v>
      </c>
      <c r="Q74" s="16"/>
      <c r="R74" s="14" t="s">
        <v>7841</v>
      </c>
      <c r="S74" s="14" t="s">
        <v>7824</v>
      </c>
      <c r="T74" s="15" t="n">
        <v>46286</v>
      </c>
      <c r="U74" s="14" t="s">
        <v>168</v>
      </c>
    </row>
    <row r="75" customFormat="false" ht="76.5" hidden="false" customHeight="true" outlineLevel="0" collapsed="false">
      <c r="A75" s="14" t="str">
        <f aca="false">IF(B75="","","ARG-"&amp;TEXT(ROW()-1,"0000"))</f>
        <v>ARG-0074</v>
      </c>
      <c r="B75" s="14" t="s">
        <v>2284</v>
      </c>
      <c r="C75" s="14" t="str">
        <f aca="false">IF(B75="","",IF(LEFT(B75,3)="INT","Intramuraal",IF(LEFT(B75,3)="GVS","GVS","")))</f>
        <v>Intramuraal</v>
      </c>
      <c r="D75" s="14" t="str">
        <f aca="false">IF(B75="","",IFERROR(INDEX(Intramuraal!$F:$F,MATCH(B75,Intramuraal!$A:$A,0)),IFERROR(INDEX(GVS!$F:$F,MATCH(B75,GVS!$A:$A,0)),"onbekend ID")))</f>
        <v>venetoclax (Venclyxto®) in combinatie met rituximab</v>
      </c>
      <c r="E75" s="15" t="n">
        <f aca="false">IF(B75="","",IFERROR(IF(INDEX(Intramuraal!$C:$C,MATCH(B75,Intramuraal!$A:$A,0))="","",INDEX(Intramuraal!$C:$C,MATCH(B75,Intramuraal!$A:$A,0))),IFERROR(IF(INDEX(GVS!$C:$C,MATCH(B75,GVS!$A:$A,0))="","",INDEX(GVS!$C:$C,MATCH(B75,GVS!$A:$A,0))),"")))</f>
        <v>43593</v>
      </c>
      <c r="F75" s="14" t="str">
        <f aca="false">IF(B75="","",IFERROR(IF(INDEX(Intramuraal!$J:$J,MATCH(B75,Intramuraal!$A:$A,0))="","",INDEX(Intramuraal!$J:$J,MATCH(B75,Intramuraal!$A:$A,0))),IFERROR(IF(INDEX(GVS!$J:$J,MATCH(B75,GVS!$A:$A,0))="","",INDEX(GVS!$J:$J,MATCH(B75,GVS!$A:$A,0))),"")))</f>
        <v>Hemato-oncologie</v>
      </c>
      <c r="G75" s="14" t="str">
        <f aca="false">IF(B75="","",IFERROR(IF(INDEX(Intramuraal!$N:$N,MATCH(B75,Intramuraal!$A:$A,0))="","",INDEX(Intramuraal!$N:$N,MATCH(B75,Intramuraal!$A:$A,0))),IFERROR(IF(INDEX(GVS!$N:$N,MATCH(B75,GVS!$A:$A,0))="","",INDEX(GVS!$N:$N,MATCH(B75,GVS!$A:$A,0))),"")))</f>
        <v>CLL</v>
      </c>
      <c r="H75" s="14" t="str">
        <f aca="false">IF(B75="","",IFERROR(IF(INDEX(Intramuraal!$O:$O,MATCH(B75,Intramuraal!$A:$A,0))="","",INDEX(Intramuraal!$O:$O,MATCH(B75,Intramuraal!$A:$A,0))),IFERROR(IF(INDEX(GVS!$O:$O,MATCH(B75,GVS!$A:$A,0))="","",INDEX(GVS!$O:$O,MATCH(B75,GVS!$A:$A,0))),"")))</f>
        <v>2e lijn</v>
      </c>
      <c r="I75" s="14" t="s">
        <v>7580</v>
      </c>
      <c r="J75" s="14" t="s">
        <v>7604</v>
      </c>
      <c r="K75" s="16" t="s">
        <v>7842</v>
      </c>
      <c r="L75" s="14" t="s">
        <v>7566</v>
      </c>
      <c r="M75" s="14" t="s">
        <v>7536</v>
      </c>
      <c r="N75" s="16" t="s">
        <v>7843</v>
      </c>
      <c r="O75" s="14" t="s">
        <v>7607</v>
      </c>
      <c r="P75" s="14" t="s">
        <v>7844</v>
      </c>
      <c r="Q75" s="16"/>
      <c r="R75" s="14" t="s">
        <v>7845</v>
      </c>
      <c r="S75" s="14" t="s">
        <v>7824</v>
      </c>
      <c r="T75" s="15" t="n">
        <v>46286</v>
      </c>
      <c r="U75" s="14" t="s">
        <v>168</v>
      </c>
    </row>
    <row r="76" customFormat="false" ht="51" hidden="false" customHeight="true" outlineLevel="0" collapsed="false">
      <c r="A76" s="14" t="str">
        <f aca="false">IF(B76="","","ARG-"&amp;TEXT(ROW()-1,"0000"))</f>
        <v>ARG-0075</v>
      </c>
      <c r="B76" s="14" t="s">
        <v>2284</v>
      </c>
      <c r="C76" s="14" t="str">
        <f aca="false">IF(B76="","",IF(LEFT(B76,3)="INT","Intramuraal",IF(LEFT(B76,3)="GVS","GVS","")))</f>
        <v>Intramuraal</v>
      </c>
      <c r="D76" s="14" t="str">
        <f aca="false">IF(B76="","",IFERROR(INDEX(Intramuraal!$F:$F,MATCH(B76,Intramuraal!$A:$A,0)),IFERROR(INDEX(GVS!$F:$F,MATCH(B76,GVS!$A:$A,0)),"onbekend ID")))</f>
        <v>venetoclax (Venclyxto®) in combinatie met rituximab</v>
      </c>
      <c r="E76" s="15" t="n">
        <f aca="false">IF(B76="","",IFERROR(IF(INDEX(Intramuraal!$C:$C,MATCH(B76,Intramuraal!$A:$A,0))="","",INDEX(Intramuraal!$C:$C,MATCH(B76,Intramuraal!$A:$A,0))),IFERROR(IF(INDEX(GVS!$C:$C,MATCH(B76,GVS!$A:$A,0))="","",INDEX(GVS!$C:$C,MATCH(B76,GVS!$A:$A,0))),"")))</f>
        <v>43593</v>
      </c>
      <c r="F76" s="14" t="str">
        <f aca="false">IF(B76="","",IFERROR(IF(INDEX(Intramuraal!$J:$J,MATCH(B76,Intramuraal!$A:$A,0))="","",INDEX(Intramuraal!$J:$J,MATCH(B76,Intramuraal!$A:$A,0))),IFERROR(IF(INDEX(GVS!$J:$J,MATCH(B76,GVS!$A:$A,0))="","",INDEX(GVS!$J:$J,MATCH(B76,GVS!$A:$A,0))),"")))</f>
        <v>Hemato-oncologie</v>
      </c>
      <c r="G76" s="14" t="str">
        <f aca="false">IF(B76="","",IFERROR(IF(INDEX(Intramuraal!$N:$N,MATCH(B76,Intramuraal!$A:$A,0))="","",INDEX(Intramuraal!$N:$N,MATCH(B76,Intramuraal!$A:$A,0))),IFERROR(IF(INDEX(GVS!$N:$N,MATCH(B76,GVS!$A:$A,0))="","",INDEX(GVS!$N:$N,MATCH(B76,GVS!$A:$A,0))),"")))</f>
        <v>CLL</v>
      </c>
      <c r="H76" s="14" t="str">
        <f aca="false">IF(B76="","",IFERROR(IF(INDEX(Intramuraal!$O:$O,MATCH(B76,Intramuraal!$A:$A,0))="","",INDEX(Intramuraal!$O:$O,MATCH(B76,Intramuraal!$A:$A,0))),IFERROR(IF(INDEX(GVS!$O:$O,MATCH(B76,GVS!$A:$A,0))="","",INDEX(GVS!$O:$O,MATCH(B76,GVS!$A:$A,0))),"")))</f>
        <v>2e lijn</v>
      </c>
      <c r="I76" s="14" t="s">
        <v>7617</v>
      </c>
      <c r="J76" s="14" t="s">
        <v>7712</v>
      </c>
      <c r="K76" s="16" t="s">
        <v>7846</v>
      </c>
      <c r="L76" s="14" t="s">
        <v>7586</v>
      </c>
      <c r="M76" s="14" t="s">
        <v>7543</v>
      </c>
      <c r="N76" s="16" t="s">
        <v>7847</v>
      </c>
      <c r="O76" s="14" t="s">
        <v>7614</v>
      </c>
      <c r="P76" s="14" t="s">
        <v>7848</v>
      </c>
      <c r="Q76" s="16"/>
      <c r="R76" s="14" t="s">
        <v>7849</v>
      </c>
      <c r="S76" s="14" t="s">
        <v>7824</v>
      </c>
      <c r="T76" s="15" t="n">
        <v>46286</v>
      </c>
      <c r="U76" s="14" t="s">
        <v>168</v>
      </c>
    </row>
    <row r="77" customFormat="false" ht="51" hidden="false" customHeight="true" outlineLevel="0" collapsed="false">
      <c r="A77" s="14" t="str">
        <f aca="false">IF(B77="","","ARG-"&amp;TEXT(ROW()-1,"0000"))</f>
        <v>ARG-0076</v>
      </c>
      <c r="B77" s="14" t="s">
        <v>2284</v>
      </c>
      <c r="C77" s="14" t="str">
        <f aca="false">IF(B77="","",IF(LEFT(B77,3)="INT","Intramuraal",IF(LEFT(B77,3)="GVS","GVS","")))</f>
        <v>Intramuraal</v>
      </c>
      <c r="D77" s="14" t="str">
        <f aca="false">IF(B77="","",IFERROR(INDEX(Intramuraal!$F:$F,MATCH(B77,Intramuraal!$A:$A,0)),IFERROR(INDEX(GVS!$F:$F,MATCH(B77,GVS!$A:$A,0)),"onbekend ID")))</f>
        <v>venetoclax (Venclyxto®) in combinatie met rituximab</v>
      </c>
      <c r="E77" s="15" t="n">
        <f aca="false">IF(B77="","",IFERROR(IF(INDEX(Intramuraal!$C:$C,MATCH(B77,Intramuraal!$A:$A,0))="","",INDEX(Intramuraal!$C:$C,MATCH(B77,Intramuraal!$A:$A,0))),IFERROR(IF(INDEX(GVS!$C:$C,MATCH(B77,GVS!$A:$A,0))="","",INDEX(GVS!$C:$C,MATCH(B77,GVS!$A:$A,0))),"")))</f>
        <v>43593</v>
      </c>
      <c r="F77" s="14" t="str">
        <f aca="false">IF(B77="","",IFERROR(IF(INDEX(Intramuraal!$J:$J,MATCH(B77,Intramuraal!$A:$A,0))="","",INDEX(Intramuraal!$J:$J,MATCH(B77,Intramuraal!$A:$A,0))),IFERROR(IF(INDEX(GVS!$J:$J,MATCH(B77,GVS!$A:$A,0))="","",INDEX(GVS!$J:$J,MATCH(B77,GVS!$A:$A,0))),"")))</f>
        <v>Hemato-oncologie</v>
      </c>
      <c r="G77" s="14" t="str">
        <f aca="false">IF(B77="","",IFERROR(IF(INDEX(Intramuraal!$N:$N,MATCH(B77,Intramuraal!$A:$A,0))="","",INDEX(Intramuraal!$N:$N,MATCH(B77,Intramuraal!$A:$A,0))),IFERROR(IF(INDEX(GVS!$N:$N,MATCH(B77,GVS!$A:$A,0))="","",INDEX(GVS!$N:$N,MATCH(B77,GVS!$A:$A,0))),"")))</f>
        <v>CLL</v>
      </c>
      <c r="H77" s="14" t="str">
        <f aca="false">IF(B77="","",IFERROR(IF(INDEX(Intramuraal!$O:$O,MATCH(B77,Intramuraal!$A:$A,0))="","",INDEX(Intramuraal!$O:$O,MATCH(B77,Intramuraal!$A:$A,0))),IFERROR(IF(INDEX(GVS!$O:$O,MATCH(B77,GVS!$A:$A,0))="","",INDEX(GVS!$O:$O,MATCH(B77,GVS!$A:$A,0))),"")))</f>
        <v>2e lijn</v>
      </c>
      <c r="I77" s="14" t="s">
        <v>7617</v>
      </c>
      <c r="J77" s="14" t="s">
        <v>7604</v>
      </c>
      <c r="K77" s="16" t="s">
        <v>7850</v>
      </c>
      <c r="L77" s="14" t="s">
        <v>7566</v>
      </c>
      <c r="M77" s="14" t="s">
        <v>7550</v>
      </c>
      <c r="N77" s="16" t="s">
        <v>7851</v>
      </c>
      <c r="O77" s="14" t="s">
        <v>7614</v>
      </c>
      <c r="P77" s="14" t="s">
        <v>7852</v>
      </c>
      <c r="Q77" s="16"/>
      <c r="R77" s="14" t="s">
        <v>7853</v>
      </c>
      <c r="S77" s="14" t="s">
        <v>7824</v>
      </c>
      <c r="T77" s="15" t="n">
        <v>46286</v>
      </c>
      <c r="U77" s="14" t="s">
        <v>168</v>
      </c>
    </row>
    <row r="78" customFormat="false" ht="63.75" hidden="false" customHeight="true" outlineLevel="0" collapsed="false">
      <c r="A78" s="14" t="str">
        <f aca="false">IF(B78="","","ARG-"&amp;TEXT(ROW()-1,"0000"))</f>
        <v>ARG-0077</v>
      </c>
      <c r="B78" s="14" t="s">
        <v>2284</v>
      </c>
      <c r="C78" s="14" t="str">
        <f aca="false">IF(B78="","",IF(LEFT(B78,3)="INT","Intramuraal",IF(LEFT(B78,3)="GVS","GVS","")))</f>
        <v>Intramuraal</v>
      </c>
      <c r="D78" s="14" t="str">
        <f aca="false">IF(B78="","",IFERROR(INDEX(Intramuraal!$F:$F,MATCH(B78,Intramuraal!$A:$A,0)),IFERROR(INDEX(GVS!$F:$F,MATCH(B78,GVS!$A:$A,0)),"onbekend ID")))</f>
        <v>venetoclax (Venclyxto®) in combinatie met rituximab</v>
      </c>
      <c r="E78" s="15" t="n">
        <f aca="false">IF(B78="","",IFERROR(IF(INDEX(Intramuraal!$C:$C,MATCH(B78,Intramuraal!$A:$A,0))="","",INDEX(Intramuraal!$C:$C,MATCH(B78,Intramuraal!$A:$A,0))),IFERROR(IF(INDEX(GVS!$C:$C,MATCH(B78,GVS!$A:$A,0))="","",INDEX(GVS!$C:$C,MATCH(B78,GVS!$A:$A,0))),"")))</f>
        <v>43593</v>
      </c>
      <c r="F78" s="14" t="str">
        <f aca="false">IF(B78="","",IFERROR(IF(INDEX(Intramuraal!$J:$J,MATCH(B78,Intramuraal!$A:$A,0))="","",INDEX(Intramuraal!$J:$J,MATCH(B78,Intramuraal!$A:$A,0))),IFERROR(IF(INDEX(GVS!$J:$J,MATCH(B78,GVS!$A:$A,0))="","",INDEX(GVS!$J:$J,MATCH(B78,GVS!$A:$A,0))),"")))</f>
        <v>Hemato-oncologie</v>
      </c>
      <c r="G78" s="14" t="str">
        <f aca="false">IF(B78="","",IFERROR(IF(INDEX(Intramuraal!$N:$N,MATCH(B78,Intramuraal!$A:$A,0))="","",INDEX(Intramuraal!$N:$N,MATCH(B78,Intramuraal!$A:$A,0))),IFERROR(IF(INDEX(GVS!$N:$N,MATCH(B78,GVS!$A:$A,0))="","",INDEX(GVS!$N:$N,MATCH(B78,GVS!$A:$A,0))),"")))</f>
        <v>CLL</v>
      </c>
      <c r="H78" s="14" t="str">
        <f aca="false">IF(B78="","",IFERROR(IF(INDEX(Intramuraal!$O:$O,MATCH(B78,Intramuraal!$A:$A,0))="","",INDEX(Intramuraal!$O:$O,MATCH(B78,Intramuraal!$A:$A,0))),IFERROR(IF(INDEX(GVS!$O:$O,MATCH(B78,GVS!$A:$A,0))="","",INDEX(GVS!$O:$O,MATCH(B78,GVS!$A:$A,0))),"")))</f>
        <v>2e lijn</v>
      </c>
      <c r="I78" s="14" t="s">
        <v>7658</v>
      </c>
      <c r="J78" s="14" t="s">
        <v>7659</v>
      </c>
      <c r="K78" s="16" t="s">
        <v>7854</v>
      </c>
      <c r="L78" s="14" t="s">
        <v>7586</v>
      </c>
      <c r="M78" s="14" t="s">
        <v>7543</v>
      </c>
      <c r="N78" s="16" t="s">
        <v>7855</v>
      </c>
      <c r="O78" s="14" t="s">
        <v>7607</v>
      </c>
      <c r="P78" s="14" t="s">
        <v>7856</v>
      </c>
      <c r="Q78" s="16"/>
      <c r="R78" s="14" t="s">
        <v>7857</v>
      </c>
      <c r="S78" s="14" t="s">
        <v>7824</v>
      </c>
      <c r="T78" s="15" t="n">
        <v>46286</v>
      </c>
      <c r="U78" s="14" t="s">
        <v>168</v>
      </c>
    </row>
    <row r="79" customFormat="false" ht="51" hidden="false" customHeight="true" outlineLevel="0" collapsed="false">
      <c r="A79" s="14" t="str">
        <f aca="false">IF(B79="","","ARG-"&amp;TEXT(ROW()-1,"0000"))</f>
        <v>ARG-0078</v>
      </c>
      <c r="B79" s="14" t="s">
        <v>2284</v>
      </c>
      <c r="C79" s="14" t="str">
        <f aca="false">IF(B79="","",IF(LEFT(B79,3)="INT","Intramuraal",IF(LEFT(B79,3)="GVS","GVS","")))</f>
        <v>Intramuraal</v>
      </c>
      <c r="D79" s="14" t="str">
        <f aca="false">IF(B79="","",IFERROR(INDEX(Intramuraal!$F:$F,MATCH(B79,Intramuraal!$A:$A,0)),IFERROR(INDEX(GVS!$F:$F,MATCH(B79,GVS!$A:$A,0)),"onbekend ID")))</f>
        <v>venetoclax (Venclyxto®) in combinatie met rituximab</v>
      </c>
      <c r="E79" s="15" t="n">
        <f aca="false">IF(B79="","",IFERROR(IF(INDEX(Intramuraal!$C:$C,MATCH(B79,Intramuraal!$A:$A,0))="","",INDEX(Intramuraal!$C:$C,MATCH(B79,Intramuraal!$A:$A,0))),IFERROR(IF(INDEX(GVS!$C:$C,MATCH(B79,GVS!$A:$A,0))="","",INDEX(GVS!$C:$C,MATCH(B79,GVS!$A:$A,0))),"")))</f>
        <v>43593</v>
      </c>
      <c r="F79" s="14" t="str">
        <f aca="false">IF(B79="","",IFERROR(IF(INDEX(Intramuraal!$J:$J,MATCH(B79,Intramuraal!$A:$A,0))="","",INDEX(Intramuraal!$J:$J,MATCH(B79,Intramuraal!$A:$A,0))),IFERROR(IF(INDEX(GVS!$J:$J,MATCH(B79,GVS!$A:$A,0))="","",INDEX(GVS!$J:$J,MATCH(B79,GVS!$A:$A,0))),"")))</f>
        <v>Hemato-oncologie</v>
      </c>
      <c r="G79" s="14" t="str">
        <f aca="false">IF(B79="","",IFERROR(IF(INDEX(Intramuraal!$N:$N,MATCH(B79,Intramuraal!$A:$A,0))="","",INDEX(Intramuraal!$N:$N,MATCH(B79,Intramuraal!$A:$A,0))),IFERROR(IF(INDEX(GVS!$N:$N,MATCH(B79,GVS!$A:$A,0))="","",INDEX(GVS!$N:$N,MATCH(B79,GVS!$A:$A,0))),"")))</f>
        <v>CLL</v>
      </c>
      <c r="H79" s="14" t="str">
        <f aca="false">IF(B79="","",IFERROR(IF(INDEX(Intramuraal!$O:$O,MATCH(B79,Intramuraal!$A:$A,0))="","",INDEX(Intramuraal!$O:$O,MATCH(B79,Intramuraal!$A:$A,0))),IFERROR(IF(INDEX(GVS!$O:$O,MATCH(B79,GVS!$A:$A,0))="","",INDEX(GVS!$O:$O,MATCH(B79,GVS!$A:$A,0))),"")))</f>
        <v>2e lijn</v>
      </c>
      <c r="I79" s="14" t="s">
        <v>7574</v>
      </c>
      <c r="J79" s="14" t="s">
        <v>7621</v>
      </c>
      <c r="K79" s="16" t="s">
        <v>7858</v>
      </c>
      <c r="L79" s="14" t="s">
        <v>7566</v>
      </c>
      <c r="M79" s="14" t="s">
        <v>7550</v>
      </c>
      <c r="N79" s="16" t="s">
        <v>7859</v>
      </c>
      <c r="O79" s="14" t="s">
        <v>7607</v>
      </c>
      <c r="P79" s="14" t="s">
        <v>7860</v>
      </c>
      <c r="Q79" s="16"/>
      <c r="R79" s="14" t="s">
        <v>7861</v>
      </c>
      <c r="S79" s="14" t="s">
        <v>7824</v>
      </c>
      <c r="T79" s="15" t="n">
        <v>46286</v>
      </c>
      <c r="U79" s="14" t="s">
        <v>168</v>
      </c>
    </row>
    <row r="80" customFormat="false" ht="76.5" hidden="false" customHeight="true" outlineLevel="0" collapsed="false">
      <c r="A80" s="14" t="str">
        <f aca="false">IF(B80="","","ARG-"&amp;TEXT(ROW()-1,"0000"))</f>
        <v>ARG-0079</v>
      </c>
      <c r="B80" s="14" t="s">
        <v>2173</v>
      </c>
      <c r="C80" s="14" t="str">
        <f aca="false">IF(B80="","",IF(LEFT(B80,3)="INT","Intramuraal",IF(LEFT(B80,3)="GVS","GVS","")))</f>
        <v>Intramuraal</v>
      </c>
      <c r="D80" s="14" t="str">
        <f aca="false">IF(B80="","",IFERROR(INDEX(Intramuraal!$F:$F,MATCH(B80,Intramuraal!$A:$A,0)),IFERROR(INDEX(GVS!$F:$F,MATCH(B80,GVS!$A:$A,0)),"onbekend ID")))</f>
        <v>ibrutinib (Imbruvica®)</v>
      </c>
      <c r="E80" s="15" t="n">
        <f aca="false">IF(B80="","",IFERROR(IF(INDEX(Intramuraal!$C:$C,MATCH(B80,Intramuraal!$A:$A,0))="","",INDEX(Intramuraal!$C:$C,MATCH(B80,Intramuraal!$A:$A,0))),IFERROR(IF(INDEX(GVS!$C:$C,MATCH(B80,GVS!$A:$A,0))="","",INDEX(GVS!$C:$C,MATCH(B80,GVS!$A:$A,0))),"")))</f>
        <v>44015</v>
      </c>
      <c r="F80" s="14" t="str">
        <f aca="false">IF(B80="","",IFERROR(IF(INDEX(Intramuraal!$J:$J,MATCH(B80,Intramuraal!$A:$A,0))="","",INDEX(Intramuraal!$J:$J,MATCH(B80,Intramuraal!$A:$A,0))),IFERROR(IF(INDEX(GVS!$J:$J,MATCH(B80,GVS!$A:$A,0))="","",INDEX(GVS!$J:$J,MATCH(B80,GVS!$A:$A,0))),"")))</f>
        <v>Hemato-oncologie</v>
      </c>
      <c r="G80" s="14" t="str">
        <f aca="false">IF(B80="","",IFERROR(IF(INDEX(Intramuraal!$N:$N,MATCH(B80,Intramuraal!$A:$A,0))="","",INDEX(Intramuraal!$N:$N,MATCH(B80,Intramuraal!$A:$A,0))),IFERROR(IF(INDEX(GVS!$N:$N,MATCH(B80,GVS!$A:$A,0))="","",INDEX(GVS!$N:$N,MATCH(B80,GVS!$A:$A,0))),"")))</f>
        <v>CLL</v>
      </c>
      <c r="H80" s="14" t="str">
        <f aca="false">IF(B80="","",IFERROR(IF(INDEX(Intramuraal!$O:$O,MATCH(B80,Intramuraal!$A:$A,0))="","",INDEX(Intramuraal!$O:$O,MATCH(B80,Intramuraal!$A:$A,0))),IFERROR(IF(INDEX(GVS!$O:$O,MATCH(B80,GVS!$A:$A,0))="","",INDEX(GVS!$O:$O,MATCH(B80,GVS!$A:$A,0))),"")))</f>
        <v>1e lijn</v>
      </c>
      <c r="I80" s="14" t="s">
        <v>7532</v>
      </c>
      <c r="J80" s="14" t="s">
        <v>7564</v>
      </c>
      <c r="K80" s="16" t="s">
        <v>7862</v>
      </c>
      <c r="L80" s="14" t="s">
        <v>7535</v>
      </c>
      <c r="M80" s="14" t="s">
        <v>7536</v>
      </c>
      <c r="N80" s="16" t="s">
        <v>7863</v>
      </c>
      <c r="O80" s="14" t="s">
        <v>7607</v>
      </c>
      <c r="P80" s="14" t="s">
        <v>7758</v>
      </c>
      <c r="Q80" s="16"/>
      <c r="R80" s="14" t="s">
        <v>7864</v>
      </c>
      <c r="S80" s="14" t="s">
        <v>7824</v>
      </c>
      <c r="T80" s="15" t="n">
        <v>46286</v>
      </c>
      <c r="U80" s="14" t="s">
        <v>168</v>
      </c>
    </row>
    <row r="81" customFormat="false" ht="63.75" hidden="false" customHeight="true" outlineLevel="0" collapsed="false">
      <c r="A81" s="14" t="str">
        <f aca="false">IF(B81="","","ARG-"&amp;TEXT(ROW()-1,"0000"))</f>
        <v>ARG-0080</v>
      </c>
      <c r="B81" s="14" t="s">
        <v>2173</v>
      </c>
      <c r="C81" s="14" t="str">
        <f aca="false">IF(B81="","",IF(LEFT(B81,3)="INT","Intramuraal",IF(LEFT(B81,3)="GVS","GVS","")))</f>
        <v>Intramuraal</v>
      </c>
      <c r="D81" s="14" t="str">
        <f aca="false">IF(B81="","",IFERROR(INDEX(Intramuraal!$F:$F,MATCH(B81,Intramuraal!$A:$A,0)),IFERROR(INDEX(GVS!$F:$F,MATCH(B81,GVS!$A:$A,0)),"onbekend ID")))</f>
        <v>ibrutinib (Imbruvica®)</v>
      </c>
      <c r="E81" s="15" t="n">
        <f aca="false">IF(B81="","",IFERROR(IF(INDEX(Intramuraal!$C:$C,MATCH(B81,Intramuraal!$A:$A,0))="","",INDEX(Intramuraal!$C:$C,MATCH(B81,Intramuraal!$A:$A,0))),IFERROR(IF(INDEX(GVS!$C:$C,MATCH(B81,GVS!$A:$A,0))="","",INDEX(GVS!$C:$C,MATCH(B81,GVS!$A:$A,0))),"")))</f>
        <v>44015</v>
      </c>
      <c r="F81" s="14" t="str">
        <f aca="false">IF(B81="","",IFERROR(IF(INDEX(Intramuraal!$J:$J,MATCH(B81,Intramuraal!$A:$A,0))="","",INDEX(Intramuraal!$J:$J,MATCH(B81,Intramuraal!$A:$A,0))),IFERROR(IF(INDEX(GVS!$J:$J,MATCH(B81,GVS!$A:$A,0))="","",INDEX(GVS!$J:$J,MATCH(B81,GVS!$A:$A,0))),"")))</f>
        <v>Hemato-oncologie</v>
      </c>
      <c r="G81" s="14" t="str">
        <f aca="false">IF(B81="","",IFERROR(IF(INDEX(Intramuraal!$N:$N,MATCH(B81,Intramuraal!$A:$A,0))="","",INDEX(Intramuraal!$N:$N,MATCH(B81,Intramuraal!$A:$A,0))),IFERROR(IF(INDEX(GVS!$N:$N,MATCH(B81,GVS!$A:$A,0))="","",INDEX(GVS!$N:$N,MATCH(B81,GVS!$A:$A,0))),"")))</f>
        <v>CLL</v>
      </c>
      <c r="H81" s="14" t="str">
        <f aca="false">IF(B81="","",IFERROR(IF(INDEX(Intramuraal!$O:$O,MATCH(B81,Intramuraal!$A:$A,0))="","",INDEX(Intramuraal!$O:$O,MATCH(B81,Intramuraal!$A:$A,0))),IFERROR(IF(INDEX(GVS!$O:$O,MATCH(B81,GVS!$A:$A,0))="","",INDEX(GVS!$O:$O,MATCH(B81,GVS!$A:$A,0))),"")))</f>
        <v>1e lijn</v>
      </c>
      <c r="I81" s="14" t="s">
        <v>7532</v>
      </c>
      <c r="J81" s="14" t="s">
        <v>7599</v>
      </c>
      <c r="K81" s="16" t="s">
        <v>7865</v>
      </c>
      <c r="L81" s="14" t="s">
        <v>7586</v>
      </c>
      <c r="M81" s="14" t="s">
        <v>7543</v>
      </c>
      <c r="N81" s="16" t="s">
        <v>7866</v>
      </c>
      <c r="O81" s="14" t="s">
        <v>7633</v>
      </c>
      <c r="P81" s="14" t="s">
        <v>7723</v>
      </c>
      <c r="Q81" s="16"/>
      <c r="R81" s="14" t="s">
        <v>7867</v>
      </c>
      <c r="S81" s="14" t="s">
        <v>7824</v>
      </c>
      <c r="T81" s="15" t="n">
        <v>46286</v>
      </c>
      <c r="U81" s="14" t="s">
        <v>168</v>
      </c>
    </row>
    <row r="82" customFormat="false" ht="51" hidden="false" customHeight="true" outlineLevel="0" collapsed="false">
      <c r="A82" s="14" t="str">
        <f aca="false">IF(B82="","","ARG-"&amp;TEXT(ROW()-1,"0000"))</f>
        <v>ARG-0081</v>
      </c>
      <c r="B82" s="14" t="s">
        <v>2173</v>
      </c>
      <c r="C82" s="14" t="str">
        <f aca="false">IF(B82="","",IF(LEFT(B82,3)="INT","Intramuraal",IF(LEFT(B82,3)="GVS","GVS","")))</f>
        <v>Intramuraal</v>
      </c>
      <c r="D82" s="14" t="str">
        <f aca="false">IF(B82="","",IFERROR(INDEX(Intramuraal!$F:$F,MATCH(B82,Intramuraal!$A:$A,0)),IFERROR(INDEX(GVS!$F:$F,MATCH(B82,GVS!$A:$A,0)),"onbekend ID")))</f>
        <v>ibrutinib (Imbruvica®)</v>
      </c>
      <c r="E82" s="15" t="n">
        <f aca="false">IF(B82="","",IFERROR(IF(INDEX(Intramuraal!$C:$C,MATCH(B82,Intramuraal!$A:$A,0))="","",INDEX(Intramuraal!$C:$C,MATCH(B82,Intramuraal!$A:$A,0))),IFERROR(IF(INDEX(GVS!$C:$C,MATCH(B82,GVS!$A:$A,0))="","",INDEX(GVS!$C:$C,MATCH(B82,GVS!$A:$A,0))),"")))</f>
        <v>44015</v>
      </c>
      <c r="F82" s="14" t="str">
        <f aca="false">IF(B82="","",IFERROR(IF(INDEX(Intramuraal!$J:$J,MATCH(B82,Intramuraal!$A:$A,0))="","",INDEX(Intramuraal!$J:$J,MATCH(B82,Intramuraal!$A:$A,0))),IFERROR(IF(INDEX(GVS!$J:$J,MATCH(B82,GVS!$A:$A,0))="","",INDEX(GVS!$J:$J,MATCH(B82,GVS!$A:$A,0))),"")))</f>
        <v>Hemato-oncologie</v>
      </c>
      <c r="G82" s="14" t="str">
        <f aca="false">IF(B82="","",IFERROR(IF(INDEX(Intramuraal!$N:$N,MATCH(B82,Intramuraal!$A:$A,0))="","",INDEX(Intramuraal!$N:$N,MATCH(B82,Intramuraal!$A:$A,0))),IFERROR(IF(INDEX(GVS!$N:$N,MATCH(B82,GVS!$A:$A,0))="","",INDEX(GVS!$N:$N,MATCH(B82,GVS!$A:$A,0))),"")))</f>
        <v>CLL</v>
      </c>
      <c r="H82" s="14" t="str">
        <f aca="false">IF(B82="","",IFERROR(IF(INDEX(Intramuraal!$O:$O,MATCH(B82,Intramuraal!$A:$A,0))="","",INDEX(Intramuraal!$O:$O,MATCH(B82,Intramuraal!$A:$A,0))),IFERROR(IF(INDEX(GVS!$O:$O,MATCH(B82,GVS!$A:$A,0))="","",INDEX(GVS!$O:$O,MATCH(B82,GVS!$A:$A,0))),"")))</f>
        <v>1e lijn</v>
      </c>
      <c r="I82" s="14" t="s">
        <v>7532</v>
      </c>
      <c r="J82" s="14" t="s">
        <v>7673</v>
      </c>
      <c r="K82" s="16" t="s">
        <v>7868</v>
      </c>
      <c r="L82" s="14" t="s">
        <v>7549</v>
      </c>
      <c r="M82" s="14" t="s">
        <v>7543</v>
      </c>
      <c r="N82" s="16" t="s">
        <v>7869</v>
      </c>
      <c r="O82" s="14" t="s">
        <v>7607</v>
      </c>
      <c r="P82" s="14" t="s">
        <v>7870</v>
      </c>
      <c r="Q82" s="16"/>
      <c r="R82" s="14" t="s">
        <v>7871</v>
      </c>
      <c r="S82" s="14" t="s">
        <v>7824</v>
      </c>
      <c r="T82" s="15" t="n">
        <v>46286</v>
      </c>
      <c r="U82" s="14" t="s">
        <v>168</v>
      </c>
    </row>
    <row r="83" customFormat="false" ht="76.5" hidden="false" customHeight="true" outlineLevel="0" collapsed="false">
      <c r="A83" s="14" t="str">
        <f aca="false">IF(B83="","","ARG-"&amp;TEXT(ROW()-1,"0000"))</f>
        <v>ARG-0082</v>
      </c>
      <c r="B83" s="14" t="s">
        <v>2173</v>
      </c>
      <c r="C83" s="14" t="str">
        <f aca="false">IF(B83="","",IF(LEFT(B83,3)="INT","Intramuraal",IF(LEFT(B83,3)="GVS","GVS","")))</f>
        <v>Intramuraal</v>
      </c>
      <c r="D83" s="14" t="str">
        <f aca="false">IF(B83="","",IFERROR(INDEX(Intramuraal!$F:$F,MATCH(B83,Intramuraal!$A:$A,0)),IFERROR(INDEX(GVS!$F:$F,MATCH(B83,GVS!$A:$A,0)),"onbekend ID")))</f>
        <v>ibrutinib (Imbruvica®)</v>
      </c>
      <c r="E83" s="15" t="n">
        <f aca="false">IF(B83="","",IFERROR(IF(INDEX(Intramuraal!$C:$C,MATCH(B83,Intramuraal!$A:$A,0))="","",INDEX(Intramuraal!$C:$C,MATCH(B83,Intramuraal!$A:$A,0))),IFERROR(IF(INDEX(GVS!$C:$C,MATCH(B83,GVS!$A:$A,0))="","",INDEX(GVS!$C:$C,MATCH(B83,GVS!$A:$A,0))),"")))</f>
        <v>44015</v>
      </c>
      <c r="F83" s="14" t="str">
        <f aca="false">IF(B83="","",IFERROR(IF(INDEX(Intramuraal!$J:$J,MATCH(B83,Intramuraal!$A:$A,0))="","",INDEX(Intramuraal!$J:$J,MATCH(B83,Intramuraal!$A:$A,0))),IFERROR(IF(INDEX(GVS!$J:$J,MATCH(B83,GVS!$A:$A,0))="","",INDEX(GVS!$J:$J,MATCH(B83,GVS!$A:$A,0))),"")))</f>
        <v>Hemato-oncologie</v>
      </c>
      <c r="G83" s="14" t="str">
        <f aca="false">IF(B83="","",IFERROR(IF(INDEX(Intramuraal!$N:$N,MATCH(B83,Intramuraal!$A:$A,0))="","",INDEX(Intramuraal!$N:$N,MATCH(B83,Intramuraal!$A:$A,0))),IFERROR(IF(INDEX(GVS!$N:$N,MATCH(B83,GVS!$A:$A,0))="","",INDEX(GVS!$N:$N,MATCH(B83,GVS!$A:$A,0))),"")))</f>
        <v>CLL</v>
      </c>
      <c r="H83" s="14" t="str">
        <f aca="false">IF(B83="","",IFERROR(IF(INDEX(Intramuraal!$O:$O,MATCH(B83,Intramuraal!$A:$A,0))="","",INDEX(Intramuraal!$O:$O,MATCH(B83,Intramuraal!$A:$A,0))),IFERROR(IF(INDEX(GVS!$O:$O,MATCH(B83,GVS!$A:$A,0))="","",INDEX(GVS!$O:$O,MATCH(B83,GVS!$A:$A,0))),"")))</f>
        <v>1e lijn</v>
      </c>
      <c r="I83" s="14" t="s">
        <v>7580</v>
      </c>
      <c r="J83" s="14" t="s">
        <v>7559</v>
      </c>
      <c r="K83" s="16" t="s">
        <v>7872</v>
      </c>
      <c r="L83" s="14" t="s">
        <v>7586</v>
      </c>
      <c r="M83" s="14" t="s">
        <v>7536</v>
      </c>
      <c r="N83" s="16" t="s">
        <v>7873</v>
      </c>
      <c r="O83" s="14" t="s">
        <v>7784</v>
      </c>
      <c r="P83" s="14" t="s">
        <v>7874</v>
      </c>
      <c r="Q83" s="16"/>
      <c r="R83" s="14" t="s">
        <v>7875</v>
      </c>
      <c r="S83" s="14" t="s">
        <v>7824</v>
      </c>
      <c r="T83" s="15" t="n">
        <v>46286</v>
      </c>
      <c r="U83" s="14" t="s">
        <v>168</v>
      </c>
    </row>
    <row r="84" customFormat="false" ht="51" hidden="false" customHeight="true" outlineLevel="0" collapsed="false">
      <c r="A84" s="14" t="str">
        <f aca="false">IF(B84="","","ARG-"&amp;TEXT(ROW()-1,"0000"))</f>
        <v>ARG-0083</v>
      </c>
      <c r="B84" s="14" t="s">
        <v>2173</v>
      </c>
      <c r="C84" s="14" t="str">
        <f aca="false">IF(B84="","",IF(LEFT(B84,3)="INT","Intramuraal",IF(LEFT(B84,3)="GVS","GVS","")))</f>
        <v>Intramuraal</v>
      </c>
      <c r="D84" s="14" t="str">
        <f aca="false">IF(B84="","",IFERROR(INDEX(Intramuraal!$F:$F,MATCH(B84,Intramuraal!$A:$A,0)),IFERROR(INDEX(GVS!$F:$F,MATCH(B84,GVS!$A:$A,0)),"onbekend ID")))</f>
        <v>ibrutinib (Imbruvica®)</v>
      </c>
      <c r="E84" s="15" t="n">
        <f aca="false">IF(B84="","",IFERROR(IF(INDEX(Intramuraal!$C:$C,MATCH(B84,Intramuraal!$A:$A,0))="","",INDEX(Intramuraal!$C:$C,MATCH(B84,Intramuraal!$A:$A,0))),IFERROR(IF(INDEX(GVS!$C:$C,MATCH(B84,GVS!$A:$A,0))="","",INDEX(GVS!$C:$C,MATCH(B84,GVS!$A:$A,0))),"")))</f>
        <v>44015</v>
      </c>
      <c r="F84" s="14" t="str">
        <f aca="false">IF(B84="","",IFERROR(IF(INDEX(Intramuraal!$J:$J,MATCH(B84,Intramuraal!$A:$A,0))="","",INDEX(Intramuraal!$J:$J,MATCH(B84,Intramuraal!$A:$A,0))),IFERROR(IF(INDEX(GVS!$J:$J,MATCH(B84,GVS!$A:$A,0))="","",INDEX(GVS!$J:$J,MATCH(B84,GVS!$A:$A,0))),"")))</f>
        <v>Hemato-oncologie</v>
      </c>
      <c r="G84" s="14" t="str">
        <f aca="false">IF(B84="","",IFERROR(IF(INDEX(Intramuraal!$N:$N,MATCH(B84,Intramuraal!$A:$A,0))="","",INDEX(Intramuraal!$N:$N,MATCH(B84,Intramuraal!$A:$A,0))),IFERROR(IF(INDEX(GVS!$N:$N,MATCH(B84,GVS!$A:$A,0))="","",INDEX(GVS!$N:$N,MATCH(B84,GVS!$A:$A,0))),"")))</f>
        <v>CLL</v>
      </c>
      <c r="H84" s="14" t="str">
        <f aca="false">IF(B84="","",IFERROR(IF(INDEX(Intramuraal!$O:$O,MATCH(B84,Intramuraal!$A:$A,0))="","",INDEX(Intramuraal!$O:$O,MATCH(B84,Intramuraal!$A:$A,0))),IFERROR(IF(INDEX(GVS!$O:$O,MATCH(B84,GVS!$A:$A,0))="","",INDEX(GVS!$O:$O,MATCH(B84,GVS!$A:$A,0))),"")))</f>
        <v>1e lijn</v>
      </c>
      <c r="I84" s="14" t="s">
        <v>7580</v>
      </c>
      <c r="J84" s="14" t="s">
        <v>7590</v>
      </c>
      <c r="K84" s="16" t="s">
        <v>7876</v>
      </c>
      <c r="L84" s="14" t="s">
        <v>7549</v>
      </c>
      <c r="M84" s="14" t="s">
        <v>7550</v>
      </c>
      <c r="N84" s="16" t="s">
        <v>7877</v>
      </c>
      <c r="O84" s="14" t="s">
        <v>7784</v>
      </c>
      <c r="P84" s="14" t="s">
        <v>7878</v>
      </c>
      <c r="Q84" s="16"/>
      <c r="R84" s="14" t="s">
        <v>7879</v>
      </c>
      <c r="S84" s="14" t="s">
        <v>7824</v>
      </c>
      <c r="T84" s="15" t="n">
        <v>46286</v>
      </c>
      <c r="U84" s="14" t="s">
        <v>168</v>
      </c>
    </row>
    <row r="85" customFormat="false" ht="38.25" hidden="false" customHeight="true" outlineLevel="0" collapsed="false">
      <c r="A85" s="14" t="str">
        <f aca="false">IF(B85="","","ARG-"&amp;TEXT(ROW()-1,"0000"))</f>
        <v>ARG-0084</v>
      </c>
      <c r="B85" s="14" t="s">
        <v>2173</v>
      </c>
      <c r="C85" s="14" t="str">
        <f aca="false">IF(B85="","",IF(LEFT(B85,3)="INT","Intramuraal",IF(LEFT(B85,3)="GVS","GVS","")))</f>
        <v>Intramuraal</v>
      </c>
      <c r="D85" s="14" t="str">
        <f aca="false">IF(B85="","",IFERROR(INDEX(Intramuraal!$F:$F,MATCH(B85,Intramuraal!$A:$A,0)),IFERROR(INDEX(GVS!$F:$F,MATCH(B85,GVS!$A:$A,0)),"onbekend ID")))</f>
        <v>ibrutinib (Imbruvica®)</v>
      </c>
      <c r="E85" s="15" t="n">
        <f aca="false">IF(B85="","",IFERROR(IF(INDEX(Intramuraal!$C:$C,MATCH(B85,Intramuraal!$A:$A,0))="","",INDEX(Intramuraal!$C:$C,MATCH(B85,Intramuraal!$A:$A,0))),IFERROR(IF(INDEX(GVS!$C:$C,MATCH(B85,GVS!$A:$A,0))="","",INDEX(GVS!$C:$C,MATCH(B85,GVS!$A:$A,0))),"")))</f>
        <v>44015</v>
      </c>
      <c r="F85" s="14" t="str">
        <f aca="false">IF(B85="","",IFERROR(IF(INDEX(Intramuraal!$J:$J,MATCH(B85,Intramuraal!$A:$A,0))="","",INDEX(Intramuraal!$J:$J,MATCH(B85,Intramuraal!$A:$A,0))),IFERROR(IF(INDEX(GVS!$J:$J,MATCH(B85,GVS!$A:$A,0))="","",INDEX(GVS!$J:$J,MATCH(B85,GVS!$A:$A,0))),"")))</f>
        <v>Hemato-oncologie</v>
      </c>
      <c r="G85" s="14" t="str">
        <f aca="false">IF(B85="","",IFERROR(IF(INDEX(Intramuraal!$N:$N,MATCH(B85,Intramuraal!$A:$A,0))="","",INDEX(Intramuraal!$N:$N,MATCH(B85,Intramuraal!$A:$A,0))),IFERROR(IF(INDEX(GVS!$N:$N,MATCH(B85,GVS!$A:$A,0))="","",INDEX(GVS!$N:$N,MATCH(B85,GVS!$A:$A,0))),"")))</f>
        <v>CLL</v>
      </c>
      <c r="H85" s="14" t="str">
        <f aca="false">IF(B85="","",IFERROR(IF(INDEX(Intramuraal!$O:$O,MATCH(B85,Intramuraal!$A:$A,0))="","",INDEX(Intramuraal!$O:$O,MATCH(B85,Intramuraal!$A:$A,0))),IFERROR(IF(INDEX(GVS!$O:$O,MATCH(B85,GVS!$A:$A,0))="","",INDEX(GVS!$O:$O,MATCH(B85,GVS!$A:$A,0))),"")))</f>
        <v>1e lijn</v>
      </c>
      <c r="I85" s="14" t="s">
        <v>7610</v>
      </c>
      <c r="J85" s="14" t="s">
        <v>7611</v>
      </c>
      <c r="K85" s="16" t="s">
        <v>7880</v>
      </c>
      <c r="L85" s="14" t="s">
        <v>7566</v>
      </c>
      <c r="M85" s="14" t="s">
        <v>7543</v>
      </c>
      <c r="N85" s="16" t="s">
        <v>7881</v>
      </c>
      <c r="O85" s="14" t="s">
        <v>7607</v>
      </c>
      <c r="P85" s="14" t="s">
        <v>7703</v>
      </c>
      <c r="Q85" s="16"/>
      <c r="R85" s="14" t="s">
        <v>7882</v>
      </c>
      <c r="S85" s="14" t="s">
        <v>7824</v>
      </c>
      <c r="T85" s="15" t="n">
        <v>46286</v>
      </c>
      <c r="U85" s="14" t="s">
        <v>168</v>
      </c>
    </row>
    <row r="86" customFormat="false" ht="89.25" hidden="false" customHeight="true" outlineLevel="0" collapsed="false">
      <c r="A86" s="14" t="str">
        <f aca="false">IF(B86="","","ARG-"&amp;TEXT(ROW()-1,"0000"))</f>
        <v>ARG-0085</v>
      </c>
      <c r="B86" s="14" t="s">
        <v>2173</v>
      </c>
      <c r="C86" s="14" t="str">
        <f aca="false">IF(B86="","",IF(LEFT(B86,3)="INT","Intramuraal",IF(LEFT(B86,3)="GVS","GVS","")))</f>
        <v>Intramuraal</v>
      </c>
      <c r="D86" s="14" t="str">
        <f aca="false">IF(B86="","",IFERROR(INDEX(Intramuraal!$F:$F,MATCH(B86,Intramuraal!$A:$A,0)),IFERROR(INDEX(GVS!$F:$F,MATCH(B86,GVS!$A:$A,0)),"onbekend ID")))</f>
        <v>ibrutinib (Imbruvica®)</v>
      </c>
      <c r="E86" s="15" t="n">
        <f aca="false">IF(B86="","",IFERROR(IF(INDEX(Intramuraal!$C:$C,MATCH(B86,Intramuraal!$A:$A,0))="","",INDEX(Intramuraal!$C:$C,MATCH(B86,Intramuraal!$A:$A,0))),IFERROR(IF(INDEX(GVS!$C:$C,MATCH(B86,GVS!$A:$A,0))="","",INDEX(GVS!$C:$C,MATCH(B86,GVS!$A:$A,0))),"")))</f>
        <v>44015</v>
      </c>
      <c r="F86" s="14" t="str">
        <f aca="false">IF(B86="","",IFERROR(IF(INDEX(Intramuraal!$J:$J,MATCH(B86,Intramuraal!$A:$A,0))="","",INDEX(Intramuraal!$J:$J,MATCH(B86,Intramuraal!$A:$A,0))),IFERROR(IF(INDEX(GVS!$J:$J,MATCH(B86,GVS!$A:$A,0))="","",INDEX(GVS!$J:$J,MATCH(B86,GVS!$A:$A,0))),"")))</f>
        <v>Hemato-oncologie</v>
      </c>
      <c r="G86" s="14" t="str">
        <f aca="false">IF(B86="","",IFERROR(IF(INDEX(Intramuraal!$N:$N,MATCH(B86,Intramuraal!$A:$A,0))="","",INDEX(Intramuraal!$N:$N,MATCH(B86,Intramuraal!$A:$A,0))),IFERROR(IF(INDEX(GVS!$N:$N,MATCH(B86,GVS!$A:$A,0))="","",INDEX(GVS!$N:$N,MATCH(B86,GVS!$A:$A,0))),"")))</f>
        <v>CLL</v>
      </c>
      <c r="H86" s="14" t="str">
        <f aca="false">IF(B86="","",IFERROR(IF(INDEX(Intramuraal!$O:$O,MATCH(B86,Intramuraal!$A:$A,0))="","",INDEX(Intramuraal!$O:$O,MATCH(B86,Intramuraal!$A:$A,0))),IFERROR(IF(INDEX(GVS!$O:$O,MATCH(B86,GVS!$A:$A,0))="","",INDEX(GVS!$O:$O,MATCH(B86,GVS!$A:$A,0))),"")))</f>
        <v>1e lijn</v>
      </c>
      <c r="I86" s="14" t="s">
        <v>7580</v>
      </c>
      <c r="J86" s="14" t="s">
        <v>7604</v>
      </c>
      <c r="K86" s="16" t="s">
        <v>7883</v>
      </c>
      <c r="L86" s="14" t="s">
        <v>7586</v>
      </c>
      <c r="M86" s="14" t="s">
        <v>7536</v>
      </c>
      <c r="N86" s="16" t="s">
        <v>7884</v>
      </c>
      <c r="O86" s="14" t="s">
        <v>7607</v>
      </c>
      <c r="P86" s="14" t="s">
        <v>7885</v>
      </c>
      <c r="Q86" s="16"/>
      <c r="R86" s="14" t="s">
        <v>7886</v>
      </c>
      <c r="S86" s="14" t="s">
        <v>7824</v>
      </c>
      <c r="T86" s="15" t="n">
        <v>46286</v>
      </c>
      <c r="U86" s="14" t="s">
        <v>168</v>
      </c>
    </row>
    <row r="87" customFormat="false" ht="114.75" hidden="false" customHeight="true" outlineLevel="0" collapsed="false">
      <c r="A87" s="14" t="str">
        <f aca="false">IF(B87="","","ARG-"&amp;TEXT(ROW()-1,"0000"))</f>
        <v>ARG-0086</v>
      </c>
      <c r="B87" s="14" t="s">
        <v>2173</v>
      </c>
      <c r="C87" s="14" t="str">
        <f aca="false">IF(B87="","",IF(LEFT(B87,3)="INT","Intramuraal",IF(LEFT(B87,3)="GVS","GVS","")))</f>
        <v>Intramuraal</v>
      </c>
      <c r="D87" s="14" t="str">
        <f aca="false">IF(B87="","",IFERROR(INDEX(Intramuraal!$F:$F,MATCH(B87,Intramuraal!$A:$A,0)),IFERROR(INDEX(GVS!$F:$F,MATCH(B87,GVS!$A:$A,0)),"onbekend ID")))</f>
        <v>ibrutinib (Imbruvica®)</v>
      </c>
      <c r="E87" s="15" t="n">
        <f aca="false">IF(B87="","",IFERROR(IF(INDEX(Intramuraal!$C:$C,MATCH(B87,Intramuraal!$A:$A,0))="","",INDEX(Intramuraal!$C:$C,MATCH(B87,Intramuraal!$A:$A,0))),IFERROR(IF(INDEX(GVS!$C:$C,MATCH(B87,GVS!$A:$A,0))="","",INDEX(GVS!$C:$C,MATCH(B87,GVS!$A:$A,0))),"")))</f>
        <v>44015</v>
      </c>
      <c r="F87" s="14" t="str">
        <f aca="false">IF(B87="","",IFERROR(IF(INDEX(Intramuraal!$J:$J,MATCH(B87,Intramuraal!$A:$A,0))="","",INDEX(Intramuraal!$J:$J,MATCH(B87,Intramuraal!$A:$A,0))),IFERROR(IF(INDEX(GVS!$J:$J,MATCH(B87,GVS!$A:$A,0))="","",INDEX(GVS!$J:$J,MATCH(B87,GVS!$A:$A,0))),"")))</f>
        <v>Hemato-oncologie</v>
      </c>
      <c r="G87" s="14" t="str">
        <f aca="false">IF(B87="","",IFERROR(IF(INDEX(Intramuraal!$N:$N,MATCH(B87,Intramuraal!$A:$A,0))="","",INDEX(Intramuraal!$N:$N,MATCH(B87,Intramuraal!$A:$A,0))),IFERROR(IF(INDEX(GVS!$N:$N,MATCH(B87,GVS!$A:$A,0))="","",INDEX(GVS!$N:$N,MATCH(B87,GVS!$A:$A,0))),"")))</f>
        <v>CLL</v>
      </c>
      <c r="H87" s="14" t="str">
        <f aca="false">IF(B87="","",IFERROR(IF(INDEX(Intramuraal!$O:$O,MATCH(B87,Intramuraal!$A:$A,0))="","",INDEX(Intramuraal!$O:$O,MATCH(B87,Intramuraal!$A:$A,0))),IFERROR(IF(INDEX(GVS!$O:$O,MATCH(B87,GVS!$A:$A,0))="","",INDEX(GVS!$O:$O,MATCH(B87,GVS!$A:$A,0))),"")))</f>
        <v>1e lijn</v>
      </c>
      <c r="I87" s="14" t="s">
        <v>7617</v>
      </c>
      <c r="J87" s="14" t="s">
        <v>7604</v>
      </c>
      <c r="K87" s="16" t="s">
        <v>7887</v>
      </c>
      <c r="L87" s="14" t="s">
        <v>7566</v>
      </c>
      <c r="M87" s="14" t="s">
        <v>7536</v>
      </c>
      <c r="N87" s="16" t="s">
        <v>7888</v>
      </c>
      <c r="O87" s="14" t="s">
        <v>7614</v>
      </c>
      <c r="P87" s="14" t="s">
        <v>7889</v>
      </c>
      <c r="Q87" s="16"/>
      <c r="R87" s="14" t="s">
        <v>7890</v>
      </c>
      <c r="S87" s="14" t="s">
        <v>7824</v>
      </c>
      <c r="T87" s="15" t="n">
        <v>46286</v>
      </c>
      <c r="U87" s="14" t="s">
        <v>168</v>
      </c>
    </row>
    <row r="88" customFormat="false" ht="63.75" hidden="false" customHeight="true" outlineLevel="0" collapsed="false">
      <c r="A88" s="14" t="str">
        <f aca="false">IF(B88="","","ARG-"&amp;TEXT(ROW()-1,"0000"))</f>
        <v>ARG-0087</v>
      </c>
      <c r="B88" s="14" t="s">
        <v>2173</v>
      </c>
      <c r="C88" s="14" t="str">
        <f aca="false">IF(B88="","",IF(LEFT(B88,3)="INT","Intramuraal",IF(LEFT(B88,3)="GVS","GVS","")))</f>
        <v>Intramuraal</v>
      </c>
      <c r="D88" s="14" t="str">
        <f aca="false">IF(B88="","",IFERROR(INDEX(Intramuraal!$F:$F,MATCH(B88,Intramuraal!$A:$A,0)),IFERROR(INDEX(GVS!$F:$F,MATCH(B88,GVS!$A:$A,0)),"onbekend ID")))</f>
        <v>ibrutinib (Imbruvica®)</v>
      </c>
      <c r="E88" s="15" t="n">
        <f aca="false">IF(B88="","",IFERROR(IF(INDEX(Intramuraal!$C:$C,MATCH(B88,Intramuraal!$A:$A,0))="","",INDEX(Intramuraal!$C:$C,MATCH(B88,Intramuraal!$A:$A,0))),IFERROR(IF(INDEX(GVS!$C:$C,MATCH(B88,GVS!$A:$A,0))="","",INDEX(GVS!$C:$C,MATCH(B88,GVS!$A:$A,0))),"")))</f>
        <v>44015</v>
      </c>
      <c r="F88" s="14" t="str">
        <f aca="false">IF(B88="","",IFERROR(IF(INDEX(Intramuraal!$J:$J,MATCH(B88,Intramuraal!$A:$A,0))="","",INDEX(Intramuraal!$J:$J,MATCH(B88,Intramuraal!$A:$A,0))),IFERROR(IF(INDEX(GVS!$J:$J,MATCH(B88,GVS!$A:$A,0))="","",INDEX(GVS!$J:$J,MATCH(B88,GVS!$A:$A,0))),"")))</f>
        <v>Hemato-oncologie</v>
      </c>
      <c r="G88" s="14" t="str">
        <f aca="false">IF(B88="","",IFERROR(IF(INDEX(Intramuraal!$N:$N,MATCH(B88,Intramuraal!$A:$A,0))="","",INDEX(Intramuraal!$N:$N,MATCH(B88,Intramuraal!$A:$A,0))),IFERROR(IF(INDEX(GVS!$N:$N,MATCH(B88,GVS!$A:$A,0))="","",INDEX(GVS!$N:$N,MATCH(B88,GVS!$A:$A,0))),"")))</f>
        <v>CLL</v>
      </c>
      <c r="H88" s="14" t="str">
        <f aca="false">IF(B88="","",IFERROR(IF(INDEX(Intramuraal!$O:$O,MATCH(B88,Intramuraal!$A:$A,0))="","",INDEX(Intramuraal!$O:$O,MATCH(B88,Intramuraal!$A:$A,0))),IFERROR(IF(INDEX(GVS!$O:$O,MATCH(B88,GVS!$A:$A,0))="","",INDEX(GVS!$O:$O,MATCH(B88,GVS!$A:$A,0))),"")))</f>
        <v>1e lijn</v>
      </c>
      <c r="I88" s="14" t="s">
        <v>7617</v>
      </c>
      <c r="J88" s="14" t="s">
        <v>7659</v>
      </c>
      <c r="K88" s="16" t="s">
        <v>7891</v>
      </c>
      <c r="L88" s="14" t="s">
        <v>7586</v>
      </c>
      <c r="M88" s="14" t="s">
        <v>7543</v>
      </c>
      <c r="N88" s="16" t="s">
        <v>7892</v>
      </c>
      <c r="O88" s="14" t="s">
        <v>7614</v>
      </c>
      <c r="P88" s="14" t="s">
        <v>7893</v>
      </c>
      <c r="Q88" s="16"/>
      <c r="R88" s="14" t="s">
        <v>7894</v>
      </c>
      <c r="S88" s="14" t="s">
        <v>7824</v>
      </c>
      <c r="T88" s="15" t="n">
        <v>46286</v>
      </c>
      <c r="U88" s="14" t="s">
        <v>168</v>
      </c>
    </row>
    <row r="89" customFormat="false" ht="63.75" hidden="false" customHeight="true" outlineLevel="0" collapsed="false">
      <c r="A89" s="14" t="str">
        <f aca="false">IF(B89="","","ARG-"&amp;TEXT(ROW()-1,"0000"))</f>
        <v>ARG-0088</v>
      </c>
      <c r="B89" s="14" t="s">
        <v>2173</v>
      </c>
      <c r="C89" s="14" t="str">
        <f aca="false">IF(B89="","",IF(LEFT(B89,3)="INT","Intramuraal",IF(LEFT(B89,3)="GVS","GVS","")))</f>
        <v>Intramuraal</v>
      </c>
      <c r="D89" s="14" t="str">
        <f aca="false">IF(B89="","",IFERROR(INDEX(Intramuraal!$F:$F,MATCH(B89,Intramuraal!$A:$A,0)),IFERROR(INDEX(GVS!$F:$F,MATCH(B89,GVS!$A:$A,0)),"onbekend ID")))</f>
        <v>ibrutinib (Imbruvica®)</v>
      </c>
      <c r="E89" s="15" t="n">
        <f aca="false">IF(B89="","",IFERROR(IF(INDEX(Intramuraal!$C:$C,MATCH(B89,Intramuraal!$A:$A,0))="","",INDEX(Intramuraal!$C:$C,MATCH(B89,Intramuraal!$A:$A,0))),IFERROR(IF(INDEX(GVS!$C:$C,MATCH(B89,GVS!$A:$A,0))="","",INDEX(GVS!$C:$C,MATCH(B89,GVS!$A:$A,0))),"")))</f>
        <v>44015</v>
      </c>
      <c r="F89" s="14" t="str">
        <f aca="false">IF(B89="","",IFERROR(IF(INDEX(Intramuraal!$J:$J,MATCH(B89,Intramuraal!$A:$A,0))="","",INDEX(Intramuraal!$J:$J,MATCH(B89,Intramuraal!$A:$A,0))),IFERROR(IF(INDEX(GVS!$J:$J,MATCH(B89,GVS!$A:$A,0))="","",INDEX(GVS!$J:$J,MATCH(B89,GVS!$A:$A,0))),"")))</f>
        <v>Hemato-oncologie</v>
      </c>
      <c r="G89" s="14" t="str">
        <f aca="false">IF(B89="","",IFERROR(IF(INDEX(Intramuraal!$N:$N,MATCH(B89,Intramuraal!$A:$A,0))="","",INDEX(Intramuraal!$N:$N,MATCH(B89,Intramuraal!$A:$A,0))),IFERROR(IF(INDEX(GVS!$N:$N,MATCH(B89,GVS!$A:$A,0))="","",INDEX(GVS!$N:$N,MATCH(B89,GVS!$A:$A,0))),"")))</f>
        <v>CLL</v>
      </c>
      <c r="H89" s="14" t="str">
        <f aca="false">IF(B89="","",IFERROR(IF(INDEX(Intramuraal!$O:$O,MATCH(B89,Intramuraal!$A:$A,0))="","",INDEX(Intramuraal!$O:$O,MATCH(B89,Intramuraal!$A:$A,0))),IFERROR(IF(INDEX(GVS!$O:$O,MATCH(B89,GVS!$A:$A,0))="","",INDEX(GVS!$O:$O,MATCH(B89,GVS!$A:$A,0))),"")))</f>
        <v>1e lijn</v>
      </c>
      <c r="I89" s="14" t="s">
        <v>7617</v>
      </c>
      <c r="J89" s="14" t="s">
        <v>7564</v>
      </c>
      <c r="K89" s="16" t="s">
        <v>7895</v>
      </c>
      <c r="L89" s="14" t="s">
        <v>7586</v>
      </c>
      <c r="M89" s="14" t="s">
        <v>7543</v>
      </c>
      <c r="N89" s="16" t="s">
        <v>7896</v>
      </c>
      <c r="O89" s="14" t="s">
        <v>7614</v>
      </c>
      <c r="P89" s="14" t="s">
        <v>7897</v>
      </c>
      <c r="Q89" s="16"/>
      <c r="R89" s="14" t="s">
        <v>7898</v>
      </c>
      <c r="S89" s="14" t="s">
        <v>7824</v>
      </c>
      <c r="T89" s="15" t="n">
        <v>46286</v>
      </c>
      <c r="U89" s="14" t="s">
        <v>168</v>
      </c>
    </row>
    <row r="90" customFormat="false" ht="76.5" hidden="false" customHeight="true" outlineLevel="0" collapsed="false">
      <c r="A90" s="14" t="str">
        <f aca="false">IF(B90="","","ARG-"&amp;TEXT(ROW()-1,"0000"))</f>
        <v>ARG-0089</v>
      </c>
      <c r="B90" s="14" t="s">
        <v>2173</v>
      </c>
      <c r="C90" s="14" t="str">
        <f aca="false">IF(B90="","",IF(LEFT(B90,3)="INT","Intramuraal",IF(LEFT(B90,3)="GVS","GVS","")))</f>
        <v>Intramuraal</v>
      </c>
      <c r="D90" s="14" t="str">
        <f aca="false">IF(B90="","",IFERROR(INDEX(Intramuraal!$F:$F,MATCH(B90,Intramuraal!$A:$A,0)),IFERROR(INDEX(GVS!$F:$F,MATCH(B90,GVS!$A:$A,0)),"onbekend ID")))</f>
        <v>ibrutinib (Imbruvica®)</v>
      </c>
      <c r="E90" s="15" t="n">
        <f aca="false">IF(B90="","",IFERROR(IF(INDEX(Intramuraal!$C:$C,MATCH(B90,Intramuraal!$A:$A,0))="","",INDEX(Intramuraal!$C:$C,MATCH(B90,Intramuraal!$A:$A,0))),IFERROR(IF(INDEX(GVS!$C:$C,MATCH(B90,GVS!$A:$A,0))="","",INDEX(GVS!$C:$C,MATCH(B90,GVS!$A:$A,0))),"")))</f>
        <v>44015</v>
      </c>
      <c r="F90" s="14" t="str">
        <f aca="false">IF(B90="","",IFERROR(IF(INDEX(Intramuraal!$J:$J,MATCH(B90,Intramuraal!$A:$A,0))="","",INDEX(Intramuraal!$J:$J,MATCH(B90,Intramuraal!$A:$A,0))),IFERROR(IF(INDEX(GVS!$J:$J,MATCH(B90,GVS!$A:$A,0))="","",INDEX(GVS!$J:$J,MATCH(B90,GVS!$A:$A,0))),"")))</f>
        <v>Hemato-oncologie</v>
      </c>
      <c r="G90" s="14" t="str">
        <f aca="false">IF(B90="","",IFERROR(IF(INDEX(Intramuraal!$N:$N,MATCH(B90,Intramuraal!$A:$A,0))="","",INDEX(Intramuraal!$N:$N,MATCH(B90,Intramuraal!$A:$A,0))),IFERROR(IF(INDEX(GVS!$N:$N,MATCH(B90,GVS!$A:$A,0))="","",INDEX(GVS!$N:$N,MATCH(B90,GVS!$A:$A,0))),"")))</f>
        <v>CLL</v>
      </c>
      <c r="H90" s="14" t="str">
        <f aca="false">IF(B90="","",IFERROR(IF(INDEX(Intramuraal!$O:$O,MATCH(B90,Intramuraal!$A:$A,0))="","",INDEX(Intramuraal!$O:$O,MATCH(B90,Intramuraal!$A:$A,0))),IFERROR(IF(INDEX(GVS!$O:$O,MATCH(B90,GVS!$A:$A,0))="","",INDEX(GVS!$O:$O,MATCH(B90,GVS!$A:$A,0))),"")))</f>
        <v>1e lijn</v>
      </c>
      <c r="I90" s="14" t="s">
        <v>7570</v>
      </c>
      <c r="J90" s="14" t="s">
        <v>2691</v>
      </c>
      <c r="K90" s="16" t="s">
        <v>7899</v>
      </c>
      <c r="L90" s="14" t="s">
        <v>7566</v>
      </c>
      <c r="M90" s="14" t="s">
        <v>7543</v>
      </c>
      <c r="N90" s="16" t="s">
        <v>7900</v>
      </c>
      <c r="O90" s="14" t="s">
        <v>7614</v>
      </c>
      <c r="P90" s="14" t="s">
        <v>7901</v>
      </c>
      <c r="Q90" s="16"/>
      <c r="R90" s="14" t="s">
        <v>7902</v>
      </c>
      <c r="S90" s="14" t="s">
        <v>7824</v>
      </c>
      <c r="T90" s="15" t="n">
        <v>46286</v>
      </c>
      <c r="U90" s="14" t="s">
        <v>168</v>
      </c>
    </row>
    <row r="91" customFormat="false" ht="51" hidden="false" customHeight="true" outlineLevel="0" collapsed="false">
      <c r="A91" s="14" t="str">
        <f aca="false">IF(B91="","","ARG-"&amp;TEXT(ROW()-1,"0000"))</f>
        <v>ARG-0090</v>
      </c>
      <c r="B91" s="14" t="s">
        <v>2173</v>
      </c>
      <c r="C91" s="14" t="str">
        <f aca="false">IF(B91="","",IF(LEFT(B91,3)="INT","Intramuraal",IF(LEFT(B91,3)="GVS","GVS","")))</f>
        <v>Intramuraal</v>
      </c>
      <c r="D91" s="14" t="str">
        <f aca="false">IF(B91="","",IFERROR(INDEX(Intramuraal!$F:$F,MATCH(B91,Intramuraal!$A:$A,0)),IFERROR(INDEX(GVS!$F:$F,MATCH(B91,GVS!$A:$A,0)),"onbekend ID")))</f>
        <v>ibrutinib (Imbruvica®)</v>
      </c>
      <c r="E91" s="15" t="n">
        <f aca="false">IF(B91="","",IFERROR(IF(INDEX(Intramuraal!$C:$C,MATCH(B91,Intramuraal!$A:$A,0))="","",INDEX(Intramuraal!$C:$C,MATCH(B91,Intramuraal!$A:$A,0))),IFERROR(IF(INDEX(GVS!$C:$C,MATCH(B91,GVS!$A:$A,0))="","",INDEX(GVS!$C:$C,MATCH(B91,GVS!$A:$A,0))),"")))</f>
        <v>44015</v>
      </c>
      <c r="F91" s="14" t="str">
        <f aca="false">IF(B91="","",IFERROR(IF(INDEX(Intramuraal!$J:$J,MATCH(B91,Intramuraal!$A:$A,0))="","",INDEX(Intramuraal!$J:$J,MATCH(B91,Intramuraal!$A:$A,0))),IFERROR(IF(INDEX(GVS!$J:$J,MATCH(B91,GVS!$A:$A,0))="","",INDEX(GVS!$J:$J,MATCH(B91,GVS!$A:$A,0))),"")))</f>
        <v>Hemato-oncologie</v>
      </c>
      <c r="G91" s="14" t="str">
        <f aca="false">IF(B91="","",IFERROR(IF(INDEX(Intramuraal!$N:$N,MATCH(B91,Intramuraal!$A:$A,0))="","",INDEX(Intramuraal!$N:$N,MATCH(B91,Intramuraal!$A:$A,0))),IFERROR(IF(INDEX(GVS!$N:$N,MATCH(B91,GVS!$A:$A,0))="","",INDEX(GVS!$N:$N,MATCH(B91,GVS!$A:$A,0))),"")))</f>
        <v>CLL</v>
      </c>
      <c r="H91" s="14" t="str">
        <f aca="false">IF(B91="","",IFERROR(IF(INDEX(Intramuraal!$O:$O,MATCH(B91,Intramuraal!$A:$A,0))="","",INDEX(Intramuraal!$O:$O,MATCH(B91,Intramuraal!$A:$A,0))),IFERROR(IF(INDEX(GVS!$O:$O,MATCH(B91,GVS!$A:$A,0))="","",INDEX(GVS!$O:$O,MATCH(B91,GVS!$A:$A,0))),"")))</f>
        <v>1e lijn</v>
      </c>
      <c r="I91" s="14" t="s">
        <v>7574</v>
      </c>
      <c r="J91" s="14" t="s">
        <v>7903</v>
      </c>
      <c r="K91" s="16" t="s">
        <v>7904</v>
      </c>
      <c r="L91" s="14" t="s">
        <v>7535</v>
      </c>
      <c r="M91" s="14" t="s">
        <v>7550</v>
      </c>
      <c r="N91" s="16" t="s">
        <v>7905</v>
      </c>
      <c r="O91" s="14" t="s">
        <v>7614</v>
      </c>
      <c r="P91" s="14" t="s">
        <v>7893</v>
      </c>
      <c r="Q91" s="16"/>
      <c r="R91" s="14" t="s">
        <v>7906</v>
      </c>
      <c r="S91" s="14" t="s">
        <v>7824</v>
      </c>
      <c r="T91" s="15" t="n">
        <v>46286</v>
      </c>
      <c r="U91" s="14" t="s">
        <v>168</v>
      </c>
    </row>
    <row r="92" customFormat="false" ht="51" hidden="false" customHeight="true" outlineLevel="0" collapsed="false">
      <c r="A92" s="14" t="str">
        <f aca="false">IF(B92="","","ARG-"&amp;TEXT(ROW()-1,"0000"))</f>
        <v>ARG-0091</v>
      </c>
      <c r="B92" s="14" t="s">
        <v>2112</v>
      </c>
      <c r="C92" s="14" t="str">
        <f aca="false">IF(B92="","",IF(LEFT(B92,3)="INT","Intramuraal",IF(LEFT(B92,3)="GVS","GVS","")))</f>
        <v>Intramuraal</v>
      </c>
      <c r="D92" s="14" t="str">
        <f aca="false">IF(B92="","",IFERROR(INDEX(Intramuraal!$F:$F,MATCH(B92,Intramuraal!$A:$A,0)),IFERROR(INDEX(GVS!$F:$F,MATCH(B92,GVS!$A:$A,0)),"onbekend ID")))</f>
        <v>venetoclax (Venclyxto®) in combinatie met obinutuzumab</v>
      </c>
      <c r="E92" s="15" t="n">
        <f aca="false">IF(B92="","",IFERROR(IF(INDEX(Intramuraal!$C:$C,MATCH(B92,Intramuraal!$A:$A,0))="","",INDEX(Intramuraal!$C:$C,MATCH(B92,Intramuraal!$A:$A,0))),IFERROR(IF(INDEX(GVS!$C:$C,MATCH(B92,GVS!$A:$A,0))="","",INDEX(GVS!$C:$C,MATCH(B92,GVS!$A:$A,0))),"")))</f>
        <v>44151</v>
      </c>
      <c r="F92" s="14" t="str">
        <f aca="false">IF(B92="","",IFERROR(IF(INDEX(Intramuraal!$J:$J,MATCH(B92,Intramuraal!$A:$A,0))="","",INDEX(Intramuraal!$J:$J,MATCH(B92,Intramuraal!$A:$A,0))),IFERROR(IF(INDEX(GVS!$J:$J,MATCH(B92,GVS!$A:$A,0))="","",INDEX(GVS!$J:$J,MATCH(B92,GVS!$A:$A,0))),"")))</f>
        <v>Hemato-oncologie</v>
      </c>
      <c r="G92" s="14" t="str">
        <f aca="false">IF(B92="","",IFERROR(IF(INDEX(Intramuraal!$N:$N,MATCH(B92,Intramuraal!$A:$A,0))="","",INDEX(Intramuraal!$N:$N,MATCH(B92,Intramuraal!$A:$A,0))),IFERROR(IF(INDEX(GVS!$N:$N,MATCH(B92,GVS!$A:$A,0))="","",INDEX(GVS!$N:$N,MATCH(B92,GVS!$A:$A,0))),"")))</f>
        <v>CLL</v>
      </c>
      <c r="H92" s="14" t="str">
        <f aca="false">IF(B92="","",IFERROR(IF(INDEX(Intramuraal!$O:$O,MATCH(B92,Intramuraal!$A:$A,0))="","",INDEX(Intramuraal!$O:$O,MATCH(B92,Intramuraal!$A:$A,0))),IFERROR(IF(INDEX(GVS!$O:$O,MATCH(B92,GVS!$A:$A,0))="","",INDEX(GVS!$O:$O,MATCH(B92,GVS!$A:$A,0))),"")))</f>
        <v>1e lijn</v>
      </c>
      <c r="I92" s="14" t="s">
        <v>7532</v>
      </c>
      <c r="J92" s="14" t="s">
        <v>7599</v>
      </c>
      <c r="K92" s="16" t="s">
        <v>7907</v>
      </c>
      <c r="L92" s="14" t="s">
        <v>7549</v>
      </c>
      <c r="M92" s="14" t="s">
        <v>7536</v>
      </c>
      <c r="N92" s="16" t="s">
        <v>7908</v>
      </c>
      <c r="O92" s="14" t="s">
        <v>7607</v>
      </c>
      <c r="P92" s="14" t="s">
        <v>7822</v>
      </c>
      <c r="Q92" s="16"/>
      <c r="R92" s="14" t="s">
        <v>7909</v>
      </c>
      <c r="S92" s="14" t="s">
        <v>7910</v>
      </c>
      <c r="T92" s="15" t="n">
        <v>46286</v>
      </c>
      <c r="U92" s="14" t="s">
        <v>168</v>
      </c>
    </row>
    <row r="93" customFormat="false" ht="51" hidden="false" customHeight="true" outlineLevel="0" collapsed="false">
      <c r="A93" s="14" t="str">
        <f aca="false">IF(B93="","","ARG-"&amp;TEXT(ROW()-1,"0000"))</f>
        <v>ARG-0092</v>
      </c>
      <c r="B93" s="14" t="s">
        <v>2112</v>
      </c>
      <c r="C93" s="14" t="str">
        <f aca="false">IF(B93="","",IF(LEFT(B93,3)="INT","Intramuraal",IF(LEFT(B93,3)="GVS","GVS","")))</f>
        <v>Intramuraal</v>
      </c>
      <c r="D93" s="14" t="str">
        <f aca="false">IF(B93="","",IFERROR(INDEX(Intramuraal!$F:$F,MATCH(B93,Intramuraal!$A:$A,0)),IFERROR(INDEX(GVS!$F:$F,MATCH(B93,GVS!$A:$A,0)),"onbekend ID")))</f>
        <v>venetoclax (Venclyxto®) in combinatie met obinutuzumab</v>
      </c>
      <c r="E93" s="15" t="n">
        <f aca="false">IF(B93="","",IFERROR(IF(INDEX(Intramuraal!$C:$C,MATCH(B93,Intramuraal!$A:$A,0))="","",INDEX(Intramuraal!$C:$C,MATCH(B93,Intramuraal!$A:$A,0))),IFERROR(IF(INDEX(GVS!$C:$C,MATCH(B93,GVS!$A:$A,0))="","",INDEX(GVS!$C:$C,MATCH(B93,GVS!$A:$A,0))),"")))</f>
        <v>44151</v>
      </c>
      <c r="F93" s="14" t="str">
        <f aca="false">IF(B93="","",IFERROR(IF(INDEX(Intramuraal!$J:$J,MATCH(B93,Intramuraal!$A:$A,0))="","",INDEX(Intramuraal!$J:$J,MATCH(B93,Intramuraal!$A:$A,0))),IFERROR(IF(INDEX(GVS!$J:$J,MATCH(B93,GVS!$A:$A,0))="","",INDEX(GVS!$J:$J,MATCH(B93,GVS!$A:$A,0))),"")))</f>
        <v>Hemato-oncologie</v>
      </c>
      <c r="G93" s="14" t="str">
        <f aca="false">IF(B93="","",IFERROR(IF(INDEX(Intramuraal!$N:$N,MATCH(B93,Intramuraal!$A:$A,0))="","",INDEX(Intramuraal!$N:$N,MATCH(B93,Intramuraal!$A:$A,0))),IFERROR(IF(INDEX(GVS!$N:$N,MATCH(B93,GVS!$A:$A,0))="","",INDEX(GVS!$N:$N,MATCH(B93,GVS!$A:$A,0))),"")))</f>
        <v>CLL</v>
      </c>
      <c r="H93" s="14" t="str">
        <f aca="false">IF(B93="","",IFERROR(IF(INDEX(Intramuraal!$O:$O,MATCH(B93,Intramuraal!$A:$A,0))="","",INDEX(Intramuraal!$O:$O,MATCH(B93,Intramuraal!$A:$A,0))),IFERROR(IF(INDEX(GVS!$O:$O,MATCH(B93,GVS!$A:$A,0))="","",INDEX(GVS!$O:$O,MATCH(B93,GVS!$A:$A,0))),"")))</f>
        <v>1e lijn</v>
      </c>
      <c r="I93" s="14" t="s">
        <v>7532</v>
      </c>
      <c r="J93" s="14" t="s">
        <v>7533</v>
      </c>
      <c r="K93" s="16" t="s">
        <v>7911</v>
      </c>
      <c r="L93" s="14" t="s">
        <v>7549</v>
      </c>
      <c r="M93" s="14" t="s">
        <v>7543</v>
      </c>
      <c r="N93" s="16" t="s">
        <v>7912</v>
      </c>
      <c r="O93" s="14" t="s">
        <v>7633</v>
      </c>
      <c r="P93" s="14" t="s">
        <v>7727</v>
      </c>
      <c r="Q93" s="16"/>
      <c r="R93" s="14" t="s">
        <v>7913</v>
      </c>
      <c r="S93" s="14" t="s">
        <v>7910</v>
      </c>
      <c r="T93" s="15" t="n">
        <v>46286</v>
      </c>
      <c r="U93" s="14" t="s">
        <v>168</v>
      </c>
    </row>
    <row r="94" customFormat="false" ht="51" hidden="false" customHeight="true" outlineLevel="0" collapsed="false">
      <c r="A94" s="14" t="str">
        <f aca="false">IF(B94="","","ARG-"&amp;TEXT(ROW()-1,"0000"))</f>
        <v>ARG-0093</v>
      </c>
      <c r="B94" s="14" t="s">
        <v>2112</v>
      </c>
      <c r="C94" s="14" t="str">
        <f aca="false">IF(B94="","",IF(LEFT(B94,3)="INT","Intramuraal",IF(LEFT(B94,3)="GVS","GVS","")))</f>
        <v>Intramuraal</v>
      </c>
      <c r="D94" s="14" t="str">
        <f aca="false">IF(B94="","",IFERROR(INDEX(Intramuraal!$F:$F,MATCH(B94,Intramuraal!$A:$A,0)),IFERROR(INDEX(GVS!$F:$F,MATCH(B94,GVS!$A:$A,0)),"onbekend ID")))</f>
        <v>venetoclax (Venclyxto®) in combinatie met obinutuzumab</v>
      </c>
      <c r="E94" s="15" t="n">
        <f aca="false">IF(B94="","",IFERROR(IF(INDEX(Intramuraal!$C:$C,MATCH(B94,Intramuraal!$A:$A,0))="","",INDEX(Intramuraal!$C:$C,MATCH(B94,Intramuraal!$A:$A,0))),IFERROR(IF(INDEX(GVS!$C:$C,MATCH(B94,GVS!$A:$A,0))="","",INDEX(GVS!$C:$C,MATCH(B94,GVS!$A:$A,0))),"")))</f>
        <v>44151</v>
      </c>
      <c r="F94" s="14" t="str">
        <f aca="false">IF(B94="","",IFERROR(IF(INDEX(Intramuraal!$J:$J,MATCH(B94,Intramuraal!$A:$A,0))="","",INDEX(Intramuraal!$J:$J,MATCH(B94,Intramuraal!$A:$A,0))),IFERROR(IF(INDEX(GVS!$J:$J,MATCH(B94,GVS!$A:$A,0))="","",INDEX(GVS!$J:$J,MATCH(B94,GVS!$A:$A,0))),"")))</f>
        <v>Hemato-oncologie</v>
      </c>
      <c r="G94" s="14" t="str">
        <f aca="false">IF(B94="","",IFERROR(IF(INDEX(Intramuraal!$N:$N,MATCH(B94,Intramuraal!$A:$A,0))="","",INDEX(Intramuraal!$N:$N,MATCH(B94,Intramuraal!$A:$A,0))),IFERROR(IF(INDEX(GVS!$N:$N,MATCH(B94,GVS!$A:$A,0))="","",INDEX(GVS!$N:$N,MATCH(B94,GVS!$A:$A,0))),"")))</f>
        <v>CLL</v>
      </c>
      <c r="H94" s="14" t="str">
        <f aca="false">IF(B94="","",IFERROR(IF(INDEX(Intramuraal!$O:$O,MATCH(B94,Intramuraal!$A:$A,0))="","",INDEX(Intramuraal!$O:$O,MATCH(B94,Intramuraal!$A:$A,0))),IFERROR(IF(INDEX(GVS!$O:$O,MATCH(B94,GVS!$A:$A,0))="","",INDEX(GVS!$O:$O,MATCH(B94,GVS!$A:$A,0))),"")))</f>
        <v>1e lijn</v>
      </c>
      <c r="I94" s="14" t="s">
        <v>7532</v>
      </c>
      <c r="J94" s="14" t="s">
        <v>7673</v>
      </c>
      <c r="K94" s="16" t="s">
        <v>7914</v>
      </c>
      <c r="L94" s="14" t="s">
        <v>7549</v>
      </c>
      <c r="M94" s="14" t="s">
        <v>7543</v>
      </c>
      <c r="N94" s="16" t="s">
        <v>7915</v>
      </c>
      <c r="O94" s="14" t="s">
        <v>7607</v>
      </c>
      <c r="P94" s="14" t="s">
        <v>7916</v>
      </c>
      <c r="Q94" s="16"/>
      <c r="R94" s="14" t="s">
        <v>7917</v>
      </c>
      <c r="S94" s="14" t="s">
        <v>7910</v>
      </c>
      <c r="T94" s="15" t="n">
        <v>46286</v>
      </c>
      <c r="U94" s="14" t="s">
        <v>168</v>
      </c>
    </row>
    <row r="95" customFormat="false" ht="51" hidden="false" customHeight="true" outlineLevel="0" collapsed="false">
      <c r="A95" s="14" t="str">
        <f aca="false">IF(B95="","","ARG-"&amp;TEXT(ROW()-1,"0000"))</f>
        <v>ARG-0094</v>
      </c>
      <c r="B95" s="14" t="s">
        <v>2112</v>
      </c>
      <c r="C95" s="14" t="str">
        <f aca="false">IF(B95="","",IF(LEFT(B95,3)="INT","Intramuraal",IF(LEFT(B95,3)="GVS","GVS","")))</f>
        <v>Intramuraal</v>
      </c>
      <c r="D95" s="14" t="str">
        <f aca="false">IF(B95="","",IFERROR(INDEX(Intramuraal!$F:$F,MATCH(B95,Intramuraal!$A:$A,0)),IFERROR(INDEX(GVS!$F:$F,MATCH(B95,GVS!$A:$A,0)),"onbekend ID")))</f>
        <v>venetoclax (Venclyxto®) in combinatie met obinutuzumab</v>
      </c>
      <c r="E95" s="15" t="n">
        <f aca="false">IF(B95="","",IFERROR(IF(INDEX(Intramuraal!$C:$C,MATCH(B95,Intramuraal!$A:$A,0))="","",INDEX(Intramuraal!$C:$C,MATCH(B95,Intramuraal!$A:$A,0))),IFERROR(IF(INDEX(GVS!$C:$C,MATCH(B95,GVS!$A:$A,0))="","",INDEX(GVS!$C:$C,MATCH(B95,GVS!$A:$A,0))),"")))</f>
        <v>44151</v>
      </c>
      <c r="F95" s="14" t="str">
        <f aca="false">IF(B95="","",IFERROR(IF(INDEX(Intramuraal!$J:$J,MATCH(B95,Intramuraal!$A:$A,0))="","",INDEX(Intramuraal!$J:$J,MATCH(B95,Intramuraal!$A:$A,0))),IFERROR(IF(INDEX(GVS!$J:$J,MATCH(B95,GVS!$A:$A,0))="","",INDEX(GVS!$J:$J,MATCH(B95,GVS!$A:$A,0))),"")))</f>
        <v>Hemato-oncologie</v>
      </c>
      <c r="G95" s="14" t="str">
        <f aca="false">IF(B95="","",IFERROR(IF(INDEX(Intramuraal!$N:$N,MATCH(B95,Intramuraal!$A:$A,0))="","",INDEX(Intramuraal!$N:$N,MATCH(B95,Intramuraal!$A:$A,0))),IFERROR(IF(INDEX(GVS!$N:$N,MATCH(B95,GVS!$A:$A,0))="","",INDEX(GVS!$N:$N,MATCH(B95,GVS!$A:$A,0))),"")))</f>
        <v>CLL</v>
      </c>
      <c r="H95" s="14" t="str">
        <f aca="false">IF(B95="","",IFERROR(IF(INDEX(Intramuraal!$O:$O,MATCH(B95,Intramuraal!$A:$A,0))="","",INDEX(Intramuraal!$O:$O,MATCH(B95,Intramuraal!$A:$A,0))),IFERROR(IF(INDEX(GVS!$O:$O,MATCH(B95,GVS!$A:$A,0))="","",INDEX(GVS!$O:$O,MATCH(B95,GVS!$A:$A,0))),"")))</f>
        <v>1e lijn</v>
      </c>
      <c r="I95" s="14" t="s">
        <v>7532</v>
      </c>
      <c r="J95" s="14" t="s">
        <v>2691</v>
      </c>
      <c r="K95" s="16" t="s">
        <v>7918</v>
      </c>
      <c r="L95" s="14" t="s">
        <v>7549</v>
      </c>
      <c r="M95" s="14" t="s">
        <v>7550</v>
      </c>
      <c r="N95" s="16" t="s">
        <v>7919</v>
      </c>
      <c r="O95" s="14" t="s">
        <v>7633</v>
      </c>
      <c r="P95" s="14" t="s">
        <v>7727</v>
      </c>
      <c r="Q95" s="16"/>
      <c r="R95" s="14" t="s">
        <v>7920</v>
      </c>
      <c r="S95" s="14" t="s">
        <v>7910</v>
      </c>
      <c r="T95" s="15" t="n">
        <v>46286</v>
      </c>
      <c r="U95" s="14" t="s">
        <v>168</v>
      </c>
    </row>
    <row r="96" customFormat="false" ht="63.75" hidden="false" customHeight="true" outlineLevel="0" collapsed="false">
      <c r="A96" s="14" t="str">
        <f aca="false">IF(B96="","","ARG-"&amp;TEXT(ROW()-1,"0000"))</f>
        <v>ARG-0095</v>
      </c>
      <c r="B96" s="14" t="s">
        <v>2112</v>
      </c>
      <c r="C96" s="14" t="str">
        <f aca="false">IF(B96="","",IF(LEFT(B96,3)="INT","Intramuraal",IF(LEFT(B96,3)="GVS","GVS","")))</f>
        <v>Intramuraal</v>
      </c>
      <c r="D96" s="14" t="str">
        <f aca="false">IF(B96="","",IFERROR(INDEX(Intramuraal!$F:$F,MATCH(B96,Intramuraal!$A:$A,0)),IFERROR(INDEX(GVS!$F:$F,MATCH(B96,GVS!$A:$A,0)),"onbekend ID")))</f>
        <v>venetoclax (Venclyxto®) in combinatie met obinutuzumab</v>
      </c>
      <c r="E96" s="15" t="n">
        <f aca="false">IF(B96="","",IFERROR(IF(INDEX(Intramuraal!$C:$C,MATCH(B96,Intramuraal!$A:$A,0))="","",INDEX(Intramuraal!$C:$C,MATCH(B96,Intramuraal!$A:$A,0))),IFERROR(IF(INDEX(GVS!$C:$C,MATCH(B96,GVS!$A:$A,0))="","",INDEX(GVS!$C:$C,MATCH(B96,GVS!$A:$A,0))),"")))</f>
        <v>44151</v>
      </c>
      <c r="F96" s="14" t="str">
        <f aca="false">IF(B96="","",IFERROR(IF(INDEX(Intramuraal!$J:$J,MATCH(B96,Intramuraal!$A:$A,0))="","",INDEX(Intramuraal!$J:$J,MATCH(B96,Intramuraal!$A:$A,0))),IFERROR(IF(INDEX(GVS!$J:$J,MATCH(B96,GVS!$A:$A,0))="","",INDEX(GVS!$J:$J,MATCH(B96,GVS!$A:$A,0))),"")))</f>
        <v>Hemato-oncologie</v>
      </c>
      <c r="G96" s="14" t="str">
        <f aca="false">IF(B96="","",IFERROR(IF(INDEX(Intramuraal!$N:$N,MATCH(B96,Intramuraal!$A:$A,0))="","",INDEX(Intramuraal!$N:$N,MATCH(B96,Intramuraal!$A:$A,0))),IFERROR(IF(INDEX(GVS!$N:$N,MATCH(B96,GVS!$A:$A,0))="","",INDEX(GVS!$N:$N,MATCH(B96,GVS!$A:$A,0))),"")))</f>
        <v>CLL</v>
      </c>
      <c r="H96" s="14" t="str">
        <f aca="false">IF(B96="","",IFERROR(IF(INDEX(Intramuraal!$O:$O,MATCH(B96,Intramuraal!$A:$A,0))="","",INDEX(Intramuraal!$O:$O,MATCH(B96,Intramuraal!$A:$A,0))),IFERROR(IF(INDEX(GVS!$O:$O,MATCH(B96,GVS!$A:$A,0))="","",INDEX(GVS!$O:$O,MATCH(B96,GVS!$A:$A,0))),"")))</f>
        <v>1e lijn</v>
      </c>
      <c r="I96" s="14" t="s">
        <v>7580</v>
      </c>
      <c r="J96" s="14" t="s">
        <v>7604</v>
      </c>
      <c r="K96" s="16" t="s">
        <v>7921</v>
      </c>
      <c r="L96" s="14" t="s">
        <v>7535</v>
      </c>
      <c r="M96" s="14" t="s">
        <v>7536</v>
      </c>
      <c r="N96" s="16" t="s">
        <v>7922</v>
      </c>
      <c r="O96" s="14" t="s">
        <v>7607</v>
      </c>
      <c r="P96" s="14" t="s">
        <v>7923</v>
      </c>
      <c r="Q96" s="16"/>
      <c r="R96" s="14" t="s">
        <v>7924</v>
      </c>
      <c r="S96" s="14" t="s">
        <v>7910</v>
      </c>
      <c r="T96" s="15" t="n">
        <v>46286</v>
      </c>
      <c r="U96" s="14" t="s">
        <v>168</v>
      </c>
    </row>
    <row r="97" customFormat="false" ht="63.75" hidden="false" customHeight="true" outlineLevel="0" collapsed="false">
      <c r="A97" s="14" t="str">
        <f aca="false">IF(B97="","","ARG-"&amp;TEXT(ROW()-1,"0000"))</f>
        <v>ARG-0096</v>
      </c>
      <c r="B97" s="14" t="s">
        <v>2112</v>
      </c>
      <c r="C97" s="14" t="str">
        <f aca="false">IF(B97="","",IF(LEFT(B97,3)="INT","Intramuraal",IF(LEFT(B97,3)="GVS","GVS","")))</f>
        <v>Intramuraal</v>
      </c>
      <c r="D97" s="14" t="str">
        <f aca="false">IF(B97="","",IFERROR(INDEX(Intramuraal!$F:$F,MATCH(B97,Intramuraal!$A:$A,0)),IFERROR(INDEX(GVS!$F:$F,MATCH(B97,GVS!$A:$A,0)),"onbekend ID")))</f>
        <v>venetoclax (Venclyxto®) in combinatie met obinutuzumab</v>
      </c>
      <c r="E97" s="15" t="n">
        <f aca="false">IF(B97="","",IFERROR(IF(INDEX(Intramuraal!$C:$C,MATCH(B97,Intramuraal!$A:$A,0))="","",INDEX(Intramuraal!$C:$C,MATCH(B97,Intramuraal!$A:$A,0))),IFERROR(IF(INDEX(GVS!$C:$C,MATCH(B97,GVS!$A:$A,0))="","",INDEX(GVS!$C:$C,MATCH(B97,GVS!$A:$A,0))),"")))</f>
        <v>44151</v>
      </c>
      <c r="F97" s="14" t="str">
        <f aca="false">IF(B97="","",IFERROR(IF(INDEX(Intramuraal!$J:$J,MATCH(B97,Intramuraal!$A:$A,0))="","",INDEX(Intramuraal!$J:$J,MATCH(B97,Intramuraal!$A:$A,0))),IFERROR(IF(INDEX(GVS!$J:$J,MATCH(B97,GVS!$A:$A,0))="","",INDEX(GVS!$J:$J,MATCH(B97,GVS!$A:$A,0))),"")))</f>
        <v>Hemato-oncologie</v>
      </c>
      <c r="G97" s="14" t="str">
        <f aca="false">IF(B97="","",IFERROR(IF(INDEX(Intramuraal!$N:$N,MATCH(B97,Intramuraal!$A:$A,0))="","",INDEX(Intramuraal!$N:$N,MATCH(B97,Intramuraal!$A:$A,0))),IFERROR(IF(INDEX(GVS!$N:$N,MATCH(B97,GVS!$A:$A,0))="","",INDEX(GVS!$N:$N,MATCH(B97,GVS!$A:$A,0))),"")))</f>
        <v>CLL</v>
      </c>
      <c r="H97" s="14" t="str">
        <f aca="false">IF(B97="","",IFERROR(IF(INDEX(Intramuraal!$O:$O,MATCH(B97,Intramuraal!$A:$A,0))="","",INDEX(Intramuraal!$O:$O,MATCH(B97,Intramuraal!$A:$A,0))),IFERROR(IF(INDEX(GVS!$O:$O,MATCH(B97,GVS!$A:$A,0))="","",INDEX(GVS!$O:$O,MATCH(B97,GVS!$A:$A,0))),"")))</f>
        <v>1e lijn</v>
      </c>
      <c r="I97" s="14" t="s">
        <v>7580</v>
      </c>
      <c r="J97" s="14" t="s">
        <v>7604</v>
      </c>
      <c r="K97" s="16" t="s">
        <v>7925</v>
      </c>
      <c r="L97" s="14" t="s">
        <v>7566</v>
      </c>
      <c r="M97" s="14" t="s">
        <v>7536</v>
      </c>
      <c r="N97" s="16" t="s">
        <v>7926</v>
      </c>
      <c r="O97" s="14" t="s">
        <v>7607</v>
      </c>
      <c r="P97" s="14" t="s">
        <v>7927</v>
      </c>
      <c r="Q97" s="16"/>
      <c r="R97" s="14" t="s">
        <v>7928</v>
      </c>
      <c r="S97" s="14" t="s">
        <v>7910</v>
      </c>
      <c r="T97" s="15" t="n">
        <v>46286</v>
      </c>
      <c r="U97" s="14" t="s">
        <v>168</v>
      </c>
    </row>
    <row r="98" customFormat="false" ht="51" hidden="false" customHeight="true" outlineLevel="0" collapsed="false">
      <c r="A98" s="14" t="str">
        <f aca="false">IF(B98="","","ARG-"&amp;TEXT(ROW()-1,"0000"))</f>
        <v>ARG-0097</v>
      </c>
      <c r="B98" s="14" t="s">
        <v>2112</v>
      </c>
      <c r="C98" s="14" t="str">
        <f aca="false">IF(B98="","",IF(LEFT(B98,3)="INT","Intramuraal",IF(LEFT(B98,3)="GVS","GVS","")))</f>
        <v>Intramuraal</v>
      </c>
      <c r="D98" s="14" t="str">
        <f aca="false">IF(B98="","",IFERROR(INDEX(Intramuraal!$F:$F,MATCH(B98,Intramuraal!$A:$A,0)),IFERROR(INDEX(GVS!$F:$F,MATCH(B98,GVS!$A:$A,0)),"onbekend ID")))</f>
        <v>venetoclax (Venclyxto®) in combinatie met obinutuzumab</v>
      </c>
      <c r="E98" s="15" t="n">
        <f aca="false">IF(B98="","",IFERROR(IF(INDEX(Intramuraal!$C:$C,MATCH(B98,Intramuraal!$A:$A,0))="","",INDEX(Intramuraal!$C:$C,MATCH(B98,Intramuraal!$A:$A,0))),IFERROR(IF(INDEX(GVS!$C:$C,MATCH(B98,GVS!$A:$A,0))="","",INDEX(GVS!$C:$C,MATCH(B98,GVS!$A:$A,0))),"")))</f>
        <v>44151</v>
      </c>
      <c r="F98" s="14" t="str">
        <f aca="false">IF(B98="","",IFERROR(IF(INDEX(Intramuraal!$J:$J,MATCH(B98,Intramuraal!$A:$A,0))="","",INDEX(Intramuraal!$J:$J,MATCH(B98,Intramuraal!$A:$A,0))),IFERROR(IF(INDEX(GVS!$J:$J,MATCH(B98,GVS!$A:$A,0))="","",INDEX(GVS!$J:$J,MATCH(B98,GVS!$A:$A,0))),"")))</f>
        <v>Hemato-oncologie</v>
      </c>
      <c r="G98" s="14" t="str">
        <f aca="false">IF(B98="","",IFERROR(IF(INDEX(Intramuraal!$N:$N,MATCH(B98,Intramuraal!$A:$A,0))="","",INDEX(Intramuraal!$N:$N,MATCH(B98,Intramuraal!$A:$A,0))),IFERROR(IF(INDEX(GVS!$N:$N,MATCH(B98,GVS!$A:$A,0))="","",INDEX(GVS!$N:$N,MATCH(B98,GVS!$A:$A,0))),"")))</f>
        <v>CLL</v>
      </c>
      <c r="H98" s="14" t="str">
        <f aca="false">IF(B98="","",IFERROR(IF(INDEX(Intramuraal!$O:$O,MATCH(B98,Intramuraal!$A:$A,0))="","",INDEX(Intramuraal!$O:$O,MATCH(B98,Intramuraal!$A:$A,0))),IFERROR(IF(INDEX(GVS!$O:$O,MATCH(B98,GVS!$A:$A,0))="","",INDEX(GVS!$O:$O,MATCH(B98,GVS!$A:$A,0))),"")))</f>
        <v>1e lijn</v>
      </c>
      <c r="I98" s="14" t="s">
        <v>7617</v>
      </c>
      <c r="J98" s="14" t="s">
        <v>7564</v>
      </c>
      <c r="K98" s="16" t="s">
        <v>7929</v>
      </c>
      <c r="L98" s="14" t="s">
        <v>7566</v>
      </c>
      <c r="M98" s="14" t="s">
        <v>7536</v>
      </c>
      <c r="N98" s="16" t="s">
        <v>7930</v>
      </c>
      <c r="O98" s="14" t="s">
        <v>7607</v>
      </c>
      <c r="P98" s="14" t="s">
        <v>7931</v>
      </c>
      <c r="Q98" s="16"/>
      <c r="R98" s="14" t="s">
        <v>7932</v>
      </c>
      <c r="S98" s="14" t="s">
        <v>7910</v>
      </c>
      <c r="T98" s="15" t="n">
        <v>46286</v>
      </c>
      <c r="U98" s="14" t="s">
        <v>168</v>
      </c>
    </row>
    <row r="99" customFormat="false" ht="51" hidden="false" customHeight="true" outlineLevel="0" collapsed="false">
      <c r="A99" s="14" t="str">
        <f aca="false">IF(B99="","","ARG-"&amp;TEXT(ROW()-1,"0000"))</f>
        <v>ARG-0098</v>
      </c>
      <c r="B99" s="14" t="s">
        <v>2112</v>
      </c>
      <c r="C99" s="14" t="str">
        <f aca="false">IF(B99="","",IF(LEFT(B99,3)="INT","Intramuraal",IF(LEFT(B99,3)="GVS","GVS","")))</f>
        <v>Intramuraal</v>
      </c>
      <c r="D99" s="14" t="str">
        <f aca="false">IF(B99="","",IFERROR(INDEX(Intramuraal!$F:$F,MATCH(B99,Intramuraal!$A:$A,0)),IFERROR(INDEX(GVS!$F:$F,MATCH(B99,GVS!$A:$A,0)),"onbekend ID")))</f>
        <v>venetoclax (Venclyxto®) in combinatie met obinutuzumab</v>
      </c>
      <c r="E99" s="15" t="n">
        <f aca="false">IF(B99="","",IFERROR(IF(INDEX(Intramuraal!$C:$C,MATCH(B99,Intramuraal!$A:$A,0))="","",INDEX(Intramuraal!$C:$C,MATCH(B99,Intramuraal!$A:$A,0))),IFERROR(IF(INDEX(GVS!$C:$C,MATCH(B99,GVS!$A:$A,0))="","",INDEX(GVS!$C:$C,MATCH(B99,GVS!$A:$A,0))),"")))</f>
        <v>44151</v>
      </c>
      <c r="F99" s="14" t="str">
        <f aca="false">IF(B99="","",IFERROR(IF(INDEX(Intramuraal!$J:$J,MATCH(B99,Intramuraal!$A:$A,0))="","",INDEX(Intramuraal!$J:$J,MATCH(B99,Intramuraal!$A:$A,0))),IFERROR(IF(INDEX(GVS!$J:$J,MATCH(B99,GVS!$A:$A,0))="","",INDEX(GVS!$J:$J,MATCH(B99,GVS!$A:$A,0))),"")))</f>
        <v>Hemato-oncologie</v>
      </c>
      <c r="G99" s="14" t="str">
        <f aca="false">IF(B99="","",IFERROR(IF(INDEX(Intramuraal!$N:$N,MATCH(B99,Intramuraal!$A:$A,0))="","",INDEX(Intramuraal!$N:$N,MATCH(B99,Intramuraal!$A:$A,0))),IFERROR(IF(INDEX(GVS!$N:$N,MATCH(B99,GVS!$A:$A,0))="","",INDEX(GVS!$N:$N,MATCH(B99,GVS!$A:$A,0))),"")))</f>
        <v>CLL</v>
      </c>
      <c r="H99" s="14" t="str">
        <f aca="false">IF(B99="","",IFERROR(IF(INDEX(Intramuraal!$O:$O,MATCH(B99,Intramuraal!$A:$A,0))="","",INDEX(Intramuraal!$O:$O,MATCH(B99,Intramuraal!$A:$A,0))),IFERROR(IF(INDEX(GVS!$O:$O,MATCH(B99,GVS!$A:$A,0))="","",INDEX(GVS!$O:$O,MATCH(B99,GVS!$A:$A,0))),"")))</f>
        <v>1e lijn</v>
      </c>
      <c r="I99" s="14" t="s">
        <v>7617</v>
      </c>
      <c r="J99" s="14" t="s">
        <v>7554</v>
      </c>
      <c r="K99" s="16" t="s">
        <v>7933</v>
      </c>
      <c r="L99" s="14" t="s">
        <v>7549</v>
      </c>
      <c r="M99" s="14" t="s">
        <v>7550</v>
      </c>
      <c r="N99" s="16" t="s">
        <v>7934</v>
      </c>
      <c r="O99" s="14" t="s">
        <v>7614</v>
      </c>
      <c r="P99" s="14" t="s">
        <v>7935</v>
      </c>
      <c r="Q99" s="16"/>
      <c r="R99" s="14" t="s">
        <v>7936</v>
      </c>
      <c r="S99" s="14" t="s">
        <v>7910</v>
      </c>
      <c r="T99" s="15" t="n">
        <v>46286</v>
      </c>
      <c r="U99" s="14" t="s">
        <v>168</v>
      </c>
    </row>
    <row r="100" customFormat="false" ht="51" hidden="false" customHeight="true" outlineLevel="0" collapsed="false">
      <c r="A100" s="14" t="str">
        <f aca="false">IF(B100="","","ARG-"&amp;TEXT(ROW()-1,"0000"))</f>
        <v>ARG-0099</v>
      </c>
      <c r="B100" s="14" t="s">
        <v>2112</v>
      </c>
      <c r="C100" s="14" t="str">
        <f aca="false">IF(B100="","",IF(LEFT(B100,3)="INT","Intramuraal",IF(LEFT(B100,3)="GVS","GVS","")))</f>
        <v>Intramuraal</v>
      </c>
      <c r="D100" s="14" t="str">
        <f aca="false">IF(B100="","",IFERROR(INDEX(Intramuraal!$F:$F,MATCH(B100,Intramuraal!$A:$A,0)),IFERROR(INDEX(GVS!$F:$F,MATCH(B100,GVS!$A:$A,0)),"onbekend ID")))</f>
        <v>venetoclax (Venclyxto®) in combinatie met obinutuzumab</v>
      </c>
      <c r="E100" s="15" t="n">
        <f aca="false">IF(B100="","",IFERROR(IF(INDEX(Intramuraal!$C:$C,MATCH(B100,Intramuraal!$A:$A,0))="","",INDEX(Intramuraal!$C:$C,MATCH(B100,Intramuraal!$A:$A,0))),IFERROR(IF(INDEX(GVS!$C:$C,MATCH(B100,GVS!$A:$A,0))="","",INDEX(GVS!$C:$C,MATCH(B100,GVS!$A:$A,0))),"")))</f>
        <v>44151</v>
      </c>
      <c r="F100" s="14" t="str">
        <f aca="false">IF(B100="","",IFERROR(IF(INDEX(Intramuraal!$J:$J,MATCH(B100,Intramuraal!$A:$A,0))="","",INDEX(Intramuraal!$J:$J,MATCH(B100,Intramuraal!$A:$A,0))),IFERROR(IF(INDEX(GVS!$J:$J,MATCH(B100,GVS!$A:$A,0))="","",INDEX(GVS!$J:$J,MATCH(B100,GVS!$A:$A,0))),"")))</f>
        <v>Hemato-oncologie</v>
      </c>
      <c r="G100" s="14" t="str">
        <f aca="false">IF(B100="","",IFERROR(IF(INDEX(Intramuraal!$N:$N,MATCH(B100,Intramuraal!$A:$A,0))="","",INDEX(Intramuraal!$N:$N,MATCH(B100,Intramuraal!$A:$A,0))),IFERROR(IF(INDEX(GVS!$N:$N,MATCH(B100,GVS!$A:$A,0))="","",INDEX(GVS!$N:$N,MATCH(B100,GVS!$A:$A,0))),"")))</f>
        <v>CLL</v>
      </c>
      <c r="H100" s="14" t="str">
        <f aca="false">IF(B100="","",IFERROR(IF(INDEX(Intramuraal!$O:$O,MATCH(B100,Intramuraal!$A:$A,0))="","",INDEX(Intramuraal!$O:$O,MATCH(B100,Intramuraal!$A:$A,0))),IFERROR(IF(INDEX(GVS!$O:$O,MATCH(B100,GVS!$A:$A,0))="","",INDEX(GVS!$O:$O,MATCH(B100,GVS!$A:$A,0))),"")))</f>
        <v>1e lijn</v>
      </c>
      <c r="I100" s="14" t="s">
        <v>7617</v>
      </c>
      <c r="J100" s="14" t="s">
        <v>2691</v>
      </c>
      <c r="K100" s="16" t="s">
        <v>7937</v>
      </c>
      <c r="L100" s="14" t="s">
        <v>7566</v>
      </c>
      <c r="M100" s="14" t="s">
        <v>7550</v>
      </c>
      <c r="N100" s="16" t="s">
        <v>7938</v>
      </c>
      <c r="O100" s="14" t="s">
        <v>7614</v>
      </c>
      <c r="P100" s="14" t="s">
        <v>7852</v>
      </c>
      <c r="Q100" s="16"/>
      <c r="R100" s="14" t="s">
        <v>7939</v>
      </c>
      <c r="S100" s="14" t="s">
        <v>7910</v>
      </c>
      <c r="T100" s="15" t="n">
        <v>46286</v>
      </c>
      <c r="U100" s="14" t="s">
        <v>168</v>
      </c>
    </row>
    <row r="101" customFormat="false" ht="38.25" hidden="false" customHeight="true" outlineLevel="0" collapsed="false">
      <c r="A101" s="14" t="str">
        <f aca="false">IF(B101="","","ARG-"&amp;TEXT(ROW()-1,"0000"))</f>
        <v>ARG-0100</v>
      </c>
      <c r="B101" s="14" t="s">
        <v>2112</v>
      </c>
      <c r="C101" s="14" t="str">
        <f aca="false">IF(B101="","",IF(LEFT(B101,3)="INT","Intramuraal",IF(LEFT(B101,3)="GVS","GVS","")))</f>
        <v>Intramuraal</v>
      </c>
      <c r="D101" s="14" t="str">
        <f aca="false">IF(B101="","",IFERROR(INDEX(Intramuraal!$F:$F,MATCH(B101,Intramuraal!$A:$A,0)),IFERROR(INDEX(GVS!$F:$F,MATCH(B101,GVS!$A:$A,0)),"onbekend ID")))</f>
        <v>venetoclax (Venclyxto®) in combinatie met obinutuzumab</v>
      </c>
      <c r="E101" s="15" t="n">
        <f aca="false">IF(B101="","",IFERROR(IF(INDEX(Intramuraal!$C:$C,MATCH(B101,Intramuraal!$A:$A,0))="","",INDEX(Intramuraal!$C:$C,MATCH(B101,Intramuraal!$A:$A,0))),IFERROR(IF(INDEX(GVS!$C:$C,MATCH(B101,GVS!$A:$A,0))="","",INDEX(GVS!$C:$C,MATCH(B101,GVS!$A:$A,0))),"")))</f>
        <v>44151</v>
      </c>
      <c r="F101" s="14" t="str">
        <f aca="false">IF(B101="","",IFERROR(IF(INDEX(Intramuraal!$J:$J,MATCH(B101,Intramuraal!$A:$A,0))="","",INDEX(Intramuraal!$J:$J,MATCH(B101,Intramuraal!$A:$A,0))),IFERROR(IF(INDEX(GVS!$J:$J,MATCH(B101,GVS!$A:$A,0))="","",INDEX(GVS!$J:$J,MATCH(B101,GVS!$A:$A,0))),"")))</f>
        <v>Hemato-oncologie</v>
      </c>
      <c r="G101" s="14" t="str">
        <f aca="false">IF(B101="","",IFERROR(IF(INDEX(Intramuraal!$N:$N,MATCH(B101,Intramuraal!$A:$A,0))="","",INDEX(Intramuraal!$N:$N,MATCH(B101,Intramuraal!$A:$A,0))),IFERROR(IF(INDEX(GVS!$N:$N,MATCH(B101,GVS!$A:$A,0))="","",INDEX(GVS!$N:$N,MATCH(B101,GVS!$A:$A,0))),"")))</f>
        <v>CLL</v>
      </c>
      <c r="H101" s="14" t="str">
        <f aca="false">IF(B101="","",IFERROR(IF(INDEX(Intramuraal!$O:$O,MATCH(B101,Intramuraal!$A:$A,0))="","",INDEX(Intramuraal!$O:$O,MATCH(B101,Intramuraal!$A:$A,0))),IFERROR(IF(INDEX(GVS!$O:$O,MATCH(B101,GVS!$A:$A,0))="","",INDEX(GVS!$O:$O,MATCH(B101,GVS!$A:$A,0))),"")))</f>
        <v>1e lijn</v>
      </c>
      <c r="I101" s="14" t="s">
        <v>7658</v>
      </c>
      <c r="J101" s="14" t="s">
        <v>7659</v>
      </c>
      <c r="K101" s="16" t="s">
        <v>7940</v>
      </c>
      <c r="L101" s="14" t="s">
        <v>7535</v>
      </c>
      <c r="M101" s="14" t="s">
        <v>7543</v>
      </c>
      <c r="N101" s="16" t="s">
        <v>7941</v>
      </c>
      <c r="O101" s="14" t="s">
        <v>7607</v>
      </c>
      <c r="P101" s="14" t="s">
        <v>7942</v>
      </c>
      <c r="Q101" s="16"/>
      <c r="R101" s="14" t="s">
        <v>7943</v>
      </c>
      <c r="S101" s="14" t="s">
        <v>7910</v>
      </c>
      <c r="T101" s="15" t="n">
        <v>46286</v>
      </c>
      <c r="U101" s="14" t="s">
        <v>168</v>
      </c>
    </row>
    <row r="102" customFormat="false" ht="76.5" hidden="false" customHeight="true" outlineLevel="0" collapsed="false">
      <c r="A102" s="14" t="str">
        <f aca="false">IF(B102="","","ARG-"&amp;TEXT(ROW()-1,"0000"))</f>
        <v>ARG-0101</v>
      </c>
      <c r="B102" s="14" t="s">
        <v>2079</v>
      </c>
      <c r="C102" s="14" t="str">
        <f aca="false">IF(B102="","",IF(LEFT(B102,3)="INT","Intramuraal",IF(LEFT(B102,3)="GVS","GVS","")))</f>
        <v>Intramuraal</v>
      </c>
      <c r="D102" s="14" t="str">
        <f aca="false">IF(B102="","",IFERROR(INDEX(Intramuraal!$F:$F,MATCH(B102,Intramuraal!$A:$A,0)),IFERROR(INDEX(GVS!$F:$F,MATCH(B102,GVS!$A:$A,0)),"onbekend ID")))</f>
        <v>6 behandelcombinaties van geneesmiddelen</v>
      </c>
      <c r="E102" s="15" t="n">
        <f aca="false">IF(B102="","",IFERROR(IF(INDEX(Intramuraal!$C:$C,MATCH(B102,Intramuraal!$A:$A,0))="","",INDEX(Intramuraal!$C:$C,MATCH(B102,Intramuraal!$A:$A,0))),IFERROR(IF(INDEX(GVS!$C:$C,MATCH(B102,GVS!$A:$A,0))="","",INDEX(GVS!$C:$C,MATCH(B102,GVS!$A:$A,0))),"")))</f>
        <v>44238</v>
      </c>
      <c r="F102" s="14" t="str">
        <f aca="false">IF(B102="","",IFERROR(IF(INDEX(Intramuraal!$J:$J,MATCH(B102,Intramuraal!$A:$A,0))="","",INDEX(Intramuraal!$J:$J,MATCH(B102,Intramuraal!$A:$A,0))),IFERROR(IF(INDEX(GVS!$J:$J,MATCH(B102,GVS!$A:$A,0))="","",INDEX(GVS!$J:$J,MATCH(B102,GVS!$A:$A,0))),"")))</f>
        <v>Hemato-oncologie</v>
      </c>
      <c r="G102" s="14" t="str">
        <f aca="false">IF(B102="","",IFERROR(IF(INDEX(Intramuraal!$N:$N,MATCH(B102,Intramuraal!$A:$A,0))="","",INDEX(Intramuraal!$N:$N,MATCH(B102,Intramuraal!$A:$A,0))),IFERROR(IF(INDEX(GVS!$N:$N,MATCH(B102,GVS!$A:$A,0))="","",INDEX(GVS!$N:$N,MATCH(B102,GVS!$A:$A,0))),"")))</f>
        <v>Multipel myeloom</v>
      </c>
      <c r="H102" s="14" t="str">
        <f aca="false">IF(B102="","",IFERROR(IF(INDEX(Intramuraal!$O:$O,MATCH(B102,Intramuraal!$A:$A,0))="","",INDEX(Intramuraal!$O:$O,MATCH(B102,Intramuraal!$A:$A,0))),IFERROR(IF(INDEX(GVS!$O:$O,MATCH(B102,GVS!$A:$A,0))="","",INDEX(GVS!$O:$O,MATCH(B102,GVS!$A:$A,0))),"")))</f>
        <v>Meerdere lijnen / indicatiebreed</v>
      </c>
      <c r="I102" s="14" t="s">
        <v>7532</v>
      </c>
      <c r="J102" s="14" t="s">
        <v>2691</v>
      </c>
      <c r="K102" s="16" t="s">
        <v>7944</v>
      </c>
      <c r="L102" s="14" t="s">
        <v>7535</v>
      </c>
      <c r="M102" s="14" t="s">
        <v>7536</v>
      </c>
      <c r="N102" s="16" t="s">
        <v>7945</v>
      </c>
      <c r="O102" s="14" t="s">
        <v>7607</v>
      </c>
      <c r="P102" s="14" t="s">
        <v>7946</v>
      </c>
      <c r="Q102" s="16"/>
      <c r="R102" s="14" t="s">
        <v>7947</v>
      </c>
      <c r="S102" s="14" t="s">
        <v>7948</v>
      </c>
      <c r="T102" s="15" t="n">
        <v>46286</v>
      </c>
      <c r="U102" s="14" t="s">
        <v>168</v>
      </c>
    </row>
    <row r="103" customFormat="false" ht="76.5" hidden="false" customHeight="true" outlineLevel="0" collapsed="false">
      <c r="A103" s="14" t="str">
        <f aca="false">IF(B103="","","ARG-"&amp;TEXT(ROW()-1,"0000"))</f>
        <v>ARG-0102</v>
      </c>
      <c r="B103" s="14" t="s">
        <v>2079</v>
      </c>
      <c r="C103" s="14" t="str">
        <f aca="false">IF(B103="","",IF(LEFT(B103,3)="INT","Intramuraal",IF(LEFT(B103,3)="GVS","GVS","")))</f>
        <v>Intramuraal</v>
      </c>
      <c r="D103" s="14" t="str">
        <f aca="false">IF(B103="","",IFERROR(INDEX(Intramuraal!$F:$F,MATCH(B103,Intramuraal!$A:$A,0)),IFERROR(INDEX(GVS!$F:$F,MATCH(B103,GVS!$A:$A,0)),"onbekend ID")))</f>
        <v>6 behandelcombinaties van geneesmiddelen</v>
      </c>
      <c r="E103" s="15" t="n">
        <f aca="false">IF(B103="","",IFERROR(IF(INDEX(Intramuraal!$C:$C,MATCH(B103,Intramuraal!$A:$A,0))="","",INDEX(Intramuraal!$C:$C,MATCH(B103,Intramuraal!$A:$A,0))),IFERROR(IF(INDEX(GVS!$C:$C,MATCH(B103,GVS!$A:$A,0))="","",INDEX(GVS!$C:$C,MATCH(B103,GVS!$A:$A,0))),"")))</f>
        <v>44238</v>
      </c>
      <c r="F103" s="14" t="str">
        <f aca="false">IF(B103="","",IFERROR(IF(INDEX(Intramuraal!$J:$J,MATCH(B103,Intramuraal!$A:$A,0))="","",INDEX(Intramuraal!$J:$J,MATCH(B103,Intramuraal!$A:$A,0))),IFERROR(IF(INDEX(GVS!$J:$J,MATCH(B103,GVS!$A:$A,0))="","",INDEX(GVS!$J:$J,MATCH(B103,GVS!$A:$A,0))),"")))</f>
        <v>Hemato-oncologie</v>
      </c>
      <c r="G103" s="14" t="str">
        <f aca="false">IF(B103="","",IFERROR(IF(INDEX(Intramuraal!$N:$N,MATCH(B103,Intramuraal!$A:$A,0))="","",INDEX(Intramuraal!$N:$N,MATCH(B103,Intramuraal!$A:$A,0))),IFERROR(IF(INDEX(GVS!$N:$N,MATCH(B103,GVS!$A:$A,0))="","",INDEX(GVS!$N:$N,MATCH(B103,GVS!$A:$A,0))),"")))</f>
        <v>Multipel myeloom</v>
      </c>
      <c r="H103" s="14" t="str">
        <f aca="false">IF(B103="","",IFERROR(IF(INDEX(Intramuraal!$O:$O,MATCH(B103,Intramuraal!$A:$A,0))="","",INDEX(Intramuraal!$O:$O,MATCH(B103,Intramuraal!$A:$A,0))),IFERROR(IF(INDEX(GVS!$O:$O,MATCH(B103,GVS!$A:$A,0))="","",INDEX(GVS!$O:$O,MATCH(B103,GVS!$A:$A,0))),"")))</f>
        <v>Meerdere lijnen / indicatiebreed</v>
      </c>
      <c r="I103" s="14" t="s">
        <v>7570</v>
      </c>
      <c r="J103" s="14" t="s">
        <v>2691</v>
      </c>
      <c r="K103" s="16" t="s">
        <v>7949</v>
      </c>
      <c r="L103" s="14" t="s">
        <v>7566</v>
      </c>
      <c r="M103" s="14" t="s">
        <v>7536</v>
      </c>
      <c r="N103" s="16" t="s">
        <v>7950</v>
      </c>
      <c r="O103" s="14" t="s">
        <v>7607</v>
      </c>
      <c r="P103" s="14" t="s">
        <v>7951</v>
      </c>
      <c r="Q103" s="16"/>
      <c r="R103" s="14" t="s">
        <v>7952</v>
      </c>
      <c r="S103" s="14" t="s">
        <v>7948</v>
      </c>
      <c r="T103" s="15" t="n">
        <v>46286</v>
      </c>
      <c r="U103" s="14" t="s">
        <v>168</v>
      </c>
    </row>
    <row r="104" customFormat="false" ht="76.5" hidden="false" customHeight="true" outlineLevel="0" collapsed="false">
      <c r="A104" s="14" t="str">
        <f aca="false">IF(B104="","","ARG-"&amp;TEXT(ROW()-1,"0000"))</f>
        <v>ARG-0103</v>
      </c>
      <c r="B104" s="14" t="s">
        <v>2079</v>
      </c>
      <c r="C104" s="14" t="str">
        <f aca="false">IF(B104="","",IF(LEFT(B104,3)="INT","Intramuraal",IF(LEFT(B104,3)="GVS","GVS","")))</f>
        <v>Intramuraal</v>
      </c>
      <c r="D104" s="14" t="str">
        <f aca="false">IF(B104="","",IFERROR(INDEX(Intramuraal!$F:$F,MATCH(B104,Intramuraal!$A:$A,0)),IFERROR(INDEX(GVS!$F:$F,MATCH(B104,GVS!$A:$A,0)),"onbekend ID")))</f>
        <v>6 behandelcombinaties van geneesmiddelen</v>
      </c>
      <c r="E104" s="15" t="n">
        <f aca="false">IF(B104="","",IFERROR(IF(INDEX(Intramuraal!$C:$C,MATCH(B104,Intramuraal!$A:$A,0))="","",INDEX(Intramuraal!$C:$C,MATCH(B104,Intramuraal!$A:$A,0))),IFERROR(IF(INDEX(GVS!$C:$C,MATCH(B104,GVS!$A:$A,0))="","",INDEX(GVS!$C:$C,MATCH(B104,GVS!$A:$A,0))),"")))</f>
        <v>44238</v>
      </c>
      <c r="F104" s="14" t="str">
        <f aca="false">IF(B104="","",IFERROR(IF(INDEX(Intramuraal!$J:$J,MATCH(B104,Intramuraal!$A:$A,0))="","",INDEX(Intramuraal!$J:$J,MATCH(B104,Intramuraal!$A:$A,0))),IFERROR(IF(INDEX(GVS!$J:$J,MATCH(B104,GVS!$A:$A,0))="","",INDEX(GVS!$J:$J,MATCH(B104,GVS!$A:$A,0))),"")))</f>
        <v>Hemato-oncologie</v>
      </c>
      <c r="G104" s="14" t="str">
        <f aca="false">IF(B104="","",IFERROR(IF(INDEX(Intramuraal!$N:$N,MATCH(B104,Intramuraal!$A:$A,0))="","",INDEX(Intramuraal!$N:$N,MATCH(B104,Intramuraal!$A:$A,0))),IFERROR(IF(INDEX(GVS!$N:$N,MATCH(B104,GVS!$A:$A,0))="","",INDEX(GVS!$N:$N,MATCH(B104,GVS!$A:$A,0))),"")))</f>
        <v>Multipel myeloom</v>
      </c>
      <c r="H104" s="14" t="str">
        <f aca="false">IF(B104="","",IFERROR(IF(INDEX(Intramuraal!$O:$O,MATCH(B104,Intramuraal!$A:$A,0))="","",INDEX(Intramuraal!$O:$O,MATCH(B104,Intramuraal!$A:$A,0))),IFERROR(IF(INDEX(GVS!$O:$O,MATCH(B104,GVS!$A:$A,0))="","",INDEX(GVS!$O:$O,MATCH(B104,GVS!$A:$A,0))),"")))</f>
        <v>Meerdere lijnen / indicatiebreed</v>
      </c>
      <c r="I104" s="14" t="s">
        <v>7580</v>
      </c>
      <c r="J104" s="14" t="s">
        <v>2691</v>
      </c>
      <c r="K104" s="16" t="s">
        <v>7953</v>
      </c>
      <c r="L104" s="14" t="s">
        <v>7566</v>
      </c>
      <c r="M104" s="14" t="s">
        <v>7543</v>
      </c>
      <c r="N104" s="16" t="s">
        <v>7954</v>
      </c>
      <c r="O104" s="14" t="s">
        <v>7607</v>
      </c>
      <c r="P104" s="14" t="s">
        <v>7955</v>
      </c>
      <c r="Q104" s="16"/>
      <c r="R104" s="14" t="s">
        <v>7956</v>
      </c>
      <c r="S104" s="14" t="s">
        <v>7948</v>
      </c>
      <c r="T104" s="15" t="n">
        <v>46286</v>
      </c>
      <c r="U104" s="14" t="s">
        <v>168</v>
      </c>
    </row>
    <row r="105" customFormat="false" ht="63.75" hidden="false" customHeight="true" outlineLevel="0" collapsed="false">
      <c r="A105" s="14" t="str">
        <f aca="false">IF(B105="","","ARG-"&amp;TEXT(ROW()-1,"0000"))</f>
        <v>ARG-0104</v>
      </c>
      <c r="B105" s="14" t="s">
        <v>2079</v>
      </c>
      <c r="C105" s="14" t="str">
        <f aca="false">IF(B105="","",IF(LEFT(B105,3)="INT","Intramuraal",IF(LEFT(B105,3)="GVS","GVS","")))</f>
        <v>Intramuraal</v>
      </c>
      <c r="D105" s="14" t="str">
        <f aca="false">IF(B105="","",IFERROR(INDEX(Intramuraal!$F:$F,MATCH(B105,Intramuraal!$A:$A,0)),IFERROR(INDEX(GVS!$F:$F,MATCH(B105,GVS!$A:$A,0)),"onbekend ID")))</f>
        <v>6 behandelcombinaties van geneesmiddelen</v>
      </c>
      <c r="E105" s="15" t="n">
        <f aca="false">IF(B105="","",IFERROR(IF(INDEX(Intramuraal!$C:$C,MATCH(B105,Intramuraal!$A:$A,0))="","",INDEX(Intramuraal!$C:$C,MATCH(B105,Intramuraal!$A:$A,0))),IFERROR(IF(INDEX(GVS!$C:$C,MATCH(B105,GVS!$A:$A,0))="","",INDEX(GVS!$C:$C,MATCH(B105,GVS!$A:$A,0))),"")))</f>
        <v>44238</v>
      </c>
      <c r="F105" s="14" t="str">
        <f aca="false">IF(B105="","",IFERROR(IF(INDEX(Intramuraal!$J:$J,MATCH(B105,Intramuraal!$A:$A,0))="","",INDEX(Intramuraal!$J:$J,MATCH(B105,Intramuraal!$A:$A,0))),IFERROR(IF(INDEX(GVS!$J:$J,MATCH(B105,GVS!$A:$A,0))="","",INDEX(GVS!$J:$J,MATCH(B105,GVS!$A:$A,0))),"")))</f>
        <v>Hemato-oncologie</v>
      </c>
      <c r="G105" s="14" t="str">
        <f aca="false">IF(B105="","",IFERROR(IF(INDEX(Intramuraal!$N:$N,MATCH(B105,Intramuraal!$A:$A,0))="","",INDEX(Intramuraal!$N:$N,MATCH(B105,Intramuraal!$A:$A,0))),IFERROR(IF(INDEX(GVS!$N:$N,MATCH(B105,GVS!$A:$A,0))="","",INDEX(GVS!$N:$N,MATCH(B105,GVS!$A:$A,0))),"")))</f>
        <v>Multipel myeloom</v>
      </c>
      <c r="H105" s="14" t="str">
        <f aca="false">IF(B105="","",IFERROR(IF(INDEX(Intramuraal!$O:$O,MATCH(B105,Intramuraal!$A:$A,0))="","",INDEX(Intramuraal!$O:$O,MATCH(B105,Intramuraal!$A:$A,0))),IFERROR(IF(INDEX(GVS!$O:$O,MATCH(B105,GVS!$A:$A,0))="","",INDEX(GVS!$O:$O,MATCH(B105,GVS!$A:$A,0))),"")))</f>
        <v>Meerdere lijnen / indicatiebreed</v>
      </c>
      <c r="I105" s="14" t="s">
        <v>7658</v>
      </c>
      <c r="J105" s="14" t="s">
        <v>7659</v>
      </c>
      <c r="K105" s="16" t="s">
        <v>7957</v>
      </c>
      <c r="L105" s="14" t="s">
        <v>7566</v>
      </c>
      <c r="M105" s="14" t="s">
        <v>7543</v>
      </c>
      <c r="N105" s="16" t="s">
        <v>7958</v>
      </c>
      <c r="O105" s="14" t="s">
        <v>7607</v>
      </c>
      <c r="P105" s="14" t="s">
        <v>7959</v>
      </c>
      <c r="Q105" s="16"/>
      <c r="R105" s="14" t="s">
        <v>7960</v>
      </c>
      <c r="S105" s="14" t="s">
        <v>7948</v>
      </c>
      <c r="T105" s="15" t="n">
        <v>46286</v>
      </c>
      <c r="U105" s="14" t="s">
        <v>168</v>
      </c>
    </row>
    <row r="106" customFormat="false" ht="76.5" hidden="false" customHeight="true" outlineLevel="0" collapsed="false">
      <c r="A106" s="14" t="str">
        <f aca="false">IF(B106="","","ARG-"&amp;TEXT(ROW()-1,"0000"))</f>
        <v>ARG-0105</v>
      </c>
      <c r="B106" s="14" t="s">
        <v>2079</v>
      </c>
      <c r="C106" s="14" t="str">
        <f aca="false">IF(B106="","",IF(LEFT(B106,3)="INT","Intramuraal",IF(LEFT(B106,3)="GVS","GVS","")))</f>
        <v>Intramuraal</v>
      </c>
      <c r="D106" s="14" t="str">
        <f aca="false">IF(B106="","",IFERROR(INDEX(Intramuraal!$F:$F,MATCH(B106,Intramuraal!$A:$A,0)),IFERROR(INDEX(GVS!$F:$F,MATCH(B106,GVS!$A:$A,0)),"onbekend ID")))</f>
        <v>6 behandelcombinaties van geneesmiddelen</v>
      </c>
      <c r="E106" s="15" t="n">
        <f aca="false">IF(B106="","",IFERROR(IF(INDEX(Intramuraal!$C:$C,MATCH(B106,Intramuraal!$A:$A,0))="","",INDEX(Intramuraal!$C:$C,MATCH(B106,Intramuraal!$A:$A,0))),IFERROR(IF(INDEX(GVS!$C:$C,MATCH(B106,GVS!$A:$A,0))="","",INDEX(GVS!$C:$C,MATCH(B106,GVS!$A:$A,0))),"")))</f>
        <v>44238</v>
      </c>
      <c r="F106" s="14" t="str">
        <f aca="false">IF(B106="","",IFERROR(IF(INDEX(Intramuraal!$J:$J,MATCH(B106,Intramuraal!$A:$A,0))="","",INDEX(Intramuraal!$J:$J,MATCH(B106,Intramuraal!$A:$A,0))),IFERROR(IF(INDEX(GVS!$J:$J,MATCH(B106,GVS!$A:$A,0))="","",INDEX(GVS!$J:$J,MATCH(B106,GVS!$A:$A,0))),"")))</f>
        <v>Hemato-oncologie</v>
      </c>
      <c r="G106" s="14" t="str">
        <f aca="false">IF(B106="","",IFERROR(IF(INDEX(Intramuraal!$N:$N,MATCH(B106,Intramuraal!$A:$A,0))="","",INDEX(Intramuraal!$N:$N,MATCH(B106,Intramuraal!$A:$A,0))),IFERROR(IF(INDEX(GVS!$N:$N,MATCH(B106,GVS!$A:$A,0))="","",INDEX(GVS!$N:$N,MATCH(B106,GVS!$A:$A,0))),"")))</f>
        <v>Multipel myeloom</v>
      </c>
      <c r="H106" s="14" t="str">
        <f aca="false">IF(B106="","",IFERROR(IF(INDEX(Intramuraal!$O:$O,MATCH(B106,Intramuraal!$A:$A,0))="","",INDEX(Intramuraal!$O:$O,MATCH(B106,Intramuraal!$A:$A,0))),IFERROR(IF(INDEX(GVS!$O:$O,MATCH(B106,GVS!$A:$A,0))="","",INDEX(GVS!$O:$O,MATCH(B106,GVS!$A:$A,0))),"")))</f>
        <v>Meerdere lijnen / indicatiebreed</v>
      </c>
      <c r="I106" s="14" t="s">
        <v>7580</v>
      </c>
      <c r="J106" s="14" t="s">
        <v>7604</v>
      </c>
      <c r="K106" s="16" t="s">
        <v>7961</v>
      </c>
      <c r="L106" s="14" t="s">
        <v>7586</v>
      </c>
      <c r="M106" s="14" t="s">
        <v>7536</v>
      </c>
      <c r="N106" s="16" t="s">
        <v>7962</v>
      </c>
      <c r="O106" s="14" t="s">
        <v>7607</v>
      </c>
      <c r="P106" s="14" t="s">
        <v>7963</v>
      </c>
      <c r="Q106" s="16"/>
      <c r="R106" s="14" t="s">
        <v>7964</v>
      </c>
      <c r="S106" s="14" t="s">
        <v>7948</v>
      </c>
      <c r="T106" s="15" t="n">
        <v>46286</v>
      </c>
      <c r="U106" s="14" t="s">
        <v>168</v>
      </c>
    </row>
    <row r="107" customFormat="false" ht="76.5" hidden="false" customHeight="true" outlineLevel="0" collapsed="false">
      <c r="A107" s="14" t="str">
        <f aca="false">IF(B107="","","ARG-"&amp;TEXT(ROW()-1,"0000"))</f>
        <v>ARG-0106</v>
      </c>
      <c r="B107" s="14" t="s">
        <v>2079</v>
      </c>
      <c r="C107" s="14" t="str">
        <f aca="false">IF(B107="","",IF(LEFT(B107,3)="INT","Intramuraal",IF(LEFT(B107,3)="GVS","GVS","")))</f>
        <v>Intramuraal</v>
      </c>
      <c r="D107" s="14" t="str">
        <f aca="false">IF(B107="","",IFERROR(INDEX(Intramuraal!$F:$F,MATCH(B107,Intramuraal!$A:$A,0)),IFERROR(INDEX(GVS!$F:$F,MATCH(B107,GVS!$A:$A,0)),"onbekend ID")))</f>
        <v>6 behandelcombinaties van geneesmiddelen</v>
      </c>
      <c r="E107" s="15" t="n">
        <f aca="false">IF(B107="","",IFERROR(IF(INDEX(Intramuraal!$C:$C,MATCH(B107,Intramuraal!$A:$A,0))="","",INDEX(Intramuraal!$C:$C,MATCH(B107,Intramuraal!$A:$A,0))),IFERROR(IF(INDEX(GVS!$C:$C,MATCH(B107,GVS!$A:$A,0))="","",INDEX(GVS!$C:$C,MATCH(B107,GVS!$A:$A,0))),"")))</f>
        <v>44238</v>
      </c>
      <c r="F107" s="14" t="str">
        <f aca="false">IF(B107="","",IFERROR(IF(INDEX(Intramuraal!$J:$J,MATCH(B107,Intramuraal!$A:$A,0))="","",INDEX(Intramuraal!$J:$J,MATCH(B107,Intramuraal!$A:$A,0))),IFERROR(IF(INDEX(GVS!$J:$J,MATCH(B107,GVS!$A:$A,0))="","",INDEX(GVS!$J:$J,MATCH(B107,GVS!$A:$A,0))),"")))</f>
        <v>Hemato-oncologie</v>
      </c>
      <c r="G107" s="14" t="str">
        <f aca="false">IF(B107="","",IFERROR(IF(INDEX(Intramuraal!$N:$N,MATCH(B107,Intramuraal!$A:$A,0))="","",INDEX(Intramuraal!$N:$N,MATCH(B107,Intramuraal!$A:$A,0))),IFERROR(IF(INDEX(GVS!$N:$N,MATCH(B107,GVS!$A:$A,0))="","",INDEX(GVS!$N:$N,MATCH(B107,GVS!$A:$A,0))),"")))</f>
        <v>Multipel myeloom</v>
      </c>
      <c r="H107" s="14" t="str">
        <f aca="false">IF(B107="","",IFERROR(IF(INDEX(Intramuraal!$O:$O,MATCH(B107,Intramuraal!$A:$A,0))="","",INDEX(Intramuraal!$O:$O,MATCH(B107,Intramuraal!$A:$A,0))),IFERROR(IF(INDEX(GVS!$O:$O,MATCH(B107,GVS!$A:$A,0))="","",INDEX(GVS!$O:$O,MATCH(B107,GVS!$A:$A,0))),"")))</f>
        <v>Meerdere lijnen / indicatiebreed</v>
      </c>
      <c r="I107" s="14" t="s">
        <v>7580</v>
      </c>
      <c r="J107" s="14" t="s">
        <v>7604</v>
      </c>
      <c r="K107" s="16" t="s">
        <v>7965</v>
      </c>
      <c r="L107" s="14" t="s">
        <v>7566</v>
      </c>
      <c r="M107" s="14" t="s">
        <v>7536</v>
      </c>
      <c r="N107" s="16" t="s">
        <v>7966</v>
      </c>
      <c r="O107" s="14" t="s">
        <v>7607</v>
      </c>
      <c r="P107" s="14" t="s">
        <v>7967</v>
      </c>
      <c r="Q107" s="16"/>
      <c r="R107" s="14" t="s">
        <v>7968</v>
      </c>
      <c r="S107" s="14" t="s">
        <v>7948</v>
      </c>
      <c r="T107" s="15" t="n">
        <v>46286</v>
      </c>
      <c r="U107" s="14" t="s">
        <v>168</v>
      </c>
    </row>
    <row r="108" customFormat="false" ht="89.25" hidden="false" customHeight="true" outlineLevel="0" collapsed="false">
      <c r="A108" s="14" t="str">
        <f aca="false">IF(B108="","","ARG-"&amp;TEXT(ROW()-1,"0000"))</f>
        <v>ARG-0107</v>
      </c>
      <c r="B108" s="14" t="s">
        <v>2079</v>
      </c>
      <c r="C108" s="14" t="str">
        <f aca="false">IF(B108="","",IF(LEFT(B108,3)="INT","Intramuraal",IF(LEFT(B108,3)="GVS","GVS","")))</f>
        <v>Intramuraal</v>
      </c>
      <c r="D108" s="14" t="str">
        <f aca="false">IF(B108="","",IFERROR(INDEX(Intramuraal!$F:$F,MATCH(B108,Intramuraal!$A:$A,0)),IFERROR(INDEX(GVS!$F:$F,MATCH(B108,GVS!$A:$A,0)),"onbekend ID")))</f>
        <v>6 behandelcombinaties van geneesmiddelen</v>
      </c>
      <c r="E108" s="15" t="n">
        <f aca="false">IF(B108="","",IFERROR(IF(INDEX(Intramuraal!$C:$C,MATCH(B108,Intramuraal!$A:$A,0))="","",INDEX(Intramuraal!$C:$C,MATCH(B108,Intramuraal!$A:$A,0))),IFERROR(IF(INDEX(GVS!$C:$C,MATCH(B108,GVS!$A:$A,0))="","",INDEX(GVS!$C:$C,MATCH(B108,GVS!$A:$A,0))),"")))</f>
        <v>44238</v>
      </c>
      <c r="F108" s="14" t="str">
        <f aca="false">IF(B108="","",IFERROR(IF(INDEX(Intramuraal!$J:$J,MATCH(B108,Intramuraal!$A:$A,0))="","",INDEX(Intramuraal!$J:$J,MATCH(B108,Intramuraal!$A:$A,0))),IFERROR(IF(INDEX(GVS!$J:$J,MATCH(B108,GVS!$A:$A,0))="","",INDEX(GVS!$J:$J,MATCH(B108,GVS!$A:$A,0))),"")))</f>
        <v>Hemato-oncologie</v>
      </c>
      <c r="G108" s="14" t="str">
        <f aca="false">IF(B108="","",IFERROR(IF(INDEX(Intramuraal!$N:$N,MATCH(B108,Intramuraal!$A:$A,0))="","",INDEX(Intramuraal!$N:$N,MATCH(B108,Intramuraal!$A:$A,0))),IFERROR(IF(INDEX(GVS!$N:$N,MATCH(B108,GVS!$A:$A,0))="","",INDEX(GVS!$N:$N,MATCH(B108,GVS!$A:$A,0))),"")))</f>
        <v>Multipel myeloom</v>
      </c>
      <c r="H108" s="14" t="str">
        <f aca="false">IF(B108="","",IFERROR(IF(INDEX(Intramuraal!$O:$O,MATCH(B108,Intramuraal!$A:$A,0))="","",INDEX(Intramuraal!$O:$O,MATCH(B108,Intramuraal!$A:$A,0))),IFERROR(IF(INDEX(GVS!$O:$O,MATCH(B108,GVS!$A:$A,0))="","",INDEX(GVS!$O:$O,MATCH(B108,GVS!$A:$A,0))),"")))</f>
        <v>Meerdere lijnen / indicatiebreed</v>
      </c>
      <c r="I108" s="14" t="s">
        <v>7574</v>
      </c>
      <c r="J108" s="14" t="s">
        <v>7621</v>
      </c>
      <c r="K108" s="16" t="s">
        <v>7969</v>
      </c>
      <c r="L108" s="14" t="s">
        <v>7566</v>
      </c>
      <c r="M108" s="14" t="s">
        <v>7536</v>
      </c>
      <c r="N108" s="16" t="s">
        <v>7970</v>
      </c>
      <c r="O108" s="14" t="s">
        <v>7607</v>
      </c>
      <c r="P108" s="14" t="s">
        <v>7971</v>
      </c>
      <c r="Q108" s="16"/>
      <c r="R108" s="14" t="s">
        <v>7972</v>
      </c>
      <c r="S108" s="14" t="s">
        <v>7948</v>
      </c>
      <c r="T108" s="15" t="n">
        <v>46286</v>
      </c>
      <c r="U108" s="14" t="s">
        <v>168</v>
      </c>
    </row>
    <row r="109" customFormat="false" ht="89.25" hidden="false" customHeight="true" outlineLevel="0" collapsed="false">
      <c r="A109" s="14" t="str">
        <f aca="false">IF(B109="","","ARG-"&amp;TEXT(ROW()-1,"0000"))</f>
        <v>ARG-0108</v>
      </c>
      <c r="B109" s="14" t="s">
        <v>2079</v>
      </c>
      <c r="C109" s="14" t="str">
        <f aca="false">IF(B109="","",IF(LEFT(B109,3)="INT","Intramuraal",IF(LEFT(B109,3)="GVS","GVS","")))</f>
        <v>Intramuraal</v>
      </c>
      <c r="D109" s="14" t="str">
        <f aca="false">IF(B109="","",IFERROR(INDEX(Intramuraal!$F:$F,MATCH(B109,Intramuraal!$A:$A,0)),IFERROR(INDEX(GVS!$F:$F,MATCH(B109,GVS!$A:$A,0)),"onbekend ID")))</f>
        <v>6 behandelcombinaties van geneesmiddelen</v>
      </c>
      <c r="E109" s="15" t="n">
        <f aca="false">IF(B109="","",IFERROR(IF(INDEX(Intramuraal!$C:$C,MATCH(B109,Intramuraal!$A:$A,0))="","",INDEX(Intramuraal!$C:$C,MATCH(B109,Intramuraal!$A:$A,0))),IFERROR(IF(INDEX(GVS!$C:$C,MATCH(B109,GVS!$A:$A,0))="","",INDEX(GVS!$C:$C,MATCH(B109,GVS!$A:$A,0))),"")))</f>
        <v>44238</v>
      </c>
      <c r="F109" s="14" t="str">
        <f aca="false">IF(B109="","",IFERROR(IF(INDEX(Intramuraal!$J:$J,MATCH(B109,Intramuraal!$A:$A,0))="","",INDEX(Intramuraal!$J:$J,MATCH(B109,Intramuraal!$A:$A,0))),IFERROR(IF(INDEX(GVS!$J:$J,MATCH(B109,GVS!$A:$A,0))="","",INDEX(GVS!$J:$J,MATCH(B109,GVS!$A:$A,0))),"")))</f>
        <v>Hemato-oncologie</v>
      </c>
      <c r="G109" s="14" t="str">
        <f aca="false">IF(B109="","",IFERROR(IF(INDEX(Intramuraal!$N:$N,MATCH(B109,Intramuraal!$A:$A,0))="","",INDEX(Intramuraal!$N:$N,MATCH(B109,Intramuraal!$A:$A,0))),IFERROR(IF(INDEX(GVS!$N:$N,MATCH(B109,GVS!$A:$A,0))="","",INDEX(GVS!$N:$N,MATCH(B109,GVS!$A:$A,0))),"")))</f>
        <v>Multipel myeloom</v>
      </c>
      <c r="H109" s="14" t="str">
        <f aca="false">IF(B109="","",IFERROR(IF(INDEX(Intramuraal!$O:$O,MATCH(B109,Intramuraal!$A:$A,0))="","",INDEX(Intramuraal!$O:$O,MATCH(B109,Intramuraal!$A:$A,0))),IFERROR(IF(INDEX(GVS!$O:$O,MATCH(B109,GVS!$A:$A,0))="","",INDEX(GVS!$O:$O,MATCH(B109,GVS!$A:$A,0))),"")))</f>
        <v>Meerdere lijnen / indicatiebreed</v>
      </c>
      <c r="I109" s="14" t="s">
        <v>7617</v>
      </c>
      <c r="J109" s="14" t="s">
        <v>2691</v>
      </c>
      <c r="K109" s="16" t="s">
        <v>7973</v>
      </c>
      <c r="L109" s="14" t="s">
        <v>7566</v>
      </c>
      <c r="M109" s="14" t="s">
        <v>7543</v>
      </c>
      <c r="N109" s="16" t="s">
        <v>7974</v>
      </c>
      <c r="O109" s="14" t="s">
        <v>7614</v>
      </c>
      <c r="P109" s="14" t="s">
        <v>7975</v>
      </c>
      <c r="Q109" s="16"/>
      <c r="R109" s="14" t="s">
        <v>7976</v>
      </c>
      <c r="S109" s="14" t="s">
        <v>7948</v>
      </c>
      <c r="T109" s="15" t="n">
        <v>46286</v>
      </c>
      <c r="U109" s="14" t="s">
        <v>168</v>
      </c>
    </row>
    <row r="110" customFormat="false" ht="51" hidden="false" customHeight="true" outlineLevel="0" collapsed="false">
      <c r="A110" s="14" t="str">
        <f aca="false">IF(B110="","","ARG-"&amp;TEXT(ROW()-1,"0000"))</f>
        <v>ARG-0109</v>
      </c>
      <c r="B110" s="14" t="s">
        <v>2079</v>
      </c>
      <c r="C110" s="14" t="str">
        <f aca="false">IF(B110="","",IF(LEFT(B110,3)="INT","Intramuraal",IF(LEFT(B110,3)="GVS","GVS","")))</f>
        <v>Intramuraal</v>
      </c>
      <c r="D110" s="14" t="str">
        <f aca="false">IF(B110="","",IFERROR(INDEX(Intramuraal!$F:$F,MATCH(B110,Intramuraal!$A:$A,0)),IFERROR(INDEX(GVS!$F:$F,MATCH(B110,GVS!$A:$A,0)),"onbekend ID")))</f>
        <v>6 behandelcombinaties van geneesmiddelen</v>
      </c>
      <c r="E110" s="15" t="n">
        <f aca="false">IF(B110="","",IFERROR(IF(INDEX(Intramuraal!$C:$C,MATCH(B110,Intramuraal!$A:$A,0))="","",INDEX(Intramuraal!$C:$C,MATCH(B110,Intramuraal!$A:$A,0))),IFERROR(IF(INDEX(GVS!$C:$C,MATCH(B110,GVS!$A:$A,0))="","",INDEX(GVS!$C:$C,MATCH(B110,GVS!$A:$A,0))),"")))</f>
        <v>44238</v>
      </c>
      <c r="F110" s="14" t="str">
        <f aca="false">IF(B110="","",IFERROR(IF(INDEX(Intramuraal!$J:$J,MATCH(B110,Intramuraal!$A:$A,0))="","",INDEX(Intramuraal!$J:$J,MATCH(B110,Intramuraal!$A:$A,0))),IFERROR(IF(INDEX(GVS!$J:$J,MATCH(B110,GVS!$A:$A,0))="","",INDEX(GVS!$J:$J,MATCH(B110,GVS!$A:$A,0))),"")))</f>
        <v>Hemato-oncologie</v>
      </c>
      <c r="G110" s="14" t="str">
        <f aca="false">IF(B110="","",IFERROR(IF(INDEX(Intramuraal!$N:$N,MATCH(B110,Intramuraal!$A:$A,0))="","",INDEX(Intramuraal!$N:$N,MATCH(B110,Intramuraal!$A:$A,0))),IFERROR(IF(INDEX(GVS!$N:$N,MATCH(B110,GVS!$A:$A,0))="","",INDEX(GVS!$N:$N,MATCH(B110,GVS!$A:$A,0))),"")))</f>
        <v>Multipel myeloom</v>
      </c>
      <c r="H110" s="14" t="str">
        <f aca="false">IF(B110="","",IFERROR(IF(INDEX(Intramuraal!$O:$O,MATCH(B110,Intramuraal!$A:$A,0))="","",INDEX(Intramuraal!$O:$O,MATCH(B110,Intramuraal!$A:$A,0))),IFERROR(IF(INDEX(GVS!$O:$O,MATCH(B110,GVS!$A:$A,0))="","",INDEX(GVS!$O:$O,MATCH(B110,GVS!$A:$A,0))),"")))</f>
        <v>Meerdere lijnen / indicatiebreed</v>
      </c>
      <c r="I110" s="14" t="s">
        <v>7570</v>
      </c>
      <c r="J110" s="14" t="s">
        <v>2691</v>
      </c>
      <c r="K110" s="16" t="s">
        <v>7977</v>
      </c>
      <c r="L110" s="14" t="s">
        <v>7566</v>
      </c>
      <c r="M110" s="14" t="s">
        <v>7543</v>
      </c>
      <c r="N110" s="16" t="s">
        <v>7978</v>
      </c>
      <c r="O110" s="14" t="s">
        <v>7607</v>
      </c>
      <c r="P110" s="14" t="s">
        <v>7979</v>
      </c>
      <c r="Q110" s="16"/>
      <c r="R110" s="14" t="s">
        <v>7980</v>
      </c>
      <c r="S110" s="14" t="s">
        <v>7948</v>
      </c>
      <c r="T110" s="15" t="n">
        <v>46286</v>
      </c>
      <c r="U110" s="14" t="s">
        <v>168</v>
      </c>
    </row>
    <row r="111" customFormat="false" ht="76.5" hidden="false" customHeight="true" outlineLevel="0" collapsed="false">
      <c r="A111" s="14" t="str">
        <f aca="false">IF(B111="","","ARG-"&amp;TEXT(ROW()-1,"0000"))</f>
        <v>ARG-0110</v>
      </c>
      <c r="B111" s="14" t="s">
        <v>2033</v>
      </c>
      <c r="C111" s="14" t="str">
        <f aca="false">IF(B111="","",IF(LEFT(B111,3)="INT","Intramuraal",IF(LEFT(B111,3)="GVS","GVS","")))</f>
        <v>Intramuraal</v>
      </c>
      <c r="D111" s="14" t="str">
        <f aca="false">IF(B111="","",IFERROR(INDEX(Intramuraal!$F:$F,MATCH(B111,Intramuraal!$A:$A,0)),IFERROR(INDEX(GVS!$F:$F,MATCH(B111,GVS!$A:$A,0)),"onbekend ID")))</f>
        <v>isatuximab (Sarclisa®)</v>
      </c>
      <c r="E111" s="15" t="n">
        <f aca="false">IF(B111="","",IFERROR(IF(INDEX(Intramuraal!$C:$C,MATCH(B111,Intramuraal!$A:$A,0))="","",INDEX(Intramuraal!$C:$C,MATCH(B111,Intramuraal!$A:$A,0))),IFERROR(IF(INDEX(GVS!$C:$C,MATCH(B111,GVS!$A:$A,0))="","",INDEX(GVS!$C:$C,MATCH(B111,GVS!$A:$A,0))),"")))</f>
        <v>44341</v>
      </c>
      <c r="F111" s="14" t="str">
        <f aca="false">IF(B111="","",IFERROR(IF(INDEX(Intramuraal!$J:$J,MATCH(B111,Intramuraal!$A:$A,0))="","",INDEX(Intramuraal!$J:$J,MATCH(B111,Intramuraal!$A:$A,0))),IFERROR(IF(INDEX(GVS!$J:$J,MATCH(B111,GVS!$A:$A,0))="","",INDEX(GVS!$J:$J,MATCH(B111,GVS!$A:$A,0))),"")))</f>
        <v>Hemato-oncologie</v>
      </c>
      <c r="G111" s="14" t="str">
        <f aca="false">IF(B111="","",IFERROR(IF(INDEX(Intramuraal!$N:$N,MATCH(B111,Intramuraal!$A:$A,0))="","",INDEX(Intramuraal!$N:$N,MATCH(B111,Intramuraal!$A:$A,0))),IFERROR(IF(INDEX(GVS!$N:$N,MATCH(B111,GVS!$A:$A,0))="","",INDEX(GVS!$N:$N,MATCH(B111,GVS!$A:$A,0))),"")))</f>
        <v>Multipel myeloom</v>
      </c>
      <c r="H111" s="14" t="str">
        <f aca="false">IF(B111="","",IFERROR(IF(INDEX(Intramuraal!$O:$O,MATCH(B111,Intramuraal!$A:$A,0))="","",INDEX(Intramuraal!$O:$O,MATCH(B111,Intramuraal!$A:$A,0))),IFERROR(IF(INDEX(GVS!$O:$O,MATCH(B111,GVS!$A:$A,0))="","",INDEX(GVS!$O:$O,MATCH(B111,GVS!$A:$A,0))),"")))</f>
        <v>2e lijn</v>
      </c>
      <c r="I111" s="14" t="s">
        <v>7532</v>
      </c>
      <c r="J111" s="14" t="s">
        <v>2691</v>
      </c>
      <c r="K111" s="16" t="s">
        <v>7981</v>
      </c>
      <c r="L111" s="14" t="s">
        <v>7535</v>
      </c>
      <c r="M111" s="14" t="s">
        <v>7536</v>
      </c>
      <c r="N111" s="16" t="s">
        <v>7982</v>
      </c>
      <c r="O111" s="14" t="s">
        <v>7607</v>
      </c>
      <c r="P111" s="14" t="s">
        <v>7780</v>
      </c>
      <c r="Q111" s="16"/>
      <c r="R111" s="14" t="s">
        <v>7983</v>
      </c>
      <c r="S111" s="14" t="s">
        <v>7948</v>
      </c>
      <c r="T111" s="15" t="n">
        <v>46286</v>
      </c>
      <c r="U111" s="14" t="s">
        <v>168</v>
      </c>
    </row>
    <row r="112" customFormat="false" ht="51" hidden="false" customHeight="true" outlineLevel="0" collapsed="false">
      <c r="A112" s="14" t="str">
        <f aca="false">IF(B112="","","ARG-"&amp;TEXT(ROW()-1,"0000"))</f>
        <v>ARG-0111</v>
      </c>
      <c r="B112" s="14" t="s">
        <v>2033</v>
      </c>
      <c r="C112" s="14" t="str">
        <f aca="false">IF(B112="","",IF(LEFT(B112,3)="INT","Intramuraal",IF(LEFT(B112,3)="GVS","GVS","")))</f>
        <v>Intramuraal</v>
      </c>
      <c r="D112" s="14" t="str">
        <f aca="false">IF(B112="","",IFERROR(INDEX(Intramuraal!$F:$F,MATCH(B112,Intramuraal!$A:$A,0)),IFERROR(INDEX(GVS!$F:$F,MATCH(B112,GVS!$A:$A,0)),"onbekend ID")))</f>
        <v>isatuximab (Sarclisa®)</v>
      </c>
      <c r="E112" s="15" t="n">
        <f aca="false">IF(B112="","",IFERROR(IF(INDEX(Intramuraal!$C:$C,MATCH(B112,Intramuraal!$A:$A,0))="","",INDEX(Intramuraal!$C:$C,MATCH(B112,Intramuraal!$A:$A,0))),IFERROR(IF(INDEX(GVS!$C:$C,MATCH(B112,GVS!$A:$A,0))="","",INDEX(GVS!$C:$C,MATCH(B112,GVS!$A:$A,0))),"")))</f>
        <v>44341</v>
      </c>
      <c r="F112" s="14" t="str">
        <f aca="false">IF(B112="","",IFERROR(IF(INDEX(Intramuraal!$J:$J,MATCH(B112,Intramuraal!$A:$A,0))="","",INDEX(Intramuraal!$J:$J,MATCH(B112,Intramuraal!$A:$A,0))),IFERROR(IF(INDEX(GVS!$J:$J,MATCH(B112,GVS!$A:$A,0))="","",INDEX(GVS!$J:$J,MATCH(B112,GVS!$A:$A,0))),"")))</f>
        <v>Hemato-oncologie</v>
      </c>
      <c r="G112" s="14" t="str">
        <f aca="false">IF(B112="","",IFERROR(IF(INDEX(Intramuraal!$N:$N,MATCH(B112,Intramuraal!$A:$A,0))="","",INDEX(Intramuraal!$N:$N,MATCH(B112,Intramuraal!$A:$A,0))),IFERROR(IF(INDEX(GVS!$N:$N,MATCH(B112,GVS!$A:$A,0))="","",INDEX(GVS!$N:$N,MATCH(B112,GVS!$A:$A,0))),"")))</f>
        <v>Multipel myeloom</v>
      </c>
      <c r="H112" s="14" t="str">
        <f aca="false">IF(B112="","",IFERROR(IF(INDEX(Intramuraal!$O:$O,MATCH(B112,Intramuraal!$A:$A,0))="","",INDEX(Intramuraal!$O:$O,MATCH(B112,Intramuraal!$A:$A,0))),IFERROR(IF(INDEX(GVS!$O:$O,MATCH(B112,GVS!$A:$A,0))="","",INDEX(GVS!$O:$O,MATCH(B112,GVS!$A:$A,0))),"")))</f>
        <v>2e lijn</v>
      </c>
      <c r="I112" s="14" t="s">
        <v>7532</v>
      </c>
      <c r="J112" s="14" t="s">
        <v>7533</v>
      </c>
      <c r="K112" s="16" t="s">
        <v>7984</v>
      </c>
      <c r="L112" s="14" t="s">
        <v>7535</v>
      </c>
      <c r="M112" s="14" t="s">
        <v>7543</v>
      </c>
      <c r="N112" s="16" t="s">
        <v>7985</v>
      </c>
      <c r="O112" s="14" t="s">
        <v>7607</v>
      </c>
      <c r="P112" s="14" t="s">
        <v>7703</v>
      </c>
      <c r="Q112" s="16"/>
      <c r="R112" s="14" t="s">
        <v>7986</v>
      </c>
      <c r="S112" s="14" t="s">
        <v>7948</v>
      </c>
      <c r="T112" s="15" t="n">
        <v>46286</v>
      </c>
      <c r="U112" s="14" t="s">
        <v>168</v>
      </c>
    </row>
    <row r="113" customFormat="false" ht="51" hidden="false" customHeight="true" outlineLevel="0" collapsed="false">
      <c r="A113" s="14" t="str">
        <f aca="false">IF(B113="","","ARG-"&amp;TEXT(ROW()-1,"0000"))</f>
        <v>ARG-0112</v>
      </c>
      <c r="B113" s="14" t="s">
        <v>2033</v>
      </c>
      <c r="C113" s="14" t="str">
        <f aca="false">IF(B113="","",IF(LEFT(B113,3)="INT","Intramuraal",IF(LEFT(B113,3)="GVS","GVS","")))</f>
        <v>Intramuraal</v>
      </c>
      <c r="D113" s="14" t="str">
        <f aca="false">IF(B113="","",IFERROR(INDEX(Intramuraal!$F:$F,MATCH(B113,Intramuraal!$A:$A,0)),IFERROR(INDEX(GVS!$F:$F,MATCH(B113,GVS!$A:$A,0)),"onbekend ID")))</f>
        <v>isatuximab (Sarclisa®)</v>
      </c>
      <c r="E113" s="15" t="n">
        <f aca="false">IF(B113="","",IFERROR(IF(INDEX(Intramuraal!$C:$C,MATCH(B113,Intramuraal!$A:$A,0))="","",INDEX(Intramuraal!$C:$C,MATCH(B113,Intramuraal!$A:$A,0))),IFERROR(IF(INDEX(GVS!$C:$C,MATCH(B113,GVS!$A:$A,0))="","",INDEX(GVS!$C:$C,MATCH(B113,GVS!$A:$A,0))),"")))</f>
        <v>44341</v>
      </c>
      <c r="F113" s="14" t="str">
        <f aca="false">IF(B113="","",IFERROR(IF(INDEX(Intramuraal!$J:$J,MATCH(B113,Intramuraal!$A:$A,0))="","",INDEX(Intramuraal!$J:$J,MATCH(B113,Intramuraal!$A:$A,0))),IFERROR(IF(INDEX(GVS!$J:$J,MATCH(B113,GVS!$A:$A,0))="","",INDEX(GVS!$J:$J,MATCH(B113,GVS!$A:$A,0))),"")))</f>
        <v>Hemato-oncologie</v>
      </c>
      <c r="G113" s="14" t="str">
        <f aca="false">IF(B113="","",IFERROR(IF(INDEX(Intramuraal!$N:$N,MATCH(B113,Intramuraal!$A:$A,0))="","",INDEX(Intramuraal!$N:$N,MATCH(B113,Intramuraal!$A:$A,0))),IFERROR(IF(INDEX(GVS!$N:$N,MATCH(B113,GVS!$A:$A,0))="","",INDEX(GVS!$N:$N,MATCH(B113,GVS!$A:$A,0))),"")))</f>
        <v>Multipel myeloom</v>
      </c>
      <c r="H113" s="14" t="str">
        <f aca="false">IF(B113="","",IFERROR(IF(INDEX(Intramuraal!$O:$O,MATCH(B113,Intramuraal!$A:$A,0))="","",INDEX(Intramuraal!$O:$O,MATCH(B113,Intramuraal!$A:$A,0))),IFERROR(IF(INDEX(GVS!$O:$O,MATCH(B113,GVS!$A:$A,0))="","",INDEX(GVS!$O:$O,MATCH(B113,GVS!$A:$A,0))),"")))</f>
        <v>2e lijn</v>
      </c>
      <c r="I113" s="14" t="s">
        <v>7570</v>
      </c>
      <c r="J113" s="14" t="s">
        <v>2691</v>
      </c>
      <c r="K113" s="16" t="s">
        <v>7987</v>
      </c>
      <c r="L113" s="14" t="s">
        <v>7566</v>
      </c>
      <c r="M113" s="14" t="s">
        <v>7536</v>
      </c>
      <c r="N113" s="16" t="s">
        <v>7988</v>
      </c>
      <c r="O113" s="14" t="s">
        <v>7607</v>
      </c>
      <c r="P113" s="14" t="s">
        <v>7989</v>
      </c>
      <c r="Q113" s="16"/>
      <c r="R113" s="14" t="s">
        <v>7990</v>
      </c>
      <c r="S113" s="14" t="s">
        <v>7948</v>
      </c>
      <c r="T113" s="15" t="n">
        <v>46286</v>
      </c>
      <c r="U113" s="14" t="s">
        <v>168</v>
      </c>
    </row>
    <row r="114" customFormat="false" ht="51" hidden="false" customHeight="true" outlineLevel="0" collapsed="false">
      <c r="A114" s="14" t="str">
        <f aca="false">IF(B114="","","ARG-"&amp;TEXT(ROW()-1,"0000"))</f>
        <v>ARG-0113</v>
      </c>
      <c r="B114" s="14" t="s">
        <v>2033</v>
      </c>
      <c r="C114" s="14" t="str">
        <f aca="false">IF(B114="","",IF(LEFT(B114,3)="INT","Intramuraal",IF(LEFT(B114,3)="GVS","GVS","")))</f>
        <v>Intramuraal</v>
      </c>
      <c r="D114" s="14" t="str">
        <f aca="false">IF(B114="","",IFERROR(INDEX(Intramuraal!$F:$F,MATCH(B114,Intramuraal!$A:$A,0)),IFERROR(INDEX(GVS!$F:$F,MATCH(B114,GVS!$A:$A,0)),"onbekend ID")))</f>
        <v>isatuximab (Sarclisa®)</v>
      </c>
      <c r="E114" s="15" t="n">
        <f aca="false">IF(B114="","",IFERROR(IF(INDEX(Intramuraal!$C:$C,MATCH(B114,Intramuraal!$A:$A,0))="","",INDEX(Intramuraal!$C:$C,MATCH(B114,Intramuraal!$A:$A,0))),IFERROR(IF(INDEX(GVS!$C:$C,MATCH(B114,GVS!$A:$A,0))="","",INDEX(GVS!$C:$C,MATCH(B114,GVS!$A:$A,0))),"")))</f>
        <v>44341</v>
      </c>
      <c r="F114" s="14" t="str">
        <f aca="false">IF(B114="","",IFERROR(IF(INDEX(Intramuraal!$J:$J,MATCH(B114,Intramuraal!$A:$A,0))="","",INDEX(Intramuraal!$J:$J,MATCH(B114,Intramuraal!$A:$A,0))),IFERROR(IF(INDEX(GVS!$J:$J,MATCH(B114,GVS!$A:$A,0))="","",INDEX(GVS!$J:$J,MATCH(B114,GVS!$A:$A,0))),"")))</f>
        <v>Hemato-oncologie</v>
      </c>
      <c r="G114" s="14" t="str">
        <f aca="false">IF(B114="","",IFERROR(IF(INDEX(Intramuraal!$N:$N,MATCH(B114,Intramuraal!$A:$A,0))="","",INDEX(Intramuraal!$N:$N,MATCH(B114,Intramuraal!$A:$A,0))),IFERROR(IF(INDEX(GVS!$N:$N,MATCH(B114,GVS!$A:$A,0))="","",INDEX(GVS!$N:$N,MATCH(B114,GVS!$A:$A,0))),"")))</f>
        <v>Multipel myeloom</v>
      </c>
      <c r="H114" s="14" t="str">
        <f aca="false">IF(B114="","",IFERROR(IF(INDEX(Intramuraal!$O:$O,MATCH(B114,Intramuraal!$A:$A,0))="","",INDEX(Intramuraal!$O:$O,MATCH(B114,Intramuraal!$A:$A,0))),IFERROR(IF(INDEX(GVS!$O:$O,MATCH(B114,GVS!$A:$A,0))="","",INDEX(GVS!$O:$O,MATCH(B114,GVS!$A:$A,0))),"")))</f>
        <v>2e lijn</v>
      </c>
      <c r="I114" s="14" t="s">
        <v>7580</v>
      </c>
      <c r="J114" s="14" t="s">
        <v>7712</v>
      </c>
      <c r="K114" s="16" t="s">
        <v>7991</v>
      </c>
      <c r="L114" s="14" t="s">
        <v>7549</v>
      </c>
      <c r="M114" s="14" t="s">
        <v>7550</v>
      </c>
      <c r="N114" s="16" t="s">
        <v>7992</v>
      </c>
      <c r="O114" s="14" t="s">
        <v>7607</v>
      </c>
      <c r="P114" s="14" t="s">
        <v>7993</v>
      </c>
      <c r="Q114" s="16"/>
      <c r="R114" s="14" t="s">
        <v>7994</v>
      </c>
      <c r="S114" s="14" t="s">
        <v>7948</v>
      </c>
      <c r="T114" s="15" t="n">
        <v>46286</v>
      </c>
      <c r="U114" s="14" t="s">
        <v>168</v>
      </c>
    </row>
    <row r="115" customFormat="false" ht="63.75" hidden="false" customHeight="true" outlineLevel="0" collapsed="false">
      <c r="A115" s="14" t="str">
        <f aca="false">IF(B115="","","ARG-"&amp;TEXT(ROW()-1,"0000"))</f>
        <v>ARG-0114</v>
      </c>
      <c r="B115" s="14" t="s">
        <v>1956</v>
      </c>
      <c r="C115" s="14" t="str">
        <f aca="false">IF(B115="","",IF(LEFT(B115,3)="INT","Intramuraal",IF(LEFT(B115,3)="GVS","GVS","")))</f>
        <v>Intramuraal</v>
      </c>
      <c r="D115" s="14" t="str">
        <f aca="false">IF(B115="","",IFERROR(INDEX(Intramuraal!$F:$F,MATCH(B115,Intramuraal!$A:$A,0)),IFERROR(INDEX(GVS!$F:$F,MATCH(B115,GVS!$A:$A,0)),"onbekend ID")))</f>
        <v>axicabtagene ciloleucel (Yescarta®)</v>
      </c>
      <c r="E115" s="15" t="n">
        <f aca="false">IF(B115="","",IFERROR(IF(INDEX(Intramuraal!$C:$C,MATCH(B115,Intramuraal!$A:$A,0))="","",INDEX(Intramuraal!$C:$C,MATCH(B115,Intramuraal!$A:$A,0))),IFERROR(IF(INDEX(GVS!$C:$C,MATCH(B115,GVS!$A:$A,0))="","",INDEX(GVS!$C:$C,MATCH(B115,GVS!$A:$A,0))),"")))</f>
        <v>44403</v>
      </c>
      <c r="F115" s="14" t="str">
        <f aca="false">IF(B115="","",IFERROR(IF(INDEX(Intramuraal!$J:$J,MATCH(B115,Intramuraal!$A:$A,0))="","",INDEX(Intramuraal!$J:$J,MATCH(B115,Intramuraal!$A:$A,0))),IFERROR(IF(INDEX(GVS!$J:$J,MATCH(B115,GVS!$A:$A,0))="","",INDEX(GVS!$J:$J,MATCH(B115,GVS!$A:$A,0))),"")))</f>
        <v>Hemato-oncologie</v>
      </c>
      <c r="G115" s="14" t="str">
        <f aca="false">IF(B115="","",IFERROR(IF(INDEX(Intramuraal!$N:$N,MATCH(B115,Intramuraal!$A:$A,0))="","",INDEX(Intramuraal!$N:$N,MATCH(B115,Intramuraal!$A:$A,0))),IFERROR(IF(INDEX(GVS!$N:$N,MATCH(B115,GVS!$A:$A,0))="","",INDEX(GVS!$N:$N,MATCH(B115,GVS!$A:$A,0))),"")))</f>
        <v>DLBCL / LBCL</v>
      </c>
      <c r="H115" s="14" t="str">
        <f aca="false">IF(B115="","",IFERROR(IF(INDEX(Intramuraal!$O:$O,MATCH(B115,Intramuraal!$A:$A,0))="","",INDEX(Intramuraal!$O:$O,MATCH(B115,Intramuraal!$A:$A,0))),IFERROR(IF(INDEX(GVS!$O:$O,MATCH(B115,GVS!$A:$A,0))="","",INDEX(GVS!$O:$O,MATCH(B115,GVS!$A:$A,0))),"")))</f>
        <v>3e lijn of later</v>
      </c>
      <c r="I115" s="14" t="s">
        <v>7532</v>
      </c>
      <c r="J115" s="14" t="s">
        <v>7559</v>
      </c>
      <c r="K115" s="16" t="s">
        <v>7995</v>
      </c>
      <c r="L115" s="14" t="s">
        <v>7535</v>
      </c>
      <c r="M115" s="14" t="s">
        <v>7536</v>
      </c>
      <c r="N115" s="16" t="s">
        <v>7996</v>
      </c>
      <c r="O115" s="14" t="s">
        <v>7607</v>
      </c>
      <c r="P115" s="14" t="s">
        <v>7997</v>
      </c>
      <c r="Q115" s="16"/>
      <c r="R115" s="14" t="s">
        <v>7998</v>
      </c>
      <c r="S115" s="14" t="s">
        <v>7999</v>
      </c>
      <c r="T115" s="15" t="n">
        <v>46286</v>
      </c>
      <c r="U115" s="14" t="s">
        <v>168</v>
      </c>
    </row>
    <row r="116" customFormat="false" ht="76.5" hidden="false" customHeight="true" outlineLevel="0" collapsed="false">
      <c r="A116" s="14" t="str">
        <f aca="false">IF(B116="","","ARG-"&amp;TEXT(ROW()-1,"0000"))</f>
        <v>ARG-0115</v>
      </c>
      <c r="B116" s="14" t="s">
        <v>1956</v>
      </c>
      <c r="C116" s="14" t="str">
        <f aca="false">IF(B116="","",IF(LEFT(B116,3)="INT","Intramuraal",IF(LEFT(B116,3)="GVS","GVS","")))</f>
        <v>Intramuraal</v>
      </c>
      <c r="D116" s="14" t="str">
        <f aca="false">IF(B116="","",IFERROR(INDEX(Intramuraal!$F:$F,MATCH(B116,Intramuraal!$A:$A,0)),IFERROR(INDEX(GVS!$F:$F,MATCH(B116,GVS!$A:$A,0)),"onbekend ID")))</f>
        <v>axicabtagene ciloleucel (Yescarta®)</v>
      </c>
      <c r="E116" s="15" t="n">
        <f aca="false">IF(B116="","",IFERROR(IF(INDEX(Intramuraal!$C:$C,MATCH(B116,Intramuraal!$A:$A,0))="","",INDEX(Intramuraal!$C:$C,MATCH(B116,Intramuraal!$A:$A,0))),IFERROR(IF(INDEX(GVS!$C:$C,MATCH(B116,GVS!$A:$A,0))="","",INDEX(GVS!$C:$C,MATCH(B116,GVS!$A:$A,0))),"")))</f>
        <v>44403</v>
      </c>
      <c r="F116" s="14" t="str">
        <f aca="false">IF(B116="","",IFERROR(IF(INDEX(Intramuraal!$J:$J,MATCH(B116,Intramuraal!$A:$A,0))="","",INDEX(Intramuraal!$J:$J,MATCH(B116,Intramuraal!$A:$A,0))),IFERROR(IF(INDEX(GVS!$J:$J,MATCH(B116,GVS!$A:$A,0))="","",INDEX(GVS!$J:$J,MATCH(B116,GVS!$A:$A,0))),"")))</f>
        <v>Hemato-oncologie</v>
      </c>
      <c r="G116" s="14" t="str">
        <f aca="false">IF(B116="","",IFERROR(IF(INDEX(Intramuraal!$N:$N,MATCH(B116,Intramuraal!$A:$A,0))="","",INDEX(Intramuraal!$N:$N,MATCH(B116,Intramuraal!$A:$A,0))),IFERROR(IF(INDEX(GVS!$N:$N,MATCH(B116,GVS!$A:$A,0))="","",INDEX(GVS!$N:$N,MATCH(B116,GVS!$A:$A,0))),"")))</f>
        <v>DLBCL / LBCL</v>
      </c>
      <c r="H116" s="14" t="str">
        <f aca="false">IF(B116="","",IFERROR(IF(INDEX(Intramuraal!$O:$O,MATCH(B116,Intramuraal!$A:$A,0))="","",INDEX(Intramuraal!$O:$O,MATCH(B116,Intramuraal!$A:$A,0))),IFERROR(IF(INDEX(GVS!$O:$O,MATCH(B116,GVS!$A:$A,0))="","",INDEX(GVS!$O:$O,MATCH(B116,GVS!$A:$A,0))),"")))</f>
        <v>3e lijn of later</v>
      </c>
      <c r="I116" s="14" t="s">
        <v>7532</v>
      </c>
      <c r="J116" s="14" t="s">
        <v>7554</v>
      </c>
      <c r="K116" s="16" t="s">
        <v>8000</v>
      </c>
      <c r="L116" s="14" t="s">
        <v>7549</v>
      </c>
      <c r="M116" s="14" t="s">
        <v>7543</v>
      </c>
      <c r="N116" s="16" t="s">
        <v>8001</v>
      </c>
      <c r="O116" s="14" t="s">
        <v>7784</v>
      </c>
      <c r="P116" s="14" t="s">
        <v>8002</v>
      </c>
      <c r="Q116" s="16"/>
      <c r="R116" s="14" t="s">
        <v>8003</v>
      </c>
      <c r="S116" s="14" t="s">
        <v>7999</v>
      </c>
      <c r="T116" s="15" t="n">
        <v>46286</v>
      </c>
      <c r="U116" s="14" t="s">
        <v>168</v>
      </c>
    </row>
    <row r="117" customFormat="false" ht="102" hidden="false" customHeight="true" outlineLevel="0" collapsed="false">
      <c r="A117" s="14" t="str">
        <f aca="false">IF(B117="","","ARG-"&amp;TEXT(ROW()-1,"0000"))</f>
        <v>ARG-0116</v>
      </c>
      <c r="B117" s="14" t="s">
        <v>1956</v>
      </c>
      <c r="C117" s="14" t="str">
        <f aca="false">IF(B117="","",IF(LEFT(B117,3)="INT","Intramuraal",IF(LEFT(B117,3)="GVS","GVS","")))</f>
        <v>Intramuraal</v>
      </c>
      <c r="D117" s="14" t="str">
        <f aca="false">IF(B117="","",IFERROR(INDEX(Intramuraal!$F:$F,MATCH(B117,Intramuraal!$A:$A,0)),IFERROR(INDEX(GVS!$F:$F,MATCH(B117,GVS!$A:$A,0)),"onbekend ID")))</f>
        <v>axicabtagene ciloleucel (Yescarta®)</v>
      </c>
      <c r="E117" s="15" t="n">
        <f aca="false">IF(B117="","",IFERROR(IF(INDEX(Intramuraal!$C:$C,MATCH(B117,Intramuraal!$A:$A,0))="","",INDEX(Intramuraal!$C:$C,MATCH(B117,Intramuraal!$A:$A,0))),IFERROR(IF(INDEX(GVS!$C:$C,MATCH(B117,GVS!$A:$A,0))="","",INDEX(GVS!$C:$C,MATCH(B117,GVS!$A:$A,0))),"")))</f>
        <v>44403</v>
      </c>
      <c r="F117" s="14" t="str">
        <f aca="false">IF(B117="","",IFERROR(IF(INDEX(Intramuraal!$J:$J,MATCH(B117,Intramuraal!$A:$A,0))="","",INDEX(Intramuraal!$J:$J,MATCH(B117,Intramuraal!$A:$A,0))),IFERROR(IF(INDEX(GVS!$J:$J,MATCH(B117,GVS!$A:$A,0))="","",INDEX(GVS!$J:$J,MATCH(B117,GVS!$A:$A,0))),"")))</f>
        <v>Hemato-oncologie</v>
      </c>
      <c r="G117" s="14" t="str">
        <f aca="false">IF(B117="","",IFERROR(IF(INDEX(Intramuraal!$N:$N,MATCH(B117,Intramuraal!$A:$A,0))="","",INDEX(Intramuraal!$N:$N,MATCH(B117,Intramuraal!$A:$A,0))),IFERROR(IF(INDEX(GVS!$N:$N,MATCH(B117,GVS!$A:$A,0))="","",INDEX(GVS!$N:$N,MATCH(B117,GVS!$A:$A,0))),"")))</f>
        <v>DLBCL / LBCL</v>
      </c>
      <c r="H117" s="14" t="str">
        <f aca="false">IF(B117="","",IFERROR(IF(INDEX(Intramuraal!$O:$O,MATCH(B117,Intramuraal!$A:$A,0))="","",INDEX(Intramuraal!$O:$O,MATCH(B117,Intramuraal!$A:$A,0))),IFERROR(IF(INDEX(GVS!$O:$O,MATCH(B117,GVS!$A:$A,0))="","",INDEX(GVS!$O:$O,MATCH(B117,GVS!$A:$A,0))),"")))</f>
        <v>3e lijn of later</v>
      </c>
      <c r="I117" s="14" t="s">
        <v>7580</v>
      </c>
      <c r="J117" s="14" t="s">
        <v>7559</v>
      </c>
      <c r="K117" s="16" t="s">
        <v>8004</v>
      </c>
      <c r="L117" s="14" t="s">
        <v>7535</v>
      </c>
      <c r="M117" s="14" t="s">
        <v>7536</v>
      </c>
      <c r="N117" s="16" t="s">
        <v>8005</v>
      </c>
      <c r="O117" s="14" t="s">
        <v>7784</v>
      </c>
      <c r="P117" s="14" t="s">
        <v>8006</v>
      </c>
      <c r="Q117" s="16"/>
      <c r="R117" s="14" t="s">
        <v>8007</v>
      </c>
      <c r="S117" s="14" t="s">
        <v>7999</v>
      </c>
      <c r="T117" s="15" t="n">
        <v>46286</v>
      </c>
      <c r="U117" s="14" t="s">
        <v>168</v>
      </c>
    </row>
    <row r="118" customFormat="false" ht="76.5" hidden="false" customHeight="true" outlineLevel="0" collapsed="false">
      <c r="A118" s="14" t="str">
        <f aca="false">IF(B118="","","ARG-"&amp;TEXT(ROW()-1,"0000"))</f>
        <v>ARG-0117</v>
      </c>
      <c r="B118" s="14" t="s">
        <v>1956</v>
      </c>
      <c r="C118" s="14" t="str">
        <f aca="false">IF(B118="","",IF(LEFT(B118,3)="INT","Intramuraal",IF(LEFT(B118,3)="GVS","GVS","")))</f>
        <v>Intramuraal</v>
      </c>
      <c r="D118" s="14" t="str">
        <f aca="false">IF(B118="","",IFERROR(INDEX(Intramuraal!$F:$F,MATCH(B118,Intramuraal!$A:$A,0)),IFERROR(INDEX(GVS!$F:$F,MATCH(B118,GVS!$A:$A,0)),"onbekend ID")))</f>
        <v>axicabtagene ciloleucel (Yescarta®)</v>
      </c>
      <c r="E118" s="15" t="n">
        <f aca="false">IF(B118="","",IFERROR(IF(INDEX(Intramuraal!$C:$C,MATCH(B118,Intramuraal!$A:$A,0))="","",INDEX(Intramuraal!$C:$C,MATCH(B118,Intramuraal!$A:$A,0))),IFERROR(IF(INDEX(GVS!$C:$C,MATCH(B118,GVS!$A:$A,0))="","",INDEX(GVS!$C:$C,MATCH(B118,GVS!$A:$A,0))),"")))</f>
        <v>44403</v>
      </c>
      <c r="F118" s="14" t="str">
        <f aca="false">IF(B118="","",IFERROR(IF(INDEX(Intramuraal!$J:$J,MATCH(B118,Intramuraal!$A:$A,0))="","",INDEX(Intramuraal!$J:$J,MATCH(B118,Intramuraal!$A:$A,0))),IFERROR(IF(INDEX(GVS!$J:$J,MATCH(B118,GVS!$A:$A,0))="","",INDEX(GVS!$J:$J,MATCH(B118,GVS!$A:$A,0))),"")))</f>
        <v>Hemato-oncologie</v>
      </c>
      <c r="G118" s="14" t="str">
        <f aca="false">IF(B118="","",IFERROR(IF(INDEX(Intramuraal!$N:$N,MATCH(B118,Intramuraal!$A:$A,0))="","",INDEX(Intramuraal!$N:$N,MATCH(B118,Intramuraal!$A:$A,0))),IFERROR(IF(INDEX(GVS!$N:$N,MATCH(B118,GVS!$A:$A,0))="","",INDEX(GVS!$N:$N,MATCH(B118,GVS!$A:$A,0))),"")))</f>
        <v>DLBCL / LBCL</v>
      </c>
      <c r="H118" s="14" t="str">
        <f aca="false">IF(B118="","",IFERROR(IF(INDEX(Intramuraal!$O:$O,MATCH(B118,Intramuraal!$A:$A,0))="","",INDEX(Intramuraal!$O:$O,MATCH(B118,Intramuraal!$A:$A,0))),IFERROR(IF(INDEX(GVS!$O:$O,MATCH(B118,GVS!$A:$A,0))="","",INDEX(GVS!$O:$O,MATCH(B118,GVS!$A:$A,0))),"")))</f>
        <v>3e lijn of later</v>
      </c>
      <c r="I118" s="14" t="s">
        <v>7580</v>
      </c>
      <c r="J118" s="14" t="s">
        <v>7599</v>
      </c>
      <c r="K118" s="16" t="s">
        <v>8008</v>
      </c>
      <c r="L118" s="14" t="s">
        <v>7535</v>
      </c>
      <c r="M118" s="14" t="s">
        <v>7543</v>
      </c>
      <c r="N118" s="16" t="s">
        <v>8009</v>
      </c>
      <c r="O118" s="14" t="s">
        <v>7784</v>
      </c>
      <c r="P118" s="14" t="s">
        <v>8010</v>
      </c>
      <c r="Q118" s="16"/>
      <c r="R118" s="14" t="s">
        <v>8011</v>
      </c>
      <c r="S118" s="14" t="s">
        <v>7999</v>
      </c>
      <c r="T118" s="15" t="n">
        <v>46286</v>
      </c>
      <c r="U118" s="14" t="s">
        <v>168</v>
      </c>
    </row>
    <row r="119" customFormat="false" ht="51" hidden="false" customHeight="true" outlineLevel="0" collapsed="false">
      <c r="A119" s="14" t="str">
        <f aca="false">IF(B119="","","ARG-"&amp;TEXT(ROW()-1,"0000"))</f>
        <v>ARG-0118</v>
      </c>
      <c r="B119" s="14" t="s">
        <v>1956</v>
      </c>
      <c r="C119" s="14" t="str">
        <f aca="false">IF(B119="","",IF(LEFT(B119,3)="INT","Intramuraal",IF(LEFT(B119,3)="GVS","GVS","")))</f>
        <v>Intramuraal</v>
      </c>
      <c r="D119" s="14" t="str">
        <f aca="false">IF(B119="","",IFERROR(INDEX(Intramuraal!$F:$F,MATCH(B119,Intramuraal!$A:$A,0)),IFERROR(INDEX(GVS!$F:$F,MATCH(B119,GVS!$A:$A,0)),"onbekend ID")))</f>
        <v>axicabtagene ciloleucel (Yescarta®)</v>
      </c>
      <c r="E119" s="15" t="n">
        <f aca="false">IF(B119="","",IFERROR(IF(INDEX(Intramuraal!$C:$C,MATCH(B119,Intramuraal!$A:$A,0))="","",INDEX(Intramuraal!$C:$C,MATCH(B119,Intramuraal!$A:$A,0))),IFERROR(IF(INDEX(GVS!$C:$C,MATCH(B119,GVS!$A:$A,0))="","",INDEX(GVS!$C:$C,MATCH(B119,GVS!$A:$A,0))),"")))</f>
        <v>44403</v>
      </c>
      <c r="F119" s="14" t="str">
        <f aca="false">IF(B119="","",IFERROR(IF(INDEX(Intramuraal!$J:$J,MATCH(B119,Intramuraal!$A:$A,0))="","",INDEX(Intramuraal!$J:$J,MATCH(B119,Intramuraal!$A:$A,0))),IFERROR(IF(INDEX(GVS!$J:$J,MATCH(B119,GVS!$A:$A,0))="","",INDEX(GVS!$J:$J,MATCH(B119,GVS!$A:$A,0))),"")))</f>
        <v>Hemato-oncologie</v>
      </c>
      <c r="G119" s="14" t="str">
        <f aca="false">IF(B119="","",IFERROR(IF(INDEX(Intramuraal!$N:$N,MATCH(B119,Intramuraal!$A:$A,0))="","",INDEX(Intramuraal!$N:$N,MATCH(B119,Intramuraal!$A:$A,0))),IFERROR(IF(INDEX(GVS!$N:$N,MATCH(B119,GVS!$A:$A,0))="","",INDEX(GVS!$N:$N,MATCH(B119,GVS!$A:$A,0))),"")))</f>
        <v>DLBCL / LBCL</v>
      </c>
      <c r="H119" s="14" t="str">
        <f aca="false">IF(B119="","",IFERROR(IF(INDEX(Intramuraal!$O:$O,MATCH(B119,Intramuraal!$A:$A,0))="","",INDEX(Intramuraal!$O:$O,MATCH(B119,Intramuraal!$A:$A,0))),IFERROR(IF(INDEX(GVS!$O:$O,MATCH(B119,GVS!$A:$A,0))="","",INDEX(GVS!$O:$O,MATCH(B119,GVS!$A:$A,0))),"")))</f>
        <v>3e lijn of later</v>
      </c>
      <c r="I119" s="14" t="s">
        <v>7580</v>
      </c>
      <c r="J119" s="14" t="s">
        <v>7590</v>
      </c>
      <c r="K119" s="16" t="s">
        <v>8012</v>
      </c>
      <c r="L119" s="14" t="s">
        <v>7535</v>
      </c>
      <c r="M119" s="14" t="s">
        <v>7550</v>
      </c>
      <c r="N119" s="16" t="s">
        <v>8013</v>
      </c>
      <c r="O119" s="14" t="s">
        <v>7784</v>
      </c>
      <c r="P119" s="14" t="s">
        <v>8014</v>
      </c>
      <c r="Q119" s="16"/>
      <c r="R119" s="14" t="s">
        <v>8015</v>
      </c>
      <c r="S119" s="14" t="s">
        <v>7999</v>
      </c>
      <c r="T119" s="15" t="n">
        <v>46286</v>
      </c>
      <c r="U119" s="14" t="s">
        <v>168</v>
      </c>
    </row>
    <row r="120" customFormat="false" ht="76.5" hidden="false" customHeight="true" outlineLevel="0" collapsed="false">
      <c r="A120" s="14" t="str">
        <f aca="false">IF(B120="","","ARG-"&amp;TEXT(ROW()-1,"0000"))</f>
        <v>ARG-0119</v>
      </c>
      <c r="B120" s="14" t="s">
        <v>1956</v>
      </c>
      <c r="C120" s="14" t="str">
        <f aca="false">IF(B120="","",IF(LEFT(B120,3)="INT","Intramuraal",IF(LEFT(B120,3)="GVS","GVS","")))</f>
        <v>Intramuraal</v>
      </c>
      <c r="D120" s="14" t="str">
        <f aca="false">IF(B120="","",IFERROR(INDEX(Intramuraal!$F:$F,MATCH(B120,Intramuraal!$A:$A,0)),IFERROR(INDEX(GVS!$F:$F,MATCH(B120,GVS!$A:$A,0)),"onbekend ID")))</f>
        <v>axicabtagene ciloleucel (Yescarta®)</v>
      </c>
      <c r="E120" s="15" t="n">
        <f aca="false">IF(B120="","",IFERROR(IF(INDEX(Intramuraal!$C:$C,MATCH(B120,Intramuraal!$A:$A,0))="","",INDEX(Intramuraal!$C:$C,MATCH(B120,Intramuraal!$A:$A,0))),IFERROR(IF(INDEX(GVS!$C:$C,MATCH(B120,GVS!$A:$A,0))="","",INDEX(GVS!$C:$C,MATCH(B120,GVS!$A:$A,0))),"")))</f>
        <v>44403</v>
      </c>
      <c r="F120" s="14" t="str">
        <f aca="false">IF(B120="","",IFERROR(IF(INDEX(Intramuraal!$J:$J,MATCH(B120,Intramuraal!$A:$A,0))="","",INDEX(Intramuraal!$J:$J,MATCH(B120,Intramuraal!$A:$A,0))),IFERROR(IF(INDEX(GVS!$J:$J,MATCH(B120,GVS!$A:$A,0))="","",INDEX(GVS!$J:$J,MATCH(B120,GVS!$A:$A,0))),"")))</f>
        <v>Hemato-oncologie</v>
      </c>
      <c r="G120" s="14" t="str">
        <f aca="false">IF(B120="","",IFERROR(IF(INDEX(Intramuraal!$N:$N,MATCH(B120,Intramuraal!$A:$A,0))="","",INDEX(Intramuraal!$N:$N,MATCH(B120,Intramuraal!$A:$A,0))),IFERROR(IF(INDEX(GVS!$N:$N,MATCH(B120,GVS!$A:$A,0))="","",INDEX(GVS!$N:$N,MATCH(B120,GVS!$A:$A,0))),"")))</f>
        <v>DLBCL / LBCL</v>
      </c>
      <c r="H120" s="14" t="str">
        <f aca="false">IF(B120="","",IFERROR(IF(INDEX(Intramuraal!$O:$O,MATCH(B120,Intramuraal!$A:$A,0))="","",INDEX(Intramuraal!$O:$O,MATCH(B120,Intramuraal!$A:$A,0))),IFERROR(IF(INDEX(GVS!$O:$O,MATCH(B120,GVS!$A:$A,0))="","",INDEX(GVS!$O:$O,MATCH(B120,GVS!$A:$A,0))),"")))</f>
        <v>3e lijn of later</v>
      </c>
      <c r="I120" s="14" t="s">
        <v>7580</v>
      </c>
      <c r="J120" s="14" t="s">
        <v>2691</v>
      </c>
      <c r="K120" s="16" t="s">
        <v>8016</v>
      </c>
      <c r="L120" s="14" t="s">
        <v>7535</v>
      </c>
      <c r="M120" s="14" t="s">
        <v>7543</v>
      </c>
      <c r="N120" s="16" t="s">
        <v>8017</v>
      </c>
      <c r="O120" s="14" t="s">
        <v>7784</v>
      </c>
      <c r="P120" s="14" t="s">
        <v>8018</v>
      </c>
      <c r="Q120" s="16"/>
      <c r="R120" s="14" t="s">
        <v>8019</v>
      </c>
      <c r="S120" s="14" t="s">
        <v>7999</v>
      </c>
      <c r="T120" s="15" t="n">
        <v>46286</v>
      </c>
      <c r="U120" s="14" t="s">
        <v>168</v>
      </c>
    </row>
    <row r="121" customFormat="false" ht="76.5" hidden="false" customHeight="true" outlineLevel="0" collapsed="false">
      <c r="A121" s="14" t="str">
        <f aca="false">IF(B121="","","ARG-"&amp;TEXT(ROW()-1,"0000"))</f>
        <v>ARG-0120</v>
      </c>
      <c r="B121" s="14" t="s">
        <v>1956</v>
      </c>
      <c r="C121" s="14" t="str">
        <f aca="false">IF(B121="","",IF(LEFT(B121,3)="INT","Intramuraal",IF(LEFT(B121,3)="GVS","GVS","")))</f>
        <v>Intramuraal</v>
      </c>
      <c r="D121" s="14" t="str">
        <f aca="false">IF(B121="","",IFERROR(INDEX(Intramuraal!$F:$F,MATCH(B121,Intramuraal!$A:$A,0)),IFERROR(INDEX(GVS!$F:$F,MATCH(B121,GVS!$A:$A,0)),"onbekend ID")))</f>
        <v>axicabtagene ciloleucel (Yescarta®)</v>
      </c>
      <c r="E121" s="15" t="n">
        <f aca="false">IF(B121="","",IFERROR(IF(INDEX(Intramuraal!$C:$C,MATCH(B121,Intramuraal!$A:$A,0))="","",INDEX(Intramuraal!$C:$C,MATCH(B121,Intramuraal!$A:$A,0))),IFERROR(IF(INDEX(GVS!$C:$C,MATCH(B121,GVS!$A:$A,0))="","",INDEX(GVS!$C:$C,MATCH(B121,GVS!$A:$A,0))),"")))</f>
        <v>44403</v>
      </c>
      <c r="F121" s="14" t="str">
        <f aca="false">IF(B121="","",IFERROR(IF(INDEX(Intramuraal!$J:$J,MATCH(B121,Intramuraal!$A:$A,0))="","",INDEX(Intramuraal!$J:$J,MATCH(B121,Intramuraal!$A:$A,0))),IFERROR(IF(INDEX(GVS!$J:$J,MATCH(B121,GVS!$A:$A,0))="","",INDEX(GVS!$J:$J,MATCH(B121,GVS!$A:$A,0))),"")))</f>
        <v>Hemato-oncologie</v>
      </c>
      <c r="G121" s="14" t="str">
        <f aca="false">IF(B121="","",IFERROR(IF(INDEX(Intramuraal!$N:$N,MATCH(B121,Intramuraal!$A:$A,0))="","",INDEX(Intramuraal!$N:$N,MATCH(B121,Intramuraal!$A:$A,0))),IFERROR(IF(INDEX(GVS!$N:$N,MATCH(B121,GVS!$A:$A,0))="","",INDEX(GVS!$N:$N,MATCH(B121,GVS!$A:$A,0))),"")))</f>
        <v>DLBCL / LBCL</v>
      </c>
      <c r="H121" s="14" t="str">
        <f aca="false">IF(B121="","",IFERROR(IF(INDEX(Intramuraal!$O:$O,MATCH(B121,Intramuraal!$A:$A,0))="","",INDEX(Intramuraal!$O:$O,MATCH(B121,Intramuraal!$A:$A,0))),IFERROR(IF(INDEX(GVS!$O:$O,MATCH(B121,GVS!$A:$A,0))="","",INDEX(GVS!$O:$O,MATCH(B121,GVS!$A:$A,0))),"")))</f>
        <v>3e lijn of later</v>
      </c>
      <c r="I121" s="14" t="s">
        <v>7580</v>
      </c>
      <c r="J121" s="14" t="s">
        <v>7604</v>
      </c>
      <c r="K121" s="16" t="s">
        <v>8020</v>
      </c>
      <c r="L121" s="14" t="s">
        <v>7586</v>
      </c>
      <c r="M121" s="14" t="s">
        <v>7536</v>
      </c>
      <c r="N121" s="16" t="s">
        <v>8021</v>
      </c>
      <c r="O121" s="14" t="s">
        <v>7607</v>
      </c>
      <c r="P121" s="14" t="s">
        <v>8022</v>
      </c>
      <c r="Q121" s="16"/>
      <c r="R121" s="14" t="s">
        <v>8023</v>
      </c>
      <c r="S121" s="14" t="s">
        <v>7999</v>
      </c>
      <c r="T121" s="15" t="n">
        <v>46286</v>
      </c>
      <c r="U121" s="14" t="s">
        <v>168</v>
      </c>
    </row>
    <row r="122" customFormat="false" ht="51" hidden="false" customHeight="true" outlineLevel="0" collapsed="false">
      <c r="A122" s="14" t="str">
        <f aca="false">IF(B122="","","ARG-"&amp;TEXT(ROW()-1,"0000"))</f>
        <v>ARG-0121</v>
      </c>
      <c r="B122" s="14" t="s">
        <v>1956</v>
      </c>
      <c r="C122" s="14" t="str">
        <f aca="false">IF(B122="","",IF(LEFT(B122,3)="INT","Intramuraal",IF(LEFT(B122,3)="GVS","GVS","")))</f>
        <v>Intramuraal</v>
      </c>
      <c r="D122" s="14" t="str">
        <f aca="false">IF(B122="","",IFERROR(INDEX(Intramuraal!$F:$F,MATCH(B122,Intramuraal!$A:$A,0)),IFERROR(INDEX(GVS!$F:$F,MATCH(B122,GVS!$A:$A,0)),"onbekend ID")))</f>
        <v>axicabtagene ciloleucel (Yescarta®)</v>
      </c>
      <c r="E122" s="15" t="n">
        <f aca="false">IF(B122="","",IFERROR(IF(INDEX(Intramuraal!$C:$C,MATCH(B122,Intramuraal!$A:$A,0))="","",INDEX(Intramuraal!$C:$C,MATCH(B122,Intramuraal!$A:$A,0))),IFERROR(IF(INDEX(GVS!$C:$C,MATCH(B122,GVS!$A:$A,0))="","",INDEX(GVS!$C:$C,MATCH(B122,GVS!$A:$A,0))),"")))</f>
        <v>44403</v>
      </c>
      <c r="F122" s="14" t="str">
        <f aca="false">IF(B122="","",IFERROR(IF(INDEX(Intramuraal!$J:$J,MATCH(B122,Intramuraal!$A:$A,0))="","",INDEX(Intramuraal!$J:$J,MATCH(B122,Intramuraal!$A:$A,0))),IFERROR(IF(INDEX(GVS!$J:$J,MATCH(B122,GVS!$A:$A,0))="","",INDEX(GVS!$J:$J,MATCH(B122,GVS!$A:$A,0))),"")))</f>
        <v>Hemato-oncologie</v>
      </c>
      <c r="G122" s="14" t="str">
        <f aca="false">IF(B122="","",IFERROR(IF(INDEX(Intramuraal!$N:$N,MATCH(B122,Intramuraal!$A:$A,0))="","",INDEX(Intramuraal!$N:$N,MATCH(B122,Intramuraal!$A:$A,0))),IFERROR(IF(INDEX(GVS!$N:$N,MATCH(B122,GVS!$A:$A,0))="","",INDEX(GVS!$N:$N,MATCH(B122,GVS!$A:$A,0))),"")))</f>
        <v>DLBCL / LBCL</v>
      </c>
      <c r="H122" s="14" t="str">
        <f aca="false">IF(B122="","",IFERROR(IF(INDEX(Intramuraal!$O:$O,MATCH(B122,Intramuraal!$A:$A,0))="","",INDEX(Intramuraal!$O:$O,MATCH(B122,Intramuraal!$A:$A,0))),IFERROR(IF(INDEX(GVS!$O:$O,MATCH(B122,GVS!$A:$A,0))="","",INDEX(GVS!$O:$O,MATCH(B122,GVS!$A:$A,0))),"")))</f>
        <v>3e lijn of later</v>
      </c>
      <c r="I122" s="14" t="s">
        <v>7610</v>
      </c>
      <c r="J122" s="14" t="s">
        <v>7611</v>
      </c>
      <c r="K122" s="16" t="s">
        <v>8024</v>
      </c>
      <c r="L122" s="14" t="s">
        <v>7535</v>
      </c>
      <c r="M122" s="14" t="s">
        <v>7550</v>
      </c>
      <c r="N122" s="16" t="s">
        <v>8025</v>
      </c>
      <c r="O122" s="14" t="s">
        <v>7784</v>
      </c>
      <c r="P122" s="14" t="s">
        <v>8026</v>
      </c>
      <c r="Q122" s="16"/>
      <c r="R122" s="14" t="s">
        <v>8027</v>
      </c>
      <c r="S122" s="14" t="s">
        <v>7999</v>
      </c>
      <c r="T122" s="15" t="n">
        <v>46286</v>
      </c>
      <c r="U122" s="14" t="s">
        <v>168</v>
      </c>
    </row>
    <row r="123" customFormat="false" ht="63.75" hidden="false" customHeight="true" outlineLevel="0" collapsed="false">
      <c r="A123" s="14" t="str">
        <f aca="false">IF(B123="","","ARG-"&amp;TEXT(ROW()-1,"0000"))</f>
        <v>ARG-0122</v>
      </c>
      <c r="B123" s="14" t="s">
        <v>1956</v>
      </c>
      <c r="C123" s="14" t="str">
        <f aca="false">IF(B123="","",IF(LEFT(B123,3)="INT","Intramuraal",IF(LEFT(B123,3)="GVS","GVS","")))</f>
        <v>Intramuraal</v>
      </c>
      <c r="D123" s="14" t="str">
        <f aca="false">IF(B123="","",IFERROR(INDEX(Intramuraal!$F:$F,MATCH(B123,Intramuraal!$A:$A,0)),IFERROR(INDEX(GVS!$F:$F,MATCH(B123,GVS!$A:$A,0)),"onbekend ID")))</f>
        <v>axicabtagene ciloleucel (Yescarta®)</v>
      </c>
      <c r="E123" s="15" t="n">
        <f aca="false">IF(B123="","",IFERROR(IF(INDEX(Intramuraal!$C:$C,MATCH(B123,Intramuraal!$A:$A,0))="","",INDEX(Intramuraal!$C:$C,MATCH(B123,Intramuraal!$A:$A,0))),IFERROR(IF(INDEX(GVS!$C:$C,MATCH(B123,GVS!$A:$A,0))="","",INDEX(GVS!$C:$C,MATCH(B123,GVS!$A:$A,0))),"")))</f>
        <v>44403</v>
      </c>
      <c r="F123" s="14" t="str">
        <f aca="false">IF(B123="","",IFERROR(IF(INDEX(Intramuraal!$J:$J,MATCH(B123,Intramuraal!$A:$A,0))="","",INDEX(Intramuraal!$J:$J,MATCH(B123,Intramuraal!$A:$A,0))),IFERROR(IF(INDEX(GVS!$J:$J,MATCH(B123,GVS!$A:$A,0))="","",INDEX(GVS!$J:$J,MATCH(B123,GVS!$A:$A,0))),"")))</f>
        <v>Hemato-oncologie</v>
      </c>
      <c r="G123" s="14" t="str">
        <f aca="false">IF(B123="","",IFERROR(IF(INDEX(Intramuraal!$N:$N,MATCH(B123,Intramuraal!$A:$A,0))="","",INDEX(Intramuraal!$N:$N,MATCH(B123,Intramuraal!$A:$A,0))),IFERROR(IF(INDEX(GVS!$N:$N,MATCH(B123,GVS!$A:$A,0))="","",INDEX(GVS!$N:$N,MATCH(B123,GVS!$A:$A,0))),"")))</f>
        <v>DLBCL / LBCL</v>
      </c>
      <c r="H123" s="14" t="str">
        <f aca="false">IF(B123="","",IFERROR(IF(INDEX(Intramuraal!$O:$O,MATCH(B123,Intramuraal!$A:$A,0))="","",INDEX(Intramuraal!$O:$O,MATCH(B123,Intramuraal!$A:$A,0))),IFERROR(IF(INDEX(GVS!$O:$O,MATCH(B123,GVS!$A:$A,0))="","",INDEX(GVS!$O:$O,MATCH(B123,GVS!$A:$A,0))),"")))</f>
        <v>3e lijn of later</v>
      </c>
      <c r="I123" s="14" t="s">
        <v>7658</v>
      </c>
      <c r="J123" s="14" t="s">
        <v>7659</v>
      </c>
      <c r="K123" s="16" t="s">
        <v>8028</v>
      </c>
      <c r="L123" s="14" t="s">
        <v>7549</v>
      </c>
      <c r="M123" s="14" t="s">
        <v>7543</v>
      </c>
      <c r="N123" s="16" t="s">
        <v>8029</v>
      </c>
      <c r="O123" s="14" t="s">
        <v>7662</v>
      </c>
      <c r="P123" s="14" t="s">
        <v>7741</v>
      </c>
      <c r="Q123" s="16"/>
      <c r="R123" s="14" t="s">
        <v>8030</v>
      </c>
      <c r="S123" s="14" t="s">
        <v>7999</v>
      </c>
      <c r="T123" s="15" t="n">
        <v>46286</v>
      </c>
      <c r="U123" s="14" t="s">
        <v>168</v>
      </c>
    </row>
    <row r="124" customFormat="false" ht="63.75" hidden="false" customHeight="true" outlineLevel="0" collapsed="false">
      <c r="A124" s="14" t="str">
        <f aca="false">IF(B124="","","ARG-"&amp;TEXT(ROW()-1,"0000"))</f>
        <v>ARG-0123</v>
      </c>
      <c r="B124" s="14" t="s">
        <v>1956</v>
      </c>
      <c r="C124" s="14" t="str">
        <f aca="false">IF(B124="","",IF(LEFT(B124,3)="INT","Intramuraal",IF(LEFT(B124,3)="GVS","GVS","")))</f>
        <v>Intramuraal</v>
      </c>
      <c r="D124" s="14" t="str">
        <f aca="false">IF(B124="","",IFERROR(INDEX(Intramuraal!$F:$F,MATCH(B124,Intramuraal!$A:$A,0)),IFERROR(INDEX(GVS!$F:$F,MATCH(B124,GVS!$A:$A,0)),"onbekend ID")))</f>
        <v>axicabtagene ciloleucel (Yescarta®)</v>
      </c>
      <c r="E124" s="15" t="n">
        <f aca="false">IF(B124="","",IFERROR(IF(INDEX(Intramuraal!$C:$C,MATCH(B124,Intramuraal!$A:$A,0))="","",INDEX(Intramuraal!$C:$C,MATCH(B124,Intramuraal!$A:$A,0))),IFERROR(IF(INDEX(GVS!$C:$C,MATCH(B124,GVS!$A:$A,0))="","",INDEX(GVS!$C:$C,MATCH(B124,GVS!$A:$A,0))),"")))</f>
        <v>44403</v>
      </c>
      <c r="F124" s="14" t="str">
        <f aca="false">IF(B124="","",IFERROR(IF(INDEX(Intramuraal!$J:$J,MATCH(B124,Intramuraal!$A:$A,0))="","",INDEX(Intramuraal!$J:$J,MATCH(B124,Intramuraal!$A:$A,0))),IFERROR(IF(INDEX(GVS!$J:$J,MATCH(B124,GVS!$A:$A,0))="","",INDEX(GVS!$J:$J,MATCH(B124,GVS!$A:$A,0))),"")))</f>
        <v>Hemato-oncologie</v>
      </c>
      <c r="G124" s="14" t="str">
        <f aca="false">IF(B124="","",IFERROR(IF(INDEX(Intramuraal!$N:$N,MATCH(B124,Intramuraal!$A:$A,0))="","",INDEX(Intramuraal!$N:$N,MATCH(B124,Intramuraal!$A:$A,0))),IFERROR(IF(INDEX(GVS!$N:$N,MATCH(B124,GVS!$A:$A,0))="","",INDEX(GVS!$N:$N,MATCH(B124,GVS!$A:$A,0))),"")))</f>
        <v>DLBCL / LBCL</v>
      </c>
      <c r="H124" s="14" t="str">
        <f aca="false">IF(B124="","",IFERROR(IF(INDEX(Intramuraal!$O:$O,MATCH(B124,Intramuraal!$A:$A,0))="","",INDEX(Intramuraal!$O:$O,MATCH(B124,Intramuraal!$A:$A,0))),IFERROR(IF(INDEX(GVS!$O:$O,MATCH(B124,GVS!$A:$A,0))="","",INDEX(GVS!$O:$O,MATCH(B124,GVS!$A:$A,0))),"")))</f>
        <v>3e lijn of later</v>
      </c>
      <c r="I124" s="14" t="s">
        <v>7570</v>
      </c>
      <c r="J124" s="14" t="s">
        <v>2691</v>
      </c>
      <c r="K124" s="16" t="s">
        <v>8031</v>
      </c>
      <c r="L124" s="14" t="s">
        <v>7566</v>
      </c>
      <c r="M124" s="14" t="s">
        <v>7543</v>
      </c>
      <c r="N124" s="16" t="s">
        <v>8032</v>
      </c>
      <c r="O124" s="14" t="s">
        <v>7607</v>
      </c>
      <c r="P124" s="14" t="s">
        <v>8033</v>
      </c>
      <c r="Q124" s="16"/>
      <c r="R124" s="14" t="s">
        <v>8034</v>
      </c>
      <c r="S124" s="14" t="s">
        <v>7999</v>
      </c>
      <c r="T124" s="15" t="n">
        <v>46286</v>
      </c>
      <c r="U124" s="14" t="s">
        <v>168</v>
      </c>
    </row>
    <row r="125" customFormat="false" ht="63.75" hidden="false" customHeight="true" outlineLevel="0" collapsed="false">
      <c r="A125" s="14" t="str">
        <f aca="false">IF(B125="","","ARG-"&amp;TEXT(ROW()-1,"0000"))</f>
        <v>ARG-0124</v>
      </c>
      <c r="B125" s="14" t="s">
        <v>1912</v>
      </c>
      <c r="C125" s="14" t="str">
        <f aca="false">IF(B125="","",IF(LEFT(B125,3)="INT","Intramuraal",IF(LEFT(B125,3)="GVS","GVS","")))</f>
        <v>Intramuraal</v>
      </c>
      <c r="D125" s="14" t="str">
        <f aca="false">IF(B125="","",IFERROR(INDEX(Intramuraal!$F:$F,MATCH(B125,Intramuraal!$A:$A,0)),IFERROR(INDEX(GVS!$F:$F,MATCH(B125,GVS!$A:$A,0)),"onbekend ID")))</f>
        <v>venetoclax (Venclyxto®)</v>
      </c>
      <c r="E125" s="15" t="n">
        <f aca="false">IF(B125="","",IFERROR(IF(INDEX(Intramuraal!$C:$C,MATCH(B125,Intramuraal!$A:$A,0))="","",INDEX(Intramuraal!$C:$C,MATCH(B125,Intramuraal!$A:$A,0))),IFERROR(IF(INDEX(GVS!$C:$C,MATCH(B125,GVS!$A:$A,0))="","",INDEX(GVS!$C:$C,MATCH(B125,GVS!$A:$A,0))),"")))</f>
        <v>44510</v>
      </c>
      <c r="F125" s="14" t="str">
        <f aca="false">IF(B125="","",IFERROR(IF(INDEX(Intramuraal!$J:$J,MATCH(B125,Intramuraal!$A:$A,0))="","",INDEX(Intramuraal!$J:$J,MATCH(B125,Intramuraal!$A:$A,0))),IFERROR(IF(INDEX(GVS!$J:$J,MATCH(B125,GVS!$A:$A,0))="","",INDEX(GVS!$J:$J,MATCH(B125,GVS!$A:$A,0))),"")))</f>
        <v>Hemato-oncologie</v>
      </c>
      <c r="G125" s="14" t="str">
        <f aca="false">IF(B125="","",IFERROR(IF(INDEX(Intramuraal!$N:$N,MATCH(B125,Intramuraal!$A:$A,0))="","",INDEX(Intramuraal!$N:$N,MATCH(B125,Intramuraal!$A:$A,0))),IFERROR(IF(INDEX(GVS!$N:$N,MATCH(B125,GVS!$A:$A,0))="","",INDEX(GVS!$N:$N,MATCH(B125,GVS!$A:$A,0))),"")))</f>
        <v>AML</v>
      </c>
      <c r="H125" s="14" t="str">
        <f aca="false">IF(B125="","",IFERROR(IF(INDEX(Intramuraal!$O:$O,MATCH(B125,Intramuraal!$A:$A,0))="","",INDEX(Intramuraal!$O:$O,MATCH(B125,Intramuraal!$A:$A,0))),IFERROR(IF(INDEX(GVS!$O:$O,MATCH(B125,GVS!$A:$A,0))="","",INDEX(GVS!$O:$O,MATCH(B125,GVS!$A:$A,0))),"")))</f>
        <v>1e lijn</v>
      </c>
      <c r="I125" s="14" t="s">
        <v>7532</v>
      </c>
      <c r="J125" s="14" t="s">
        <v>7678</v>
      </c>
      <c r="K125" s="16" t="s">
        <v>8035</v>
      </c>
      <c r="L125" s="14" t="s">
        <v>7535</v>
      </c>
      <c r="M125" s="14" t="s">
        <v>7536</v>
      </c>
      <c r="N125" s="16" t="s">
        <v>8036</v>
      </c>
      <c r="O125" s="14" t="s">
        <v>7607</v>
      </c>
      <c r="P125" s="14" t="s">
        <v>8037</v>
      </c>
      <c r="Q125" s="16"/>
      <c r="R125" s="14" t="s">
        <v>8038</v>
      </c>
      <c r="S125" s="14" t="s">
        <v>8039</v>
      </c>
      <c r="T125" s="15" t="n">
        <v>46286</v>
      </c>
      <c r="U125" s="14" t="s">
        <v>168</v>
      </c>
    </row>
    <row r="126" customFormat="false" ht="63.75" hidden="false" customHeight="true" outlineLevel="0" collapsed="false">
      <c r="A126" s="14" t="str">
        <f aca="false">IF(B126="","","ARG-"&amp;TEXT(ROW()-1,"0000"))</f>
        <v>ARG-0125</v>
      </c>
      <c r="B126" s="14" t="s">
        <v>1912</v>
      </c>
      <c r="C126" s="14" t="str">
        <f aca="false">IF(B126="","",IF(LEFT(B126,3)="INT","Intramuraal",IF(LEFT(B126,3)="GVS","GVS","")))</f>
        <v>Intramuraal</v>
      </c>
      <c r="D126" s="14" t="str">
        <f aca="false">IF(B126="","",IFERROR(INDEX(Intramuraal!$F:$F,MATCH(B126,Intramuraal!$A:$A,0)),IFERROR(INDEX(GVS!$F:$F,MATCH(B126,GVS!$A:$A,0)),"onbekend ID")))</f>
        <v>venetoclax (Venclyxto®)</v>
      </c>
      <c r="E126" s="15" t="n">
        <f aca="false">IF(B126="","",IFERROR(IF(INDEX(Intramuraal!$C:$C,MATCH(B126,Intramuraal!$A:$A,0))="","",INDEX(Intramuraal!$C:$C,MATCH(B126,Intramuraal!$A:$A,0))),IFERROR(IF(INDEX(GVS!$C:$C,MATCH(B126,GVS!$A:$A,0))="","",INDEX(GVS!$C:$C,MATCH(B126,GVS!$A:$A,0))),"")))</f>
        <v>44510</v>
      </c>
      <c r="F126" s="14" t="str">
        <f aca="false">IF(B126="","",IFERROR(IF(INDEX(Intramuraal!$J:$J,MATCH(B126,Intramuraal!$A:$A,0))="","",INDEX(Intramuraal!$J:$J,MATCH(B126,Intramuraal!$A:$A,0))),IFERROR(IF(INDEX(GVS!$J:$J,MATCH(B126,GVS!$A:$A,0))="","",INDEX(GVS!$J:$J,MATCH(B126,GVS!$A:$A,0))),"")))</f>
        <v>Hemato-oncologie</v>
      </c>
      <c r="G126" s="14" t="str">
        <f aca="false">IF(B126="","",IFERROR(IF(INDEX(Intramuraal!$N:$N,MATCH(B126,Intramuraal!$A:$A,0))="","",INDEX(Intramuraal!$N:$N,MATCH(B126,Intramuraal!$A:$A,0))),IFERROR(IF(INDEX(GVS!$N:$N,MATCH(B126,GVS!$A:$A,0))="","",INDEX(GVS!$N:$N,MATCH(B126,GVS!$A:$A,0))),"")))</f>
        <v>AML</v>
      </c>
      <c r="H126" s="14" t="str">
        <f aca="false">IF(B126="","",IFERROR(IF(INDEX(Intramuraal!$O:$O,MATCH(B126,Intramuraal!$A:$A,0))="","",INDEX(Intramuraal!$O:$O,MATCH(B126,Intramuraal!$A:$A,0))),IFERROR(IF(INDEX(GVS!$O:$O,MATCH(B126,GVS!$A:$A,0))="","",INDEX(GVS!$O:$O,MATCH(B126,GVS!$A:$A,0))),"")))</f>
        <v>1e lijn</v>
      </c>
      <c r="I126" s="14" t="s">
        <v>7532</v>
      </c>
      <c r="J126" s="14" t="s">
        <v>7590</v>
      </c>
      <c r="K126" s="16" t="s">
        <v>8040</v>
      </c>
      <c r="L126" s="14" t="s">
        <v>7549</v>
      </c>
      <c r="M126" s="14" t="s">
        <v>7543</v>
      </c>
      <c r="N126" s="16" t="s">
        <v>8041</v>
      </c>
      <c r="O126" s="14" t="s">
        <v>7607</v>
      </c>
      <c r="P126" s="14" t="s">
        <v>7844</v>
      </c>
      <c r="Q126" s="16"/>
      <c r="R126" s="14" t="s">
        <v>8042</v>
      </c>
      <c r="S126" s="14" t="s">
        <v>8039</v>
      </c>
      <c r="T126" s="15" t="n">
        <v>46286</v>
      </c>
      <c r="U126" s="14" t="s">
        <v>168</v>
      </c>
    </row>
    <row r="127" customFormat="false" ht="76.5" hidden="false" customHeight="true" outlineLevel="0" collapsed="false">
      <c r="A127" s="14" t="str">
        <f aca="false">IF(B127="","","ARG-"&amp;TEXT(ROW()-1,"0000"))</f>
        <v>ARG-0126</v>
      </c>
      <c r="B127" s="14" t="s">
        <v>1912</v>
      </c>
      <c r="C127" s="14" t="str">
        <f aca="false">IF(B127="","",IF(LEFT(B127,3)="INT","Intramuraal",IF(LEFT(B127,3)="GVS","GVS","")))</f>
        <v>Intramuraal</v>
      </c>
      <c r="D127" s="14" t="str">
        <f aca="false">IF(B127="","",IFERROR(INDEX(Intramuraal!$F:$F,MATCH(B127,Intramuraal!$A:$A,0)),IFERROR(INDEX(GVS!$F:$F,MATCH(B127,GVS!$A:$A,0)),"onbekend ID")))</f>
        <v>venetoclax (Venclyxto®)</v>
      </c>
      <c r="E127" s="15" t="n">
        <f aca="false">IF(B127="","",IFERROR(IF(INDEX(Intramuraal!$C:$C,MATCH(B127,Intramuraal!$A:$A,0))="","",INDEX(Intramuraal!$C:$C,MATCH(B127,Intramuraal!$A:$A,0))),IFERROR(IF(INDEX(GVS!$C:$C,MATCH(B127,GVS!$A:$A,0))="","",INDEX(GVS!$C:$C,MATCH(B127,GVS!$A:$A,0))),"")))</f>
        <v>44510</v>
      </c>
      <c r="F127" s="14" t="str">
        <f aca="false">IF(B127="","",IFERROR(IF(INDEX(Intramuraal!$J:$J,MATCH(B127,Intramuraal!$A:$A,0))="","",INDEX(Intramuraal!$J:$J,MATCH(B127,Intramuraal!$A:$A,0))),IFERROR(IF(INDEX(GVS!$J:$J,MATCH(B127,GVS!$A:$A,0))="","",INDEX(GVS!$J:$J,MATCH(B127,GVS!$A:$A,0))),"")))</f>
        <v>Hemato-oncologie</v>
      </c>
      <c r="G127" s="14" t="str">
        <f aca="false">IF(B127="","",IFERROR(IF(INDEX(Intramuraal!$N:$N,MATCH(B127,Intramuraal!$A:$A,0))="","",INDEX(Intramuraal!$N:$N,MATCH(B127,Intramuraal!$A:$A,0))),IFERROR(IF(INDEX(GVS!$N:$N,MATCH(B127,GVS!$A:$A,0))="","",INDEX(GVS!$N:$N,MATCH(B127,GVS!$A:$A,0))),"")))</f>
        <v>AML</v>
      </c>
      <c r="H127" s="14" t="str">
        <f aca="false">IF(B127="","",IFERROR(IF(INDEX(Intramuraal!$O:$O,MATCH(B127,Intramuraal!$A:$A,0))="","",INDEX(Intramuraal!$O:$O,MATCH(B127,Intramuraal!$A:$A,0))),IFERROR(IF(INDEX(GVS!$O:$O,MATCH(B127,GVS!$A:$A,0))="","",INDEX(GVS!$O:$O,MATCH(B127,GVS!$A:$A,0))),"")))</f>
        <v>1e lijn</v>
      </c>
      <c r="I127" s="14" t="s">
        <v>7532</v>
      </c>
      <c r="J127" s="14" t="s">
        <v>2691</v>
      </c>
      <c r="K127" s="16" t="s">
        <v>8043</v>
      </c>
      <c r="L127" s="14" t="s">
        <v>7549</v>
      </c>
      <c r="M127" s="14" t="s">
        <v>7550</v>
      </c>
      <c r="N127" s="16" t="s">
        <v>8044</v>
      </c>
      <c r="O127" s="14" t="s">
        <v>7607</v>
      </c>
      <c r="P127" s="14" t="s">
        <v>7916</v>
      </c>
      <c r="Q127" s="16"/>
      <c r="R127" s="14" t="s">
        <v>8045</v>
      </c>
      <c r="S127" s="14" t="s">
        <v>8039</v>
      </c>
      <c r="T127" s="15" t="n">
        <v>46286</v>
      </c>
      <c r="U127" s="14" t="s">
        <v>168</v>
      </c>
    </row>
    <row r="128" customFormat="false" ht="102" hidden="false" customHeight="true" outlineLevel="0" collapsed="false">
      <c r="A128" s="14" t="str">
        <f aca="false">IF(B128="","","ARG-"&amp;TEXT(ROW()-1,"0000"))</f>
        <v>ARG-0127</v>
      </c>
      <c r="B128" s="14" t="s">
        <v>1912</v>
      </c>
      <c r="C128" s="14" t="str">
        <f aca="false">IF(B128="","",IF(LEFT(B128,3)="INT","Intramuraal",IF(LEFT(B128,3)="GVS","GVS","")))</f>
        <v>Intramuraal</v>
      </c>
      <c r="D128" s="14" t="str">
        <f aca="false">IF(B128="","",IFERROR(INDEX(Intramuraal!$F:$F,MATCH(B128,Intramuraal!$A:$A,0)),IFERROR(INDEX(GVS!$F:$F,MATCH(B128,GVS!$A:$A,0)),"onbekend ID")))</f>
        <v>venetoclax (Venclyxto®)</v>
      </c>
      <c r="E128" s="15" t="n">
        <f aca="false">IF(B128="","",IFERROR(IF(INDEX(Intramuraal!$C:$C,MATCH(B128,Intramuraal!$A:$A,0))="","",INDEX(Intramuraal!$C:$C,MATCH(B128,Intramuraal!$A:$A,0))),IFERROR(IF(INDEX(GVS!$C:$C,MATCH(B128,GVS!$A:$A,0))="","",INDEX(GVS!$C:$C,MATCH(B128,GVS!$A:$A,0))),"")))</f>
        <v>44510</v>
      </c>
      <c r="F128" s="14" t="str">
        <f aca="false">IF(B128="","",IFERROR(IF(INDEX(Intramuraal!$J:$J,MATCH(B128,Intramuraal!$A:$A,0))="","",INDEX(Intramuraal!$J:$J,MATCH(B128,Intramuraal!$A:$A,0))),IFERROR(IF(INDEX(GVS!$J:$J,MATCH(B128,GVS!$A:$A,0))="","",INDEX(GVS!$J:$J,MATCH(B128,GVS!$A:$A,0))),"")))</f>
        <v>Hemato-oncologie</v>
      </c>
      <c r="G128" s="14" t="str">
        <f aca="false">IF(B128="","",IFERROR(IF(INDEX(Intramuraal!$N:$N,MATCH(B128,Intramuraal!$A:$A,0))="","",INDEX(Intramuraal!$N:$N,MATCH(B128,Intramuraal!$A:$A,0))),IFERROR(IF(INDEX(GVS!$N:$N,MATCH(B128,GVS!$A:$A,0))="","",INDEX(GVS!$N:$N,MATCH(B128,GVS!$A:$A,0))),"")))</f>
        <v>AML</v>
      </c>
      <c r="H128" s="14" t="str">
        <f aca="false">IF(B128="","",IFERROR(IF(INDEX(Intramuraal!$O:$O,MATCH(B128,Intramuraal!$A:$A,0))="","",INDEX(Intramuraal!$O:$O,MATCH(B128,Intramuraal!$A:$A,0))),IFERROR(IF(INDEX(GVS!$O:$O,MATCH(B128,GVS!$A:$A,0))="","",INDEX(GVS!$O:$O,MATCH(B128,GVS!$A:$A,0))),"")))</f>
        <v>1e lijn</v>
      </c>
      <c r="I128" s="14" t="s">
        <v>7580</v>
      </c>
      <c r="J128" s="14" t="s">
        <v>7575</v>
      </c>
      <c r="K128" s="16" t="s">
        <v>8046</v>
      </c>
      <c r="L128" s="14" t="s">
        <v>7586</v>
      </c>
      <c r="M128" s="14" t="s">
        <v>7536</v>
      </c>
      <c r="N128" s="16" t="s">
        <v>8047</v>
      </c>
      <c r="O128" s="14" t="s">
        <v>7784</v>
      </c>
      <c r="P128" s="14" t="s">
        <v>7878</v>
      </c>
      <c r="Q128" s="16"/>
      <c r="R128" s="14" t="s">
        <v>8048</v>
      </c>
      <c r="S128" s="14" t="s">
        <v>8039</v>
      </c>
      <c r="T128" s="15" t="n">
        <v>46286</v>
      </c>
      <c r="U128" s="14" t="s">
        <v>168</v>
      </c>
    </row>
    <row r="129" customFormat="false" ht="63.75" hidden="false" customHeight="true" outlineLevel="0" collapsed="false">
      <c r="A129" s="14" t="str">
        <f aca="false">IF(B129="","","ARG-"&amp;TEXT(ROW()-1,"0000"))</f>
        <v>ARG-0128</v>
      </c>
      <c r="B129" s="14" t="s">
        <v>1912</v>
      </c>
      <c r="C129" s="14" t="str">
        <f aca="false">IF(B129="","",IF(LEFT(B129,3)="INT","Intramuraal",IF(LEFT(B129,3)="GVS","GVS","")))</f>
        <v>Intramuraal</v>
      </c>
      <c r="D129" s="14" t="str">
        <f aca="false">IF(B129="","",IFERROR(INDEX(Intramuraal!$F:$F,MATCH(B129,Intramuraal!$A:$A,0)),IFERROR(INDEX(GVS!$F:$F,MATCH(B129,GVS!$A:$A,0)),"onbekend ID")))</f>
        <v>venetoclax (Venclyxto®)</v>
      </c>
      <c r="E129" s="15" t="n">
        <f aca="false">IF(B129="","",IFERROR(IF(INDEX(Intramuraal!$C:$C,MATCH(B129,Intramuraal!$A:$A,0))="","",INDEX(Intramuraal!$C:$C,MATCH(B129,Intramuraal!$A:$A,0))),IFERROR(IF(INDEX(GVS!$C:$C,MATCH(B129,GVS!$A:$A,0))="","",INDEX(GVS!$C:$C,MATCH(B129,GVS!$A:$A,0))),"")))</f>
        <v>44510</v>
      </c>
      <c r="F129" s="14" t="str">
        <f aca="false">IF(B129="","",IFERROR(IF(INDEX(Intramuraal!$J:$J,MATCH(B129,Intramuraal!$A:$A,0))="","",INDEX(Intramuraal!$J:$J,MATCH(B129,Intramuraal!$A:$A,0))),IFERROR(IF(INDEX(GVS!$J:$J,MATCH(B129,GVS!$A:$A,0))="","",INDEX(GVS!$J:$J,MATCH(B129,GVS!$A:$A,0))),"")))</f>
        <v>Hemato-oncologie</v>
      </c>
      <c r="G129" s="14" t="str">
        <f aca="false">IF(B129="","",IFERROR(IF(INDEX(Intramuraal!$N:$N,MATCH(B129,Intramuraal!$A:$A,0))="","",INDEX(Intramuraal!$N:$N,MATCH(B129,Intramuraal!$A:$A,0))),IFERROR(IF(INDEX(GVS!$N:$N,MATCH(B129,GVS!$A:$A,0))="","",INDEX(GVS!$N:$N,MATCH(B129,GVS!$A:$A,0))),"")))</f>
        <v>AML</v>
      </c>
      <c r="H129" s="14" t="str">
        <f aca="false">IF(B129="","",IFERROR(IF(INDEX(Intramuraal!$O:$O,MATCH(B129,Intramuraal!$A:$A,0))="","",INDEX(Intramuraal!$O:$O,MATCH(B129,Intramuraal!$A:$A,0))),IFERROR(IF(INDEX(GVS!$O:$O,MATCH(B129,GVS!$A:$A,0))="","",INDEX(GVS!$O:$O,MATCH(B129,GVS!$A:$A,0))),"")))</f>
        <v>1e lijn</v>
      </c>
      <c r="I129" s="14" t="s">
        <v>7580</v>
      </c>
      <c r="J129" s="14" t="s">
        <v>7559</v>
      </c>
      <c r="K129" s="16" t="s">
        <v>8049</v>
      </c>
      <c r="L129" s="14" t="s">
        <v>7549</v>
      </c>
      <c r="M129" s="14" t="s">
        <v>7550</v>
      </c>
      <c r="N129" s="16" t="s">
        <v>8050</v>
      </c>
      <c r="O129" s="14" t="s">
        <v>7784</v>
      </c>
      <c r="P129" s="14" t="s">
        <v>7878</v>
      </c>
      <c r="Q129" s="16"/>
      <c r="R129" s="14" t="s">
        <v>8051</v>
      </c>
      <c r="S129" s="14" t="s">
        <v>8039</v>
      </c>
      <c r="T129" s="15" t="n">
        <v>46286</v>
      </c>
      <c r="U129" s="14" t="s">
        <v>168</v>
      </c>
    </row>
    <row r="130" customFormat="false" ht="76.5" hidden="false" customHeight="true" outlineLevel="0" collapsed="false">
      <c r="A130" s="14" t="str">
        <f aca="false">IF(B130="","","ARG-"&amp;TEXT(ROW()-1,"0000"))</f>
        <v>ARG-0129</v>
      </c>
      <c r="B130" s="14" t="s">
        <v>1912</v>
      </c>
      <c r="C130" s="14" t="str">
        <f aca="false">IF(B130="","",IF(LEFT(B130,3)="INT","Intramuraal",IF(LEFT(B130,3)="GVS","GVS","")))</f>
        <v>Intramuraal</v>
      </c>
      <c r="D130" s="14" t="str">
        <f aca="false">IF(B130="","",IFERROR(INDEX(Intramuraal!$F:$F,MATCH(B130,Intramuraal!$A:$A,0)),IFERROR(INDEX(GVS!$F:$F,MATCH(B130,GVS!$A:$A,0)),"onbekend ID")))</f>
        <v>venetoclax (Venclyxto®)</v>
      </c>
      <c r="E130" s="15" t="n">
        <f aca="false">IF(B130="","",IFERROR(IF(INDEX(Intramuraal!$C:$C,MATCH(B130,Intramuraal!$A:$A,0))="","",INDEX(Intramuraal!$C:$C,MATCH(B130,Intramuraal!$A:$A,0))),IFERROR(IF(INDEX(GVS!$C:$C,MATCH(B130,GVS!$A:$A,0))="","",INDEX(GVS!$C:$C,MATCH(B130,GVS!$A:$A,0))),"")))</f>
        <v>44510</v>
      </c>
      <c r="F130" s="14" t="str">
        <f aca="false">IF(B130="","",IFERROR(IF(INDEX(Intramuraal!$J:$J,MATCH(B130,Intramuraal!$A:$A,0))="","",INDEX(Intramuraal!$J:$J,MATCH(B130,Intramuraal!$A:$A,0))),IFERROR(IF(INDEX(GVS!$J:$J,MATCH(B130,GVS!$A:$A,0))="","",INDEX(GVS!$J:$J,MATCH(B130,GVS!$A:$A,0))),"")))</f>
        <v>Hemato-oncologie</v>
      </c>
      <c r="G130" s="14" t="str">
        <f aca="false">IF(B130="","",IFERROR(IF(INDEX(Intramuraal!$N:$N,MATCH(B130,Intramuraal!$A:$A,0))="","",INDEX(Intramuraal!$N:$N,MATCH(B130,Intramuraal!$A:$A,0))),IFERROR(IF(INDEX(GVS!$N:$N,MATCH(B130,GVS!$A:$A,0))="","",INDEX(GVS!$N:$N,MATCH(B130,GVS!$A:$A,0))),"")))</f>
        <v>AML</v>
      </c>
      <c r="H130" s="14" t="str">
        <f aca="false">IF(B130="","",IFERROR(IF(INDEX(Intramuraal!$O:$O,MATCH(B130,Intramuraal!$A:$A,0))="","",INDEX(Intramuraal!$O:$O,MATCH(B130,Intramuraal!$A:$A,0))),IFERROR(IF(INDEX(GVS!$O:$O,MATCH(B130,GVS!$A:$A,0))="","",INDEX(GVS!$O:$O,MATCH(B130,GVS!$A:$A,0))),"")))</f>
        <v>1e lijn</v>
      </c>
      <c r="I130" s="14" t="s">
        <v>7580</v>
      </c>
      <c r="J130" s="14" t="s">
        <v>7604</v>
      </c>
      <c r="K130" s="16" t="s">
        <v>8052</v>
      </c>
      <c r="L130" s="14" t="s">
        <v>7549</v>
      </c>
      <c r="M130" s="14" t="s">
        <v>7536</v>
      </c>
      <c r="N130" s="16" t="s">
        <v>8053</v>
      </c>
      <c r="O130" s="14" t="s">
        <v>7607</v>
      </c>
      <c r="P130" s="14" t="s">
        <v>7927</v>
      </c>
      <c r="Q130" s="16"/>
      <c r="R130" s="14" t="s">
        <v>8054</v>
      </c>
      <c r="S130" s="14" t="s">
        <v>8039</v>
      </c>
      <c r="T130" s="15" t="n">
        <v>46286</v>
      </c>
      <c r="U130" s="14" t="s">
        <v>168</v>
      </c>
    </row>
    <row r="131" customFormat="false" ht="51" hidden="false" customHeight="true" outlineLevel="0" collapsed="false">
      <c r="A131" s="14" t="str">
        <f aca="false">IF(B131="","","ARG-"&amp;TEXT(ROW()-1,"0000"))</f>
        <v>ARG-0130</v>
      </c>
      <c r="B131" s="14" t="s">
        <v>1912</v>
      </c>
      <c r="C131" s="14" t="str">
        <f aca="false">IF(B131="","",IF(LEFT(B131,3)="INT","Intramuraal",IF(LEFT(B131,3)="GVS","GVS","")))</f>
        <v>Intramuraal</v>
      </c>
      <c r="D131" s="14" t="str">
        <f aca="false">IF(B131="","",IFERROR(INDEX(Intramuraal!$F:$F,MATCH(B131,Intramuraal!$A:$A,0)),IFERROR(INDEX(GVS!$F:$F,MATCH(B131,GVS!$A:$A,0)),"onbekend ID")))</f>
        <v>venetoclax (Venclyxto®)</v>
      </c>
      <c r="E131" s="15" t="n">
        <f aca="false">IF(B131="","",IFERROR(IF(INDEX(Intramuraal!$C:$C,MATCH(B131,Intramuraal!$A:$A,0))="","",INDEX(Intramuraal!$C:$C,MATCH(B131,Intramuraal!$A:$A,0))),IFERROR(IF(INDEX(GVS!$C:$C,MATCH(B131,GVS!$A:$A,0))="","",INDEX(GVS!$C:$C,MATCH(B131,GVS!$A:$A,0))),"")))</f>
        <v>44510</v>
      </c>
      <c r="F131" s="14" t="str">
        <f aca="false">IF(B131="","",IFERROR(IF(INDEX(Intramuraal!$J:$J,MATCH(B131,Intramuraal!$A:$A,0))="","",INDEX(Intramuraal!$J:$J,MATCH(B131,Intramuraal!$A:$A,0))),IFERROR(IF(INDEX(GVS!$J:$J,MATCH(B131,GVS!$A:$A,0))="","",INDEX(GVS!$J:$J,MATCH(B131,GVS!$A:$A,0))),"")))</f>
        <v>Hemato-oncologie</v>
      </c>
      <c r="G131" s="14" t="str">
        <f aca="false">IF(B131="","",IFERROR(IF(INDEX(Intramuraal!$N:$N,MATCH(B131,Intramuraal!$A:$A,0))="","",INDEX(Intramuraal!$N:$N,MATCH(B131,Intramuraal!$A:$A,0))),IFERROR(IF(INDEX(GVS!$N:$N,MATCH(B131,GVS!$A:$A,0))="","",INDEX(GVS!$N:$N,MATCH(B131,GVS!$A:$A,0))),"")))</f>
        <v>AML</v>
      </c>
      <c r="H131" s="14" t="str">
        <f aca="false">IF(B131="","",IFERROR(IF(INDEX(Intramuraal!$O:$O,MATCH(B131,Intramuraal!$A:$A,0))="","",INDEX(Intramuraal!$O:$O,MATCH(B131,Intramuraal!$A:$A,0))),IFERROR(IF(INDEX(GVS!$O:$O,MATCH(B131,GVS!$A:$A,0))="","",INDEX(GVS!$O:$O,MATCH(B131,GVS!$A:$A,0))),"")))</f>
        <v>1e lijn</v>
      </c>
      <c r="I131" s="14" t="s">
        <v>7617</v>
      </c>
      <c r="J131" s="14" t="s">
        <v>7604</v>
      </c>
      <c r="K131" s="16" t="s">
        <v>8055</v>
      </c>
      <c r="L131" s="14" t="s">
        <v>7566</v>
      </c>
      <c r="M131" s="14" t="s">
        <v>7543</v>
      </c>
      <c r="N131" s="16" t="s">
        <v>8056</v>
      </c>
      <c r="O131" s="14" t="s">
        <v>7614</v>
      </c>
      <c r="P131" s="14" t="s">
        <v>8057</v>
      </c>
      <c r="Q131" s="16"/>
      <c r="R131" s="14" t="s">
        <v>8058</v>
      </c>
      <c r="S131" s="14" t="s">
        <v>8039</v>
      </c>
      <c r="T131" s="15" t="n">
        <v>46286</v>
      </c>
      <c r="U131" s="14" t="s">
        <v>168</v>
      </c>
    </row>
    <row r="132" customFormat="false" ht="63.75" hidden="false" customHeight="true" outlineLevel="0" collapsed="false">
      <c r="A132" s="14" t="str">
        <f aca="false">IF(B132="","","ARG-"&amp;TEXT(ROW()-1,"0000"))</f>
        <v>ARG-0131</v>
      </c>
      <c r="B132" s="14" t="s">
        <v>1912</v>
      </c>
      <c r="C132" s="14" t="str">
        <f aca="false">IF(B132="","",IF(LEFT(B132,3)="INT","Intramuraal",IF(LEFT(B132,3)="GVS","GVS","")))</f>
        <v>Intramuraal</v>
      </c>
      <c r="D132" s="14" t="str">
        <f aca="false">IF(B132="","",IFERROR(INDEX(Intramuraal!$F:$F,MATCH(B132,Intramuraal!$A:$A,0)),IFERROR(INDEX(GVS!$F:$F,MATCH(B132,GVS!$A:$A,0)),"onbekend ID")))</f>
        <v>venetoclax (Venclyxto®)</v>
      </c>
      <c r="E132" s="15" t="n">
        <f aca="false">IF(B132="","",IFERROR(IF(INDEX(Intramuraal!$C:$C,MATCH(B132,Intramuraal!$A:$A,0))="","",INDEX(Intramuraal!$C:$C,MATCH(B132,Intramuraal!$A:$A,0))),IFERROR(IF(INDEX(GVS!$C:$C,MATCH(B132,GVS!$A:$A,0))="","",INDEX(GVS!$C:$C,MATCH(B132,GVS!$A:$A,0))),"")))</f>
        <v>44510</v>
      </c>
      <c r="F132" s="14" t="str">
        <f aca="false">IF(B132="","",IFERROR(IF(INDEX(Intramuraal!$J:$J,MATCH(B132,Intramuraal!$A:$A,0))="","",INDEX(Intramuraal!$J:$J,MATCH(B132,Intramuraal!$A:$A,0))),IFERROR(IF(INDEX(GVS!$J:$J,MATCH(B132,GVS!$A:$A,0))="","",INDEX(GVS!$J:$J,MATCH(B132,GVS!$A:$A,0))),"")))</f>
        <v>Hemato-oncologie</v>
      </c>
      <c r="G132" s="14" t="str">
        <f aca="false">IF(B132="","",IFERROR(IF(INDEX(Intramuraal!$N:$N,MATCH(B132,Intramuraal!$A:$A,0))="","",INDEX(Intramuraal!$N:$N,MATCH(B132,Intramuraal!$A:$A,0))),IFERROR(IF(INDEX(GVS!$N:$N,MATCH(B132,GVS!$A:$A,0))="","",INDEX(GVS!$N:$N,MATCH(B132,GVS!$A:$A,0))),"")))</f>
        <v>AML</v>
      </c>
      <c r="H132" s="14" t="str">
        <f aca="false">IF(B132="","",IFERROR(IF(INDEX(Intramuraal!$O:$O,MATCH(B132,Intramuraal!$A:$A,0))="","",INDEX(Intramuraal!$O:$O,MATCH(B132,Intramuraal!$A:$A,0))),IFERROR(IF(INDEX(GVS!$O:$O,MATCH(B132,GVS!$A:$A,0))="","",INDEX(GVS!$O:$O,MATCH(B132,GVS!$A:$A,0))),"")))</f>
        <v>1e lijn</v>
      </c>
      <c r="I132" s="14" t="s">
        <v>7617</v>
      </c>
      <c r="J132" s="14" t="s">
        <v>7554</v>
      </c>
      <c r="K132" s="16" t="s">
        <v>8059</v>
      </c>
      <c r="L132" s="14" t="s">
        <v>7535</v>
      </c>
      <c r="M132" s="14" t="s">
        <v>7543</v>
      </c>
      <c r="N132" s="16" t="s">
        <v>8060</v>
      </c>
      <c r="O132" s="14" t="s">
        <v>7614</v>
      </c>
      <c r="P132" s="14" t="s">
        <v>8061</v>
      </c>
      <c r="Q132" s="16"/>
      <c r="R132" s="14" t="s">
        <v>8062</v>
      </c>
      <c r="S132" s="14" t="s">
        <v>8039</v>
      </c>
      <c r="T132" s="15" t="n">
        <v>46286</v>
      </c>
      <c r="U132" s="14" t="s">
        <v>168</v>
      </c>
    </row>
    <row r="133" customFormat="false" ht="51" hidden="false" customHeight="true" outlineLevel="0" collapsed="false">
      <c r="A133" s="14" t="str">
        <f aca="false">IF(B133="","","ARG-"&amp;TEXT(ROW()-1,"0000"))</f>
        <v>ARG-0132</v>
      </c>
      <c r="B133" s="14" t="s">
        <v>1912</v>
      </c>
      <c r="C133" s="14" t="str">
        <f aca="false">IF(B133="","",IF(LEFT(B133,3)="INT","Intramuraal",IF(LEFT(B133,3)="GVS","GVS","")))</f>
        <v>Intramuraal</v>
      </c>
      <c r="D133" s="14" t="str">
        <f aca="false">IF(B133="","",IFERROR(INDEX(Intramuraal!$F:$F,MATCH(B133,Intramuraal!$A:$A,0)),IFERROR(INDEX(GVS!$F:$F,MATCH(B133,GVS!$A:$A,0)),"onbekend ID")))</f>
        <v>venetoclax (Venclyxto®)</v>
      </c>
      <c r="E133" s="15" t="n">
        <f aca="false">IF(B133="","",IFERROR(IF(INDEX(Intramuraal!$C:$C,MATCH(B133,Intramuraal!$A:$A,0))="","",INDEX(Intramuraal!$C:$C,MATCH(B133,Intramuraal!$A:$A,0))),IFERROR(IF(INDEX(GVS!$C:$C,MATCH(B133,GVS!$A:$A,0))="","",INDEX(GVS!$C:$C,MATCH(B133,GVS!$A:$A,0))),"")))</f>
        <v>44510</v>
      </c>
      <c r="F133" s="14" t="str">
        <f aca="false">IF(B133="","",IFERROR(IF(INDEX(Intramuraal!$J:$J,MATCH(B133,Intramuraal!$A:$A,0))="","",INDEX(Intramuraal!$J:$J,MATCH(B133,Intramuraal!$A:$A,0))),IFERROR(IF(INDEX(GVS!$J:$J,MATCH(B133,GVS!$A:$A,0))="","",INDEX(GVS!$J:$J,MATCH(B133,GVS!$A:$A,0))),"")))</f>
        <v>Hemato-oncologie</v>
      </c>
      <c r="G133" s="14" t="str">
        <f aca="false">IF(B133="","",IFERROR(IF(INDEX(Intramuraal!$N:$N,MATCH(B133,Intramuraal!$A:$A,0))="","",INDEX(Intramuraal!$N:$N,MATCH(B133,Intramuraal!$A:$A,0))),IFERROR(IF(INDEX(GVS!$N:$N,MATCH(B133,GVS!$A:$A,0))="","",INDEX(GVS!$N:$N,MATCH(B133,GVS!$A:$A,0))),"")))</f>
        <v>AML</v>
      </c>
      <c r="H133" s="14" t="str">
        <f aca="false">IF(B133="","",IFERROR(IF(INDEX(Intramuraal!$O:$O,MATCH(B133,Intramuraal!$A:$A,0))="","",INDEX(Intramuraal!$O:$O,MATCH(B133,Intramuraal!$A:$A,0))),IFERROR(IF(INDEX(GVS!$O:$O,MATCH(B133,GVS!$A:$A,0))="","",INDEX(GVS!$O:$O,MATCH(B133,GVS!$A:$A,0))),"")))</f>
        <v>1e lijn</v>
      </c>
      <c r="I133" s="14" t="s">
        <v>7574</v>
      </c>
      <c r="J133" s="14" t="s">
        <v>7575</v>
      </c>
      <c r="K133" s="16" t="s">
        <v>8063</v>
      </c>
      <c r="L133" s="14" t="s">
        <v>7566</v>
      </c>
      <c r="M133" s="14" t="s">
        <v>7543</v>
      </c>
      <c r="N133" s="16" t="s">
        <v>8064</v>
      </c>
      <c r="O133" s="14" t="s">
        <v>7607</v>
      </c>
      <c r="P133" s="14" t="s">
        <v>7804</v>
      </c>
      <c r="Q133" s="16"/>
      <c r="R133" s="14" t="s">
        <v>8065</v>
      </c>
      <c r="S133" s="14" t="s">
        <v>8039</v>
      </c>
      <c r="T133" s="15" t="n">
        <v>46286</v>
      </c>
      <c r="U133" s="14" t="s">
        <v>168</v>
      </c>
    </row>
    <row r="134" customFormat="false" ht="38.25" hidden="false" customHeight="true" outlineLevel="0" collapsed="false">
      <c r="A134" s="14" t="str">
        <f aca="false">IF(B134="","","ARG-"&amp;TEXT(ROW()-1,"0000"))</f>
        <v>ARG-0133</v>
      </c>
      <c r="B134" s="14" t="s">
        <v>1912</v>
      </c>
      <c r="C134" s="14" t="str">
        <f aca="false">IF(B134="","",IF(LEFT(B134,3)="INT","Intramuraal",IF(LEFT(B134,3)="GVS","GVS","")))</f>
        <v>Intramuraal</v>
      </c>
      <c r="D134" s="14" t="str">
        <f aca="false">IF(B134="","",IFERROR(INDEX(Intramuraal!$F:$F,MATCH(B134,Intramuraal!$A:$A,0)),IFERROR(INDEX(GVS!$F:$F,MATCH(B134,GVS!$A:$A,0)),"onbekend ID")))</f>
        <v>venetoclax (Venclyxto®)</v>
      </c>
      <c r="E134" s="15" t="n">
        <f aca="false">IF(B134="","",IFERROR(IF(INDEX(Intramuraal!$C:$C,MATCH(B134,Intramuraal!$A:$A,0))="","",INDEX(Intramuraal!$C:$C,MATCH(B134,Intramuraal!$A:$A,0))),IFERROR(IF(INDEX(GVS!$C:$C,MATCH(B134,GVS!$A:$A,0))="","",INDEX(GVS!$C:$C,MATCH(B134,GVS!$A:$A,0))),"")))</f>
        <v>44510</v>
      </c>
      <c r="F134" s="14" t="str">
        <f aca="false">IF(B134="","",IFERROR(IF(INDEX(Intramuraal!$J:$J,MATCH(B134,Intramuraal!$A:$A,0))="","",INDEX(Intramuraal!$J:$J,MATCH(B134,Intramuraal!$A:$A,0))),IFERROR(IF(INDEX(GVS!$J:$J,MATCH(B134,GVS!$A:$A,0))="","",INDEX(GVS!$J:$J,MATCH(B134,GVS!$A:$A,0))),"")))</f>
        <v>Hemato-oncologie</v>
      </c>
      <c r="G134" s="14" t="str">
        <f aca="false">IF(B134="","",IFERROR(IF(INDEX(Intramuraal!$N:$N,MATCH(B134,Intramuraal!$A:$A,0))="","",INDEX(Intramuraal!$N:$N,MATCH(B134,Intramuraal!$A:$A,0))),IFERROR(IF(INDEX(GVS!$N:$N,MATCH(B134,GVS!$A:$A,0))="","",INDEX(GVS!$N:$N,MATCH(B134,GVS!$A:$A,0))),"")))</f>
        <v>AML</v>
      </c>
      <c r="H134" s="14" t="str">
        <f aca="false">IF(B134="","",IFERROR(IF(INDEX(Intramuraal!$O:$O,MATCH(B134,Intramuraal!$A:$A,0))="","",INDEX(Intramuraal!$O:$O,MATCH(B134,Intramuraal!$A:$A,0))),IFERROR(IF(INDEX(GVS!$O:$O,MATCH(B134,GVS!$A:$A,0))="","",INDEX(GVS!$O:$O,MATCH(B134,GVS!$A:$A,0))),"")))</f>
        <v>1e lijn</v>
      </c>
      <c r="I134" s="14" t="s">
        <v>7658</v>
      </c>
      <c r="J134" s="14" t="s">
        <v>7659</v>
      </c>
      <c r="K134" s="16" t="s">
        <v>8066</v>
      </c>
      <c r="L134" s="14" t="s">
        <v>7535</v>
      </c>
      <c r="M134" s="14" t="s">
        <v>7550</v>
      </c>
      <c r="N134" s="16" t="s">
        <v>8067</v>
      </c>
      <c r="O134" s="14" t="s">
        <v>7607</v>
      </c>
      <c r="P134" s="14" t="s">
        <v>7942</v>
      </c>
      <c r="Q134" s="16"/>
      <c r="R134" s="14" t="s">
        <v>8068</v>
      </c>
      <c r="S134" s="14" t="s">
        <v>8039</v>
      </c>
      <c r="T134" s="15" t="n">
        <v>46286</v>
      </c>
      <c r="U134" s="14" t="s">
        <v>168</v>
      </c>
    </row>
    <row r="135" customFormat="false" ht="89.25" hidden="false" customHeight="true" outlineLevel="0" collapsed="false">
      <c r="A135" s="14" t="str">
        <f aca="false">IF(B135="","","ARG-"&amp;TEXT(ROW()-1,"0000"))</f>
        <v>ARG-0134</v>
      </c>
      <c r="B135" s="14" t="s">
        <v>1842</v>
      </c>
      <c r="C135" s="14" t="str">
        <f aca="false">IF(B135="","",IF(LEFT(B135,3)="INT","Intramuraal",IF(LEFT(B135,3)="GVS","GVS","")))</f>
        <v>Intramuraal</v>
      </c>
      <c r="D135" s="14" t="str">
        <f aca="false">IF(B135="","",IFERROR(INDEX(Intramuraal!$F:$F,MATCH(B135,Intramuraal!$A:$A,0)),IFERROR(INDEX(GVS!$F:$F,MATCH(B135,GVS!$A:$A,0)),"onbekend ID")))</f>
        <v>acalabrutinib (Calquence®)</v>
      </c>
      <c r="E135" s="15" t="n">
        <f aca="false">IF(B135="","",IFERROR(IF(INDEX(Intramuraal!$C:$C,MATCH(B135,Intramuraal!$A:$A,0))="","",INDEX(Intramuraal!$C:$C,MATCH(B135,Intramuraal!$A:$A,0))),IFERROR(IF(INDEX(GVS!$C:$C,MATCH(B135,GVS!$A:$A,0))="","",INDEX(GVS!$C:$C,MATCH(B135,GVS!$A:$A,0))),"")))</f>
        <v>44578</v>
      </c>
      <c r="F135" s="14" t="str">
        <f aca="false">IF(B135="","",IFERROR(IF(INDEX(Intramuraal!$J:$J,MATCH(B135,Intramuraal!$A:$A,0))="","",INDEX(Intramuraal!$J:$J,MATCH(B135,Intramuraal!$A:$A,0))),IFERROR(IF(INDEX(GVS!$J:$J,MATCH(B135,GVS!$A:$A,0))="","",INDEX(GVS!$J:$J,MATCH(B135,GVS!$A:$A,0))),"")))</f>
        <v>Hemato-oncologie</v>
      </c>
      <c r="G135" s="14" t="str">
        <f aca="false">IF(B135="","",IFERROR(IF(INDEX(Intramuraal!$N:$N,MATCH(B135,Intramuraal!$A:$A,0))="","",INDEX(Intramuraal!$N:$N,MATCH(B135,Intramuraal!$A:$A,0))),IFERROR(IF(INDEX(GVS!$N:$N,MATCH(B135,GVS!$A:$A,0))="","",INDEX(GVS!$N:$N,MATCH(B135,GVS!$A:$A,0))),"")))</f>
        <v>CLL</v>
      </c>
      <c r="H135" s="14" t="str">
        <f aca="false">IF(B135="","",IFERROR(IF(INDEX(Intramuraal!$O:$O,MATCH(B135,Intramuraal!$A:$A,0))="","",INDEX(Intramuraal!$O:$O,MATCH(B135,Intramuraal!$A:$A,0))),IFERROR(IF(INDEX(GVS!$O:$O,MATCH(B135,GVS!$A:$A,0))="","",INDEX(GVS!$O:$O,MATCH(B135,GVS!$A:$A,0))),"")))</f>
        <v>Meerdere lijnen / indicatiebreed</v>
      </c>
      <c r="I135" s="14" t="s">
        <v>7532</v>
      </c>
      <c r="J135" s="14" t="s">
        <v>8069</v>
      </c>
      <c r="K135" s="16" t="s">
        <v>8070</v>
      </c>
      <c r="L135" s="14" t="s">
        <v>7535</v>
      </c>
      <c r="M135" s="14" t="s">
        <v>7536</v>
      </c>
      <c r="N135" s="16" t="s">
        <v>8071</v>
      </c>
      <c r="O135" s="14" t="s">
        <v>7633</v>
      </c>
      <c r="P135" s="14" t="s">
        <v>7727</v>
      </c>
      <c r="Q135" s="16"/>
      <c r="R135" s="14" t="s">
        <v>8072</v>
      </c>
      <c r="S135" s="14" t="s">
        <v>8073</v>
      </c>
      <c r="T135" s="15" t="n">
        <v>46286</v>
      </c>
      <c r="U135" s="14" t="s">
        <v>168</v>
      </c>
    </row>
    <row r="136" customFormat="false" ht="63.75" hidden="false" customHeight="true" outlineLevel="0" collapsed="false">
      <c r="A136" s="14" t="str">
        <f aca="false">IF(B136="","","ARG-"&amp;TEXT(ROW()-1,"0000"))</f>
        <v>ARG-0135</v>
      </c>
      <c r="B136" s="14" t="s">
        <v>1842</v>
      </c>
      <c r="C136" s="14" t="str">
        <f aca="false">IF(B136="","",IF(LEFT(B136,3)="INT","Intramuraal",IF(LEFT(B136,3)="GVS","GVS","")))</f>
        <v>Intramuraal</v>
      </c>
      <c r="D136" s="14" t="str">
        <f aca="false">IF(B136="","",IFERROR(INDEX(Intramuraal!$F:$F,MATCH(B136,Intramuraal!$A:$A,0)),IFERROR(INDEX(GVS!$F:$F,MATCH(B136,GVS!$A:$A,0)),"onbekend ID")))</f>
        <v>acalabrutinib (Calquence®)</v>
      </c>
      <c r="E136" s="15" t="n">
        <f aca="false">IF(B136="","",IFERROR(IF(INDEX(Intramuraal!$C:$C,MATCH(B136,Intramuraal!$A:$A,0))="","",INDEX(Intramuraal!$C:$C,MATCH(B136,Intramuraal!$A:$A,0))),IFERROR(IF(INDEX(GVS!$C:$C,MATCH(B136,GVS!$A:$A,0))="","",INDEX(GVS!$C:$C,MATCH(B136,GVS!$A:$A,0))),"")))</f>
        <v>44578</v>
      </c>
      <c r="F136" s="14" t="str">
        <f aca="false">IF(B136="","",IFERROR(IF(INDEX(Intramuraal!$J:$J,MATCH(B136,Intramuraal!$A:$A,0))="","",INDEX(Intramuraal!$J:$J,MATCH(B136,Intramuraal!$A:$A,0))),IFERROR(IF(INDEX(GVS!$J:$J,MATCH(B136,GVS!$A:$A,0))="","",INDEX(GVS!$J:$J,MATCH(B136,GVS!$A:$A,0))),"")))</f>
        <v>Hemato-oncologie</v>
      </c>
      <c r="G136" s="14" t="str">
        <f aca="false">IF(B136="","",IFERROR(IF(INDEX(Intramuraal!$N:$N,MATCH(B136,Intramuraal!$A:$A,0))="","",INDEX(Intramuraal!$N:$N,MATCH(B136,Intramuraal!$A:$A,0))),IFERROR(IF(INDEX(GVS!$N:$N,MATCH(B136,GVS!$A:$A,0))="","",INDEX(GVS!$N:$N,MATCH(B136,GVS!$A:$A,0))),"")))</f>
        <v>CLL</v>
      </c>
      <c r="H136" s="14" t="str">
        <f aca="false">IF(B136="","",IFERROR(IF(INDEX(Intramuraal!$O:$O,MATCH(B136,Intramuraal!$A:$A,0))="","",INDEX(Intramuraal!$O:$O,MATCH(B136,Intramuraal!$A:$A,0))),IFERROR(IF(INDEX(GVS!$O:$O,MATCH(B136,GVS!$A:$A,0))="","",INDEX(GVS!$O:$O,MATCH(B136,GVS!$A:$A,0))),"")))</f>
        <v>Meerdere lijnen / indicatiebreed</v>
      </c>
      <c r="I136" s="14" t="s">
        <v>7532</v>
      </c>
      <c r="J136" s="14" t="s">
        <v>8069</v>
      </c>
      <c r="K136" s="16" t="s">
        <v>8074</v>
      </c>
      <c r="L136" s="14" t="s">
        <v>7535</v>
      </c>
      <c r="M136" s="14" t="s">
        <v>7536</v>
      </c>
      <c r="N136" s="16" t="s">
        <v>8075</v>
      </c>
      <c r="O136" s="14" t="s">
        <v>7607</v>
      </c>
      <c r="P136" s="14" t="s">
        <v>7758</v>
      </c>
      <c r="Q136" s="16"/>
      <c r="R136" s="14" t="s">
        <v>8076</v>
      </c>
      <c r="S136" s="14" t="s">
        <v>8073</v>
      </c>
      <c r="T136" s="15" t="n">
        <v>46286</v>
      </c>
      <c r="U136" s="14" t="s">
        <v>168</v>
      </c>
    </row>
    <row r="137" customFormat="false" ht="63.75" hidden="false" customHeight="true" outlineLevel="0" collapsed="false">
      <c r="A137" s="14" t="str">
        <f aca="false">IF(B137="","","ARG-"&amp;TEXT(ROW()-1,"0000"))</f>
        <v>ARG-0136</v>
      </c>
      <c r="B137" s="14" t="s">
        <v>1842</v>
      </c>
      <c r="C137" s="14" t="str">
        <f aca="false">IF(B137="","",IF(LEFT(B137,3)="INT","Intramuraal",IF(LEFT(B137,3)="GVS","GVS","")))</f>
        <v>Intramuraal</v>
      </c>
      <c r="D137" s="14" t="str">
        <f aca="false">IF(B137="","",IFERROR(INDEX(Intramuraal!$F:$F,MATCH(B137,Intramuraal!$A:$A,0)),IFERROR(INDEX(GVS!$F:$F,MATCH(B137,GVS!$A:$A,0)),"onbekend ID")))</f>
        <v>acalabrutinib (Calquence®)</v>
      </c>
      <c r="E137" s="15" t="n">
        <f aca="false">IF(B137="","",IFERROR(IF(INDEX(Intramuraal!$C:$C,MATCH(B137,Intramuraal!$A:$A,0))="","",INDEX(Intramuraal!$C:$C,MATCH(B137,Intramuraal!$A:$A,0))),IFERROR(IF(INDEX(GVS!$C:$C,MATCH(B137,GVS!$A:$A,0))="","",INDEX(GVS!$C:$C,MATCH(B137,GVS!$A:$A,0))),"")))</f>
        <v>44578</v>
      </c>
      <c r="F137" s="14" t="str">
        <f aca="false">IF(B137="","",IFERROR(IF(INDEX(Intramuraal!$J:$J,MATCH(B137,Intramuraal!$A:$A,0))="","",INDEX(Intramuraal!$J:$J,MATCH(B137,Intramuraal!$A:$A,0))),IFERROR(IF(INDEX(GVS!$J:$J,MATCH(B137,GVS!$A:$A,0))="","",INDEX(GVS!$J:$J,MATCH(B137,GVS!$A:$A,0))),"")))</f>
        <v>Hemato-oncologie</v>
      </c>
      <c r="G137" s="14" t="str">
        <f aca="false">IF(B137="","",IFERROR(IF(INDEX(Intramuraal!$N:$N,MATCH(B137,Intramuraal!$A:$A,0))="","",INDEX(Intramuraal!$N:$N,MATCH(B137,Intramuraal!$A:$A,0))),IFERROR(IF(INDEX(GVS!$N:$N,MATCH(B137,GVS!$A:$A,0))="","",INDEX(GVS!$N:$N,MATCH(B137,GVS!$A:$A,0))),"")))</f>
        <v>CLL</v>
      </c>
      <c r="H137" s="14" t="str">
        <f aca="false">IF(B137="","",IFERROR(IF(INDEX(Intramuraal!$O:$O,MATCH(B137,Intramuraal!$A:$A,0))="","",INDEX(Intramuraal!$O:$O,MATCH(B137,Intramuraal!$A:$A,0))),IFERROR(IF(INDEX(GVS!$O:$O,MATCH(B137,GVS!$A:$A,0))="","",INDEX(GVS!$O:$O,MATCH(B137,GVS!$A:$A,0))),"")))</f>
        <v>Meerdere lijnen / indicatiebreed</v>
      </c>
      <c r="I137" s="14" t="s">
        <v>7532</v>
      </c>
      <c r="J137" s="14" t="s">
        <v>7673</v>
      </c>
      <c r="K137" s="16" t="s">
        <v>8077</v>
      </c>
      <c r="L137" s="14" t="s">
        <v>7535</v>
      </c>
      <c r="M137" s="14" t="s">
        <v>7543</v>
      </c>
      <c r="N137" s="16" t="s">
        <v>8078</v>
      </c>
      <c r="O137" s="14" t="s">
        <v>7633</v>
      </c>
      <c r="P137" s="14" t="s">
        <v>7723</v>
      </c>
      <c r="Q137" s="16"/>
      <c r="R137" s="14" t="s">
        <v>8079</v>
      </c>
      <c r="S137" s="14" t="s">
        <v>8073</v>
      </c>
      <c r="T137" s="15" t="n">
        <v>46286</v>
      </c>
      <c r="U137" s="14" t="s">
        <v>168</v>
      </c>
    </row>
    <row r="138" customFormat="false" ht="76.5" hidden="false" customHeight="true" outlineLevel="0" collapsed="false">
      <c r="A138" s="14" t="str">
        <f aca="false">IF(B138="","","ARG-"&amp;TEXT(ROW()-1,"0000"))</f>
        <v>ARG-0137</v>
      </c>
      <c r="B138" s="14" t="s">
        <v>1842</v>
      </c>
      <c r="C138" s="14" t="str">
        <f aca="false">IF(B138="","",IF(LEFT(B138,3)="INT","Intramuraal",IF(LEFT(B138,3)="GVS","GVS","")))</f>
        <v>Intramuraal</v>
      </c>
      <c r="D138" s="14" t="str">
        <f aca="false">IF(B138="","",IFERROR(INDEX(Intramuraal!$F:$F,MATCH(B138,Intramuraal!$A:$A,0)),IFERROR(INDEX(GVS!$F:$F,MATCH(B138,GVS!$A:$A,0)),"onbekend ID")))</f>
        <v>acalabrutinib (Calquence®)</v>
      </c>
      <c r="E138" s="15" t="n">
        <f aca="false">IF(B138="","",IFERROR(IF(INDEX(Intramuraal!$C:$C,MATCH(B138,Intramuraal!$A:$A,0))="","",INDEX(Intramuraal!$C:$C,MATCH(B138,Intramuraal!$A:$A,0))),IFERROR(IF(INDEX(GVS!$C:$C,MATCH(B138,GVS!$A:$A,0))="","",INDEX(GVS!$C:$C,MATCH(B138,GVS!$A:$A,0))),"")))</f>
        <v>44578</v>
      </c>
      <c r="F138" s="14" t="str">
        <f aca="false">IF(B138="","",IFERROR(IF(INDEX(Intramuraal!$J:$J,MATCH(B138,Intramuraal!$A:$A,0))="","",INDEX(Intramuraal!$J:$J,MATCH(B138,Intramuraal!$A:$A,0))),IFERROR(IF(INDEX(GVS!$J:$J,MATCH(B138,GVS!$A:$A,0))="","",INDEX(GVS!$J:$J,MATCH(B138,GVS!$A:$A,0))),"")))</f>
        <v>Hemato-oncologie</v>
      </c>
      <c r="G138" s="14" t="str">
        <f aca="false">IF(B138="","",IFERROR(IF(INDEX(Intramuraal!$N:$N,MATCH(B138,Intramuraal!$A:$A,0))="","",INDEX(Intramuraal!$N:$N,MATCH(B138,Intramuraal!$A:$A,0))),IFERROR(IF(INDEX(GVS!$N:$N,MATCH(B138,GVS!$A:$A,0))="","",INDEX(GVS!$N:$N,MATCH(B138,GVS!$A:$A,0))),"")))</f>
        <v>CLL</v>
      </c>
      <c r="H138" s="14" t="str">
        <f aca="false">IF(B138="","",IFERROR(IF(INDEX(Intramuraal!$O:$O,MATCH(B138,Intramuraal!$A:$A,0))="","",INDEX(Intramuraal!$O:$O,MATCH(B138,Intramuraal!$A:$A,0))),IFERROR(IF(INDEX(GVS!$O:$O,MATCH(B138,GVS!$A:$A,0))="","",INDEX(GVS!$O:$O,MATCH(B138,GVS!$A:$A,0))),"")))</f>
        <v>Meerdere lijnen / indicatiebreed</v>
      </c>
      <c r="I138" s="14" t="s">
        <v>7532</v>
      </c>
      <c r="J138" s="14" t="s">
        <v>2691</v>
      </c>
      <c r="K138" s="16" t="s">
        <v>8080</v>
      </c>
      <c r="L138" s="14" t="s">
        <v>7549</v>
      </c>
      <c r="M138" s="14" t="s">
        <v>7550</v>
      </c>
      <c r="N138" s="16" t="s">
        <v>8081</v>
      </c>
      <c r="O138" s="14" t="s">
        <v>7607</v>
      </c>
      <c r="P138" s="14" t="s">
        <v>7703</v>
      </c>
      <c r="Q138" s="16"/>
      <c r="R138" s="14" t="s">
        <v>8082</v>
      </c>
      <c r="S138" s="14" t="s">
        <v>8073</v>
      </c>
      <c r="T138" s="15" t="n">
        <v>46286</v>
      </c>
      <c r="U138" s="14" t="s">
        <v>168</v>
      </c>
    </row>
    <row r="139" customFormat="false" ht="38.25" hidden="false" customHeight="true" outlineLevel="0" collapsed="false">
      <c r="A139" s="14" t="str">
        <f aca="false">IF(B139="","","ARG-"&amp;TEXT(ROW()-1,"0000"))</f>
        <v>ARG-0138</v>
      </c>
      <c r="B139" s="14" t="s">
        <v>1842</v>
      </c>
      <c r="C139" s="14" t="str">
        <f aca="false">IF(B139="","",IF(LEFT(B139,3)="INT","Intramuraal",IF(LEFT(B139,3)="GVS","GVS","")))</f>
        <v>Intramuraal</v>
      </c>
      <c r="D139" s="14" t="str">
        <f aca="false">IF(B139="","",IFERROR(INDEX(Intramuraal!$F:$F,MATCH(B139,Intramuraal!$A:$A,0)),IFERROR(INDEX(GVS!$F:$F,MATCH(B139,GVS!$A:$A,0)),"onbekend ID")))</f>
        <v>acalabrutinib (Calquence®)</v>
      </c>
      <c r="E139" s="15" t="n">
        <f aca="false">IF(B139="","",IFERROR(IF(INDEX(Intramuraal!$C:$C,MATCH(B139,Intramuraal!$A:$A,0))="","",INDEX(Intramuraal!$C:$C,MATCH(B139,Intramuraal!$A:$A,0))),IFERROR(IF(INDEX(GVS!$C:$C,MATCH(B139,GVS!$A:$A,0))="","",INDEX(GVS!$C:$C,MATCH(B139,GVS!$A:$A,0))),"")))</f>
        <v>44578</v>
      </c>
      <c r="F139" s="14" t="str">
        <f aca="false">IF(B139="","",IFERROR(IF(INDEX(Intramuraal!$J:$J,MATCH(B139,Intramuraal!$A:$A,0))="","",INDEX(Intramuraal!$J:$J,MATCH(B139,Intramuraal!$A:$A,0))),IFERROR(IF(INDEX(GVS!$J:$J,MATCH(B139,GVS!$A:$A,0))="","",INDEX(GVS!$J:$J,MATCH(B139,GVS!$A:$A,0))),"")))</f>
        <v>Hemato-oncologie</v>
      </c>
      <c r="G139" s="14" t="str">
        <f aca="false">IF(B139="","",IFERROR(IF(INDEX(Intramuraal!$N:$N,MATCH(B139,Intramuraal!$A:$A,0))="","",INDEX(Intramuraal!$N:$N,MATCH(B139,Intramuraal!$A:$A,0))),IFERROR(IF(INDEX(GVS!$N:$N,MATCH(B139,GVS!$A:$A,0))="","",INDEX(GVS!$N:$N,MATCH(B139,GVS!$A:$A,0))),"")))</f>
        <v>CLL</v>
      </c>
      <c r="H139" s="14" t="str">
        <f aca="false">IF(B139="","",IFERROR(IF(INDEX(Intramuraal!$O:$O,MATCH(B139,Intramuraal!$A:$A,0))="","",INDEX(Intramuraal!$O:$O,MATCH(B139,Intramuraal!$A:$A,0))),IFERROR(IF(INDEX(GVS!$O:$O,MATCH(B139,GVS!$A:$A,0))="","",INDEX(GVS!$O:$O,MATCH(B139,GVS!$A:$A,0))),"")))</f>
        <v>Meerdere lijnen / indicatiebreed</v>
      </c>
      <c r="I139" s="14" t="s">
        <v>7580</v>
      </c>
      <c r="J139" s="14" t="s">
        <v>8069</v>
      </c>
      <c r="K139" s="16" t="s">
        <v>8083</v>
      </c>
      <c r="L139" s="14" t="s">
        <v>7566</v>
      </c>
      <c r="M139" s="14" t="s">
        <v>7536</v>
      </c>
      <c r="N139" s="16" t="s">
        <v>8084</v>
      </c>
      <c r="O139" s="14" t="s">
        <v>7607</v>
      </c>
      <c r="P139" s="14" t="s">
        <v>8085</v>
      </c>
      <c r="Q139" s="16"/>
      <c r="R139" s="14" t="s">
        <v>8086</v>
      </c>
      <c r="S139" s="14" t="s">
        <v>8073</v>
      </c>
      <c r="T139" s="15" t="n">
        <v>46286</v>
      </c>
      <c r="U139" s="14" t="s">
        <v>168</v>
      </c>
    </row>
    <row r="140" customFormat="false" ht="63.75" hidden="false" customHeight="true" outlineLevel="0" collapsed="false">
      <c r="A140" s="14" t="str">
        <f aca="false">IF(B140="","","ARG-"&amp;TEXT(ROW()-1,"0000"))</f>
        <v>ARG-0139</v>
      </c>
      <c r="B140" s="14" t="s">
        <v>1842</v>
      </c>
      <c r="C140" s="14" t="str">
        <f aca="false">IF(B140="","",IF(LEFT(B140,3)="INT","Intramuraal",IF(LEFT(B140,3)="GVS","GVS","")))</f>
        <v>Intramuraal</v>
      </c>
      <c r="D140" s="14" t="str">
        <f aca="false">IF(B140="","",IFERROR(INDEX(Intramuraal!$F:$F,MATCH(B140,Intramuraal!$A:$A,0)),IFERROR(INDEX(GVS!$F:$F,MATCH(B140,GVS!$A:$A,0)),"onbekend ID")))</f>
        <v>acalabrutinib (Calquence®)</v>
      </c>
      <c r="E140" s="15" t="n">
        <f aca="false">IF(B140="","",IFERROR(IF(INDEX(Intramuraal!$C:$C,MATCH(B140,Intramuraal!$A:$A,0))="","",INDEX(Intramuraal!$C:$C,MATCH(B140,Intramuraal!$A:$A,0))),IFERROR(IF(INDEX(GVS!$C:$C,MATCH(B140,GVS!$A:$A,0))="","",INDEX(GVS!$C:$C,MATCH(B140,GVS!$A:$A,0))),"")))</f>
        <v>44578</v>
      </c>
      <c r="F140" s="14" t="str">
        <f aca="false">IF(B140="","",IFERROR(IF(INDEX(Intramuraal!$J:$J,MATCH(B140,Intramuraal!$A:$A,0))="","",INDEX(Intramuraal!$J:$J,MATCH(B140,Intramuraal!$A:$A,0))),IFERROR(IF(INDEX(GVS!$J:$J,MATCH(B140,GVS!$A:$A,0))="","",INDEX(GVS!$J:$J,MATCH(B140,GVS!$A:$A,0))),"")))</f>
        <v>Hemato-oncologie</v>
      </c>
      <c r="G140" s="14" t="str">
        <f aca="false">IF(B140="","",IFERROR(IF(INDEX(Intramuraal!$N:$N,MATCH(B140,Intramuraal!$A:$A,0))="","",INDEX(Intramuraal!$N:$N,MATCH(B140,Intramuraal!$A:$A,0))),IFERROR(IF(INDEX(GVS!$N:$N,MATCH(B140,GVS!$A:$A,0))="","",INDEX(GVS!$N:$N,MATCH(B140,GVS!$A:$A,0))),"")))</f>
        <v>CLL</v>
      </c>
      <c r="H140" s="14" t="str">
        <f aca="false">IF(B140="","",IFERROR(IF(INDEX(Intramuraal!$O:$O,MATCH(B140,Intramuraal!$A:$A,0))="","",INDEX(Intramuraal!$O:$O,MATCH(B140,Intramuraal!$A:$A,0))),IFERROR(IF(INDEX(GVS!$O:$O,MATCH(B140,GVS!$A:$A,0))="","",INDEX(GVS!$O:$O,MATCH(B140,GVS!$A:$A,0))),"")))</f>
        <v>Meerdere lijnen / indicatiebreed</v>
      </c>
      <c r="I140" s="14" t="s">
        <v>7580</v>
      </c>
      <c r="J140" s="14" t="s">
        <v>7604</v>
      </c>
      <c r="K140" s="16" t="s">
        <v>8087</v>
      </c>
      <c r="L140" s="14" t="s">
        <v>7549</v>
      </c>
      <c r="M140" s="14" t="s">
        <v>7536</v>
      </c>
      <c r="N140" s="16" t="s">
        <v>8088</v>
      </c>
      <c r="O140" s="14" t="s">
        <v>7607</v>
      </c>
      <c r="P140" s="14" t="s">
        <v>8089</v>
      </c>
      <c r="Q140" s="16"/>
      <c r="R140" s="14" t="s">
        <v>8090</v>
      </c>
      <c r="S140" s="14" t="s">
        <v>8073</v>
      </c>
      <c r="T140" s="15" t="n">
        <v>46286</v>
      </c>
      <c r="U140" s="14" t="s">
        <v>168</v>
      </c>
    </row>
    <row r="141" customFormat="false" ht="63.75" hidden="false" customHeight="true" outlineLevel="0" collapsed="false">
      <c r="A141" s="14" t="str">
        <f aca="false">IF(B141="","","ARG-"&amp;TEXT(ROW()-1,"0000"))</f>
        <v>ARG-0140</v>
      </c>
      <c r="B141" s="14" t="s">
        <v>1842</v>
      </c>
      <c r="C141" s="14" t="str">
        <f aca="false">IF(B141="","",IF(LEFT(B141,3)="INT","Intramuraal",IF(LEFT(B141,3)="GVS","GVS","")))</f>
        <v>Intramuraal</v>
      </c>
      <c r="D141" s="14" t="str">
        <f aca="false">IF(B141="","",IFERROR(INDEX(Intramuraal!$F:$F,MATCH(B141,Intramuraal!$A:$A,0)),IFERROR(INDEX(GVS!$F:$F,MATCH(B141,GVS!$A:$A,0)),"onbekend ID")))</f>
        <v>acalabrutinib (Calquence®)</v>
      </c>
      <c r="E141" s="15" t="n">
        <f aca="false">IF(B141="","",IFERROR(IF(INDEX(Intramuraal!$C:$C,MATCH(B141,Intramuraal!$A:$A,0))="","",INDEX(Intramuraal!$C:$C,MATCH(B141,Intramuraal!$A:$A,0))),IFERROR(IF(INDEX(GVS!$C:$C,MATCH(B141,GVS!$A:$A,0))="","",INDEX(GVS!$C:$C,MATCH(B141,GVS!$A:$A,0))),"")))</f>
        <v>44578</v>
      </c>
      <c r="F141" s="14" t="str">
        <f aca="false">IF(B141="","",IFERROR(IF(INDEX(Intramuraal!$J:$J,MATCH(B141,Intramuraal!$A:$A,0))="","",INDEX(Intramuraal!$J:$J,MATCH(B141,Intramuraal!$A:$A,0))),IFERROR(IF(INDEX(GVS!$J:$J,MATCH(B141,GVS!$A:$A,0))="","",INDEX(GVS!$J:$J,MATCH(B141,GVS!$A:$A,0))),"")))</f>
        <v>Hemato-oncologie</v>
      </c>
      <c r="G141" s="14" t="str">
        <f aca="false">IF(B141="","",IFERROR(IF(INDEX(Intramuraal!$N:$N,MATCH(B141,Intramuraal!$A:$A,0))="","",INDEX(Intramuraal!$N:$N,MATCH(B141,Intramuraal!$A:$A,0))),IFERROR(IF(INDEX(GVS!$N:$N,MATCH(B141,GVS!$A:$A,0))="","",INDEX(GVS!$N:$N,MATCH(B141,GVS!$A:$A,0))),"")))</f>
        <v>CLL</v>
      </c>
      <c r="H141" s="14" t="str">
        <f aca="false">IF(B141="","",IFERROR(IF(INDEX(Intramuraal!$O:$O,MATCH(B141,Intramuraal!$A:$A,0))="","",INDEX(Intramuraal!$O:$O,MATCH(B141,Intramuraal!$A:$A,0))),IFERROR(IF(INDEX(GVS!$O:$O,MATCH(B141,GVS!$A:$A,0))="","",INDEX(GVS!$O:$O,MATCH(B141,GVS!$A:$A,0))),"")))</f>
        <v>Meerdere lijnen / indicatiebreed</v>
      </c>
      <c r="I141" s="14" t="s">
        <v>7617</v>
      </c>
      <c r="J141" s="14" t="s">
        <v>7604</v>
      </c>
      <c r="K141" s="16" t="s">
        <v>8091</v>
      </c>
      <c r="L141" s="14" t="s">
        <v>7566</v>
      </c>
      <c r="M141" s="14" t="s">
        <v>7543</v>
      </c>
      <c r="N141" s="16" t="s">
        <v>8092</v>
      </c>
      <c r="O141" s="14" t="s">
        <v>7607</v>
      </c>
      <c r="P141" s="14" t="s">
        <v>7688</v>
      </c>
      <c r="Q141" s="16"/>
      <c r="R141" s="14" t="s">
        <v>8093</v>
      </c>
      <c r="S141" s="14" t="s">
        <v>8073</v>
      </c>
      <c r="T141" s="15" t="n">
        <v>46286</v>
      </c>
      <c r="U141" s="14" t="s">
        <v>168</v>
      </c>
    </row>
    <row r="142" customFormat="false" ht="63.75" hidden="false" customHeight="true" outlineLevel="0" collapsed="false">
      <c r="A142" s="14" t="str">
        <f aca="false">IF(B142="","","ARG-"&amp;TEXT(ROW()-1,"0000"))</f>
        <v>ARG-0141</v>
      </c>
      <c r="B142" s="14" t="s">
        <v>1842</v>
      </c>
      <c r="C142" s="14" t="str">
        <f aca="false">IF(B142="","",IF(LEFT(B142,3)="INT","Intramuraal",IF(LEFT(B142,3)="GVS","GVS","")))</f>
        <v>Intramuraal</v>
      </c>
      <c r="D142" s="14" t="str">
        <f aca="false">IF(B142="","",IFERROR(INDEX(Intramuraal!$F:$F,MATCH(B142,Intramuraal!$A:$A,0)),IFERROR(INDEX(GVS!$F:$F,MATCH(B142,GVS!$A:$A,0)),"onbekend ID")))</f>
        <v>acalabrutinib (Calquence®)</v>
      </c>
      <c r="E142" s="15" t="n">
        <f aca="false">IF(B142="","",IFERROR(IF(INDEX(Intramuraal!$C:$C,MATCH(B142,Intramuraal!$A:$A,0))="","",INDEX(Intramuraal!$C:$C,MATCH(B142,Intramuraal!$A:$A,0))),IFERROR(IF(INDEX(GVS!$C:$C,MATCH(B142,GVS!$A:$A,0))="","",INDEX(GVS!$C:$C,MATCH(B142,GVS!$A:$A,0))),"")))</f>
        <v>44578</v>
      </c>
      <c r="F142" s="14" t="str">
        <f aca="false">IF(B142="","",IFERROR(IF(INDEX(Intramuraal!$J:$J,MATCH(B142,Intramuraal!$A:$A,0))="","",INDEX(Intramuraal!$J:$J,MATCH(B142,Intramuraal!$A:$A,0))),IFERROR(IF(INDEX(GVS!$J:$J,MATCH(B142,GVS!$A:$A,0))="","",INDEX(GVS!$J:$J,MATCH(B142,GVS!$A:$A,0))),"")))</f>
        <v>Hemato-oncologie</v>
      </c>
      <c r="G142" s="14" t="str">
        <f aca="false">IF(B142="","",IFERROR(IF(INDEX(Intramuraal!$N:$N,MATCH(B142,Intramuraal!$A:$A,0))="","",INDEX(Intramuraal!$N:$N,MATCH(B142,Intramuraal!$A:$A,0))),IFERROR(IF(INDEX(GVS!$N:$N,MATCH(B142,GVS!$A:$A,0))="","",INDEX(GVS!$N:$N,MATCH(B142,GVS!$A:$A,0))),"")))</f>
        <v>CLL</v>
      </c>
      <c r="H142" s="14" t="str">
        <f aca="false">IF(B142="","",IFERROR(IF(INDEX(Intramuraal!$O:$O,MATCH(B142,Intramuraal!$A:$A,0))="","",INDEX(Intramuraal!$O:$O,MATCH(B142,Intramuraal!$A:$A,0))),IFERROR(IF(INDEX(GVS!$O:$O,MATCH(B142,GVS!$A:$A,0))="","",INDEX(GVS!$O:$O,MATCH(B142,GVS!$A:$A,0))),"")))</f>
        <v>Meerdere lijnen / indicatiebreed</v>
      </c>
      <c r="I142" s="14" t="s">
        <v>7658</v>
      </c>
      <c r="J142" s="14" t="s">
        <v>7659</v>
      </c>
      <c r="K142" s="16" t="s">
        <v>8094</v>
      </c>
      <c r="L142" s="14" t="s">
        <v>7535</v>
      </c>
      <c r="M142" s="14" t="s">
        <v>7543</v>
      </c>
      <c r="N142" s="16" t="s">
        <v>8095</v>
      </c>
      <c r="O142" s="14" t="s">
        <v>7662</v>
      </c>
      <c r="P142" s="14" t="s">
        <v>8096</v>
      </c>
      <c r="Q142" s="16"/>
      <c r="R142" s="14" t="s">
        <v>8097</v>
      </c>
      <c r="S142" s="14" t="s">
        <v>8073</v>
      </c>
      <c r="T142" s="15" t="n">
        <v>46286</v>
      </c>
      <c r="U142" s="14" t="s">
        <v>168</v>
      </c>
    </row>
    <row r="143" customFormat="false" ht="76.5" hidden="false" customHeight="true" outlineLevel="0" collapsed="false">
      <c r="A143" s="14" t="str">
        <f aca="false">IF(B143="","","ARG-"&amp;TEXT(ROW()-1,"0000"))</f>
        <v>ARG-0142</v>
      </c>
      <c r="B143" s="14" t="s">
        <v>1765</v>
      </c>
      <c r="C143" s="14" t="str">
        <f aca="false">IF(B143="","",IF(LEFT(B143,3)="INT","Intramuraal",IF(LEFT(B143,3)="GVS","GVS","")))</f>
        <v>Intramuraal</v>
      </c>
      <c r="D143" s="14" t="str">
        <f aca="false">IF(B143="","",IFERROR(INDEX(Intramuraal!$F:$F,MATCH(B143,Intramuraal!$A:$A,0)),IFERROR(INDEX(GVS!$F:$F,MATCH(B143,GVS!$A:$A,0)),"onbekend ID")))</f>
        <v>brexucabtagene autoleucel (Tecartus®)</v>
      </c>
      <c r="E143" s="15" t="n">
        <f aca="false">IF(B143="","",IFERROR(IF(INDEX(Intramuraal!$C:$C,MATCH(B143,Intramuraal!$A:$A,0))="","",INDEX(Intramuraal!$C:$C,MATCH(B143,Intramuraal!$A:$A,0))),IFERROR(IF(INDEX(GVS!$C:$C,MATCH(B143,GVS!$A:$A,0))="","",INDEX(GVS!$C:$C,MATCH(B143,GVS!$A:$A,0))),"")))</f>
        <v>44813</v>
      </c>
      <c r="F143" s="14" t="str">
        <f aca="false">IF(B143="","",IFERROR(IF(INDEX(Intramuraal!$J:$J,MATCH(B143,Intramuraal!$A:$A,0))="","",INDEX(Intramuraal!$J:$J,MATCH(B143,Intramuraal!$A:$A,0))),IFERROR(IF(INDEX(GVS!$J:$J,MATCH(B143,GVS!$A:$A,0))="","",INDEX(GVS!$J:$J,MATCH(B143,GVS!$A:$A,0))),"")))</f>
        <v>Hemato-oncologie</v>
      </c>
      <c r="G143" s="14" t="str">
        <f aca="false">IF(B143="","",IFERROR(IF(INDEX(Intramuraal!$N:$N,MATCH(B143,Intramuraal!$A:$A,0))="","",INDEX(Intramuraal!$N:$N,MATCH(B143,Intramuraal!$A:$A,0))),IFERROR(IF(INDEX(GVS!$N:$N,MATCH(B143,GVS!$A:$A,0))="","",INDEX(GVS!$N:$N,MATCH(B143,GVS!$A:$A,0))),"")))</f>
        <v>Mantelcellymfoom</v>
      </c>
      <c r="H143" s="14" t="str">
        <f aca="false">IF(B143="","",IFERROR(IF(INDEX(Intramuraal!$O:$O,MATCH(B143,Intramuraal!$A:$A,0))="","",INDEX(Intramuraal!$O:$O,MATCH(B143,Intramuraal!$A:$A,0))),IFERROR(IF(INDEX(GVS!$O:$O,MATCH(B143,GVS!$A:$A,0))="","",INDEX(GVS!$O:$O,MATCH(B143,GVS!$A:$A,0))),"")))</f>
        <v>3e lijn of later</v>
      </c>
      <c r="I143" s="14" t="s">
        <v>7532</v>
      </c>
      <c r="J143" s="14" t="s">
        <v>7533</v>
      </c>
      <c r="K143" s="16" t="s">
        <v>8098</v>
      </c>
      <c r="L143" s="14" t="s">
        <v>7535</v>
      </c>
      <c r="M143" s="14" t="s">
        <v>7536</v>
      </c>
      <c r="N143" s="16" t="s">
        <v>8099</v>
      </c>
      <c r="O143" s="14" t="s">
        <v>7607</v>
      </c>
      <c r="P143" s="14" t="s">
        <v>8037</v>
      </c>
      <c r="Q143" s="16"/>
      <c r="R143" s="14" t="s">
        <v>8100</v>
      </c>
      <c r="S143" s="14" t="s">
        <v>8101</v>
      </c>
      <c r="T143" s="15" t="n">
        <v>46286</v>
      </c>
      <c r="U143" s="14" t="s">
        <v>168</v>
      </c>
    </row>
    <row r="144" customFormat="false" ht="63.75" hidden="false" customHeight="true" outlineLevel="0" collapsed="false">
      <c r="A144" s="14" t="str">
        <f aca="false">IF(B144="","","ARG-"&amp;TEXT(ROW()-1,"0000"))</f>
        <v>ARG-0143</v>
      </c>
      <c r="B144" s="14" t="s">
        <v>1765</v>
      </c>
      <c r="C144" s="14" t="str">
        <f aca="false">IF(B144="","",IF(LEFT(B144,3)="INT","Intramuraal",IF(LEFT(B144,3)="GVS","GVS","")))</f>
        <v>Intramuraal</v>
      </c>
      <c r="D144" s="14" t="str">
        <f aca="false">IF(B144="","",IFERROR(INDEX(Intramuraal!$F:$F,MATCH(B144,Intramuraal!$A:$A,0)),IFERROR(INDEX(GVS!$F:$F,MATCH(B144,GVS!$A:$A,0)),"onbekend ID")))</f>
        <v>brexucabtagene autoleucel (Tecartus®)</v>
      </c>
      <c r="E144" s="15" t="n">
        <f aca="false">IF(B144="","",IFERROR(IF(INDEX(Intramuraal!$C:$C,MATCH(B144,Intramuraal!$A:$A,0))="","",INDEX(Intramuraal!$C:$C,MATCH(B144,Intramuraal!$A:$A,0))),IFERROR(IF(INDEX(GVS!$C:$C,MATCH(B144,GVS!$A:$A,0))="","",INDEX(GVS!$C:$C,MATCH(B144,GVS!$A:$A,0))),"")))</f>
        <v>44813</v>
      </c>
      <c r="F144" s="14" t="str">
        <f aca="false">IF(B144="","",IFERROR(IF(INDEX(Intramuraal!$J:$J,MATCH(B144,Intramuraal!$A:$A,0))="","",INDEX(Intramuraal!$J:$J,MATCH(B144,Intramuraal!$A:$A,0))),IFERROR(IF(INDEX(GVS!$J:$J,MATCH(B144,GVS!$A:$A,0))="","",INDEX(GVS!$J:$J,MATCH(B144,GVS!$A:$A,0))),"")))</f>
        <v>Hemato-oncologie</v>
      </c>
      <c r="G144" s="14" t="str">
        <f aca="false">IF(B144="","",IFERROR(IF(INDEX(Intramuraal!$N:$N,MATCH(B144,Intramuraal!$A:$A,0))="","",INDEX(Intramuraal!$N:$N,MATCH(B144,Intramuraal!$A:$A,0))),IFERROR(IF(INDEX(GVS!$N:$N,MATCH(B144,GVS!$A:$A,0))="","",INDEX(GVS!$N:$N,MATCH(B144,GVS!$A:$A,0))),"")))</f>
        <v>Mantelcellymfoom</v>
      </c>
      <c r="H144" s="14" t="str">
        <f aca="false">IF(B144="","",IFERROR(IF(INDEX(Intramuraal!$O:$O,MATCH(B144,Intramuraal!$A:$A,0))="","",INDEX(Intramuraal!$O:$O,MATCH(B144,Intramuraal!$A:$A,0))),IFERROR(IF(INDEX(GVS!$O:$O,MATCH(B144,GVS!$A:$A,0))="","",INDEX(GVS!$O:$O,MATCH(B144,GVS!$A:$A,0))),"")))</f>
        <v>3e lijn of later</v>
      </c>
      <c r="I144" s="14" t="s">
        <v>7532</v>
      </c>
      <c r="J144" s="14" t="s">
        <v>7547</v>
      </c>
      <c r="K144" s="16" t="s">
        <v>8102</v>
      </c>
      <c r="L144" s="14" t="s">
        <v>7535</v>
      </c>
      <c r="M144" s="14" t="s">
        <v>7543</v>
      </c>
      <c r="N144" s="16" t="s">
        <v>8103</v>
      </c>
      <c r="O144" s="14" t="s">
        <v>7607</v>
      </c>
      <c r="P144" s="14" t="s">
        <v>7703</v>
      </c>
      <c r="Q144" s="16"/>
      <c r="R144" s="14" t="s">
        <v>8104</v>
      </c>
      <c r="S144" s="14" t="s">
        <v>8101</v>
      </c>
      <c r="T144" s="15" t="n">
        <v>46286</v>
      </c>
      <c r="U144" s="14" t="s">
        <v>168</v>
      </c>
    </row>
    <row r="145" customFormat="false" ht="63.75" hidden="false" customHeight="true" outlineLevel="0" collapsed="false">
      <c r="A145" s="14" t="str">
        <f aca="false">IF(B145="","","ARG-"&amp;TEXT(ROW()-1,"0000"))</f>
        <v>ARG-0144</v>
      </c>
      <c r="B145" s="14" t="s">
        <v>1765</v>
      </c>
      <c r="C145" s="14" t="str">
        <f aca="false">IF(B145="","",IF(LEFT(B145,3)="INT","Intramuraal",IF(LEFT(B145,3)="GVS","GVS","")))</f>
        <v>Intramuraal</v>
      </c>
      <c r="D145" s="14" t="str">
        <f aca="false">IF(B145="","",IFERROR(INDEX(Intramuraal!$F:$F,MATCH(B145,Intramuraal!$A:$A,0)),IFERROR(INDEX(GVS!$F:$F,MATCH(B145,GVS!$A:$A,0)),"onbekend ID")))</f>
        <v>brexucabtagene autoleucel (Tecartus®)</v>
      </c>
      <c r="E145" s="15" t="n">
        <f aca="false">IF(B145="","",IFERROR(IF(INDEX(Intramuraal!$C:$C,MATCH(B145,Intramuraal!$A:$A,0))="","",INDEX(Intramuraal!$C:$C,MATCH(B145,Intramuraal!$A:$A,0))),IFERROR(IF(INDEX(GVS!$C:$C,MATCH(B145,GVS!$A:$A,0))="","",INDEX(GVS!$C:$C,MATCH(B145,GVS!$A:$A,0))),"")))</f>
        <v>44813</v>
      </c>
      <c r="F145" s="14" t="str">
        <f aca="false">IF(B145="","",IFERROR(IF(INDEX(Intramuraal!$J:$J,MATCH(B145,Intramuraal!$A:$A,0))="","",INDEX(Intramuraal!$J:$J,MATCH(B145,Intramuraal!$A:$A,0))),IFERROR(IF(INDEX(GVS!$J:$J,MATCH(B145,GVS!$A:$A,0))="","",INDEX(GVS!$J:$J,MATCH(B145,GVS!$A:$A,0))),"")))</f>
        <v>Hemato-oncologie</v>
      </c>
      <c r="G145" s="14" t="str">
        <f aca="false">IF(B145="","",IFERROR(IF(INDEX(Intramuraal!$N:$N,MATCH(B145,Intramuraal!$A:$A,0))="","",INDEX(Intramuraal!$N:$N,MATCH(B145,Intramuraal!$A:$A,0))),IFERROR(IF(INDEX(GVS!$N:$N,MATCH(B145,GVS!$A:$A,0))="","",INDEX(GVS!$N:$N,MATCH(B145,GVS!$A:$A,0))),"")))</f>
        <v>Mantelcellymfoom</v>
      </c>
      <c r="H145" s="14" t="str">
        <f aca="false">IF(B145="","",IFERROR(IF(INDEX(Intramuraal!$O:$O,MATCH(B145,Intramuraal!$A:$A,0))="","",INDEX(Intramuraal!$O:$O,MATCH(B145,Intramuraal!$A:$A,0))),IFERROR(IF(INDEX(GVS!$O:$O,MATCH(B145,GVS!$A:$A,0))="","",INDEX(GVS!$O:$O,MATCH(B145,GVS!$A:$A,0))),"")))</f>
        <v>3e lijn of later</v>
      </c>
      <c r="I145" s="14" t="s">
        <v>7532</v>
      </c>
      <c r="J145" s="14" t="s">
        <v>7590</v>
      </c>
      <c r="K145" s="16" t="s">
        <v>8105</v>
      </c>
      <c r="L145" s="14" t="s">
        <v>7549</v>
      </c>
      <c r="M145" s="14" t="s">
        <v>7550</v>
      </c>
      <c r="N145" s="16" t="s">
        <v>8106</v>
      </c>
      <c r="O145" s="14" t="s">
        <v>7607</v>
      </c>
      <c r="P145" s="14" t="s">
        <v>7703</v>
      </c>
      <c r="Q145" s="16"/>
      <c r="R145" s="14" t="s">
        <v>8107</v>
      </c>
      <c r="S145" s="14" t="s">
        <v>8101</v>
      </c>
      <c r="T145" s="15" t="n">
        <v>46286</v>
      </c>
      <c r="U145" s="14" t="s">
        <v>168</v>
      </c>
    </row>
    <row r="146" customFormat="false" ht="89.25" hidden="false" customHeight="true" outlineLevel="0" collapsed="false">
      <c r="A146" s="14" t="str">
        <f aca="false">IF(B146="","","ARG-"&amp;TEXT(ROW()-1,"0000"))</f>
        <v>ARG-0145</v>
      </c>
      <c r="B146" s="14" t="s">
        <v>1765</v>
      </c>
      <c r="C146" s="14" t="str">
        <f aca="false">IF(B146="","",IF(LEFT(B146,3)="INT","Intramuraal",IF(LEFT(B146,3)="GVS","GVS","")))</f>
        <v>Intramuraal</v>
      </c>
      <c r="D146" s="14" t="str">
        <f aca="false">IF(B146="","",IFERROR(INDEX(Intramuraal!$F:$F,MATCH(B146,Intramuraal!$A:$A,0)),IFERROR(INDEX(GVS!$F:$F,MATCH(B146,GVS!$A:$A,0)),"onbekend ID")))</f>
        <v>brexucabtagene autoleucel (Tecartus®)</v>
      </c>
      <c r="E146" s="15" t="n">
        <f aca="false">IF(B146="","",IFERROR(IF(INDEX(Intramuraal!$C:$C,MATCH(B146,Intramuraal!$A:$A,0))="","",INDEX(Intramuraal!$C:$C,MATCH(B146,Intramuraal!$A:$A,0))),IFERROR(IF(INDEX(GVS!$C:$C,MATCH(B146,GVS!$A:$A,0))="","",INDEX(GVS!$C:$C,MATCH(B146,GVS!$A:$A,0))),"")))</f>
        <v>44813</v>
      </c>
      <c r="F146" s="14" t="str">
        <f aca="false">IF(B146="","",IFERROR(IF(INDEX(Intramuraal!$J:$J,MATCH(B146,Intramuraal!$A:$A,0))="","",INDEX(Intramuraal!$J:$J,MATCH(B146,Intramuraal!$A:$A,0))),IFERROR(IF(INDEX(GVS!$J:$J,MATCH(B146,GVS!$A:$A,0))="","",INDEX(GVS!$J:$J,MATCH(B146,GVS!$A:$A,0))),"")))</f>
        <v>Hemato-oncologie</v>
      </c>
      <c r="G146" s="14" t="str">
        <f aca="false">IF(B146="","",IFERROR(IF(INDEX(Intramuraal!$N:$N,MATCH(B146,Intramuraal!$A:$A,0))="","",INDEX(Intramuraal!$N:$N,MATCH(B146,Intramuraal!$A:$A,0))),IFERROR(IF(INDEX(GVS!$N:$N,MATCH(B146,GVS!$A:$A,0))="","",INDEX(GVS!$N:$N,MATCH(B146,GVS!$A:$A,0))),"")))</f>
        <v>Mantelcellymfoom</v>
      </c>
      <c r="H146" s="14" t="str">
        <f aca="false">IF(B146="","",IFERROR(IF(INDEX(Intramuraal!$O:$O,MATCH(B146,Intramuraal!$A:$A,0))="","",INDEX(Intramuraal!$O:$O,MATCH(B146,Intramuraal!$A:$A,0))),IFERROR(IF(INDEX(GVS!$O:$O,MATCH(B146,GVS!$A:$A,0))="","",INDEX(GVS!$O:$O,MATCH(B146,GVS!$A:$A,0))),"")))</f>
        <v>3e lijn of later</v>
      </c>
      <c r="I146" s="14" t="s">
        <v>7580</v>
      </c>
      <c r="J146" s="14" t="s">
        <v>7559</v>
      </c>
      <c r="K146" s="16" t="s">
        <v>8108</v>
      </c>
      <c r="L146" s="14" t="s">
        <v>7586</v>
      </c>
      <c r="M146" s="14" t="s">
        <v>7536</v>
      </c>
      <c r="N146" s="16" t="s">
        <v>8109</v>
      </c>
      <c r="O146" s="14" t="s">
        <v>7784</v>
      </c>
      <c r="P146" s="14" t="s">
        <v>8110</v>
      </c>
      <c r="Q146" s="16"/>
      <c r="R146" s="14" t="s">
        <v>8111</v>
      </c>
      <c r="S146" s="14" t="s">
        <v>8101</v>
      </c>
      <c r="T146" s="15" t="n">
        <v>46286</v>
      </c>
      <c r="U146" s="14" t="s">
        <v>168</v>
      </c>
    </row>
    <row r="147" customFormat="false" ht="89.25" hidden="false" customHeight="true" outlineLevel="0" collapsed="false">
      <c r="A147" s="14" t="str">
        <f aca="false">IF(B147="","","ARG-"&amp;TEXT(ROW()-1,"0000"))</f>
        <v>ARG-0146</v>
      </c>
      <c r="B147" s="14" t="s">
        <v>1765</v>
      </c>
      <c r="C147" s="14" t="str">
        <f aca="false">IF(B147="","",IF(LEFT(B147,3)="INT","Intramuraal",IF(LEFT(B147,3)="GVS","GVS","")))</f>
        <v>Intramuraal</v>
      </c>
      <c r="D147" s="14" t="str">
        <f aca="false">IF(B147="","",IFERROR(INDEX(Intramuraal!$F:$F,MATCH(B147,Intramuraal!$A:$A,0)),IFERROR(INDEX(GVS!$F:$F,MATCH(B147,GVS!$A:$A,0)),"onbekend ID")))</f>
        <v>brexucabtagene autoleucel (Tecartus®)</v>
      </c>
      <c r="E147" s="15" t="n">
        <f aca="false">IF(B147="","",IFERROR(IF(INDEX(Intramuraal!$C:$C,MATCH(B147,Intramuraal!$A:$A,0))="","",INDEX(Intramuraal!$C:$C,MATCH(B147,Intramuraal!$A:$A,0))),IFERROR(IF(INDEX(GVS!$C:$C,MATCH(B147,GVS!$A:$A,0))="","",INDEX(GVS!$C:$C,MATCH(B147,GVS!$A:$A,0))),"")))</f>
        <v>44813</v>
      </c>
      <c r="F147" s="14" t="str">
        <f aca="false">IF(B147="","",IFERROR(IF(INDEX(Intramuraal!$J:$J,MATCH(B147,Intramuraal!$A:$A,0))="","",INDEX(Intramuraal!$J:$J,MATCH(B147,Intramuraal!$A:$A,0))),IFERROR(IF(INDEX(GVS!$J:$J,MATCH(B147,GVS!$A:$A,0))="","",INDEX(GVS!$J:$J,MATCH(B147,GVS!$A:$A,0))),"")))</f>
        <v>Hemato-oncologie</v>
      </c>
      <c r="G147" s="14" t="str">
        <f aca="false">IF(B147="","",IFERROR(IF(INDEX(Intramuraal!$N:$N,MATCH(B147,Intramuraal!$A:$A,0))="","",INDEX(Intramuraal!$N:$N,MATCH(B147,Intramuraal!$A:$A,0))),IFERROR(IF(INDEX(GVS!$N:$N,MATCH(B147,GVS!$A:$A,0))="","",INDEX(GVS!$N:$N,MATCH(B147,GVS!$A:$A,0))),"")))</f>
        <v>Mantelcellymfoom</v>
      </c>
      <c r="H147" s="14" t="str">
        <f aca="false">IF(B147="","",IFERROR(IF(INDEX(Intramuraal!$O:$O,MATCH(B147,Intramuraal!$A:$A,0))="","",INDEX(Intramuraal!$O:$O,MATCH(B147,Intramuraal!$A:$A,0))),IFERROR(IF(INDEX(GVS!$O:$O,MATCH(B147,GVS!$A:$A,0))="","",INDEX(GVS!$O:$O,MATCH(B147,GVS!$A:$A,0))),"")))</f>
        <v>3e lijn of later</v>
      </c>
      <c r="I147" s="14" t="s">
        <v>7570</v>
      </c>
      <c r="J147" s="14" t="s">
        <v>7554</v>
      </c>
      <c r="K147" s="16" t="s">
        <v>8112</v>
      </c>
      <c r="L147" s="14" t="s">
        <v>7586</v>
      </c>
      <c r="M147" s="14" t="s">
        <v>7536</v>
      </c>
      <c r="N147" s="16" t="s">
        <v>8113</v>
      </c>
      <c r="O147" s="14" t="s">
        <v>7607</v>
      </c>
      <c r="P147" s="14" t="s">
        <v>8114</v>
      </c>
      <c r="Q147" s="16"/>
      <c r="R147" s="14" t="s">
        <v>8115</v>
      </c>
      <c r="S147" s="14" t="s">
        <v>8101</v>
      </c>
      <c r="T147" s="15" t="n">
        <v>46286</v>
      </c>
      <c r="U147" s="14" t="s">
        <v>168</v>
      </c>
    </row>
    <row r="148" customFormat="false" ht="102" hidden="false" customHeight="true" outlineLevel="0" collapsed="false">
      <c r="A148" s="14" t="str">
        <f aca="false">IF(B148="","","ARG-"&amp;TEXT(ROW()-1,"0000"))</f>
        <v>ARG-0147</v>
      </c>
      <c r="B148" s="14" t="s">
        <v>1765</v>
      </c>
      <c r="C148" s="14" t="str">
        <f aca="false">IF(B148="","",IF(LEFT(B148,3)="INT","Intramuraal",IF(LEFT(B148,3)="GVS","GVS","")))</f>
        <v>Intramuraal</v>
      </c>
      <c r="D148" s="14" t="str">
        <f aca="false">IF(B148="","",IFERROR(INDEX(Intramuraal!$F:$F,MATCH(B148,Intramuraal!$A:$A,0)),IFERROR(INDEX(GVS!$F:$F,MATCH(B148,GVS!$A:$A,0)),"onbekend ID")))</f>
        <v>brexucabtagene autoleucel (Tecartus®)</v>
      </c>
      <c r="E148" s="15" t="n">
        <f aca="false">IF(B148="","",IFERROR(IF(INDEX(Intramuraal!$C:$C,MATCH(B148,Intramuraal!$A:$A,0))="","",INDEX(Intramuraal!$C:$C,MATCH(B148,Intramuraal!$A:$A,0))),IFERROR(IF(INDEX(GVS!$C:$C,MATCH(B148,GVS!$A:$A,0))="","",INDEX(GVS!$C:$C,MATCH(B148,GVS!$A:$A,0))),"")))</f>
        <v>44813</v>
      </c>
      <c r="F148" s="14" t="str">
        <f aca="false">IF(B148="","",IFERROR(IF(INDEX(Intramuraal!$J:$J,MATCH(B148,Intramuraal!$A:$A,0))="","",INDEX(Intramuraal!$J:$J,MATCH(B148,Intramuraal!$A:$A,0))),IFERROR(IF(INDEX(GVS!$J:$J,MATCH(B148,GVS!$A:$A,0))="","",INDEX(GVS!$J:$J,MATCH(B148,GVS!$A:$A,0))),"")))</f>
        <v>Hemato-oncologie</v>
      </c>
      <c r="G148" s="14" t="str">
        <f aca="false">IF(B148="","",IFERROR(IF(INDEX(Intramuraal!$N:$N,MATCH(B148,Intramuraal!$A:$A,0))="","",INDEX(Intramuraal!$N:$N,MATCH(B148,Intramuraal!$A:$A,0))),IFERROR(IF(INDEX(GVS!$N:$N,MATCH(B148,GVS!$A:$A,0))="","",INDEX(GVS!$N:$N,MATCH(B148,GVS!$A:$A,0))),"")))</f>
        <v>Mantelcellymfoom</v>
      </c>
      <c r="H148" s="14" t="str">
        <f aca="false">IF(B148="","",IFERROR(IF(INDEX(Intramuraal!$O:$O,MATCH(B148,Intramuraal!$A:$A,0))="","",INDEX(Intramuraal!$O:$O,MATCH(B148,Intramuraal!$A:$A,0))),IFERROR(IF(INDEX(GVS!$O:$O,MATCH(B148,GVS!$A:$A,0))="","",INDEX(GVS!$O:$O,MATCH(B148,GVS!$A:$A,0))),"")))</f>
        <v>3e lijn of later</v>
      </c>
      <c r="I148" s="14" t="s">
        <v>7580</v>
      </c>
      <c r="J148" s="14" t="s">
        <v>7559</v>
      </c>
      <c r="K148" s="16" t="s">
        <v>8116</v>
      </c>
      <c r="L148" s="14" t="s">
        <v>7586</v>
      </c>
      <c r="M148" s="14" t="s">
        <v>7543</v>
      </c>
      <c r="N148" s="16" t="s">
        <v>8117</v>
      </c>
      <c r="O148" s="14" t="s">
        <v>7784</v>
      </c>
      <c r="P148" s="14" t="s">
        <v>8118</v>
      </c>
      <c r="Q148" s="16"/>
      <c r="R148" s="14" t="s">
        <v>8119</v>
      </c>
      <c r="S148" s="14" t="s">
        <v>8101</v>
      </c>
      <c r="T148" s="15" t="n">
        <v>46286</v>
      </c>
      <c r="U148" s="14" t="s">
        <v>168</v>
      </c>
    </row>
    <row r="149" customFormat="false" ht="76.5" hidden="false" customHeight="true" outlineLevel="0" collapsed="false">
      <c r="A149" s="14" t="str">
        <f aca="false">IF(B149="","","ARG-"&amp;TEXT(ROW()-1,"0000"))</f>
        <v>ARG-0148</v>
      </c>
      <c r="B149" s="14" t="s">
        <v>1765</v>
      </c>
      <c r="C149" s="14" t="str">
        <f aca="false">IF(B149="","",IF(LEFT(B149,3)="INT","Intramuraal",IF(LEFT(B149,3)="GVS","GVS","")))</f>
        <v>Intramuraal</v>
      </c>
      <c r="D149" s="14" t="str">
        <f aca="false">IF(B149="","",IFERROR(INDEX(Intramuraal!$F:$F,MATCH(B149,Intramuraal!$A:$A,0)),IFERROR(INDEX(GVS!$F:$F,MATCH(B149,GVS!$A:$A,0)),"onbekend ID")))</f>
        <v>brexucabtagene autoleucel (Tecartus®)</v>
      </c>
      <c r="E149" s="15" t="n">
        <f aca="false">IF(B149="","",IFERROR(IF(INDEX(Intramuraal!$C:$C,MATCH(B149,Intramuraal!$A:$A,0))="","",INDEX(Intramuraal!$C:$C,MATCH(B149,Intramuraal!$A:$A,0))),IFERROR(IF(INDEX(GVS!$C:$C,MATCH(B149,GVS!$A:$A,0))="","",INDEX(GVS!$C:$C,MATCH(B149,GVS!$A:$A,0))),"")))</f>
        <v>44813</v>
      </c>
      <c r="F149" s="14" t="str">
        <f aca="false">IF(B149="","",IFERROR(IF(INDEX(Intramuraal!$J:$J,MATCH(B149,Intramuraal!$A:$A,0))="","",INDEX(Intramuraal!$J:$J,MATCH(B149,Intramuraal!$A:$A,0))),IFERROR(IF(INDEX(GVS!$J:$J,MATCH(B149,GVS!$A:$A,0))="","",INDEX(GVS!$J:$J,MATCH(B149,GVS!$A:$A,0))),"")))</f>
        <v>Hemato-oncologie</v>
      </c>
      <c r="G149" s="14" t="str">
        <f aca="false">IF(B149="","",IFERROR(IF(INDEX(Intramuraal!$N:$N,MATCH(B149,Intramuraal!$A:$A,0))="","",INDEX(Intramuraal!$N:$N,MATCH(B149,Intramuraal!$A:$A,0))),IFERROR(IF(INDEX(GVS!$N:$N,MATCH(B149,GVS!$A:$A,0))="","",INDEX(GVS!$N:$N,MATCH(B149,GVS!$A:$A,0))),"")))</f>
        <v>Mantelcellymfoom</v>
      </c>
      <c r="H149" s="14" t="str">
        <f aca="false">IF(B149="","",IFERROR(IF(INDEX(Intramuraal!$O:$O,MATCH(B149,Intramuraal!$A:$A,0))="","",INDEX(Intramuraal!$O:$O,MATCH(B149,Intramuraal!$A:$A,0))),IFERROR(IF(INDEX(GVS!$O:$O,MATCH(B149,GVS!$A:$A,0))="","",INDEX(GVS!$O:$O,MATCH(B149,GVS!$A:$A,0))),"")))</f>
        <v>3e lijn of later</v>
      </c>
      <c r="I149" s="14" t="s">
        <v>7580</v>
      </c>
      <c r="J149" s="14" t="s">
        <v>7554</v>
      </c>
      <c r="K149" s="16" t="s">
        <v>8120</v>
      </c>
      <c r="L149" s="14" t="s">
        <v>7586</v>
      </c>
      <c r="M149" s="14" t="s">
        <v>7543</v>
      </c>
      <c r="N149" s="16" t="s">
        <v>8121</v>
      </c>
      <c r="O149" s="14" t="s">
        <v>7784</v>
      </c>
      <c r="P149" s="14" t="s">
        <v>8122</v>
      </c>
      <c r="Q149" s="16"/>
      <c r="R149" s="14" t="s">
        <v>8123</v>
      </c>
      <c r="S149" s="14" t="s">
        <v>8101</v>
      </c>
      <c r="T149" s="15" t="n">
        <v>46286</v>
      </c>
      <c r="U149" s="14" t="s">
        <v>168</v>
      </c>
    </row>
    <row r="150" customFormat="false" ht="63.75" hidden="false" customHeight="true" outlineLevel="0" collapsed="false">
      <c r="A150" s="14" t="str">
        <f aca="false">IF(B150="","","ARG-"&amp;TEXT(ROW()-1,"0000"))</f>
        <v>ARG-0149</v>
      </c>
      <c r="B150" s="14" t="s">
        <v>1765</v>
      </c>
      <c r="C150" s="14" t="str">
        <f aca="false">IF(B150="","",IF(LEFT(B150,3)="INT","Intramuraal",IF(LEFT(B150,3)="GVS","GVS","")))</f>
        <v>Intramuraal</v>
      </c>
      <c r="D150" s="14" t="str">
        <f aca="false">IF(B150="","",IFERROR(INDEX(Intramuraal!$F:$F,MATCH(B150,Intramuraal!$A:$A,0)),IFERROR(INDEX(GVS!$F:$F,MATCH(B150,GVS!$A:$A,0)),"onbekend ID")))</f>
        <v>brexucabtagene autoleucel (Tecartus®)</v>
      </c>
      <c r="E150" s="15" t="n">
        <f aca="false">IF(B150="","",IFERROR(IF(INDEX(Intramuraal!$C:$C,MATCH(B150,Intramuraal!$A:$A,0))="","",INDEX(Intramuraal!$C:$C,MATCH(B150,Intramuraal!$A:$A,0))),IFERROR(IF(INDEX(GVS!$C:$C,MATCH(B150,GVS!$A:$A,0))="","",INDEX(GVS!$C:$C,MATCH(B150,GVS!$A:$A,0))),"")))</f>
        <v>44813</v>
      </c>
      <c r="F150" s="14" t="str">
        <f aca="false">IF(B150="","",IFERROR(IF(INDEX(Intramuraal!$J:$J,MATCH(B150,Intramuraal!$A:$A,0))="","",INDEX(Intramuraal!$J:$J,MATCH(B150,Intramuraal!$A:$A,0))),IFERROR(IF(INDEX(GVS!$J:$J,MATCH(B150,GVS!$A:$A,0))="","",INDEX(GVS!$J:$J,MATCH(B150,GVS!$A:$A,0))),"")))</f>
        <v>Hemato-oncologie</v>
      </c>
      <c r="G150" s="14" t="str">
        <f aca="false">IF(B150="","",IFERROR(IF(INDEX(Intramuraal!$N:$N,MATCH(B150,Intramuraal!$A:$A,0))="","",INDEX(Intramuraal!$N:$N,MATCH(B150,Intramuraal!$A:$A,0))),IFERROR(IF(INDEX(GVS!$N:$N,MATCH(B150,GVS!$A:$A,0))="","",INDEX(GVS!$N:$N,MATCH(B150,GVS!$A:$A,0))),"")))</f>
        <v>Mantelcellymfoom</v>
      </c>
      <c r="H150" s="14" t="str">
        <f aca="false">IF(B150="","",IFERROR(IF(INDEX(Intramuraal!$O:$O,MATCH(B150,Intramuraal!$A:$A,0))="","",INDEX(Intramuraal!$O:$O,MATCH(B150,Intramuraal!$A:$A,0))),IFERROR(IF(INDEX(GVS!$O:$O,MATCH(B150,GVS!$A:$A,0))="","",INDEX(GVS!$O:$O,MATCH(B150,GVS!$A:$A,0))),"")))</f>
        <v>3e lijn of later</v>
      </c>
      <c r="I150" s="14" t="s">
        <v>7580</v>
      </c>
      <c r="J150" s="14" t="s">
        <v>7533</v>
      </c>
      <c r="K150" s="16" t="s">
        <v>8124</v>
      </c>
      <c r="L150" s="14" t="s">
        <v>7549</v>
      </c>
      <c r="M150" s="14" t="s">
        <v>7550</v>
      </c>
      <c r="N150" s="16" t="s">
        <v>8125</v>
      </c>
      <c r="O150" s="14" t="s">
        <v>7784</v>
      </c>
      <c r="P150" s="14" t="s">
        <v>8126</v>
      </c>
      <c r="Q150" s="16"/>
      <c r="R150" s="14" t="s">
        <v>8127</v>
      </c>
      <c r="S150" s="14" t="s">
        <v>8101</v>
      </c>
      <c r="T150" s="15" t="n">
        <v>46286</v>
      </c>
      <c r="U150" s="14" t="s">
        <v>168</v>
      </c>
    </row>
    <row r="151" customFormat="false" ht="89.25" hidden="false" customHeight="true" outlineLevel="0" collapsed="false">
      <c r="A151" s="14" t="str">
        <f aca="false">IF(B151="","","ARG-"&amp;TEXT(ROW()-1,"0000"))</f>
        <v>ARG-0150</v>
      </c>
      <c r="B151" s="14" t="s">
        <v>1765</v>
      </c>
      <c r="C151" s="14" t="str">
        <f aca="false">IF(B151="","",IF(LEFT(B151,3)="INT","Intramuraal",IF(LEFT(B151,3)="GVS","GVS","")))</f>
        <v>Intramuraal</v>
      </c>
      <c r="D151" s="14" t="str">
        <f aca="false">IF(B151="","",IFERROR(INDEX(Intramuraal!$F:$F,MATCH(B151,Intramuraal!$A:$A,0)),IFERROR(INDEX(GVS!$F:$F,MATCH(B151,GVS!$A:$A,0)),"onbekend ID")))</f>
        <v>brexucabtagene autoleucel (Tecartus®)</v>
      </c>
      <c r="E151" s="15" t="n">
        <f aca="false">IF(B151="","",IFERROR(IF(INDEX(Intramuraal!$C:$C,MATCH(B151,Intramuraal!$A:$A,0))="","",INDEX(Intramuraal!$C:$C,MATCH(B151,Intramuraal!$A:$A,0))),IFERROR(IF(INDEX(GVS!$C:$C,MATCH(B151,GVS!$A:$A,0))="","",INDEX(GVS!$C:$C,MATCH(B151,GVS!$A:$A,0))),"")))</f>
        <v>44813</v>
      </c>
      <c r="F151" s="14" t="str">
        <f aca="false">IF(B151="","",IFERROR(IF(INDEX(Intramuraal!$J:$J,MATCH(B151,Intramuraal!$A:$A,0))="","",INDEX(Intramuraal!$J:$J,MATCH(B151,Intramuraal!$A:$A,0))),IFERROR(IF(INDEX(GVS!$J:$J,MATCH(B151,GVS!$A:$A,0))="","",INDEX(GVS!$J:$J,MATCH(B151,GVS!$A:$A,0))),"")))</f>
        <v>Hemato-oncologie</v>
      </c>
      <c r="G151" s="14" t="str">
        <f aca="false">IF(B151="","",IFERROR(IF(INDEX(Intramuraal!$N:$N,MATCH(B151,Intramuraal!$A:$A,0))="","",INDEX(Intramuraal!$N:$N,MATCH(B151,Intramuraal!$A:$A,0))),IFERROR(IF(INDEX(GVS!$N:$N,MATCH(B151,GVS!$A:$A,0))="","",INDEX(GVS!$N:$N,MATCH(B151,GVS!$A:$A,0))),"")))</f>
        <v>Mantelcellymfoom</v>
      </c>
      <c r="H151" s="14" t="str">
        <f aca="false">IF(B151="","",IFERROR(IF(INDEX(Intramuraal!$O:$O,MATCH(B151,Intramuraal!$A:$A,0))="","",INDEX(Intramuraal!$O:$O,MATCH(B151,Intramuraal!$A:$A,0))),IFERROR(IF(INDEX(GVS!$O:$O,MATCH(B151,GVS!$A:$A,0))="","",INDEX(GVS!$O:$O,MATCH(B151,GVS!$A:$A,0))),"")))</f>
        <v>3e lijn of later</v>
      </c>
      <c r="I151" s="14" t="s">
        <v>7580</v>
      </c>
      <c r="J151" s="14" t="s">
        <v>7604</v>
      </c>
      <c r="K151" s="16" t="s">
        <v>8128</v>
      </c>
      <c r="L151" s="14" t="s">
        <v>7586</v>
      </c>
      <c r="M151" s="14" t="s">
        <v>7536</v>
      </c>
      <c r="N151" s="16" t="s">
        <v>8129</v>
      </c>
      <c r="O151" s="14" t="s">
        <v>7607</v>
      </c>
      <c r="P151" s="14" t="s">
        <v>8130</v>
      </c>
      <c r="Q151" s="16"/>
      <c r="R151" s="14" t="s">
        <v>8131</v>
      </c>
      <c r="S151" s="14" t="s">
        <v>8101</v>
      </c>
      <c r="T151" s="15" t="n">
        <v>46286</v>
      </c>
      <c r="U151" s="14" t="s">
        <v>168</v>
      </c>
    </row>
    <row r="152" customFormat="false" ht="63.75" hidden="false" customHeight="true" outlineLevel="0" collapsed="false">
      <c r="A152" s="14" t="str">
        <f aca="false">IF(B152="","","ARG-"&amp;TEXT(ROW()-1,"0000"))</f>
        <v>ARG-0151</v>
      </c>
      <c r="B152" s="14" t="s">
        <v>1765</v>
      </c>
      <c r="C152" s="14" t="str">
        <f aca="false">IF(B152="","",IF(LEFT(B152,3)="INT","Intramuraal",IF(LEFT(B152,3)="GVS","GVS","")))</f>
        <v>Intramuraal</v>
      </c>
      <c r="D152" s="14" t="str">
        <f aca="false">IF(B152="","",IFERROR(INDEX(Intramuraal!$F:$F,MATCH(B152,Intramuraal!$A:$A,0)),IFERROR(INDEX(GVS!$F:$F,MATCH(B152,GVS!$A:$A,0)),"onbekend ID")))</f>
        <v>brexucabtagene autoleucel (Tecartus®)</v>
      </c>
      <c r="E152" s="15" t="n">
        <f aca="false">IF(B152="","",IFERROR(IF(INDEX(Intramuraal!$C:$C,MATCH(B152,Intramuraal!$A:$A,0))="","",INDEX(Intramuraal!$C:$C,MATCH(B152,Intramuraal!$A:$A,0))),IFERROR(IF(INDEX(GVS!$C:$C,MATCH(B152,GVS!$A:$A,0))="","",INDEX(GVS!$C:$C,MATCH(B152,GVS!$A:$A,0))),"")))</f>
        <v>44813</v>
      </c>
      <c r="F152" s="14" t="str">
        <f aca="false">IF(B152="","",IFERROR(IF(INDEX(Intramuraal!$J:$J,MATCH(B152,Intramuraal!$A:$A,0))="","",INDEX(Intramuraal!$J:$J,MATCH(B152,Intramuraal!$A:$A,0))),IFERROR(IF(INDEX(GVS!$J:$J,MATCH(B152,GVS!$A:$A,0))="","",INDEX(GVS!$J:$J,MATCH(B152,GVS!$A:$A,0))),"")))</f>
        <v>Hemato-oncologie</v>
      </c>
      <c r="G152" s="14" t="str">
        <f aca="false">IF(B152="","",IFERROR(IF(INDEX(Intramuraal!$N:$N,MATCH(B152,Intramuraal!$A:$A,0))="","",INDEX(Intramuraal!$N:$N,MATCH(B152,Intramuraal!$A:$A,0))),IFERROR(IF(INDEX(GVS!$N:$N,MATCH(B152,GVS!$A:$A,0))="","",INDEX(GVS!$N:$N,MATCH(B152,GVS!$A:$A,0))),"")))</f>
        <v>Mantelcellymfoom</v>
      </c>
      <c r="H152" s="14" t="str">
        <f aca="false">IF(B152="","",IFERROR(IF(INDEX(Intramuraal!$O:$O,MATCH(B152,Intramuraal!$A:$A,0))="","",INDEX(Intramuraal!$O:$O,MATCH(B152,Intramuraal!$A:$A,0))),IFERROR(IF(INDEX(GVS!$O:$O,MATCH(B152,GVS!$A:$A,0))="","",INDEX(GVS!$O:$O,MATCH(B152,GVS!$A:$A,0))),"")))</f>
        <v>3e lijn of later</v>
      </c>
      <c r="I152" s="14" t="s">
        <v>7658</v>
      </c>
      <c r="J152" s="14" t="s">
        <v>7659</v>
      </c>
      <c r="K152" s="16" t="s">
        <v>8132</v>
      </c>
      <c r="L152" s="14" t="s">
        <v>7535</v>
      </c>
      <c r="M152" s="14" t="s">
        <v>7550</v>
      </c>
      <c r="N152" s="16" t="s">
        <v>8133</v>
      </c>
      <c r="O152" s="14" t="s">
        <v>7662</v>
      </c>
      <c r="P152" s="14" t="s">
        <v>8134</v>
      </c>
      <c r="Q152" s="16"/>
      <c r="R152" s="14" t="s">
        <v>8135</v>
      </c>
      <c r="S152" s="14" t="s">
        <v>8101</v>
      </c>
      <c r="T152" s="15" t="n">
        <v>46286</v>
      </c>
      <c r="U152" s="14" t="s">
        <v>168</v>
      </c>
    </row>
    <row r="153" customFormat="false" ht="76.5" hidden="false" customHeight="true" outlineLevel="0" collapsed="false">
      <c r="A153" s="14" t="str">
        <f aca="false">IF(B153="","","ARG-"&amp;TEXT(ROW()-1,"0000"))</f>
        <v>ARG-0152</v>
      </c>
      <c r="B153" s="14" t="s">
        <v>1812</v>
      </c>
      <c r="C153" s="14" t="str">
        <f aca="false">IF(B153="","",IF(LEFT(B153,3)="INT","Intramuraal",IF(LEFT(B153,3)="GVS","GVS","")))</f>
        <v>Intramuraal</v>
      </c>
      <c r="D153" s="14" t="str">
        <f aca="false">IF(B153="","",IFERROR(INDEX(Intramuraal!$F:$F,MATCH(B153,Intramuraal!$A:$A,0)),IFERROR(INDEX(GVS!$F:$F,MATCH(B153,GVS!$A:$A,0)),"onbekend ID")))</f>
        <v>zanubrutinib (Brukinsa®)</v>
      </c>
      <c r="E153" s="15" t="n">
        <f aca="false">IF(B153="","",IFERROR(IF(INDEX(Intramuraal!$C:$C,MATCH(B153,Intramuraal!$A:$A,0))="","",INDEX(Intramuraal!$C:$C,MATCH(B153,Intramuraal!$A:$A,0))),IFERROR(IF(INDEX(GVS!$C:$C,MATCH(B153,GVS!$A:$A,0))="","",INDEX(GVS!$C:$C,MATCH(B153,GVS!$A:$A,0))),"")))</f>
        <v>44678</v>
      </c>
      <c r="F153" s="14" t="str">
        <f aca="false">IF(B153="","",IFERROR(IF(INDEX(Intramuraal!$J:$J,MATCH(B153,Intramuraal!$A:$A,0))="","",INDEX(Intramuraal!$J:$J,MATCH(B153,Intramuraal!$A:$A,0))),IFERROR(IF(INDEX(GVS!$J:$J,MATCH(B153,GVS!$A:$A,0))="","",INDEX(GVS!$J:$J,MATCH(B153,GVS!$A:$A,0))),"")))</f>
        <v>Hemato-oncologie</v>
      </c>
      <c r="G153" s="14" t="str">
        <f aca="false">IF(B153="","",IFERROR(IF(INDEX(Intramuraal!$N:$N,MATCH(B153,Intramuraal!$A:$A,0))="","",INDEX(Intramuraal!$N:$N,MATCH(B153,Intramuraal!$A:$A,0))),IFERROR(IF(INDEX(GVS!$N:$N,MATCH(B153,GVS!$A:$A,0))="","",INDEX(GVS!$N:$N,MATCH(B153,GVS!$A:$A,0))),"")))</f>
        <v>Waldenström</v>
      </c>
      <c r="H153" s="14" t="str">
        <f aca="false">IF(B153="","",IFERROR(IF(INDEX(Intramuraal!$O:$O,MATCH(B153,Intramuraal!$A:$A,0))="","",INDEX(Intramuraal!$O:$O,MATCH(B153,Intramuraal!$A:$A,0))),IFERROR(IF(INDEX(GVS!$O:$O,MATCH(B153,GVS!$A:$A,0))="","",INDEX(GVS!$O:$O,MATCH(B153,GVS!$A:$A,0))),"")))</f>
        <v>Meerdere lijnen / indicatiebreed</v>
      </c>
      <c r="I153" s="14" t="s">
        <v>7532</v>
      </c>
      <c r="J153" s="14" t="s">
        <v>8069</v>
      </c>
      <c r="K153" s="16" t="s">
        <v>8136</v>
      </c>
      <c r="L153" s="14" t="s">
        <v>7535</v>
      </c>
      <c r="M153" s="14" t="s">
        <v>7536</v>
      </c>
      <c r="N153" s="16" t="s">
        <v>8137</v>
      </c>
      <c r="O153" s="14" t="s">
        <v>7633</v>
      </c>
      <c r="P153" s="14" t="s">
        <v>7727</v>
      </c>
      <c r="Q153" s="16"/>
      <c r="R153" s="14" t="s">
        <v>8138</v>
      </c>
      <c r="S153" s="14" t="s">
        <v>8139</v>
      </c>
      <c r="T153" s="15" t="n">
        <v>46286</v>
      </c>
      <c r="U153" s="14" t="s">
        <v>168</v>
      </c>
    </row>
    <row r="154" customFormat="false" ht="63.75" hidden="false" customHeight="true" outlineLevel="0" collapsed="false">
      <c r="A154" s="14" t="str">
        <f aca="false">IF(B154="","","ARG-"&amp;TEXT(ROW()-1,"0000"))</f>
        <v>ARG-0153</v>
      </c>
      <c r="B154" s="14" t="s">
        <v>1812</v>
      </c>
      <c r="C154" s="14" t="str">
        <f aca="false">IF(B154="","",IF(LEFT(B154,3)="INT","Intramuraal",IF(LEFT(B154,3)="GVS","GVS","")))</f>
        <v>Intramuraal</v>
      </c>
      <c r="D154" s="14" t="str">
        <f aca="false">IF(B154="","",IFERROR(INDEX(Intramuraal!$F:$F,MATCH(B154,Intramuraal!$A:$A,0)),IFERROR(INDEX(GVS!$F:$F,MATCH(B154,GVS!$A:$A,0)),"onbekend ID")))</f>
        <v>zanubrutinib (Brukinsa®)</v>
      </c>
      <c r="E154" s="15" t="n">
        <f aca="false">IF(B154="","",IFERROR(IF(INDEX(Intramuraal!$C:$C,MATCH(B154,Intramuraal!$A:$A,0))="","",INDEX(Intramuraal!$C:$C,MATCH(B154,Intramuraal!$A:$A,0))),IFERROR(IF(INDEX(GVS!$C:$C,MATCH(B154,GVS!$A:$A,0))="","",INDEX(GVS!$C:$C,MATCH(B154,GVS!$A:$A,0))),"")))</f>
        <v>44678</v>
      </c>
      <c r="F154" s="14" t="str">
        <f aca="false">IF(B154="","",IFERROR(IF(INDEX(Intramuraal!$J:$J,MATCH(B154,Intramuraal!$A:$A,0))="","",INDEX(Intramuraal!$J:$J,MATCH(B154,Intramuraal!$A:$A,0))),IFERROR(IF(INDEX(GVS!$J:$J,MATCH(B154,GVS!$A:$A,0))="","",INDEX(GVS!$J:$J,MATCH(B154,GVS!$A:$A,0))),"")))</f>
        <v>Hemato-oncologie</v>
      </c>
      <c r="G154" s="14" t="str">
        <f aca="false">IF(B154="","",IFERROR(IF(INDEX(Intramuraal!$N:$N,MATCH(B154,Intramuraal!$A:$A,0))="","",INDEX(Intramuraal!$N:$N,MATCH(B154,Intramuraal!$A:$A,0))),IFERROR(IF(INDEX(GVS!$N:$N,MATCH(B154,GVS!$A:$A,0))="","",INDEX(GVS!$N:$N,MATCH(B154,GVS!$A:$A,0))),"")))</f>
        <v>Waldenström</v>
      </c>
      <c r="H154" s="14" t="str">
        <f aca="false">IF(B154="","",IFERROR(IF(INDEX(Intramuraal!$O:$O,MATCH(B154,Intramuraal!$A:$A,0))="","",INDEX(Intramuraal!$O:$O,MATCH(B154,Intramuraal!$A:$A,0))),IFERROR(IF(INDEX(GVS!$O:$O,MATCH(B154,GVS!$A:$A,0))="","",INDEX(GVS!$O:$O,MATCH(B154,GVS!$A:$A,0))),"")))</f>
        <v>Meerdere lijnen / indicatiebreed</v>
      </c>
      <c r="I154" s="14" t="s">
        <v>7532</v>
      </c>
      <c r="J154" s="14" t="s">
        <v>7590</v>
      </c>
      <c r="K154" s="16" t="s">
        <v>8140</v>
      </c>
      <c r="L154" s="14" t="s">
        <v>7549</v>
      </c>
      <c r="M154" s="14" t="s">
        <v>7543</v>
      </c>
      <c r="N154" s="16" t="s">
        <v>8141</v>
      </c>
      <c r="O154" s="14" t="s">
        <v>7633</v>
      </c>
      <c r="P154" s="14" t="s">
        <v>7723</v>
      </c>
      <c r="Q154" s="16"/>
      <c r="R154" s="14" t="s">
        <v>8142</v>
      </c>
      <c r="S154" s="14" t="s">
        <v>8139</v>
      </c>
      <c r="T154" s="15" t="n">
        <v>46286</v>
      </c>
      <c r="U154" s="14" t="s">
        <v>168</v>
      </c>
    </row>
    <row r="155" customFormat="false" ht="38.25" hidden="false" customHeight="true" outlineLevel="0" collapsed="false">
      <c r="A155" s="14" t="str">
        <f aca="false">IF(B155="","","ARG-"&amp;TEXT(ROW()-1,"0000"))</f>
        <v>ARG-0154</v>
      </c>
      <c r="B155" s="14" t="s">
        <v>1812</v>
      </c>
      <c r="C155" s="14" t="str">
        <f aca="false">IF(B155="","",IF(LEFT(B155,3)="INT","Intramuraal",IF(LEFT(B155,3)="GVS","GVS","")))</f>
        <v>Intramuraal</v>
      </c>
      <c r="D155" s="14" t="str">
        <f aca="false">IF(B155="","",IFERROR(INDEX(Intramuraal!$F:$F,MATCH(B155,Intramuraal!$A:$A,0)),IFERROR(INDEX(GVS!$F:$F,MATCH(B155,GVS!$A:$A,0)),"onbekend ID")))</f>
        <v>zanubrutinib (Brukinsa®)</v>
      </c>
      <c r="E155" s="15" t="n">
        <f aca="false">IF(B155="","",IFERROR(IF(INDEX(Intramuraal!$C:$C,MATCH(B155,Intramuraal!$A:$A,0))="","",INDEX(Intramuraal!$C:$C,MATCH(B155,Intramuraal!$A:$A,0))),IFERROR(IF(INDEX(GVS!$C:$C,MATCH(B155,GVS!$A:$A,0))="","",INDEX(GVS!$C:$C,MATCH(B155,GVS!$A:$A,0))),"")))</f>
        <v>44678</v>
      </c>
      <c r="F155" s="14" t="str">
        <f aca="false">IF(B155="","",IFERROR(IF(INDEX(Intramuraal!$J:$J,MATCH(B155,Intramuraal!$A:$A,0))="","",INDEX(Intramuraal!$J:$J,MATCH(B155,Intramuraal!$A:$A,0))),IFERROR(IF(INDEX(GVS!$J:$J,MATCH(B155,GVS!$A:$A,0))="","",INDEX(GVS!$J:$J,MATCH(B155,GVS!$A:$A,0))),"")))</f>
        <v>Hemato-oncologie</v>
      </c>
      <c r="G155" s="14" t="str">
        <f aca="false">IF(B155="","",IFERROR(IF(INDEX(Intramuraal!$N:$N,MATCH(B155,Intramuraal!$A:$A,0))="","",INDEX(Intramuraal!$N:$N,MATCH(B155,Intramuraal!$A:$A,0))),IFERROR(IF(INDEX(GVS!$N:$N,MATCH(B155,GVS!$A:$A,0))="","",INDEX(GVS!$N:$N,MATCH(B155,GVS!$A:$A,0))),"")))</f>
        <v>Waldenström</v>
      </c>
      <c r="H155" s="14" t="str">
        <f aca="false">IF(B155="","",IFERROR(IF(INDEX(Intramuraal!$O:$O,MATCH(B155,Intramuraal!$A:$A,0))="","",INDEX(Intramuraal!$O:$O,MATCH(B155,Intramuraal!$A:$A,0))),IFERROR(IF(INDEX(GVS!$O:$O,MATCH(B155,GVS!$A:$A,0))="","",INDEX(GVS!$O:$O,MATCH(B155,GVS!$A:$A,0))),"")))</f>
        <v>Meerdere lijnen / indicatiebreed</v>
      </c>
      <c r="I155" s="14" t="s">
        <v>7532</v>
      </c>
      <c r="J155" s="14" t="s">
        <v>7599</v>
      </c>
      <c r="K155" s="16" t="s">
        <v>8143</v>
      </c>
      <c r="L155" s="14" t="s">
        <v>7549</v>
      </c>
      <c r="M155" s="14" t="s">
        <v>7550</v>
      </c>
      <c r="N155" s="16" t="s">
        <v>8144</v>
      </c>
      <c r="O155" s="14" t="s">
        <v>7633</v>
      </c>
      <c r="P155" s="14" t="s">
        <v>7723</v>
      </c>
      <c r="Q155" s="16"/>
      <c r="R155" s="14" t="s">
        <v>8145</v>
      </c>
      <c r="S155" s="14" t="s">
        <v>8139</v>
      </c>
      <c r="T155" s="15" t="n">
        <v>46286</v>
      </c>
      <c r="U155" s="14" t="s">
        <v>168</v>
      </c>
    </row>
    <row r="156" customFormat="false" ht="38.25" hidden="false" customHeight="true" outlineLevel="0" collapsed="false">
      <c r="A156" s="14" t="str">
        <f aca="false">IF(B156="","","ARG-"&amp;TEXT(ROW()-1,"0000"))</f>
        <v>ARG-0155</v>
      </c>
      <c r="B156" s="14" t="s">
        <v>1812</v>
      </c>
      <c r="C156" s="14" t="str">
        <f aca="false">IF(B156="","",IF(LEFT(B156,3)="INT","Intramuraal",IF(LEFT(B156,3)="GVS","GVS","")))</f>
        <v>Intramuraal</v>
      </c>
      <c r="D156" s="14" t="str">
        <f aca="false">IF(B156="","",IFERROR(INDEX(Intramuraal!$F:$F,MATCH(B156,Intramuraal!$A:$A,0)),IFERROR(INDEX(GVS!$F:$F,MATCH(B156,GVS!$A:$A,0)),"onbekend ID")))</f>
        <v>zanubrutinib (Brukinsa®)</v>
      </c>
      <c r="E156" s="15" t="n">
        <f aca="false">IF(B156="","",IFERROR(IF(INDEX(Intramuraal!$C:$C,MATCH(B156,Intramuraal!$A:$A,0))="","",INDEX(Intramuraal!$C:$C,MATCH(B156,Intramuraal!$A:$A,0))),IFERROR(IF(INDEX(GVS!$C:$C,MATCH(B156,GVS!$A:$A,0))="","",INDEX(GVS!$C:$C,MATCH(B156,GVS!$A:$A,0))),"")))</f>
        <v>44678</v>
      </c>
      <c r="F156" s="14" t="str">
        <f aca="false">IF(B156="","",IFERROR(IF(INDEX(Intramuraal!$J:$J,MATCH(B156,Intramuraal!$A:$A,0))="","",INDEX(Intramuraal!$J:$J,MATCH(B156,Intramuraal!$A:$A,0))),IFERROR(IF(INDEX(GVS!$J:$J,MATCH(B156,GVS!$A:$A,0))="","",INDEX(GVS!$J:$J,MATCH(B156,GVS!$A:$A,0))),"")))</f>
        <v>Hemato-oncologie</v>
      </c>
      <c r="G156" s="14" t="str">
        <f aca="false">IF(B156="","",IFERROR(IF(INDEX(Intramuraal!$N:$N,MATCH(B156,Intramuraal!$A:$A,0))="","",INDEX(Intramuraal!$N:$N,MATCH(B156,Intramuraal!$A:$A,0))),IFERROR(IF(INDEX(GVS!$N:$N,MATCH(B156,GVS!$A:$A,0))="","",INDEX(GVS!$N:$N,MATCH(B156,GVS!$A:$A,0))),"")))</f>
        <v>Waldenström</v>
      </c>
      <c r="H156" s="14" t="str">
        <f aca="false">IF(B156="","",IFERROR(IF(INDEX(Intramuraal!$O:$O,MATCH(B156,Intramuraal!$A:$A,0))="","",INDEX(Intramuraal!$O:$O,MATCH(B156,Intramuraal!$A:$A,0))),IFERROR(IF(INDEX(GVS!$O:$O,MATCH(B156,GVS!$A:$A,0))="","",INDEX(GVS!$O:$O,MATCH(B156,GVS!$A:$A,0))),"")))</f>
        <v>Meerdere lijnen / indicatiebreed</v>
      </c>
      <c r="I156" s="14" t="s">
        <v>7580</v>
      </c>
      <c r="J156" s="14" t="s">
        <v>8069</v>
      </c>
      <c r="K156" s="16" t="s">
        <v>8146</v>
      </c>
      <c r="L156" s="14" t="s">
        <v>7566</v>
      </c>
      <c r="M156" s="14" t="s">
        <v>7536</v>
      </c>
      <c r="N156" s="16" t="s">
        <v>8147</v>
      </c>
      <c r="O156" s="14" t="s">
        <v>7607</v>
      </c>
      <c r="P156" s="14" t="s">
        <v>8085</v>
      </c>
      <c r="Q156" s="16"/>
      <c r="R156" s="14" t="s">
        <v>8148</v>
      </c>
      <c r="S156" s="14" t="s">
        <v>8139</v>
      </c>
      <c r="T156" s="15" t="n">
        <v>46286</v>
      </c>
      <c r="U156" s="14" t="s">
        <v>168</v>
      </c>
    </row>
    <row r="157" customFormat="false" ht="63.75" hidden="false" customHeight="true" outlineLevel="0" collapsed="false">
      <c r="A157" s="14" t="str">
        <f aca="false">IF(B157="","","ARG-"&amp;TEXT(ROW()-1,"0000"))</f>
        <v>ARG-0156</v>
      </c>
      <c r="B157" s="14" t="s">
        <v>1812</v>
      </c>
      <c r="C157" s="14" t="str">
        <f aca="false">IF(B157="","",IF(LEFT(B157,3)="INT","Intramuraal",IF(LEFT(B157,3)="GVS","GVS","")))</f>
        <v>Intramuraal</v>
      </c>
      <c r="D157" s="14" t="str">
        <f aca="false">IF(B157="","",IFERROR(INDEX(Intramuraal!$F:$F,MATCH(B157,Intramuraal!$A:$A,0)),IFERROR(INDEX(GVS!$F:$F,MATCH(B157,GVS!$A:$A,0)),"onbekend ID")))</f>
        <v>zanubrutinib (Brukinsa®)</v>
      </c>
      <c r="E157" s="15" t="n">
        <f aca="false">IF(B157="","",IFERROR(IF(INDEX(Intramuraal!$C:$C,MATCH(B157,Intramuraal!$A:$A,0))="","",INDEX(Intramuraal!$C:$C,MATCH(B157,Intramuraal!$A:$A,0))),IFERROR(IF(INDEX(GVS!$C:$C,MATCH(B157,GVS!$A:$A,0))="","",INDEX(GVS!$C:$C,MATCH(B157,GVS!$A:$A,0))),"")))</f>
        <v>44678</v>
      </c>
      <c r="F157" s="14" t="str">
        <f aca="false">IF(B157="","",IFERROR(IF(INDEX(Intramuraal!$J:$J,MATCH(B157,Intramuraal!$A:$A,0))="","",INDEX(Intramuraal!$J:$J,MATCH(B157,Intramuraal!$A:$A,0))),IFERROR(IF(INDEX(GVS!$J:$J,MATCH(B157,GVS!$A:$A,0))="","",INDEX(GVS!$J:$J,MATCH(B157,GVS!$A:$A,0))),"")))</f>
        <v>Hemato-oncologie</v>
      </c>
      <c r="G157" s="14" t="str">
        <f aca="false">IF(B157="","",IFERROR(IF(INDEX(Intramuraal!$N:$N,MATCH(B157,Intramuraal!$A:$A,0))="","",INDEX(Intramuraal!$N:$N,MATCH(B157,Intramuraal!$A:$A,0))),IFERROR(IF(INDEX(GVS!$N:$N,MATCH(B157,GVS!$A:$A,0))="","",INDEX(GVS!$N:$N,MATCH(B157,GVS!$A:$A,0))),"")))</f>
        <v>Waldenström</v>
      </c>
      <c r="H157" s="14" t="str">
        <f aca="false">IF(B157="","",IFERROR(IF(INDEX(Intramuraal!$O:$O,MATCH(B157,Intramuraal!$A:$A,0))="","",INDEX(Intramuraal!$O:$O,MATCH(B157,Intramuraal!$A:$A,0))),IFERROR(IF(INDEX(GVS!$O:$O,MATCH(B157,GVS!$A:$A,0))="","",INDEX(GVS!$O:$O,MATCH(B157,GVS!$A:$A,0))),"")))</f>
        <v>Meerdere lijnen / indicatiebreed</v>
      </c>
      <c r="I157" s="14" t="s">
        <v>7658</v>
      </c>
      <c r="J157" s="14" t="s">
        <v>7659</v>
      </c>
      <c r="K157" s="16" t="s">
        <v>8149</v>
      </c>
      <c r="L157" s="14" t="s">
        <v>7586</v>
      </c>
      <c r="M157" s="14" t="s">
        <v>7536</v>
      </c>
      <c r="N157" s="16" t="s">
        <v>8150</v>
      </c>
      <c r="O157" s="14" t="s">
        <v>7607</v>
      </c>
      <c r="P157" s="14" t="s">
        <v>7942</v>
      </c>
      <c r="Q157" s="16"/>
      <c r="R157" s="14" t="s">
        <v>8151</v>
      </c>
      <c r="S157" s="14" t="s">
        <v>8139</v>
      </c>
      <c r="T157" s="15" t="n">
        <v>46286</v>
      </c>
      <c r="U157" s="14" t="s">
        <v>168</v>
      </c>
    </row>
    <row r="158" customFormat="false" ht="63.75" hidden="false" customHeight="true" outlineLevel="0" collapsed="false">
      <c r="A158" s="14" t="str">
        <f aca="false">IF(B158="","","ARG-"&amp;TEXT(ROW()-1,"0000"))</f>
        <v>ARG-0157</v>
      </c>
      <c r="B158" s="14" t="s">
        <v>1812</v>
      </c>
      <c r="C158" s="14" t="str">
        <f aca="false">IF(B158="","",IF(LEFT(B158,3)="INT","Intramuraal",IF(LEFT(B158,3)="GVS","GVS","")))</f>
        <v>Intramuraal</v>
      </c>
      <c r="D158" s="14" t="str">
        <f aca="false">IF(B158="","",IFERROR(INDEX(Intramuraal!$F:$F,MATCH(B158,Intramuraal!$A:$A,0)),IFERROR(INDEX(GVS!$F:$F,MATCH(B158,GVS!$A:$A,0)),"onbekend ID")))</f>
        <v>zanubrutinib (Brukinsa®)</v>
      </c>
      <c r="E158" s="15" t="n">
        <f aca="false">IF(B158="","",IFERROR(IF(INDEX(Intramuraal!$C:$C,MATCH(B158,Intramuraal!$A:$A,0))="","",INDEX(Intramuraal!$C:$C,MATCH(B158,Intramuraal!$A:$A,0))),IFERROR(IF(INDEX(GVS!$C:$C,MATCH(B158,GVS!$A:$A,0))="","",INDEX(GVS!$C:$C,MATCH(B158,GVS!$A:$A,0))),"")))</f>
        <v>44678</v>
      </c>
      <c r="F158" s="14" t="str">
        <f aca="false">IF(B158="","",IFERROR(IF(INDEX(Intramuraal!$J:$J,MATCH(B158,Intramuraal!$A:$A,0))="","",INDEX(Intramuraal!$J:$J,MATCH(B158,Intramuraal!$A:$A,0))),IFERROR(IF(INDEX(GVS!$J:$J,MATCH(B158,GVS!$A:$A,0))="","",INDEX(GVS!$J:$J,MATCH(B158,GVS!$A:$A,0))),"")))</f>
        <v>Hemato-oncologie</v>
      </c>
      <c r="G158" s="14" t="str">
        <f aca="false">IF(B158="","",IFERROR(IF(INDEX(Intramuraal!$N:$N,MATCH(B158,Intramuraal!$A:$A,0))="","",INDEX(Intramuraal!$N:$N,MATCH(B158,Intramuraal!$A:$A,0))),IFERROR(IF(INDEX(GVS!$N:$N,MATCH(B158,GVS!$A:$A,0))="","",INDEX(GVS!$N:$N,MATCH(B158,GVS!$A:$A,0))),"")))</f>
        <v>Waldenström</v>
      </c>
      <c r="H158" s="14" t="str">
        <f aca="false">IF(B158="","",IFERROR(IF(INDEX(Intramuraal!$O:$O,MATCH(B158,Intramuraal!$A:$A,0))="","",INDEX(Intramuraal!$O:$O,MATCH(B158,Intramuraal!$A:$A,0))),IFERROR(IF(INDEX(GVS!$O:$O,MATCH(B158,GVS!$A:$A,0))="","",INDEX(GVS!$O:$O,MATCH(B158,GVS!$A:$A,0))),"")))</f>
        <v>Meerdere lijnen / indicatiebreed</v>
      </c>
      <c r="I158" s="14" t="s">
        <v>7580</v>
      </c>
      <c r="J158" s="14" t="s">
        <v>7604</v>
      </c>
      <c r="K158" s="16" t="s">
        <v>8152</v>
      </c>
      <c r="L158" s="14" t="s">
        <v>7549</v>
      </c>
      <c r="M158" s="14" t="s">
        <v>7536</v>
      </c>
      <c r="N158" s="16" t="s">
        <v>8153</v>
      </c>
      <c r="O158" s="14" t="s">
        <v>7607</v>
      </c>
      <c r="P158" s="14" t="s">
        <v>8154</v>
      </c>
      <c r="Q158" s="16"/>
      <c r="R158" s="14" t="s">
        <v>8155</v>
      </c>
      <c r="S158" s="14" t="s">
        <v>8139</v>
      </c>
      <c r="T158" s="15" t="n">
        <v>46286</v>
      </c>
      <c r="U158" s="14" t="s">
        <v>168</v>
      </c>
    </row>
    <row r="159" customFormat="false" ht="51" hidden="false" customHeight="true" outlineLevel="0" collapsed="false">
      <c r="A159" s="14" t="str">
        <f aca="false">IF(B159="","","ARG-"&amp;TEXT(ROW()-1,"0000"))</f>
        <v>ARG-0158</v>
      </c>
      <c r="B159" s="14" t="s">
        <v>1812</v>
      </c>
      <c r="C159" s="14" t="str">
        <f aca="false">IF(B159="","",IF(LEFT(B159,3)="INT","Intramuraal",IF(LEFT(B159,3)="GVS","GVS","")))</f>
        <v>Intramuraal</v>
      </c>
      <c r="D159" s="14" t="str">
        <f aca="false">IF(B159="","",IFERROR(INDEX(Intramuraal!$F:$F,MATCH(B159,Intramuraal!$A:$A,0)),IFERROR(INDEX(GVS!$F:$F,MATCH(B159,GVS!$A:$A,0)),"onbekend ID")))</f>
        <v>zanubrutinib (Brukinsa®)</v>
      </c>
      <c r="E159" s="15" t="n">
        <f aca="false">IF(B159="","",IFERROR(IF(INDEX(Intramuraal!$C:$C,MATCH(B159,Intramuraal!$A:$A,0))="","",INDEX(Intramuraal!$C:$C,MATCH(B159,Intramuraal!$A:$A,0))),IFERROR(IF(INDEX(GVS!$C:$C,MATCH(B159,GVS!$A:$A,0))="","",INDEX(GVS!$C:$C,MATCH(B159,GVS!$A:$A,0))),"")))</f>
        <v>44678</v>
      </c>
      <c r="F159" s="14" t="str">
        <f aca="false">IF(B159="","",IFERROR(IF(INDEX(Intramuraal!$J:$J,MATCH(B159,Intramuraal!$A:$A,0))="","",INDEX(Intramuraal!$J:$J,MATCH(B159,Intramuraal!$A:$A,0))),IFERROR(IF(INDEX(GVS!$J:$J,MATCH(B159,GVS!$A:$A,0))="","",INDEX(GVS!$J:$J,MATCH(B159,GVS!$A:$A,0))),"")))</f>
        <v>Hemato-oncologie</v>
      </c>
      <c r="G159" s="14" t="str">
        <f aca="false">IF(B159="","",IFERROR(IF(INDEX(Intramuraal!$N:$N,MATCH(B159,Intramuraal!$A:$A,0))="","",INDEX(Intramuraal!$N:$N,MATCH(B159,Intramuraal!$A:$A,0))),IFERROR(IF(INDEX(GVS!$N:$N,MATCH(B159,GVS!$A:$A,0))="","",INDEX(GVS!$N:$N,MATCH(B159,GVS!$A:$A,0))),"")))</f>
        <v>Waldenström</v>
      </c>
      <c r="H159" s="14" t="str">
        <f aca="false">IF(B159="","",IFERROR(IF(INDEX(Intramuraal!$O:$O,MATCH(B159,Intramuraal!$A:$A,0))="","",INDEX(Intramuraal!$O:$O,MATCH(B159,Intramuraal!$A:$A,0))),IFERROR(IF(INDEX(GVS!$O:$O,MATCH(B159,GVS!$A:$A,0))="","",INDEX(GVS!$O:$O,MATCH(B159,GVS!$A:$A,0))),"")))</f>
        <v>Meerdere lijnen / indicatiebreed</v>
      </c>
      <c r="I159" s="14" t="s">
        <v>7617</v>
      </c>
      <c r="J159" s="14" t="s">
        <v>7604</v>
      </c>
      <c r="K159" s="16" t="s">
        <v>8156</v>
      </c>
      <c r="L159" s="14" t="s">
        <v>7566</v>
      </c>
      <c r="M159" s="14" t="s">
        <v>7543</v>
      </c>
      <c r="N159" s="16" t="s">
        <v>8157</v>
      </c>
      <c r="O159" s="14" t="s">
        <v>7607</v>
      </c>
      <c r="P159" s="14" t="s">
        <v>7688</v>
      </c>
      <c r="Q159" s="16"/>
      <c r="R159" s="14" t="s">
        <v>8158</v>
      </c>
      <c r="S159" s="14" t="s">
        <v>8139</v>
      </c>
      <c r="T159" s="15" t="n">
        <v>46286</v>
      </c>
      <c r="U159" s="14" t="s">
        <v>168</v>
      </c>
    </row>
    <row r="160" customFormat="false" ht="76.5" hidden="false" customHeight="true" outlineLevel="0" collapsed="false">
      <c r="A160" s="14" t="str">
        <f aca="false">IF(B160="","","ARG-"&amp;TEXT(ROW()-1,"0000"))</f>
        <v>ARG-0159</v>
      </c>
      <c r="B160" s="14" t="s">
        <v>1717</v>
      </c>
      <c r="C160" s="14" t="str">
        <f aca="false">IF(B160="","",IF(LEFT(B160,3)="INT","Intramuraal",IF(LEFT(B160,3)="GVS","GVS","")))</f>
        <v>Intramuraal</v>
      </c>
      <c r="D160" s="14" t="str">
        <f aca="false">IF(B160="","",IFERROR(INDEX(Intramuraal!$F:$F,MATCH(B160,Intramuraal!$A:$A,0)),IFERROR(INDEX(GVS!$F:$F,MATCH(B160,GVS!$A:$A,0)),"onbekend ID")))</f>
        <v>ciltacabtagene autoleucel (Carvykti®)</v>
      </c>
      <c r="E160" s="15" t="n">
        <f aca="false">IF(B160="","",IFERROR(IF(INDEX(Intramuraal!$C:$C,MATCH(B160,Intramuraal!$A:$A,0))="","",INDEX(Intramuraal!$C:$C,MATCH(B160,Intramuraal!$A:$A,0))),IFERROR(IF(INDEX(GVS!$C:$C,MATCH(B160,GVS!$A:$A,0))="","",INDEX(GVS!$C:$C,MATCH(B160,GVS!$A:$A,0))),"")))</f>
        <v>44854</v>
      </c>
      <c r="F160" s="14" t="str">
        <f aca="false">IF(B160="","",IFERROR(IF(INDEX(Intramuraal!$J:$J,MATCH(B160,Intramuraal!$A:$A,0))="","",INDEX(Intramuraal!$J:$J,MATCH(B160,Intramuraal!$A:$A,0))),IFERROR(IF(INDEX(GVS!$J:$J,MATCH(B160,GVS!$A:$A,0))="","",INDEX(GVS!$J:$J,MATCH(B160,GVS!$A:$A,0))),"")))</f>
        <v>Hemato-oncologie</v>
      </c>
      <c r="G160" s="14" t="str">
        <f aca="false">IF(B160="","",IFERROR(IF(INDEX(Intramuraal!$N:$N,MATCH(B160,Intramuraal!$A:$A,0))="","",INDEX(Intramuraal!$N:$N,MATCH(B160,Intramuraal!$A:$A,0))),IFERROR(IF(INDEX(GVS!$N:$N,MATCH(B160,GVS!$A:$A,0))="","",INDEX(GVS!$N:$N,MATCH(B160,GVS!$A:$A,0))),"")))</f>
        <v>Multipel myeloom</v>
      </c>
      <c r="H160" s="14" t="str">
        <f aca="false">IF(B160="","",IFERROR(IF(INDEX(Intramuraal!$O:$O,MATCH(B160,Intramuraal!$A:$A,0))="","",INDEX(Intramuraal!$O:$O,MATCH(B160,Intramuraal!$A:$A,0))),IFERROR(IF(INDEX(GVS!$O:$O,MATCH(B160,GVS!$A:$A,0))="","",INDEX(GVS!$O:$O,MATCH(B160,GVS!$A:$A,0))),"")))</f>
        <v>3e lijn of later</v>
      </c>
      <c r="I160" s="14" t="s">
        <v>7532</v>
      </c>
      <c r="J160" s="14" t="s">
        <v>7533</v>
      </c>
      <c r="K160" s="16" t="s">
        <v>8159</v>
      </c>
      <c r="L160" s="14" t="s">
        <v>7535</v>
      </c>
      <c r="M160" s="14" t="s">
        <v>7536</v>
      </c>
      <c r="N160" s="16" t="s">
        <v>8160</v>
      </c>
      <c r="O160" s="14" t="s">
        <v>7607</v>
      </c>
      <c r="P160" s="14" t="s">
        <v>8037</v>
      </c>
      <c r="Q160" s="16"/>
      <c r="R160" s="14" t="s">
        <v>8161</v>
      </c>
      <c r="S160" s="14" t="s">
        <v>8162</v>
      </c>
      <c r="T160" s="15" t="n">
        <v>46286</v>
      </c>
      <c r="U160" s="14" t="s">
        <v>168</v>
      </c>
    </row>
    <row r="161" customFormat="false" ht="63.75" hidden="false" customHeight="true" outlineLevel="0" collapsed="false">
      <c r="A161" s="14" t="str">
        <f aca="false">IF(B161="","","ARG-"&amp;TEXT(ROW()-1,"0000"))</f>
        <v>ARG-0160</v>
      </c>
      <c r="B161" s="14" t="s">
        <v>1717</v>
      </c>
      <c r="C161" s="14" t="str">
        <f aca="false">IF(B161="","",IF(LEFT(B161,3)="INT","Intramuraal",IF(LEFT(B161,3)="GVS","GVS","")))</f>
        <v>Intramuraal</v>
      </c>
      <c r="D161" s="14" t="str">
        <f aca="false">IF(B161="","",IFERROR(INDEX(Intramuraal!$F:$F,MATCH(B161,Intramuraal!$A:$A,0)),IFERROR(INDEX(GVS!$F:$F,MATCH(B161,GVS!$A:$A,0)),"onbekend ID")))</f>
        <v>ciltacabtagene autoleucel (Carvykti®)</v>
      </c>
      <c r="E161" s="15" t="n">
        <f aca="false">IF(B161="","",IFERROR(IF(INDEX(Intramuraal!$C:$C,MATCH(B161,Intramuraal!$A:$A,0))="","",INDEX(Intramuraal!$C:$C,MATCH(B161,Intramuraal!$A:$A,0))),IFERROR(IF(INDEX(GVS!$C:$C,MATCH(B161,GVS!$A:$A,0))="","",INDEX(GVS!$C:$C,MATCH(B161,GVS!$A:$A,0))),"")))</f>
        <v>44854</v>
      </c>
      <c r="F161" s="14" t="str">
        <f aca="false">IF(B161="","",IFERROR(IF(INDEX(Intramuraal!$J:$J,MATCH(B161,Intramuraal!$A:$A,0))="","",INDEX(Intramuraal!$J:$J,MATCH(B161,Intramuraal!$A:$A,0))),IFERROR(IF(INDEX(GVS!$J:$J,MATCH(B161,GVS!$A:$A,0))="","",INDEX(GVS!$J:$J,MATCH(B161,GVS!$A:$A,0))),"")))</f>
        <v>Hemato-oncologie</v>
      </c>
      <c r="G161" s="14" t="str">
        <f aca="false">IF(B161="","",IFERROR(IF(INDEX(Intramuraal!$N:$N,MATCH(B161,Intramuraal!$A:$A,0))="","",INDEX(Intramuraal!$N:$N,MATCH(B161,Intramuraal!$A:$A,0))),IFERROR(IF(INDEX(GVS!$N:$N,MATCH(B161,GVS!$A:$A,0))="","",INDEX(GVS!$N:$N,MATCH(B161,GVS!$A:$A,0))),"")))</f>
        <v>Multipel myeloom</v>
      </c>
      <c r="H161" s="14" t="str">
        <f aca="false">IF(B161="","",IFERROR(IF(INDEX(Intramuraal!$O:$O,MATCH(B161,Intramuraal!$A:$A,0))="","",INDEX(Intramuraal!$O:$O,MATCH(B161,Intramuraal!$A:$A,0))),IFERROR(IF(INDEX(GVS!$O:$O,MATCH(B161,GVS!$A:$A,0))="","",INDEX(GVS!$O:$O,MATCH(B161,GVS!$A:$A,0))),"")))</f>
        <v>3e lijn of later</v>
      </c>
      <c r="I161" s="14" t="s">
        <v>7532</v>
      </c>
      <c r="J161" s="14" t="s">
        <v>7559</v>
      </c>
      <c r="K161" s="16" t="s">
        <v>8163</v>
      </c>
      <c r="L161" s="14" t="s">
        <v>7549</v>
      </c>
      <c r="M161" s="14" t="s">
        <v>7543</v>
      </c>
      <c r="N161" s="16" t="s">
        <v>8164</v>
      </c>
      <c r="O161" s="14" t="s">
        <v>7607</v>
      </c>
      <c r="P161" s="14" t="s">
        <v>7703</v>
      </c>
      <c r="Q161" s="16"/>
      <c r="R161" s="14" t="s">
        <v>8165</v>
      </c>
      <c r="S161" s="14" t="s">
        <v>8162</v>
      </c>
      <c r="T161" s="15" t="n">
        <v>46286</v>
      </c>
      <c r="U161" s="14" t="s">
        <v>168</v>
      </c>
    </row>
    <row r="162" customFormat="false" ht="63.75" hidden="false" customHeight="true" outlineLevel="0" collapsed="false">
      <c r="A162" s="14" t="str">
        <f aca="false">IF(B162="","","ARG-"&amp;TEXT(ROW()-1,"0000"))</f>
        <v>ARG-0161</v>
      </c>
      <c r="B162" s="14" t="s">
        <v>1717</v>
      </c>
      <c r="C162" s="14" t="str">
        <f aca="false">IF(B162="","",IF(LEFT(B162,3)="INT","Intramuraal",IF(LEFT(B162,3)="GVS","GVS","")))</f>
        <v>Intramuraal</v>
      </c>
      <c r="D162" s="14" t="str">
        <f aca="false">IF(B162="","",IFERROR(INDEX(Intramuraal!$F:$F,MATCH(B162,Intramuraal!$A:$A,0)),IFERROR(INDEX(GVS!$F:$F,MATCH(B162,GVS!$A:$A,0)),"onbekend ID")))</f>
        <v>ciltacabtagene autoleucel (Carvykti®)</v>
      </c>
      <c r="E162" s="15" t="n">
        <f aca="false">IF(B162="","",IFERROR(IF(INDEX(Intramuraal!$C:$C,MATCH(B162,Intramuraal!$A:$A,0))="","",INDEX(Intramuraal!$C:$C,MATCH(B162,Intramuraal!$A:$A,0))),IFERROR(IF(INDEX(GVS!$C:$C,MATCH(B162,GVS!$A:$A,0))="","",INDEX(GVS!$C:$C,MATCH(B162,GVS!$A:$A,0))),"")))</f>
        <v>44854</v>
      </c>
      <c r="F162" s="14" t="str">
        <f aca="false">IF(B162="","",IFERROR(IF(INDEX(Intramuraal!$J:$J,MATCH(B162,Intramuraal!$A:$A,0))="","",INDEX(Intramuraal!$J:$J,MATCH(B162,Intramuraal!$A:$A,0))),IFERROR(IF(INDEX(GVS!$J:$J,MATCH(B162,GVS!$A:$A,0))="","",INDEX(GVS!$J:$J,MATCH(B162,GVS!$A:$A,0))),"")))</f>
        <v>Hemato-oncologie</v>
      </c>
      <c r="G162" s="14" t="str">
        <f aca="false">IF(B162="","",IFERROR(IF(INDEX(Intramuraal!$N:$N,MATCH(B162,Intramuraal!$A:$A,0))="","",INDEX(Intramuraal!$N:$N,MATCH(B162,Intramuraal!$A:$A,0))),IFERROR(IF(INDEX(GVS!$N:$N,MATCH(B162,GVS!$A:$A,0))="","",INDEX(GVS!$N:$N,MATCH(B162,GVS!$A:$A,0))),"")))</f>
        <v>Multipel myeloom</v>
      </c>
      <c r="H162" s="14" t="str">
        <f aca="false">IF(B162="","",IFERROR(IF(INDEX(Intramuraal!$O:$O,MATCH(B162,Intramuraal!$A:$A,0))="","",INDEX(Intramuraal!$O:$O,MATCH(B162,Intramuraal!$A:$A,0))),IFERROR(IF(INDEX(GVS!$O:$O,MATCH(B162,GVS!$A:$A,0))="","",INDEX(GVS!$O:$O,MATCH(B162,GVS!$A:$A,0))),"")))</f>
        <v>3e lijn of later</v>
      </c>
      <c r="I162" s="14" t="s">
        <v>7532</v>
      </c>
      <c r="J162" s="14" t="s">
        <v>7547</v>
      </c>
      <c r="K162" s="16" t="s">
        <v>8166</v>
      </c>
      <c r="L162" s="14" t="s">
        <v>7535</v>
      </c>
      <c r="M162" s="14" t="s">
        <v>7543</v>
      </c>
      <c r="N162" s="16" t="s">
        <v>8167</v>
      </c>
      <c r="O162" s="14" t="s">
        <v>7607</v>
      </c>
      <c r="P162" s="14" t="s">
        <v>7703</v>
      </c>
      <c r="Q162" s="16"/>
      <c r="R162" s="14" t="s">
        <v>8168</v>
      </c>
      <c r="S162" s="14" t="s">
        <v>8162</v>
      </c>
      <c r="T162" s="15" t="n">
        <v>46286</v>
      </c>
      <c r="U162" s="14" t="s">
        <v>168</v>
      </c>
    </row>
    <row r="163" customFormat="false" ht="63.75" hidden="false" customHeight="true" outlineLevel="0" collapsed="false">
      <c r="A163" s="14" t="str">
        <f aca="false">IF(B163="","","ARG-"&amp;TEXT(ROW()-1,"0000"))</f>
        <v>ARG-0162</v>
      </c>
      <c r="B163" s="14" t="s">
        <v>1717</v>
      </c>
      <c r="C163" s="14" t="str">
        <f aca="false">IF(B163="","",IF(LEFT(B163,3)="INT","Intramuraal",IF(LEFT(B163,3)="GVS","GVS","")))</f>
        <v>Intramuraal</v>
      </c>
      <c r="D163" s="14" t="str">
        <f aca="false">IF(B163="","",IFERROR(INDEX(Intramuraal!$F:$F,MATCH(B163,Intramuraal!$A:$A,0)),IFERROR(INDEX(GVS!$F:$F,MATCH(B163,GVS!$A:$A,0)),"onbekend ID")))</f>
        <v>ciltacabtagene autoleucel (Carvykti®)</v>
      </c>
      <c r="E163" s="15" t="n">
        <f aca="false">IF(B163="","",IFERROR(IF(INDEX(Intramuraal!$C:$C,MATCH(B163,Intramuraal!$A:$A,0))="","",INDEX(Intramuraal!$C:$C,MATCH(B163,Intramuraal!$A:$A,0))),IFERROR(IF(INDEX(GVS!$C:$C,MATCH(B163,GVS!$A:$A,0))="","",INDEX(GVS!$C:$C,MATCH(B163,GVS!$A:$A,0))),"")))</f>
        <v>44854</v>
      </c>
      <c r="F163" s="14" t="str">
        <f aca="false">IF(B163="","",IFERROR(IF(INDEX(Intramuraal!$J:$J,MATCH(B163,Intramuraal!$A:$A,0))="","",INDEX(Intramuraal!$J:$J,MATCH(B163,Intramuraal!$A:$A,0))),IFERROR(IF(INDEX(GVS!$J:$J,MATCH(B163,GVS!$A:$A,0))="","",INDEX(GVS!$J:$J,MATCH(B163,GVS!$A:$A,0))),"")))</f>
        <v>Hemato-oncologie</v>
      </c>
      <c r="G163" s="14" t="str">
        <f aca="false">IF(B163="","",IFERROR(IF(INDEX(Intramuraal!$N:$N,MATCH(B163,Intramuraal!$A:$A,0))="","",INDEX(Intramuraal!$N:$N,MATCH(B163,Intramuraal!$A:$A,0))),IFERROR(IF(INDEX(GVS!$N:$N,MATCH(B163,GVS!$A:$A,0))="","",INDEX(GVS!$N:$N,MATCH(B163,GVS!$A:$A,0))),"")))</f>
        <v>Multipel myeloom</v>
      </c>
      <c r="H163" s="14" t="str">
        <f aca="false">IF(B163="","",IFERROR(IF(INDEX(Intramuraal!$O:$O,MATCH(B163,Intramuraal!$A:$A,0))="","",INDEX(Intramuraal!$O:$O,MATCH(B163,Intramuraal!$A:$A,0))),IFERROR(IF(INDEX(GVS!$O:$O,MATCH(B163,GVS!$A:$A,0))="","",INDEX(GVS!$O:$O,MATCH(B163,GVS!$A:$A,0))),"")))</f>
        <v>3e lijn of later</v>
      </c>
      <c r="I163" s="14" t="s">
        <v>7580</v>
      </c>
      <c r="J163" s="14" t="s">
        <v>2691</v>
      </c>
      <c r="K163" s="16" t="s">
        <v>8169</v>
      </c>
      <c r="L163" s="14" t="s">
        <v>7586</v>
      </c>
      <c r="M163" s="14" t="s">
        <v>7543</v>
      </c>
      <c r="N163" s="16" t="s">
        <v>8170</v>
      </c>
      <c r="O163" s="14" t="s">
        <v>7784</v>
      </c>
      <c r="P163" s="14" t="s">
        <v>8171</v>
      </c>
      <c r="Q163" s="16"/>
      <c r="R163" s="14" t="s">
        <v>8172</v>
      </c>
      <c r="S163" s="14" t="s">
        <v>8162</v>
      </c>
      <c r="T163" s="15" t="n">
        <v>46286</v>
      </c>
      <c r="U163" s="14" t="s">
        <v>168</v>
      </c>
    </row>
    <row r="164" customFormat="false" ht="89.25" hidden="false" customHeight="true" outlineLevel="0" collapsed="false">
      <c r="A164" s="14" t="str">
        <f aca="false">IF(B164="","","ARG-"&amp;TEXT(ROW()-1,"0000"))</f>
        <v>ARG-0163</v>
      </c>
      <c r="B164" s="14" t="s">
        <v>1717</v>
      </c>
      <c r="C164" s="14" t="str">
        <f aca="false">IF(B164="","",IF(LEFT(B164,3)="INT","Intramuraal",IF(LEFT(B164,3)="GVS","GVS","")))</f>
        <v>Intramuraal</v>
      </c>
      <c r="D164" s="14" t="str">
        <f aca="false">IF(B164="","",IFERROR(INDEX(Intramuraal!$F:$F,MATCH(B164,Intramuraal!$A:$A,0)),IFERROR(INDEX(GVS!$F:$F,MATCH(B164,GVS!$A:$A,0)),"onbekend ID")))</f>
        <v>ciltacabtagene autoleucel (Carvykti®)</v>
      </c>
      <c r="E164" s="15" t="n">
        <f aca="false">IF(B164="","",IFERROR(IF(INDEX(Intramuraal!$C:$C,MATCH(B164,Intramuraal!$A:$A,0))="","",INDEX(Intramuraal!$C:$C,MATCH(B164,Intramuraal!$A:$A,0))),IFERROR(IF(INDEX(GVS!$C:$C,MATCH(B164,GVS!$A:$A,0))="","",INDEX(GVS!$C:$C,MATCH(B164,GVS!$A:$A,0))),"")))</f>
        <v>44854</v>
      </c>
      <c r="F164" s="14" t="str">
        <f aca="false">IF(B164="","",IFERROR(IF(INDEX(Intramuraal!$J:$J,MATCH(B164,Intramuraal!$A:$A,0))="","",INDEX(Intramuraal!$J:$J,MATCH(B164,Intramuraal!$A:$A,0))),IFERROR(IF(INDEX(GVS!$J:$J,MATCH(B164,GVS!$A:$A,0))="","",INDEX(GVS!$J:$J,MATCH(B164,GVS!$A:$A,0))),"")))</f>
        <v>Hemato-oncologie</v>
      </c>
      <c r="G164" s="14" t="str">
        <f aca="false">IF(B164="","",IFERROR(IF(INDEX(Intramuraal!$N:$N,MATCH(B164,Intramuraal!$A:$A,0))="","",INDEX(Intramuraal!$N:$N,MATCH(B164,Intramuraal!$A:$A,0))),IFERROR(IF(INDEX(GVS!$N:$N,MATCH(B164,GVS!$A:$A,0))="","",INDEX(GVS!$N:$N,MATCH(B164,GVS!$A:$A,0))),"")))</f>
        <v>Multipel myeloom</v>
      </c>
      <c r="H164" s="14" t="str">
        <f aca="false">IF(B164="","",IFERROR(IF(INDEX(Intramuraal!$O:$O,MATCH(B164,Intramuraal!$A:$A,0))="","",INDEX(Intramuraal!$O:$O,MATCH(B164,Intramuraal!$A:$A,0))),IFERROR(IF(INDEX(GVS!$O:$O,MATCH(B164,GVS!$A:$A,0))="","",INDEX(GVS!$O:$O,MATCH(B164,GVS!$A:$A,0))),"")))</f>
        <v>3e lijn of later</v>
      </c>
      <c r="I164" s="14" t="s">
        <v>7580</v>
      </c>
      <c r="J164" s="14" t="s">
        <v>7533</v>
      </c>
      <c r="K164" s="16" t="s">
        <v>8173</v>
      </c>
      <c r="L164" s="14" t="s">
        <v>7586</v>
      </c>
      <c r="M164" s="14" t="s">
        <v>7536</v>
      </c>
      <c r="N164" s="16" t="s">
        <v>8174</v>
      </c>
      <c r="O164" s="14" t="s">
        <v>7784</v>
      </c>
      <c r="P164" s="14" t="s">
        <v>8126</v>
      </c>
      <c r="Q164" s="16"/>
      <c r="R164" s="14" t="s">
        <v>8175</v>
      </c>
      <c r="S164" s="14" t="s">
        <v>8162</v>
      </c>
      <c r="T164" s="15" t="n">
        <v>46286</v>
      </c>
      <c r="U164" s="14" t="s">
        <v>168</v>
      </c>
    </row>
    <row r="165" customFormat="false" ht="63.75" hidden="false" customHeight="true" outlineLevel="0" collapsed="false">
      <c r="A165" s="14" t="str">
        <f aca="false">IF(B165="","","ARG-"&amp;TEXT(ROW()-1,"0000"))</f>
        <v>ARG-0164</v>
      </c>
      <c r="B165" s="14" t="s">
        <v>1717</v>
      </c>
      <c r="C165" s="14" t="str">
        <f aca="false">IF(B165="","",IF(LEFT(B165,3)="INT","Intramuraal",IF(LEFT(B165,3)="GVS","GVS","")))</f>
        <v>Intramuraal</v>
      </c>
      <c r="D165" s="14" t="str">
        <f aca="false">IF(B165="","",IFERROR(INDEX(Intramuraal!$F:$F,MATCH(B165,Intramuraal!$A:$A,0)),IFERROR(INDEX(GVS!$F:$F,MATCH(B165,GVS!$A:$A,0)),"onbekend ID")))</f>
        <v>ciltacabtagene autoleucel (Carvykti®)</v>
      </c>
      <c r="E165" s="15" t="n">
        <f aca="false">IF(B165="","",IFERROR(IF(INDEX(Intramuraal!$C:$C,MATCH(B165,Intramuraal!$A:$A,0))="","",INDEX(Intramuraal!$C:$C,MATCH(B165,Intramuraal!$A:$A,0))),IFERROR(IF(INDEX(GVS!$C:$C,MATCH(B165,GVS!$A:$A,0))="","",INDEX(GVS!$C:$C,MATCH(B165,GVS!$A:$A,0))),"")))</f>
        <v>44854</v>
      </c>
      <c r="F165" s="14" t="str">
        <f aca="false">IF(B165="","",IFERROR(IF(INDEX(Intramuraal!$J:$J,MATCH(B165,Intramuraal!$A:$A,0))="","",INDEX(Intramuraal!$J:$J,MATCH(B165,Intramuraal!$A:$A,0))),IFERROR(IF(INDEX(GVS!$J:$J,MATCH(B165,GVS!$A:$A,0))="","",INDEX(GVS!$J:$J,MATCH(B165,GVS!$A:$A,0))),"")))</f>
        <v>Hemato-oncologie</v>
      </c>
      <c r="G165" s="14" t="str">
        <f aca="false">IF(B165="","",IFERROR(IF(INDEX(Intramuraal!$N:$N,MATCH(B165,Intramuraal!$A:$A,0))="","",INDEX(Intramuraal!$N:$N,MATCH(B165,Intramuraal!$A:$A,0))),IFERROR(IF(INDEX(GVS!$N:$N,MATCH(B165,GVS!$A:$A,0))="","",INDEX(GVS!$N:$N,MATCH(B165,GVS!$A:$A,0))),"")))</f>
        <v>Multipel myeloom</v>
      </c>
      <c r="H165" s="14" t="str">
        <f aca="false">IF(B165="","",IFERROR(IF(INDEX(Intramuraal!$O:$O,MATCH(B165,Intramuraal!$A:$A,0))="","",INDEX(Intramuraal!$O:$O,MATCH(B165,Intramuraal!$A:$A,0))),IFERROR(IF(INDEX(GVS!$O:$O,MATCH(B165,GVS!$A:$A,0))="","",INDEX(GVS!$O:$O,MATCH(B165,GVS!$A:$A,0))),"")))</f>
        <v>3e lijn of later</v>
      </c>
      <c r="I165" s="14" t="s">
        <v>7580</v>
      </c>
      <c r="J165" s="14" t="s">
        <v>2691</v>
      </c>
      <c r="K165" s="16" t="s">
        <v>8176</v>
      </c>
      <c r="L165" s="14" t="s">
        <v>7586</v>
      </c>
      <c r="M165" s="14" t="s">
        <v>7550</v>
      </c>
      <c r="N165" s="16" t="s">
        <v>8177</v>
      </c>
      <c r="O165" s="14" t="s">
        <v>7784</v>
      </c>
      <c r="P165" s="14" t="s">
        <v>8126</v>
      </c>
      <c r="Q165" s="16"/>
      <c r="R165" s="14" t="s">
        <v>8178</v>
      </c>
      <c r="S165" s="14" t="s">
        <v>8162</v>
      </c>
      <c r="T165" s="15" t="n">
        <v>46286</v>
      </c>
      <c r="U165" s="14" t="s">
        <v>168</v>
      </c>
    </row>
    <row r="166" customFormat="false" ht="114.75" hidden="false" customHeight="true" outlineLevel="0" collapsed="false">
      <c r="A166" s="14" t="str">
        <f aca="false">IF(B166="","","ARG-"&amp;TEXT(ROW()-1,"0000"))</f>
        <v>ARG-0165</v>
      </c>
      <c r="B166" s="14" t="s">
        <v>1717</v>
      </c>
      <c r="C166" s="14" t="str">
        <f aca="false">IF(B166="","",IF(LEFT(B166,3)="INT","Intramuraal",IF(LEFT(B166,3)="GVS","GVS","")))</f>
        <v>Intramuraal</v>
      </c>
      <c r="D166" s="14" t="str">
        <f aca="false">IF(B166="","",IFERROR(INDEX(Intramuraal!$F:$F,MATCH(B166,Intramuraal!$A:$A,0)),IFERROR(INDEX(GVS!$F:$F,MATCH(B166,GVS!$A:$A,0)),"onbekend ID")))</f>
        <v>ciltacabtagene autoleucel (Carvykti®)</v>
      </c>
      <c r="E166" s="15" t="n">
        <f aca="false">IF(B166="","",IFERROR(IF(INDEX(Intramuraal!$C:$C,MATCH(B166,Intramuraal!$A:$A,0))="","",INDEX(Intramuraal!$C:$C,MATCH(B166,Intramuraal!$A:$A,0))),IFERROR(IF(INDEX(GVS!$C:$C,MATCH(B166,GVS!$A:$A,0))="","",INDEX(GVS!$C:$C,MATCH(B166,GVS!$A:$A,0))),"")))</f>
        <v>44854</v>
      </c>
      <c r="F166" s="14" t="str">
        <f aca="false">IF(B166="","",IFERROR(IF(INDEX(Intramuraal!$J:$J,MATCH(B166,Intramuraal!$A:$A,0))="","",INDEX(Intramuraal!$J:$J,MATCH(B166,Intramuraal!$A:$A,0))),IFERROR(IF(INDEX(GVS!$J:$J,MATCH(B166,GVS!$A:$A,0))="","",INDEX(GVS!$J:$J,MATCH(B166,GVS!$A:$A,0))),"")))</f>
        <v>Hemato-oncologie</v>
      </c>
      <c r="G166" s="14" t="str">
        <f aca="false">IF(B166="","",IFERROR(IF(INDEX(Intramuraal!$N:$N,MATCH(B166,Intramuraal!$A:$A,0))="","",INDEX(Intramuraal!$N:$N,MATCH(B166,Intramuraal!$A:$A,0))),IFERROR(IF(INDEX(GVS!$N:$N,MATCH(B166,GVS!$A:$A,0))="","",INDEX(GVS!$N:$N,MATCH(B166,GVS!$A:$A,0))),"")))</f>
        <v>Multipel myeloom</v>
      </c>
      <c r="H166" s="14" t="str">
        <f aca="false">IF(B166="","",IFERROR(IF(INDEX(Intramuraal!$O:$O,MATCH(B166,Intramuraal!$A:$A,0))="","",INDEX(Intramuraal!$O:$O,MATCH(B166,Intramuraal!$A:$A,0))),IFERROR(IF(INDEX(GVS!$O:$O,MATCH(B166,GVS!$A:$A,0))="","",INDEX(GVS!$O:$O,MATCH(B166,GVS!$A:$A,0))),"")))</f>
        <v>3e lijn of later</v>
      </c>
      <c r="I166" s="14" t="s">
        <v>7580</v>
      </c>
      <c r="J166" s="14" t="s">
        <v>7559</v>
      </c>
      <c r="K166" s="16" t="s">
        <v>8179</v>
      </c>
      <c r="L166" s="14" t="s">
        <v>7586</v>
      </c>
      <c r="M166" s="14" t="s">
        <v>7536</v>
      </c>
      <c r="N166" s="16" t="s">
        <v>8180</v>
      </c>
      <c r="O166" s="14" t="s">
        <v>7784</v>
      </c>
      <c r="P166" s="14" t="s">
        <v>8110</v>
      </c>
      <c r="Q166" s="16"/>
      <c r="R166" s="14" t="s">
        <v>8181</v>
      </c>
      <c r="S166" s="14" t="s">
        <v>8162</v>
      </c>
      <c r="T166" s="15" t="n">
        <v>46286</v>
      </c>
      <c r="U166" s="14" t="s">
        <v>168</v>
      </c>
    </row>
    <row r="167" customFormat="false" ht="102" hidden="false" customHeight="true" outlineLevel="0" collapsed="false">
      <c r="A167" s="14" t="str">
        <f aca="false">IF(B167="","","ARG-"&amp;TEXT(ROW()-1,"0000"))</f>
        <v>ARG-0166</v>
      </c>
      <c r="B167" s="14" t="s">
        <v>1717</v>
      </c>
      <c r="C167" s="14" t="str">
        <f aca="false">IF(B167="","",IF(LEFT(B167,3)="INT","Intramuraal",IF(LEFT(B167,3)="GVS","GVS","")))</f>
        <v>Intramuraal</v>
      </c>
      <c r="D167" s="14" t="str">
        <f aca="false">IF(B167="","",IFERROR(INDEX(Intramuraal!$F:$F,MATCH(B167,Intramuraal!$A:$A,0)),IFERROR(INDEX(GVS!$F:$F,MATCH(B167,GVS!$A:$A,0)),"onbekend ID")))</f>
        <v>ciltacabtagene autoleucel (Carvykti®)</v>
      </c>
      <c r="E167" s="15" t="n">
        <f aca="false">IF(B167="","",IFERROR(IF(INDEX(Intramuraal!$C:$C,MATCH(B167,Intramuraal!$A:$A,0))="","",INDEX(Intramuraal!$C:$C,MATCH(B167,Intramuraal!$A:$A,0))),IFERROR(IF(INDEX(GVS!$C:$C,MATCH(B167,GVS!$A:$A,0))="","",INDEX(GVS!$C:$C,MATCH(B167,GVS!$A:$A,0))),"")))</f>
        <v>44854</v>
      </c>
      <c r="F167" s="14" t="str">
        <f aca="false">IF(B167="","",IFERROR(IF(INDEX(Intramuraal!$J:$J,MATCH(B167,Intramuraal!$A:$A,0))="","",INDEX(Intramuraal!$J:$J,MATCH(B167,Intramuraal!$A:$A,0))),IFERROR(IF(INDEX(GVS!$J:$J,MATCH(B167,GVS!$A:$A,0))="","",INDEX(GVS!$J:$J,MATCH(B167,GVS!$A:$A,0))),"")))</f>
        <v>Hemato-oncologie</v>
      </c>
      <c r="G167" s="14" t="str">
        <f aca="false">IF(B167="","",IFERROR(IF(INDEX(Intramuraal!$N:$N,MATCH(B167,Intramuraal!$A:$A,0))="","",INDEX(Intramuraal!$N:$N,MATCH(B167,Intramuraal!$A:$A,0))),IFERROR(IF(INDEX(GVS!$N:$N,MATCH(B167,GVS!$A:$A,0))="","",INDEX(GVS!$N:$N,MATCH(B167,GVS!$A:$A,0))),"")))</f>
        <v>Multipel myeloom</v>
      </c>
      <c r="H167" s="14" t="str">
        <f aca="false">IF(B167="","",IFERROR(IF(INDEX(Intramuraal!$O:$O,MATCH(B167,Intramuraal!$A:$A,0))="","",INDEX(Intramuraal!$O:$O,MATCH(B167,Intramuraal!$A:$A,0))),IFERROR(IF(INDEX(GVS!$O:$O,MATCH(B167,GVS!$A:$A,0))="","",INDEX(GVS!$O:$O,MATCH(B167,GVS!$A:$A,0))),"")))</f>
        <v>3e lijn of later</v>
      </c>
      <c r="I167" s="14" t="s">
        <v>7580</v>
      </c>
      <c r="J167" s="14" t="s">
        <v>7604</v>
      </c>
      <c r="K167" s="16" t="s">
        <v>8182</v>
      </c>
      <c r="L167" s="14" t="s">
        <v>7586</v>
      </c>
      <c r="M167" s="14" t="s">
        <v>7536</v>
      </c>
      <c r="N167" s="16" t="s">
        <v>8183</v>
      </c>
      <c r="O167" s="14" t="s">
        <v>7607</v>
      </c>
      <c r="P167" s="14" t="s">
        <v>8184</v>
      </c>
      <c r="Q167" s="16"/>
      <c r="R167" s="14" t="s">
        <v>8185</v>
      </c>
      <c r="S167" s="14" t="s">
        <v>8162</v>
      </c>
      <c r="T167" s="15" t="n">
        <v>46286</v>
      </c>
      <c r="U167" s="14" t="s">
        <v>168</v>
      </c>
    </row>
    <row r="168" customFormat="false" ht="38.25" hidden="false" customHeight="true" outlineLevel="0" collapsed="false">
      <c r="A168" s="14" t="str">
        <f aca="false">IF(B168="","","ARG-"&amp;TEXT(ROW()-1,"0000"))</f>
        <v>ARG-0167</v>
      </c>
      <c r="B168" s="14" t="s">
        <v>1717</v>
      </c>
      <c r="C168" s="14" t="str">
        <f aca="false">IF(B168="","",IF(LEFT(B168,3)="INT","Intramuraal",IF(LEFT(B168,3)="GVS","GVS","")))</f>
        <v>Intramuraal</v>
      </c>
      <c r="D168" s="14" t="str">
        <f aca="false">IF(B168="","",IFERROR(INDEX(Intramuraal!$F:$F,MATCH(B168,Intramuraal!$A:$A,0)),IFERROR(INDEX(GVS!$F:$F,MATCH(B168,GVS!$A:$A,0)),"onbekend ID")))</f>
        <v>ciltacabtagene autoleucel (Carvykti®)</v>
      </c>
      <c r="E168" s="15" t="n">
        <f aca="false">IF(B168="","",IFERROR(IF(INDEX(Intramuraal!$C:$C,MATCH(B168,Intramuraal!$A:$A,0))="","",INDEX(Intramuraal!$C:$C,MATCH(B168,Intramuraal!$A:$A,0))),IFERROR(IF(INDEX(GVS!$C:$C,MATCH(B168,GVS!$A:$A,0))="","",INDEX(GVS!$C:$C,MATCH(B168,GVS!$A:$A,0))),"")))</f>
        <v>44854</v>
      </c>
      <c r="F168" s="14" t="str">
        <f aca="false">IF(B168="","",IFERROR(IF(INDEX(Intramuraal!$J:$J,MATCH(B168,Intramuraal!$A:$A,0))="","",INDEX(Intramuraal!$J:$J,MATCH(B168,Intramuraal!$A:$A,0))),IFERROR(IF(INDEX(GVS!$J:$J,MATCH(B168,GVS!$A:$A,0))="","",INDEX(GVS!$J:$J,MATCH(B168,GVS!$A:$A,0))),"")))</f>
        <v>Hemato-oncologie</v>
      </c>
      <c r="G168" s="14" t="str">
        <f aca="false">IF(B168="","",IFERROR(IF(INDEX(Intramuraal!$N:$N,MATCH(B168,Intramuraal!$A:$A,0))="","",INDEX(Intramuraal!$N:$N,MATCH(B168,Intramuraal!$A:$A,0))),IFERROR(IF(INDEX(GVS!$N:$N,MATCH(B168,GVS!$A:$A,0))="","",INDEX(GVS!$N:$N,MATCH(B168,GVS!$A:$A,0))),"")))</f>
        <v>Multipel myeloom</v>
      </c>
      <c r="H168" s="14" t="str">
        <f aca="false">IF(B168="","",IFERROR(IF(INDEX(Intramuraal!$O:$O,MATCH(B168,Intramuraal!$A:$A,0))="","",INDEX(Intramuraal!$O:$O,MATCH(B168,Intramuraal!$A:$A,0))),IFERROR(IF(INDEX(GVS!$O:$O,MATCH(B168,GVS!$A:$A,0))="","",INDEX(GVS!$O:$O,MATCH(B168,GVS!$A:$A,0))),"")))</f>
        <v>3e lijn of later</v>
      </c>
      <c r="I168" s="14" t="s">
        <v>7610</v>
      </c>
      <c r="J168" s="14" t="s">
        <v>7611</v>
      </c>
      <c r="K168" s="16" t="s">
        <v>8186</v>
      </c>
      <c r="L168" s="14" t="s">
        <v>7535</v>
      </c>
      <c r="M168" s="14" t="s">
        <v>7550</v>
      </c>
      <c r="N168" s="16" t="s">
        <v>8187</v>
      </c>
      <c r="O168" s="14" t="s">
        <v>7784</v>
      </c>
      <c r="P168" s="14" t="s">
        <v>8188</v>
      </c>
      <c r="Q168" s="16"/>
      <c r="R168" s="14" t="s">
        <v>8189</v>
      </c>
      <c r="S168" s="14" t="s">
        <v>8162</v>
      </c>
      <c r="T168" s="15" t="n">
        <v>46286</v>
      </c>
      <c r="U168" s="14" t="s">
        <v>168</v>
      </c>
    </row>
    <row r="169" customFormat="false" ht="63.75" hidden="false" customHeight="true" outlineLevel="0" collapsed="false">
      <c r="A169" s="14" t="str">
        <f aca="false">IF(B169="","","ARG-"&amp;TEXT(ROW()-1,"0000"))</f>
        <v>ARG-0168</v>
      </c>
      <c r="B169" s="14" t="s">
        <v>1717</v>
      </c>
      <c r="C169" s="14" t="str">
        <f aca="false">IF(B169="","",IF(LEFT(B169,3)="INT","Intramuraal",IF(LEFT(B169,3)="GVS","GVS","")))</f>
        <v>Intramuraal</v>
      </c>
      <c r="D169" s="14" t="str">
        <f aca="false">IF(B169="","",IFERROR(INDEX(Intramuraal!$F:$F,MATCH(B169,Intramuraal!$A:$A,0)),IFERROR(INDEX(GVS!$F:$F,MATCH(B169,GVS!$A:$A,0)),"onbekend ID")))</f>
        <v>ciltacabtagene autoleucel (Carvykti®)</v>
      </c>
      <c r="E169" s="15" t="n">
        <f aca="false">IF(B169="","",IFERROR(IF(INDEX(Intramuraal!$C:$C,MATCH(B169,Intramuraal!$A:$A,0))="","",INDEX(Intramuraal!$C:$C,MATCH(B169,Intramuraal!$A:$A,0))),IFERROR(IF(INDEX(GVS!$C:$C,MATCH(B169,GVS!$A:$A,0))="","",INDEX(GVS!$C:$C,MATCH(B169,GVS!$A:$A,0))),"")))</f>
        <v>44854</v>
      </c>
      <c r="F169" s="14" t="str">
        <f aca="false">IF(B169="","",IFERROR(IF(INDEX(Intramuraal!$J:$J,MATCH(B169,Intramuraal!$A:$A,0))="","",INDEX(Intramuraal!$J:$J,MATCH(B169,Intramuraal!$A:$A,0))),IFERROR(IF(INDEX(GVS!$J:$J,MATCH(B169,GVS!$A:$A,0))="","",INDEX(GVS!$J:$J,MATCH(B169,GVS!$A:$A,0))),"")))</f>
        <v>Hemato-oncologie</v>
      </c>
      <c r="G169" s="14" t="str">
        <f aca="false">IF(B169="","",IFERROR(IF(INDEX(Intramuraal!$N:$N,MATCH(B169,Intramuraal!$A:$A,0))="","",INDEX(Intramuraal!$N:$N,MATCH(B169,Intramuraal!$A:$A,0))),IFERROR(IF(INDEX(GVS!$N:$N,MATCH(B169,GVS!$A:$A,0))="","",INDEX(GVS!$N:$N,MATCH(B169,GVS!$A:$A,0))),"")))</f>
        <v>Multipel myeloom</v>
      </c>
      <c r="H169" s="14" t="str">
        <f aca="false">IF(B169="","",IFERROR(IF(INDEX(Intramuraal!$O:$O,MATCH(B169,Intramuraal!$A:$A,0))="","",INDEX(Intramuraal!$O:$O,MATCH(B169,Intramuraal!$A:$A,0))),IFERROR(IF(INDEX(GVS!$O:$O,MATCH(B169,GVS!$A:$A,0))="","",INDEX(GVS!$O:$O,MATCH(B169,GVS!$A:$A,0))),"")))</f>
        <v>3e lijn of later</v>
      </c>
      <c r="I169" s="14" t="s">
        <v>7658</v>
      </c>
      <c r="J169" s="14" t="s">
        <v>7659</v>
      </c>
      <c r="K169" s="16" t="s">
        <v>8190</v>
      </c>
      <c r="L169" s="14" t="s">
        <v>7549</v>
      </c>
      <c r="M169" s="14" t="s">
        <v>7543</v>
      </c>
      <c r="N169" s="16" t="s">
        <v>8191</v>
      </c>
      <c r="O169" s="14" t="s">
        <v>7662</v>
      </c>
      <c r="P169" s="14" t="s">
        <v>8192</v>
      </c>
      <c r="Q169" s="16"/>
      <c r="R169" s="14" t="s">
        <v>8193</v>
      </c>
      <c r="S169" s="14" t="s">
        <v>8162</v>
      </c>
      <c r="T169" s="15" t="n">
        <v>46286</v>
      </c>
      <c r="U169" s="14" t="s">
        <v>168</v>
      </c>
    </row>
    <row r="170" customFormat="false" ht="102" hidden="false" customHeight="true" outlineLevel="0" collapsed="false">
      <c r="A170" s="14" t="str">
        <f aca="false">IF(B170="","","ARG-"&amp;TEXT(ROW()-1,"0000"))</f>
        <v>ARG-0169</v>
      </c>
      <c r="B170" s="14" t="s">
        <v>1693</v>
      </c>
      <c r="C170" s="14" t="str">
        <f aca="false">IF(B170="","",IF(LEFT(B170,3)="INT","Intramuraal",IF(LEFT(B170,3)="GVS","GVS","")))</f>
        <v>Intramuraal</v>
      </c>
      <c r="D170" s="14" t="str">
        <f aca="false">IF(B170="","",IFERROR(INDEX(Intramuraal!$F:$F,MATCH(B170,Intramuraal!$A:$A,0)),IFERROR(INDEX(GVS!$F:$F,MATCH(B170,GVS!$A:$A,0)),"onbekend ID")))</f>
        <v>tafasitamab (Minjuvi®)</v>
      </c>
      <c r="E170" s="15" t="n">
        <f aca="false">IF(B170="","",IFERROR(IF(INDEX(Intramuraal!$C:$C,MATCH(B170,Intramuraal!$A:$A,0))="","",INDEX(Intramuraal!$C:$C,MATCH(B170,Intramuraal!$A:$A,0))),IFERROR(IF(INDEX(GVS!$C:$C,MATCH(B170,GVS!$A:$A,0))="","",INDEX(GVS!$C:$C,MATCH(B170,GVS!$A:$A,0))),"")))</f>
        <v>44972</v>
      </c>
      <c r="F170" s="14" t="str">
        <f aca="false">IF(B170="","",IFERROR(IF(INDEX(Intramuraal!$J:$J,MATCH(B170,Intramuraal!$A:$A,0))="","",INDEX(Intramuraal!$J:$J,MATCH(B170,Intramuraal!$A:$A,0))),IFERROR(IF(INDEX(GVS!$J:$J,MATCH(B170,GVS!$A:$A,0))="","",INDEX(GVS!$J:$J,MATCH(B170,GVS!$A:$A,0))),"")))</f>
        <v>Hemato-oncologie</v>
      </c>
      <c r="G170" s="14" t="str">
        <f aca="false">IF(B170="","",IFERROR(IF(INDEX(Intramuraal!$N:$N,MATCH(B170,Intramuraal!$A:$A,0))="","",INDEX(Intramuraal!$N:$N,MATCH(B170,Intramuraal!$A:$A,0))),IFERROR(IF(INDEX(GVS!$N:$N,MATCH(B170,GVS!$A:$A,0))="","",INDEX(GVS!$N:$N,MATCH(B170,GVS!$A:$A,0))),"")))</f>
        <v>DLBCL / LBCL</v>
      </c>
      <c r="H170" s="14" t="str">
        <f aca="false">IF(B170="","",IFERROR(IF(INDEX(Intramuraal!$O:$O,MATCH(B170,Intramuraal!$A:$A,0))="","",INDEX(Intramuraal!$O:$O,MATCH(B170,Intramuraal!$A:$A,0))),IFERROR(IF(INDEX(GVS!$O:$O,MATCH(B170,GVS!$A:$A,0))="","",INDEX(GVS!$O:$O,MATCH(B170,GVS!$A:$A,0))),"")))</f>
        <v>2e lijn</v>
      </c>
      <c r="I170" s="14" t="s">
        <v>7532</v>
      </c>
      <c r="J170" s="14" t="s">
        <v>7533</v>
      </c>
      <c r="K170" s="16" t="s">
        <v>8194</v>
      </c>
      <c r="L170" s="14" t="s">
        <v>7549</v>
      </c>
      <c r="M170" s="14" t="s">
        <v>7536</v>
      </c>
      <c r="N170" s="16" t="s">
        <v>8195</v>
      </c>
      <c r="O170" s="14" t="s">
        <v>7607</v>
      </c>
      <c r="P170" s="14" t="s">
        <v>7758</v>
      </c>
      <c r="Q170" s="16"/>
      <c r="R170" s="14" t="s">
        <v>8196</v>
      </c>
      <c r="S170" s="14" t="s">
        <v>8197</v>
      </c>
      <c r="T170" s="15" t="n">
        <v>46286</v>
      </c>
      <c r="U170" s="14" t="s">
        <v>168</v>
      </c>
    </row>
    <row r="171" customFormat="false" ht="63.75" hidden="false" customHeight="true" outlineLevel="0" collapsed="false">
      <c r="A171" s="14" t="str">
        <f aca="false">IF(B171="","","ARG-"&amp;TEXT(ROW()-1,"0000"))</f>
        <v>ARG-0170</v>
      </c>
      <c r="B171" s="14" t="s">
        <v>1693</v>
      </c>
      <c r="C171" s="14" t="str">
        <f aca="false">IF(B171="","",IF(LEFT(B171,3)="INT","Intramuraal",IF(LEFT(B171,3)="GVS","GVS","")))</f>
        <v>Intramuraal</v>
      </c>
      <c r="D171" s="14" t="str">
        <f aca="false">IF(B171="","",IFERROR(INDEX(Intramuraal!$F:$F,MATCH(B171,Intramuraal!$A:$A,0)),IFERROR(INDEX(GVS!$F:$F,MATCH(B171,GVS!$A:$A,0)),"onbekend ID")))</f>
        <v>tafasitamab (Minjuvi®)</v>
      </c>
      <c r="E171" s="15" t="n">
        <f aca="false">IF(B171="","",IFERROR(IF(INDEX(Intramuraal!$C:$C,MATCH(B171,Intramuraal!$A:$A,0))="","",INDEX(Intramuraal!$C:$C,MATCH(B171,Intramuraal!$A:$A,0))),IFERROR(IF(INDEX(GVS!$C:$C,MATCH(B171,GVS!$A:$A,0))="","",INDEX(GVS!$C:$C,MATCH(B171,GVS!$A:$A,0))),"")))</f>
        <v>44972</v>
      </c>
      <c r="F171" s="14" t="str">
        <f aca="false">IF(B171="","",IFERROR(IF(INDEX(Intramuraal!$J:$J,MATCH(B171,Intramuraal!$A:$A,0))="","",INDEX(Intramuraal!$J:$J,MATCH(B171,Intramuraal!$A:$A,0))),IFERROR(IF(INDEX(GVS!$J:$J,MATCH(B171,GVS!$A:$A,0))="","",INDEX(GVS!$J:$J,MATCH(B171,GVS!$A:$A,0))),"")))</f>
        <v>Hemato-oncologie</v>
      </c>
      <c r="G171" s="14" t="str">
        <f aca="false">IF(B171="","",IFERROR(IF(INDEX(Intramuraal!$N:$N,MATCH(B171,Intramuraal!$A:$A,0))="","",INDEX(Intramuraal!$N:$N,MATCH(B171,Intramuraal!$A:$A,0))),IFERROR(IF(INDEX(GVS!$N:$N,MATCH(B171,GVS!$A:$A,0))="","",INDEX(GVS!$N:$N,MATCH(B171,GVS!$A:$A,0))),"")))</f>
        <v>DLBCL / LBCL</v>
      </c>
      <c r="H171" s="14" t="str">
        <f aca="false">IF(B171="","",IFERROR(IF(INDEX(Intramuraal!$O:$O,MATCH(B171,Intramuraal!$A:$A,0))="","",INDEX(Intramuraal!$O:$O,MATCH(B171,Intramuraal!$A:$A,0))),IFERROR(IF(INDEX(GVS!$O:$O,MATCH(B171,GVS!$A:$A,0))="","",INDEX(GVS!$O:$O,MATCH(B171,GVS!$A:$A,0))),"")))</f>
        <v>2e lijn</v>
      </c>
      <c r="I171" s="14" t="s">
        <v>7532</v>
      </c>
      <c r="J171" s="14" t="s">
        <v>8069</v>
      </c>
      <c r="K171" s="16" t="s">
        <v>8198</v>
      </c>
      <c r="L171" s="14" t="s">
        <v>7549</v>
      </c>
      <c r="M171" s="14" t="s">
        <v>7536</v>
      </c>
      <c r="N171" s="16" t="s">
        <v>8199</v>
      </c>
      <c r="O171" s="14" t="s">
        <v>7607</v>
      </c>
      <c r="P171" s="14" t="s">
        <v>8200</v>
      </c>
      <c r="Q171" s="16"/>
      <c r="R171" s="14" t="s">
        <v>8201</v>
      </c>
      <c r="S171" s="14" t="s">
        <v>8197</v>
      </c>
      <c r="T171" s="15" t="n">
        <v>46286</v>
      </c>
      <c r="U171" s="14" t="s">
        <v>168</v>
      </c>
    </row>
    <row r="172" customFormat="false" ht="63.75" hidden="false" customHeight="true" outlineLevel="0" collapsed="false">
      <c r="A172" s="14" t="str">
        <f aca="false">IF(B172="","","ARG-"&amp;TEXT(ROW()-1,"0000"))</f>
        <v>ARG-0171</v>
      </c>
      <c r="B172" s="14" t="s">
        <v>1693</v>
      </c>
      <c r="C172" s="14" t="str">
        <f aca="false">IF(B172="","",IF(LEFT(B172,3)="INT","Intramuraal",IF(LEFT(B172,3)="GVS","GVS","")))</f>
        <v>Intramuraal</v>
      </c>
      <c r="D172" s="14" t="str">
        <f aca="false">IF(B172="","",IFERROR(INDEX(Intramuraal!$F:$F,MATCH(B172,Intramuraal!$A:$A,0)),IFERROR(INDEX(GVS!$F:$F,MATCH(B172,GVS!$A:$A,0)),"onbekend ID")))</f>
        <v>tafasitamab (Minjuvi®)</v>
      </c>
      <c r="E172" s="15" t="n">
        <f aca="false">IF(B172="","",IFERROR(IF(INDEX(Intramuraal!$C:$C,MATCH(B172,Intramuraal!$A:$A,0))="","",INDEX(Intramuraal!$C:$C,MATCH(B172,Intramuraal!$A:$A,0))),IFERROR(IF(INDEX(GVS!$C:$C,MATCH(B172,GVS!$A:$A,0))="","",INDEX(GVS!$C:$C,MATCH(B172,GVS!$A:$A,0))),"")))</f>
        <v>44972</v>
      </c>
      <c r="F172" s="14" t="str">
        <f aca="false">IF(B172="","",IFERROR(IF(INDEX(Intramuraal!$J:$J,MATCH(B172,Intramuraal!$A:$A,0))="","",INDEX(Intramuraal!$J:$J,MATCH(B172,Intramuraal!$A:$A,0))),IFERROR(IF(INDEX(GVS!$J:$J,MATCH(B172,GVS!$A:$A,0))="","",INDEX(GVS!$J:$J,MATCH(B172,GVS!$A:$A,0))),"")))</f>
        <v>Hemato-oncologie</v>
      </c>
      <c r="G172" s="14" t="str">
        <f aca="false">IF(B172="","",IFERROR(IF(INDEX(Intramuraal!$N:$N,MATCH(B172,Intramuraal!$A:$A,0))="","",INDEX(Intramuraal!$N:$N,MATCH(B172,Intramuraal!$A:$A,0))),IFERROR(IF(INDEX(GVS!$N:$N,MATCH(B172,GVS!$A:$A,0))="","",INDEX(GVS!$N:$N,MATCH(B172,GVS!$A:$A,0))),"")))</f>
        <v>DLBCL / LBCL</v>
      </c>
      <c r="H172" s="14" t="str">
        <f aca="false">IF(B172="","",IFERROR(IF(INDEX(Intramuraal!$O:$O,MATCH(B172,Intramuraal!$A:$A,0))="","",INDEX(Intramuraal!$O:$O,MATCH(B172,Intramuraal!$A:$A,0))),IFERROR(IF(INDEX(GVS!$O:$O,MATCH(B172,GVS!$A:$A,0))="","",INDEX(GVS!$O:$O,MATCH(B172,GVS!$A:$A,0))),"")))</f>
        <v>2e lijn</v>
      </c>
      <c r="I172" s="14" t="s">
        <v>7532</v>
      </c>
      <c r="J172" s="14" t="s">
        <v>7547</v>
      </c>
      <c r="K172" s="16" t="s">
        <v>8202</v>
      </c>
      <c r="L172" s="14" t="s">
        <v>7586</v>
      </c>
      <c r="M172" s="14" t="s">
        <v>7543</v>
      </c>
      <c r="N172" s="16" t="s">
        <v>8203</v>
      </c>
      <c r="O172" s="14" t="s">
        <v>7633</v>
      </c>
      <c r="P172" s="14" t="s">
        <v>7723</v>
      </c>
      <c r="Q172" s="16"/>
      <c r="R172" s="14" t="s">
        <v>8204</v>
      </c>
      <c r="S172" s="14" t="s">
        <v>8197</v>
      </c>
      <c r="T172" s="15" t="n">
        <v>46286</v>
      </c>
      <c r="U172" s="14" t="s">
        <v>168</v>
      </c>
    </row>
    <row r="173" customFormat="false" ht="51" hidden="false" customHeight="true" outlineLevel="0" collapsed="false">
      <c r="A173" s="14" t="str">
        <f aca="false">IF(B173="","","ARG-"&amp;TEXT(ROW()-1,"0000"))</f>
        <v>ARG-0172</v>
      </c>
      <c r="B173" s="14" t="s">
        <v>1693</v>
      </c>
      <c r="C173" s="14" t="str">
        <f aca="false">IF(B173="","",IF(LEFT(B173,3)="INT","Intramuraal",IF(LEFT(B173,3)="GVS","GVS","")))</f>
        <v>Intramuraal</v>
      </c>
      <c r="D173" s="14" t="str">
        <f aca="false">IF(B173="","",IFERROR(INDEX(Intramuraal!$F:$F,MATCH(B173,Intramuraal!$A:$A,0)),IFERROR(INDEX(GVS!$F:$F,MATCH(B173,GVS!$A:$A,0)),"onbekend ID")))</f>
        <v>tafasitamab (Minjuvi®)</v>
      </c>
      <c r="E173" s="15" t="n">
        <f aca="false">IF(B173="","",IFERROR(IF(INDEX(Intramuraal!$C:$C,MATCH(B173,Intramuraal!$A:$A,0))="","",INDEX(Intramuraal!$C:$C,MATCH(B173,Intramuraal!$A:$A,0))),IFERROR(IF(INDEX(GVS!$C:$C,MATCH(B173,GVS!$A:$A,0))="","",INDEX(GVS!$C:$C,MATCH(B173,GVS!$A:$A,0))),"")))</f>
        <v>44972</v>
      </c>
      <c r="F173" s="14" t="str">
        <f aca="false">IF(B173="","",IFERROR(IF(INDEX(Intramuraal!$J:$J,MATCH(B173,Intramuraal!$A:$A,0))="","",INDEX(Intramuraal!$J:$J,MATCH(B173,Intramuraal!$A:$A,0))),IFERROR(IF(INDEX(GVS!$J:$J,MATCH(B173,GVS!$A:$A,0))="","",INDEX(GVS!$J:$J,MATCH(B173,GVS!$A:$A,0))),"")))</f>
        <v>Hemato-oncologie</v>
      </c>
      <c r="G173" s="14" t="str">
        <f aca="false">IF(B173="","",IFERROR(IF(INDEX(Intramuraal!$N:$N,MATCH(B173,Intramuraal!$A:$A,0))="","",INDEX(Intramuraal!$N:$N,MATCH(B173,Intramuraal!$A:$A,0))),IFERROR(IF(INDEX(GVS!$N:$N,MATCH(B173,GVS!$A:$A,0))="","",INDEX(GVS!$N:$N,MATCH(B173,GVS!$A:$A,0))),"")))</f>
        <v>DLBCL / LBCL</v>
      </c>
      <c r="H173" s="14" t="str">
        <f aca="false">IF(B173="","",IFERROR(IF(INDEX(Intramuraal!$O:$O,MATCH(B173,Intramuraal!$A:$A,0))="","",INDEX(Intramuraal!$O:$O,MATCH(B173,Intramuraal!$A:$A,0))),IFERROR(IF(INDEX(GVS!$O:$O,MATCH(B173,GVS!$A:$A,0))="","",INDEX(GVS!$O:$O,MATCH(B173,GVS!$A:$A,0))),"")))</f>
        <v>2e lijn</v>
      </c>
      <c r="I173" s="14" t="s">
        <v>7532</v>
      </c>
      <c r="J173" s="14" t="s">
        <v>7590</v>
      </c>
      <c r="K173" s="16" t="s">
        <v>8205</v>
      </c>
      <c r="L173" s="14" t="s">
        <v>7549</v>
      </c>
      <c r="M173" s="14" t="s">
        <v>7550</v>
      </c>
      <c r="N173" s="16" t="s">
        <v>8206</v>
      </c>
      <c r="O173" s="14" t="s">
        <v>7633</v>
      </c>
      <c r="P173" s="14" t="s">
        <v>7723</v>
      </c>
      <c r="Q173" s="16"/>
      <c r="R173" s="14" t="s">
        <v>8207</v>
      </c>
      <c r="S173" s="14" t="s">
        <v>8197</v>
      </c>
      <c r="T173" s="15" t="n">
        <v>46286</v>
      </c>
      <c r="U173" s="14" t="s">
        <v>168</v>
      </c>
    </row>
    <row r="174" customFormat="false" ht="76.5" hidden="false" customHeight="true" outlineLevel="0" collapsed="false">
      <c r="A174" s="14" t="str">
        <f aca="false">IF(B174="","","ARG-"&amp;TEXT(ROW()-1,"0000"))</f>
        <v>ARG-0173</v>
      </c>
      <c r="B174" s="14" t="s">
        <v>1693</v>
      </c>
      <c r="C174" s="14" t="str">
        <f aca="false">IF(B174="","",IF(LEFT(B174,3)="INT","Intramuraal",IF(LEFT(B174,3)="GVS","GVS","")))</f>
        <v>Intramuraal</v>
      </c>
      <c r="D174" s="14" t="str">
        <f aca="false">IF(B174="","",IFERROR(INDEX(Intramuraal!$F:$F,MATCH(B174,Intramuraal!$A:$A,0)),IFERROR(INDEX(GVS!$F:$F,MATCH(B174,GVS!$A:$A,0)),"onbekend ID")))</f>
        <v>tafasitamab (Minjuvi®)</v>
      </c>
      <c r="E174" s="15" t="n">
        <f aca="false">IF(B174="","",IFERROR(IF(INDEX(Intramuraal!$C:$C,MATCH(B174,Intramuraal!$A:$A,0))="","",INDEX(Intramuraal!$C:$C,MATCH(B174,Intramuraal!$A:$A,0))),IFERROR(IF(INDEX(GVS!$C:$C,MATCH(B174,GVS!$A:$A,0))="","",INDEX(GVS!$C:$C,MATCH(B174,GVS!$A:$A,0))),"")))</f>
        <v>44972</v>
      </c>
      <c r="F174" s="14" t="str">
        <f aca="false">IF(B174="","",IFERROR(IF(INDEX(Intramuraal!$J:$J,MATCH(B174,Intramuraal!$A:$A,0))="","",INDEX(Intramuraal!$J:$J,MATCH(B174,Intramuraal!$A:$A,0))),IFERROR(IF(INDEX(GVS!$J:$J,MATCH(B174,GVS!$A:$A,0))="","",INDEX(GVS!$J:$J,MATCH(B174,GVS!$A:$A,0))),"")))</f>
        <v>Hemato-oncologie</v>
      </c>
      <c r="G174" s="14" t="str">
        <f aca="false">IF(B174="","",IFERROR(IF(INDEX(Intramuraal!$N:$N,MATCH(B174,Intramuraal!$A:$A,0))="","",INDEX(Intramuraal!$N:$N,MATCH(B174,Intramuraal!$A:$A,0))),IFERROR(IF(INDEX(GVS!$N:$N,MATCH(B174,GVS!$A:$A,0))="","",INDEX(GVS!$N:$N,MATCH(B174,GVS!$A:$A,0))),"")))</f>
        <v>DLBCL / LBCL</v>
      </c>
      <c r="H174" s="14" t="str">
        <f aca="false">IF(B174="","",IFERROR(IF(INDEX(Intramuraal!$O:$O,MATCH(B174,Intramuraal!$A:$A,0))="","",INDEX(Intramuraal!$O:$O,MATCH(B174,Intramuraal!$A:$A,0))),IFERROR(IF(INDEX(GVS!$O:$O,MATCH(B174,GVS!$A:$A,0))="","",INDEX(GVS!$O:$O,MATCH(B174,GVS!$A:$A,0))),"")))</f>
        <v>2e lijn</v>
      </c>
      <c r="I174" s="14" t="s">
        <v>7532</v>
      </c>
      <c r="J174" s="14" t="s">
        <v>7564</v>
      </c>
      <c r="K174" s="16" t="s">
        <v>8208</v>
      </c>
      <c r="L174" s="14" t="s">
        <v>7535</v>
      </c>
      <c r="M174" s="14" t="s">
        <v>7543</v>
      </c>
      <c r="N174" s="16" t="s">
        <v>8209</v>
      </c>
      <c r="O174" s="14" t="s">
        <v>7607</v>
      </c>
      <c r="P174" s="14" t="s">
        <v>7703</v>
      </c>
      <c r="Q174" s="16"/>
      <c r="R174" s="14" t="s">
        <v>8210</v>
      </c>
      <c r="S174" s="14" t="s">
        <v>8197</v>
      </c>
      <c r="T174" s="15" t="n">
        <v>46286</v>
      </c>
      <c r="U174" s="14" t="s">
        <v>168</v>
      </c>
    </row>
    <row r="175" customFormat="false" ht="25.5" hidden="false" customHeight="true" outlineLevel="0" collapsed="false">
      <c r="A175" s="14" t="str">
        <f aca="false">IF(B175="","","ARG-"&amp;TEXT(ROW()-1,"0000"))</f>
        <v>ARG-0174</v>
      </c>
      <c r="B175" s="14" t="s">
        <v>1693</v>
      </c>
      <c r="C175" s="14" t="str">
        <f aca="false">IF(B175="","",IF(LEFT(B175,3)="INT","Intramuraal",IF(LEFT(B175,3)="GVS","GVS","")))</f>
        <v>Intramuraal</v>
      </c>
      <c r="D175" s="14" t="str">
        <f aca="false">IF(B175="","",IFERROR(INDEX(Intramuraal!$F:$F,MATCH(B175,Intramuraal!$A:$A,0)),IFERROR(INDEX(GVS!$F:$F,MATCH(B175,GVS!$A:$A,0)),"onbekend ID")))</f>
        <v>tafasitamab (Minjuvi®)</v>
      </c>
      <c r="E175" s="15" t="n">
        <f aca="false">IF(B175="","",IFERROR(IF(INDEX(Intramuraal!$C:$C,MATCH(B175,Intramuraal!$A:$A,0))="","",INDEX(Intramuraal!$C:$C,MATCH(B175,Intramuraal!$A:$A,0))),IFERROR(IF(INDEX(GVS!$C:$C,MATCH(B175,GVS!$A:$A,0))="","",INDEX(GVS!$C:$C,MATCH(B175,GVS!$A:$A,0))),"")))</f>
        <v>44972</v>
      </c>
      <c r="F175" s="14" t="str">
        <f aca="false">IF(B175="","",IFERROR(IF(INDEX(Intramuraal!$J:$J,MATCH(B175,Intramuraal!$A:$A,0))="","",INDEX(Intramuraal!$J:$J,MATCH(B175,Intramuraal!$A:$A,0))),IFERROR(IF(INDEX(GVS!$J:$J,MATCH(B175,GVS!$A:$A,0))="","",INDEX(GVS!$J:$J,MATCH(B175,GVS!$A:$A,0))),"")))</f>
        <v>Hemato-oncologie</v>
      </c>
      <c r="G175" s="14" t="str">
        <f aca="false">IF(B175="","",IFERROR(IF(INDEX(Intramuraal!$N:$N,MATCH(B175,Intramuraal!$A:$A,0))="","",INDEX(Intramuraal!$N:$N,MATCH(B175,Intramuraal!$A:$A,0))),IFERROR(IF(INDEX(GVS!$N:$N,MATCH(B175,GVS!$A:$A,0))="","",INDEX(GVS!$N:$N,MATCH(B175,GVS!$A:$A,0))),"")))</f>
        <v>DLBCL / LBCL</v>
      </c>
      <c r="H175" s="14" t="str">
        <f aca="false">IF(B175="","",IFERROR(IF(INDEX(Intramuraal!$O:$O,MATCH(B175,Intramuraal!$A:$A,0))="","",INDEX(Intramuraal!$O:$O,MATCH(B175,Intramuraal!$A:$A,0))),IFERROR(IF(INDEX(GVS!$O:$O,MATCH(B175,GVS!$A:$A,0))="","",INDEX(GVS!$O:$O,MATCH(B175,GVS!$A:$A,0))),"")))</f>
        <v>2e lijn</v>
      </c>
      <c r="I175" s="14" t="s">
        <v>7580</v>
      </c>
      <c r="J175" s="14" t="s">
        <v>8069</v>
      </c>
      <c r="K175" s="16" t="s">
        <v>8211</v>
      </c>
      <c r="L175" s="14" t="s">
        <v>7566</v>
      </c>
      <c r="M175" s="14" t="s">
        <v>7536</v>
      </c>
      <c r="N175" s="16" t="s">
        <v>8212</v>
      </c>
      <c r="O175" s="14" t="s">
        <v>7607</v>
      </c>
      <c r="P175" s="14" t="s">
        <v>8085</v>
      </c>
      <c r="Q175" s="16"/>
      <c r="R175" s="14" t="s">
        <v>8213</v>
      </c>
      <c r="S175" s="14" t="s">
        <v>8197</v>
      </c>
      <c r="T175" s="15" t="n">
        <v>46286</v>
      </c>
      <c r="U175" s="14" t="s">
        <v>168</v>
      </c>
    </row>
    <row r="176" customFormat="false" ht="51" hidden="false" customHeight="true" outlineLevel="0" collapsed="false">
      <c r="A176" s="14" t="str">
        <f aca="false">IF(B176="","","ARG-"&amp;TEXT(ROW()-1,"0000"))</f>
        <v>ARG-0175</v>
      </c>
      <c r="B176" s="14" t="s">
        <v>1693</v>
      </c>
      <c r="C176" s="14" t="str">
        <f aca="false">IF(B176="","",IF(LEFT(B176,3)="INT","Intramuraal",IF(LEFT(B176,3)="GVS","GVS","")))</f>
        <v>Intramuraal</v>
      </c>
      <c r="D176" s="14" t="str">
        <f aca="false">IF(B176="","",IFERROR(INDEX(Intramuraal!$F:$F,MATCH(B176,Intramuraal!$A:$A,0)),IFERROR(INDEX(GVS!$F:$F,MATCH(B176,GVS!$A:$A,0)),"onbekend ID")))</f>
        <v>tafasitamab (Minjuvi®)</v>
      </c>
      <c r="E176" s="15" t="n">
        <f aca="false">IF(B176="","",IFERROR(IF(INDEX(Intramuraal!$C:$C,MATCH(B176,Intramuraal!$A:$A,0))="","",INDEX(Intramuraal!$C:$C,MATCH(B176,Intramuraal!$A:$A,0))),IFERROR(IF(INDEX(GVS!$C:$C,MATCH(B176,GVS!$A:$A,0))="","",INDEX(GVS!$C:$C,MATCH(B176,GVS!$A:$A,0))),"")))</f>
        <v>44972</v>
      </c>
      <c r="F176" s="14" t="str">
        <f aca="false">IF(B176="","",IFERROR(IF(INDEX(Intramuraal!$J:$J,MATCH(B176,Intramuraal!$A:$A,0))="","",INDEX(Intramuraal!$J:$J,MATCH(B176,Intramuraal!$A:$A,0))),IFERROR(IF(INDEX(GVS!$J:$J,MATCH(B176,GVS!$A:$A,0))="","",INDEX(GVS!$J:$J,MATCH(B176,GVS!$A:$A,0))),"")))</f>
        <v>Hemato-oncologie</v>
      </c>
      <c r="G176" s="14" t="str">
        <f aca="false">IF(B176="","",IFERROR(IF(INDEX(Intramuraal!$N:$N,MATCH(B176,Intramuraal!$A:$A,0))="","",INDEX(Intramuraal!$N:$N,MATCH(B176,Intramuraal!$A:$A,0))),IFERROR(IF(INDEX(GVS!$N:$N,MATCH(B176,GVS!$A:$A,0))="","",INDEX(GVS!$N:$N,MATCH(B176,GVS!$A:$A,0))),"")))</f>
        <v>DLBCL / LBCL</v>
      </c>
      <c r="H176" s="14" t="str">
        <f aca="false">IF(B176="","",IFERROR(IF(INDEX(Intramuraal!$O:$O,MATCH(B176,Intramuraal!$A:$A,0))="","",INDEX(Intramuraal!$O:$O,MATCH(B176,Intramuraal!$A:$A,0))),IFERROR(IF(INDEX(GVS!$O:$O,MATCH(B176,GVS!$A:$A,0))="","",INDEX(GVS!$O:$O,MATCH(B176,GVS!$A:$A,0))),"")))</f>
        <v>2e lijn</v>
      </c>
      <c r="I176" s="14" t="s">
        <v>7580</v>
      </c>
      <c r="J176" s="14" t="s">
        <v>7712</v>
      </c>
      <c r="K176" s="16" t="s">
        <v>8214</v>
      </c>
      <c r="L176" s="14" t="s">
        <v>7549</v>
      </c>
      <c r="M176" s="14" t="s">
        <v>7536</v>
      </c>
      <c r="N176" s="16" t="s">
        <v>8215</v>
      </c>
      <c r="O176" s="14" t="s">
        <v>7607</v>
      </c>
      <c r="P176" s="14" t="s">
        <v>8089</v>
      </c>
      <c r="Q176" s="16"/>
      <c r="R176" s="14" t="s">
        <v>8216</v>
      </c>
      <c r="S176" s="14" t="s">
        <v>8197</v>
      </c>
      <c r="T176" s="15" t="n">
        <v>46286</v>
      </c>
      <c r="U176" s="14" t="s">
        <v>168</v>
      </c>
    </row>
    <row r="177" customFormat="false" ht="25.5" hidden="false" customHeight="true" outlineLevel="0" collapsed="false">
      <c r="A177" s="14" t="str">
        <f aca="false">IF(B177="","","ARG-"&amp;TEXT(ROW()-1,"0000"))</f>
        <v>ARG-0176</v>
      </c>
      <c r="B177" s="14" t="s">
        <v>1693</v>
      </c>
      <c r="C177" s="14" t="str">
        <f aca="false">IF(B177="","",IF(LEFT(B177,3)="INT","Intramuraal",IF(LEFT(B177,3)="GVS","GVS","")))</f>
        <v>Intramuraal</v>
      </c>
      <c r="D177" s="14" t="str">
        <f aca="false">IF(B177="","",IFERROR(INDEX(Intramuraal!$F:$F,MATCH(B177,Intramuraal!$A:$A,0)),IFERROR(INDEX(GVS!$F:$F,MATCH(B177,GVS!$A:$A,0)),"onbekend ID")))</f>
        <v>tafasitamab (Minjuvi®)</v>
      </c>
      <c r="E177" s="15" t="n">
        <f aca="false">IF(B177="","",IFERROR(IF(INDEX(Intramuraal!$C:$C,MATCH(B177,Intramuraal!$A:$A,0))="","",INDEX(Intramuraal!$C:$C,MATCH(B177,Intramuraal!$A:$A,0))),IFERROR(IF(INDEX(GVS!$C:$C,MATCH(B177,GVS!$A:$A,0))="","",INDEX(GVS!$C:$C,MATCH(B177,GVS!$A:$A,0))),"")))</f>
        <v>44972</v>
      </c>
      <c r="F177" s="14" t="str">
        <f aca="false">IF(B177="","",IFERROR(IF(INDEX(Intramuraal!$J:$J,MATCH(B177,Intramuraal!$A:$A,0))="","",INDEX(Intramuraal!$J:$J,MATCH(B177,Intramuraal!$A:$A,0))),IFERROR(IF(INDEX(GVS!$J:$J,MATCH(B177,GVS!$A:$A,0))="","",INDEX(GVS!$J:$J,MATCH(B177,GVS!$A:$A,0))),"")))</f>
        <v>Hemato-oncologie</v>
      </c>
      <c r="G177" s="14" t="str">
        <f aca="false">IF(B177="","",IFERROR(IF(INDEX(Intramuraal!$N:$N,MATCH(B177,Intramuraal!$A:$A,0))="","",INDEX(Intramuraal!$N:$N,MATCH(B177,Intramuraal!$A:$A,0))),IFERROR(IF(INDEX(GVS!$N:$N,MATCH(B177,GVS!$A:$A,0))="","",INDEX(GVS!$N:$N,MATCH(B177,GVS!$A:$A,0))),"")))</f>
        <v>DLBCL / LBCL</v>
      </c>
      <c r="H177" s="14" t="str">
        <f aca="false">IF(B177="","",IFERROR(IF(INDEX(Intramuraal!$O:$O,MATCH(B177,Intramuraal!$A:$A,0))="","",INDEX(Intramuraal!$O:$O,MATCH(B177,Intramuraal!$A:$A,0))),IFERROR(IF(INDEX(GVS!$O:$O,MATCH(B177,GVS!$A:$A,0))="","",INDEX(GVS!$O:$O,MATCH(B177,GVS!$A:$A,0))),"")))</f>
        <v>2e lijn</v>
      </c>
      <c r="I177" s="14" t="s">
        <v>7617</v>
      </c>
      <c r="J177" s="14" t="s">
        <v>7604</v>
      </c>
      <c r="K177" s="16" t="s">
        <v>8217</v>
      </c>
      <c r="L177" s="14" t="s">
        <v>7566</v>
      </c>
      <c r="M177" s="14" t="s">
        <v>7550</v>
      </c>
      <c r="N177" s="16" t="s">
        <v>8218</v>
      </c>
      <c r="O177" s="14" t="s">
        <v>7607</v>
      </c>
      <c r="P177" s="14" t="s">
        <v>8219</v>
      </c>
      <c r="Q177" s="16"/>
      <c r="R177" s="14" t="s">
        <v>8220</v>
      </c>
      <c r="S177" s="14" t="s">
        <v>8197</v>
      </c>
      <c r="T177" s="15" t="n">
        <v>46286</v>
      </c>
      <c r="U177" s="14" t="s">
        <v>168</v>
      </c>
    </row>
    <row r="178" customFormat="false" ht="51" hidden="false" customHeight="true" outlineLevel="0" collapsed="false">
      <c r="A178" s="14" t="str">
        <f aca="false">IF(B178="","","ARG-"&amp;TEXT(ROW()-1,"0000"))</f>
        <v>ARG-0177</v>
      </c>
      <c r="B178" s="14" t="s">
        <v>1693</v>
      </c>
      <c r="C178" s="14" t="str">
        <f aca="false">IF(B178="","",IF(LEFT(B178,3)="INT","Intramuraal",IF(LEFT(B178,3)="GVS","GVS","")))</f>
        <v>Intramuraal</v>
      </c>
      <c r="D178" s="14" t="str">
        <f aca="false">IF(B178="","",IFERROR(INDEX(Intramuraal!$F:$F,MATCH(B178,Intramuraal!$A:$A,0)),IFERROR(INDEX(GVS!$F:$F,MATCH(B178,GVS!$A:$A,0)),"onbekend ID")))</f>
        <v>tafasitamab (Minjuvi®)</v>
      </c>
      <c r="E178" s="15" t="n">
        <f aca="false">IF(B178="","",IFERROR(IF(INDEX(Intramuraal!$C:$C,MATCH(B178,Intramuraal!$A:$A,0))="","",INDEX(Intramuraal!$C:$C,MATCH(B178,Intramuraal!$A:$A,0))),IFERROR(IF(INDEX(GVS!$C:$C,MATCH(B178,GVS!$A:$A,0))="","",INDEX(GVS!$C:$C,MATCH(B178,GVS!$A:$A,0))),"")))</f>
        <v>44972</v>
      </c>
      <c r="F178" s="14" t="str">
        <f aca="false">IF(B178="","",IFERROR(IF(INDEX(Intramuraal!$J:$J,MATCH(B178,Intramuraal!$A:$A,0))="","",INDEX(Intramuraal!$J:$J,MATCH(B178,Intramuraal!$A:$A,0))),IFERROR(IF(INDEX(GVS!$J:$J,MATCH(B178,GVS!$A:$A,0))="","",INDEX(GVS!$J:$J,MATCH(B178,GVS!$A:$A,0))),"")))</f>
        <v>Hemato-oncologie</v>
      </c>
      <c r="G178" s="14" t="str">
        <f aca="false">IF(B178="","",IFERROR(IF(INDEX(Intramuraal!$N:$N,MATCH(B178,Intramuraal!$A:$A,0))="","",INDEX(Intramuraal!$N:$N,MATCH(B178,Intramuraal!$A:$A,0))),IFERROR(IF(INDEX(GVS!$N:$N,MATCH(B178,GVS!$A:$A,0))="","",INDEX(GVS!$N:$N,MATCH(B178,GVS!$A:$A,0))),"")))</f>
        <v>DLBCL / LBCL</v>
      </c>
      <c r="H178" s="14" t="str">
        <f aca="false">IF(B178="","",IFERROR(IF(INDEX(Intramuraal!$O:$O,MATCH(B178,Intramuraal!$A:$A,0))="","",INDEX(Intramuraal!$O:$O,MATCH(B178,Intramuraal!$A:$A,0))),IFERROR(IF(INDEX(GVS!$O:$O,MATCH(B178,GVS!$A:$A,0))="","",INDEX(GVS!$O:$O,MATCH(B178,GVS!$A:$A,0))),"")))</f>
        <v>2e lijn</v>
      </c>
      <c r="I178" s="14" t="s">
        <v>7658</v>
      </c>
      <c r="J178" s="14" t="s">
        <v>7659</v>
      </c>
      <c r="K178" s="16" t="s">
        <v>8221</v>
      </c>
      <c r="L178" s="14" t="s">
        <v>7535</v>
      </c>
      <c r="M178" s="14" t="s">
        <v>7550</v>
      </c>
      <c r="N178" s="16" t="s">
        <v>8222</v>
      </c>
      <c r="O178" s="14" t="s">
        <v>7662</v>
      </c>
      <c r="P178" s="14" t="s">
        <v>8134</v>
      </c>
      <c r="Q178" s="16"/>
      <c r="R178" s="14" t="s">
        <v>8223</v>
      </c>
      <c r="S178" s="14" t="s">
        <v>8197</v>
      </c>
      <c r="T178" s="15" t="n">
        <v>46286</v>
      </c>
      <c r="U178" s="14" t="s">
        <v>168</v>
      </c>
    </row>
    <row r="179" customFormat="false" ht="102" hidden="false" customHeight="true" outlineLevel="0" collapsed="false">
      <c r="A179" s="14" t="str">
        <f aca="false">IF(B179="","","ARG-"&amp;TEXT(ROW()-1,"0000"))</f>
        <v>ARG-0178</v>
      </c>
      <c r="B179" s="14" t="s">
        <v>1662</v>
      </c>
      <c r="C179" s="14" t="str">
        <f aca="false">IF(B179="","",IF(LEFT(B179,3)="INT","Intramuraal",IF(LEFT(B179,3)="GVS","GVS","")))</f>
        <v>Intramuraal</v>
      </c>
      <c r="D179" s="14" t="str">
        <f aca="false">IF(B179="","",IFERROR(INDEX(Intramuraal!$F:$F,MATCH(B179,Intramuraal!$A:$A,0)),IFERROR(INDEX(GVS!$F:$F,MATCH(B179,GVS!$A:$A,0)),"onbekend ID")))</f>
        <v>brexucabtagene autoleucel (Tecartus®)</v>
      </c>
      <c r="E179" s="15" t="n">
        <f aca="false">IF(B179="","",IFERROR(IF(INDEX(Intramuraal!$C:$C,MATCH(B179,Intramuraal!$A:$A,0))="","",INDEX(Intramuraal!$C:$C,MATCH(B179,Intramuraal!$A:$A,0))),IFERROR(IF(INDEX(GVS!$C:$C,MATCH(B179,GVS!$A:$A,0))="","",INDEX(GVS!$C:$C,MATCH(B179,GVS!$A:$A,0))),"")))</f>
        <v>45033</v>
      </c>
      <c r="F179" s="14" t="str">
        <f aca="false">IF(B179="","",IFERROR(IF(INDEX(Intramuraal!$J:$J,MATCH(B179,Intramuraal!$A:$A,0))="","",INDEX(Intramuraal!$J:$J,MATCH(B179,Intramuraal!$A:$A,0))),IFERROR(IF(INDEX(GVS!$J:$J,MATCH(B179,GVS!$A:$A,0))="","",INDEX(GVS!$J:$J,MATCH(B179,GVS!$A:$A,0))),"")))</f>
        <v>Hemato-oncologie</v>
      </c>
      <c r="G179" s="14" t="str">
        <f aca="false">IF(B179="","",IFERROR(IF(INDEX(Intramuraal!$N:$N,MATCH(B179,Intramuraal!$A:$A,0))="","",INDEX(Intramuraal!$N:$N,MATCH(B179,Intramuraal!$A:$A,0))),IFERROR(IF(INDEX(GVS!$N:$N,MATCH(B179,GVS!$A:$A,0))="","",INDEX(GVS!$N:$N,MATCH(B179,GVS!$A:$A,0))),"")))</f>
        <v>Mantelcellymfoom</v>
      </c>
      <c r="H179" s="14" t="str">
        <f aca="false">IF(B179="","",IFERROR(IF(INDEX(Intramuraal!$O:$O,MATCH(B179,Intramuraal!$A:$A,0))="","",INDEX(Intramuraal!$O:$O,MATCH(B179,Intramuraal!$A:$A,0))),IFERROR(IF(INDEX(GVS!$O:$O,MATCH(B179,GVS!$A:$A,0))="","",INDEX(GVS!$O:$O,MATCH(B179,GVS!$A:$A,0))),"")))</f>
        <v>3e lijn of later</v>
      </c>
      <c r="I179" s="14" t="s">
        <v>7570</v>
      </c>
      <c r="J179" s="14" t="s">
        <v>2691</v>
      </c>
      <c r="K179" s="16" t="s">
        <v>8224</v>
      </c>
      <c r="L179" s="14" t="s">
        <v>7535</v>
      </c>
      <c r="M179" s="14" t="s">
        <v>7536</v>
      </c>
      <c r="N179" s="16" t="s">
        <v>8225</v>
      </c>
      <c r="O179" s="14" t="s">
        <v>7784</v>
      </c>
      <c r="P179" s="14" t="s">
        <v>8226</v>
      </c>
      <c r="Q179" s="16"/>
      <c r="R179" s="14" t="s">
        <v>8227</v>
      </c>
      <c r="S179" s="14" t="s">
        <v>8228</v>
      </c>
      <c r="T179" s="15" t="n">
        <v>46286</v>
      </c>
      <c r="U179" s="14" t="s">
        <v>168</v>
      </c>
    </row>
    <row r="180" customFormat="false" ht="76.5" hidden="false" customHeight="true" outlineLevel="0" collapsed="false">
      <c r="A180" s="14" t="str">
        <f aca="false">IF(B180="","","ARG-"&amp;TEXT(ROW()-1,"0000"))</f>
        <v>ARG-0179</v>
      </c>
      <c r="B180" s="14" t="s">
        <v>1662</v>
      </c>
      <c r="C180" s="14" t="str">
        <f aca="false">IF(B180="","",IF(LEFT(B180,3)="INT","Intramuraal",IF(LEFT(B180,3)="GVS","GVS","")))</f>
        <v>Intramuraal</v>
      </c>
      <c r="D180" s="14" t="str">
        <f aca="false">IF(B180="","",IFERROR(INDEX(Intramuraal!$F:$F,MATCH(B180,Intramuraal!$A:$A,0)),IFERROR(INDEX(GVS!$F:$F,MATCH(B180,GVS!$A:$A,0)),"onbekend ID")))</f>
        <v>brexucabtagene autoleucel (Tecartus®)</v>
      </c>
      <c r="E180" s="15" t="n">
        <f aca="false">IF(B180="","",IFERROR(IF(INDEX(Intramuraal!$C:$C,MATCH(B180,Intramuraal!$A:$A,0))="","",INDEX(Intramuraal!$C:$C,MATCH(B180,Intramuraal!$A:$A,0))),IFERROR(IF(INDEX(GVS!$C:$C,MATCH(B180,GVS!$A:$A,0))="","",INDEX(GVS!$C:$C,MATCH(B180,GVS!$A:$A,0))),"")))</f>
        <v>45033</v>
      </c>
      <c r="F180" s="14" t="str">
        <f aca="false">IF(B180="","",IFERROR(IF(INDEX(Intramuraal!$J:$J,MATCH(B180,Intramuraal!$A:$A,0))="","",INDEX(Intramuraal!$J:$J,MATCH(B180,Intramuraal!$A:$A,0))),IFERROR(IF(INDEX(GVS!$J:$J,MATCH(B180,GVS!$A:$A,0))="","",INDEX(GVS!$J:$J,MATCH(B180,GVS!$A:$A,0))),"")))</f>
        <v>Hemato-oncologie</v>
      </c>
      <c r="G180" s="14" t="str">
        <f aca="false">IF(B180="","",IFERROR(IF(INDEX(Intramuraal!$N:$N,MATCH(B180,Intramuraal!$A:$A,0))="","",INDEX(Intramuraal!$N:$N,MATCH(B180,Intramuraal!$A:$A,0))),IFERROR(IF(INDEX(GVS!$N:$N,MATCH(B180,GVS!$A:$A,0))="","",INDEX(GVS!$N:$N,MATCH(B180,GVS!$A:$A,0))),"")))</f>
        <v>Mantelcellymfoom</v>
      </c>
      <c r="H180" s="14" t="str">
        <f aca="false">IF(B180="","",IFERROR(IF(INDEX(Intramuraal!$O:$O,MATCH(B180,Intramuraal!$A:$A,0))="","",INDEX(Intramuraal!$O:$O,MATCH(B180,Intramuraal!$A:$A,0))),IFERROR(IF(INDEX(GVS!$O:$O,MATCH(B180,GVS!$A:$A,0))="","",INDEX(GVS!$O:$O,MATCH(B180,GVS!$A:$A,0))),"")))</f>
        <v>3e lijn of later</v>
      </c>
      <c r="I180" s="14" t="s">
        <v>7580</v>
      </c>
      <c r="J180" s="14" t="s">
        <v>7559</v>
      </c>
      <c r="K180" s="16" t="s">
        <v>8229</v>
      </c>
      <c r="L180" s="14" t="s">
        <v>7586</v>
      </c>
      <c r="M180" s="14" t="s">
        <v>7536</v>
      </c>
      <c r="N180" s="16" t="s">
        <v>8230</v>
      </c>
      <c r="O180" s="14" t="s">
        <v>7784</v>
      </c>
      <c r="P180" s="14" t="s">
        <v>8231</v>
      </c>
      <c r="Q180" s="16"/>
      <c r="R180" s="14" t="s">
        <v>8232</v>
      </c>
      <c r="S180" s="14" t="s">
        <v>8228</v>
      </c>
      <c r="T180" s="15" t="n">
        <v>46286</v>
      </c>
      <c r="U180" s="14" t="s">
        <v>168</v>
      </c>
    </row>
    <row r="181" customFormat="false" ht="89.25" hidden="false" customHeight="true" outlineLevel="0" collapsed="false">
      <c r="A181" s="14" t="str">
        <f aca="false">IF(B181="","","ARG-"&amp;TEXT(ROW()-1,"0000"))</f>
        <v>ARG-0180</v>
      </c>
      <c r="B181" s="14" t="s">
        <v>1662</v>
      </c>
      <c r="C181" s="14" t="str">
        <f aca="false">IF(B181="","",IF(LEFT(B181,3)="INT","Intramuraal",IF(LEFT(B181,3)="GVS","GVS","")))</f>
        <v>Intramuraal</v>
      </c>
      <c r="D181" s="14" t="str">
        <f aca="false">IF(B181="","",IFERROR(INDEX(Intramuraal!$F:$F,MATCH(B181,Intramuraal!$A:$A,0)),IFERROR(INDEX(GVS!$F:$F,MATCH(B181,GVS!$A:$A,0)),"onbekend ID")))</f>
        <v>brexucabtagene autoleucel (Tecartus®)</v>
      </c>
      <c r="E181" s="15" t="n">
        <f aca="false">IF(B181="","",IFERROR(IF(INDEX(Intramuraal!$C:$C,MATCH(B181,Intramuraal!$A:$A,0))="","",INDEX(Intramuraal!$C:$C,MATCH(B181,Intramuraal!$A:$A,0))),IFERROR(IF(INDEX(GVS!$C:$C,MATCH(B181,GVS!$A:$A,0))="","",INDEX(GVS!$C:$C,MATCH(B181,GVS!$A:$A,0))),"")))</f>
        <v>45033</v>
      </c>
      <c r="F181" s="14" t="str">
        <f aca="false">IF(B181="","",IFERROR(IF(INDEX(Intramuraal!$J:$J,MATCH(B181,Intramuraal!$A:$A,0))="","",INDEX(Intramuraal!$J:$J,MATCH(B181,Intramuraal!$A:$A,0))),IFERROR(IF(INDEX(GVS!$J:$J,MATCH(B181,GVS!$A:$A,0))="","",INDEX(GVS!$J:$J,MATCH(B181,GVS!$A:$A,0))),"")))</f>
        <v>Hemato-oncologie</v>
      </c>
      <c r="G181" s="14" t="str">
        <f aca="false">IF(B181="","",IFERROR(IF(INDEX(Intramuraal!$N:$N,MATCH(B181,Intramuraal!$A:$A,0))="","",INDEX(Intramuraal!$N:$N,MATCH(B181,Intramuraal!$A:$A,0))),IFERROR(IF(INDEX(GVS!$N:$N,MATCH(B181,GVS!$A:$A,0))="","",INDEX(GVS!$N:$N,MATCH(B181,GVS!$A:$A,0))),"")))</f>
        <v>Mantelcellymfoom</v>
      </c>
      <c r="H181" s="14" t="str">
        <f aca="false">IF(B181="","",IFERROR(IF(INDEX(Intramuraal!$O:$O,MATCH(B181,Intramuraal!$A:$A,0))="","",INDEX(Intramuraal!$O:$O,MATCH(B181,Intramuraal!$A:$A,0))),IFERROR(IF(INDEX(GVS!$O:$O,MATCH(B181,GVS!$A:$A,0))="","",INDEX(GVS!$O:$O,MATCH(B181,GVS!$A:$A,0))),"")))</f>
        <v>3e lijn of later</v>
      </c>
      <c r="I181" s="14" t="s">
        <v>7580</v>
      </c>
      <c r="J181" s="14" t="s">
        <v>7554</v>
      </c>
      <c r="K181" s="16" t="s">
        <v>8233</v>
      </c>
      <c r="L181" s="14" t="s">
        <v>7586</v>
      </c>
      <c r="M181" s="14" t="s">
        <v>7536</v>
      </c>
      <c r="N181" s="16" t="s">
        <v>8234</v>
      </c>
      <c r="O181" s="14" t="s">
        <v>7607</v>
      </c>
      <c r="P181" s="14" t="s">
        <v>8235</v>
      </c>
      <c r="Q181" s="16"/>
      <c r="R181" s="14" t="s">
        <v>8236</v>
      </c>
      <c r="S181" s="14" t="s">
        <v>8228</v>
      </c>
      <c r="T181" s="15" t="n">
        <v>46286</v>
      </c>
      <c r="U181" s="14" t="s">
        <v>168</v>
      </c>
    </row>
    <row r="182" customFormat="false" ht="76.5" hidden="false" customHeight="true" outlineLevel="0" collapsed="false">
      <c r="A182" s="14" t="str">
        <f aca="false">IF(B182="","","ARG-"&amp;TEXT(ROW()-1,"0000"))</f>
        <v>ARG-0181</v>
      </c>
      <c r="B182" s="14" t="s">
        <v>1662</v>
      </c>
      <c r="C182" s="14" t="str">
        <f aca="false">IF(B182="","",IF(LEFT(B182,3)="INT","Intramuraal",IF(LEFT(B182,3)="GVS","GVS","")))</f>
        <v>Intramuraal</v>
      </c>
      <c r="D182" s="14" t="str">
        <f aca="false">IF(B182="","",IFERROR(INDEX(Intramuraal!$F:$F,MATCH(B182,Intramuraal!$A:$A,0)),IFERROR(INDEX(GVS!$F:$F,MATCH(B182,GVS!$A:$A,0)),"onbekend ID")))</f>
        <v>brexucabtagene autoleucel (Tecartus®)</v>
      </c>
      <c r="E182" s="15" t="n">
        <f aca="false">IF(B182="","",IFERROR(IF(INDEX(Intramuraal!$C:$C,MATCH(B182,Intramuraal!$A:$A,0))="","",INDEX(Intramuraal!$C:$C,MATCH(B182,Intramuraal!$A:$A,0))),IFERROR(IF(INDEX(GVS!$C:$C,MATCH(B182,GVS!$A:$A,0))="","",INDEX(GVS!$C:$C,MATCH(B182,GVS!$A:$A,0))),"")))</f>
        <v>45033</v>
      </c>
      <c r="F182" s="14" t="str">
        <f aca="false">IF(B182="","",IFERROR(IF(INDEX(Intramuraal!$J:$J,MATCH(B182,Intramuraal!$A:$A,0))="","",INDEX(Intramuraal!$J:$J,MATCH(B182,Intramuraal!$A:$A,0))),IFERROR(IF(INDEX(GVS!$J:$J,MATCH(B182,GVS!$A:$A,0))="","",INDEX(GVS!$J:$J,MATCH(B182,GVS!$A:$A,0))),"")))</f>
        <v>Hemato-oncologie</v>
      </c>
      <c r="G182" s="14" t="str">
        <f aca="false">IF(B182="","",IFERROR(IF(INDEX(Intramuraal!$N:$N,MATCH(B182,Intramuraal!$A:$A,0))="","",INDEX(Intramuraal!$N:$N,MATCH(B182,Intramuraal!$A:$A,0))),IFERROR(IF(INDEX(GVS!$N:$N,MATCH(B182,GVS!$A:$A,0))="","",INDEX(GVS!$N:$N,MATCH(B182,GVS!$A:$A,0))),"")))</f>
        <v>Mantelcellymfoom</v>
      </c>
      <c r="H182" s="14" t="str">
        <f aca="false">IF(B182="","",IFERROR(IF(INDEX(Intramuraal!$O:$O,MATCH(B182,Intramuraal!$A:$A,0))="","",INDEX(Intramuraal!$O:$O,MATCH(B182,Intramuraal!$A:$A,0))),IFERROR(IF(INDEX(GVS!$O:$O,MATCH(B182,GVS!$A:$A,0))="","",INDEX(GVS!$O:$O,MATCH(B182,GVS!$A:$A,0))),"")))</f>
        <v>3e lijn of later</v>
      </c>
      <c r="I182" s="14" t="s">
        <v>7580</v>
      </c>
      <c r="J182" s="14" t="s">
        <v>7604</v>
      </c>
      <c r="K182" s="16" t="s">
        <v>8237</v>
      </c>
      <c r="L182" s="14" t="s">
        <v>7586</v>
      </c>
      <c r="M182" s="14" t="s">
        <v>7536</v>
      </c>
      <c r="N182" s="16" t="s">
        <v>8238</v>
      </c>
      <c r="O182" s="14" t="s">
        <v>7607</v>
      </c>
      <c r="P182" s="14" t="s">
        <v>8239</v>
      </c>
      <c r="Q182" s="16"/>
      <c r="R182" s="14" t="s">
        <v>8240</v>
      </c>
      <c r="S182" s="14" t="s">
        <v>8228</v>
      </c>
      <c r="T182" s="15" t="n">
        <v>46286</v>
      </c>
      <c r="U182" s="14" t="s">
        <v>168</v>
      </c>
    </row>
    <row r="183" customFormat="false" ht="76.5" hidden="false" customHeight="true" outlineLevel="0" collapsed="false">
      <c r="A183" s="14" t="str">
        <f aca="false">IF(B183="","","ARG-"&amp;TEXT(ROW()-1,"0000"))</f>
        <v>ARG-0182</v>
      </c>
      <c r="B183" s="14" t="s">
        <v>1662</v>
      </c>
      <c r="C183" s="14" t="str">
        <f aca="false">IF(B183="","",IF(LEFT(B183,3)="INT","Intramuraal",IF(LEFT(B183,3)="GVS","GVS","")))</f>
        <v>Intramuraal</v>
      </c>
      <c r="D183" s="14" t="str">
        <f aca="false">IF(B183="","",IFERROR(INDEX(Intramuraal!$F:$F,MATCH(B183,Intramuraal!$A:$A,0)),IFERROR(INDEX(GVS!$F:$F,MATCH(B183,GVS!$A:$A,0)),"onbekend ID")))</f>
        <v>brexucabtagene autoleucel (Tecartus®)</v>
      </c>
      <c r="E183" s="15" t="n">
        <f aca="false">IF(B183="","",IFERROR(IF(INDEX(Intramuraal!$C:$C,MATCH(B183,Intramuraal!$A:$A,0))="","",INDEX(Intramuraal!$C:$C,MATCH(B183,Intramuraal!$A:$A,0))),IFERROR(IF(INDEX(GVS!$C:$C,MATCH(B183,GVS!$A:$A,0))="","",INDEX(GVS!$C:$C,MATCH(B183,GVS!$A:$A,0))),"")))</f>
        <v>45033</v>
      </c>
      <c r="F183" s="14" t="str">
        <f aca="false">IF(B183="","",IFERROR(IF(INDEX(Intramuraal!$J:$J,MATCH(B183,Intramuraal!$A:$A,0))="","",INDEX(Intramuraal!$J:$J,MATCH(B183,Intramuraal!$A:$A,0))),IFERROR(IF(INDEX(GVS!$J:$J,MATCH(B183,GVS!$A:$A,0))="","",INDEX(GVS!$J:$J,MATCH(B183,GVS!$A:$A,0))),"")))</f>
        <v>Hemato-oncologie</v>
      </c>
      <c r="G183" s="14" t="str">
        <f aca="false">IF(B183="","",IFERROR(IF(INDEX(Intramuraal!$N:$N,MATCH(B183,Intramuraal!$A:$A,0))="","",INDEX(Intramuraal!$N:$N,MATCH(B183,Intramuraal!$A:$A,0))),IFERROR(IF(INDEX(GVS!$N:$N,MATCH(B183,GVS!$A:$A,0))="","",INDEX(GVS!$N:$N,MATCH(B183,GVS!$A:$A,0))),"")))</f>
        <v>Mantelcellymfoom</v>
      </c>
      <c r="H183" s="14" t="str">
        <f aca="false">IF(B183="","",IFERROR(IF(INDEX(Intramuraal!$O:$O,MATCH(B183,Intramuraal!$A:$A,0))="","",INDEX(Intramuraal!$O:$O,MATCH(B183,Intramuraal!$A:$A,0))),IFERROR(IF(INDEX(GVS!$O:$O,MATCH(B183,GVS!$A:$A,0))="","",INDEX(GVS!$O:$O,MATCH(B183,GVS!$A:$A,0))),"")))</f>
        <v>3e lijn of later</v>
      </c>
      <c r="I183" s="14" t="s">
        <v>7617</v>
      </c>
      <c r="J183" s="14" t="s">
        <v>7604</v>
      </c>
      <c r="K183" s="16" t="s">
        <v>8241</v>
      </c>
      <c r="L183" s="14" t="s">
        <v>7586</v>
      </c>
      <c r="M183" s="14" t="s">
        <v>7536</v>
      </c>
      <c r="N183" s="16" t="s">
        <v>8242</v>
      </c>
      <c r="O183" s="14" t="s">
        <v>7614</v>
      </c>
      <c r="P183" s="14" t="s">
        <v>8243</v>
      </c>
      <c r="Q183" s="16"/>
      <c r="R183" s="14" t="s">
        <v>8244</v>
      </c>
      <c r="S183" s="14" t="s">
        <v>8228</v>
      </c>
      <c r="T183" s="15" t="n">
        <v>46286</v>
      </c>
      <c r="U183" s="14" t="s">
        <v>168</v>
      </c>
    </row>
    <row r="184" customFormat="false" ht="76.5" hidden="false" customHeight="true" outlineLevel="0" collapsed="false">
      <c r="A184" s="14" t="str">
        <f aca="false">IF(B184="","","ARG-"&amp;TEXT(ROW()-1,"0000"))</f>
        <v>ARG-0183</v>
      </c>
      <c r="B184" s="14" t="s">
        <v>1662</v>
      </c>
      <c r="C184" s="14" t="str">
        <f aca="false">IF(B184="","",IF(LEFT(B184,3)="INT","Intramuraal",IF(LEFT(B184,3)="GVS","GVS","")))</f>
        <v>Intramuraal</v>
      </c>
      <c r="D184" s="14" t="str">
        <f aca="false">IF(B184="","",IFERROR(INDEX(Intramuraal!$F:$F,MATCH(B184,Intramuraal!$A:$A,0)),IFERROR(INDEX(GVS!$F:$F,MATCH(B184,GVS!$A:$A,0)),"onbekend ID")))</f>
        <v>brexucabtagene autoleucel (Tecartus®)</v>
      </c>
      <c r="E184" s="15" t="n">
        <f aca="false">IF(B184="","",IFERROR(IF(INDEX(Intramuraal!$C:$C,MATCH(B184,Intramuraal!$A:$A,0))="","",INDEX(Intramuraal!$C:$C,MATCH(B184,Intramuraal!$A:$A,0))),IFERROR(IF(INDEX(GVS!$C:$C,MATCH(B184,GVS!$A:$A,0))="","",INDEX(GVS!$C:$C,MATCH(B184,GVS!$A:$A,0))),"")))</f>
        <v>45033</v>
      </c>
      <c r="F184" s="14" t="str">
        <f aca="false">IF(B184="","",IFERROR(IF(INDEX(Intramuraal!$J:$J,MATCH(B184,Intramuraal!$A:$A,0))="","",INDEX(Intramuraal!$J:$J,MATCH(B184,Intramuraal!$A:$A,0))),IFERROR(IF(INDEX(GVS!$J:$J,MATCH(B184,GVS!$A:$A,0))="","",INDEX(GVS!$J:$J,MATCH(B184,GVS!$A:$A,0))),"")))</f>
        <v>Hemato-oncologie</v>
      </c>
      <c r="G184" s="14" t="str">
        <f aca="false">IF(B184="","",IFERROR(IF(INDEX(Intramuraal!$N:$N,MATCH(B184,Intramuraal!$A:$A,0))="","",INDEX(Intramuraal!$N:$N,MATCH(B184,Intramuraal!$A:$A,0))),IFERROR(IF(INDEX(GVS!$N:$N,MATCH(B184,GVS!$A:$A,0))="","",INDEX(GVS!$N:$N,MATCH(B184,GVS!$A:$A,0))),"")))</f>
        <v>Mantelcellymfoom</v>
      </c>
      <c r="H184" s="14" t="str">
        <f aca="false">IF(B184="","",IFERROR(IF(INDEX(Intramuraal!$O:$O,MATCH(B184,Intramuraal!$A:$A,0))="","",INDEX(Intramuraal!$O:$O,MATCH(B184,Intramuraal!$A:$A,0))),IFERROR(IF(INDEX(GVS!$O:$O,MATCH(B184,GVS!$A:$A,0))="","",INDEX(GVS!$O:$O,MATCH(B184,GVS!$A:$A,0))),"")))</f>
        <v>3e lijn of later</v>
      </c>
      <c r="I184" s="14" t="s">
        <v>7574</v>
      </c>
      <c r="J184" s="14" t="s">
        <v>7575</v>
      </c>
      <c r="K184" s="16" t="s">
        <v>8245</v>
      </c>
      <c r="L184" s="14" t="s">
        <v>7566</v>
      </c>
      <c r="M184" s="14" t="s">
        <v>7543</v>
      </c>
      <c r="N184" s="16" t="s">
        <v>8246</v>
      </c>
      <c r="O184" s="14" t="s">
        <v>7607</v>
      </c>
      <c r="P184" s="14" t="s">
        <v>8247</v>
      </c>
      <c r="Q184" s="16"/>
      <c r="R184" s="14" t="s">
        <v>8248</v>
      </c>
      <c r="S184" s="14" t="s">
        <v>8228</v>
      </c>
      <c r="T184" s="15" t="n">
        <v>46286</v>
      </c>
      <c r="U184" s="14" t="s">
        <v>168</v>
      </c>
    </row>
    <row r="185" customFormat="false" ht="76.5" hidden="false" customHeight="true" outlineLevel="0" collapsed="false">
      <c r="A185" s="14" t="str">
        <f aca="false">IF(B185="","","ARG-"&amp;TEXT(ROW()-1,"0000"))</f>
        <v>ARG-0184</v>
      </c>
      <c r="B185" s="14" t="s">
        <v>1662</v>
      </c>
      <c r="C185" s="14" t="str">
        <f aca="false">IF(B185="","",IF(LEFT(B185,3)="INT","Intramuraal",IF(LEFT(B185,3)="GVS","GVS","")))</f>
        <v>Intramuraal</v>
      </c>
      <c r="D185" s="14" t="str">
        <f aca="false">IF(B185="","",IFERROR(INDEX(Intramuraal!$F:$F,MATCH(B185,Intramuraal!$A:$A,0)),IFERROR(INDEX(GVS!$F:$F,MATCH(B185,GVS!$A:$A,0)),"onbekend ID")))</f>
        <v>brexucabtagene autoleucel (Tecartus®)</v>
      </c>
      <c r="E185" s="15" t="n">
        <f aca="false">IF(B185="","",IFERROR(IF(INDEX(Intramuraal!$C:$C,MATCH(B185,Intramuraal!$A:$A,0))="","",INDEX(Intramuraal!$C:$C,MATCH(B185,Intramuraal!$A:$A,0))),IFERROR(IF(INDEX(GVS!$C:$C,MATCH(B185,GVS!$A:$A,0))="","",INDEX(GVS!$C:$C,MATCH(B185,GVS!$A:$A,0))),"")))</f>
        <v>45033</v>
      </c>
      <c r="F185" s="14" t="str">
        <f aca="false">IF(B185="","",IFERROR(IF(INDEX(Intramuraal!$J:$J,MATCH(B185,Intramuraal!$A:$A,0))="","",INDEX(Intramuraal!$J:$J,MATCH(B185,Intramuraal!$A:$A,0))),IFERROR(IF(INDEX(GVS!$J:$J,MATCH(B185,GVS!$A:$A,0))="","",INDEX(GVS!$J:$J,MATCH(B185,GVS!$A:$A,0))),"")))</f>
        <v>Hemato-oncologie</v>
      </c>
      <c r="G185" s="14" t="str">
        <f aca="false">IF(B185="","",IFERROR(IF(INDEX(Intramuraal!$N:$N,MATCH(B185,Intramuraal!$A:$A,0))="","",INDEX(Intramuraal!$N:$N,MATCH(B185,Intramuraal!$A:$A,0))),IFERROR(IF(INDEX(GVS!$N:$N,MATCH(B185,GVS!$A:$A,0))="","",INDEX(GVS!$N:$N,MATCH(B185,GVS!$A:$A,0))),"")))</f>
        <v>Mantelcellymfoom</v>
      </c>
      <c r="H185" s="14" t="str">
        <f aca="false">IF(B185="","",IFERROR(IF(INDEX(Intramuraal!$O:$O,MATCH(B185,Intramuraal!$A:$A,0))="","",INDEX(Intramuraal!$O:$O,MATCH(B185,Intramuraal!$A:$A,0))),IFERROR(IF(INDEX(GVS!$O:$O,MATCH(B185,GVS!$A:$A,0))="","",INDEX(GVS!$O:$O,MATCH(B185,GVS!$A:$A,0))),"")))</f>
        <v>3e lijn of later</v>
      </c>
      <c r="I185" s="14" t="s">
        <v>7532</v>
      </c>
      <c r="J185" s="14" t="s">
        <v>2691</v>
      </c>
      <c r="K185" s="16" t="s">
        <v>8249</v>
      </c>
      <c r="L185" s="14" t="s">
        <v>7535</v>
      </c>
      <c r="M185" s="14" t="s">
        <v>7550</v>
      </c>
      <c r="N185" s="16" t="s">
        <v>8250</v>
      </c>
      <c r="O185" s="14" t="s">
        <v>7614</v>
      </c>
      <c r="P185" s="14" t="s">
        <v>8061</v>
      </c>
      <c r="Q185" s="16"/>
      <c r="R185" s="14" t="s">
        <v>8251</v>
      </c>
      <c r="S185" s="14" t="s">
        <v>8228</v>
      </c>
      <c r="T185" s="15" t="n">
        <v>46286</v>
      </c>
      <c r="U185" s="14" t="s">
        <v>168</v>
      </c>
    </row>
    <row r="186" customFormat="false" ht="51" hidden="false" customHeight="true" outlineLevel="0" collapsed="false">
      <c r="A186" s="14" t="str">
        <f aca="false">IF(B186="","","ARG-"&amp;TEXT(ROW()-1,"0000"))</f>
        <v>ARG-0185</v>
      </c>
      <c r="B186" s="14" t="s">
        <v>1662</v>
      </c>
      <c r="C186" s="14" t="str">
        <f aca="false">IF(B186="","",IF(LEFT(B186,3)="INT","Intramuraal",IF(LEFT(B186,3)="GVS","GVS","")))</f>
        <v>Intramuraal</v>
      </c>
      <c r="D186" s="14" t="str">
        <f aca="false">IF(B186="","",IFERROR(INDEX(Intramuraal!$F:$F,MATCH(B186,Intramuraal!$A:$A,0)),IFERROR(INDEX(GVS!$F:$F,MATCH(B186,GVS!$A:$A,0)),"onbekend ID")))</f>
        <v>brexucabtagene autoleucel (Tecartus®)</v>
      </c>
      <c r="E186" s="15" t="n">
        <f aca="false">IF(B186="","",IFERROR(IF(INDEX(Intramuraal!$C:$C,MATCH(B186,Intramuraal!$A:$A,0))="","",INDEX(Intramuraal!$C:$C,MATCH(B186,Intramuraal!$A:$A,0))),IFERROR(IF(INDEX(GVS!$C:$C,MATCH(B186,GVS!$A:$A,0))="","",INDEX(GVS!$C:$C,MATCH(B186,GVS!$A:$A,0))),"")))</f>
        <v>45033</v>
      </c>
      <c r="F186" s="14" t="str">
        <f aca="false">IF(B186="","",IFERROR(IF(INDEX(Intramuraal!$J:$J,MATCH(B186,Intramuraal!$A:$A,0))="","",INDEX(Intramuraal!$J:$J,MATCH(B186,Intramuraal!$A:$A,0))),IFERROR(IF(INDEX(GVS!$J:$J,MATCH(B186,GVS!$A:$A,0))="","",INDEX(GVS!$J:$J,MATCH(B186,GVS!$A:$A,0))),"")))</f>
        <v>Hemato-oncologie</v>
      </c>
      <c r="G186" s="14" t="str">
        <f aca="false">IF(B186="","",IFERROR(IF(INDEX(Intramuraal!$N:$N,MATCH(B186,Intramuraal!$A:$A,0))="","",INDEX(Intramuraal!$N:$N,MATCH(B186,Intramuraal!$A:$A,0))),IFERROR(IF(INDEX(GVS!$N:$N,MATCH(B186,GVS!$A:$A,0))="","",INDEX(GVS!$N:$N,MATCH(B186,GVS!$A:$A,0))),"")))</f>
        <v>Mantelcellymfoom</v>
      </c>
      <c r="H186" s="14" t="str">
        <f aca="false">IF(B186="","",IFERROR(IF(INDEX(Intramuraal!$O:$O,MATCH(B186,Intramuraal!$A:$A,0))="","",INDEX(Intramuraal!$O:$O,MATCH(B186,Intramuraal!$A:$A,0))),IFERROR(IF(INDEX(GVS!$O:$O,MATCH(B186,GVS!$A:$A,0))="","",INDEX(GVS!$O:$O,MATCH(B186,GVS!$A:$A,0))),"")))</f>
        <v>3e lijn of later</v>
      </c>
      <c r="I186" s="14" t="s">
        <v>7658</v>
      </c>
      <c r="J186" s="14" t="s">
        <v>7659</v>
      </c>
      <c r="K186" s="16" t="s">
        <v>8252</v>
      </c>
      <c r="L186" s="14" t="s">
        <v>7535</v>
      </c>
      <c r="M186" s="14" t="s">
        <v>7550</v>
      </c>
      <c r="N186" s="16" t="s">
        <v>8253</v>
      </c>
      <c r="O186" s="14" t="s">
        <v>7662</v>
      </c>
      <c r="P186" s="14" t="s">
        <v>8192</v>
      </c>
      <c r="Q186" s="16"/>
      <c r="R186" s="14" t="s">
        <v>8254</v>
      </c>
      <c r="S186" s="14" t="s">
        <v>8228</v>
      </c>
      <c r="T186" s="15" t="n">
        <v>46286</v>
      </c>
      <c r="U186" s="14" t="s">
        <v>168</v>
      </c>
    </row>
    <row r="187" customFormat="false" ht="89.25" hidden="false" customHeight="true" outlineLevel="0" collapsed="false">
      <c r="A187" s="14" t="str">
        <f aca="false">IF(B187="","","ARG-"&amp;TEXT(ROW()-1,"0000"))</f>
        <v>ARG-0186</v>
      </c>
      <c r="B187" s="14" t="s">
        <v>1569</v>
      </c>
      <c r="C187" s="14" t="str">
        <f aca="false">IF(B187="","",IF(LEFT(B187,3)="INT","Intramuraal",IF(LEFT(B187,3)="GVS","GVS","")))</f>
        <v>Intramuraal</v>
      </c>
      <c r="D187" s="14" t="str">
        <f aca="false">IF(B187="","",IFERROR(INDEX(Intramuraal!$F:$F,MATCH(B187,Intramuraal!$A:$A,0)),IFERROR(INDEX(GVS!$F:$F,MATCH(B187,GVS!$A:$A,0)),"onbekend ID")))</f>
        <v>zanubrutinib (Brukinsa®)</v>
      </c>
      <c r="E187" s="15" t="n">
        <f aca="false">IF(B187="","",IFERROR(IF(INDEX(Intramuraal!$C:$C,MATCH(B187,Intramuraal!$A:$A,0))="","",INDEX(Intramuraal!$C:$C,MATCH(B187,Intramuraal!$A:$A,0))),IFERROR(IF(INDEX(GVS!$C:$C,MATCH(B187,GVS!$A:$A,0))="","",INDEX(GVS!$C:$C,MATCH(B187,GVS!$A:$A,0))),"")))</f>
        <v>45169</v>
      </c>
      <c r="F187" s="14" t="str">
        <f aca="false">IF(B187="","",IFERROR(IF(INDEX(Intramuraal!$J:$J,MATCH(B187,Intramuraal!$A:$A,0))="","",INDEX(Intramuraal!$J:$J,MATCH(B187,Intramuraal!$A:$A,0))),IFERROR(IF(INDEX(GVS!$J:$J,MATCH(B187,GVS!$A:$A,0))="","",INDEX(GVS!$J:$J,MATCH(B187,GVS!$A:$A,0))),"")))</f>
        <v>Hemato-oncologie</v>
      </c>
      <c r="G187" s="14" t="str">
        <f aca="false">IF(B187="","",IFERROR(IF(INDEX(Intramuraal!$N:$N,MATCH(B187,Intramuraal!$A:$A,0))="","",INDEX(Intramuraal!$N:$N,MATCH(B187,Intramuraal!$A:$A,0))),IFERROR(IF(INDEX(GVS!$N:$N,MATCH(B187,GVS!$A:$A,0))="","",INDEX(GVS!$N:$N,MATCH(B187,GVS!$A:$A,0))),"")))</f>
        <v>CLL</v>
      </c>
      <c r="H187" s="14" t="str">
        <f aca="false">IF(B187="","",IFERROR(IF(INDEX(Intramuraal!$O:$O,MATCH(B187,Intramuraal!$A:$A,0))="","",INDEX(Intramuraal!$O:$O,MATCH(B187,Intramuraal!$A:$A,0))),IFERROR(IF(INDEX(GVS!$O:$O,MATCH(B187,GVS!$A:$A,0))="","",INDEX(GVS!$O:$O,MATCH(B187,GVS!$A:$A,0))),"")))</f>
        <v>Meerdere lijnen / indicatiebreed</v>
      </c>
      <c r="I187" s="14" t="s">
        <v>7532</v>
      </c>
      <c r="J187" s="14" t="s">
        <v>8069</v>
      </c>
      <c r="K187" s="16" t="s">
        <v>8255</v>
      </c>
      <c r="L187" s="14" t="s">
        <v>7549</v>
      </c>
      <c r="M187" s="14" t="s">
        <v>7536</v>
      </c>
      <c r="N187" s="16" t="s">
        <v>8256</v>
      </c>
      <c r="O187" s="14" t="s">
        <v>7607</v>
      </c>
      <c r="P187" s="14" t="s">
        <v>8257</v>
      </c>
      <c r="Q187" s="16"/>
      <c r="R187" s="14" t="s">
        <v>8258</v>
      </c>
      <c r="S187" s="14" t="s">
        <v>8259</v>
      </c>
      <c r="T187" s="15" t="n">
        <v>46286</v>
      </c>
      <c r="U187" s="14" t="s">
        <v>168</v>
      </c>
    </row>
    <row r="188" customFormat="false" ht="76.5" hidden="false" customHeight="true" outlineLevel="0" collapsed="false">
      <c r="A188" s="14" t="str">
        <f aca="false">IF(B188="","","ARG-"&amp;TEXT(ROW()-1,"0000"))</f>
        <v>ARG-0187</v>
      </c>
      <c r="B188" s="14" t="s">
        <v>1569</v>
      </c>
      <c r="C188" s="14" t="str">
        <f aca="false">IF(B188="","",IF(LEFT(B188,3)="INT","Intramuraal",IF(LEFT(B188,3)="GVS","GVS","")))</f>
        <v>Intramuraal</v>
      </c>
      <c r="D188" s="14" t="str">
        <f aca="false">IF(B188="","",IFERROR(INDEX(Intramuraal!$F:$F,MATCH(B188,Intramuraal!$A:$A,0)),IFERROR(INDEX(GVS!$F:$F,MATCH(B188,GVS!$A:$A,0)),"onbekend ID")))</f>
        <v>zanubrutinib (Brukinsa®)</v>
      </c>
      <c r="E188" s="15" t="n">
        <f aca="false">IF(B188="","",IFERROR(IF(INDEX(Intramuraal!$C:$C,MATCH(B188,Intramuraal!$A:$A,0))="","",INDEX(Intramuraal!$C:$C,MATCH(B188,Intramuraal!$A:$A,0))),IFERROR(IF(INDEX(GVS!$C:$C,MATCH(B188,GVS!$A:$A,0))="","",INDEX(GVS!$C:$C,MATCH(B188,GVS!$A:$A,0))),"")))</f>
        <v>45169</v>
      </c>
      <c r="F188" s="14" t="str">
        <f aca="false">IF(B188="","",IFERROR(IF(INDEX(Intramuraal!$J:$J,MATCH(B188,Intramuraal!$A:$A,0))="","",INDEX(Intramuraal!$J:$J,MATCH(B188,Intramuraal!$A:$A,0))),IFERROR(IF(INDEX(GVS!$J:$J,MATCH(B188,GVS!$A:$A,0))="","",INDEX(GVS!$J:$J,MATCH(B188,GVS!$A:$A,0))),"")))</f>
        <v>Hemato-oncologie</v>
      </c>
      <c r="G188" s="14" t="str">
        <f aca="false">IF(B188="","",IFERROR(IF(INDEX(Intramuraal!$N:$N,MATCH(B188,Intramuraal!$A:$A,0))="","",INDEX(Intramuraal!$N:$N,MATCH(B188,Intramuraal!$A:$A,0))),IFERROR(IF(INDEX(GVS!$N:$N,MATCH(B188,GVS!$A:$A,0))="","",INDEX(GVS!$N:$N,MATCH(B188,GVS!$A:$A,0))),"")))</f>
        <v>CLL</v>
      </c>
      <c r="H188" s="14" t="str">
        <f aca="false">IF(B188="","",IFERROR(IF(INDEX(Intramuraal!$O:$O,MATCH(B188,Intramuraal!$A:$A,0))="","",INDEX(Intramuraal!$O:$O,MATCH(B188,Intramuraal!$A:$A,0))),IFERROR(IF(INDEX(GVS!$O:$O,MATCH(B188,GVS!$A:$A,0))="","",INDEX(GVS!$O:$O,MATCH(B188,GVS!$A:$A,0))),"")))</f>
        <v>Meerdere lijnen / indicatiebreed</v>
      </c>
      <c r="I188" s="14" t="s">
        <v>7532</v>
      </c>
      <c r="J188" s="14" t="s">
        <v>7599</v>
      </c>
      <c r="K188" s="16" t="s">
        <v>8260</v>
      </c>
      <c r="L188" s="14" t="s">
        <v>7535</v>
      </c>
      <c r="M188" s="14" t="s">
        <v>7536</v>
      </c>
      <c r="N188" s="16" t="s">
        <v>8261</v>
      </c>
      <c r="O188" s="14" t="s">
        <v>7607</v>
      </c>
      <c r="P188" s="14" t="s">
        <v>7844</v>
      </c>
      <c r="Q188" s="16"/>
      <c r="R188" s="14" t="s">
        <v>8262</v>
      </c>
      <c r="S188" s="14" t="s">
        <v>8259</v>
      </c>
      <c r="T188" s="15" t="n">
        <v>46286</v>
      </c>
      <c r="U188" s="14" t="s">
        <v>168</v>
      </c>
    </row>
    <row r="189" customFormat="false" ht="51" hidden="false" customHeight="true" outlineLevel="0" collapsed="false">
      <c r="A189" s="14" t="str">
        <f aca="false">IF(B189="","","ARG-"&amp;TEXT(ROW()-1,"0000"))</f>
        <v>ARG-0188</v>
      </c>
      <c r="B189" s="14" t="s">
        <v>1569</v>
      </c>
      <c r="C189" s="14" t="str">
        <f aca="false">IF(B189="","",IF(LEFT(B189,3)="INT","Intramuraal",IF(LEFT(B189,3)="GVS","GVS","")))</f>
        <v>Intramuraal</v>
      </c>
      <c r="D189" s="14" t="str">
        <f aca="false">IF(B189="","",IFERROR(INDEX(Intramuraal!$F:$F,MATCH(B189,Intramuraal!$A:$A,0)),IFERROR(INDEX(GVS!$F:$F,MATCH(B189,GVS!$A:$A,0)),"onbekend ID")))</f>
        <v>zanubrutinib (Brukinsa®)</v>
      </c>
      <c r="E189" s="15" t="n">
        <f aca="false">IF(B189="","",IFERROR(IF(INDEX(Intramuraal!$C:$C,MATCH(B189,Intramuraal!$A:$A,0))="","",INDEX(Intramuraal!$C:$C,MATCH(B189,Intramuraal!$A:$A,0))),IFERROR(IF(INDEX(GVS!$C:$C,MATCH(B189,GVS!$A:$A,0))="","",INDEX(GVS!$C:$C,MATCH(B189,GVS!$A:$A,0))),"")))</f>
        <v>45169</v>
      </c>
      <c r="F189" s="14" t="str">
        <f aca="false">IF(B189="","",IFERROR(IF(INDEX(Intramuraal!$J:$J,MATCH(B189,Intramuraal!$A:$A,0))="","",INDEX(Intramuraal!$J:$J,MATCH(B189,Intramuraal!$A:$A,0))),IFERROR(IF(INDEX(GVS!$J:$J,MATCH(B189,GVS!$A:$A,0))="","",INDEX(GVS!$J:$J,MATCH(B189,GVS!$A:$A,0))),"")))</f>
        <v>Hemato-oncologie</v>
      </c>
      <c r="G189" s="14" t="str">
        <f aca="false">IF(B189="","",IFERROR(IF(INDEX(Intramuraal!$N:$N,MATCH(B189,Intramuraal!$A:$A,0))="","",INDEX(Intramuraal!$N:$N,MATCH(B189,Intramuraal!$A:$A,0))),IFERROR(IF(INDEX(GVS!$N:$N,MATCH(B189,GVS!$A:$A,0))="","",INDEX(GVS!$N:$N,MATCH(B189,GVS!$A:$A,0))),"")))</f>
        <v>CLL</v>
      </c>
      <c r="H189" s="14" t="str">
        <f aca="false">IF(B189="","",IFERROR(IF(INDEX(Intramuraal!$O:$O,MATCH(B189,Intramuraal!$A:$A,0))="","",INDEX(Intramuraal!$O:$O,MATCH(B189,Intramuraal!$A:$A,0))),IFERROR(IF(INDEX(GVS!$O:$O,MATCH(B189,GVS!$A:$A,0))="","",INDEX(GVS!$O:$O,MATCH(B189,GVS!$A:$A,0))),"")))</f>
        <v>Meerdere lijnen / indicatiebreed</v>
      </c>
      <c r="I189" s="14" t="s">
        <v>7532</v>
      </c>
      <c r="J189" s="14" t="s">
        <v>7533</v>
      </c>
      <c r="K189" s="16" t="s">
        <v>8263</v>
      </c>
      <c r="L189" s="14" t="s">
        <v>7549</v>
      </c>
      <c r="M189" s="14" t="s">
        <v>7543</v>
      </c>
      <c r="N189" s="16" t="s">
        <v>8264</v>
      </c>
      <c r="O189" s="14" t="s">
        <v>7607</v>
      </c>
      <c r="P189" s="14" t="s">
        <v>7703</v>
      </c>
      <c r="Q189" s="16"/>
      <c r="R189" s="14" t="s">
        <v>8265</v>
      </c>
      <c r="S189" s="14" t="s">
        <v>8259</v>
      </c>
      <c r="T189" s="15" t="n">
        <v>46286</v>
      </c>
      <c r="U189" s="14" t="s">
        <v>168</v>
      </c>
    </row>
    <row r="190" customFormat="false" ht="51" hidden="false" customHeight="true" outlineLevel="0" collapsed="false">
      <c r="A190" s="14" t="str">
        <f aca="false">IF(B190="","","ARG-"&amp;TEXT(ROW()-1,"0000"))</f>
        <v>ARG-0189</v>
      </c>
      <c r="B190" s="14" t="s">
        <v>1569</v>
      </c>
      <c r="C190" s="14" t="str">
        <f aca="false">IF(B190="","",IF(LEFT(B190,3)="INT","Intramuraal",IF(LEFT(B190,3)="GVS","GVS","")))</f>
        <v>Intramuraal</v>
      </c>
      <c r="D190" s="14" t="str">
        <f aca="false">IF(B190="","",IFERROR(INDEX(Intramuraal!$F:$F,MATCH(B190,Intramuraal!$A:$A,0)),IFERROR(INDEX(GVS!$F:$F,MATCH(B190,GVS!$A:$A,0)),"onbekend ID")))</f>
        <v>zanubrutinib (Brukinsa®)</v>
      </c>
      <c r="E190" s="15" t="n">
        <f aca="false">IF(B190="","",IFERROR(IF(INDEX(Intramuraal!$C:$C,MATCH(B190,Intramuraal!$A:$A,0))="","",INDEX(Intramuraal!$C:$C,MATCH(B190,Intramuraal!$A:$A,0))),IFERROR(IF(INDEX(GVS!$C:$C,MATCH(B190,GVS!$A:$A,0))="","",INDEX(GVS!$C:$C,MATCH(B190,GVS!$A:$A,0))),"")))</f>
        <v>45169</v>
      </c>
      <c r="F190" s="14" t="str">
        <f aca="false">IF(B190="","",IFERROR(IF(INDEX(Intramuraal!$J:$J,MATCH(B190,Intramuraal!$A:$A,0))="","",INDEX(Intramuraal!$J:$J,MATCH(B190,Intramuraal!$A:$A,0))),IFERROR(IF(INDEX(GVS!$J:$J,MATCH(B190,GVS!$A:$A,0))="","",INDEX(GVS!$J:$J,MATCH(B190,GVS!$A:$A,0))),"")))</f>
        <v>Hemato-oncologie</v>
      </c>
      <c r="G190" s="14" t="str">
        <f aca="false">IF(B190="","",IFERROR(IF(INDEX(Intramuraal!$N:$N,MATCH(B190,Intramuraal!$A:$A,0))="","",INDEX(Intramuraal!$N:$N,MATCH(B190,Intramuraal!$A:$A,0))),IFERROR(IF(INDEX(GVS!$N:$N,MATCH(B190,GVS!$A:$A,0))="","",INDEX(GVS!$N:$N,MATCH(B190,GVS!$A:$A,0))),"")))</f>
        <v>CLL</v>
      </c>
      <c r="H190" s="14" t="str">
        <f aca="false">IF(B190="","",IFERROR(IF(INDEX(Intramuraal!$O:$O,MATCH(B190,Intramuraal!$A:$A,0))="","",INDEX(Intramuraal!$O:$O,MATCH(B190,Intramuraal!$A:$A,0))),IFERROR(IF(INDEX(GVS!$O:$O,MATCH(B190,GVS!$A:$A,0))="","",INDEX(GVS!$O:$O,MATCH(B190,GVS!$A:$A,0))),"")))</f>
        <v>Meerdere lijnen / indicatiebreed</v>
      </c>
      <c r="I190" s="14" t="s">
        <v>7570</v>
      </c>
      <c r="J190" s="14" t="s">
        <v>7554</v>
      </c>
      <c r="K190" s="16" t="s">
        <v>8266</v>
      </c>
      <c r="L190" s="14" t="s">
        <v>7566</v>
      </c>
      <c r="M190" s="14" t="s">
        <v>7550</v>
      </c>
      <c r="N190" s="16" t="s">
        <v>8267</v>
      </c>
      <c r="O190" s="14" t="s">
        <v>7607</v>
      </c>
      <c r="P190" s="14" t="s">
        <v>8268</v>
      </c>
      <c r="Q190" s="16"/>
      <c r="R190" s="14" t="s">
        <v>8269</v>
      </c>
      <c r="S190" s="14" t="s">
        <v>8259</v>
      </c>
      <c r="T190" s="15" t="n">
        <v>46286</v>
      </c>
      <c r="U190" s="14" t="s">
        <v>168</v>
      </c>
    </row>
    <row r="191" customFormat="false" ht="38.25" hidden="false" customHeight="true" outlineLevel="0" collapsed="false">
      <c r="A191" s="14" t="str">
        <f aca="false">IF(B191="","","ARG-"&amp;TEXT(ROW()-1,"0000"))</f>
        <v>ARG-0190</v>
      </c>
      <c r="B191" s="14" t="s">
        <v>1569</v>
      </c>
      <c r="C191" s="14" t="str">
        <f aca="false">IF(B191="","",IF(LEFT(B191,3)="INT","Intramuraal",IF(LEFT(B191,3)="GVS","GVS","")))</f>
        <v>Intramuraal</v>
      </c>
      <c r="D191" s="14" t="str">
        <f aca="false">IF(B191="","",IFERROR(INDEX(Intramuraal!$F:$F,MATCH(B191,Intramuraal!$A:$A,0)),IFERROR(INDEX(GVS!$F:$F,MATCH(B191,GVS!$A:$A,0)),"onbekend ID")))</f>
        <v>zanubrutinib (Brukinsa®)</v>
      </c>
      <c r="E191" s="15" t="n">
        <f aca="false">IF(B191="","",IFERROR(IF(INDEX(Intramuraal!$C:$C,MATCH(B191,Intramuraal!$A:$A,0))="","",INDEX(Intramuraal!$C:$C,MATCH(B191,Intramuraal!$A:$A,0))),IFERROR(IF(INDEX(GVS!$C:$C,MATCH(B191,GVS!$A:$A,0))="","",INDEX(GVS!$C:$C,MATCH(B191,GVS!$A:$A,0))),"")))</f>
        <v>45169</v>
      </c>
      <c r="F191" s="14" t="str">
        <f aca="false">IF(B191="","",IFERROR(IF(INDEX(Intramuraal!$J:$J,MATCH(B191,Intramuraal!$A:$A,0))="","",INDEX(Intramuraal!$J:$J,MATCH(B191,Intramuraal!$A:$A,0))),IFERROR(IF(INDEX(GVS!$J:$J,MATCH(B191,GVS!$A:$A,0))="","",INDEX(GVS!$J:$J,MATCH(B191,GVS!$A:$A,0))),"")))</f>
        <v>Hemato-oncologie</v>
      </c>
      <c r="G191" s="14" t="str">
        <f aca="false">IF(B191="","",IFERROR(IF(INDEX(Intramuraal!$N:$N,MATCH(B191,Intramuraal!$A:$A,0))="","",INDEX(Intramuraal!$N:$N,MATCH(B191,Intramuraal!$A:$A,0))),IFERROR(IF(INDEX(GVS!$N:$N,MATCH(B191,GVS!$A:$A,0))="","",INDEX(GVS!$N:$N,MATCH(B191,GVS!$A:$A,0))),"")))</f>
        <v>CLL</v>
      </c>
      <c r="H191" s="14" t="str">
        <f aca="false">IF(B191="","",IFERROR(IF(INDEX(Intramuraal!$O:$O,MATCH(B191,Intramuraal!$A:$A,0))="","",INDEX(Intramuraal!$O:$O,MATCH(B191,Intramuraal!$A:$A,0))),IFERROR(IF(INDEX(GVS!$O:$O,MATCH(B191,GVS!$A:$A,0))="","",INDEX(GVS!$O:$O,MATCH(B191,GVS!$A:$A,0))),"")))</f>
        <v>Meerdere lijnen / indicatiebreed</v>
      </c>
      <c r="I191" s="14" t="s">
        <v>7580</v>
      </c>
      <c r="J191" s="14" t="s">
        <v>8069</v>
      </c>
      <c r="K191" s="16" t="s">
        <v>8270</v>
      </c>
      <c r="L191" s="14" t="s">
        <v>7566</v>
      </c>
      <c r="M191" s="14" t="s">
        <v>7536</v>
      </c>
      <c r="N191" s="16" t="s">
        <v>8271</v>
      </c>
      <c r="O191" s="14" t="s">
        <v>7607</v>
      </c>
      <c r="P191" s="14" t="s">
        <v>8085</v>
      </c>
      <c r="Q191" s="16"/>
      <c r="R191" s="14" t="s">
        <v>8272</v>
      </c>
      <c r="S191" s="14" t="s">
        <v>8259</v>
      </c>
      <c r="T191" s="15" t="n">
        <v>46286</v>
      </c>
      <c r="U191" s="14" t="s">
        <v>168</v>
      </c>
    </row>
    <row r="192" customFormat="false" ht="51" hidden="false" customHeight="true" outlineLevel="0" collapsed="false">
      <c r="A192" s="14" t="str">
        <f aca="false">IF(B192="","","ARG-"&amp;TEXT(ROW()-1,"0000"))</f>
        <v>ARG-0191</v>
      </c>
      <c r="B192" s="14" t="s">
        <v>1569</v>
      </c>
      <c r="C192" s="14" t="str">
        <f aca="false">IF(B192="","",IF(LEFT(B192,3)="INT","Intramuraal",IF(LEFT(B192,3)="GVS","GVS","")))</f>
        <v>Intramuraal</v>
      </c>
      <c r="D192" s="14" t="str">
        <f aca="false">IF(B192="","",IFERROR(INDEX(Intramuraal!$F:$F,MATCH(B192,Intramuraal!$A:$A,0)),IFERROR(INDEX(GVS!$F:$F,MATCH(B192,GVS!$A:$A,0)),"onbekend ID")))</f>
        <v>zanubrutinib (Brukinsa®)</v>
      </c>
      <c r="E192" s="15" t="n">
        <f aca="false">IF(B192="","",IFERROR(IF(INDEX(Intramuraal!$C:$C,MATCH(B192,Intramuraal!$A:$A,0))="","",INDEX(Intramuraal!$C:$C,MATCH(B192,Intramuraal!$A:$A,0))),IFERROR(IF(INDEX(GVS!$C:$C,MATCH(B192,GVS!$A:$A,0))="","",INDEX(GVS!$C:$C,MATCH(B192,GVS!$A:$A,0))),"")))</f>
        <v>45169</v>
      </c>
      <c r="F192" s="14" t="str">
        <f aca="false">IF(B192="","",IFERROR(IF(INDEX(Intramuraal!$J:$J,MATCH(B192,Intramuraal!$A:$A,0))="","",INDEX(Intramuraal!$J:$J,MATCH(B192,Intramuraal!$A:$A,0))),IFERROR(IF(INDEX(GVS!$J:$J,MATCH(B192,GVS!$A:$A,0))="","",INDEX(GVS!$J:$J,MATCH(B192,GVS!$A:$A,0))),"")))</f>
        <v>Hemato-oncologie</v>
      </c>
      <c r="G192" s="14" t="str">
        <f aca="false">IF(B192="","",IFERROR(IF(INDEX(Intramuraal!$N:$N,MATCH(B192,Intramuraal!$A:$A,0))="","",INDEX(Intramuraal!$N:$N,MATCH(B192,Intramuraal!$A:$A,0))),IFERROR(IF(INDEX(GVS!$N:$N,MATCH(B192,GVS!$A:$A,0))="","",INDEX(GVS!$N:$N,MATCH(B192,GVS!$A:$A,0))),"")))</f>
        <v>CLL</v>
      </c>
      <c r="H192" s="14" t="str">
        <f aca="false">IF(B192="","",IFERROR(IF(INDEX(Intramuraal!$O:$O,MATCH(B192,Intramuraal!$A:$A,0))="","",INDEX(Intramuraal!$O:$O,MATCH(B192,Intramuraal!$A:$A,0))),IFERROR(IF(INDEX(GVS!$O:$O,MATCH(B192,GVS!$A:$A,0))="","",INDEX(GVS!$O:$O,MATCH(B192,GVS!$A:$A,0))),"")))</f>
        <v>Meerdere lijnen / indicatiebreed</v>
      </c>
      <c r="I192" s="14" t="s">
        <v>7580</v>
      </c>
      <c r="J192" s="14" t="s">
        <v>7604</v>
      </c>
      <c r="K192" s="16" t="s">
        <v>8273</v>
      </c>
      <c r="L192" s="14" t="s">
        <v>7549</v>
      </c>
      <c r="M192" s="14" t="s">
        <v>7536</v>
      </c>
      <c r="N192" s="16" t="s">
        <v>8274</v>
      </c>
      <c r="O192" s="14" t="s">
        <v>7607</v>
      </c>
      <c r="P192" s="14" t="s">
        <v>8154</v>
      </c>
      <c r="Q192" s="16"/>
      <c r="R192" s="14" t="s">
        <v>8275</v>
      </c>
      <c r="S192" s="14" t="s">
        <v>8259</v>
      </c>
      <c r="T192" s="15" t="n">
        <v>46286</v>
      </c>
      <c r="U192" s="14" t="s">
        <v>168</v>
      </c>
    </row>
    <row r="193" customFormat="false" ht="63.75" hidden="false" customHeight="true" outlineLevel="0" collapsed="false">
      <c r="A193" s="14" t="str">
        <f aca="false">IF(B193="","","ARG-"&amp;TEXT(ROW()-1,"0000"))</f>
        <v>ARG-0192</v>
      </c>
      <c r="B193" s="14" t="s">
        <v>1569</v>
      </c>
      <c r="C193" s="14" t="str">
        <f aca="false">IF(B193="","",IF(LEFT(B193,3)="INT","Intramuraal",IF(LEFT(B193,3)="GVS","GVS","")))</f>
        <v>Intramuraal</v>
      </c>
      <c r="D193" s="14" t="str">
        <f aca="false">IF(B193="","",IFERROR(INDEX(Intramuraal!$F:$F,MATCH(B193,Intramuraal!$A:$A,0)),IFERROR(INDEX(GVS!$F:$F,MATCH(B193,GVS!$A:$A,0)),"onbekend ID")))</f>
        <v>zanubrutinib (Brukinsa®)</v>
      </c>
      <c r="E193" s="15" t="n">
        <f aca="false">IF(B193="","",IFERROR(IF(INDEX(Intramuraal!$C:$C,MATCH(B193,Intramuraal!$A:$A,0))="","",INDEX(Intramuraal!$C:$C,MATCH(B193,Intramuraal!$A:$A,0))),IFERROR(IF(INDEX(GVS!$C:$C,MATCH(B193,GVS!$A:$A,0))="","",INDEX(GVS!$C:$C,MATCH(B193,GVS!$A:$A,0))),"")))</f>
        <v>45169</v>
      </c>
      <c r="F193" s="14" t="str">
        <f aca="false">IF(B193="","",IFERROR(IF(INDEX(Intramuraal!$J:$J,MATCH(B193,Intramuraal!$A:$A,0))="","",INDEX(Intramuraal!$J:$J,MATCH(B193,Intramuraal!$A:$A,0))),IFERROR(IF(INDEX(GVS!$J:$J,MATCH(B193,GVS!$A:$A,0))="","",INDEX(GVS!$J:$J,MATCH(B193,GVS!$A:$A,0))),"")))</f>
        <v>Hemato-oncologie</v>
      </c>
      <c r="G193" s="14" t="str">
        <f aca="false">IF(B193="","",IFERROR(IF(INDEX(Intramuraal!$N:$N,MATCH(B193,Intramuraal!$A:$A,0))="","",INDEX(Intramuraal!$N:$N,MATCH(B193,Intramuraal!$A:$A,0))),IFERROR(IF(INDEX(GVS!$N:$N,MATCH(B193,GVS!$A:$A,0))="","",INDEX(GVS!$N:$N,MATCH(B193,GVS!$A:$A,0))),"")))</f>
        <v>CLL</v>
      </c>
      <c r="H193" s="14" t="str">
        <f aca="false">IF(B193="","",IFERROR(IF(INDEX(Intramuraal!$O:$O,MATCH(B193,Intramuraal!$A:$A,0))="","",INDEX(Intramuraal!$O:$O,MATCH(B193,Intramuraal!$A:$A,0))),IFERROR(IF(INDEX(GVS!$O:$O,MATCH(B193,GVS!$A:$A,0))="","",INDEX(GVS!$O:$O,MATCH(B193,GVS!$A:$A,0))),"")))</f>
        <v>Meerdere lijnen / indicatiebreed</v>
      </c>
      <c r="I193" s="14" t="s">
        <v>7658</v>
      </c>
      <c r="J193" s="14" t="s">
        <v>7659</v>
      </c>
      <c r="K193" s="16" t="s">
        <v>8276</v>
      </c>
      <c r="L193" s="14" t="s">
        <v>7549</v>
      </c>
      <c r="M193" s="14" t="s">
        <v>7550</v>
      </c>
      <c r="N193" s="16" t="s">
        <v>8277</v>
      </c>
      <c r="O193" s="14" t="s">
        <v>7662</v>
      </c>
      <c r="P193" s="14" t="s">
        <v>8192</v>
      </c>
      <c r="Q193" s="16"/>
      <c r="R193" s="14" t="s">
        <v>8278</v>
      </c>
      <c r="S193" s="14" t="s">
        <v>8259</v>
      </c>
      <c r="T193" s="15" t="n">
        <v>46286</v>
      </c>
      <c r="U193" s="14" t="s">
        <v>168</v>
      </c>
    </row>
    <row r="194" customFormat="false" ht="63.75" hidden="false" customHeight="true" outlineLevel="0" collapsed="false">
      <c r="A194" s="14" t="str">
        <f aca="false">IF(B194="","","ARG-"&amp;TEXT(ROW()-1,"0000"))</f>
        <v>ARG-0193</v>
      </c>
      <c r="B194" s="14" t="s">
        <v>1441</v>
      </c>
      <c r="C194" s="14" t="str">
        <f aca="false">IF(B194="","",IF(LEFT(B194,3)="INT","Intramuraal",IF(LEFT(B194,3)="GVS","GVS","")))</f>
        <v>Intramuraal</v>
      </c>
      <c r="D194" s="14" t="str">
        <f aca="false">IF(B194="","",IFERROR(INDEX(Intramuraal!$F:$F,MATCH(B194,Intramuraal!$A:$A,0)),IFERROR(INDEX(GVS!$F:$F,MATCH(B194,GVS!$A:$A,0)),"onbekend ID")))</f>
        <v>lisocabtagene maraleucel (Breyanzi®)</v>
      </c>
      <c r="E194" s="15" t="n">
        <f aca="false">IF(B194="","",IFERROR(IF(INDEX(Intramuraal!$C:$C,MATCH(B194,Intramuraal!$A:$A,0))="","",INDEX(Intramuraal!$C:$C,MATCH(B194,Intramuraal!$A:$A,0))),IFERROR(IF(INDEX(GVS!$C:$C,MATCH(B194,GVS!$A:$A,0))="","",INDEX(GVS!$C:$C,MATCH(B194,GVS!$A:$A,0))),"")))</f>
        <v>45393</v>
      </c>
      <c r="F194" s="14" t="str">
        <f aca="false">IF(B194="","",IFERROR(IF(INDEX(Intramuraal!$J:$J,MATCH(B194,Intramuraal!$A:$A,0))="","",INDEX(Intramuraal!$J:$J,MATCH(B194,Intramuraal!$A:$A,0))),IFERROR(IF(INDEX(GVS!$J:$J,MATCH(B194,GVS!$A:$A,0))="","",INDEX(GVS!$J:$J,MATCH(B194,GVS!$A:$A,0))),"")))</f>
        <v>Hemato-oncologie</v>
      </c>
      <c r="G194" s="14" t="str">
        <f aca="false">IF(B194="","",IFERROR(IF(INDEX(Intramuraal!$N:$N,MATCH(B194,Intramuraal!$A:$A,0))="","",INDEX(Intramuraal!$N:$N,MATCH(B194,Intramuraal!$A:$A,0))),IFERROR(IF(INDEX(GVS!$N:$N,MATCH(B194,GVS!$A:$A,0))="","",INDEX(GVS!$N:$N,MATCH(B194,GVS!$A:$A,0))),"")))</f>
        <v>DLBCL / LBCL</v>
      </c>
      <c r="H194" s="14" t="str">
        <f aca="false">IF(B194="","",IFERROR(IF(INDEX(Intramuraal!$O:$O,MATCH(B194,Intramuraal!$A:$A,0))="","",INDEX(Intramuraal!$O:$O,MATCH(B194,Intramuraal!$A:$A,0))),IFERROR(IF(INDEX(GVS!$O:$O,MATCH(B194,GVS!$A:$A,0))="","",INDEX(GVS!$O:$O,MATCH(B194,GVS!$A:$A,0))),"")))</f>
        <v>3e lijn of later</v>
      </c>
      <c r="I194" s="14" t="s">
        <v>7532</v>
      </c>
      <c r="J194" s="14" t="s">
        <v>8069</v>
      </c>
      <c r="K194" s="16" t="s">
        <v>8279</v>
      </c>
      <c r="L194" s="14" t="s">
        <v>7535</v>
      </c>
      <c r="M194" s="14" t="s">
        <v>7536</v>
      </c>
      <c r="N194" s="16" t="s">
        <v>8280</v>
      </c>
      <c r="O194" s="14" t="s">
        <v>7607</v>
      </c>
      <c r="P194" s="14" t="s">
        <v>8281</v>
      </c>
      <c r="Q194" s="16"/>
      <c r="R194" s="14" t="s">
        <v>8282</v>
      </c>
      <c r="S194" s="14" t="s">
        <v>8283</v>
      </c>
      <c r="T194" s="15" t="n">
        <v>46286</v>
      </c>
      <c r="U194" s="14" t="s">
        <v>168</v>
      </c>
    </row>
    <row r="195" customFormat="false" ht="76.5" hidden="false" customHeight="true" outlineLevel="0" collapsed="false">
      <c r="A195" s="14" t="str">
        <f aca="false">IF(B195="","","ARG-"&amp;TEXT(ROW()-1,"0000"))</f>
        <v>ARG-0194</v>
      </c>
      <c r="B195" s="14" t="s">
        <v>1441</v>
      </c>
      <c r="C195" s="14" t="str">
        <f aca="false">IF(B195="","",IF(LEFT(B195,3)="INT","Intramuraal",IF(LEFT(B195,3)="GVS","GVS","")))</f>
        <v>Intramuraal</v>
      </c>
      <c r="D195" s="14" t="str">
        <f aca="false">IF(B195="","",IFERROR(INDEX(Intramuraal!$F:$F,MATCH(B195,Intramuraal!$A:$A,0)),IFERROR(INDEX(GVS!$F:$F,MATCH(B195,GVS!$A:$A,0)),"onbekend ID")))</f>
        <v>lisocabtagene maraleucel (Breyanzi®)</v>
      </c>
      <c r="E195" s="15" t="n">
        <f aca="false">IF(B195="","",IFERROR(IF(INDEX(Intramuraal!$C:$C,MATCH(B195,Intramuraal!$A:$A,0))="","",INDEX(Intramuraal!$C:$C,MATCH(B195,Intramuraal!$A:$A,0))),IFERROR(IF(INDEX(GVS!$C:$C,MATCH(B195,GVS!$A:$A,0))="","",INDEX(GVS!$C:$C,MATCH(B195,GVS!$A:$A,0))),"")))</f>
        <v>45393</v>
      </c>
      <c r="F195" s="14" t="str">
        <f aca="false">IF(B195="","",IFERROR(IF(INDEX(Intramuraal!$J:$J,MATCH(B195,Intramuraal!$A:$A,0))="","",INDEX(Intramuraal!$J:$J,MATCH(B195,Intramuraal!$A:$A,0))),IFERROR(IF(INDEX(GVS!$J:$J,MATCH(B195,GVS!$A:$A,0))="","",INDEX(GVS!$J:$J,MATCH(B195,GVS!$A:$A,0))),"")))</f>
        <v>Hemato-oncologie</v>
      </c>
      <c r="G195" s="14" t="str">
        <f aca="false">IF(B195="","",IFERROR(IF(INDEX(Intramuraal!$N:$N,MATCH(B195,Intramuraal!$A:$A,0))="","",INDEX(Intramuraal!$N:$N,MATCH(B195,Intramuraal!$A:$A,0))),IFERROR(IF(INDEX(GVS!$N:$N,MATCH(B195,GVS!$A:$A,0))="","",INDEX(GVS!$N:$N,MATCH(B195,GVS!$A:$A,0))),"")))</f>
        <v>DLBCL / LBCL</v>
      </c>
      <c r="H195" s="14" t="str">
        <f aca="false">IF(B195="","",IFERROR(IF(INDEX(Intramuraal!$O:$O,MATCH(B195,Intramuraal!$A:$A,0))="","",INDEX(Intramuraal!$O:$O,MATCH(B195,Intramuraal!$A:$A,0))),IFERROR(IF(INDEX(GVS!$O:$O,MATCH(B195,GVS!$A:$A,0))="","",INDEX(GVS!$O:$O,MATCH(B195,GVS!$A:$A,0))),"")))</f>
        <v>3e lijn of later</v>
      </c>
      <c r="I195" s="14" t="s">
        <v>7532</v>
      </c>
      <c r="J195" s="14" t="s">
        <v>7564</v>
      </c>
      <c r="K195" s="16" t="s">
        <v>8284</v>
      </c>
      <c r="L195" s="14" t="s">
        <v>7535</v>
      </c>
      <c r="M195" s="14" t="s">
        <v>7536</v>
      </c>
      <c r="N195" s="16" t="s">
        <v>8285</v>
      </c>
      <c r="O195" s="14" t="s">
        <v>7633</v>
      </c>
      <c r="P195" s="14" t="s">
        <v>7723</v>
      </c>
      <c r="Q195" s="16"/>
      <c r="R195" s="14" t="s">
        <v>8286</v>
      </c>
      <c r="S195" s="14" t="s">
        <v>8283</v>
      </c>
      <c r="T195" s="15" t="n">
        <v>46286</v>
      </c>
      <c r="U195" s="14" t="s">
        <v>168</v>
      </c>
    </row>
    <row r="196" customFormat="false" ht="63.75" hidden="false" customHeight="true" outlineLevel="0" collapsed="false">
      <c r="A196" s="14" t="str">
        <f aca="false">IF(B196="","","ARG-"&amp;TEXT(ROW()-1,"0000"))</f>
        <v>ARG-0195</v>
      </c>
      <c r="B196" s="14" t="s">
        <v>1441</v>
      </c>
      <c r="C196" s="14" t="str">
        <f aca="false">IF(B196="","",IF(LEFT(B196,3)="INT","Intramuraal",IF(LEFT(B196,3)="GVS","GVS","")))</f>
        <v>Intramuraal</v>
      </c>
      <c r="D196" s="14" t="str">
        <f aca="false">IF(B196="","",IFERROR(INDEX(Intramuraal!$F:$F,MATCH(B196,Intramuraal!$A:$A,0)),IFERROR(INDEX(GVS!$F:$F,MATCH(B196,GVS!$A:$A,0)),"onbekend ID")))</f>
        <v>lisocabtagene maraleucel (Breyanzi®)</v>
      </c>
      <c r="E196" s="15" t="n">
        <f aca="false">IF(B196="","",IFERROR(IF(INDEX(Intramuraal!$C:$C,MATCH(B196,Intramuraal!$A:$A,0))="","",INDEX(Intramuraal!$C:$C,MATCH(B196,Intramuraal!$A:$A,0))),IFERROR(IF(INDEX(GVS!$C:$C,MATCH(B196,GVS!$A:$A,0))="","",INDEX(GVS!$C:$C,MATCH(B196,GVS!$A:$A,0))),"")))</f>
        <v>45393</v>
      </c>
      <c r="F196" s="14" t="str">
        <f aca="false">IF(B196="","",IFERROR(IF(INDEX(Intramuraal!$J:$J,MATCH(B196,Intramuraal!$A:$A,0))="","",INDEX(Intramuraal!$J:$J,MATCH(B196,Intramuraal!$A:$A,0))),IFERROR(IF(INDEX(GVS!$J:$J,MATCH(B196,GVS!$A:$A,0))="","",INDEX(GVS!$J:$J,MATCH(B196,GVS!$A:$A,0))),"")))</f>
        <v>Hemato-oncologie</v>
      </c>
      <c r="G196" s="14" t="str">
        <f aca="false">IF(B196="","",IFERROR(IF(INDEX(Intramuraal!$N:$N,MATCH(B196,Intramuraal!$A:$A,0))="","",INDEX(Intramuraal!$N:$N,MATCH(B196,Intramuraal!$A:$A,0))),IFERROR(IF(INDEX(GVS!$N:$N,MATCH(B196,GVS!$A:$A,0))="","",INDEX(GVS!$N:$N,MATCH(B196,GVS!$A:$A,0))),"")))</f>
        <v>DLBCL / LBCL</v>
      </c>
      <c r="H196" s="14" t="str">
        <f aca="false">IF(B196="","",IFERROR(IF(INDEX(Intramuraal!$O:$O,MATCH(B196,Intramuraal!$A:$A,0))="","",INDEX(Intramuraal!$O:$O,MATCH(B196,Intramuraal!$A:$A,0))),IFERROR(IF(INDEX(GVS!$O:$O,MATCH(B196,GVS!$A:$A,0))="","",INDEX(GVS!$O:$O,MATCH(B196,GVS!$A:$A,0))),"")))</f>
        <v>3e lijn of later</v>
      </c>
      <c r="I196" s="14" t="s">
        <v>7532</v>
      </c>
      <c r="J196" s="14" t="s">
        <v>7590</v>
      </c>
      <c r="K196" s="16" t="s">
        <v>8287</v>
      </c>
      <c r="L196" s="14" t="s">
        <v>7535</v>
      </c>
      <c r="M196" s="14" t="s">
        <v>7543</v>
      </c>
      <c r="N196" s="16" t="s">
        <v>8288</v>
      </c>
      <c r="O196" s="14" t="s">
        <v>7633</v>
      </c>
      <c r="P196" s="14" t="s">
        <v>7727</v>
      </c>
      <c r="Q196" s="16"/>
      <c r="R196" s="14" t="s">
        <v>8289</v>
      </c>
      <c r="S196" s="14" t="s">
        <v>8283</v>
      </c>
      <c r="T196" s="15" t="n">
        <v>46286</v>
      </c>
      <c r="U196" s="14" t="s">
        <v>168</v>
      </c>
    </row>
    <row r="197" customFormat="false" ht="25.5" hidden="false" customHeight="true" outlineLevel="0" collapsed="false">
      <c r="A197" s="14" t="str">
        <f aca="false">IF(B197="","","ARG-"&amp;TEXT(ROW()-1,"0000"))</f>
        <v>ARG-0196</v>
      </c>
      <c r="B197" s="14" t="s">
        <v>1441</v>
      </c>
      <c r="C197" s="14" t="str">
        <f aca="false">IF(B197="","",IF(LEFT(B197,3)="INT","Intramuraal",IF(LEFT(B197,3)="GVS","GVS","")))</f>
        <v>Intramuraal</v>
      </c>
      <c r="D197" s="14" t="str">
        <f aca="false">IF(B197="","",IFERROR(INDEX(Intramuraal!$F:$F,MATCH(B197,Intramuraal!$A:$A,0)),IFERROR(INDEX(GVS!$F:$F,MATCH(B197,GVS!$A:$A,0)),"onbekend ID")))</f>
        <v>lisocabtagene maraleucel (Breyanzi®)</v>
      </c>
      <c r="E197" s="15" t="n">
        <f aca="false">IF(B197="","",IFERROR(IF(INDEX(Intramuraal!$C:$C,MATCH(B197,Intramuraal!$A:$A,0))="","",INDEX(Intramuraal!$C:$C,MATCH(B197,Intramuraal!$A:$A,0))),IFERROR(IF(INDEX(GVS!$C:$C,MATCH(B197,GVS!$A:$A,0))="","",INDEX(GVS!$C:$C,MATCH(B197,GVS!$A:$A,0))),"")))</f>
        <v>45393</v>
      </c>
      <c r="F197" s="14" t="str">
        <f aca="false">IF(B197="","",IFERROR(IF(INDEX(Intramuraal!$J:$J,MATCH(B197,Intramuraal!$A:$A,0))="","",INDEX(Intramuraal!$J:$J,MATCH(B197,Intramuraal!$A:$A,0))),IFERROR(IF(INDEX(GVS!$J:$J,MATCH(B197,GVS!$A:$A,0))="","",INDEX(GVS!$J:$J,MATCH(B197,GVS!$A:$A,0))),"")))</f>
        <v>Hemato-oncologie</v>
      </c>
      <c r="G197" s="14" t="str">
        <f aca="false">IF(B197="","",IFERROR(IF(INDEX(Intramuraal!$N:$N,MATCH(B197,Intramuraal!$A:$A,0))="","",INDEX(Intramuraal!$N:$N,MATCH(B197,Intramuraal!$A:$A,0))),IFERROR(IF(INDEX(GVS!$N:$N,MATCH(B197,GVS!$A:$A,0))="","",INDEX(GVS!$N:$N,MATCH(B197,GVS!$A:$A,0))),"")))</f>
        <v>DLBCL / LBCL</v>
      </c>
      <c r="H197" s="14" t="str">
        <f aca="false">IF(B197="","",IFERROR(IF(INDEX(Intramuraal!$O:$O,MATCH(B197,Intramuraal!$A:$A,0))="","",INDEX(Intramuraal!$O:$O,MATCH(B197,Intramuraal!$A:$A,0))),IFERROR(IF(INDEX(GVS!$O:$O,MATCH(B197,GVS!$A:$A,0))="","",INDEX(GVS!$O:$O,MATCH(B197,GVS!$A:$A,0))),"")))</f>
        <v>3e lijn of later</v>
      </c>
      <c r="I197" s="14" t="s">
        <v>7580</v>
      </c>
      <c r="J197" s="14" t="s">
        <v>8069</v>
      </c>
      <c r="K197" s="16" t="s">
        <v>8290</v>
      </c>
      <c r="L197" s="14" t="s">
        <v>7566</v>
      </c>
      <c r="M197" s="14" t="s">
        <v>7536</v>
      </c>
      <c r="N197" s="16" t="s">
        <v>8291</v>
      </c>
      <c r="O197" s="14" t="s">
        <v>7607</v>
      </c>
      <c r="P197" s="14" t="s">
        <v>8292</v>
      </c>
      <c r="Q197" s="16"/>
      <c r="R197" s="14" t="s">
        <v>8293</v>
      </c>
      <c r="S197" s="14" t="s">
        <v>8283</v>
      </c>
      <c r="T197" s="15" t="n">
        <v>46286</v>
      </c>
      <c r="U197" s="14" t="s">
        <v>168</v>
      </c>
    </row>
    <row r="198" customFormat="false" ht="63.75" hidden="false" customHeight="true" outlineLevel="0" collapsed="false">
      <c r="A198" s="14" t="str">
        <f aca="false">IF(B198="","","ARG-"&amp;TEXT(ROW()-1,"0000"))</f>
        <v>ARG-0197</v>
      </c>
      <c r="B198" s="14" t="s">
        <v>1441</v>
      </c>
      <c r="C198" s="14" t="str">
        <f aca="false">IF(B198="","",IF(LEFT(B198,3)="INT","Intramuraal",IF(LEFT(B198,3)="GVS","GVS","")))</f>
        <v>Intramuraal</v>
      </c>
      <c r="D198" s="14" t="str">
        <f aca="false">IF(B198="","",IFERROR(INDEX(Intramuraal!$F:$F,MATCH(B198,Intramuraal!$A:$A,0)),IFERROR(INDEX(GVS!$F:$F,MATCH(B198,GVS!$A:$A,0)),"onbekend ID")))</f>
        <v>lisocabtagene maraleucel (Breyanzi®)</v>
      </c>
      <c r="E198" s="15" t="n">
        <f aca="false">IF(B198="","",IFERROR(IF(INDEX(Intramuraal!$C:$C,MATCH(B198,Intramuraal!$A:$A,0))="","",INDEX(Intramuraal!$C:$C,MATCH(B198,Intramuraal!$A:$A,0))),IFERROR(IF(INDEX(GVS!$C:$C,MATCH(B198,GVS!$A:$A,0))="","",INDEX(GVS!$C:$C,MATCH(B198,GVS!$A:$A,0))),"")))</f>
        <v>45393</v>
      </c>
      <c r="F198" s="14" t="str">
        <f aca="false">IF(B198="","",IFERROR(IF(INDEX(Intramuraal!$J:$J,MATCH(B198,Intramuraal!$A:$A,0))="","",INDEX(Intramuraal!$J:$J,MATCH(B198,Intramuraal!$A:$A,0))),IFERROR(IF(INDEX(GVS!$J:$J,MATCH(B198,GVS!$A:$A,0))="","",INDEX(GVS!$J:$J,MATCH(B198,GVS!$A:$A,0))),"")))</f>
        <v>Hemato-oncologie</v>
      </c>
      <c r="G198" s="14" t="str">
        <f aca="false">IF(B198="","",IFERROR(IF(INDEX(Intramuraal!$N:$N,MATCH(B198,Intramuraal!$A:$A,0))="","",INDEX(Intramuraal!$N:$N,MATCH(B198,Intramuraal!$A:$A,0))),IFERROR(IF(INDEX(GVS!$N:$N,MATCH(B198,GVS!$A:$A,0))="","",INDEX(GVS!$N:$N,MATCH(B198,GVS!$A:$A,0))),"")))</f>
        <v>DLBCL / LBCL</v>
      </c>
      <c r="H198" s="14" t="str">
        <f aca="false">IF(B198="","",IFERROR(IF(INDEX(Intramuraal!$O:$O,MATCH(B198,Intramuraal!$A:$A,0))="","",INDEX(Intramuraal!$O:$O,MATCH(B198,Intramuraal!$A:$A,0))),IFERROR(IF(INDEX(GVS!$O:$O,MATCH(B198,GVS!$A:$A,0))="","",INDEX(GVS!$O:$O,MATCH(B198,GVS!$A:$A,0))),"")))</f>
        <v>3e lijn of later</v>
      </c>
      <c r="I198" s="14" t="s">
        <v>7580</v>
      </c>
      <c r="J198" s="14" t="s">
        <v>7604</v>
      </c>
      <c r="K198" s="16" t="s">
        <v>8294</v>
      </c>
      <c r="L198" s="14" t="s">
        <v>7549</v>
      </c>
      <c r="M198" s="14" t="s">
        <v>7536</v>
      </c>
      <c r="N198" s="16" t="s">
        <v>8295</v>
      </c>
      <c r="O198" s="14" t="s">
        <v>7607</v>
      </c>
      <c r="P198" s="14" t="s">
        <v>8296</v>
      </c>
      <c r="Q198" s="16"/>
      <c r="R198" s="14" t="s">
        <v>8297</v>
      </c>
      <c r="S198" s="14" t="s">
        <v>8283</v>
      </c>
      <c r="T198" s="15" t="n">
        <v>46286</v>
      </c>
      <c r="U198" s="14" t="s">
        <v>168</v>
      </c>
    </row>
    <row r="199" customFormat="false" ht="63.75" hidden="false" customHeight="true" outlineLevel="0" collapsed="false">
      <c r="A199" s="14" t="str">
        <f aca="false">IF(B199="","","ARG-"&amp;TEXT(ROW()-1,"0000"))</f>
        <v>ARG-0198</v>
      </c>
      <c r="B199" s="14" t="s">
        <v>1441</v>
      </c>
      <c r="C199" s="14" t="str">
        <f aca="false">IF(B199="","",IF(LEFT(B199,3)="INT","Intramuraal",IF(LEFT(B199,3)="GVS","GVS","")))</f>
        <v>Intramuraal</v>
      </c>
      <c r="D199" s="14" t="str">
        <f aca="false">IF(B199="","",IFERROR(INDEX(Intramuraal!$F:$F,MATCH(B199,Intramuraal!$A:$A,0)),IFERROR(INDEX(GVS!$F:$F,MATCH(B199,GVS!$A:$A,0)),"onbekend ID")))</f>
        <v>lisocabtagene maraleucel (Breyanzi®)</v>
      </c>
      <c r="E199" s="15" t="n">
        <f aca="false">IF(B199="","",IFERROR(IF(INDEX(Intramuraal!$C:$C,MATCH(B199,Intramuraal!$A:$A,0))="","",INDEX(Intramuraal!$C:$C,MATCH(B199,Intramuraal!$A:$A,0))),IFERROR(IF(INDEX(GVS!$C:$C,MATCH(B199,GVS!$A:$A,0))="","",INDEX(GVS!$C:$C,MATCH(B199,GVS!$A:$A,0))),"")))</f>
        <v>45393</v>
      </c>
      <c r="F199" s="14" t="str">
        <f aca="false">IF(B199="","",IFERROR(IF(INDEX(Intramuraal!$J:$J,MATCH(B199,Intramuraal!$A:$A,0))="","",INDEX(Intramuraal!$J:$J,MATCH(B199,Intramuraal!$A:$A,0))),IFERROR(IF(INDEX(GVS!$J:$J,MATCH(B199,GVS!$A:$A,0))="","",INDEX(GVS!$J:$J,MATCH(B199,GVS!$A:$A,0))),"")))</f>
        <v>Hemato-oncologie</v>
      </c>
      <c r="G199" s="14" t="str">
        <f aca="false">IF(B199="","",IFERROR(IF(INDEX(Intramuraal!$N:$N,MATCH(B199,Intramuraal!$A:$A,0))="","",INDEX(Intramuraal!$N:$N,MATCH(B199,Intramuraal!$A:$A,0))),IFERROR(IF(INDEX(GVS!$N:$N,MATCH(B199,GVS!$A:$A,0))="","",INDEX(GVS!$N:$N,MATCH(B199,GVS!$A:$A,0))),"")))</f>
        <v>DLBCL / LBCL</v>
      </c>
      <c r="H199" s="14" t="str">
        <f aca="false">IF(B199="","",IFERROR(IF(INDEX(Intramuraal!$O:$O,MATCH(B199,Intramuraal!$A:$A,0))="","",INDEX(Intramuraal!$O:$O,MATCH(B199,Intramuraal!$A:$A,0))),IFERROR(IF(INDEX(GVS!$O:$O,MATCH(B199,GVS!$A:$A,0))="","",INDEX(GVS!$O:$O,MATCH(B199,GVS!$A:$A,0))),"")))</f>
        <v>3e lijn of later</v>
      </c>
      <c r="I199" s="14" t="s">
        <v>7658</v>
      </c>
      <c r="J199" s="14" t="s">
        <v>7659</v>
      </c>
      <c r="K199" s="16" t="s">
        <v>8298</v>
      </c>
      <c r="L199" s="14" t="s">
        <v>7549</v>
      </c>
      <c r="M199" s="14" t="s">
        <v>7543</v>
      </c>
      <c r="N199" s="16" t="s">
        <v>8299</v>
      </c>
      <c r="O199" s="14" t="s">
        <v>7662</v>
      </c>
      <c r="P199" s="14" t="s">
        <v>8300</v>
      </c>
      <c r="Q199" s="16"/>
      <c r="R199" s="14" t="s">
        <v>8301</v>
      </c>
      <c r="S199" s="14" t="s">
        <v>8283</v>
      </c>
      <c r="T199" s="15" t="n">
        <v>46286</v>
      </c>
      <c r="U199" s="14" t="s">
        <v>168</v>
      </c>
    </row>
    <row r="200" customFormat="false" ht="51" hidden="false" customHeight="true" outlineLevel="0" collapsed="false">
      <c r="A200" s="14" t="str">
        <f aca="false">IF(B200="","","ARG-"&amp;TEXT(ROW()-1,"0000"))</f>
        <v>ARG-0199</v>
      </c>
      <c r="B200" s="14" t="s">
        <v>1373</v>
      </c>
      <c r="C200" s="14" t="str">
        <f aca="false">IF(B200="","",IF(LEFT(B200,3)="INT","Intramuraal",IF(LEFT(B200,3)="GVS","GVS","")))</f>
        <v>Intramuraal</v>
      </c>
      <c r="D200" s="14" t="str">
        <f aca="false">IF(B200="","",IFERROR(INDEX(Intramuraal!$F:$F,MATCH(B200,Intramuraal!$A:$A,0)),IFERROR(INDEX(GVS!$F:$F,MATCH(B200,GVS!$A:$A,0)),"onbekend ID")))</f>
        <v>glofitamab (Columvi®)</v>
      </c>
      <c r="E200" s="15" t="n">
        <f aca="false">IF(B200="","",IFERROR(IF(INDEX(Intramuraal!$C:$C,MATCH(B200,Intramuraal!$A:$A,0))="","",INDEX(Intramuraal!$C:$C,MATCH(B200,Intramuraal!$A:$A,0))),IFERROR(IF(INDEX(GVS!$C:$C,MATCH(B200,GVS!$A:$A,0))="","",INDEX(GVS!$C:$C,MATCH(B200,GVS!$A:$A,0))),"")))</f>
        <v>45455</v>
      </c>
      <c r="F200" s="14" t="str">
        <f aca="false">IF(B200="","",IFERROR(IF(INDEX(Intramuraal!$J:$J,MATCH(B200,Intramuraal!$A:$A,0))="","",INDEX(Intramuraal!$J:$J,MATCH(B200,Intramuraal!$A:$A,0))),IFERROR(IF(INDEX(GVS!$J:$J,MATCH(B200,GVS!$A:$A,0))="","",INDEX(GVS!$J:$J,MATCH(B200,GVS!$A:$A,0))),"")))</f>
        <v>Hemato-oncologie</v>
      </c>
      <c r="G200" s="14" t="str">
        <f aca="false">IF(B200="","",IFERROR(IF(INDEX(Intramuraal!$N:$N,MATCH(B200,Intramuraal!$A:$A,0))="","",INDEX(Intramuraal!$N:$N,MATCH(B200,Intramuraal!$A:$A,0))),IFERROR(IF(INDEX(GVS!$N:$N,MATCH(B200,GVS!$A:$A,0))="","",INDEX(GVS!$N:$N,MATCH(B200,GVS!$A:$A,0))),"")))</f>
        <v>DLBCL / LBCL</v>
      </c>
      <c r="H200" s="14" t="str">
        <f aca="false">IF(B200="","",IFERROR(IF(INDEX(Intramuraal!$O:$O,MATCH(B200,Intramuraal!$A:$A,0))="","",INDEX(Intramuraal!$O:$O,MATCH(B200,Intramuraal!$A:$A,0))),IFERROR(IF(INDEX(GVS!$O:$O,MATCH(B200,GVS!$A:$A,0))="","",INDEX(GVS!$O:$O,MATCH(B200,GVS!$A:$A,0))),"")))</f>
        <v>3e lijn of later</v>
      </c>
      <c r="I200" s="14" t="s">
        <v>7532</v>
      </c>
      <c r="J200" s="14" t="s">
        <v>7547</v>
      </c>
      <c r="K200" s="16" t="s">
        <v>8302</v>
      </c>
      <c r="L200" s="14" t="s">
        <v>7586</v>
      </c>
      <c r="M200" s="14" t="s">
        <v>7536</v>
      </c>
      <c r="N200" s="16" t="s">
        <v>8303</v>
      </c>
      <c r="O200" s="14" t="s">
        <v>8304</v>
      </c>
      <c r="P200" s="14" t="s">
        <v>8305</v>
      </c>
      <c r="Q200" s="16"/>
      <c r="R200" s="14" t="s">
        <v>8306</v>
      </c>
      <c r="S200" s="14" t="s">
        <v>8307</v>
      </c>
      <c r="T200" s="15" t="n">
        <v>46286</v>
      </c>
      <c r="U200" s="14" t="s">
        <v>168</v>
      </c>
    </row>
    <row r="201" customFormat="false" ht="102" hidden="false" customHeight="true" outlineLevel="0" collapsed="false">
      <c r="A201" s="14" t="str">
        <f aca="false">IF(B201="","","ARG-"&amp;TEXT(ROW()-1,"0000"))</f>
        <v>ARG-0200</v>
      </c>
      <c r="B201" s="14" t="s">
        <v>1373</v>
      </c>
      <c r="C201" s="14" t="str">
        <f aca="false">IF(B201="","",IF(LEFT(B201,3)="INT","Intramuraal",IF(LEFT(B201,3)="GVS","GVS","")))</f>
        <v>Intramuraal</v>
      </c>
      <c r="D201" s="14" t="str">
        <f aca="false">IF(B201="","",IFERROR(INDEX(Intramuraal!$F:$F,MATCH(B201,Intramuraal!$A:$A,0)),IFERROR(INDEX(GVS!$F:$F,MATCH(B201,GVS!$A:$A,0)),"onbekend ID")))</f>
        <v>glofitamab (Columvi®)</v>
      </c>
      <c r="E201" s="15" t="n">
        <f aca="false">IF(B201="","",IFERROR(IF(INDEX(Intramuraal!$C:$C,MATCH(B201,Intramuraal!$A:$A,0))="","",INDEX(Intramuraal!$C:$C,MATCH(B201,Intramuraal!$A:$A,0))),IFERROR(IF(INDEX(GVS!$C:$C,MATCH(B201,GVS!$A:$A,0))="","",INDEX(GVS!$C:$C,MATCH(B201,GVS!$A:$A,0))),"")))</f>
        <v>45455</v>
      </c>
      <c r="F201" s="14" t="str">
        <f aca="false">IF(B201="","",IFERROR(IF(INDEX(Intramuraal!$J:$J,MATCH(B201,Intramuraal!$A:$A,0))="","",INDEX(Intramuraal!$J:$J,MATCH(B201,Intramuraal!$A:$A,0))),IFERROR(IF(INDEX(GVS!$J:$J,MATCH(B201,GVS!$A:$A,0))="","",INDEX(GVS!$J:$J,MATCH(B201,GVS!$A:$A,0))),"")))</f>
        <v>Hemato-oncologie</v>
      </c>
      <c r="G201" s="14" t="str">
        <f aca="false">IF(B201="","",IFERROR(IF(INDEX(Intramuraal!$N:$N,MATCH(B201,Intramuraal!$A:$A,0))="","",INDEX(Intramuraal!$N:$N,MATCH(B201,Intramuraal!$A:$A,0))),IFERROR(IF(INDEX(GVS!$N:$N,MATCH(B201,GVS!$A:$A,0))="","",INDEX(GVS!$N:$N,MATCH(B201,GVS!$A:$A,0))),"")))</f>
        <v>DLBCL / LBCL</v>
      </c>
      <c r="H201" s="14" t="str">
        <f aca="false">IF(B201="","",IFERROR(IF(INDEX(Intramuraal!$O:$O,MATCH(B201,Intramuraal!$A:$A,0))="","",INDEX(Intramuraal!$O:$O,MATCH(B201,Intramuraal!$A:$A,0))),IFERROR(IF(INDEX(GVS!$O:$O,MATCH(B201,GVS!$A:$A,0))="","",INDEX(GVS!$O:$O,MATCH(B201,GVS!$A:$A,0))),"")))</f>
        <v>3e lijn of later</v>
      </c>
      <c r="I201" s="14" t="s">
        <v>7532</v>
      </c>
      <c r="J201" s="14" t="s">
        <v>7533</v>
      </c>
      <c r="K201" s="16" t="s">
        <v>8308</v>
      </c>
      <c r="L201" s="14" t="s">
        <v>7586</v>
      </c>
      <c r="M201" s="14" t="s">
        <v>7536</v>
      </c>
      <c r="N201" s="16" t="s">
        <v>8309</v>
      </c>
      <c r="O201" s="14" t="s">
        <v>8304</v>
      </c>
      <c r="P201" s="14" t="s">
        <v>8310</v>
      </c>
      <c r="Q201" s="16"/>
      <c r="R201" s="14" t="s">
        <v>8311</v>
      </c>
      <c r="S201" s="14" t="s">
        <v>8307</v>
      </c>
      <c r="T201" s="15" t="n">
        <v>46286</v>
      </c>
      <c r="U201" s="14" t="s">
        <v>168</v>
      </c>
    </row>
    <row r="202" customFormat="false" ht="89.25" hidden="false" customHeight="true" outlineLevel="0" collapsed="false">
      <c r="A202" s="14" t="str">
        <f aca="false">IF(B202="","","ARG-"&amp;TEXT(ROW()-1,"0000"))</f>
        <v>ARG-0201</v>
      </c>
      <c r="B202" s="14" t="s">
        <v>1373</v>
      </c>
      <c r="C202" s="14" t="str">
        <f aca="false">IF(B202="","",IF(LEFT(B202,3)="INT","Intramuraal",IF(LEFT(B202,3)="GVS","GVS","")))</f>
        <v>Intramuraal</v>
      </c>
      <c r="D202" s="14" t="str">
        <f aca="false">IF(B202="","",IFERROR(INDEX(Intramuraal!$F:$F,MATCH(B202,Intramuraal!$A:$A,0)),IFERROR(INDEX(GVS!$F:$F,MATCH(B202,GVS!$A:$A,0)),"onbekend ID")))</f>
        <v>glofitamab (Columvi®)</v>
      </c>
      <c r="E202" s="15" t="n">
        <f aca="false">IF(B202="","",IFERROR(IF(INDEX(Intramuraal!$C:$C,MATCH(B202,Intramuraal!$A:$A,0))="","",INDEX(Intramuraal!$C:$C,MATCH(B202,Intramuraal!$A:$A,0))),IFERROR(IF(INDEX(GVS!$C:$C,MATCH(B202,GVS!$A:$A,0))="","",INDEX(GVS!$C:$C,MATCH(B202,GVS!$A:$A,0))),"")))</f>
        <v>45455</v>
      </c>
      <c r="F202" s="14" t="str">
        <f aca="false">IF(B202="","",IFERROR(IF(INDEX(Intramuraal!$J:$J,MATCH(B202,Intramuraal!$A:$A,0))="","",INDEX(Intramuraal!$J:$J,MATCH(B202,Intramuraal!$A:$A,0))),IFERROR(IF(INDEX(GVS!$J:$J,MATCH(B202,GVS!$A:$A,0))="","",INDEX(GVS!$J:$J,MATCH(B202,GVS!$A:$A,0))),"")))</f>
        <v>Hemato-oncologie</v>
      </c>
      <c r="G202" s="14" t="str">
        <f aca="false">IF(B202="","",IFERROR(IF(INDEX(Intramuraal!$N:$N,MATCH(B202,Intramuraal!$A:$A,0))="","",INDEX(Intramuraal!$N:$N,MATCH(B202,Intramuraal!$A:$A,0))),IFERROR(IF(INDEX(GVS!$N:$N,MATCH(B202,GVS!$A:$A,0))="","",INDEX(GVS!$N:$N,MATCH(B202,GVS!$A:$A,0))),"")))</f>
        <v>DLBCL / LBCL</v>
      </c>
      <c r="H202" s="14" t="str">
        <f aca="false">IF(B202="","",IFERROR(IF(INDEX(Intramuraal!$O:$O,MATCH(B202,Intramuraal!$A:$A,0))="","",INDEX(Intramuraal!$O:$O,MATCH(B202,Intramuraal!$A:$A,0))),IFERROR(IF(INDEX(GVS!$O:$O,MATCH(B202,GVS!$A:$A,0))="","",INDEX(GVS!$O:$O,MATCH(B202,GVS!$A:$A,0))),"")))</f>
        <v>3e lijn of later</v>
      </c>
      <c r="I202" s="14" t="s">
        <v>7532</v>
      </c>
      <c r="J202" s="14" t="s">
        <v>7547</v>
      </c>
      <c r="K202" s="16" t="s">
        <v>8312</v>
      </c>
      <c r="L202" s="14" t="s">
        <v>7586</v>
      </c>
      <c r="M202" s="14" t="s">
        <v>7536</v>
      </c>
      <c r="N202" s="16" t="s">
        <v>8313</v>
      </c>
      <c r="O202" s="14" t="s">
        <v>8304</v>
      </c>
      <c r="P202" s="14" t="s">
        <v>8314</v>
      </c>
      <c r="Q202" s="16"/>
      <c r="R202" s="14" t="s">
        <v>8315</v>
      </c>
      <c r="S202" s="14" t="s">
        <v>8307</v>
      </c>
      <c r="T202" s="15" t="n">
        <v>46286</v>
      </c>
      <c r="U202" s="14" t="s">
        <v>168</v>
      </c>
    </row>
    <row r="203" customFormat="false" ht="51" hidden="false" customHeight="true" outlineLevel="0" collapsed="false">
      <c r="A203" s="14" t="str">
        <f aca="false">IF(B203="","","ARG-"&amp;TEXT(ROW()-1,"0000"))</f>
        <v>ARG-0202</v>
      </c>
      <c r="B203" s="14" t="s">
        <v>1373</v>
      </c>
      <c r="C203" s="14" t="str">
        <f aca="false">IF(B203="","",IF(LEFT(B203,3)="INT","Intramuraal",IF(LEFT(B203,3)="GVS","GVS","")))</f>
        <v>Intramuraal</v>
      </c>
      <c r="D203" s="14" t="str">
        <f aca="false">IF(B203="","",IFERROR(INDEX(Intramuraal!$F:$F,MATCH(B203,Intramuraal!$A:$A,0)),IFERROR(INDEX(GVS!$F:$F,MATCH(B203,GVS!$A:$A,0)),"onbekend ID")))</f>
        <v>glofitamab (Columvi®)</v>
      </c>
      <c r="E203" s="15" t="n">
        <f aca="false">IF(B203="","",IFERROR(IF(INDEX(Intramuraal!$C:$C,MATCH(B203,Intramuraal!$A:$A,0))="","",INDEX(Intramuraal!$C:$C,MATCH(B203,Intramuraal!$A:$A,0))),IFERROR(IF(INDEX(GVS!$C:$C,MATCH(B203,GVS!$A:$A,0))="","",INDEX(GVS!$C:$C,MATCH(B203,GVS!$A:$A,0))),"")))</f>
        <v>45455</v>
      </c>
      <c r="F203" s="14" t="str">
        <f aca="false">IF(B203="","",IFERROR(IF(INDEX(Intramuraal!$J:$J,MATCH(B203,Intramuraal!$A:$A,0))="","",INDEX(Intramuraal!$J:$J,MATCH(B203,Intramuraal!$A:$A,0))),IFERROR(IF(INDEX(GVS!$J:$J,MATCH(B203,GVS!$A:$A,0))="","",INDEX(GVS!$J:$J,MATCH(B203,GVS!$A:$A,0))),"")))</f>
        <v>Hemato-oncologie</v>
      </c>
      <c r="G203" s="14" t="str">
        <f aca="false">IF(B203="","",IFERROR(IF(INDEX(Intramuraal!$N:$N,MATCH(B203,Intramuraal!$A:$A,0))="","",INDEX(Intramuraal!$N:$N,MATCH(B203,Intramuraal!$A:$A,0))),IFERROR(IF(INDEX(GVS!$N:$N,MATCH(B203,GVS!$A:$A,0))="","",INDEX(GVS!$N:$N,MATCH(B203,GVS!$A:$A,0))),"")))</f>
        <v>DLBCL / LBCL</v>
      </c>
      <c r="H203" s="14" t="str">
        <f aca="false">IF(B203="","",IFERROR(IF(INDEX(Intramuraal!$O:$O,MATCH(B203,Intramuraal!$A:$A,0))="","",INDEX(Intramuraal!$O:$O,MATCH(B203,Intramuraal!$A:$A,0))),IFERROR(IF(INDEX(GVS!$O:$O,MATCH(B203,GVS!$A:$A,0))="","",INDEX(GVS!$O:$O,MATCH(B203,GVS!$A:$A,0))),"")))</f>
        <v>3e lijn of later</v>
      </c>
      <c r="I203" s="14" t="s">
        <v>7532</v>
      </c>
      <c r="J203" s="14" t="s">
        <v>7554</v>
      </c>
      <c r="K203" s="16" t="s">
        <v>8316</v>
      </c>
      <c r="L203" s="14" t="s">
        <v>7549</v>
      </c>
      <c r="M203" s="14" t="s">
        <v>7543</v>
      </c>
      <c r="N203" s="16" t="s">
        <v>8317</v>
      </c>
      <c r="O203" s="14" t="s">
        <v>8304</v>
      </c>
      <c r="P203" s="14" t="s">
        <v>8318</v>
      </c>
      <c r="Q203" s="16"/>
      <c r="R203" s="14" t="s">
        <v>8319</v>
      </c>
      <c r="S203" s="14" t="s">
        <v>8307</v>
      </c>
      <c r="T203" s="15" t="n">
        <v>46286</v>
      </c>
      <c r="U203" s="14" t="s">
        <v>168</v>
      </c>
    </row>
    <row r="204" customFormat="false" ht="51" hidden="false" customHeight="true" outlineLevel="0" collapsed="false">
      <c r="A204" s="14" t="str">
        <f aca="false">IF(B204="","","ARG-"&amp;TEXT(ROW()-1,"0000"))</f>
        <v>ARG-0203</v>
      </c>
      <c r="B204" s="14" t="s">
        <v>1373</v>
      </c>
      <c r="C204" s="14" t="str">
        <f aca="false">IF(B204="","",IF(LEFT(B204,3)="INT","Intramuraal",IF(LEFT(B204,3)="GVS","GVS","")))</f>
        <v>Intramuraal</v>
      </c>
      <c r="D204" s="14" t="str">
        <f aca="false">IF(B204="","",IFERROR(INDEX(Intramuraal!$F:$F,MATCH(B204,Intramuraal!$A:$A,0)),IFERROR(INDEX(GVS!$F:$F,MATCH(B204,GVS!$A:$A,0)),"onbekend ID")))</f>
        <v>glofitamab (Columvi®)</v>
      </c>
      <c r="E204" s="15" t="n">
        <f aca="false">IF(B204="","",IFERROR(IF(INDEX(Intramuraal!$C:$C,MATCH(B204,Intramuraal!$A:$A,0))="","",INDEX(Intramuraal!$C:$C,MATCH(B204,Intramuraal!$A:$A,0))),IFERROR(IF(INDEX(GVS!$C:$C,MATCH(B204,GVS!$A:$A,0))="","",INDEX(GVS!$C:$C,MATCH(B204,GVS!$A:$A,0))),"")))</f>
        <v>45455</v>
      </c>
      <c r="F204" s="14" t="str">
        <f aca="false">IF(B204="","",IFERROR(IF(INDEX(Intramuraal!$J:$J,MATCH(B204,Intramuraal!$A:$A,0))="","",INDEX(Intramuraal!$J:$J,MATCH(B204,Intramuraal!$A:$A,0))),IFERROR(IF(INDEX(GVS!$J:$J,MATCH(B204,GVS!$A:$A,0))="","",INDEX(GVS!$J:$J,MATCH(B204,GVS!$A:$A,0))),"")))</f>
        <v>Hemato-oncologie</v>
      </c>
      <c r="G204" s="14" t="str">
        <f aca="false">IF(B204="","",IFERROR(IF(INDEX(Intramuraal!$N:$N,MATCH(B204,Intramuraal!$A:$A,0))="","",INDEX(Intramuraal!$N:$N,MATCH(B204,Intramuraal!$A:$A,0))),IFERROR(IF(INDEX(GVS!$N:$N,MATCH(B204,GVS!$A:$A,0))="","",INDEX(GVS!$N:$N,MATCH(B204,GVS!$A:$A,0))),"")))</f>
        <v>DLBCL / LBCL</v>
      </c>
      <c r="H204" s="14" t="str">
        <f aca="false">IF(B204="","",IFERROR(IF(INDEX(Intramuraal!$O:$O,MATCH(B204,Intramuraal!$A:$A,0))="","",INDEX(Intramuraal!$O:$O,MATCH(B204,Intramuraal!$A:$A,0))),IFERROR(IF(INDEX(GVS!$O:$O,MATCH(B204,GVS!$A:$A,0))="","",INDEX(GVS!$O:$O,MATCH(B204,GVS!$A:$A,0))),"")))</f>
        <v>3e lijn of later</v>
      </c>
      <c r="I204" s="14" t="s">
        <v>7570</v>
      </c>
      <c r="J204" s="14" t="s">
        <v>2691</v>
      </c>
      <c r="K204" s="16" t="s">
        <v>8320</v>
      </c>
      <c r="L204" s="14" t="s">
        <v>7566</v>
      </c>
      <c r="M204" s="14" t="s">
        <v>7543</v>
      </c>
      <c r="N204" s="16" t="s">
        <v>8321</v>
      </c>
      <c r="O204" s="14" t="s">
        <v>8304</v>
      </c>
      <c r="P204" s="14" t="s">
        <v>8322</v>
      </c>
      <c r="Q204" s="16"/>
      <c r="R204" s="14" t="s">
        <v>8323</v>
      </c>
      <c r="S204" s="14" t="s">
        <v>8307</v>
      </c>
      <c r="T204" s="15" t="n">
        <v>46286</v>
      </c>
      <c r="U204" s="14" t="s">
        <v>168</v>
      </c>
    </row>
    <row r="205" customFormat="false" ht="76.5" hidden="false" customHeight="true" outlineLevel="0" collapsed="false">
      <c r="A205" s="14" t="str">
        <f aca="false">IF(B205="","","ARG-"&amp;TEXT(ROW()-1,"0000"))</f>
        <v>ARG-0204</v>
      </c>
      <c r="B205" s="14" t="s">
        <v>1373</v>
      </c>
      <c r="C205" s="14" t="str">
        <f aca="false">IF(B205="","",IF(LEFT(B205,3)="INT","Intramuraal",IF(LEFT(B205,3)="GVS","GVS","")))</f>
        <v>Intramuraal</v>
      </c>
      <c r="D205" s="14" t="str">
        <f aca="false">IF(B205="","",IFERROR(INDEX(Intramuraal!$F:$F,MATCH(B205,Intramuraal!$A:$A,0)),IFERROR(INDEX(GVS!$F:$F,MATCH(B205,GVS!$A:$A,0)),"onbekend ID")))</f>
        <v>glofitamab (Columvi®)</v>
      </c>
      <c r="E205" s="15" t="n">
        <f aca="false">IF(B205="","",IFERROR(IF(INDEX(Intramuraal!$C:$C,MATCH(B205,Intramuraal!$A:$A,0))="","",INDEX(Intramuraal!$C:$C,MATCH(B205,Intramuraal!$A:$A,0))),IFERROR(IF(INDEX(GVS!$C:$C,MATCH(B205,GVS!$A:$A,0))="","",INDEX(GVS!$C:$C,MATCH(B205,GVS!$A:$A,0))),"")))</f>
        <v>45455</v>
      </c>
      <c r="F205" s="14" t="str">
        <f aca="false">IF(B205="","",IFERROR(IF(INDEX(Intramuraal!$J:$J,MATCH(B205,Intramuraal!$A:$A,0))="","",INDEX(Intramuraal!$J:$J,MATCH(B205,Intramuraal!$A:$A,0))),IFERROR(IF(INDEX(GVS!$J:$J,MATCH(B205,GVS!$A:$A,0))="","",INDEX(GVS!$J:$J,MATCH(B205,GVS!$A:$A,0))),"")))</f>
        <v>Hemato-oncologie</v>
      </c>
      <c r="G205" s="14" t="str">
        <f aca="false">IF(B205="","",IFERROR(IF(INDEX(Intramuraal!$N:$N,MATCH(B205,Intramuraal!$A:$A,0))="","",INDEX(Intramuraal!$N:$N,MATCH(B205,Intramuraal!$A:$A,0))),IFERROR(IF(INDEX(GVS!$N:$N,MATCH(B205,GVS!$A:$A,0))="","",INDEX(GVS!$N:$N,MATCH(B205,GVS!$A:$A,0))),"")))</f>
        <v>DLBCL / LBCL</v>
      </c>
      <c r="H205" s="14" t="str">
        <f aca="false">IF(B205="","",IFERROR(IF(INDEX(Intramuraal!$O:$O,MATCH(B205,Intramuraal!$A:$A,0))="","",INDEX(Intramuraal!$O:$O,MATCH(B205,Intramuraal!$A:$A,0))),IFERROR(IF(INDEX(GVS!$O:$O,MATCH(B205,GVS!$A:$A,0))="","",INDEX(GVS!$O:$O,MATCH(B205,GVS!$A:$A,0))),"")))</f>
        <v>3e lijn of later</v>
      </c>
      <c r="I205" s="14" t="s">
        <v>7570</v>
      </c>
      <c r="J205" s="14" t="s">
        <v>2691</v>
      </c>
      <c r="K205" s="16" t="s">
        <v>8324</v>
      </c>
      <c r="L205" s="14" t="s">
        <v>7566</v>
      </c>
      <c r="M205" s="14" t="s">
        <v>7550</v>
      </c>
      <c r="N205" s="16" t="s">
        <v>8325</v>
      </c>
      <c r="O205" s="14" t="s">
        <v>8304</v>
      </c>
      <c r="P205" s="14" t="s">
        <v>8326</v>
      </c>
      <c r="Q205" s="16"/>
      <c r="R205" s="14" t="s">
        <v>8327</v>
      </c>
      <c r="S205" s="14" t="s">
        <v>8307</v>
      </c>
      <c r="T205" s="15" t="n">
        <v>46286</v>
      </c>
      <c r="U205" s="14" t="s">
        <v>168</v>
      </c>
    </row>
    <row r="206" customFormat="false" ht="102" hidden="false" customHeight="true" outlineLevel="0" collapsed="false">
      <c r="A206" s="14" t="str">
        <f aca="false">IF(B206="","","ARG-"&amp;TEXT(ROW()-1,"0000"))</f>
        <v>ARG-0205</v>
      </c>
      <c r="B206" s="14" t="s">
        <v>1373</v>
      </c>
      <c r="C206" s="14" t="str">
        <f aca="false">IF(B206="","",IF(LEFT(B206,3)="INT","Intramuraal",IF(LEFT(B206,3)="GVS","GVS","")))</f>
        <v>Intramuraal</v>
      </c>
      <c r="D206" s="14" t="str">
        <f aca="false">IF(B206="","",IFERROR(INDEX(Intramuraal!$F:$F,MATCH(B206,Intramuraal!$A:$A,0)),IFERROR(INDEX(GVS!$F:$F,MATCH(B206,GVS!$A:$A,0)),"onbekend ID")))</f>
        <v>glofitamab (Columvi®)</v>
      </c>
      <c r="E206" s="15" t="n">
        <f aca="false">IF(B206="","",IFERROR(IF(INDEX(Intramuraal!$C:$C,MATCH(B206,Intramuraal!$A:$A,0))="","",INDEX(Intramuraal!$C:$C,MATCH(B206,Intramuraal!$A:$A,0))),IFERROR(IF(INDEX(GVS!$C:$C,MATCH(B206,GVS!$A:$A,0))="","",INDEX(GVS!$C:$C,MATCH(B206,GVS!$A:$A,0))),"")))</f>
        <v>45455</v>
      </c>
      <c r="F206" s="14" t="str">
        <f aca="false">IF(B206="","",IFERROR(IF(INDEX(Intramuraal!$J:$J,MATCH(B206,Intramuraal!$A:$A,0))="","",INDEX(Intramuraal!$J:$J,MATCH(B206,Intramuraal!$A:$A,0))),IFERROR(IF(INDEX(GVS!$J:$J,MATCH(B206,GVS!$A:$A,0))="","",INDEX(GVS!$J:$J,MATCH(B206,GVS!$A:$A,0))),"")))</f>
        <v>Hemato-oncologie</v>
      </c>
      <c r="G206" s="14" t="str">
        <f aca="false">IF(B206="","",IFERROR(IF(INDEX(Intramuraal!$N:$N,MATCH(B206,Intramuraal!$A:$A,0))="","",INDEX(Intramuraal!$N:$N,MATCH(B206,Intramuraal!$A:$A,0))),IFERROR(IF(INDEX(GVS!$N:$N,MATCH(B206,GVS!$A:$A,0))="","",INDEX(GVS!$N:$N,MATCH(B206,GVS!$A:$A,0))),"")))</f>
        <v>DLBCL / LBCL</v>
      </c>
      <c r="H206" s="14" t="str">
        <f aca="false">IF(B206="","",IFERROR(IF(INDEX(Intramuraal!$O:$O,MATCH(B206,Intramuraal!$A:$A,0))="","",INDEX(Intramuraal!$O:$O,MATCH(B206,Intramuraal!$A:$A,0))),IFERROR(IF(INDEX(GVS!$O:$O,MATCH(B206,GVS!$A:$A,0))="","",INDEX(GVS!$O:$O,MATCH(B206,GVS!$A:$A,0))),"")))</f>
        <v>3e lijn of later</v>
      </c>
      <c r="I206" s="14" t="s">
        <v>7617</v>
      </c>
      <c r="J206" s="14" t="s">
        <v>7554</v>
      </c>
      <c r="K206" s="16" t="s">
        <v>8328</v>
      </c>
      <c r="L206" s="14" t="s">
        <v>7566</v>
      </c>
      <c r="M206" s="14" t="s">
        <v>7543</v>
      </c>
      <c r="N206" s="16" t="s">
        <v>8329</v>
      </c>
      <c r="O206" s="14" t="s">
        <v>8304</v>
      </c>
      <c r="P206" s="14" t="s">
        <v>8330</v>
      </c>
      <c r="Q206" s="16"/>
      <c r="R206" s="14" t="s">
        <v>8331</v>
      </c>
      <c r="S206" s="14" t="s">
        <v>8307</v>
      </c>
      <c r="T206" s="15" t="n">
        <v>46286</v>
      </c>
      <c r="U206" s="14" t="s">
        <v>168</v>
      </c>
    </row>
    <row r="207" customFormat="false" ht="114.75" hidden="false" customHeight="true" outlineLevel="0" collapsed="false">
      <c r="A207" s="14" t="str">
        <f aca="false">IF(B207="","","ARG-"&amp;TEXT(ROW()-1,"0000"))</f>
        <v>ARG-0206</v>
      </c>
      <c r="B207" s="14" t="s">
        <v>1384</v>
      </c>
      <c r="C207" s="14" t="str">
        <f aca="false">IF(B207="","",IF(LEFT(B207,3)="INT","Intramuraal",IF(LEFT(B207,3)="GVS","GVS","")))</f>
        <v>Intramuraal</v>
      </c>
      <c r="D207" s="14" t="str">
        <f aca="false">IF(B207="","",IFERROR(INDEX(Intramuraal!$F:$F,MATCH(B207,Intramuraal!$A:$A,0)),IFERROR(INDEX(GVS!$F:$F,MATCH(B207,GVS!$A:$A,0)),"onbekend ID")))</f>
        <v>loncastuximab tesirine (Zynlonta®)</v>
      </c>
      <c r="E207" s="15" t="n">
        <f aca="false">IF(B207="","",IFERROR(IF(INDEX(Intramuraal!$C:$C,MATCH(B207,Intramuraal!$A:$A,0))="","",INDEX(Intramuraal!$C:$C,MATCH(B207,Intramuraal!$A:$A,0))),IFERROR(IF(INDEX(GVS!$C:$C,MATCH(B207,GVS!$A:$A,0))="","",INDEX(GVS!$C:$C,MATCH(B207,GVS!$A:$A,0))),"")))</f>
        <v>45455</v>
      </c>
      <c r="F207" s="14" t="str">
        <f aca="false">IF(B207="","",IFERROR(IF(INDEX(Intramuraal!$J:$J,MATCH(B207,Intramuraal!$A:$A,0))="","",INDEX(Intramuraal!$J:$J,MATCH(B207,Intramuraal!$A:$A,0))),IFERROR(IF(INDEX(GVS!$J:$J,MATCH(B207,GVS!$A:$A,0))="","",INDEX(GVS!$J:$J,MATCH(B207,GVS!$A:$A,0))),"")))</f>
        <v>Hemato-oncologie</v>
      </c>
      <c r="G207" s="14" t="str">
        <f aca="false">IF(B207="","",IFERROR(IF(INDEX(Intramuraal!$N:$N,MATCH(B207,Intramuraal!$A:$A,0))="","",INDEX(Intramuraal!$N:$N,MATCH(B207,Intramuraal!$A:$A,0))),IFERROR(IF(INDEX(GVS!$N:$N,MATCH(B207,GVS!$A:$A,0))="","",INDEX(GVS!$N:$N,MATCH(B207,GVS!$A:$A,0))),"")))</f>
        <v>DLBCL / LBCL</v>
      </c>
      <c r="H207" s="14" t="str">
        <f aca="false">IF(B207="","",IFERROR(IF(INDEX(Intramuraal!$O:$O,MATCH(B207,Intramuraal!$A:$A,0))="","",INDEX(Intramuraal!$O:$O,MATCH(B207,Intramuraal!$A:$A,0))),IFERROR(IF(INDEX(GVS!$O:$O,MATCH(B207,GVS!$A:$A,0))="","",INDEX(GVS!$O:$O,MATCH(B207,GVS!$A:$A,0))),"")))</f>
        <v>3e lijn of later</v>
      </c>
      <c r="I207" s="14" t="s">
        <v>7532</v>
      </c>
      <c r="J207" s="14" t="s">
        <v>7533</v>
      </c>
      <c r="K207" s="16" t="s">
        <v>8332</v>
      </c>
      <c r="L207" s="14" t="s">
        <v>7586</v>
      </c>
      <c r="M207" s="14" t="s">
        <v>7536</v>
      </c>
      <c r="N207" s="16" t="s">
        <v>8333</v>
      </c>
      <c r="O207" s="14" t="s">
        <v>7538</v>
      </c>
      <c r="P207" s="14" t="s">
        <v>8334</v>
      </c>
      <c r="Q207" s="16"/>
      <c r="R207" s="14" t="s">
        <v>8335</v>
      </c>
      <c r="S207" s="14" t="s">
        <v>8307</v>
      </c>
      <c r="T207" s="15" t="n">
        <v>46286</v>
      </c>
      <c r="U207" s="14" t="s">
        <v>168</v>
      </c>
    </row>
    <row r="208" customFormat="false" ht="51" hidden="false" customHeight="true" outlineLevel="0" collapsed="false">
      <c r="A208" s="14" t="str">
        <f aca="false">IF(B208="","","ARG-"&amp;TEXT(ROW()-1,"0000"))</f>
        <v>ARG-0207</v>
      </c>
      <c r="B208" s="14" t="s">
        <v>1384</v>
      </c>
      <c r="C208" s="14" t="str">
        <f aca="false">IF(B208="","",IF(LEFT(B208,3)="INT","Intramuraal",IF(LEFT(B208,3)="GVS","GVS","")))</f>
        <v>Intramuraal</v>
      </c>
      <c r="D208" s="14" t="str">
        <f aca="false">IF(B208="","",IFERROR(INDEX(Intramuraal!$F:$F,MATCH(B208,Intramuraal!$A:$A,0)),IFERROR(INDEX(GVS!$F:$F,MATCH(B208,GVS!$A:$A,0)),"onbekend ID")))</f>
        <v>loncastuximab tesirine (Zynlonta®)</v>
      </c>
      <c r="E208" s="15" t="n">
        <f aca="false">IF(B208="","",IFERROR(IF(INDEX(Intramuraal!$C:$C,MATCH(B208,Intramuraal!$A:$A,0))="","",INDEX(Intramuraal!$C:$C,MATCH(B208,Intramuraal!$A:$A,0))),IFERROR(IF(INDEX(GVS!$C:$C,MATCH(B208,GVS!$A:$A,0))="","",INDEX(GVS!$C:$C,MATCH(B208,GVS!$A:$A,0))),"")))</f>
        <v>45455</v>
      </c>
      <c r="F208" s="14" t="str">
        <f aca="false">IF(B208="","",IFERROR(IF(INDEX(Intramuraal!$J:$J,MATCH(B208,Intramuraal!$A:$A,0))="","",INDEX(Intramuraal!$J:$J,MATCH(B208,Intramuraal!$A:$A,0))),IFERROR(IF(INDEX(GVS!$J:$J,MATCH(B208,GVS!$A:$A,0))="","",INDEX(GVS!$J:$J,MATCH(B208,GVS!$A:$A,0))),"")))</f>
        <v>Hemato-oncologie</v>
      </c>
      <c r="G208" s="14" t="str">
        <f aca="false">IF(B208="","",IFERROR(IF(INDEX(Intramuraal!$N:$N,MATCH(B208,Intramuraal!$A:$A,0))="","",INDEX(Intramuraal!$N:$N,MATCH(B208,Intramuraal!$A:$A,0))),IFERROR(IF(INDEX(GVS!$N:$N,MATCH(B208,GVS!$A:$A,0))="","",INDEX(GVS!$N:$N,MATCH(B208,GVS!$A:$A,0))),"")))</f>
        <v>DLBCL / LBCL</v>
      </c>
      <c r="H208" s="14" t="str">
        <f aca="false">IF(B208="","",IFERROR(IF(INDEX(Intramuraal!$O:$O,MATCH(B208,Intramuraal!$A:$A,0))="","",INDEX(Intramuraal!$O:$O,MATCH(B208,Intramuraal!$A:$A,0))),IFERROR(IF(INDEX(GVS!$O:$O,MATCH(B208,GVS!$A:$A,0))="","",INDEX(GVS!$O:$O,MATCH(B208,GVS!$A:$A,0))),"")))</f>
        <v>3e lijn of later</v>
      </c>
      <c r="I208" s="14" t="s">
        <v>7532</v>
      </c>
      <c r="J208" s="14" t="s">
        <v>7547</v>
      </c>
      <c r="K208" s="16" t="s">
        <v>8336</v>
      </c>
      <c r="L208" s="14" t="s">
        <v>7586</v>
      </c>
      <c r="M208" s="14" t="s">
        <v>7543</v>
      </c>
      <c r="N208" s="16" t="s">
        <v>8337</v>
      </c>
      <c r="O208" s="14" t="s">
        <v>8304</v>
      </c>
      <c r="P208" s="14" t="s">
        <v>8338</v>
      </c>
      <c r="Q208" s="16"/>
      <c r="R208" s="14" t="s">
        <v>8339</v>
      </c>
      <c r="S208" s="14" t="s">
        <v>8307</v>
      </c>
      <c r="T208" s="15" t="n">
        <v>46286</v>
      </c>
      <c r="U208" s="14" t="s">
        <v>168</v>
      </c>
    </row>
    <row r="209" customFormat="false" ht="102" hidden="false" customHeight="true" outlineLevel="0" collapsed="false">
      <c r="A209" s="14" t="str">
        <f aca="false">IF(B209="","","ARG-"&amp;TEXT(ROW()-1,"0000"))</f>
        <v>ARG-0208</v>
      </c>
      <c r="B209" s="14" t="s">
        <v>1373</v>
      </c>
      <c r="C209" s="14" t="str">
        <f aca="false">IF(B209="","",IF(LEFT(B209,3)="INT","Intramuraal",IF(LEFT(B209,3)="GVS","GVS","")))</f>
        <v>Intramuraal</v>
      </c>
      <c r="D209" s="14" t="str">
        <f aca="false">IF(B209="","",IFERROR(INDEX(Intramuraal!$F:$F,MATCH(B209,Intramuraal!$A:$A,0)),IFERROR(INDEX(GVS!$F:$F,MATCH(B209,GVS!$A:$A,0)),"onbekend ID")))</f>
        <v>glofitamab (Columvi®)</v>
      </c>
      <c r="E209" s="15" t="n">
        <f aca="false">IF(B209="","",IFERROR(IF(INDEX(Intramuraal!$C:$C,MATCH(B209,Intramuraal!$A:$A,0))="","",INDEX(Intramuraal!$C:$C,MATCH(B209,Intramuraal!$A:$A,0))),IFERROR(IF(INDEX(GVS!$C:$C,MATCH(B209,GVS!$A:$A,0))="","",INDEX(GVS!$C:$C,MATCH(B209,GVS!$A:$A,0))),"")))</f>
        <v>45455</v>
      </c>
      <c r="F209" s="14" t="str">
        <f aca="false">IF(B209="","",IFERROR(IF(INDEX(Intramuraal!$J:$J,MATCH(B209,Intramuraal!$A:$A,0))="","",INDEX(Intramuraal!$J:$J,MATCH(B209,Intramuraal!$A:$A,0))),IFERROR(IF(INDEX(GVS!$J:$J,MATCH(B209,GVS!$A:$A,0))="","",INDEX(GVS!$J:$J,MATCH(B209,GVS!$A:$A,0))),"")))</f>
        <v>Hemato-oncologie</v>
      </c>
      <c r="G209" s="14" t="str">
        <f aca="false">IF(B209="","",IFERROR(IF(INDEX(Intramuraal!$N:$N,MATCH(B209,Intramuraal!$A:$A,0))="","",INDEX(Intramuraal!$N:$N,MATCH(B209,Intramuraal!$A:$A,0))),IFERROR(IF(INDEX(GVS!$N:$N,MATCH(B209,GVS!$A:$A,0))="","",INDEX(GVS!$N:$N,MATCH(B209,GVS!$A:$A,0))),"")))</f>
        <v>DLBCL / LBCL</v>
      </c>
      <c r="H209" s="14" t="str">
        <f aca="false">IF(B209="","",IFERROR(IF(INDEX(Intramuraal!$O:$O,MATCH(B209,Intramuraal!$A:$A,0))="","",INDEX(Intramuraal!$O:$O,MATCH(B209,Intramuraal!$A:$A,0))),IFERROR(IF(INDEX(GVS!$O:$O,MATCH(B209,GVS!$A:$A,0))="","",INDEX(GVS!$O:$O,MATCH(B209,GVS!$A:$A,0))),"")))</f>
        <v>3e lijn of later</v>
      </c>
      <c r="I209" s="14" t="s">
        <v>7532</v>
      </c>
      <c r="J209" s="14" t="s">
        <v>7678</v>
      </c>
      <c r="K209" s="16" t="s">
        <v>8340</v>
      </c>
      <c r="L209" s="14" t="s">
        <v>7586</v>
      </c>
      <c r="M209" s="14" t="s">
        <v>7536</v>
      </c>
      <c r="N209" s="16" t="s">
        <v>8341</v>
      </c>
      <c r="O209" s="14" t="s">
        <v>7607</v>
      </c>
      <c r="P209" s="14" t="s">
        <v>8342</v>
      </c>
      <c r="Q209" s="16"/>
      <c r="R209" s="14" t="s">
        <v>8343</v>
      </c>
      <c r="S209" s="14" t="s">
        <v>8344</v>
      </c>
      <c r="T209" s="15" t="n">
        <v>46286</v>
      </c>
      <c r="U209" s="14" t="s">
        <v>168</v>
      </c>
    </row>
    <row r="210" customFormat="false" ht="102" hidden="false" customHeight="true" outlineLevel="0" collapsed="false">
      <c r="A210" s="14" t="str">
        <f aca="false">IF(B210="","","ARG-"&amp;TEXT(ROW()-1,"0000"))</f>
        <v>ARG-0209</v>
      </c>
      <c r="B210" s="14" t="s">
        <v>1373</v>
      </c>
      <c r="C210" s="14" t="str">
        <f aca="false">IF(B210="","",IF(LEFT(B210,3)="INT","Intramuraal",IF(LEFT(B210,3)="GVS","GVS","")))</f>
        <v>Intramuraal</v>
      </c>
      <c r="D210" s="14" t="str">
        <f aca="false">IF(B210="","",IFERROR(INDEX(Intramuraal!$F:$F,MATCH(B210,Intramuraal!$A:$A,0)),IFERROR(INDEX(GVS!$F:$F,MATCH(B210,GVS!$A:$A,0)),"onbekend ID")))</f>
        <v>glofitamab (Columvi®)</v>
      </c>
      <c r="E210" s="15" t="n">
        <f aca="false">IF(B210="","",IFERROR(IF(INDEX(Intramuraal!$C:$C,MATCH(B210,Intramuraal!$A:$A,0))="","",INDEX(Intramuraal!$C:$C,MATCH(B210,Intramuraal!$A:$A,0))),IFERROR(IF(INDEX(GVS!$C:$C,MATCH(B210,GVS!$A:$A,0))="","",INDEX(GVS!$C:$C,MATCH(B210,GVS!$A:$A,0))),"")))</f>
        <v>45455</v>
      </c>
      <c r="F210" s="14" t="str">
        <f aca="false">IF(B210="","",IFERROR(IF(INDEX(Intramuraal!$J:$J,MATCH(B210,Intramuraal!$A:$A,0))="","",INDEX(Intramuraal!$J:$J,MATCH(B210,Intramuraal!$A:$A,0))),IFERROR(IF(INDEX(GVS!$J:$J,MATCH(B210,GVS!$A:$A,0))="","",INDEX(GVS!$J:$J,MATCH(B210,GVS!$A:$A,0))),"")))</f>
        <v>Hemato-oncologie</v>
      </c>
      <c r="G210" s="14" t="str">
        <f aca="false">IF(B210="","",IFERROR(IF(INDEX(Intramuraal!$N:$N,MATCH(B210,Intramuraal!$A:$A,0))="","",INDEX(Intramuraal!$N:$N,MATCH(B210,Intramuraal!$A:$A,0))),IFERROR(IF(INDEX(GVS!$N:$N,MATCH(B210,GVS!$A:$A,0))="","",INDEX(GVS!$N:$N,MATCH(B210,GVS!$A:$A,0))),"")))</f>
        <v>DLBCL / LBCL</v>
      </c>
      <c r="H210" s="14" t="str">
        <f aca="false">IF(B210="","",IFERROR(IF(INDEX(Intramuraal!$O:$O,MATCH(B210,Intramuraal!$A:$A,0))="","",INDEX(Intramuraal!$O:$O,MATCH(B210,Intramuraal!$A:$A,0))),IFERROR(IF(INDEX(GVS!$O:$O,MATCH(B210,GVS!$A:$A,0))="","",INDEX(GVS!$O:$O,MATCH(B210,GVS!$A:$A,0))),"")))</f>
        <v>3e lijn of later</v>
      </c>
      <c r="I210" s="14" t="s">
        <v>7532</v>
      </c>
      <c r="J210" s="14" t="s">
        <v>7533</v>
      </c>
      <c r="K210" s="16" t="s">
        <v>8345</v>
      </c>
      <c r="L210" s="14" t="s">
        <v>7586</v>
      </c>
      <c r="M210" s="14" t="s">
        <v>7536</v>
      </c>
      <c r="N210" s="16" t="s">
        <v>8346</v>
      </c>
      <c r="O210" s="14" t="s">
        <v>7633</v>
      </c>
      <c r="P210" s="14" t="s">
        <v>7723</v>
      </c>
      <c r="Q210" s="16"/>
      <c r="R210" s="14" t="s">
        <v>8347</v>
      </c>
      <c r="S210" s="14" t="s">
        <v>8344</v>
      </c>
      <c r="T210" s="15" t="n">
        <v>46286</v>
      </c>
      <c r="U210" s="14" t="s">
        <v>168</v>
      </c>
    </row>
    <row r="211" customFormat="false" ht="51" hidden="false" customHeight="true" outlineLevel="0" collapsed="false">
      <c r="A211" s="14" t="str">
        <f aca="false">IF(B211="","","ARG-"&amp;TEXT(ROW()-1,"0000"))</f>
        <v>ARG-0210</v>
      </c>
      <c r="B211" s="14" t="s">
        <v>1373</v>
      </c>
      <c r="C211" s="14" t="str">
        <f aca="false">IF(B211="","",IF(LEFT(B211,3)="INT","Intramuraal",IF(LEFT(B211,3)="GVS","GVS","")))</f>
        <v>Intramuraal</v>
      </c>
      <c r="D211" s="14" t="str">
        <f aca="false">IF(B211="","",IFERROR(INDEX(Intramuraal!$F:$F,MATCH(B211,Intramuraal!$A:$A,0)),IFERROR(INDEX(GVS!$F:$F,MATCH(B211,GVS!$A:$A,0)),"onbekend ID")))</f>
        <v>glofitamab (Columvi®)</v>
      </c>
      <c r="E211" s="15" t="n">
        <f aca="false">IF(B211="","",IFERROR(IF(INDEX(Intramuraal!$C:$C,MATCH(B211,Intramuraal!$A:$A,0))="","",INDEX(Intramuraal!$C:$C,MATCH(B211,Intramuraal!$A:$A,0))),IFERROR(IF(INDEX(GVS!$C:$C,MATCH(B211,GVS!$A:$A,0))="","",INDEX(GVS!$C:$C,MATCH(B211,GVS!$A:$A,0))),"")))</f>
        <v>45455</v>
      </c>
      <c r="F211" s="14" t="str">
        <f aca="false">IF(B211="","",IFERROR(IF(INDEX(Intramuraal!$J:$J,MATCH(B211,Intramuraal!$A:$A,0))="","",INDEX(Intramuraal!$J:$J,MATCH(B211,Intramuraal!$A:$A,0))),IFERROR(IF(INDEX(GVS!$J:$J,MATCH(B211,GVS!$A:$A,0))="","",INDEX(GVS!$J:$J,MATCH(B211,GVS!$A:$A,0))),"")))</f>
        <v>Hemato-oncologie</v>
      </c>
      <c r="G211" s="14" t="str">
        <f aca="false">IF(B211="","",IFERROR(IF(INDEX(Intramuraal!$N:$N,MATCH(B211,Intramuraal!$A:$A,0))="","",INDEX(Intramuraal!$N:$N,MATCH(B211,Intramuraal!$A:$A,0))),IFERROR(IF(INDEX(GVS!$N:$N,MATCH(B211,GVS!$A:$A,0))="","",INDEX(GVS!$N:$N,MATCH(B211,GVS!$A:$A,0))),"")))</f>
        <v>DLBCL / LBCL</v>
      </c>
      <c r="H211" s="14" t="str">
        <f aca="false">IF(B211="","",IFERROR(IF(INDEX(Intramuraal!$O:$O,MATCH(B211,Intramuraal!$A:$A,0))="","",INDEX(Intramuraal!$O:$O,MATCH(B211,Intramuraal!$A:$A,0))),IFERROR(IF(INDEX(GVS!$O:$O,MATCH(B211,GVS!$A:$A,0))="","",INDEX(GVS!$O:$O,MATCH(B211,GVS!$A:$A,0))),"")))</f>
        <v>3e lijn of later</v>
      </c>
      <c r="I211" s="14" t="s">
        <v>7532</v>
      </c>
      <c r="J211" s="14" t="s">
        <v>2691</v>
      </c>
      <c r="K211" s="16" t="s">
        <v>8348</v>
      </c>
      <c r="L211" s="14" t="s">
        <v>7586</v>
      </c>
      <c r="M211" s="14" t="s">
        <v>7543</v>
      </c>
      <c r="N211" s="16" t="s">
        <v>8349</v>
      </c>
      <c r="O211" s="14" t="s">
        <v>7607</v>
      </c>
      <c r="P211" s="14" t="s">
        <v>8219</v>
      </c>
      <c r="Q211" s="16"/>
      <c r="R211" s="14" t="s">
        <v>8350</v>
      </c>
      <c r="S211" s="14" t="s">
        <v>8344</v>
      </c>
      <c r="T211" s="15" t="n">
        <v>46286</v>
      </c>
      <c r="U211" s="14" t="s">
        <v>168</v>
      </c>
    </row>
    <row r="212" customFormat="false" ht="51" hidden="false" customHeight="true" outlineLevel="0" collapsed="false">
      <c r="A212" s="14" t="str">
        <f aca="false">IF(B212="","","ARG-"&amp;TEXT(ROW()-1,"0000"))</f>
        <v>ARG-0211</v>
      </c>
      <c r="B212" s="14" t="s">
        <v>1373</v>
      </c>
      <c r="C212" s="14" t="str">
        <f aca="false">IF(B212="","",IF(LEFT(B212,3)="INT","Intramuraal",IF(LEFT(B212,3)="GVS","GVS","")))</f>
        <v>Intramuraal</v>
      </c>
      <c r="D212" s="14" t="str">
        <f aca="false">IF(B212="","",IFERROR(INDEX(Intramuraal!$F:$F,MATCH(B212,Intramuraal!$A:$A,0)),IFERROR(INDEX(GVS!$F:$F,MATCH(B212,GVS!$A:$A,0)),"onbekend ID")))</f>
        <v>glofitamab (Columvi®)</v>
      </c>
      <c r="E212" s="15" t="n">
        <f aca="false">IF(B212="","",IFERROR(IF(INDEX(Intramuraal!$C:$C,MATCH(B212,Intramuraal!$A:$A,0))="","",INDEX(Intramuraal!$C:$C,MATCH(B212,Intramuraal!$A:$A,0))),IFERROR(IF(INDEX(GVS!$C:$C,MATCH(B212,GVS!$A:$A,0))="","",INDEX(GVS!$C:$C,MATCH(B212,GVS!$A:$A,0))),"")))</f>
        <v>45455</v>
      </c>
      <c r="F212" s="14" t="str">
        <f aca="false">IF(B212="","",IFERROR(IF(INDEX(Intramuraal!$J:$J,MATCH(B212,Intramuraal!$A:$A,0))="","",INDEX(Intramuraal!$J:$J,MATCH(B212,Intramuraal!$A:$A,0))),IFERROR(IF(INDEX(GVS!$J:$J,MATCH(B212,GVS!$A:$A,0))="","",INDEX(GVS!$J:$J,MATCH(B212,GVS!$A:$A,0))),"")))</f>
        <v>Hemato-oncologie</v>
      </c>
      <c r="G212" s="14" t="str">
        <f aca="false">IF(B212="","",IFERROR(IF(INDEX(Intramuraal!$N:$N,MATCH(B212,Intramuraal!$A:$A,0))="","",INDEX(Intramuraal!$N:$N,MATCH(B212,Intramuraal!$A:$A,0))),IFERROR(IF(INDEX(GVS!$N:$N,MATCH(B212,GVS!$A:$A,0))="","",INDEX(GVS!$N:$N,MATCH(B212,GVS!$A:$A,0))),"")))</f>
        <v>DLBCL / LBCL</v>
      </c>
      <c r="H212" s="14" t="str">
        <f aca="false">IF(B212="","",IFERROR(IF(INDEX(Intramuraal!$O:$O,MATCH(B212,Intramuraal!$A:$A,0))="","",INDEX(Intramuraal!$O:$O,MATCH(B212,Intramuraal!$A:$A,0))),IFERROR(IF(INDEX(GVS!$O:$O,MATCH(B212,GVS!$A:$A,0))="","",INDEX(GVS!$O:$O,MATCH(B212,GVS!$A:$A,0))),"")))</f>
        <v>3e lijn of later</v>
      </c>
      <c r="I212" s="14" t="s">
        <v>7570</v>
      </c>
      <c r="J212" s="14" t="s">
        <v>2691</v>
      </c>
      <c r="K212" s="16" t="s">
        <v>8351</v>
      </c>
      <c r="L212" s="14" t="s">
        <v>7566</v>
      </c>
      <c r="M212" s="14" t="s">
        <v>7550</v>
      </c>
      <c r="N212" s="16" t="s">
        <v>8352</v>
      </c>
      <c r="O212" s="14" t="s">
        <v>7607</v>
      </c>
      <c r="P212" s="14" t="s">
        <v>7844</v>
      </c>
      <c r="Q212" s="16"/>
      <c r="R212" s="14" t="s">
        <v>8353</v>
      </c>
      <c r="S212" s="14" t="s">
        <v>8344</v>
      </c>
      <c r="T212" s="15" t="n">
        <v>46286</v>
      </c>
      <c r="U212" s="14" t="s">
        <v>168</v>
      </c>
    </row>
    <row r="213" customFormat="false" ht="76.5" hidden="false" customHeight="true" outlineLevel="0" collapsed="false">
      <c r="A213" s="14" t="str">
        <f aca="false">IF(B213="","","ARG-"&amp;TEXT(ROW()-1,"0000"))</f>
        <v>ARG-0212</v>
      </c>
      <c r="B213" s="14" t="s">
        <v>1384</v>
      </c>
      <c r="C213" s="14" t="str">
        <f aca="false">IF(B213="","",IF(LEFT(B213,3)="INT","Intramuraal",IF(LEFT(B213,3)="GVS","GVS","")))</f>
        <v>Intramuraal</v>
      </c>
      <c r="D213" s="14" t="str">
        <f aca="false">IF(B213="","",IFERROR(INDEX(Intramuraal!$F:$F,MATCH(B213,Intramuraal!$A:$A,0)),IFERROR(INDEX(GVS!$F:$F,MATCH(B213,GVS!$A:$A,0)),"onbekend ID")))</f>
        <v>loncastuximab tesirine (Zynlonta®)</v>
      </c>
      <c r="E213" s="15" t="n">
        <f aca="false">IF(B213="","",IFERROR(IF(INDEX(Intramuraal!$C:$C,MATCH(B213,Intramuraal!$A:$A,0))="","",INDEX(Intramuraal!$C:$C,MATCH(B213,Intramuraal!$A:$A,0))),IFERROR(IF(INDEX(GVS!$C:$C,MATCH(B213,GVS!$A:$A,0))="","",INDEX(GVS!$C:$C,MATCH(B213,GVS!$A:$A,0))),"")))</f>
        <v>45455</v>
      </c>
      <c r="F213" s="14" t="str">
        <f aca="false">IF(B213="","",IFERROR(IF(INDEX(Intramuraal!$J:$J,MATCH(B213,Intramuraal!$A:$A,0))="","",INDEX(Intramuraal!$J:$J,MATCH(B213,Intramuraal!$A:$A,0))),IFERROR(IF(INDEX(GVS!$J:$J,MATCH(B213,GVS!$A:$A,0))="","",INDEX(GVS!$J:$J,MATCH(B213,GVS!$A:$A,0))),"")))</f>
        <v>Hemato-oncologie</v>
      </c>
      <c r="G213" s="14" t="str">
        <f aca="false">IF(B213="","",IFERROR(IF(INDEX(Intramuraal!$N:$N,MATCH(B213,Intramuraal!$A:$A,0))="","",INDEX(Intramuraal!$N:$N,MATCH(B213,Intramuraal!$A:$A,0))),IFERROR(IF(INDEX(GVS!$N:$N,MATCH(B213,GVS!$A:$A,0))="","",INDEX(GVS!$N:$N,MATCH(B213,GVS!$A:$A,0))),"")))</f>
        <v>DLBCL / LBCL</v>
      </c>
      <c r="H213" s="14" t="str">
        <f aca="false">IF(B213="","",IFERROR(IF(INDEX(Intramuraal!$O:$O,MATCH(B213,Intramuraal!$A:$A,0))="","",INDEX(Intramuraal!$O:$O,MATCH(B213,Intramuraal!$A:$A,0))),IFERROR(IF(INDEX(GVS!$O:$O,MATCH(B213,GVS!$A:$A,0))="","",INDEX(GVS!$O:$O,MATCH(B213,GVS!$A:$A,0))),"")))</f>
        <v>3e lijn of later</v>
      </c>
      <c r="I213" s="14" t="s">
        <v>7532</v>
      </c>
      <c r="J213" s="14" t="s">
        <v>7678</v>
      </c>
      <c r="K213" s="16" t="s">
        <v>8354</v>
      </c>
      <c r="L213" s="14" t="s">
        <v>7586</v>
      </c>
      <c r="M213" s="14" t="s">
        <v>7536</v>
      </c>
      <c r="N213" s="16" t="s">
        <v>8355</v>
      </c>
      <c r="O213" s="14" t="s">
        <v>7607</v>
      </c>
      <c r="P213" s="14" t="s">
        <v>7844</v>
      </c>
      <c r="Q213" s="16"/>
      <c r="R213" s="14" t="s">
        <v>8356</v>
      </c>
      <c r="S213" s="14" t="s">
        <v>8357</v>
      </c>
      <c r="T213" s="15" t="n">
        <v>46286</v>
      </c>
      <c r="U213" s="14" t="s">
        <v>168</v>
      </c>
    </row>
    <row r="214" customFormat="false" ht="63.75" hidden="false" customHeight="true" outlineLevel="0" collapsed="false">
      <c r="A214" s="14" t="str">
        <f aca="false">IF(B214="","","ARG-"&amp;TEXT(ROW()-1,"0000"))</f>
        <v>ARG-0213</v>
      </c>
      <c r="B214" s="14" t="s">
        <v>1384</v>
      </c>
      <c r="C214" s="14" t="str">
        <f aca="false">IF(B214="","",IF(LEFT(B214,3)="INT","Intramuraal",IF(LEFT(B214,3)="GVS","GVS","")))</f>
        <v>Intramuraal</v>
      </c>
      <c r="D214" s="14" t="str">
        <f aca="false">IF(B214="","",IFERROR(INDEX(Intramuraal!$F:$F,MATCH(B214,Intramuraal!$A:$A,0)),IFERROR(INDEX(GVS!$F:$F,MATCH(B214,GVS!$A:$A,0)),"onbekend ID")))</f>
        <v>loncastuximab tesirine (Zynlonta®)</v>
      </c>
      <c r="E214" s="15" t="n">
        <f aca="false">IF(B214="","",IFERROR(IF(INDEX(Intramuraal!$C:$C,MATCH(B214,Intramuraal!$A:$A,0))="","",INDEX(Intramuraal!$C:$C,MATCH(B214,Intramuraal!$A:$A,0))),IFERROR(IF(INDEX(GVS!$C:$C,MATCH(B214,GVS!$A:$A,0))="","",INDEX(GVS!$C:$C,MATCH(B214,GVS!$A:$A,0))),"")))</f>
        <v>45455</v>
      </c>
      <c r="F214" s="14" t="str">
        <f aca="false">IF(B214="","",IFERROR(IF(INDEX(Intramuraal!$J:$J,MATCH(B214,Intramuraal!$A:$A,0))="","",INDEX(Intramuraal!$J:$J,MATCH(B214,Intramuraal!$A:$A,0))),IFERROR(IF(INDEX(GVS!$J:$J,MATCH(B214,GVS!$A:$A,0))="","",INDEX(GVS!$J:$J,MATCH(B214,GVS!$A:$A,0))),"")))</f>
        <v>Hemato-oncologie</v>
      </c>
      <c r="G214" s="14" t="str">
        <f aca="false">IF(B214="","",IFERROR(IF(INDEX(Intramuraal!$N:$N,MATCH(B214,Intramuraal!$A:$A,0))="","",INDEX(Intramuraal!$N:$N,MATCH(B214,Intramuraal!$A:$A,0))),IFERROR(IF(INDEX(GVS!$N:$N,MATCH(B214,GVS!$A:$A,0))="","",INDEX(GVS!$N:$N,MATCH(B214,GVS!$A:$A,0))),"")))</f>
        <v>DLBCL / LBCL</v>
      </c>
      <c r="H214" s="14" t="str">
        <f aca="false">IF(B214="","",IFERROR(IF(INDEX(Intramuraal!$O:$O,MATCH(B214,Intramuraal!$A:$A,0))="","",INDEX(Intramuraal!$O:$O,MATCH(B214,Intramuraal!$A:$A,0))),IFERROR(IF(INDEX(GVS!$O:$O,MATCH(B214,GVS!$A:$A,0))="","",INDEX(GVS!$O:$O,MATCH(B214,GVS!$A:$A,0))),"")))</f>
        <v>3e lijn of later</v>
      </c>
      <c r="I214" s="14" t="s">
        <v>7532</v>
      </c>
      <c r="J214" s="14" t="s">
        <v>7533</v>
      </c>
      <c r="K214" s="16" t="s">
        <v>8358</v>
      </c>
      <c r="L214" s="14" t="s">
        <v>7586</v>
      </c>
      <c r="M214" s="14" t="s">
        <v>7536</v>
      </c>
      <c r="N214" s="16" t="s">
        <v>8359</v>
      </c>
      <c r="O214" s="14" t="s">
        <v>7607</v>
      </c>
      <c r="P214" s="14" t="s">
        <v>8342</v>
      </c>
      <c r="Q214" s="16"/>
      <c r="R214" s="14" t="s">
        <v>8360</v>
      </c>
      <c r="S214" s="14" t="s">
        <v>8357</v>
      </c>
      <c r="T214" s="15" t="n">
        <v>46286</v>
      </c>
      <c r="U214" s="14" t="s">
        <v>168</v>
      </c>
    </row>
    <row r="215" customFormat="false" ht="89.25" hidden="false" customHeight="true" outlineLevel="0" collapsed="false">
      <c r="A215" s="14" t="str">
        <f aca="false">IF(B215="","","ARG-"&amp;TEXT(ROW()-1,"0000"))</f>
        <v>ARG-0214</v>
      </c>
      <c r="B215" s="14" t="s">
        <v>1332</v>
      </c>
      <c r="C215" s="14" t="str">
        <f aca="false">IF(B215="","",IF(LEFT(B215,3)="INT","Intramuraal",IF(LEFT(B215,3)="GVS","GVS","")))</f>
        <v>Intramuraal</v>
      </c>
      <c r="D215" s="14" t="str">
        <f aca="false">IF(B215="","",IFERROR(INDEX(Intramuraal!$F:$F,MATCH(B215,Intramuraal!$A:$A,0)),IFERROR(INDEX(GVS!$F:$F,MATCH(B215,GVS!$A:$A,0)),"onbekend ID")))</f>
        <v>axicabtagene ciloleucel (Yescarta®)</v>
      </c>
      <c r="E215" s="15" t="n">
        <f aca="false">IF(B215="","",IFERROR(IF(INDEX(Intramuraal!$C:$C,MATCH(B215,Intramuraal!$A:$A,0))="","",INDEX(Intramuraal!$C:$C,MATCH(B215,Intramuraal!$A:$A,0))),IFERROR(IF(INDEX(GVS!$C:$C,MATCH(B215,GVS!$A:$A,0))="","",INDEX(GVS!$C:$C,MATCH(B215,GVS!$A:$A,0))),"")))</f>
        <v>45469</v>
      </c>
      <c r="F215" s="14" t="str">
        <f aca="false">IF(B215="","",IFERROR(IF(INDEX(Intramuraal!$J:$J,MATCH(B215,Intramuraal!$A:$A,0))="","",INDEX(Intramuraal!$J:$J,MATCH(B215,Intramuraal!$A:$A,0))),IFERROR(IF(INDEX(GVS!$J:$J,MATCH(B215,GVS!$A:$A,0))="","",INDEX(GVS!$J:$J,MATCH(B215,GVS!$A:$A,0))),"")))</f>
        <v>Hemato-oncologie</v>
      </c>
      <c r="G215" s="14" t="str">
        <f aca="false">IF(B215="","",IFERROR(IF(INDEX(Intramuraal!$N:$N,MATCH(B215,Intramuraal!$A:$A,0))="","",INDEX(Intramuraal!$N:$N,MATCH(B215,Intramuraal!$A:$A,0))),IFERROR(IF(INDEX(GVS!$N:$N,MATCH(B215,GVS!$A:$A,0))="","",INDEX(GVS!$N:$N,MATCH(B215,GVS!$A:$A,0))),"")))</f>
        <v>DLBCL / LBCL</v>
      </c>
      <c r="H215" s="14" t="str">
        <f aca="false">IF(B215="","",IFERROR(IF(INDEX(Intramuraal!$O:$O,MATCH(B215,Intramuraal!$A:$A,0))="","",INDEX(Intramuraal!$O:$O,MATCH(B215,Intramuraal!$A:$A,0))),IFERROR(IF(INDEX(GVS!$O:$O,MATCH(B215,GVS!$A:$A,0))="","",INDEX(GVS!$O:$O,MATCH(B215,GVS!$A:$A,0))),"")))</f>
        <v>2e lijn</v>
      </c>
      <c r="I215" s="14" t="s">
        <v>7532</v>
      </c>
      <c r="J215" s="14" t="s">
        <v>7564</v>
      </c>
      <c r="K215" s="16" t="s">
        <v>8361</v>
      </c>
      <c r="L215" s="14" t="s">
        <v>7535</v>
      </c>
      <c r="M215" s="14" t="s">
        <v>7536</v>
      </c>
      <c r="N215" s="16" t="s">
        <v>8362</v>
      </c>
      <c r="O215" s="14" t="s">
        <v>7607</v>
      </c>
      <c r="P215" s="14" t="s">
        <v>8363</v>
      </c>
      <c r="Q215" s="16"/>
      <c r="R215" s="14" t="s">
        <v>8364</v>
      </c>
      <c r="S215" s="14" t="s">
        <v>8357</v>
      </c>
      <c r="T215" s="15" t="n">
        <v>46286</v>
      </c>
      <c r="U215" s="14" t="s">
        <v>168</v>
      </c>
    </row>
    <row r="216" customFormat="false" ht="63.75" hidden="false" customHeight="true" outlineLevel="0" collapsed="false">
      <c r="A216" s="14" t="str">
        <f aca="false">IF(B216="","","ARG-"&amp;TEXT(ROW()-1,"0000"))</f>
        <v>ARG-0215</v>
      </c>
      <c r="B216" s="14" t="s">
        <v>1332</v>
      </c>
      <c r="C216" s="14" t="str">
        <f aca="false">IF(B216="","",IF(LEFT(B216,3)="INT","Intramuraal",IF(LEFT(B216,3)="GVS","GVS","")))</f>
        <v>Intramuraal</v>
      </c>
      <c r="D216" s="14" t="str">
        <f aca="false">IF(B216="","",IFERROR(INDEX(Intramuraal!$F:$F,MATCH(B216,Intramuraal!$A:$A,0)),IFERROR(INDEX(GVS!$F:$F,MATCH(B216,GVS!$A:$A,0)),"onbekend ID")))</f>
        <v>axicabtagene ciloleucel (Yescarta®)</v>
      </c>
      <c r="E216" s="15" t="n">
        <f aca="false">IF(B216="","",IFERROR(IF(INDEX(Intramuraal!$C:$C,MATCH(B216,Intramuraal!$A:$A,0))="","",INDEX(Intramuraal!$C:$C,MATCH(B216,Intramuraal!$A:$A,0))),IFERROR(IF(INDEX(GVS!$C:$C,MATCH(B216,GVS!$A:$A,0))="","",INDEX(GVS!$C:$C,MATCH(B216,GVS!$A:$A,0))),"")))</f>
        <v>45469</v>
      </c>
      <c r="F216" s="14" t="str">
        <f aca="false">IF(B216="","",IFERROR(IF(INDEX(Intramuraal!$J:$J,MATCH(B216,Intramuraal!$A:$A,0))="","",INDEX(Intramuraal!$J:$J,MATCH(B216,Intramuraal!$A:$A,0))),IFERROR(IF(INDEX(GVS!$J:$J,MATCH(B216,GVS!$A:$A,0))="","",INDEX(GVS!$J:$J,MATCH(B216,GVS!$A:$A,0))),"")))</f>
        <v>Hemato-oncologie</v>
      </c>
      <c r="G216" s="14" t="str">
        <f aca="false">IF(B216="","",IFERROR(IF(INDEX(Intramuraal!$N:$N,MATCH(B216,Intramuraal!$A:$A,0))="","",INDEX(Intramuraal!$N:$N,MATCH(B216,Intramuraal!$A:$A,0))),IFERROR(IF(INDEX(GVS!$N:$N,MATCH(B216,GVS!$A:$A,0))="","",INDEX(GVS!$N:$N,MATCH(B216,GVS!$A:$A,0))),"")))</f>
        <v>DLBCL / LBCL</v>
      </c>
      <c r="H216" s="14" t="str">
        <f aca="false">IF(B216="","",IFERROR(IF(INDEX(Intramuraal!$O:$O,MATCH(B216,Intramuraal!$A:$A,0))="","",INDEX(Intramuraal!$O:$O,MATCH(B216,Intramuraal!$A:$A,0))),IFERROR(IF(INDEX(GVS!$O:$O,MATCH(B216,GVS!$A:$A,0))="","",INDEX(GVS!$O:$O,MATCH(B216,GVS!$A:$A,0))),"")))</f>
        <v>2e lijn</v>
      </c>
      <c r="I216" s="14" t="s">
        <v>7532</v>
      </c>
      <c r="J216" s="14" t="s">
        <v>7645</v>
      </c>
      <c r="K216" s="16" t="s">
        <v>8365</v>
      </c>
      <c r="L216" s="14" t="s">
        <v>7549</v>
      </c>
      <c r="M216" s="14" t="s">
        <v>7543</v>
      </c>
      <c r="N216" s="16" t="s">
        <v>8366</v>
      </c>
      <c r="O216" s="14" t="s">
        <v>7607</v>
      </c>
      <c r="P216" s="14" t="s">
        <v>8219</v>
      </c>
      <c r="Q216" s="16"/>
      <c r="R216" s="14" t="s">
        <v>8367</v>
      </c>
      <c r="S216" s="14" t="s">
        <v>8357</v>
      </c>
      <c r="T216" s="15" t="n">
        <v>46286</v>
      </c>
      <c r="U216" s="14" t="s">
        <v>168</v>
      </c>
    </row>
    <row r="217" customFormat="false" ht="102" hidden="false" customHeight="true" outlineLevel="0" collapsed="false">
      <c r="A217" s="14" t="str">
        <f aca="false">IF(B217="","","ARG-"&amp;TEXT(ROW()-1,"0000"))</f>
        <v>ARG-0216</v>
      </c>
      <c r="B217" s="14" t="s">
        <v>1332</v>
      </c>
      <c r="C217" s="14" t="str">
        <f aca="false">IF(B217="","",IF(LEFT(B217,3)="INT","Intramuraal",IF(LEFT(B217,3)="GVS","GVS","")))</f>
        <v>Intramuraal</v>
      </c>
      <c r="D217" s="14" t="str">
        <f aca="false">IF(B217="","",IFERROR(INDEX(Intramuraal!$F:$F,MATCH(B217,Intramuraal!$A:$A,0)),IFERROR(INDEX(GVS!$F:$F,MATCH(B217,GVS!$A:$A,0)),"onbekend ID")))</f>
        <v>axicabtagene ciloleucel (Yescarta®)</v>
      </c>
      <c r="E217" s="15" t="n">
        <f aca="false">IF(B217="","",IFERROR(IF(INDEX(Intramuraal!$C:$C,MATCH(B217,Intramuraal!$A:$A,0))="","",INDEX(Intramuraal!$C:$C,MATCH(B217,Intramuraal!$A:$A,0))),IFERROR(IF(INDEX(GVS!$C:$C,MATCH(B217,GVS!$A:$A,0))="","",INDEX(GVS!$C:$C,MATCH(B217,GVS!$A:$A,0))),"")))</f>
        <v>45469</v>
      </c>
      <c r="F217" s="14" t="str">
        <f aca="false">IF(B217="","",IFERROR(IF(INDEX(Intramuraal!$J:$J,MATCH(B217,Intramuraal!$A:$A,0))="","",INDEX(Intramuraal!$J:$J,MATCH(B217,Intramuraal!$A:$A,0))),IFERROR(IF(INDEX(GVS!$J:$J,MATCH(B217,GVS!$A:$A,0))="","",INDEX(GVS!$J:$J,MATCH(B217,GVS!$A:$A,0))),"")))</f>
        <v>Hemato-oncologie</v>
      </c>
      <c r="G217" s="14" t="str">
        <f aca="false">IF(B217="","",IFERROR(IF(INDEX(Intramuraal!$N:$N,MATCH(B217,Intramuraal!$A:$A,0))="","",INDEX(Intramuraal!$N:$N,MATCH(B217,Intramuraal!$A:$A,0))),IFERROR(IF(INDEX(GVS!$N:$N,MATCH(B217,GVS!$A:$A,0))="","",INDEX(GVS!$N:$N,MATCH(B217,GVS!$A:$A,0))),"")))</f>
        <v>DLBCL / LBCL</v>
      </c>
      <c r="H217" s="14" t="str">
        <f aca="false">IF(B217="","",IFERROR(IF(INDEX(Intramuraal!$O:$O,MATCH(B217,Intramuraal!$A:$A,0))="","",INDEX(Intramuraal!$O:$O,MATCH(B217,Intramuraal!$A:$A,0))),IFERROR(IF(INDEX(GVS!$O:$O,MATCH(B217,GVS!$A:$A,0))="","",INDEX(GVS!$O:$O,MATCH(B217,GVS!$A:$A,0))),"")))</f>
        <v>2e lijn</v>
      </c>
      <c r="I217" s="14" t="s">
        <v>7532</v>
      </c>
      <c r="J217" s="14" t="s">
        <v>7599</v>
      </c>
      <c r="K217" s="16" t="s">
        <v>8368</v>
      </c>
      <c r="L217" s="14" t="s">
        <v>7586</v>
      </c>
      <c r="M217" s="14" t="s">
        <v>7536</v>
      </c>
      <c r="N217" s="16" t="s">
        <v>8369</v>
      </c>
      <c r="O217" s="14" t="s">
        <v>7607</v>
      </c>
      <c r="P217" s="14" t="s">
        <v>8370</v>
      </c>
      <c r="Q217" s="16"/>
      <c r="R217" s="14" t="s">
        <v>8371</v>
      </c>
      <c r="S217" s="14" t="s">
        <v>8357</v>
      </c>
      <c r="T217" s="15" t="n">
        <v>46286</v>
      </c>
      <c r="U217" s="14" t="s">
        <v>168</v>
      </c>
    </row>
    <row r="218" customFormat="false" ht="51" hidden="false" customHeight="true" outlineLevel="0" collapsed="false">
      <c r="A218" s="14" t="str">
        <f aca="false">IF(B218="","","ARG-"&amp;TEXT(ROW()-1,"0000"))</f>
        <v>ARG-0217</v>
      </c>
      <c r="B218" s="14" t="s">
        <v>1332</v>
      </c>
      <c r="C218" s="14" t="str">
        <f aca="false">IF(B218="","",IF(LEFT(B218,3)="INT","Intramuraal",IF(LEFT(B218,3)="GVS","GVS","")))</f>
        <v>Intramuraal</v>
      </c>
      <c r="D218" s="14" t="str">
        <f aca="false">IF(B218="","",IFERROR(INDEX(Intramuraal!$F:$F,MATCH(B218,Intramuraal!$A:$A,0)),IFERROR(INDEX(GVS!$F:$F,MATCH(B218,GVS!$A:$A,0)),"onbekend ID")))</f>
        <v>axicabtagene ciloleucel (Yescarta®)</v>
      </c>
      <c r="E218" s="15" t="n">
        <f aca="false">IF(B218="","",IFERROR(IF(INDEX(Intramuraal!$C:$C,MATCH(B218,Intramuraal!$A:$A,0))="","",INDEX(Intramuraal!$C:$C,MATCH(B218,Intramuraal!$A:$A,0))),IFERROR(IF(INDEX(GVS!$C:$C,MATCH(B218,GVS!$A:$A,0))="","",INDEX(GVS!$C:$C,MATCH(B218,GVS!$A:$A,0))),"")))</f>
        <v>45469</v>
      </c>
      <c r="F218" s="14" t="str">
        <f aca="false">IF(B218="","",IFERROR(IF(INDEX(Intramuraal!$J:$J,MATCH(B218,Intramuraal!$A:$A,0))="","",INDEX(Intramuraal!$J:$J,MATCH(B218,Intramuraal!$A:$A,0))),IFERROR(IF(INDEX(GVS!$J:$J,MATCH(B218,GVS!$A:$A,0))="","",INDEX(GVS!$J:$J,MATCH(B218,GVS!$A:$A,0))),"")))</f>
        <v>Hemato-oncologie</v>
      </c>
      <c r="G218" s="14" t="str">
        <f aca="false">IF(B218="","",IFERROR(IF(INDEX(Intramuraal!$N:$N,MATCH(B218,Intramuraal!$A:$A,0))="","",INDEX(Intramuraal!$N:$N,MATCH(B218,Intramuraal!$A:$A,0))),IFERROR(IF(INDEX(GVS!$N:$N,MATCH(B218,GVS!$A:$A,0))="","",INDEX(GVS!$N:$N,MATCH(B218,GVS!$A:$A,0))),"")))</f>
        <v>DLBCL / LBCL</v>
      </c>
      <c r="H218" s="14" t="str">
        <f aca="false">IF(B218="","",IFERROR(IF(INDEX(Intramuraal!$O:$O,MATCH(B218,Intramuraal!$A:$A,0))="","",INDEX(Intramuraal!$O:$O,MATCH(B218,Intramuraal!$A:$A,0))),IFERROR(IF(INDEX(GVS!$O:$O,MATCH(B218,GVS!$A:$A,0))="","",INDEX(GVS!$O:$O,MATCH(B218,GVS!$A:$A,0))),"")))</f>
        <v>2e lijn</v>
      </c>
      <c r="I218" s="14" t="s">
        <v>7532</v>
      </c>
      <c r="J218" s="14" t="s">
        <v>7590</v>
      </c>
      <c r="K218" s="16" t="s">
        <v>8372</v>
      </c>
      <c r="L218" s="14" t="s">
        <v>7535</v>
      </c>
      <c r="M218" s="14" t="s">
        <v>7550</v>
      </c>
      <c r="N218" s="16" t="s">
        <v>8373</v>
      </c>
      <c r="O218" s="14" t="s">
        <v>7607</v>
      </c>
      <c r="P218" s="14" t="s">
        <v>8219</v>
      </c>
      <c r="Q218" s="16"/>
      <c r="R218" s="14" t="s">
        <v>8374</v>
      </c>
      <c r="S218" s="14" t="s">
        <v>8357</v>
      </c>
      <c r="T218" s="15" t="n">
        <v>46286</v>
      </c>
      <c r="U218" s="14" t="s">
        <v>168</v>
      </c>
    </row>
    <row r="219" customFormat="false" ht="63.75" hidden="false" customHeight="true" outlineLevel="0" collapsed="false">
      <c r="A219" s="14" t="str">
        <f aca="false">IF(B219="","","ARG-"&amp;TEXT(ROW()-1,"0000"))</f>
        <v>ARG-0218</v>
      </c>
      <c r="B219" s="14" t="s">
        <v>1332</v>
      </c>
      <c r="C219" s="14" t="str">
        <f aca="false">IF(B219="","",IF(LEFT(B219,3)="INT","Intramuraal",IF(LEFT(B219,3)="GVS","GVS","")))</f>
        <v>Intramuraal</v>
      </c>
      <c r="D219" s="14" t="str">
        <f aca="false">IF(B219="","",IFERROR(INDEX(Intramuraal!$F:$F,MATCH(B219,Intramuraal!$A:$A,0)),IFERROR(INDEX(GVS!$F:$F,MATCH(B219,GVS!$A:$A,0)),"onbekend ID")))</f>
        <v>axicabtagene ciloleucel (Yescarta®)</v>
      </c>
      <c r="E219" s="15" t="n">
        <f aca="false">IF(B219="","",IFERROR(IF(INDEX(Intramuraal!$C:$C,MATCH(B219,Intramuraal!$A:$A,0))="","",INDEX(Intramuraal!$C:$C,MATCH(B219,Intramuraal!$A:$A,0))),IFERROR(IF(INDEX(GVS!$C:$C,MATCH(B219,GVS!$A:$A,0))="","",INDEX(GVS!$C:$C,MATCH(B219,GVS!$A:$A,0))),"")))</f>
        <v>45469</v>
      </c>
      <c r="F219" s="14" t="str">
        <f aca="false">IF(B219="","",IFERROR(IF(INDEX(Intramuraal!$J:$J,MATCH(B219,Intramuraal!$A:$A,0))="","",INDEX(Intramuraal!$J:$J,MATCH(B219,Intramuraal!$A:$A,0))),IFERROR(IF(INDEX(GVS!$J:$J,MATCH(B219,GVS!$A:$A,0))="","",INDEX(GVS!$J:$J,MATCH(B219,GVS!$A:$A,0))),"")))</f>
        <v>Hemato-oncologie</v>
      </c>
      <c r="G219" s="14" t="str">
        <f aca="false">IF(B219="","",IFERROR(IF(INDEX(Intramuraal!$N:$N,MATCH(B219,Intramuraal!$A:$A,0))="","",INDEX(Intramuraal!$N:$N,MATCH(B219,Intramuraal!$A:$A,0))),IFERROR(IF(INDEX(GVS!$N:$N,MATCH(B219,GVS!$A:$A,0))="","",INDEX(GVS!$N:$N,MATCH(B219,GVS!$A:$A,0))),"")))</f>
        <v>DLBCL / LBCL</v>
      </c>
      <c r="H219" s="14" t="str">
        <f aca="false">IF(B219="","",IFERROR(IF(INDEX(Intramuraal!$O:$O,MATCH(B219,Intramuraal!$A:$A,0))="","",INDEX(Intramuraal!$O:$O,MATCH(B219,Intramuraal!$A:$A,0))),IFERROR(IF(INDEX(GVS!$O:$O,MATCH(B219,GVS!$A:$A,0))="","",INDEX(GVS!$O:$O,MATCH(B219,GVS!$A:$A,0))),"")))</f>
        <v>2e lijn</v>
      </c>
      <c r="I219" s="14" t="s">
        <v>7610</v>
      </c>
      <c r="J219" s="14" t="s">
        <v>7611</v>
      </c>
      <c r="K219" s="16" t="s">
        <v>8375</v>
      </c>
      <c r="L219" s="14" t="s">
        <v>7566</v>
      </c>
      <c r="M219" s="14" t="s">
        <v>7536</v>
      </c>
      <c r="N219" s="16" t="s">
        <v>8376</v>
      </c>
      <c r="O219" s="14" t="s">
        <v>7784</v>
      </c>
      <c r="P219" s="14" t="s">
        <v>8377</v>
      </c>
      <c r="Q219" s="16"/>
      <c r="R219" s="14" t="s">
        <v>8378</v>
      </c>
      <c r="S219" s="14" t="s">
        <v>8357</v>
      </c>
      <c r="T219" s="15" t="n">
        <v>46286</v>
      </c>
      <c r="U219" s="14" t="s">
        <v>168</v>
      </c>
    </row>
    <row r="220" customFormat="false" ht="51" hidden="false" customHeight="true" outlineLevel="0" collapsed="false">
      <c r="A220" s="14" t="str">
        <f aca="false">IF(B220="","","ARG-"&amp;TEXT(ROW()-1,"0000"))</f>
        <v>ARG-0219</v>
      </c>
      <c r="B220" s="14" t="s">
        <v>1332</v>
      </c>
      <c r="C220" s="14" t="str">
        <f aca="false">IF(B220="","",IF(LEFT(B220,3)="INT","Intramuraal",IF(LEFT(B220,3)="GVS","GVS","")))</f>
        <v>Intramuraal</v>
      </c>
      <c r="D220" s="14" t="str">
        <f aca="false">IF(B220="","",IFERROR(INDEX(Intramuraal!$F:$F,MATCH(B220,Intramuraal!$A:$A,0)),IFERROR(INDEX(GVS!$F:$F,MATCH(B220,GVS!$A:$A,0)),"onbekend ID")))</f>
        <v>axicabtagene ciloleucel (Yescarta®)</v>
      </c>
      <c r="E220" s="15" t="n">
        <f aca="false">IF(B220="","",IFERROR(IF(INDEX(Intramuraal!$C:$C,MATCH(B220,Intramuraal!$A:$A,0))="","",INDEX(Intramuraal!$C:$C,MATCH(B220,Intramuraal!$A:$A,0))),IFERROR(IF(INDEX(GVS!$C:$C,MATCH(B220,GVS!$A:$A,0))="","",INDEX(GVS!$C:$C,MATCH(B220,GVS!$A:$A,0))),"")))</f>
        <v>45469</v>
      </c>
      <c r="F220" s="14" t="str">
        <f aca="false">IF(B220="","",IFERROR(IF(INDEX(Intramuraal!$J:$J,MATCH(B220,Intramuraal!$A:$A,0))="","",INDEX(Intramuraal!$J:$J,MATCH(B220,Intramuraal!$A:$A,0))),IFERROR(IF(INDEX(GVS!$J:$J,MATCH(B220,GVS!$A:$A,0))="","",INDEX(GVS!$J:$J,MATCH(B220,GVS!$A:$A,0))),"")))</f>
        <v>Hemato-oncologie</v>
      </c>
      <c r="G220" s="14" t="str">
        <f aca="false">IF(B220="","",IFERROR(IF(INDEX(Intramuraal!$N:$N,MATCH(B220,Intramuraal!$A:$A,0))="","",INDEX(Intramuraal!$N:$N,MATCH(B220,Intramuraal!$A:$A,0))),IFERROR(IF(INDEX(GVS!$N:$N,MATCH(B220,GVS!$A:$A,0))="","",INDEX(GVS!$N:$N,MATCH(B220,GVS!$A:$A,0))),"")))</f>
        <v>DLBCL / LBCL</v>
      </c>
      <c r="H220" s="14" t="str">
        <f aca="false">IF(B220="","",IFERROR(IF(INDEX(Intramuraal!$O:$O,MATCH(B220,Intramuraal!$A:$A,0))="","",INDEX(Intramuraal!$O:$O,MATCH(B220,Intramuraal!$A:$A,0))),IFERROR(IF(INDEX(GVS!$O:$O,MATCH(B220,GVS!$A:$A,0))="","",INDEX(GVS!$O:$O,MATCH(B220,GVS!$A:$A,0))),"")))</f>
        <v>2e lijn</v>
      </c>
      <c r="I220" s="14" t="s">
        <v>7580</v>
      </c>
      <c r="J220" s="14" t="s">
        <v>7599</v>
      </c>
      <c r="K220" s="16" t="s">
        <v>8379</v>
      </c>
      <c r="L220" s="14" t="s">
        <v>7586</v>
      </c>
      <c r="M220" s="14" t="s">
        <v>7536</v>
      </c>
      <c r="N220" s="16" t="s">
        <v>8380</v>
      </c>
      <c r="O220" s="14" t="s">
        <v>7784</v>
      </c>
      <c r="P220" s="14" t="s">
        <v>8381</v>
      </c>
      <c r="Q220" s="16"/>
      <c r="R220" s="14" t="s">
        <v>8382</v>
      </c>
      <c r="S220" s="14" t="s">
        <v>8357</v>
      </c>
      <c r="T220" s="15" t="n">
        <v>46286</v>
      </c>
      <c r="U220" s="14" t="s">
        <v>168</v>
      </c>
    </row>
    <row r="221" customFormat="false" ht="63.75" hidden="false" customHeight="true" outlineLevel="0" collapsed="false">
      <c r="A221" s="14" t="str">
        <f aca="false">IF(B221="","","ARG-"&amp;TEXT(ROW()-1,"0000"))</f>
        <v>ARG-0220</v>
      </c>
      <c r="B221" s="14" t="s">
        <v>1332</v>
      </c>
      <c r="C221" s="14" t="str">
        <f aca="false">IF(B221="","",IF(LEFT(B221,3)="INT","Intramuraal",IF(LEFT(B221,3)="GVS","GVS","")))</f>
        <v>Intramuraal</v>
      </c>
      <c r="D221" s="14" t="str">
        <f aca="false">IF(B221="","",IFERROR(INDEX(Intramuraal!$F:$F,MATCH(B221,Intramuraal!$A:$A,0)),IFERROR(INDEX(GVS!$F:$F,MATCH(B221,GVS!$A:$A,0)),"onbekend ID")))</f>
        <v>axicabtagene ciloleucel (Yescarta®)</v>
      </c>
      <c r="E221" s="15" t="n">
        <f aca="false">IF(B221="","",IFERROR(IF(INDEX(Intramuraal!$C:$C,MATCH(B221,Intramuraal!$A:$A,0))="","",INDEX(Intramuraal!$C:$C,MATCH(B221,Intramuraal!$A:$A,0))),IFERROR(IF(INDEX(GVS!$C:$C,MATCH(B221,GVS!$A:$A,0))="","",INDEX(GVS!$C:$C,MATCH(B221,GVS!$A:$A,0))),"")))</f>
        <v>45469</v>
      </c>
      <c r="F221" s="14" t="str">
        <f aca="false">IF(B221="","",IFERROR(IF(INDEX(Intramuraal!$J:$J,MATCH(B221,Intramuraal!$A:$A,0))="","",INDEX(Intramuraal!$J:$J,MATCH(B221,Intramuraal!$A:$A,0))),IFERROR(IF(INDEX(GVS!$J:$J,MATCH(B221,GVS!$A:$A,0))="","",INDEX(GVS!$J:$J,MATCH(B221,GVS!$A:$A,0))),"")))</f>
        <v>Hemato-oncologie</v>
      </c>
      <c r="G221" s="14" t="str">
        <f aca="false">IF(B221="","",IFERROR(IF(INDEX(Intramuraal!$N:$N,MATCH(B221,Intramuraal!$A:$A,0))="","",INDEX(Intramuraal!$N:$N,MATCH(B221,Intramuraal!$A:$A,0))),IFERROR(IF(INDEX(GVS!$N:$N,MATCH(B221,GVS!$A:$A,0))="","",INDEX(GVS!$N:$N,MATCH(B221,GVS!$A:$A,0))),"")))</f>
        <v>DLBCL / LBCL</v>
      </c>
      <c r="H221" s="14" t="str">
        <f aca="false">IF(B221="","",IFERROR(IF(INDEX(Intramuraal!$O:$O,MATCH(B221,Intramuraal!$A:$A,0))="","",INDEX(Intramuraal!$O:$O,MATCH(B221,Intramuraal!$A:$A,0))),IFERROR(IF(INDEX(GVS!$O:$O,MATCH(B221,GVS!$A:$A,0))="","",INDEX(GVS!$O:$O,MATCH(B221,GVS!$A:$A,0))),"")))</f>
        <v>2e lijn</v>
      </c>
      <c r="I221" s="14" t="s">
        <v>7580</v>
      </c>
      <c r="J221" s="14" t="s">
        <v>7554</v>
      </c>
      <c r="K221" s="16" t="s">
        <v>8383</v>
      </c>
      <c r="L221" s="14" t="s">
        <v>7549</v>
      </c>
      <c r="M221" s="14" t="s">
        <v>7543</v>
      </c>
      <c r="N221" s="16" t="s">
        <v>8384</v>
      </c>
      <c r="O221" s="14" t="s">
        <v>7784</v>
      </c>
      <c r="P221" s="14" t="s">
        <v>8385</v>
      </c>
      <c r="Q221" s="16"/>
      <c r="R221" s="14" t="s">
        <v>8386</v>
      </c>
      <c r="S221" s="14" t="s">
        <v>8357</v>
      </c>
      <c r="T221" s="15" t="n">
        <v>46286</v>
      </c>
      <c r="U221" s="14" t="s">
        <v>168</v>
      </c>
    </row>
    <row r="222" customFormat="false" ht="51" hidden="false" customHeight="true" outlineLevel="0" collapsed="false">
      <c r="A222" s="14" t="str">
        <f aca="false">IF(B222="","","ARG-"&amp;TEXT(ROW()-1,"0000"))</f>
        <v>ARG-0221</v>
      </c>
      <c r="B222" s="14" t="s">
        <v>1332</v>
      </c>
      <c r="C222" s="14" t="str">
        <f aca="false">IF(B222="","",IF(LEFT(B222,3)="INT","Intramuraal",IF(LEFT(B222,3)="GVS","GVS","")))</f>
        <v>Intramuraal</v>
      </c>
      <c r="D222" s="14" t="str">
        <f aca="false">IF(B222="","",IFERROR(INDEX(Intramuraal!$F:$F,MATCH(B222,Intramuraal!$A:$A,0)),IFERROR(INDEX(GVS!$F:$F,MATCH(B222,GVS!$A:$A,0)),"onbekend ID")))</f>
        <v>axicabtagene ciloleucel (Yescarta®)</v>
      </c>
      <c r="E222" s="15" t="n">
        <f aca="false">IF(B222="","",IFERROR(IF(INDEX(Intramuraal!$C:$C,MATCH(B222,Intramuraal!$A:$A,0))="","",INDEX(Intramuraal!$C:$C,MATCH(B222,Intramuraal!$A:$A,0))),IFERROR(IF(INDEX(GVS!$C:$C,MATCH(B222,GVS!$A:$A,0))="","",INDEX(GVS!$C:$C,MATCH(B222,GVS!$A:$A,0))),"")))</f>
        <v>45469</v>
      </c>
      <c r="F222" s="14" t="str">
        <f aca="false">IF(B222="","",IFERROR(IF(INDEX(Intramuraal!$J:$J,MATCH(B222,Intramuraal!$A:$A,0))="","",INDEX(Intramuraal!$J:$J,MATCH(B222,Intramuraal!$A:$A,0))),IFERROR(IF(INDEX(GVS!$J:$J,MATCH(B222,GVS!$A:$A,0))="","",INDEX(GVS!$J:$J,MATCH(B222,GVS!$A:$A,0))),"")))</f>
        <v>Hemato-oncologie</v>
      </c>
      <c r="G222" s="14" t="str">
        <f aca="false">IF(B222="","",IFERROR(IF(INDEX(Intramuraal!$N:$N,MATCH(B222,Intramuraal!$A:$A,0))="","",INDEX(Intramuraal!$N:$N,MATCH(B222,Intramuraal!$A:$A,0))),IFERROR(IF(INDEX(GVS!$N:$N,MATCH(B222,GVS!$A:$A,0))="","",INDEX(GVS!$N:$N,MATCH(B222,GVS!$A:$A,0))),"")))</f>
        <v>DLBCL / LBCL</v>
      </c>
      <c r="H222" s="14" t="str">
        <f aca="false">IF(B222="","",IFERROR(IF(INDEX(Intramuraal!$O:$O,MATCH(B222,Intramuraal!$A:$A,0))="","",INDEX(Intramuraal!$O:$O,MATCH(B222,Intramuraal!$A:$A,0))),IFERROR(IF(INDEX(GVS!$O:$O,MATCH(B222,GVS!$A:$A,0))="","",INDEX(GVS!$O:$O,MATCH(B222,GVS!$A:$A,0))),"")))</f>
        <v>2e lijn</v>
      </c>
      <c r="I222" s="14" t="s">
        <v>7658</v>
      </c>
      <c r="J222" s="14" t="s">
        <v>7659</v>
      </c>
      <c r="K222" s="16" t="s">
        <v>8387</v>
      </c>
      <c r="L222" s="14" t="s">
        <v>7535</v>
      </c>
      <c r="M222" s="14" t="s">
        <v>7550</v>
      </c>
      <c r="N222" s="16" t="s">
        <v>8388</v>
      </c>
      <c r="O222" s="14" t="s">
        <v>7662</v>
      </c>
      <c r="P222" s="14" t="s">
        <v>8389</v>
      </c>
      <c r="Q222" s="16"/>
      <c r="R222" s="14" t="s">
        <v>8390</v>
      </c>
      <c r="S222" s="14" t="s">
        <v>8357</v>
      </c>
      <c r="T222" s="15" t="n">
        <v>46286</v>
      </c>
      <c r="U222" s="14" t="s">
        <v>168</v>
      </c>
    </row>
    <row r="223" customFormat="false" ht="51" hidden="false" customHeight="true" outlineLevel="0" collapsed="false">
      <c r="A223" s="14" t="str">
        <f aca="false">IF(B223="","","ARG-"&amp;TEXT(ROW()-1,"0000"))</f>
        <v>ARG-0222</v>
      </c>
      <c r="B223" s="14" t="s">
        <v>1332</v>
      </c>
      <c r="C223" s="14" t="str">
        <f aca="false">IF(B223="","",IF(LEFT(B223,3)="INT","Intramuraal",IF(LEFT(B223,3)="GVS","GVS","")))</f>
        <v>Intramuraal</v>
      </c>
      <c r="D223" s="14" t="str">
        <f aca="false">IF(B223="","",IFERROR(INDEX(Intramuraal!$F:$F,MATCH(B223,Intramuraal!$A:$A,0)),IFERROR(INDEX(GVS!$F:$F,MATCH(B223,GVS!$A:$A,0)),"onbekend ID")))</f>
        <v>axicabtagene ciloleucel (Yescarta®)</v>
      </c>
      <c r="E223" s="15" t="n">
        <f aca="false">IF(B223="","",IFERROR(IF(INDEX(Intramuraal!$C:$C,MATCH(B223,Intramuraal!$A:$A,0))="","",INDEX(Intramuraal!$C:$C,MATCH(B223,Intramuraal!$A:$A,0))),IFERROR(IF(INDEX(GVS!$C:$C,MATCH(B223,GVS!$A:$A,0))="","",INDEX(GVS!$C:$C,MATCH(B223,GVS!$A:$A,0))),"")))</f>
        <v>45469</v>
      </c>
      <c r="F223" s="14" t="str">
        <f aca="false">IF(B223="","",IFERROR(IF(INDEX(Intramuraal!$J:$J,MATCH(B223,Intramuraal!$A:$A,0))="","",INDEX(Intramuraal!$J:$J,MATCH(B223,Intramuraal!$A:$A,0))),IFERROR(IF(INDEX(GVS!$J:$J,MATCH(B223,GVS!$A:$A,0))="","",INDEX(GVS!$J:$J,MATCH(B223,GVS!$A:$A,0))),"")))</f>
        <v>Hemato-oncologie</v>
      </c>
      <c r="G223" s="14" t="str">
        <f aca="false">IF(B223="","",IFERROR(IF(INDEX(Intramuraal!$N:$N,MATCH(B223,Intramuraal!$A:$A,0))="","",INDEX(Intramuraal!$N:$N,MATCH(B223,Intramuraal!$A:$A,0))),IFERROR(IF(INDEX(GVS!$N:$N,MATCH(B223,GVS!$A:$A,0))="","",INDEX(GVS!$N:$N,MATCH(B223,GVS!$A:$A,0))),"")))</f>
        <v>DLBCL / LBCL</v>
      </c>
      <c r="H223" s="14" t="str">
        <f aca="false">IF(B223="","",IFERROR(IF(INDEX(Intramuraal!$O:$O,MATCH(B223,Intramuraal!$A:$A,0))="","",INDEX(Intramuraal!$O:$O,MATCH(B223,Intramuraal!$A:$A,0))),IFERROR(IF(INDEX(GVS!$O:$O,MATCH(B223,GVS!$A:$A,0))="","",INDEX(GVS!$O:$O,MATCH(B223,GVS!$A:$A,0))),"")))</f>
        <v>2e lijn</v>
      </c>
      <c r="I223" s="14" t="s">
        <v>7574</v>
      </c>
      <c r="J223" s="14" t="s">
        <v>7575</v>
      </c>
      <c r="K223" s="16" t="s">
        <v>8391</v>
      </c>
      <c r="L223" s="14" t="s">
        <v>7535</v>
      </c>
      <c r="M223" s="14" t="s">
        <v>7543</v>
      </c>
      <c r="N223" s="16" t="s">
        <v>8392</v>
      </c>
      <c r="O223" s="14" t="s">
        <v>7607</v>
      </c>
      <c r="P223" s="14" t="s">
        <v>8393</v>
      </c>
      <c r="Q223" s="16"/>
      <c r="R223" s="14" t="s">
        <v>8394</v>
      </c>
      <c r="S223" s="14" t="s">
        <v>8357</v>
      </c>
      <c r="T223" s="15" t="n">
        <v>46286</v>
      </c>
      <c r="U223" s="14" t="s">
        <v>168</v>
      </c>
    </row>
    <row r="224" customFormat="false" ht="38.25" hidden="false" customHeight="true" outlineLevel="0" collapsed="false">
      <c r="A224" s="14" t="str">
        <f aca="false">IF(B224="","","ARG-"&amp;TEXT(ROW()-1,"0000"))</f>
        <v>ARG-0223</v>
      </c>
      <c r="B224" s="14" t="s">
        <v>1332</v>
      </c>
      <c r="C224" s="14" t="str">
        <f aca="false">IF(B224="","",IF(LEFT(B224,3)="INT","Intramuraal",IF(LEFT(B224,3)="GVS","GVS","")))</f>
        <v>Intramuraal</v>
      </c>
      <c r="D224" s="14" t="str">
        <f aca="false">IF(B224="","",IFERROR(INDEX(Intramuraal!$F:$F,MATCH(B224,Intramuraal!$A:$A,0)),IFERROR(INDEX(GVS!$F:$F,MATCH(B224,GVS!$A:$A,0)),"onbekend ID")))</f>
        <v>axicabtagene ciloleucel (Yescarta®)</v>
      </c>
      <c r="E224" s="15" t="n">
        <f aca="false">IF(B224="","",IFERROR(IF(INDEX(Intramuraal!$C:$C,MATCH(B224,Intramuraal!$A:$A,0))="","",INDEX(Intramuraal!$C:$C,MATCH(B224,Intramuraal!$A:$A,0))),IFERROR(IF(INDEX(GVS!$C:$C,MATCH(B224,GVS!$A:$A,0))="","",INDEX(GVS!$C:$C,MATCH(B224,GVS!$A:$A,0))),"")))</f>
        <v>45469</v>
      </c>
      <c r="F224" s="14" t="str">
        <f aca="false">IF(B224="","",IFERROR(IF(INDEX(Intramuraal!$J:$J,MATCH(B224,Intramuraal!$A:$A,0))="","",INDEX(Intramuraal!$J:$J,MATCH(B224,Intramuraal!$A:$A,0))),IFERROR(IF(INDEX(GVS!$J:$J,MATCH(B224,GVS!$A:$A,0))="","",INDEX(GVS!$J:$J,MATCH(B224,GVS!$A:$A,0))),"")))</f>
        <v>Hemato-oncologie</v>
      </c>
      <c r="G224" s="14" t="str">
        <f aca="false">IF(B224="","",IFERROR(IF(INDEX(Intramuraal!$N:$N,MATCH(B224,Intramuraal!$A:$A,0))="","",INDEX(Intramuraal!$N:$N,MATCH(B224,Intramuraal!$A:$A,0))),IFERROR(IF(INDEX(GVS!$N:$N,MATCH(B224,GVS!$A:$A,0))="","",INDEX(GVS!$N:$N,MATCH(B224,GVS!$A:$A,0))),"")))</f>
        <v>DLBCL / LBCL</v>
      </c>
      <c r="H224" s="14" t="str">
        <f aca="false">IF(B224="","",IFERROR(IF(INDEX(Intramuraal!$O:$O,MATCH(B224,Intramuraal!$A:$A,0))="","",INDEX(Intramuraal!$O:$O,MATCH(B224,Intramuraal!$A:$A,0))),IFERROR(IF(INDEX(GVS!$O:$O,MATCH(B224,GVS!$A:$A,0))="","",INDEX(GVS!$O:$O,MATCH(B224,GVS!$A:$A,0))),"")))</f>
        <v>2e lijn</v>
      </c>
      <c r="I224" s="14" t="s">
        <v>7570</v>
      </c>
      <c r="J224" s="14" t="s">
        <v>2691</v>
      </c>
      <c r="K224" s="16" t="s">
        <v>8395</v>
      </c>
      <c r="L224" s="14" t="s">
        <v>7566</v>
      </c>
      <c r="M224" s="14" t="s">
        <v>7550</v>
      </c>
      <c r="N224" s="16" t="s">
        <v>8396</v>
      </c>
      <c r="O224" s="14" t="s">
        <v>7607</v>
      </c>
      <c r="P224" s="14" t="s">
        <v>7993</v>
      </c>
      <c r="Q224" s="16"/>
      <c r="R224" s="14" t="s">
        <v>8397</v>
      </c>
      <c r="S224" s="14" t="s">
        <v>8357</v>
      </c>
      <c r="T224" s="15" t="n">
        <v>46286</v>
      </c>
      <c r="U224" s="14" t="s">
        <v>168</v>
      </c>
    </row>
    <row r="225" customFormat="false" ht="76.5" hidden="false" customHeight="true" outlineLevel="0" collapsed="false">
      <c r="A225" s="14" t="str">
        <f aca="false">IF(B225="","","ARG-"&amp;TEXT(ROW()-1,"0000"))</f>
        <v>ARG-0224</v>
      </c>
      <c r="B225" s="14" t="s">
        <v>1285</v>
      </c>
      <c r="C225" s="14" t="str">
        <f aca="false">IF(B225="","",IF(LEFT(B225,3)="INT","Intramuraal",IF(LEFT(B225,3)="GVS","GVS","")))</f>
        <v>Intramuraal</v>
      </c>
      <c r="D225" s="14" t="str">
        <f aca="false">IF(B225="","",IFERROR(INDEX(Intramuraal!$F:$F,MATCH(B225,Intramuraal!$A:$A,0)),IFERROR(INDEX(GVS!$F:$F,MATCH(B225,GVS!$A:$A,0)),"onbekend ID")))</f>
        <v>teclistamab (Tecvayli®)</v>
      </c>
      <c r="E225" s="15" t="n">
        <f aca="false">IF(B225="","",IFERROR(IF(INDEX(Intramuraal!$C:$C,MATCH(B225,Intramuraal!$A:$A,0))="","",INDEX(Intramuraal!$C:$C,MATCH(B225,Intramuraal!$A:$A,0))),IFERROR(IF(INDEX(GVS!$C:$C,MATCH(B225,GVS!$A:$A,0))="","",INDEX(GVS!$C:$C,MATCH(B225,GVS!$A:$A,0))),"")))</f>
        <v>45483</v>
      </c>
      <c r="F225" s="14" t="str">
        <f aca="false">IF(B225="","",IFERROR(IF(INDEX(Intramuraal!$J:$J,MATCH(B225,Intramuraal!$A:$A,0))="","",INDEX(Intramuraal!$J:$J,MATCH(B225,Intramuraal!$A:$A,0))),IFERROR(IF(INDEX(GVS!$J:$J,MATCH(B225,GVS!$A:$A,0))="","",INDEX(GVS!$J:$J,MATCH(B225,GVS!$A:$A,0))),"")))</f>
        <v>Hemato-oncologie</v>
      </c>
      <c r="G225" s="14" t="str">
        <f aca="false">IF(B225="","",IFERROR(IF(INDEX(Intramuraal!$N:$N,MATCH(B225,Intramuraal!$A:$A,0))="","",INDEX(Intramuraal!$N:$N,MATCH(B225,Intramuraal!$A:$A,0))),IFERROR(IF(INDEX(GVS!$N:$N,MATCH(B225,GVS!$A:$A,0))="","",INDEX(GVS!$N:$N,MATCH(B225,GVS!$A:$A,0))),"")))</f>
        <v>Multipel myeloom</v>
      </c>
      <c r="H225" s="14" t="str">
        <f aca="false">IF(B225="","",IFERROR(IF(INDEX(Intramuraal!$O:$O,MATCH(B225,Intramuraal!$A:$A,0))="","",INDEX(Intramuraal!$O:$O,MATCH(B225,Intramuraal!$A:$A,0))),IFERROR(IF(INDEX(GVS!$O:$O,MATCH(B225,GVS!$A:$A,0))="","",INDEX(GVS!$O:$O,MATCH(B225,GVS!$A:$A,0))),"")))</f>
        <v>3e lijn of later</v>
      </c>
      <c r="I225" s="14" t="s">
        <v>7532</v>
      </c>
      <c r="J225" s="14" t="s">
        <v>7564</v>
      </c>
      <c r="K225" s="16" t="s">
        <v>8398</v>
      </c>
      <c r="L225" s="14" t="s">
        <v>7535</v>
      </c>
      <c r="M225" s="14" t="s">
        <v>7536</v>
      </c>
      <c r="N225" s="16" t="s">
        <v>8399</v>
      </c>
      <c r="O225" s="14" t="s">
        <v>7607</v>
      </c>
      <c r="P225" s="14" t="s">
        <v>8400</v>
      </c>
      <c r="Q225" s="16"/>
      <c r="R225" s="14" t="s">
        <v>8401</v>
      </c>
      <c r="S225" s="14" t="s">
        <v>8357</v>
      </c>
      <c r="T225" s="15" t="n">
        <v>46286</v>
      </c>
      <c r="U225" s="14" t="s">
        <v>168</v>
      </c>
    </row>
    <row r="226" customFormat="false" ht="63.75" hidden="false" customHeight="true" outlineLevel="0" collapsed="false">
      <c r="A226" s="14" t="str">
        <f aca="false">IF(B226="","","ARG-"&amp;TEXT(ROW()-1,"0000"))</f>
        <v>ARG-0225</v>
      </c>
      <c r="B226" s="14" t="s">
        <v>1285</v>
      </c>
      <c r="C226" s="14" t="str">
        <f aca="false">IF(B226="","",IF(LEFT(B226,3)="INT","Intramuraal",IF(LEFT(B226,3)="GVS","GVS","")))</f>
        <v>Intramuraal</v>
      </c>
      <c r="D226" s="14" t="str">
        <f aca="false">IF(B226="","",IFERROR(INDEX(Intramuraal!$F:$F,MATCH(B226,Intramuraal!$A:$A,0)),IFERROR(INDEX(GVS!$F:$F,MATCH(B226,GVS!$A:$A,0)),"onbekend ID")))</f>
        <v>teclistamab (Tecvayli®)</v>
      </c>
      <c r="E226" s="15" t="n">
        <f aca="false">IF(B226="","",IFERROR(IF(INDEX(Intramuraal!$C:$C,MATCH(B226,Intramuraal!$A:$A,0))="","",INDEX(Intramuraal!$C:$C,MATCH(B226,Intramuraal!$A:$A,0))),IFERROR(IF(INDEX(GVS!$C:$C,MATCH(B226,GVS!$A:$A,0))="","",INDEX(GVS!$C:$C,MATCH(B226,GVS!$A:$A,0))),"")))</f>
        <v>45483</v>
      </c>
      <c r="F226" s="14" t="str">
        <f aca="false">IF(B226="","",IFERROR(IF(INDEX(Intramuraal!$J:$J,MATCH(B226,Intramuraal!$A:$A,0))="","",INDEX(Intramuraal!$J:$J,MATCH(B226,Intramuraal!$A:$A,0))),IFERROR(IF(INDEX(GVS!$J:$J,MATCH(B226,GVS!$A:$A,0))="","",INDEX(GVS!$J:$J,MATCH(B226,GVS!$A:$A,0))),"")))</f>
        <v>Hemato-oncologie</v>
      </c>
      <c r="G226" s="14" t="str">
        <f aca="false">IF(B226="","",IFERROR(IF(INDEX(Intramuraal!$N:$N,MATCH(B226,Intramuraal!$A:$A,0))="","",INDEX(Intramuraal!$N:$N,MATCH(B226,Intramuraal!$A:$A,0))),IFERROR(IF(INDEX(GVS!$N:$N,MATCH(B226,GVS!$A:$A,0))="","",INDEX(GVS!$N:$N,MATCH(B226,GVS!$A:$A,0))),"")))</f>
        <v>Multipel myeloom</v>
      </c>
      <c r="H226" s="14" t="str">
        <f aca="false">IF(B226="","",IFERROR(IF(INDEX(Intramuraal!$O:$O,MATCH(B226,Intramuraal!$A:$A,0))="","",INDEX(Intramuraal!$O:$O,MATCH(B226,Intramuraal!$A:$A,0))),IFERROR(IF(INDEX(GVS!$O:$O,MATCH(B226,GVS!$A:$A,0))="","",INDEX(GVS!$O:$O,MATCH(B226,GVS!$A:$A,0))),"")))</f>
        <v>3e lijn of later</v>
      </c>
      <c r="I226" s="14" t="s">
        <v>7532</v>
      </c>
      <c r="J226" s="14" t="s">
        <v>7673</v>
      </c>
      <c r="K226" s="16" t="s">
        <v>8402</v>
      </c>
      <c r="L226" s="14" t="s">
        <v>7535</v>
      </c>
      <c r="M226" s="14" t="s">
        <v>7543</v>
      </c>
      <c r="N226" s="16" t="s">
        <v>8403</v>
      </c>
      <c r="O226" s="14" t="s">
        <v>7607</v>
      </c>
      <c r="P226" s="14" t="s">
        <v>8219</v>
      </c>
      <c r="Q226" s="16"/>
      <c r="R226" s="14" t="s">
        <v>8404</v>
      </c>
      <c r="S226" s="14" t="s">
        <v>8357</v>
      </c>
      <c r="T226" s="15" t="n">
        <v>46286</v>
      </c>
      <c r="U226" s="14" t="s">
        <v>168</v>
      </c>
    </row>
    <row r="227" customFormat="false" ht="76.5" hidden="false" customHeight="true" outlineLevel="0" collapsed="false">
      <c r="A227" s="14" t="str">
        <f aca="false">IF(B227="","","ARG-"&amp;TEXT(ROW()-1,"0000"))</f>
        <v>ARG-0226</v>
      </c>
      <c r="B227" s="14" t="s">
        <v>1285</v>
      </c>
      <c r="C227" s="14" t="str">
        <f aca="false">IF(B227="","",IF(LEFT(B227,3)="INT","Intramuraal",IF(LEFT(B227,3)="GVS","GVS","")))</f>
        <v>Intramuraal</v>
      </c>
      <c r="D227" s="14" t="str">
        <f aca="false">IF(B227="","",IFERROR(INDEX(Intramuraal!$F:$F,MATCH(B227,Intramuraal!$A:$A,0)),IFERROR(INDEX(GVS!$F:$F,MATCH(B227,GVS!$A:$A,0)),"onbekend ID")))</f>
        <v>teclistamab (Tecvayli®)</v>
      </c>
      <c r="E227" s="15" t="n">
        <f aca="false">IF(B227="","",IFERROR(IF(INDEX(Intramuraal!$C:$C,MATCH(B227,Intramuraal!$A:$A,0))="","",INDEX(Intramuraal!$C:$C,MATCH(B227,Intramuraal!$A:$A,0))),IFERROR(IF(INDEX(GVS!$C:$C,MATCH(B227,GVS!$A:$A,0))="","",INDEX(GVS!$C:$C,MATCH(B227,GVS!$A:$A,0))),"")))</f>
        <v>45483</v>
      </c>
      <c r="F227" s="14" t="str">
        <f aca="false">IF(B227="","",IFERROR(IF(INDEX(Intramuraal!$J:$J,MATCH(B227,Intramuraal!$A:$A,0))="","",INDEX(Intramuraal!$J:$J,MATCH(B227,Intramuraal!$A:$A,0))),IFERROR(IF(INDEX(GVS!$J:$J,MATCH(B227,GVS!$A:$A,0))="","",INDEX(GVS!$J:$J,MATCH(B227,GVS!$A:$A,0))),"")))</f>
        <v>Hemato-oncologie</v>
      </c>
      <c r="G227" s="14" t="str">
        <f aca="false">IF(B227="","",IFERROR(IF(INDEX(Intramuraal!$N:$N,MATCH(B227,Intramuraal!$A:$A,0))="","",INDEX(Intramuraal!$N:$N,MATCH(B227,Intramuraal!$A:$A,0))),IFERROR(IF(INDEX(GVS!$N:$N,MATCH(B227,GVS!$A:$A,0))="","",INDEX(GVS!$N:$N,MATCH(B227,GVS!$A:$A,0))),"")))</f>
        <v>Multipel myeloom</v>
      </c>
      <c r="H227" s="14" t="str">
        <f aca="false">IF(B227="","",IFERROR(IF(INDEX(Intramuraal!$O:$O,MATCH(B227,Intramuraal!$A:$A,0))="","",INDEX(Intramuraal!$O:$O,MATCH(B227,Intramuraal!$A:$A,0))),IFERROR(IF(INDEX(GVS!$O:$O,MATCH(B227,GVS!$A:$A,0))="","",INDEX(GVS!$O:$O,MATCH(B227,GVS!$A:$A,0))),"")))</f>
        <v>3e lijn of later</v>
      </c>
      <c r="I227" s="14" t="s">
        <v>7532</v>
      </c>
      <c r="J227" s="14" t="s">
        <v>7547</v>
      </c>
      <c r="K227" s="16" t="s">
        <v>8405</v>
      </c>
      <c r="L227" s="14" t="s">
        <v>7549</v>
      </c>
      <c r="M227" s="14" t="s">
        <v>7543</v>
      </c>
      <c r="N227" s="16" t="s">
        <v>8406</v>
      </c>
      <c r="O227" s="14" t="s">
        <v>7607</v>
      </c>
      <c r="P227" s="14" t="s">
        <v>8219</v>
      </c>
      <c r="Q227" s="16"/>
      <c r="R227" s="14" t="s">
        <v>8407</v>
      </c>
      <c r="S227" s="14" t="s">
        <v>8357</v>
      </c>
      <c r="T227" s="15" t="n">
        <v>46286</v>
      </c>
      <c r="U227" s="14" t="s">
        <v>168</v>
      </c>
    </row>
    <row r="228" customFormat="false" ht="76.5" hidden="false" customHeight="true" outlineLevel="0" collapsed="false">
      <c r="A228" s="14" t="str">
        <f aca="false">IF(B228="","","ARG-"&amp;TEXT(ROW()-1,"0000"))</f>
        <v>ARG-0227</v>
      </c>
      <c r="B228" s="14" t="s">
        <v>1285</v>
      </c>
      <c r="C228" s="14" t="str">
        <f aca="false">IF(B228="","",IF(LEFT(B228,3)="INT","Intramuraal",IF(LEFT(B228,3)="GVS","GVS","")))</f>
        <v>Intramuraal</v>
      </c>
      <c r="D228" s="14" t="str">
        <f aca="false">IF(B228="","",IFERROR(INDEX(Intramuraal!$F:$F,MATCH(B228,Intramuraal!$A:$A,0)),IFERROR(INDEX(GVS!$F:$F,MATCH(B228,GVS!$A:$A,0)),"onbekend ID")))</f>
        <v>teclistamab (Tecvayli®)</v>
      </c>
      <c r="E228" s="15" t="n">
        <f aca="false">IF(B228="","",IFERROR(IF(INDEX(Intramuraal!$C:$C,MATCH(B228,Intramuraal!$A:$A,0))="","",INDEX(Intramuraal!$C:$C,MATCH(B228,Intramuraal!$A:$A,0))),IFERROR(IF(INDEX(GVS!$C:$C,MATCH(B228,GVS!$A:$A,0))="","",INDEX(GVS!$C:$C,MATCH(B228,GVS!$A:$A,0))),"")))</f>
        <v>45483</v>
      </c>
      <c r="F228" s="14" t="str">
        <f aca="false">IF(B228="","",IFERROR(IF(INDEX(Intramuraal!$J:$J,MATCH(B228,Intramuraal!$A:$A,0))="","",INDEX(Intramuraal!$J:$J,MATCH(B228,Intramuraal!$A:$A,0))),IFERROR(IF(INDEX(GVS!$J:$J,MATCH(B228,GVS!$A:$A,0))="","",INDEX(GVS!$J:$J,MATCH(B228,GVS!$A:$A,0))),"")))</f>
        <v>Hemato-oncologie</v>
      </c>
      <c r="G228" s="14" t="str">
        <f aca="false">IF(B228="","",IFERROR(IF(INDEX(Intramuraal!$N:$N,MATCH(B228,Intramuraal!$A:$A,0))="","",INDEX(Intramuraal!$N:$N,MATCH(B228,Intramuraal!$A:$A,0))),IFERROR(IF(INDEX(GVS!$N:$N,MATCH(B228,GVS!$A:$A,0))="","",INDEX(GVS!$N:$N,MATCH(B228,GVS!$A:$A,0))),"")))</f>
        <v>Multipel myeloom</v>
      </c>
      <c r="H228" s="14" t="str">
        <f aca="false">IF(B228="","",IFERROR(IF(INDEX(Intramuraal!$O:$O,MATCH(B228,Intramuraal!$A:$A,0))="","",INDEX(Intramuraal!$O:$O,MATCH(B228,Intramuraal!$A:$A,0))),IFERROR(IF(INDEX(GVS!$O:$O,MATCH(B228,GVS!$A:$A,0))="","",INDEX(GVS!$O:$O,MATCH(B228,GVS!$A:$A,0))),"")))</f>
        <v>3e lijn of later</v>
      </c>
      <c r="I228" s="14" t="s">
        <v>7532</v>
      </c>
      <c r="J228" s="14" t="s">
        <v>2691</v>
      </c>
      <c r="K228" s="16" t="s">
        <v>8408</v>
      </c>
      <c r="L228" s="14" t="s">
        <v>7549</v>
      </c>
      <c r="M228" s="14" t="s">
        <v>7550</v>
      </c>
      <c r="N228" s="16" t="s">
        <v>8409</v>
      </c>
      <c r="O228" s="14" t="s">
        <v>7607</v>
      </c>
      <c r="P228" s="14" t="s">
        <v>8219</v>
      </c>
      <c r="Q228" s="16"/>
      <c r="R228" s="14" t="s">
        <v>8410</v>
      </c>
      <c r="S228" s="14" t="s">
        <v>8357</v>
      </c>
      <c r="T228" s="15" t="n">
        <v>46286</v>
      </c>
      <c r="U228" s="14" t="s">
        <v>168</v>
      </c>
    </row>
    <row r="229" customFormat="false" ht="63.75" hidden="false" customHeight="true" outlineLevel="0" collapsed="false">
      <c r="A229" s="14" t="str">
        <f aca="false">IF(B229="","","ARG-"&amp;TEXT(ROW()-1,"0000"))</f>
        <v>ARG-0228</v>
      </c>
      <c r="B229" s="14" t="s">
        <v>1285</v>
      </c>
      <c r="C229" s="14" t="str">
        <f aca="false">IF(B229="","",IF(LEFT(B229,3)="INT","Intramuraal",IF(LEFT(B229,3)="GVS","GVS","")))</f>
        <v>Intramuraal</v>
      </c>
      <c r="D229" s="14" t="str">
        <f aca="false">IF(B229="","",IFERROR(INDEX(Intramuraal!$F:$F,MATCH(B229,Intramuraal!$A:$A,0)),IFERROR(INDEX(GVS!$F:$F,MATCH(B229,GVS!$A:$A,0)),"onbekend ID")))</f>
        <v>teclistamab (Tecvayli®)</v>
      </c>
      <c r="E229" s="15" t="n">
        <f aca="false">IF(B229="","",IFERROR(IF(INDEX(Intramuraal!$C:$C,MATCH(B229,Intramuraal!$A:$A,0))="","",INDEX(Intramuraal!$C:$C,MATCH(B229,Intramuraal!$A:$A,0))),IFERROR(IF(INDEX(GVS!$C:$C,MATCH(B229,GVS!$A:$A,0))="","",INDEX(GVS!$C:$C,MATCH(B229,GVS!$A:$A,0))),"")))</f>
        <v>45483</v>
      </c>
      <c r="F229" s="14" t="str">
        <f aca="false">IF(B229="","",IFERROR(IF(INDEX(Intramuraal!$J:$J,MATCH(B229,Intramuraal!$A:$A,0))="","",INDEX(Intramuraal!$J:$J,MATCH(B229,Intramuraal!$A:$A,0))),IFERROR(IF(INDEX(GVS!$J:$J,MATCH(B229,GVS!$A:$A,0))="","",INDEX(GVS!$J:$J,MATCH(B229,GVS!$A:$A,0))),"")))</f>
        <v>Hemato-oncologie</v>
      </c>
      <c r="G229" s="14" t="str">
        <f aca="false">IF(B229="","",IFERROR(IF(INDEX(Intramuraal!$N:$N,MATCH(B229,Intramuraal!$A:$A,0))="","",INDEX(Intramuraal!$N:$N,MATCH(B229,Intramuraal!$A:$A,0))),IFERROR(IF(INDEX(GVS!$N:$N,MATCH(B229,GVS!$A:$A,0))="","",INDEX(GVS!$N:$N,MATCH(B229,GVS!$A:$A,0))),"")))</f>
        <v>Multipel myeloom</v>
      </c>
      <c r="H229" s="14" t="str">
        <f aca="false">IF(B229="","",IFERROR(IF(INDEX(Intramuraal!$O:$O,MATCH(B229,Intramuraal!$A:$A,0))="","",INDEX(Intramuraal!$O:$O,MATCH(B229,Intramuraal!$A:$A,0))),IFERROR(IF(INDEX(GVS!$O:$O,MATCH(B229,GVS!$A:$A,0))="","",INDEX(GVS!$O:$O,MATCH(B229,GVS!$A:$A,0))),"")))</f>
        <v>3e lijn of later</v>
      </c>
      <c r="I229" s="14" t="s">
        <v>7580</v>
      </c>
      <c r="J229" s="14" t="s">
        <v>7533</v>
      </c>
      <c r="K229" s="16" t="s">
        <v>8411</v>
      </c>
      <c r="L229" s="14" t="s">
        <v>7586</v>
      </c>
      <c r="M229" s="14" t="s">
        <v>7536</v>
      </c>
      <c r="N229" s="16" t="s">
        <v>8412</v>
      </c>
      <c r="O229" s="14" t="s">
        <v>7607</v>
      </c>
      <c r="P229" s="14" t="s">
        <v>8413</v>
      </c>
      <c r="Q229" s="16"/>
      <c r="R229" s="14" t="s">
        <v>8414</v>
      </c>
      <c r="S229" s="14" t="s">
        <v>8357</v>
      </c>
      <c r="T229" s="15" t="n">
        <v>46286</v>
      </c>
      <c r="U229" s="14" t="s">
        <v>168</v>
      </c>
    </row>
    <row r="230" customFormat="false" ht="51" hidden="false" customHeight="true" outlineLevel="0" collapsed="false">
      <c r="A230" s="14" t="str">
        <f aca="false">IF(B230="","","ARG-"&amp;TEXT(ROW()-1,"0000"))</f>
        <v>ARG-0229</v>
      </c>
      <c r="B230" s="14" t="s">
        <v>1285</v>
      </c>
      <c r="C230" s="14" t="str">
        <f aca="false">IF(B230="","",IF(LEFT(B230,3)="INT","Intramuraal",IF(LEFT(B230,3)="GVS","GVS","")))</f>
        <v>Intramuraal</v>
      </c>
      <c r="D230" s="14" t="str">
        <f aca="false">IF(B230="","",IFERROR(INDEX(Intramuraal!$F:$F,MATCH(B230,Intramuraal!$A:$A,0)),IFERROR(INDEX(GVS!$F:$F,MATCH(B230,GVS!$A:$A,0)),"onbekend ID")))</f>
        <v>teclistamab (Tecvayli®)</v>
      </c>
      <c r="E230" s="15" t="n">
        <f aca="false">IF(B230="","",IFERROR(IF(INDEX(Intramuraal!$C:$C,MATCH(B230,Intramuraal!$A:$A,0))="","",INDEX(Intramuraal!$C:$C,MATCH(B230,Intramuraal!$A:$A,0))),IFERROR(IF(INDEX(GVS!$C:$C,MATCH(B230,GVS!$A:$A,0))="","",INDEX(GVS!$C:$C,MATCH(B230,GVS!$A:$A,0))),"")))</f>
        <v>45483</v>
      </c>
      <c r="F230" s="14" t="str">
        <f aca="false">IF(B230="","",IFERROR(IF(INDEX(Intramuraal!$J:$J,MATCH(B230,Intramuraal!$A:$A,0))="","",INDEX(Intramuraal!$J:$J,MATCH(B230,Intramuraal!$A:$A,0))),IFERROR(IF(INDEX(GVS!$J:$J,MATCH(B230,GVS!$A:$A,0))="","",INDEX(GVS!$J:$J,MATCH(B230,GVS!$A:$A,0))),"")))</f>
        <v>Hemato-oncologie</v>
      </c>
      <c r="G230" s="14" t="str">
        <f aca="false">IF(B230="","",IFERROR(IF(INDEX(Intramuraal!$N:$N,MATCH(B230,Intramuraal!$A:$A,0))="","",INDEX(Intramuraal!$N:$N,MATCH(B230,Intramuraal!$A:$A,0))),IFERROR(IF(INDEX(GVS!$N:$N,MATCH(B230,GVS!$A:$A,0))="","",INDEX(GVS!$N:$N,MATCH(B230,GVS!$A:$A,0))),"")))</f>
        <v>Multipel myeloom</v>
      </c>
      <c r="H230" s="14" t="str">
        <f aca="false">IF(B230="","",IFERROR(IF(INDEX(Intramuraal!$O:$O,MATCH(B230,Intramuraal!$A:$A,0))="","",INDEX(Intramuraal!$O:$O,MATCH(B230,Intramuraal!$A:$A,0))),IFERROR(IF(INDEX(GVS!$O:$O,MATCH(B230,GVS!$A:$A,0))="","",INDEX(GVS!$O:$O,MATCH(B230,GVS!$A:$A,0))),"")))</f>
        <v>3e lijn of later</v>
      </c>
      <c r="I230" s="14" t="s">
        <v>7580</v>
      </c>
      <c r="J230" s="14" t="s">
        <v>7903</v>
      </c>
      <c r="K230" s="16" t="s">
        <v>8415</v>
      </c>
      <c r="L230" s="14" t="s">
        <v>7586</v>
      </c>
      <c r="M230" s="14" t="s">
        <v>7536</v>
      </c>
      <c r="N230" s="16" t="s">
        <v>8416</v>
      </c>
      <c r="O230" s="14" t="s">
        <v>7607</v>
      </c>
      <c r="P230" s="14" t="s">
        <v>7959</v>
      </c>
      <c r="Q230" s="16"/>
      <c r="R230" s="14" t="s">
        <v>8417</v>
      </c>
      <c r="S230" s="14" t="s">
        <v>8357</v>
      </c>
      <c r="T230" s="15" t="n">
        <v>46286</v>
      </c>
      <c r="U230" s="14" t="s">
        <v>168</v>
      </c>
    </row>
    <row r="231" customFormat="false" ht="63.75" hidden="false" customHeight="true" outlineLevel="0" collapsed="false">
      <c r="A231" s="14" t="str">
        <f aca="false">IF(B231="","","ARG-"&amp;TEXT(ROW()-1,"0000"))</f>
        <v>ARG-0230</v>
      </c>
      <c r="B231" s="14" t="s">
        <v>1285</v>
      </c>
      <c r="C231" s="14" t="str">
        <f aca="false">IF(B231="","",IF(LEFT(B231,3)="INT","Intramuraal",IF(LEFT(B231,3)="GVS","GVS","")))</f>
        <v>Intramuraal</v>
      </c>
      <c r="D231" s="14" t="str">
        <f aca="false">IF(B231="","",IFERROR(INDEX(Intramuraal!$F:$F,MATCH(B231,Intramuraal!$A:$A,0)),IFERROR(INDEX(GVS!$F:$F,MATCH(B231,GVS!$A:$A,0)),"onbekend ID")))</f>
        <v>teclistamab (Tecvayli®)</v>
      </c>
      <c r="E231" s="15" t="n">
        <f aca="false">IF(B231="","",IFERROR(IF(INDEX(Intramuraal!$C:$C,MATCH(B231,Intramuraal!$A:$A,0))="","",INDEX(Intramuraal!$C:$C,MATCH(B231,Intramuraal!$A:$A,0))),IFERROR(IF(INDEX(GVS!$C:$C,MATCH(B231,GVS!$A:$A,0))="","",INDEX(GVS!$C:$C,MATCH(B231,GVS!$A:$A,0))),"")))</f>
        <v>45483</v>
      </c>
      <c r="F231" s="14" t="str">
        <f aca="false">IF(B231="","",IFERROR(IF(INDEX(Intramuraal!$J:$J,MATCH(B231,Intramuraal!$A:$A,0))="","",INDEX(Intramuraal!$J:$J,MATCH(B231,Intramuraal!$A:$A,0))),IFERROR(IF(INDEX(GVS!$J:$J,MATCH(B231,GVS!$A:$A,0))="","",INDEX(GVS!$J:$J,MATCH(B231,GVS!$A:$A,0))),"")))</f>
        <v>Hemato-oncologie</v>
      </c>
      <c r="G231" s="14" t="str">
        <f aca="false">IF(B231="","",IFERROR(IF(INDEX(Intramuraal!$N:$N,MATCH(B231,Intramuraal!$A:$A,0))="","",INDEX(Intramuraal!$N:$N,MATCH(B231,Intramuraal!$A:$A,0))),IFERROR(IF(INDEX(GVS!$N:$N,MATCH(B231,GVS!$A:$A,0))="","",INDEX(GVS!$N:$N,MATCH(B231,GVS!$A:$A,0))),"")))</f>
        <v>Multipel myeloom</v>
      </c>
      <c r="H231" s="14" t="str">
        <f aca="false">IF(B231="","",IFERROR(IF(INDEX(Intramuraal!$O:$O,MATCH(B231,Intramuraal!$A:$A,0))="","",INDEX(Intramuraal!$O:$O,MATCH(B231,Intramuraal!$A:$A,0))),IFERROR(IF(INDEX(GVS!$O:$O,MATCH(B231,GVS!$A:$A,0))="","",INDEX(GVS!$O:$O,MATCH(B231,GVS!$A:$A,0))),"")))</f>
        <v>3e lijn of later</v>
      </c>
      <c r="I231" s="14" t="s">
        <v>7580</v>
      </c>
      <c r="J231" s="14" t="s">
        <v>7559</v>
      </c>
      <c r="K231" s="16" t="s">
        <v>8418</v>
      </c>
      <c r="L231" s="14" t="s">
        <v>7586</v>
      </c>
      <c r="M231" s="14" t="s">
        <v>7543</v>
      </c>
      <c r="N231" s="16" t="s">
        <v>8419</v>
      </c>
      <c r="O231" s="14" t="s">
        <v>7607</v>
      </c>
      <c r="P231" s="14" t="s">
        <v>7681</v>
      </c>
      <c r="Q231" s="16"/>
      <c r="R231" s="14" t="s">
        <v>8420</v>
      </c>
      <c r="S231" s="14" t="s">
        <v>8357</v>
      </c>
      <c r="T231" s="15" t="n">
        <v>46286</v>
      </c>
      <c r="U231" s="14" t="s">
        <v>168</v>
      </c>
    </row>
    <row r="232" customFormat="false" ht="89.25" hidden="false" customHeight="true" outlineLevel="0" collapsed="false">
      <c r="A232" s="14" t="str">
        <f aca="false">IF(B232="","","ARG-"&amp;TEXT(ROW()-1,"0000"))</f>
        <v>ARG-0231</v>
      </c>
      <c r="B232" s="14" t="s">
        <v>1285</v>
      </c>
      <c r="C232" s="14" t="str">
        <f aca="false">IF(B232="","",IF(LEFT(B232,3)="INT","Intramuraal",IF(LEFT(B232,3)="GVS","GVS","")))</f>
        <v>Intramuraal</v>
      </c>
      <c r="D232" s="14" t="str">
        <f aca="false">IF(B232="","",IFERROR(INDEX(Intramuraal!$F:$F,MATCH(B232,Intramuraal!$A:$A,0)),IFERROR(INDEX(GVS!$F:$F,MATCH(B232,GVS!$A:$A,0)),"onbekend ID")))</f>
        <v>teclistamab (Tecvayli®)</v>
      </c>
      <c r="E232" s="15" t="n">
        <f aca="false">IF(B232="","",IFERROR(IF(INDEX(Intramuraal!$C:$C,MATCH(B232,Intramuraal!$A:$A,0))="","",INDEX(Intramuraal!$C:$C,MATCH(B232,Intramuraal!$A:$A,0))),IFERROR(IF(INDEX(GVS!$C:$C,MATCH(B232,GVS!$A:$A,0))="","",INDEX(GVS!$C:$C,MATCH(B232,GVS!$A:$A,0))),"")))</f>
        <v>45483</v>
      </c>
      <c r="F232" s="14" t="str">
        <f aca="false">IF(B232="","",IFERROR(IF(INDEX(Intramuraal!$J:$J,MATCH(B232,Intramuraal!$A:$A,0))="","",INDEX(Intramuraal!$J:$J,MATCH(B232,Intramuraal!$A:$A,0))),IFERROR(IF(INDEX(GVS!$J:$J,MATCH(B232,GVS!$A:$A,0))="","",INDEX(GVS!$J:$J,MATCH(B232,GVS!$A:$A,0))),"")))</f>
        <v>Hemato-oncologie</v>
      </c>
      <c r="G232" s="14" t="str">
        <f aca="false">IF(B232="","",IFERROR(IF(INDEX(Intramuraal!$N:$N,MATCH(B232,Intramuraal!$A:$A,0))="","",INDEX(Intramuraal!$N:$N,MATCH(B232,Intramuraal!$A:$A,0))),IFERROR(IF(INDEX(GVS!$N:$N,MATCH(B232,GVS!$A:$A,0))="","",INDEX(GVS!$N:$N,MATCH(B232,GVS!$A:$A,0))),"")))</f>
        <v>Multipel myeloom</v>
      </c>
      <c r="H232" s="14" t="str">
        <f aca="false">IF(B232="","",IFERROR(IF(INDEX(Intramuraal!$O:$O,MATCH(B232,Intramuraal!$A:$A,0))="","",INDEX(Intramuraal!$O:$O,MATCH(B232,Intramuraal!$A:$A,0))),IFERROR(IF(INDEX(GVS!$O:$O,MATCH(B232,GVS!$A:$A,0))="","",INDEX(GVS!$O:$O,MATCH(B232,GVS!$A:$A,0))),"")))</f>
        <v>3e lijn of later</v>
      </c>
      <c r="I232" s="14" t="s">
        <v>7580</v>
      </c>
      <c r="J232" s="14" t="s">
        <v>7604</v>
      </c>
      <c r="K232" s="16" t="s">
        <v>8421</v>
      </c>
      <c r="L232" s="14" t="s">
        <v>7586</v>
      </c>
      <c r="M232" s="14" t="s">
        <v>7536</v>
      </c>
      <c r="N232" s="16" t="s">
        <v>8422</v>
      </c>
      <c r="O232" s="14" t="s">
        <v>7607</v>
      </c>
      <c r="P232" s="14" t="s">
        <v>8423</v>
      </c>
      <c r="Q232" s="16"/>
      <c r="R232" s="14" t="s">
        <v>8424</v>
      </c>
      <c r="S232" s="14" t="s">
        <v>8357</v>
      </c>
      <c r="T232" s="15" t="n">
        <v>46286</v>
      </c>
      <c r="U232" s="14" t="s">
        <v>168</v>
      </c>
    </row>
    <row r="233" customFormat="false" ht="51" hidden="false" customHeight="true" outlineLevel="0" collapsed="false">
      <c r="A233" s="14" t="str">
        <f aca="false">IF(B233="","","ARG-"&amp;TEXT(ROW()-1,"0000"))</f>
        <v>ARG-0232</v>
      </c>
      <c r="B233" s="14" t="s">
        <v>1285</v>
      </c>
      <c r="C233" s="14" t="str">
        <f aca="false">IF(B233="","",IF(LEFT(B233,3)="INT","Intramuraal",IF(LEFT(B233,3)="GVS","GVS","")))</f>
        <v>Intramuraal</v>
      </c>
      <c r="D233" s="14" t="str">
        <f aca="false">IF(B233="","",IFERROR(INDEX(Intramuraal!$F:$F,MATCH(B233,Intramuraal!$A:$A,0)),IFERROR(INDEX(GVS!$F:$F,MATCH(B233,GVS!$A:$A,0)),"onbekend ID")))</f>
        <v>teclistamab (Tecvayli®)</v>
      </c>
      <c r="E233" s="15" t="n">
        <f aca="false">IF(B233="","",IFERROR(IF(INDEX(Intramuraal!$C:$C,MATCH(B233,Intramuraal!$A:$A,0))="","",INDEX(Intramuraal!$C:$C,MATCH(B233,Intramuraal!$A:$A,0))),IFERROR(IF(INDEX(GVS!$C:$C,MATCH(B233,GVS!$A:$A,0))="","",INDEX(GVS!$C:$C,MATCH(B233,GVS!$A:$A,0))),"")))</f>
        <v>45483</v>
      </c>
      <c r="F233" s="14" t="str">
        <f aca="false">IF(B233="","",IFERROR(IF(INDEX(Intramuraal!$J:$J,MATCH(B233,Intramuraal!$A:$A,0))="","",INDEX(Intramuraal!$J:$J,MATCH(B233,Intramuraal!$A:$A,0))),IFERROR(IF(INDEX(GVS!$J:$J,MATCH(B233,GVS!$A:$A,0))="","",INDEX(GVS!$J:$J,MATCH(B233,GVS!$A:$A,0))),"")))</f>
        <v>Hemato-oncologie</v>
      </c>
      <c r="G233" s="14" t="str">
        <f aca="false">IF(B233="","",IFERROR(IF(INDEX(Intramuraal!$N:$N,MATCH(B233,Intramuraal!$A:$A,0))="","",INDEX(Intramuraal!$N:$N,MATCH(B233,Intramuraal!$A:$A,0))),IFERROR(IF(INDEX(GVS!$N:$N,MATCH(B233,GVS!$A:$A,0))="","",INDEX(GVS!$N:$N,MATCH(B233,GVS!$A:$A,0))),"")))</f>
        <v>Multipel myeloom</v>
      </c>
      <c r="H233" s="14" t="str">
        <f aca="false">IF(B233="","",IFERROR(IF(INDEX(Intramuraal!$O:$O,MATCH(B233,Intramuraal!$A:$A,0))="","",INDEX(Intramuraal!$O:$O,MATCH(B233,Intramuraal!$A:$A,0))),IFERROR(IF(INDEX(GVS!$O:$O,MATCH(B233,GVS!$A:$A,0))="","",INDEX(GVS!$O:$O,MATCH(B233,GVS!$A:$A,0))),"")))</f>
        <v>3e lijn of later</v>
      </c>
      <c r="I233" s="14" t="s">
        <v>7658</v>
      </c>
      <c r="J233" s="14" t="s">
        <v>7659</v>
      </c>
      <c r="K233" s="16" t="s">
        <v>8425</v>
      </c>
      <c r="L233" s="14" t="s">
        <v>7535</v>
      </c>
      <c r="M233" s="14" t="s">
        <v>7543</v>
      </c>
      <c r="N233" s="16" t="s">
        <v>8426</v>
      </c>
      <c r="O233" s="14" t="s">
        <v>7607</v>
      </c>
      <c r="P233" s="14" t="s">
        <v>8427</v>
      </c>
      <c r="Q233" s="16"/>
      <c r="R233" s="14" t="s">
        <v>8428</v>
      </c>
      <c r="S233" s="14" t="s">
        <v>8357</v>
      </c>
      <c r="T233" s="15" t="n">
        <v>46286</v>
      </c>
      <c r="U233" s="14" t="s">
        <v>168</v>
      </c>
    </row>
    <row r="234" customFormat="false" ht="63.75" hidden="false" customHeight="true" outlineLevel="0" collapsed="false">
      <c r="A234" s="14" t="str">
        <f aca="false">IF(B234="","","ARG-"&amp;TEXT(ROW()-1,"0000"))</f>
        <v>ARG-0233</v>
      </c>
      <c r="B234" s="14" t="s">
        <v>1136</v>
      </c>
      <c r="C234" s="14" t="str">
        <f aca="false">IF(B234="","",IF(LEFT(B234,3)="INT","Intramuraal",IF(LEFT(B234,3)="GVS","GVS","")))</f>
        <v>Intramuraal</v>
      </c>
      <c r="D234" s="14" t="str">
        <f aca="false">IF(B234="","",IFERROR(INDEX(Intramuraal!$F:$F,MATCH(B234,Intramuraal!$A:$A,0)),IFERROR(INDEX(GVS!$F:$F,MATCH(B234,GVS!$A:$A,0)),"onbekend ID")))</f>
        <v>lisocabtagene maraleucel (Breyanzi®)</v>
      </c>
      <c r="E234" s="15" t="n">
        <f aca="false">IF(B234="","",IFERROR(IF(INDEX(Intramuraal!$C:$C,MATCH(B234,Intramuraal!$A:$A,0))="","",INDEX(Intramuraal!$C:$C,MATCH(B234,Intramuraal!$A:$A,0))),IFERROR(IF(INDEX(GVS!$C:$C,MATCH(B234,GVS!$A:$A,0))="","",INDEX(GVS!$C:$C,MATCH(B234,GVS!$A:$A,0))),"")))</f>
        <v>45642</v>
      </c>
      <c r="F234" s="14" t="str">
        <f aca="false">IF(B234="","",IFERROR(IF(INDEX(Intramuraal!$J:$J,MATCH(B234,Intramuraal!$A:$A,0))="","",INDEX(Intramuraal!$J:$J,MATCH(B234,Intramuraal!$A:$A,0))),IFERROR(IF(INDEX(GVS!$J:$J,MATCH(B234,GVS!$A:$A,0))="","",INDEX(GVS!$J:$J,MATCH(B234,GVS!$A:$A,0))),"")))</f>
        <v>Hemato-oncologie</v>
      </c>
      <c r="G234" s="14" t="str">
        <f aca="false">IF(B234="","",IFERROR(IF(INDEX(Intramuraal!$N:$N,MATCH(B234,Intramuraal!$A:$A,0))="","",INDEX(Intramuraal!$N:$N,MATCH(B234,Intramuraal!$A:$A,0))),IFERROR(IF(INDEX(GVS!$N:$N,MATCH(B234,GVS!$A:$A,0))="","",INDEX(GVS!$N:$N,MATCH(B234,GVS!$A:$A,0))),"")))</f>
        <v>DLBCL / LBCL</v>
      </c>
      <c r="H234" s="14" t="str">
        <f aca="false">IF(B234="","",IFERROR(IF(INDEX(Intramuraal!$O:$O,MATCH(B234,Intramuraal!$A:$A,0))="","",INDEX(Intramuraal!$O:$O,MATCH(B234,Intramuraal!$A:$A,0))),IFERROR(IF(INDEX(GVS!$O:$O,MATCH(B234,GVS!$A:$A,0))="","",INDEX(GVS!$O:$O,MATCH(B234,GVS!$A:$A,0))),"")))</f>
        <v>2e lijn</v>
      </c>
      <c r="I234" s="14" t="s">
        <v>7532</v>
      </c>
      <c r="J234" s="14" t="s">
        <v>8069</v>
      </c>
      <c r="K234" s="16" t="s">
        <v>8429</v>
      </c>
      <c r="L234" s="14" t="s">
        <v>7535</v>
      </c>
      <c r="M234" s="14" t="s">
        <v>7536</v>
      </c>
      <c r="N234" s="16" t="s">
        <v>8430</v>
      </c>
      <c r="O234" s="14" t="s">
        <v>7607</v>
      </c>
      <c r="P234" s="14" t="s">
        <v>8431</v>
      </c>
      <c r="Q234" s="16"/>
      <c r="R234" s="14" t="s">
        <v>8432</v>
      </c>
      <c r="S234" s="14" t="s">
        <v>8433</v>
      </c>
      <c r="T234" s="15" t="n">
        <v>46286</v>
      </c>
      <c r="U234" s="14" t="s">
        <v>168</v>
      </c>
    </row>
    <row r="235" customFormat="false" ht="51" hidden="false" customHeight="true" outlineLevel="0" collapsed="false">
      <c r="A235" s="14" t="str">
        <f aca="false">IF(B235="","","ARG-"&amp;TEXT(ROW()-1,"0000"))</f>
        <v>ARG-0234</v>
      </c>
      <c r="B235" s="14" t="s">
        <v>1136</v>
      </c>
      <c r="C235" s="14" t="str">
        <f aca="false">IF(B235="","",IF(LEFT(B235,3)="INT","Intramuraal",IF(LEFT(B235,3)="GVS","GVS","")))</f>
        <v>Intramuraal</v>
      </c>
      <c r="D235" s="14" t="str">
        <f aca="false">IF(B235="","",IFERROR(INDEX(Intramuraal!$F:$F,MATCH(B235,Intramuraal!$A:$A,0)),IFERROR(INDEX(GVS!$F:$F,MATCH(B235,GVS!$A:$A,0)),"onbekend ID")))</f>
        <v>lisocabtagene maraleucel (Breyanzi®)</v>
      </c>
      <c r="E235" s="15" t="n">
        <f aca="false">IF(B235="","",IFERROR(IF(INDEX(Intramuraal!$C:$C,MATCH(B235,Intramuraal!$A:$A,0))="","",INDEX(Intramuraal!$C:$C,MATCH(B235,Intramuraal!$A:$A,0))),IFERROR(IF(INDEX(GVS!$C:$C,MATCH(B235,GVS!$A:$A,0))="","",INDEX(GVS!$C:$C,MATCH(B235,GVS!$A:$A,0))),"")))</f>
        <v>45642</v>
      </c>
      <c r="F235" s="14" t="str">
        <f aca="false">IF(B235="","",IFERROR(IF(INDEX(Intramuraal!$J:$J,MATCH(B235,Intramuraal!$A:$A,0))="","",INDEX(Intramuraal!$J:$J,MATCH(B235,Intramuraal!$A:$A,0))),IFERROR(IF(INDEX(GVS!$J:$J,MATCH(B235,GVS!$A:$A,0))="","",INDEX(GVS!$J:$J,MATCH(B235,GVS!$A:$A,0))),"")))</f>
        <v>Hemato-oncologie</v>
      </c>
      <c r="G235" s="14" t="str">
        <f aca="false">IF(B235="","",IFERROR(IF(INDEX(Intramuraal!$N:$N,MATCH(B235,Intramuraal!$A:$A,0))="","",INDEX(Intramuraal!$N:$N,MATCH(B235,Intramuraal!$A:$A,0))),IFERROR(IF(INDEX(GVS!$N:$N,MATCH(B235,GVS!$A:$A,0))="","",INDEX(GVS!$N:$N,MATCH(B235,GVS!$A:$A,0))),"")))</f>
        <v>DLBCL / LBCL</v>
      </c>
      <c r="H235" s="14" t="str">
        <f aca="false">IF(B235="","",IFERROR(IF(INDEX(Intramuraal!$O:$O,MATCH(B235,Intramuraal!$A:$A,0))="","",INDEX(Intramuraal!$O:$O,MATCH(B235,Intramuraal!$A:$A,0))),IFERROR(IF(INDEX(GVS!$O:$O,MATCH(B235,GVS!$A:$A,0))="","",INDEX(GVS!$O:$O,MATCH(B235,GVS!$A:$A,0))),"")))</f>
        <v>2e lijn</v>
      </c>
      <c r="I235" s="14" t="s">
        <v>7532</v>
      </c>
      <c r="J235" s="14" t="s">
        <v>7599</v>
      </c>
      <c r="K235" s="16" t="s">
        <v>8434</v>
      </c>
      <c r="L235" s="14" t="s">
        <v>7535</v>
      </c>
      <c r="M235" s="14" t="s">
        <v>7550</v>
      </c>
      <c r="N235" s="16" t="s">
        <v>8435</v>
      </c>
      <c r="O235" s="14" t="s">
        <v>7607</v>
      </c>
      <c r="P235" s="14" t="s">
        <v>7703</v>
      </c>
      <c r="Q235" s="16"/>
      <c r="R235" s="14" t="s">
        <v>8436</v>
      </c>
      <c r="S235" s="14" t="s">
        <v>8433</v>
      </c>
      <c r="T235" s="15" t="n">
        <v>46286</v>
      </c>
      <c r="U235" s="14" t="s">
        <v>168</v>
      </c>
    </row>
    <row r="236" customFormat="false" ht="51" hidden="false" customHeight="true" outlineLevel="0" collapsed="false">
      <c r="A236" s="14" t="str">
        <f aca="false">IF(B236="","","ARG-"&amp;TEXT(ROW()-1,"0000"))</f>
        <v>ARG-0235</v>
      </c>
      <c r="B236" s="14" t="s">
        <v>1136</v>
      </c>
      <c r="C236" s="14" t="str">
        <f aca="false">IF(B236="","",IF(LEFT(B236,3)="INT","Intramuraal",IF(LEFT(B236,3)="GVS","GVS","")))</f>
        <v>Intramuraal</v>
      </c>
      <c r="D236" s="14" t="str">
        <f aca="false">IF(B236="","",IFERROR(INDEX(Intramuraal!$F:$F,MATCH(B236,Intramuraal!$A:$A,0)),IFERROR(INDEX(GVS!$F:$F,MATCH(B236,GVS!$A:$A,0)),"onbekend ID")))</f>
        <v>lisocabtagene maraleucel (Breyanzi®)</v>
      </c>
      <c r="E236" s="15" t="n">
        <f aca="false">IF(B236="","",IFERROR(IF(INDEX(Intramuraal!$C:$C,MATCH(B236,Intramuraal!$A:$A,0))="","",INDEX(Intramuraal!$C:$C,MATCH(B236,Intramuraal!$A:$A,0))),IFERROR(IF(INDEX(GVS!$C:$C,MATCH(B236,GVS!$A:$A,0))="","",INDEX(GVS!$C:$C,MATCH(B236,GVS!$A:$A,0))),"")))</f>
        <v>45642</v>
      </c>
      <c r="F236" s="14" t="str">
        <f aca="false">IF(B236="","",IFERROR(IF(INDEX(Intramuraal!$J:$J,MATCH(B236,Intramuraal!$A:$A,0))="","",INDEX(Intramuraal!$J:$J,MATCH(B236,Intramuraal!$A:$A,0))),IFERROR(IF(INDEX(GVS!$J:$J,MATCH(B236,GVS!$A:$A,0))="","",INDEX(GVS!$J:$J,MATCH(B236,GVS!$A:$A,0))),"")))</f>
        <v>Hemato-oncologie</v>
      </c>
      <c r="G236" s="14" t="str">
        <f aca="false">IF(B236="","",IFERROR(IF(INDEX(Intramuraal!$N:$N,MATCH(B236,Intramuraal!$A:$A,0))="","",INDEX(Intramuraal!$N:$N,MATCH(B236,Intramuraal!$A:$A,0))),IFERROR(IF(INDEX(GVS!$N:$N,MATCH(B236,GVS!$A:$A,0))="","",INDEX(GVS!$N:$N,MATCH(B236,GVS!$A:$A,0))),"")))</f>
        <v>DLBCL / LBCL</v>
      </c>
      <c r="H236" s="14" t="str">
        <f aca="false">IF(B236="","",IFERROR(IF(INDEX(Intramuraal!$O:$O,MATCH(B236,Intramuraal!$A:$A,0))="","",INDEX(Intramuraal!$O:$O,MATCH(B236,Intramuraal!$A:$A,0))),IFERROR(IF(INDEX(GVS!$O:$O,MATCH(B236,GVS!$A:$A,0))="","",INDEX(GVS!$O:$O,MATCH(B236,GVS!$A:$A,0))),"")))</f>
        <v>2e lijn</v>
      </c>
      <c r="I236" s="14" t="s">
        <v>7580</v>
      </c>
      <c r="J236" s="14" t="s">
        <v>7604</v>
      </c>
      <c r="K236" s="16" t="s">
        <v>8437</v>
      </c>
      <c r="L236" s="14" t="s">
        <v>7549</v>
      </c>
      <c r="M236" s="14" t="s">
        <v>7536</v>
      </c>
      <c r="N236" s="16" t="s">
        <v>8438</v>
      </c>
      <c r="O236" s="14" t="s">
        <v>7607</v>
      </c>
      <c r="P236" s="14" t="s">
        <v>7844</v>
      </c>
      <c r="Q236" s="16"/>
      <c r="R236" s="14" t="s">
        <v>8439</v>
      </c>
      <c r="S236" s="14" t="s">
        <v>8433</v>
      </c>
      <c r="T236" s="15" t="n">
        <v>46286</v>
      </c>
      <c r="U236" s="14" t="s">
        <v>168</v>
      </c>
    </row>
    <row r="237" customFormat="false" ht="63.75" hidden="false" customHeight="true" outlineLevel="0" collapsed="false">
      <c r="A237" s="14" t="str">
        <f aca="false">IF(B237="","","ARG-"&amp;TEXT(ROW()-1,"0000"))</f>
        <v>ARG-0236</v>
      </c>
      <c r="B237" s="14" t="s">
        <v>1136</v>
      </c>
      <c r="C237" s="14" t="str">
        <f aca="false">IF(B237="","",IF(LEFT(B237,3)="INT","Intramuraal",IF(LEFT(B237,3)="GVS","GVS","")))</f>
        <v>Intramuraal</v>
      </c>
      <c r="D237" s="14" t="str">
        <f aca="false">IF(B237="","",IFERROR(INDEX(Intramuraal!$F:$F,MATCH(B237,Intramuraal!$A:$A,0)),IFERROR(INDEX(GVS!$F:$F,MATCH(B237,GVS!$A:$A,0)),"onbekend ID")))</f>
        <v>lisocabtagene maraleucel (Breyanzi®)</v>
      </c>
      <c r="E237" s="15" t="n">
        <f aca="false">IF(B237="","",IFERROR(IF(INDEX(Intramuraal!$C:$C,MATCH(B237,Intramuraal!$A:$A,0))="","",INDEX(Intramuraal!$C:$C,MATCH(B237,Intramuraal!$A:$A,0))),IFERROR(IF(INDEX(GVS!$C:$C,MATCH(B237,GVS!$A:$A,0))="","",INDEX(GVS!$C:$C,MATCH(B237,GVS!$A:$A,0))),"")))</f>
        <v>45642</v>
      </c>
      <c r="F237" s="14" t="str">
        <f aca="false">IF(B237="","",IFERROR(IF(INDEX(Intramuraal!$J:$J,MATCH(B237,Intramuraal!$A:$A,0))="","",INDEX(Intramuraal!$J:$J,MATCH(B237,Intramuraal!$A:$A,0))),IFERROR(IF(INDEX(GVS!$J:$J,MATCH(B237,GVS!$A:$A,0))="","",INDEX(GVS!$J:$J,MATCH(B237,GVS!$A:$A,0))),"")))</f>
        <v>Hemato-oncologie</v>
      </c>
      <c r="G237" s="14" t="str">
        <f aca="false">IF(B237="","",IFERROR(IF(INDEX(Intramuraal!$N:$N,MATCH(B237,Intramuraal!$A:$A,0))="","",INDEX(Intramuraal!$N:$N,MATCH(B237,Intramuraal!$A:$A,0))),IFERROR(IF(INDEX(GVS!$N:$N,MATCH(B237,GVS!$A:$A,0))="","",INDEX(GVS!$N:$N,MATCH(B237,GVS!$A:$A,0))),"")))</f>
        <v>DLBCL / LBCL</v>
      </c>
      <c r="H237" s="14" t="str">
        <f aca="false">IF(B237="","",IFERROR(IF(INDEX(Intramuraal!$O:$O,MATCH(B237,Intramuraal!$A:$A,0))="","",INDEX(Intramuraal!$O:$O,MATCH(B237,Intramuraal!$A:$A,0))),IFERROR(IF(INDEX(GVS!$O:$O,MATCH(B237,GVS!$A:$A,0))="","",INDEX(GVS!$O:$O,MATCH(B237,GVS!$A:$A,0))),"")))</f>
        <v>2e lijn</v>
      </c>
      <c r="I237" s="14" t="s">
        <v>7658</v>
      </c>
      <c r="J237" s="14" t="s">
        <v>7659</v>
      </c>
      <c r="K237" s="16" t="s">
        <v>8440</v>
      </c>
      <c r="L237" s="14" t="s">
        <v>7549</v>
      </c>
      <c r="M237" s="14" t="s">
        <v>7543</v>
      </c>
      <c r="N237" s="16" t="s">
        <v>8441</v>
      </c>
      <c r="O237" s="14" t="s">
        <v>7662</v>
      </c>
      <c r="P237" s="14" t="s">
        <v>8442</v>
      </c>
      <c r="Q237" s="16"/>
      <c r="R237" s="14" t="s">
        <v>8443</v>
      </c>
      <c r="S237" s="14" t="s">
        <v>8433</v>
      </c>
      <c r="T237" s="15" t="n">
        <v>46286</v>
      </c>
      <c r="U237" s="14" t="s">
        <v>168</v>
      </c>
    </row>
    <row r="238" customFormat="false" ht="51" hidden="false" customHeight="true" outlineLevel="0" collapsed="false">
      <c r="A238" s="14" t="str">
        <f aca="false">IF(B238="","","ARG-"&amp;TEXT(ROW()-1,"0000"))</f>
        <v>ARG-0237</v>
      </c>
      <c r="B238" s="14" t="s">
        <v>1136</v>
      </c>
      <c r="C238" s="14" t="str">
        <f aca="false">IF(B238="","",IF(LEFT(B238,3)="INT","Intramuraal",IF(LEFT(B238,3)="GVS","GVS","")))</f>
        <v>Intramuraal</v>
      </c>
      <c r="D238" s="14" t="str">
        <f aca="false">IF(B238="","",IFERROR(INDEX(Intramuraal!$F:$F,MATCH(B238,Intramuraal!$A:$A,0)),IFERROR(INDEX(GVS!$F:$F,MATCH(B238,GVS!$A:$A,0)),"onbekend ID")))</f>
        <v>lisocabtagene maraleucel (Breyanzi®)</v>
      </c>
      <c r="E238" s="15" t="n">
        <f aca="false">IF(B238="","",IFERROR(IF(INDEX(Intramuraal!$C:$C,MATCH(B238,Intramuraal!$A:$A,0))="","",INDEX(Intramuraal!$C:$C,MATCH(B238,Intramuraal!$A:$A,0))),IFERROR(IF(INDEX(GVS!$C:$C,MATCH(B238,GVS!$A:$A,0))="","",INDEX(GVS!$C:$C,MATCH(B238,GVS!$A:$A,0))),"")))</f>
        <v>45642</v>
      </c>
      <c r="F238" s="14" t="str">
        <f aca="false">IF(B238="","",IFERROR(IF(INDEX(Intramuraal!$J:$J,MATCH(B238,Intramuraal!$A:$A,0))="","",INDEX(Intramuraal!$J:$J,MATCH(B238,Intramuraal!$A:$A,0))),IFERROR(IF(INDEX(GVS!$J:$J,MATCH(B238,GVS!$A:$A,0))="","",INDEX(GVS!$J:$J,MATCH(B238,GVS!$A:$A,0))),"")))</f>
        <v>Hemato-oncologie</v>
      </c>
      <c r="G238" s="14" t="str">
        <f aca="false">IF(B238="","",IFERROR(IF(INDEX(Intramuraal!$N:$N,MATCH(B238,Intramuraal!$A:$A,0))="","",INDEX(Intramuraal!$N:$N,MATCH(B238,Intramuraal!$A:$A,0))),IFERROR(IF(INDEX(GVS!$N:$N,MATCH(B238,GVS!$A:$A,0))="","",INDEX(GVS!$N:$N,MATCH(B238,GVS!$A:$A,0))),"")))</f>
        <v>DLBCL / LBCL</v>
      </c>
      <c r="H238" s="14" t="str">
        <f aca="false">IF(B238="","",IFERROR(IF(INDEX(Intramuraal!$O:$O,MATCH(B238,Intramuraal!$A:$A,0))="","",INDEX(Intramuraal!$O:$O,MATCH(B238,Intramuraal!$A:$A,0))),IFERROR(IF(INDEX(GVS!$O:$O,MATCH(B238,GVS!$A:$A,0))="","",INDEX(GVS!$O:$O,MATCH(B238,GVS!$A:$A,0))),"")))</f>
        <v>2e lijn</v>
      </c>
      <c r="I238" s="14" t="s">
        <v>7570</v>
      </c>
      <c r="J238" s="14" t="s">
        <v>2691</v>
      </c>
      <c r="K238" s="16" t="s">
        <v>8444</v>
      </c>
      <c r="L238" s="14" t="s">
        <v>7566</v>
      </c>
      <c r="M238" s="14" t="s">
        <v>7550</v>
      </c>
      <c r="N238" s="16" t="s">
        <v>8445</v>
      </c>
      <c r="O238" s="14" t="s">
        <v>7607</v>
      </c>
      <c r="P238" s="14" t="s">
        <v>7780</v>
      </c>
      <c r="Q238" s="16"/>
      <c r="R238" s="14" t="s">
        <v>8446</v>
      </c>
      <c r="S238" s="14" t="s">
        <v>8433</v>
      </c>
      <c r="T238" s="15" t="n">
        <v>46286</v>
      </c>
      <c r="U238" s="14" t="s">
        <v>168</v>
      </c>
    </row>
    <row r="239" customFormat="false" ht="76.5" hidden="false" customHeight="true" outlineLevel="0" collapsed="false">
      <c r="A239" s="14" t="str">
        <f aca="false">IF(B239="","","ARG-"&amp;TEXT(ROW()-1,"0000"))</f>
        <v>ARG-0238</v>
      </c>
      <c r="B239" s="14" t="s">
        <v>1077</v>
      </c>
      <c r="C239" s="14" t="str">
        <f aca="false">IF(B239="","",IF(LEFT(B239,3)="INT","Intramuraal",IF(LEFT(B239,3)="GVS","GVS","")))</f>
        <v>Intramuraal</v>
      </c>
      <c r="D239" s="14" t="str">
        <f aca="false">IF(B239="","",IFERROR(INDEX(Intramuraal!$F:$F,MATCH(B239,Intramuraal!$A:$A,0)),IFERROR(INDEX(GVS!$F:$F,MATCH(B239,GVS!$A:$A,0)),"onbekend ID")))</f>
        <v>brexucabtagene-autoleucel (Tecartus®)</v>
      </c>
      <c r="E239" s="15" t="n">
        <f aca="false">IF(B239="","",IFERROR(IF(INDEX(Intramuraal!$C:$C,MATCH(B239,Intramuraal!$A:$A,0))="","",INDEX(Intramuraal!$C:$C,MATCH(B239,Intramuraal!$A:$A,0))),IFERROR(IF(INDEX(GVS!$C:$C,MATCH(B239,GVS!$A:$A,0))="","",INDEX(GVS!$C:$C,MATCH(B239,GVS!$A:$A,0))),"")))</f>
        <v>45672</v>
      </c>
      <c r="F239" s="14" t="str">
        <f aca="false">IF(B239="","",IFERROR(IF(INDEX(Intramuraal!$J:$J,MATCH(B239,Intramuraal!$A:$A,0))="","",INDEX(Intramuraal!$J:$J,MATCH(B239,Intramuraal!$A:$A,0))),IFERROR(IF(INDEX(GVS!$J:$J,MATCH(B239,GVS!$A:$A,0))="","",INDEX(GVS!$J:$J,MATCH(B239,GVS!$A:$A,0))),"")))</f>
        <v>Hemato-oncologie</v>
      </c>
      <c r="G239" s="14" t="str">
        <f aca="false">IF(B239="","",IFERROR(IF(INDEX(Intramuraal!$N:$N,MATCH(B239,Intramuraal!$A:$A,0))="","",INDEX(Intramuraal!$N:$N,MATCH(B239,Intramuraal!$A:$A,0))),IFERROR(IF(INDEX(GVS!$N:$N,MATCH(B239,GVS!$A:$A,0))="","",INDEX(GVS!$N:$N,MATCH(B239,GVS!$A:$A,0))),"")))</f>
        <v>B-ALL</v>
      </c>
      <c r="H239" s="14" t="str">
        <f aca="false">IF(B239="","",IFERROR(IF(INDEX(Intramuraal!$O:$O,MATCH(B239,Intramuraal!$A:$A,0))="","",INDEX(Intramuraal!$O:$O,MATCH(B239,Intramuraal!$A:$A,0))),IFERROR(IF(INDEX(GVS!$O:$O,MATCH(B239,GVS!$A:$A,0))="","",INDEX(GVS!$O:$O,MATCH(B239,GVS!$A:$A,0))),"")))</f>
        <v>r/r (lijn niet gespecificeerd)</v>
      </c>
      <c r="I239" s="14" t="s">
        <v>7532</v>
      </c>
      <c r="J239" s="14" t="s">
        <v>7547</v>
      </c>
      <c r="K239" s="16" t="s">
        <v>8447</v>
      </c>
      <c r="L239" s="14" t="s">
        <v>7535</v>
      </c>
      <c r="M239" s="14" t="s">
        <v>7536</v>
      </c>
      <c r="N239" s="16" t="s">
        <v>8448</v>
      </c>
      <c r="O239" s="14" t="s">
        <v>7607</v>
      </c>
      <c r="P239" s="14" t="s">
        <v>8037</v>
      </c>
      <c r="Q239" s="16"/>
      <c r="R239" s="14" t="s">
        <v>8449</v>
      </c>
      <c r="S239" s="14" t="s">
        <v>8433</v>
      </c>
      <c r="T239" s="15" t="n">
        <v>46286</v>
      </c>
      <c r="U239" s="14" t="s">
        <v>168</v>
      </c>
    </row>
    <row r="240" customFormat="false" ht="76.5" hidden="false" customHeight="true" outlineLevel="0" collapsed="false">
      <c r="A240" s="14" t="str">
        <f aca="false">IF(B240="","","ARG-"&amp;TEXT(ROW()-1,"0000"))</f>
        <v>ARG-0239</v>
      </c>
      <c r="B240" s="14" t="s">
        <v>1077</v>
      </c>
      <c r="C240" s="14" t="str">
        <f aca="false">IF(B240="","",IF(LEFT(B240,3)="INT","Intramuraal",IF(LEFT(B240,3)="GVS","GVS","")))</f>
        <v>Intramuraal</v>
      </c>
      <c r="D240" s="14" t="str">
        <f aca="false">IF(B240="","",IFERROR(INDEX(Intramuraal!$F:$F,MATCH(B240,Intramuraal!$A:$A,0)),IFERROR(INDEX(GVS!$F:$F,MATCH(B240,GVS!$A:$A,0)),"onbekend ID")))</f>
        <v>brexucabtagene-autoleucel (Tecartus®)</v>
      </c>
      <c r="E240" s="15" t="n">
        <f aca="false">IF(B240="","",IFERROR(IF(INDEX(Intramuraal!$C:$C,MATCH(B240,Intramuraal!$A:$A,0))="","",INDEX(Intramuraal!$C:$C,MATCH(B240,Intramuraal!$A:$A,0))),IFERROR(IF(INDEX(GVS!$C:$C,MATCH(B240,GVS!$A:$A,0))="","",INDEX(GVS!$C:$C,MATCH(B240,GVS!$A:$A,0))),"")))</f>
        <v>45672</v>
      </c>
      <c r="F240" s="14" t="str">
        <f aca="false">IF(B240="","",IFERROR(IF(INDEX(Intramuraal!$J:$J,MATCH(B240,Intramuraal!$A:$A,0))="","",INDEX(Intramuraal!$J:$J,MATCH(B240,Intramuraal!$A:$A,0))),IFERROR(IF(INDEX(GVS!$J:$J,MATCH(B240,GVS!$A:$A,0))="","",INDEX(GVS!$J:$J,MATCH(B240,GVS!$A:$A,0))),"")))</f>
        <v>Hemato-oncologie</v>
      </c>
      <c r="G240" s="14" t="str">
        <f aca="false">IF(B240="","",IFERROR(IF(INDEX(Intramuraal!$N:$N,MATCH(B240,Intramuraal!$A:$A,0))="","",INDEX(Intramuraal!$N:$N,MATCH(B240,Intramuraal!$A:$A,0))),IFERROR(IF(INDEX(GVS!$N:$N,MATCH(B240,GVS!$A:$A,0))="","",INDEX(GVS!$N:$N,MATCH(B240,GVS!$A:$A,0))),"")))</f>
        <v>B-ALL</v>
      </c>
      <c r="H240" s="14" t="str">
        <f aca="false">IF(B240="","",IFERROR(IF(INDEX(Intramuraal!$O:$O,MATCH(B240,Intramuraal!$A:$A,0))="","",INDEX(Intramuraal!$O:$O,MATCH(B240,Intramuraal!$A:$A,0))),IFERROR(IF(INDEX(GVS!$O:$O,MATCH(B240,GVS!$A:$A,0))="","",INDEX(GVS!$O:$O,MATCH(B240,GVS!$A:$A,0))),"")))</f>
        <v>r/r (lijn niet gespecificeerd)</v>
      </c>
      <c r="I240" s="14" t="s">
        <v>7532</v>
      </c>
      <c r="J240" s="14" t="s">
        <v>7564</v>
      </c>
      <c r="K240" s="16" t="s">
        <v>8450</v>
      </c>
      <c r="L240" s="14" t="s">
        <v>7549</v>
      </c>
      <c r="M240" s="14" t="s">
        <v>7543</v>
      </c>
      <c r="N240" s="16" t="s">
        <v>8451</v>
      </c>
      <c r="O240" s="14" t="s">
        <v>7607</v>
      </c>
      <c r="P240" s="14" t="s">
        <v>7703</v>
      </c>
      <c r="Q240" s="16"/>
      <c r="R240" s="14" t="s">
        <v>8452</v>
      </c>
      <c r="S240" s="14" t="s">
        <v>8433</v>
      </c>
      <c r="T240" s="15" t="n">
        <v>46286</v>
      </c>
      <c r="U240" s="14" t="s">
        <v>168</v>
      </c>
    </row>
    <row r="241" customFormat="false" ht="63.75" hidden="false" customHeight="true" outlineLevel="0" collapsed="false">
      <c r="A241" s="14" t="str">
        <f aca="false">IF(B241="","","ARG-"&amp;TEXT(ROW()-1,"0000"))</f>
        <v>ARG-0240</v>
      </c>
      <c r="B241" s="14" t="s">
        <v>1077</v>
      </c>
      <c r="C241" s="14" t="str">
        <f aca="false">IF(B241="","",IF(LEFT(B241,3)="INT","Intramuraal",IF(LEFT(B241,3)="GVS","GVS","")))</f>
        <v>Intramuraal</v>
      </c>
      <c r="D241" s="14" t="str">
        <f aca="false">IF(B241="","",IFERROR(INDEX(Intramuraal!$F:$F,MATCH(B241,Intramuraal!$A:$A,0)),IFERROR(INDEX(GVS!$F:$F,MATCH(B241,GVS!$A:$A,0)),"onbekend ID")))</f>
        <v>brexucabtagene-autoleucel (Tecartus®)</v>
      </c>
      <c r="E241" s="15" t="n">
        <f aca="false">IF(B241="","",IFERROR(IF(INDEX(Intramuraal!$C:$C,MATCH(B241,Intramuraal!$A:$A,0))="","",INDEX(Intramuraal!$C:$C,MATCH(B241,Intramuraal!$A:$A,0))),IFERROR(IF(INDEX(GVS!$C:$C,MATCH(B241,GVS!$A:$A,0))="","",INDEX(GVS!$C:$C,MATCH(B241,GVS!$A:$A,0))),"")))</f>
        <v>45672</v>
      </c>
      <c r="F241" s="14" t="str">
        <f aca="false">IF(B241="","",IFERROR(IF(INDEX(Intramuraal!$J:$J,MATCH(B241,Intramuraal!$A:$A,0))="","",INDEX(Intramuraal!$J:$J,MATCH(B241,Intramuraal!$A:$A,0))),IFERROR(IF(INDEX(GVS!$J:$J,MATCH(B241,GVS!$A:$A,0))="","",INDEX(GVS!$J:$J,MATCH(B241,GVS!$A:$A,0))),"")))</f>
        <v>Hemato-oncologie</v>
      </c>
      <c r="G241" s="14" t="str">
        <f aca="false">IF(B241="","",IFERROR(IF(INDEX(Intramuraal!$N:$N,MATCH(B241,Intramuraal!$A:$A,0))="","",INDEX(Intramuraal!$N:$N,MATCH(B241,Intramuraal!$A:$A,0))),IFERROR(IF(INDEX(GVS!$N:$N,MATCH(B241,GVS!$A:$A,0))="","",INDEX(GVS!$N:$N,MATCH(B241,GVS!$A:$A,0))),"")))</f>
        <v>B-ALL</v>
      </c>
      <c r="H241" s="14" t="str">
        <f aca="false">IF(B241="","",IFERROR(IF(INDEX(Intramuraal!$O:$O,MATCH(B241,Intramuraal!$A:$A,0))="","",INDEX(Intramuraal!$O:$O,MATCH(B241,Intramuraal!$A:$A,0))),IFERROR(IF(INDEX(GVS!$O:$O,MATCH(B241,GVS!$A:$A,0))="","",INDEX(GVS!$O:$O,MATCH(B241,GVS!$A:$A,0))),"")))</f>
        <v>r/r (lijn niet gespecificeerd)</v>
      </c>
      <c r="I241" s="14" t="s">
        <v>7580</v>
      </c>
      <c r="J241" s="14" t="s">
        <v>7559</v>
      </c>
      <c r="K241" s="16" t="s">
        <v>8453</v>
      </c>
      <c r="L241" s="14" t="s">
        <v>7586</v>
      </c>
      <c r="M241" s="14" t="s">
        <v>7536</v>
      </c>
      <c r="N241" s="16" t="s">
        <v>8454</v>
      </c>
      <c r="O241" s="14" t="s">
        <v>7784</v>
      </c>
      <c r="P241" s="14" t="s">
        <v>8455</v>
      </c>
      <c r="Q241" s="16"/>
      <c r="R241" s="14" t="s">
        <v>8456</v>
      </c>
      <c r="S241" s="14" t="s">
        <v>8433</v>
      </c>
      <c r="T241" s="15" t="n">
        <v>46286</v>
      </c>
      <c r="U241" s="14" t="s">
        <v>168</v>
      </c>
    </row>
    <row r="242" customFormat="false" ht="38.25" hidden="false" customHeight="true" outlineLevel="0" collapsed="false">
      <c r="A242" s="14" t="str">
        <f aca="false">IF(B242="","","ARG-"&amp;TEXT(ROW()-1,"0000"))</f>
        <v>ARG-0241</v>
      </c>
      <c r="B242" s="14" t="s">
        <v>1077</v>
      </c>
      <c r="C242" s="14" t="str">
        <f aca="false">IF(B242="","",IF(LEFT(B242,3)="INT","Intramuraal",IF(LEFT(B242,3)="GVS","GVS","")))</f>
        <v>Intramuraal</v>
      </c>
      <c r="D242" s="14" t="str">
        <f aca="false">IF(B242="","",IFERROR(INDEX(Intramuraal!$F:$F,MATCH(B242,Intramuraal!$A:$A,0)),IFERROR(INDEX(GVS!$F:$F,MATCH(B242,GVS!$A:$A,0)),"onbekend ID")))</f>
        <v>brexucabtagene-autoleucel (Tecartus®)</v>
      </c>
      <c r="E242" s="15" t="n">
        <f aca="false">IF(B242="","",IFERROR(IF(INDEX(Intramuraal!$C:$C,MATCH(B242,Intramuraal!$A:$A,0))="","",INDEX(Intramuraal!$C:$C,MATCH(B242,Intramuraal!$A:$A,0))),IFERROR(IF(INDEX(GVS!$C:$C,MATCH(B242,GVS!$A:$A,0))="","",INDEX(GVS!$C:$C,MATCH(B242,GVS!$A:$A,0))),"")))</f>
        <v>45672</v>
      </c>
      <c r="F242" s="14" t="str">
        <f aca="false">IF(B242="","",IFERROR(IF(INDEX(Intramuraal!$J:$J,MATCH(B242,Intramuraal!$A:$A,0))="","",INDEX(Intramuraal!$J:$J,MATCH(B242,Intramuraal!$A:$A,0))),IFERROR(IF(INDEX(GVS!$J:$J,MATCH(B242,GVS!$A:$A,0))="","",INDEX(GVS!$J:$J,MATCH(B242,GVS!$A:$A,0))),"")))</f>
        <v>Hemato-oncologie</v>
      </c>
      <c r="G242" s="14" t="str">
        <f aca="false">IF(B242="","",IFERROR(IF(INDEX(Intramuraal!$N:$N,MATCH(B242,Intramuraal!$A:$A,0))="","",INDEX(Intramuraal!$N:$N,MATCH(B242,Intramuraal!$A:$A,0))),IFERROR(IF(INDEX(GVS!$N:$N,MATCH(B242,GVS!$A:$A,0))="","",INDEX(GVS!$N:$N,MATCH(B242,GVS!$A:$A,0))),"")))</f>
        <v>B-ALL</v>
      </c>
      <c r="H242" s="14" t="str">
        <f aca="false">IF(B242="","",IFERROR(IF(INDEX(Intramuraal!$O:$O,MATCH(B242,Intramuraal!$A:$A,0))="","",INDEX(Intramuraal!$O:$O,MATCH(B242,Intramuraal!$A:$A,0))),IFERROR(IF(INDEX(GVS!$O:$O,MATCH(B242,GVS!$A:$A,0))="","",INDEX(GVS!$O:$O,MATCH(B242,GVS!$A:$A,0))),"")))</f>
        <v>r/r (lijn niet gespecificeerd)</v>
      </c>
      <c r="I242" s="14" t="s">
        <v>7580</v>
      </c>
      <c r="J242" s="14" t="s">
        <v>7554</v>
      </c>
      <c r="K242" s="16" t="s">
        <v>8457</v>
      </c>
      <c r="L242" s="14" t="s">
        <v>7586</v>
      </c>
      <c r="M242" s="14" t="s">
        <v>7536</v>
      </c>
      <c r="N242" s="16" t="s">
        <v>8458</v>
      </c>
      <c r="O242" s="14" t="s">
        <v>7784</v>
      </c>
      <c r="P242" s="14" t="s">
        <v>8459</v>
      </c>
      <c r="Q242" s="16"/>
      <c r="R242" s="14" t="s">
        <v>8460</v>
      </c>
      <c r="S242" s="14" t="s">
        <v>8433</v>
      </c>
      <c r="T242" s="15" t="n">
        <v>46286</v>
      </c>
      <c r="U242" s="14" t="s">
        <v>168</v>
      </c>
    </row>
    <row r="243" customFormat="false" ht="51" hidden="false" customHeight="true" outlineLevel="0" collapsed="false">
      <c r="A243" s="14" t="str">
        <f aca="false">IF(B243="","","ARG-"&amp;TEXT(ROW()-1,"0000"))</f>
        <v>ARG-0242</v>
      </c>
      <c r="B243" s="14" t="s">
        <v>1077</v>
      </c>
      <c r="C243" s="14" t="str">
        <f aca="false">IF(B243="","",IF(LEFT(B243,3)="INT","Intramuraal",IF(LEFT(B243,3)="GVS","GVS","")))</f>
        <v>Intramuraal</v>
      </c>
      <c r="D243" s="14" t="str">
        <f aca="false">IF(B243="","",IFERROR(INDEX(Intramuraal!$F:$F,MATCH(B243,Intramuraal!$A:$A,0)),IFERROR(INDEX(GVS!$F:$F,MATCH(B243,GVS!$A:$A,0)),"onbekend ID")))</f>
        <v>brexucabtagene-autoleucel (Tecartus®)</v>
      </c>
      <c r="E243" s="15" t="n">
        <f aca="false">IF(B243="","",IFERROR(IF(INDEX(Intramuraal!$C:$C,MATCH(B243,Intramuraal!$A:$A,0))="","",INDEX(Intramuraal!$C:$C,MATCH(B243,Intramuraal!$A:$A,0))),IFERROR(IF(INDEX(GVS!$C:$C,MATCH(B243,GVS!$A:$A,0))="","",INDEX(GVS!$C:$C,MATCH(B243,GVS!$A:$A,0))),"")))</f>
        <v>45672</v>
      </c>
      <c r="F243" s="14" t="str">
        <f aca="false">IF(B243="","",IFERROR(IF(INDEX(Intramuraal!$J:$J,MATCH(B243,Intramuraal!$A:$A,0))="","",INDEX(Intramuraal!$J:$J,MATCH(B243,Intramuraal!$A:$A,0))),IFERROR(IF(INDEX(GVS!$J:$J,MATCH(B243,GVS!$A:$A,0))="","",INDEX(GVS!$J:$J,MATCH(B243,GVS!$A:$A,0))),"")))</f>
        <v>Hemato-oncologie</v>
      </c>
      <c r="G243" s="14" t="str">
        <f aca="false">IF(B243="","",IFERROR(IF(INDEX(Intramuraal!$N:$N,MATCH(B243,Intramuraal!$A:$A,0))="","",INDEX(Intramuraal!$N:$N,MATCH(B243,Intramuraal!$A:$A,0))),IFERROR(IF(INDEX(GVS!$N:$N,MATCH(B243,GVS!$A:$A,0))="","",INDEX(GVS!$N:$N,MATCH(B243,GVS!$A:$A,0))),"")))</f>
        <v>B-ALL</v>
      </c>
      <c r="H243" s="14" t="str">
        <f aca="false">IF(B243="","",IFERROR(IF(INDEX(Intramuraal!$O:$O,MATCH(B243,Intramuraal!$A:$A,0))="","",INDEX(Intramuraal!$O:$O,MATCH(B243,Intramuraal!$A:$A,0))),IFERROR(IF(INDEX(GVS!$O:$O,MATCH(B243,GVS!$A:$A,0))="","",INDEX(GVS!$O:$O,MATCH(B243,GVS!$A:$A,0))),"")))</f>
        <v>r/r (lijn niet gespecificeerd)</v>
      </c>
      <c r="I243" s="14" t="s">
        <v>7580</v>
      </c>
      <c r="J243" s="14" t="s">
        <v>7554</v>
      </c>
      <c r="K243" s="16" t="s">
        <v>8461</v>
      </c>
      <c r="L243" s="14" t="s">
        <v>7586</v>
      </c>
      <c r="M243" s="14" t="s">
        <v>7543</v>
      </c>
      <c r="N243" s="16" t="s">
        <v>8462</v>
      </c>
      <c r="O243" s="14" t="s">
        <v>7784</v>
      </c>
      <c r="P243" s="14" t="s">
        <v>8463</v>
      </c>
      <c r="Q243" s="16"/>
      <c r="R243" s="14" t="s">
        <v>8464</v>
      </c>
      <c r="S243" s="14" t="s">
        <v>8433</v>
      </c>
      <c r="T243" s="15" t="n">
        <v>46286</v>
      </c>
      <c r="U243" s="14" t="s">
        <v>168</v>
      </c>
    </row>
    <row r="244" customFormat="false" ht="76.5" hidden="false" customHeight="true" outlineLevel="0" collapsed="false">
      <c r="A244" s="14" t="str">
        <f aca="false">IF(B244="","","ARG-"&amp;TEXT(ROW()-1,"0000"))</f>
        <v>ARG-0243</v>
      </c>
      <c r="B244" s="14" t="s">
        <v>1077</v>
      </c>
      <c r="C244" s="14" t="str">
        <f aca="false">IF(B244="","",IF(LEFT(B244,3)="INT","Intramuraal",IF(LEFT(B244,3)="GVS","GVS","")))</f>
        <v>Intramuraal</v>
      </c>
      <c r="D244" s="14" t="str">
        <f aca="false">IF(B244="","",IFERROR(INDEX(Intramuraal!$F:$F,MATCH(B244,Intramuraal!$A:$A,0)),IFERROR(INDEX(GVS!$F:$F,MATCH(B244,GVS!$A:$A,0)),"onbekend ID")))</f>
        <v>brexucabtagene-autoleucel (Tecartus®)</v>
      </c>
      <c r="E244" s="15" t="n">
        <f aca="false">IF(B244="","",IFERROR(IF(INDEX(Intramuraal!$C:$C,MATCH(B244,Intramuraal!$A:$A,0))="","",INDEX(Intramuraal!$C:$C,MATCH(B244,Intramuraal!$A:$A,0))),IFERROR(IF(INDEX(GVS!$C:$C,MATCH(B244,GVS!$A:$A,0))="","",INDEX(GVS!$C:$C,MATCH(B244,GVS!$A:$A,0))),"")))</f>
        <v>45672</v>
      </c>
      <c r="F244" s="14" t="str">
        <f aca="false">IF(B244="","",IFERROR(IF(INDEX(Intramuraal!$J:$J,MATCH(B244,Intramuraal!$A:$A,0))="","",INDEX(Intramuraal!$J:$J,MATCH(B244,Intramuraal!$A:$A,0))),IFERROR(IF(INDEX(GVS!$J:$J,MATCH(B244,GVS!$A:$A,0))="","",INDEX(GVS!$J:$J,MATCH(B244,GVS!$A:$A,0))),"")))</f>
        <v>Hemato-oncologie</v>
      </c>
      <c r="G244" s="14" t="str">
        <f aca="false">IF(B244="","",IFERROR(IF(INDEX(Intramuraal!$N:$N,MATCH(B244,Intramuraal!$A:$A,0))="","",INDEX(Intramuraal!$N:$N,MATCH(B244,Intramuraal!$A:$A,0))),IFERROR(IF(INDEX(GVS!$N:$N,MATCH(B244,GVS!$A:$A,0))="","",INDEX(GVS!$N:$N,MATCH(B244,GVS!$A:$A,0))),"")))</f>
        <v>B-ALL</v>
      </c>
      <c r="H244" s="14" t="str">
        <f aca="false">IF(B244="","",IFERROR(IF(INDEX(Intramuraal!$O:$O,MATCH(B244,Intramuraal!$A:$A,0))="","",INDEX(Intramuraal!$O:$O,MATCH(B244,Intramuraal!$A:$A,0))),IFERROR(IF(INDEX(GVS!$O:$O,MATCH(B244,GVS!$A:$A,0))="","",INDEX(GVS!$O:$O,MATCH(B244,GVS!$A:$A,0))),"")))</f>
        <v>r/r (lijn niet gespecificeerd)</v>
      </c>
      <c r="I244" s="14" t="s">
        <v>7580</v>
      </c>
      <c r="J244" s="14" t="s">
        <v>2691</v>
      </c>
      <c r="K244" s="16" t="s">
        <v>8465</v>
      </c>
      <c r="L244" s="14" t="s">
        <v>7586</v>
      </c>
      <c r="M244" s="14" t="s">
        <v>7543</v>
      </c>
      <c r="N244" s="16" t="s">
        <v>8466</v>
      </c>
      <c r="O244" s="14" t="s">
        <v>7784</v>
      </c>
      <c r="P244" s="14" t="s">
        <v>8467</v>
      </c>
      <c r="Q244" s="16"/>
      <c r="R244" s="14" t="s">
        <v>8468</v>
      </c>
      <c r="S244" s="14" t="s">
        <v>8433</v>
      </c>
      <c r="T244" s="15" t="n">
        <v>46286</v>
      </c>
      <c r="U244" s="14" t="s">
        <v>168</v>
      </c>
    </row>
    <row r="245" customFormat="false" ht="76.5" hidden="false" customHeight="true" outlineLevel="0" collapsed="false">
      <c r="A245" s="14" t="str">
        <f aca="false">IF(B245="","","ARG-"&amp;TEXT(ROW()-1,"0000"))</f>
        <v>ARG-0244</v>
      </c>
      <c r="B245" s="14" t="s">
        <v>1077</v>
      </c>
      <c r="C245" s="14" t="str">
        <f aca="false">IF(B245="","",IF(LEFT(B245,3)="INT","Intramuraal",IF(LEFT(B245,3)="GVS","GVS","")))</f>
        <v>Intramuraal</v>
      </c>
      <c r="D245" s="14" t="str">
        <f aca="false">IF(B245="","",IFERROR(INDEX(Intramuraal!$F:$F,MATCH(B245,Intramuraal!$A:$A,0)),IFERROR(INDEX(GVS!$F:$F,MATCH(B245,GVS!$A:$A,0)),"onbekend ID")))</f>
        <v>brexucabtagene-autoleucel (Tecartus®)</v>
      </c>
      <c r="E245" s="15" t="n">
        <f aca="false">IF(B245="","",IFERROR(IF(INDEX(Intramuraal!$C:$C,MATCH(B245,Intramuraal!$A:$A,0))="","",INDEX(Intramuraal!$C:$C,MATCH(B245,Intramuraal!$A:$A,0))),IFERROR(IF(INDEX(GVS!$C:$C,MATCH(B245,GVS!$A:$A,0))="","",INDEX(GVS!$C:$C,MATCH(B245,GVS!$A:$A,0))),"")))</f>
        <v>45672</v>
      </c>
      <c r="F245" s="14" t="str">
        <f aca="false">IF(B245="","",IFERROR(IF(INDEX(Intramuraal!$J:$J,MATCH(B245,Intramuraal!$A:$A,0))="","",INDEX(Intramuraal!$J:$J,MATCH(B245,Intramuraal!$A:$A,0))),IFERROR(IF(INDEX(GVS!$J:$J,MATCH(B245,GVS!$A:$A,0))="","",INDEX(GVS!$J:$J,MATCH(B245,GVS!$A:$A,0))),"")))</f>
        <v>Hemato-oncologie</v>
      </c>
      <c r="G245" s="14" t="str">
        <f aca="false">IF(B245="","",IFERROR(IF(INDEX(Intramuraal!$N:$N,MATCH(B245,Intramuraal!$A:$A,0))="","",INDEX(Intramuraal!$N:$N,MATCH(B245,Intramuraal!$A:$A,0))),IFERROR(IF(INDEX(GVS!$N:$N,MATCH(B245,GVS!$A:$A,0))="","",INDEX(GVS!$N:$N,MATCH(B245,GVS!$A:$A,0))),"")))</f>
        <v>B-ALL</v>
      </c>
      <c r="H245" s="14" t="str">
        <f aca="false">IF(B245="","",IFERROR(IF(INDEX(Intramuraal!$O:$O,MATCH(B245,Intramuraal!$A:$A,0))="","",INDEX(Intramuraal!$O:$O,MATCH(B245,Intramuraal!$A:$A,0))),IFERROR(IF(INDEX(GVS!$O:$O,MATCH(B245,GVS!$A:$A,0))="","",INDEX(GVS!$O:$O,MATCH(B245,GVS!$A:$A,0))),"")))</f>
        <v>r/r (lijn niet gespecificeerd)</v>
      </c>
      <c r="I245" s="14" t="s">
        <v>7580</v>
      </c>
      <c r="J245" s="14" t="s">
        <v>7604</v>
      </c>
      <c r="K245" s="16" t="s">
        <v>8469</v>
      </c>
      <c r="L245" s="14" t="s">
        <v>7586</v>
      </c>
      <c r="M245" s="14" t="s">
        <v>7536</v>
      </c>
      <c r="N245" s="16" t="s">
        <v>8470</v>
      </c>
      <c r="O245" s="14" t="s">
        <v>7607</v>
      </c>
      <c r="P245" s="14" t="s">
        <v>7688</v>
      </c>
      <c r="Q245" s="16"/>
      <c r="R245" s="14" t="s">
        <v>8471</v>
      </c>
      <c r="S245" s="14" t="s">
        <v>8433</v>
      </c>
      <c r="T245" s="15" t="n">
        <v>46286</v>
      </c>
      <c r="U245" s="14" t="s">
        <v>168</v>
      </c>
    </row>
    <row r="246" customFormat="false" ht="89.25" hidden="false" customHeight="true" outlineLevel="0" collapsed="false">
      <c r="A246" s="14" t="str">
        <f aca="false">IF(B246="","","ARG-"&amp;TEXT(ROW()-1,"0000"))</f>
        <v>ARG-0245</v>
      </c>
      <c r="B246" s="14" t="s">
        <v>1049</v>
      </c>
      <c r="C246" s="14" t="str">
        <f aca="false">IF(B246="","",IF(LEFT(B246,3)="INT","Intramuraal",IF(LEFT(B246,3)="GVS","GVS","")))</f>
        <v>Intramuraal</v>
      </c>
      <c r="D246" s="14" t="str">
        <f aca="false">IF(B246="","",IFERROR(INDEX(Intramuraal!$F:$F,MATCH(B246,Intramuraal!$A:$A,0)),IFERROR(INDEX(GVS!$F:$F,MATCH(B246,GVS!$A:$A,0)),"onbekend ID")))</f>
        <v>daratumumab (Darzalex®)</v>
      </c>
      <c r="E246" s="15" t="n">
        <f aca="false">IF(B246="","",IFERROR(IF(INDEX(Intramuraal!$C:$C,MATCH(B246,Intramuraal!$A:$A,0))="","",INDEX(Intramuraal!$C:$C,MATCH(B246,Intramuraal!$A:$A,0))),IFERROR(IF(INDEX(GVS!$C:$C,MATCH(B246,GVS!$A:$A,0))="","",INDEX(GVS!$C:$C,MATCH(B246,GVS!$A:$A,0))),"")))</f>
        <v>45673</v>
      </c>
      <c r="F246" s="14" t="str">
        <f aca="false">IF(B246="","",IFERROR(IF(INDEX(Intramuraal!$J:$J,MATCH(B246,Intramuraal!$A:$A,0))="","",INDEX(Intramuraal!$J:$J,MATCH(B246,Intramuraal!$A:$A,0))),IFERROR(IF(INDEX(GVS!$J:$J,MATCH(B246,GVS!$A:$A,0))="","",INDEX(GVS!$J:$J,MATCH(B246,GVS!$A:$A,0))),"")))</f>
        <v>Hemato-oncologie</v>
      </c>
      <c r="G246" s="14" t="str">
        <f aca="false">IF(B246="","",IFERROR(IF(INDEX(Intramuraal!$N:$N,MATCH(B246,Intramuraal!$A:$A,0))="","",INDEX(Intramuraal!$N:$N,MATCH(B246,Intramuraal!$A:$A,0))),IFERROR(IF(INDEX(GVS!$N:$N,MATCH(B246,GVS!$A:$A,0))="","",INDEX(GVS!$N:$N,MATCH(B246,GVS!$A:$A,0))),"")))</f>
        <v>AL-amyloïdose</v>
      </c>
      <c r="H246" s="14" t="str">
        <f aca="false">IF(B246="","",IFERROR(IF(INDEX(Intramuraal!$O:$O,MATCH(B246,Intramuraal!$A:$A,0))="","",INDEX(Intramuraal!$O:$O,MATCH(B246,Intramuraal!$A:$A,0))),IFERROR(IF(INDEX(GVS!$O:$O,MATCH(B246,GVS!$A:$A,0))="","",INDEX(GVS!$O:$O,MATCH(B246,GVS!$A:$A,0))),"")))</f>
        <v>1e lijn</v>
      </c>
      <c r="I246" s="14" t="s">
        <v>7532</v>
      </c>
      <c r="J246" s="14" t="s">
        <v>7673</v>
      </c>
      <c r="K246" s="16" t="s">
        <v>8472</v>
      </c>
      <c r="L246" s="14" t="s">
        <v>7535</v>
      </c>
      <c r="M246" s="14" t="s">
        <v>7536</v>
      </c>
      <c r="N246" s="16" t="s">
        <v>8473</v>
      </c>
      <c r="O246" s="14" t="s">
        <v>7607</v>
      </c>
      <c r="P246" s="14" t="s">
        <v>8400</v>
      </c>
      <c r="Q246" s="16"/>
      <c r="R246" s="14" t="s">
        <v>8474</v>
      </c>
      <c r="S246" s="14" t="s">
        <v>8433</v>
      </c>
      <c r="T246" s="15" t="n">
        <v>46286</v>
      </c>
      <c r="U246" s="14" t="s">
        <v>168</v>
      </c>
    </row>
    <row r="247" customFormat="false" ht="76.5" hidden="false" customHeight="true" outlineLevel="0" collapsed="false">
      <c r="A247" s="14" t="str">
        <f aca="false">IF(B247="","","ARG-"&amp;TEXT(ROW()-1,"0000"))</f>
        <v>ARG-0246</v>
      </c>
      <c r="B247" s="14" t="s">
        <v>1049</v>
      </c>
      <c r="C247" s="14" t="str">
        <f aca="false">IF(B247="","",IF(LEFT(B247,3)="INT","Intramuraal",IF(LEFT(B247,3)="GVS","GVS","")))</f>
        <v>Intramuraal</v>
      </c>
      <c r="D247" s="14" t="str">
        <f aca="false">IF(B247="","",IFERROR(INDEX(Intramuraal!$F:$F,MATCH(B247,Intramuraal!$A:$A,0)),IFERROR(INDEX(GVS!$F:$F,MATCH(B247,GVS!$A:$A,0)),"onbekend ID")))</f>
        <v>daratumumab (Darzalex®)</v>
      </c>
      <c r="E247" s="15" t="n">
        <f aca="false">IF(B247="","",IFERROR(IF(INDEX(Intramuraal!$C:$C,MATCH(B247,Intramuraal!$A:$A,0))="","",INDEX(Intramuraal!$C:$C,MATCH(B247,Intramuraal!$A:$A,0))),IFERROR(IF(INDEX(GVS!$C:$C,MATCH(B247,GVS!$A:$A,0))="","",INDEX(GVS!$C:$C,MATCH(B247,GVS!$A:$A,0))),"")))</f>
        <v>45673</v>
      </c>
      <c r="F247" s="14" t="str">
        <f aca="false">IF(B247="","",IFERROR(IF(INDEX(Intramuraal!$J:$J,MATCH(B247,Intramuraal!$A:$A,0))="","",INDEX(Intramuraal!$J:$J,MATCH(B247,Intramuraal!$A:$A,0))),IFERROR(IF(INDEX(GVS!$J:$J,MATCH(B247,GVS!$A:$A,0))="","",INDEX(GVS!$J:$J,MATCH(B247,GVS!$A:$A,0))),"")))</f>
        <v>Hemato-oncologie</v>
      </c>
      <c r="G247" s="14" t="str">
        <f aca="false">IF(B247="","",IFERROR(IF(INDEX(Intramuraal!$N:$N,MATCH(B247,Intramuraal!$A:$A,0))="","",INDEX(Intramuraal!$N:$N,MATCH(B247,Intramuraal!$A:$A,0))),IFERROR(IF(INDEX(GVS!$N:$N,MATCH(B247,GVS!$A:$A,0))="","",INDEX(GVS!$N:$N,MATCH(B247,GVS!$A:$A,0))),"")))</f>
        <v>AL-amyloïdose</v>
      </c>
      <c r="H247" s="14" t="str">
        <f aca="false">IF(B247="","",IFERROR(IF(INDEX(Intramuraal!$O:$O,MATCH(B247,Intramuraal!$A:$A,0))="","",INDEX(Intramuraal!$O:$O,MATCH(B247,Intramuraal!$A:$A,0))),IFERROR(IF(INDEX(GVS!$O:$O,MATCH(B247,GVS!$A:$A,0))="","",INDEX(GVS!$O:$O,MATCH(B247,GVS!$A:$A,0))),"")))</f>
        <v>1e lijn</v>
      </c>
      <c r="I247" s="14" t="s">
        <v>7532</v>
      </c>
      <c r="J247" s="14" t="s">
        <v>7564</v>
      </c>
      <c r="K247" s="16" t="s">
        <v>8475</v>
      </c>
      <c r="L247" s="14" t="s">
        <v>7535</v>
      </c>
      <c r="M247" s="14" t="s">
        <v>7543</v>
      </c>
      <c r="N247" s="16" t="s">
        <v>8476</v>
      </c>
      <c r="O247" s="14" t="s">
        <v>7607</v>
      </c>
      <c r="P247" s="14" t="s">
        <v>7703</v>
      </c>
      <c r="Q247" s="16"/>
      <c r="R247" s="14" t="s">
        <v>8477</v>
      </c>
      <c r="S247" s="14" t="s">
        <v>8433</v>
      </c>
      <c r="T247" s="15" t="n">
        <v>46286</v>
      </c>
      <c r="U247" s="14" t="s">
        <v>168</v>
      </c>
    </row>
    <row r="248" customFormat="false" ht="76.5" hidden="false" customHeight="true" outlineLevel="0" collapsed="false">
      <c r="A248" s="14" t="str">
        <f aca="false">IF(B248="","","ARG-"&amp;TEXT(ROW()-1,"0000"))</f>
        <v>ARG-0247</v>
      </c>
      <c r="B248" s="14" t="s">
        <v>1049</v>
      </c>
      <c r="C248" s="14" t="str">
        <f aca="false">IF(B248="","",IF(LEFT(B248,3)="INT","Intramuraal",IF(LEFT(B248,3)="GVS","GVS","")))</f>
        <v>Intramuraal</v>
      </c>
      <c r="D248" s="14" t="str">
        <f aca="false">IF(B248="","",IFERROR(INDEX(Intramuraal!$F:$F,MATCH(B248,Intramuraal!$A:$A,0)),IFERROR(INDEX(GVS!$F:$F,MATCH(B248,GVS!$A:$A,0)),"onbekend ID")))</f>
        <v>daratumumab (Darzalex®)</v>
      </c>
      <c r="E248" s="15" t="n">
        <f aca="false">IF(B248="","",IFERROR(IF(INDEX(Intramuraal!$C:$C,MATCH(B248,Intramuraal!$A:$A,0))="","",INDEX(Intramuraal!$C:$C,MATCH(B248,Intramuraal!$A:$A,0))),IFERROR(IF(INDEX(GVS!$C:$C,MATCH(B248,GVS!$A:$A,0))="","",INDEX(GVS!$C:$C,MATCH(B248,GVS!$A:$A,0))),"")))</f>
        <v>45673</v>
      </c>
      <c r="F248" s="14" t="str">
        <f aca="false">IF(B248="","",IFERROR(IF(INDEX(Intramuraal!$J:$J,MATCH(B248,Intramuraal!$A:$A,0))="","",INDEX(Intramuraal!$J:$J,MATCH(B248,Intramuraal!$A:$A,0))),IFERROR(IF(INDEX(GVS!$J:$J,MATCH(B248,GVS!$A:$A,0))="","",INDEX(GVS!$J:$J,MATCH(B248,GVS!$A:$A,0))),"")))</f>
        <v>Hemato-oncologie</v>
      </c>
      <c r="G248" s="14" t="str">
        <f aca="false">IF(B248="","",IFERROR(IF(INDEX(Intramuraal!$N:$N,MATCH(B248,Intramuraal!$A:$A,0))="","",INDEX(Intramuraal!$N:$N,MATCH(B248,Intramuraal!$A:$A,0))),IFERROR(IF(INDEX(GVS!$N:$N,MATCH(B248,GVS!$A:$A,0))="","",INDEX(GVS!$N:$N,MATCH(B248,GVS!$A:$A,0))),"")))</f>
        <v>AL-amyloïdose</v>
      </c>
      <c r="H248" s="14" t="str">
        <f aca="false">IF(B248="","",IFERROR(IF(INDEX(Intramuraal!$O:$O,MATCH(B248,Intramuraal!$A:$A,0))="","",INDEX(Intramuraal!$O:$O,MATCH(B248,Intramuraal!$A:$A,0))),IFERROR(IF(INDEX(GVS!$O:$O,MATCH(B248,GVS!$A:$A,0))="","",INDEX(GVS!$O:$O,MATCH(B248,GVS!$A:$A,0))),"")))</f>
        <v>1e lijn</v>
      </c>
      <c r="I248" s="14" t="s">
        <v>7580</v>
      </c>
      <c r="J248" s="14" t="s">
        <v>7559</v>
      </c>
      <c r="K248" s="16" t="s">
        <v>8478</v>
      </c>
      <c r="L248" s="14" t="s">
        <v>7586</v>
      </c>
      <c r="M248" s="14" t="s">
        <v>7536</v>
      </c>
      <c r="N248" s="16" t="s">
        <v>8479</v>
      </c>
      <c r="O248" s="14" t="s">
        <v>7607</v>
      </c>
      <c r="P248" s="14" t="s">
        <v>8413</v>
      </c>
      <c r="Q248" s="16"/>
      <c r="R248" s="14" t="s">
        <v>8480</v>
      </c>
      <c r="S248" s="14" t="s">
        <v>8433</v>
      </c>
      <c r="T248" s="15" t="n">
        <v>46286</v>
      </c>
      <c r="U248" s="14" t="s">
        <v>168</v>
      </c>
    </row>
    <row r="249" customFormat="false" ht="63.75" hidden="false" customHeight="true" outlineLevel="0" collapsed="false">
      <c r="A249" s="14" t="str">
        <f aca="false">IF(B249="","","ARG-"&amp;TEXT(ROW()-1,"0000"))</f>
        <v>ARG-0248</v>
      </c>
      <c r="B249" s="14" t="s">
        <v>1049</v>
      </c>
      <c r="C249" s="14" t="str">
        <f aca="false">IF(B249="","",IF(LEFT(B249,3)="INT","Intramuraal",IF(LEFT(B249,3)="GVS","GVS","")))</f>
        <v>Intramuraal</v>
      </c>
      <c r="D249" s="14" t="str">
        <f aca="false">IF(B249="","",IFERROR(INDEX(Intramuraal!$F:$F,MATCH(B249,Intramuraal!$A:$A,0)),IFERROR(INDEX(GVS!$F:$F,MATCH(B249,GVS!$A:$A,0)),"onbekend ID")))</f>
        <v>daratumumab (Darzalex®)</v>
      </c>
      <c r="E249" s="15" t="n">
        <f aca="false">IF(B249="","",IFERROR(IF(INDEX(Intramuraal!$C:$C,MATCH(B249,Intramuraal!$A:$A,0))="","",INDEX(Intramuraal!$C:$C,MATCH(B249,Intramuraal!$A:$A,0))),IFERROR(IF(INDEX(GVS!$C:$C,MATCH(B249,GVS!$A:$A,0))="","",INDEX(GVS!$C:$C,MATCH(B249,GVS!$A:$A,0))),"")))</f>
        <v>45673</v>
      </c>
      <c r="F249" s="14" t="str">
        <f aca="false">IF(B249="","",IFERROR(IF(INDEX(Intramuraal!$J:$J,MATCH(B249,Intramuraal!$A:$A,0))="","",INDEX(Intramuraal!$J:$J,MATCH(B249,Intramuraal!$A:$A,0))),IFERROR(IF(INDEX(GVS!$J:$J,MATCH(B249,GVS!$A:$A,0))="","",INDEX(GVS!$J:$J,MATCH(B249,GVS!$A:$A,0))),"")))</f>
        <v>Hemato-oncologie</v>
      </c>
      <c r="G249" s="14" t="str">
        <f aca="false">IF(B249="","",IFERROR(IF(INDEX(Intramuraal!$N:$N,MATCH(B249,Intramuraal!$A:$A,0))="","",INDEX(Intramuraal!$N:$N,MATCH(B249,Intramuraal!$A:$A,0))),IFERROR(IF(INDEX(GVS!$N:$N,MATCH(B249,GVS!$A:$A,0))="","",INDEX(GVS!$N:$N,MATCH(B249,GVS!$A:$A,0))),"")))</f>
        <v>AL-amyloïdose</v>
      </c>
      <c r="H249" s="14" t="str">
        <f aca="false">IF(B249="","",IFERROR(IF(INDEX(Intramuraal!$O:$O,MATCH(B249,Intramuraal!$A:$A,0))="","",INDEX(Intramuraal!$O:$O,MATCH(B249,Intramuraal!$A:$A,0))),IFERROR(IF(INDEX(GVS!$O:$O,MATCH(B249,GVS!$A:$A,0))="","",INDEX(GVS!$O:$O,MATCH(B249,GVS!$A:$A,0))),"")))</f>
        <v>1e lijn</v>
      </c>
      <c r="I249" s="14" t="s">
        <v>7580</v>
      </c>
      <c r="J249" s="14" t="s">
        <v>7564</v>
      </c>
      <c r="K249" s="16" t="s">
        <v>8481</v>
      </c>
      <c r="L249" s="14" t="s">
        <v>7586</v>
      </c>
      <c r="M249" s="14" t="s">
        <v>7536</v>
      </c>
      <c r="N249" s="16" t="s">
        <v>8482</v>
      </c>
      <c r="O249" s="14" t="s">
        <v>7607</v>
      </c>
      <c r="P249" s="14" t="s">
        <v>7681</v>
      </c>
      <c r="Q249" s="16"/>
      <c r="R249" s="14" t="s">
        <v>8483</v>
      </c>
      <c r="S249" s="14" t="s">
        <v>8433</v>
      </c>
      <c r="T249" s="15" t="n">
        <v>46286</v>
      </c>
      <c r="U249" s="14" t="s">
        <v>168</v>
      </c>
    </row>
    <row r="250" customFormat="false" ht="63.75" hidden="false" customHeight="true" outlineLevel="0" collapsed="false">
      <c r="A250" s="14" t="str">
        <f aca="false">IF(B250="","","ARG-"&amp;TEXT(ROW()-1,"0000"))</f>
        <v>ARG-0249</v>
      </c>
      <c r="B250" s="14" t="s">
        <v>1049</v>
      </c>
      <c r="C250" s="14" t="str">
        <f aca="false">IF(B250="","",IF(LEFT(B250,3)="INT","Intramuraal",IF(LEFT(B250,3)="GVS","GVS","")))</f>
        <v>Intramuraal</v>
      </c>
      <c r="D250" s="14" t="str">
        <f aca="false">IF(B250="","",IFERROR(INDEX(Intramuraal!$F:$F,MATCH(B250,Intramuraal!$A:$A,0)),IFERROR(INDEX(GVS!$F:$F,MATCH(B250,GVS!$A:$A,0)),"onbekend ID")))</f>
        <v>daratumumab (Darzalex®)</v>
      </c>
      <c r="E250" s="15" t="n">
        <f aca="false">IF(B250="","",IFERROR(IF(INDEX(Intramuraal!$C:$C,MATCH(B250,Intramuraal!$A:$A,0))="","",INDEX(Intramuraal!$C:$C,MATCH(B250,Intramuraal!$A:$A,0))),IFERROR(IF(INDEX(GVS!$C:$C,MATCH(B250,GVS!$A:$A,0))="","",INDEX(GVS!$C:$C,MATCH(B250,GVS!$A:$A,0))),"")))</f>
        <v>45673</v>
      </c>
      <c r="F250" s="14" t="str">
        <f aca="false">IF(B250="","",IFERROR(IF(INDEX(Intramuraal!$J:$J,MATCH(B250,Intramuraal!$A:$A,0))="","",INDEX(Intramuraal!$J:$J,MATCH(B250,Intramuraal!$A:$A,0))),IFERROR(IF(INDEX(GVS!$J:$J,MATCH(B250,GVS!$A:$A,0))="","",INDEX(GVS!$J:$J,MATCH(B250,GVS!$A:$A,0))),"")))</f>
        <v>Hemato-oncologie</v>
      </c>
      <c r="G250" s="14" t="str">
        <f aca="false">IF(B250="","",IFERROR(IF(INDEX(Intramuraal!$N:$N,MATCH(B250,Intramuraal!$A:$A,0))="","",INDEX(Intramuraal!$N:$N,MATCH(B250,Intramuraal!$A:$A,0))),IFERROR(IF(INDEX(GVS!$N:$N,MATCH(B250,GVS!$A:$A,0))="","",INDEX(GVS!$N:$N,MATCH(B250,GVS!$A:$A,0))),"")))</f>
        <v>AL-amyloïdose</v>
      </c>
      <c r="H250" s="14" t="str">
        <f aca="false">IF(B250="","",IFERROR(IF(INDEX(Intramuraal!$O:$O,MATCH(B250,Intramuraal!$A:$A,0))="","",INDEX(Intramuraal!$O:$O,MATCH(B250,Intramuraal!$A:$A,0))),IFERROR(IF(INDEX(GVS!$O:$O,MATCH(B250,GVS!$A:$A,0))="","",INDEX(GVS!$O:$O,MATCH(B250,GVS!$A:$A,0))),"")))</f>
        <v>1e lijn</v>
      </c>
      <c r="I250" s="14" t="s">
        <v>7580</v>
      </c>
      <c r="J250" s="14" t="s">
        <v>7604</v>
      </c>
      <c r="K250" s="16" t="s">
        <v>8484</v>
      </c>
      <c r="L250" s="14" t="s">
        <v>7586</v>
      </c>
      <c r="M250" s="14" t="s">
        <v>7536</v>
      </c>
      <c r="N250" s="16" t="s">
        <v>8485</v>
      </c>
      <c r="O250" s="14" t="s">
        <v>7607</v>
      </c>
      <c r="P250" s="14" t="s">
        <v>8423</v>
      </c>
      <c r="Q250" s="16"/>
      <c r="R250" s="14" t="s">
        <v>8486</v>
      </c>
      <c r="S250" s="14" t="s">
        <v>8433</v>
      </c>
      <c r="T250" s="15" t="n">
        <v>46286</v>
      </c>
      <c r="U250" s="14" t="s">
        <v>168</v>
      </c>
    </row>
    <row r="251" customFormat="false" ht="51" hidden="false" customHeight="true" outlineLevel="0" collapsed="false">
      <c r="A251" s="14" t="str">
        <f aca="false">IF(B251="","","ARG-"&amp;TEXT(ROW()-1,"0000"))</f>
        <v>ARG-0250</v>
      </c>
      <c r="B251" s="14" t="s">
        <v>1049</v>
      </c>
      <c r="C251" s="14" t="str">
        <f aca="false">IF(B251="","",IF(LEFT(B251,3)="INT","Intramuraal",IF(LEFT(B251,3)="GVS","GVS","")))</f>
        <v>Intramuraal</v>
      </c>
      <c r="D251" s="14" t="str">
        <f aca="false">IF(B251="","",IFERROR(INDEX(Intramuraal!$F:$F,MATCH(B251,Intramuraal!$A:$A,0)),IFERROR(INDEX(GVS!$F:$F,MATCH(B251,GVS!$A:$A,0)),"onbekend ID")))</f>
        <v>daratumumab (Darzalex®)</v>
      </c>
      <c r="E251" s="15" t="n">
        <f aca="false">IF(B251="","",IFERROR(IF(INDEX(Intramuraal!$C:$C,MATCH(B251,Intramuraal!$A:$A,0))="","",INDEX(Intramuraal!$C:$C,MATCH(B251,Intramuraal!$A:$A,0))),IFERROR(IF(INDEX(GVS!$C:$C,MATCH(B251,GVS!$A:$A,0))="","",INDEX(GVS!$C:$C,MATCH(B251,GVS!$A:$A,0))),"")))</f>
        <v>45673</v>
      </c>
      <c r="F251" s="14" t="str">
        <f aca="false">IF(B251="","",IFERROR(IF(INDEX(Intramuraal!$J:$J,MATCH(B251,Intramuraal!$A:$A,0))="","",INDEX(Intramuraal!$J:$J,MATCH(B251,Intramuraal!$A:$A,0))),IFERROR(IF(INDEX(GVS!$J:$J,MATCH(B251,GVS!$A:$A,0))="","",INDEX(GVS!$J:$J,MATCH(B251,GVS!$A:$A,0))),"")))</f>
        <v>Hemato-oncologie</v>
      </c>
      <c r="G251" s="14" t="str">
        <f aca="false">IF(B251="","",IFERROR(IF(INDEX(Intramuraal!$N:$N,MATCH(B251,Intramuraal!$A:$A,0))="","",INDEX(Intramuraal!$N:$N,MATCH(B251,Intramuraal!$A:$A,0))),IFERROR(IF(INDEX(GVS!$N:$N,MATCH(B251,GVS!$A:$A,0))="","",INDEX(GVS!$N:$N,MATCH(B251,GVS!$A:$A,0))),"")))</f>
        <v>AL-amyloïdose</v>
      </c>
      <c r="H251" s="14" t="str">
        <f aca="false">IF(B251="","",IFERROR(IF(INDEX(Intramuraal!$O:$O,MATCH(B251,Intramuraal!$A:$A,0))="","",INDEX(Intramuraal!$O:$O,MATCH(B251,Intramuraal!$A:$A,0))),IFERROR(IF(INDEX(GVS!$O:$O,MATCH(B251,GVS!$A:$A,0))="","",INDEX(GVS!$O:$O,MATCH(B251,GVS!$A:$A,0))),"")))</f>
        <v>1e lijn</v>
      </c>
      <c r="I251" s="14" t="s">
        <v>7570</v>
      </c>
      <c r="J251" s="14" t="s">
        <v>2691</v>
      </c>
      <c r="K251" s="16" t="s">
        <v>8487</v>
      </c>
      <c r="L251" s="14" t="s">
        <v>7566</v>
      </c>
      <c r="M251" s="14" t="s">
        <v>7550</v>
      </c>
      <c r="N251" s="16" t="s">
        <v>8488</v>
      </c>
      <c r="O251" s="14" t="s">
        <v>7607</v>
      </c>
      <c r="P251" s="14" t="s">
        <v>8489</v>
      </c>
      <c r="Q251" s="16"/>
      <c r="R251" s="14" t="s">
        <v>8490</v>
      </c>
      <c r="S251" s="14" t="s">
        <v>8433</v>
      </c>
      <c r="T251" s="15" t="n">
        <v>46286</v>
      </c>
      <c r="U251" s="14" t="s">
        <v>168</v>
      </c>
    </row>
    <row r="252" customFormat="false" ht="63.75" hidden="false" customHeight="true" outlineLevel="0" collapsed="false">
      <c r="A252" s="14" t="str">
        <f aca="false">IF(B252="","","ARG-"&amp;TEXT(ROW()-1,"0000"))</f>
        <v>ARG-0251</v>
      </c>
      <c r="B252" s="14" t="s">
        <v>1033</v>
      </c>
      <c r="C252" s="14" t="str">
        <f aca="false">IF(B252="","",IF(LEFT(B252,3)="INT","Intramuraal",IF(LEFT(B252,3)="GVS","GVS","")))</f>
        <v>Intramuraal</v>
      </c>
      <c r="D252" s="14" t="str">
        <f aca="false">IF(B252="","",IFERROR(INDEX(Intramuraal!$F:$F,MATCH(B252,Intramuraal!$A:$A,0)),IFERROR(INDEX(GVS!$F:$F,MATCH(B252,GVS!$A:$A,0)),"onbekend ID")))</f>
        <v>ciltacabtagene autoleucel (Carvykti®)</v>
      </c>
      <c r="E252" s="15" t="n">
        <f aca="false">IF(B252="","",IFERROR(IF(INDEX(Intramuraal!$C:$C,MATCH(B252,Intramuraal!$A:$A,0))="","",INDEX(Intramuraal!$C:$C,MATCH(B252,Intramuraal!$A:$A,0))),IFERROR(IF(INDEX(GVS!$C:$C,MATCH(B252,GVS!$A:$A,0))="","",INDEX(GVS!$C:$C,MATCH(B252,GVS!$A:$A,0))),"")))</f>
        <v>45706</v>
      </c>
      <c r="F252" s="14" t="str">
        <f aca="false">IF(B252="","",IFERROR(IF(INDEX(Intramuraal!$J:$J,MATCH(B252,Intramuraal!$A:$A,0))="","",INDEX(Intramuraal!$J:$J,MATCH(B252,Intramuraal!$A:$A,0))),IFERROR(IF(INDEX(GVS!$J:$J,MATCH(B252,GVS!$A:$A,0))="","",INDEX(GVS!$J:$J,MATCH(B252,GVS!$A:$A,0))),"")))</f>
        <v>Hemato-oncologie</v>
      </c>
      <c r="G252" s="14" t="str">
        <f aca="false">IF(B252="","",IFERROR(IF(INDEX(Intramuraal!$N:$N,MATCH(B252,Intramuraal!$A:$A,0))="","",INDEX(Intramuraal!$N:$N,MATCH(B252,Intramuraal!$A:$A,0))),IFERROR(IF(INDEX(GVS!$N:$N,MATCH(B252,GVS!$A:$A,0))="","",INDEX(GVS!$N:$N,MATCH(B252,GVS!$A:$A,0))),"")))</f>
        <v>Multipel myeloom</v>
      </c>
      <c r="H252" s="14" t="str">
        <f aca="false">IF(B252="","",IFERROR(IF(INDEX(Intramuraal!$O:$O,MATCH(B252,Intramuraal!$A:$A,0))="","",INDEX(Intramuraal!$O:$O,MATCH(B252,Intramuraal!$A:$A,0))),IFERROR(IF(INDEX(GVS!$O:$O,MATCH(B252,GVS!$A:$A,0))="","",INDEX(GVS!$O:$O,MATCH(B252,GVS!$A:$A,0))),"")))</f>
        <v>3e lijn of later</v>
      </c>
      <c r="I252" s="14" t="s">
        <v>7532</v>
      </c>
      <c r="J252" s="14" t="s">
        <v>7559</v>
      </c>
      <c r="K252" s="16" t="s">
        <v>8491</v>
      </c>
      <c r="L252" s="14" t="s">
        <v>7535</v>
      </c>
      <c r="M252" s="14" t="s">
        <v>7543</v>
      </c>
      <c r="N252" s="16" t="s">
        <v>8492</v>
      </c>
      <c r="O252" s="14" t="s">
        <v>7607</v>
      </c>
      <c r="P252" s="14" t="s">
        <v>8085</v>
      </c>
      <c r="Q252" s="16"/>
      <c r="R252" s="14" t="s">
        <v>8493</v>
      </c>
      <c r="S252" s="14" t="s">
        <v>8433</v>
      </c>
      <c r="T252" s="15" t="n">
        <v>46286</v>
      </c>
      <c r="U252" s="14" t="s">
        <v>168</v>
      </c>
    </row>
    <row r="253" customFormat="false" ht="76.5" hidden="false" customHeight="true" outlineLevel="0" collapsed="false">
      <c r="A253" s="14" t="str">
        <f aca="false">IF(B253="","","ARG-"&amp;TEXT(ROW()-1,"0000"))</f>
        <v>ARG-0252</v>
      </c>
      <c r="B253" s="14" t="s">
        <v>1033</v>
      </c>
      <c r="C253" s="14" t="str">
        <f aca="false">IF(B253="","",IF(LEFT(B253,3)="INT","Intramuraal",IF(LEFT(B253,3)="GVS","GVS","")))</f>
        <v>Intramuraal</v>
      </c>
      <c r="D253" s="14" t="str">
        <f aca="false">IF(B253="","",IFERROR(INDEX(Intramuraal!$F:$F,MATCH(B253,Intramuraal!$A:$A,0)),IFERROR(INDEX(GVS!$F:$F,MATCH(B253,GVS!$A:$A,0)),"onbekend ID")))</f>
        <v>ciltacabtagene autoleucel (Carvykti®)</v>
      </c>
      <c r="E253" s="15" t="n">
        <f aca="false">IF(B253="","",IFERROR(IF(INDEX(Intramuraal!$C:$C,MATCH(B253,Intramuraal!$A:$A,0))="","",INDEX(Intramuraal!$C:$C,MATCH(B253,Intramuraal!$A:$A,0))),IFERROR(IF(INDEX(GVS!$C:$C,MATCH(B253,GVS!$A:$A,0))="","",INDEX(GVS!$C:$C,MATCH(B253,GVS!$A:$A,0))),"")))</f>
        <v>45706</v>
      </c>
      <c r="F253" s="14" t="str">
        <f aca="false">IF(B253="","",IFERROR(IF(INDEX(Intramuraal!$J:$J,MATCH(B253,Intramuraal!$A:$A,0))="","",INDEX(Intramuraal!$J:$J,MATCH(B253,Intramuraal!$A:$A,0))),IFERROR(IF(INDEX(GVS!$J:$J,MATCH(B253,GVS!$A:$A,0))="","",INDEX(GVS!$J:$J,MATCH(B253,GVS!$A:$A,0))),"")))</f>
        <v>Hemato-oncologie</v>
      </c>
      <c r="G253" s="14" t="str">
        <f aca="false">IF(B253="","",IFERROR(IF(INDEX(Intramuraal!$N:$N,MATCH(B253,Intramuraal!$A:$A,0))="","",INDEX(Intramuraal!$N:$N,MATCH(B253,Intramuraal!$A:$A,0))),IFERROR(IF(INDEX(GVS!$N:$N,MATCH(B253,GVS!$A:$A,0))="","",INDEX(GVS!$N:$N,MATCH(B253,GVS!$A:$A,0))),"")))</f>
        <v>Multipel myeloom</v>
      </c>
      <c r="H253" s="14" t="str">
        <f aca="false">IF(B253="","",IFERROR(IF(INDEX(Intramuraal!$O:$O,MATCH(B253,Intramuraal!$A:$A,0))="","",INDEX(Intramuraal!$O:$O,MATCH(B253,Intramuraal!$A:$A,0))),IFERROR(IF(INDEX(GVS!$O:$O,MATCH(B253,GVS!$A:$A,0))="","",INDEX(GVS!$O:$O,MATCH(B253,GVS!$A:$A,0))),"")))</f>
        <v>3e lijn of later</v>
      </c>
      <c r="I253" s="14" t="s">
        <v>7580</v>
      </c>
      <c r="J253" s="14" t="s">
        <v>7559</v>
      </c>
      <c r="K253" s="16" t="s">
        <v>8494</v>
      </c>
      <c r="L253" s="14" t="s">
        <v>7586</v>
      </c>
      <c r="M253" s="14" t="s">
        <v>7536</v>
      </c>
      <c r="N253" s="16" t="s">
        <v>8495</v>
      </c>
      <c r="O253" s="14" t="s">
        <v>7607</v>
      </c>
      <c r="P253" s="14" t="s">
        <v>7959</v>
      </c>
      <c r="Q253" s="16"/>
      <c r="R253" s="14" t="s">
        <v>8496</v>
      </c>
      <c r="S253" s="14" t="s">
        <v>8433</v>
      </c>
      <c r="T253" s="15" t="n">
        <v>46286</v>
      </c>
      <c r="U253" s="14" t="s">
        <v>168</v>
      </c>
    </row>
    <row r="254" customFormat="false" ht="76.5" hidden="false" customHeight="true" outlineLevel="0" collapsed="false">
      <c r="A254" s="14" t="str">
        <f aca="false">IF(B254="","","ARG-"&amp;TEXT(ROW()-1,"0000"))</f>
        <v>ARG-0253</v>
      </c>
      <c r="B254" s="14" t="s">
        <v>1033</v>
      </c>
      <c r="C254" s="14" t="str">
        <f aca="false">IF(B254="","",IF(LEFT(B254,3)="INT","Intramuraal",IF(LEFT(B254,3)="GVS","GVS","")))</f>
        <v>Intramuraal</v>
      </c>
      <c r="D254" s="14" t="str">
        <f aca="false">IF(B254="","",IFERROR(INDEX(Intramuraal!$F:$F,MATCH(B254,Intramuraal!$A:$A,0)),IFERROR(INDEX(GVS!$F:$F,MATCH(B254,GVS!$A:$A,0)),"onbekend ID")))</f>
        <v>ciltacabtagene autoleucel (Carvykti®)</v>
      </c>
      <c r="E254" s="15" t="n">
        <f aca="false">IF(B254="","",IFERROR(IF(INDEX(Intramuraal!$C:$C,MATCH(B254,Intramuraal!$A:$A,0))="","",INDEX(Intramuraal!$C:$C,MATCH(B254,Intramuraal!$A:$A,0))),IFERROR(IF(INDEX(GVS!$C:$C,MATCH(B254,GVS!$A:$A,0))="","",INDEX(GVS!$C:$C,MATCH(B254,GVS!$A:$A,0))),"")))</f>
        <v>45706</v>
      </c>
      <c r="F254" s="14" t="str">
        <f aca="false">IF(B254="","",IFERROR(IF(INDEX(Intramuraal!$J:$J,MATCH(B254,Intramuraal!$A:$A,0))="","",INDEX(Intramuraal!$J:$J,MATCH(B254,Intramuraal!$A:$A,0))),IFERROR(IF(INDEX(GVS!$J:$J,MATCH(B254,GVS!$A:$A,0))="","",INDEX(GVS!$J:$J,MATCH(B254,GVS!$A:$A,0))),"")))</f>
        <v>Hemato-oncologie</v>
      </c>
      <c r="G254" s="14" t="str">
        <f aca="false">IF(B254="","",IFERROR(IF(INDEX(Intramuraal!$N:$N,MATCH(B254,Intramuraal!$A:$A,0))="","",INDEX(Intramuraal!$N:$N,MATCH(B254,Intramuraal!$A:$A,0))),IFERROR(IF(INDEX(GVS!$N:$N,MATCH(B254,GVS!$A:$A,0))="","",INDEX(GVS!$N:$N,MATCH(B254,GVS!$A:$A,0))),"")))</f>
        <v>Multipel myeloom</v>
      </c>
      <c r="H254" s="14" t="str">
        <f aca="false">IF(B254="","",IFERROR(IF(INDEX(Intramuraal!$O:$O,MATCH(B254,Intramuraal!$A:$A,0))="","",INDEX(Intramuraal!$O:$O,MATCH(B254,Intramuraal!$A:$A,0))),IFERROR(IF(INDEX(GVS!$O:$O,MATCH(B254,GVS!$A:$A,0))="","",INDEX(GVS!$O:$O,MATCH(B254,GVS!$A:$A,0))),"")))</f>
        <v>3e lijn of later</v>
      </c>
      <c r="I254" s="14" t="s">
        <v>7580</v>
      </c>
      <c r="J254" s="14" t="s">
        <v>7604</v>
      </c>
      <c r="K254" s="16" t="s">
        <v>8497</v>
      </c>
      <c r="L254" s="14" t="s">
        <v>7586</v>
      </c>
      <c r="M254" s="14" t="s">
        <v>7536</v>
      </c>
      <c r="N254" s="16" t="s">
        <v>8498</v>
      </c>
      <c r="O254" s="14" t="s">
        <v>7607</v>
      </c>
      <c r="P254" s="14" t="s">
        <v>8499</v>
      </c>
      <c r="Q254" s="16"/>
      <c r="R254" s="14" t="s">
        <v>8500</v>
      </c>
      <c r="S254" s="14" t="s">
        <v>8433</v>
      </c>
      <c r="T254" s="15" t="n">
        <v>46286</v>
      </c>
      <c r="U254" s="14" t="s">
        <v>168</v>
      </c>
    </row>
    <row r="255" customFormat="false" ht="63.75" hidden="false" customHeight="true" outlineLevel="0" collapsed="false">
      <c r="A255" s="14" t="str">
        <f aca="false">IF(B255="","","ARG-"&amp;TEXT(ROW()-1,"0000"))</f>
        <v>ARG-0254</v>
      </c>
      <c r="B255" s="14" t="s">
        <v>1033</v>
      </c>
      <c r="C255" s="14" t="str">
        <f aca="false">IF(B255="","",IF(LEFT(B255,3)="INT","Intramuraal",IF(LEFT(B255,3)="GVS","GVS","")))</f>
        <v>Intramuraal</v>
      </c>
      <c r="D255" s="14" t="str">
        <f aca="false">IF(B255="","",IFERROR(INDEX(Intramuraal!$F:$F,MATCH(B255,Intramuraal!$A:$A,0)),IFERROR(INDEX(GVS!$F:$F,MATCH(B255,GVS!$A:$A,0)),"onbekend ID")))</f>
        <v>ciltacabtagene autoleucel (Carvykti®)</v>
      </c>
      <c r="E255" s="15" t="n">
        <f aca="false">IF(B255="","",IFERROR(IF(INDEX(Intramuraal!$C:$C,MATCH(B255,Intramuraal!$A:$A,0))="","",INDEX(Intramuraal!$C:$C,MATCH(B255,Intramuraal!$A:$A,0))),IFERROR(IF(INDEX(GVS!$C:$C,MATCH(B255,GVS!$A:$A,0))="","",INDEX(GVS!$C:$C,MATCH(B255,GVS!$A:$A,0))),"")))</f>
        <v>45706</v>
      </c>
      <c r="F255" s="14" t="str">
        <f aca="false">IF(B255="","",IFERROR(IF(INDEX(Intramuraal!$J:$J,MATCH(B255,Intramuraal!$A:$A,0))="","",INDEX(Intramuraal!$J:$J,MATCH(B255,Intramuraal!$A:$A,0))),IFERROR(IF(INDEX(GVS!$J:$J,MATCH(B255,GVS!$A:$A,0))="","",INDEX(GVS!$J:$J,MATCH(B255,GVS!$A:$A,0))),"")))</f>
        <v>Hemato-oncologie</v>
      </c>
      <c r="G255" s="14" t="str">
        <f aca="false">IF(B255="","",IFERROR(IF(INDEX(Intramuraal!$N:$N,MATCH(B255,Intramuraal!$A:$A,0))="","",INDEX(Intramuraal!$N:$N,MATCH(B255,Intramuraal!$A:$A,0))),IFERROR(IF(INDEX(GVS!$N:$N,MATCH(B255,GVS!$A:$A,0))="","",INDEX(GVS!$N:$N,MATCH(B255,GVS!$A:$A,0))),"")))</f>
        <v>Multipel myeloom</v>
      </c>
      <c r="H255" s="14" t="str">
        <f aca="false">IF(B255="","",IFERROR(IF(INDEX(Intramuraal!$O:$O,MATCH(B255,Intramuraal!$A:$A,0))="","",INDEX(Intramuraal!$O:$O,MATCH(B255,Intramuraal!$A:$A,0))),IFERROR(IF(INDEX(GVS!$O:$O,MATCH(B255,GVS!$A:$A,0))="","",INDEX(GVS!$O:$O,MATCH(B255,GVS!$A:$A,0))),"")))</f>
        <v>3e lijn of later</v>
      </c>
      <c r="I255" s="14" t="s">
        <v>7617</v>
      </c>
      <c r="J255" s="14" t="s">
        <v>7604</v>
      </c>
      <c r="K255" s="16" t="s">
        <v>8501</v>
      </c>
      <c r="L255" s="14" t="s">
        <v>7586</v>
      </c>
      <c r="M255" s="14" t="s">
        <v>7536</v>
      </c>
      <c r="N255" s="16" t="s">
        <v>8502</v>
      </c>
      <c r="O255" s="14" t="s">
        <v>7614</v>
      </c>
      <c r="P255" s="14" t="s">
        <v>8503</v>
      </c>
      <c r="Q255" s="16"/>
      <c r="R255" s="14" t="s">
        <v>8504</v>
      </c>
      <c r="S255" s="14" t="s">
        <v>8433</v>
      </c>
      <c r="T255" s="15" t="n">
        <v>46286</v>
      </c>
      <c r="U255" s="14" t="s">
        <v>168</v>
      </c>
    </row>
    <row r="256" customFormat="false" ht="76.5" hidden="false" customHeight="true" outlineLevel="0" collapsed="false">
      <c r="A256" s="14" t="str">
        <f aca="false">IF(B256="","","ARG-"&amp;TEXT(ROW()-1,"0000"))</f>
        <v>ARG-0255</v>
      </c>
      <c r="B256" s="14" t="s">
        <v>1033</v>
      </c>
      <c r="C256" s="14" t="str">
        <f aca="false">IF(B256="","",IF(LEFT(B256,3)="INT","Intramuraal",IF(LEFT(B256,3)="GVS","GVS","")))</f>
        <v>Intramuraal</v>
      </c>
      <c r="D256" s="14" t="str">
        <f aca="false">IF(B256="","",IFERROR(INDEX(Intramuraal!$F:$F,MATCH(B256,Intramuraal!$A:$A,0)),IFERROR(INDEX(GVS!$F:$F,MATCH(B256,GVS!$A:$A,0)),"onbekend ID")))</f>
        <v>ciltacabtagene autoleucel (Carvykti®)</v>
      </c>
      <c r="E256" s="15" t="n">
        <f aca="false">IF(B256="","",IFERROR(IF(INDEX(Intramuraal!$C:$C,MATCH(B256,Intramuraal!$A:$A,0))="","",INDEX(Intramuraal!$C:$C,MATCH(B256,Intramuraal!$A:$A,0))),IFERROR(IF(INDEX(GVS!$C:$C,MATCH(B256,GVS!$A:$A,0))="","",INDEX(GVS!$C:$C,MATCH(B256,GVS!$A:$A,0))),"")))</f>
        <v>45706</v>
      </c>
      <c r="F256" s="14" t="str">
        <f aca="false">IF(B256="","",IFERROR(IF(INDEX(Intramuraal!$J:$J,MATCH(B256,Intramuraal!$A:$A,0))="","",INDEX(Intramuraal!$J:$J,MATCH(B256,Intramuraal!$A:$A,0))),IFERROR(IF(INDEX(GVS!$J:$J,MATCH(B256,GVS!$A:$A,0))="","",INDEX(GVS!$J:$J,MATCH(B256,GVS!$A:$A,0))),"")))</f>
        <v>Hemato-oncologie</v>
      </c>
      <c r="G256" s="14" t="str">
        <f aca="false">IF(B256="","",IFERROR(IF(INDEX(Intramuraal!$N:$N,MATCH(B256,Intramuraal!$A:$A,0))="","",INDEX(Intramuraal!$N:$N,MATCH(B256,Intramuraal!$A:$A,0))),IFERROR(IF(INDEX(GVS!$N:$N,MATCH(B256,GVS!$A:$A,0))="","",INDEX(GVS!$N:$N,MATCH(B256,GVS!$A:$A,0))),"")))</f>
        <v>Multipel myeloom</v>
      </c>
      <c r="H256" s="14" t="str">
        <f aca="false">IF(B256="","",IFERROR(IF(INDEX(Intramuraal!$O:$O,MATCH(B256,Intramuraal!$A:$A,0))="","",INDEX(Intramuraal!$O:$O,MATCH(B256,Intramuraal!$A:$A,0))),IFERROR(IF(INDEX(GVS!$O:$O,MATCH(B256,GVS!$A:$A,0))="","",INDEX(GVS!$O:$O,MATCH(B256,GVS!$A:$A,0))),"")))</f>
        <v>3e lijn of later</v>
      </c>
      <c r="I256" s="14" t="s">
        <v>7617</v>
      </c>
      <c r="J256" s="14" t="s">
        <v>2691</v>
      </c>
      <c r="K256" s="16" t="s">
        <v>8505</v>
      </c>
      <c r="L256" s="14" t="s">
        <v>7566</v>
      </c>
      <c r="M256" s="14" t="s">
        <v>7536</v>
      </c>
      <c r="N256" s="16" t="s">
        <v>8506</v>
      </c>
      <c r="O256" s="14" t="s">
        <v>7614</v>
      </c>
      <c r="P256" s="14" t="s">
        <v>7897</v>
      </c>
      <c r="Q256" s="16"/>
      <c r="R256" s="14" t="s">
        <v>8507</v>
      </c>
      <c r="S256" s="14" t="s">
        <v>8433</v>
      </c>
      <c r="T256" s="15" t="n">
        <v>46286</v>
      </c>
      <c r="U256" s="14" t="s">
        <v>168</v>
      </c>
    </row>
    <row r="257" customFormat="false" ht="51" hidden="false" customHeight="true" outlineLevel="0" collapsed="false">
      <c r="A257" s="14" t="str">
        <f aca="false">IF(B257="","","ARG-"&amp;TEXT(ROW()-1,"0000"))</f>
        <v>ARG-0256</v>
      </c>
      <c r="B257" s="14" t="s">
        <v>1033</v>
      </c>
      <c r="C257" s="14" t="str">
        <f aca="false">IF(B257="","",IF(LEFT(B257,3)="INT","Intramuraal",IF(LEFT(B257,3)="GVS","GVS","")))</f>
        <v>Intramuraal</v>
      </c>
      <c r="D257" s="14" t="str">
        <f aca="false">IF(B257="","",IFERROR(INDEX(Intramuraal!$F:$F,MATCH(B257,Intramuraal!$A:$A,0)),IFERROR(INDEX(GVS!$F:$F,MATCH(B257,GVS!$A:$A,0)),"onbekend ID")))</f>
        <v>ciltacabtagene autoleucel (Carvykti®)</v>
      </c>
      <c r="E257" s="15" t="n">
        <f aca="false">IF(B257="","",IFERROR(IF(INDEX(Intramuraal!$C:$C,MATCH(B257,Intramuraal!$A:$A,0))="","",INDEX(Intramuraal!$C:$C,MATCH(B257,Intramuraal!$A:$A,0))),IFERROR(IF(INDEX(GVS!$C:$C,MATCH(B257,GVS!$A:$A,0))="","",INDEX(GVS!$C:$C,MATCH(B257,GVS!$A:$A,0))),"")))</f>
        <v>45706</v>
      </c>
      <c r="F257" s="14" t="str">
        <f aca="false">IF(B257="","",IFERROR(IF(INDEX(Intramuraal!$J:$J,MATCH(B257,Intramuraal!$A:$A,0))="","",INDEX(Intramuraal!$J:$J,MATCH(B257,Intramuraal!$A:$A,0))),IFERROR(IF(INDEX(GVS!$J:$J,MATCH(B257,GVS!$A:$A,0))="","",INDEX(GVS!$J:$J,MATCH(B257,GVS!$A:$A,0))),"")))</f>
        <v>Hemato-oncologie</v>
      </c>
      <c r="G257" s="14" t="str">
        <f aca="false">IF(B257="","",IFERROR(IF(INDEX(Intramuraal!$N:$N,MATCH(B257,Intramuraal!$A:$A,0))="","",INDEX(Intramuraal!$N:$N,MATCH(B257,Intramuraal!$A:$A,0))),IFERROR(IF(INDEX(GVS!$N:$N,MATCH(B257,GVS!$A:$A,0))="","",INDEX(GVS!$N:$N,MATCH(B257,GVS!$A:$A,0))),"")))</f>
        <v>Multipel myeloom</v>
      </c>
      <c r="H257" s="14" t="str">
        <f aca="false">IF(B257="","",IFERROR(IF(INDEX(Intramuraal!$O:$O,MATCH(B257,Intramuraal!$A:$A,0))="","",INDEX(Intramuraal!$O:$O,MATCH(B257,Intramuraal!$A:$A,0))),IFERROR(IF(INDEX(GVS!$O:$O,MATCH(B257,GVS!$A:$A,0))="","",INDEX(GVS!$O:$O,MATCH(B257,GVS!$A:$A,0))),"")))</f>
        <v>3e lijn of later</v>
      </c>
      <c r="I257" s="14" t="s">
        <v>7658</v>
      </c>
      <c r="J257" s="14" t="s">
        <v>7659</v>
      </c>
      <c r="K257" s="16" t="s">
        <v>8508</v>
      </c>
      <c r="L257" s="14" t="s">
        <v>7549</v>
      </c>
      <c r="M257" s="14" t="s">
        <v>7543</v>
      </c>
      <c r="N257" s="16" t="s">
        <v>8509</v>
      </c>
      <c r="O257" s="14" t="s">
        <v>7662</v>
      </c>
      <c r="P257" s="14" t="s">
        <v>8389</v>
      </c>
      <c r="Q257" s="16"/>
      <c r="R257" s="14" t="s">
        <v>8510</v>
      </c>
      <c r="S257" s="14" t="s">
        <v>8433</v>
      </c>
      <c r="T257" s="15" t="n">
        <v>46286</v>
      </c>
      <c r="U257" s="14" t="s">
        <v>168</v>
      </c>
    </row>
    <row r="258" customFormat="false" ht="51" hidden="false" customHeight="true" outlineLevel="0" collapsed="false">
      <c r="A258" s="14" t="str">
        <f aca="false">IF(B258="","","ARG-"&amp;TEXT(ROW()-1,"0000"))</f>
        <v>ARG-0257</v>
      </c>
      <c r="B258" s="14" t="s">
        <v>1033</v>
      </c>
      <c r="C258" s="14" t="str">
        <f aca="false">IF(B258="","",IF(LEFT(B258,3)="INT","Intramuraal",IF(LEFT(B258,3)="GVS","GVS","")))</f>
        <v>Intramuraal</v>
      </c>
      <c r="D258" s="14" t="str">
        <f aca="false">IF(B258="","",IFERROR(INDEX(Intramuraal!$F:$F,MATCH(B258,Intramuraal!$A:$A,0)),IFERROR(INDEX(GVS!$F:$F,MATCH(B258,GVS!$A:$A,0)),"onbekend ID")))</f>
        <v>ciltacabtagene autoleucel (Carvykti®)</v>
      </c>
      <c r="E258" s="15" t="n">
        <f aca="false">IF(B258="","",IFERROR(IF(INDEX(Intramuraal!$C:$C,MATCH(B258,Intramuraal!$A:$A,0))="","",INDEX(Intramuraal!$C:$C,MATCH(B258,Intramuraal!$A:$A,0))),IFERROR(IF(INDEX(GVS!$C:$C,MATCH(B258,GVS!$A:$A,0))="","",INDEX(GVS!$C:$C,MATCH(B258,GVS!$A:$A,0))),"")))</f>
        <v>45706</v>
      </c>
      <c r="F258" s="14" t="str">
        <f aca="false">IF(B258="","",IFERROR(IF(INDEX(Intramuraal!$J:$J,MATCH(B258,Intramuraal!$A:$A,0))="","",INDEX(Intramuraal!$J:$J,MATCH(B258,Intramuraal!$A:$A,0))),IFERROR(IF(INDEX(GVS!$J:$J,MATCH(B258,GVS!$A:$A,0))="","",INDEX(GVS!$J:$J,MATCH(B258,GVS!$A:$A,0))),"")))</f>
        <v>Hemato-oncologie</v>
      </c>
      <c r="G258" s="14" t="str">
        <f aca="false">IF(B258="","",IFERROR(IF(INDEX(Intramuraal!$N:$N,MATCH(B258,Intramuraal!$A:$A,0))="","",INDEX(Intramuraal!$N:$N,MATCH(B258,Intramuraal!$A:$A,0))),IFERROR(IF(INDEX(GVS!$N:$N,MATCH(B258,GVS!$A:$A,0))="","",INDEX(GVS!$N:$N,MATCH(B258,GVS!$A:$A,0))),"")))</f>
        <v>Multipel myeloom</v>
      </c>
      <c r="H258" s="14" t="str">
        <f aca="false">IF(B258="","",IFERROR(IF(INDEX(Intramuraal!$O:$O,MATCH(B258,Intramuraal!$A:$A,0))="","",INDEX(Intramuraal!$O:$O,MATCH(B258,Intramuraal!$A:$A,0))),IFERROR(IF(INDEX(GVS!$O:$O,MATCH(B258,GVS!$A:$A,0))="","",INDEX(GVS!$O:$O,MATCH(B258,GVS!$A:$A,0))),"")))</f>
        <v>3e lijn of later</v>
      </c>
      <c r="I258" s="14" t="s">
        <v>7574</v>
      </c>
      <c r="J258" s="14" t="s">
        <v>7575</v>
      </c>
      <c r="K258" s="16" t="s">
        <v>8511</v>
      </c>
      <c r="L258" s="14" t="s">
        <v>7535</v>
      </c>
      <c r="M258" s="14" t="s">
        <v>7550</v>
      </c>
      <c r="N258" s="16" t="s">
        <v>8512</v>
      </c>
      <c r="O258" s="14" t="s">
        <v>7607</v>
      </c>
      <c r="P258" s="14" t="s">
        <v>8393</v>
      </c>
      <c r="Q258" s="16"/>
      <c r="R258" s="14" t="s">
        <v>8513</v>
      </c>
      <c r="S258" s="14" t="s">
        <v>8433</v>
      </c>
      <c r="T258" s="15" t="n">
        <v>46286</v>
      </c>
      <c r="U258" s="14" t="s">
        <v>168</v>
      </c>
    </row>
    <row r="259" customFormat="false" ht="63.75" hidden="false" customHeight="true" outlineLevel="0" collapsed="false">
      <c r="A259" s="14" t="str">
        <f aca="false">IF(B259="","","ARG-"&amp;TEXT(ROW()-1,"0000"))</f>
        <v>ARG-0258</v>
      </c>
      <c r="B259" s="14" t="s">
        <v>1033</v>
      </c>
      <c r="C259" s="14" t="str">
        <f aca="false">IF(B259="","",IF(LEFT(B259,3)="INT","Intramuraal",IF(LEFT(B259,3)="GVS","GVS","")))</f>
        <v>Intramuraal</v>
      </c>
      <c r="D259" s="14" t="str">
        <f aca="false">IF(B259="","",IFERROR(INDEX(Intramuraal!$F:$F,MATCH(B259,Intramuraal!$A:$A,0)),IFERROR(INDEX(GVS!$F:$F,MATCH(B259,GVS!$A:$A,0)),"onbekend ID")))</f>
        <v>ciltacabtagene autoleucel (Carvykti®)</v>
      </c>
      <c r="E259" s="15" t="n">
        <f aca="false">IF(B259="","",IFERROR(IF(INDEX(Intramuraal!$C:$C,MATCH(B259,Intramuraal!$A:$A,0))="","",INDEX(Intramuraal!$C:$C,MATCH(B259,Intramuraal!$A:$A,0))),IFERROR(IF(INDEX(GVS!$C:$C,MATCH(B259,GVS!$A:$A,0))="","",INDEX(GVS!$C:$C,MATCH(B259,GVS!$A:$A,0))),"")))</f>
        <v>45706</v>
      </c>
      <c r="F259" s="14" t="str">
        <f aca="false">IF(B259="","",IFERROR(IF(INDEX(Intramuraal!$J:$J,MATCH(B259,Intramuraal!$A:$A,0))="","",INDEX(Intramuraal!$J:$J,MATCH(B259,Intramuraal!$A:$A,0))),IFERROR(IF(INDEX(GVS!$J:$J,MATCH(B259,GVS!$A:$A,0))="","",INDEX(GVS!$J:$J,MATCH(B259,GVS!$A:$A,0))),"")))</f>
        <v>Hemato-oncologie</v>
      </c>
      <c r="G259" s="14" t="str">
        <f aca="false">IF(B259="","",IFERROR(IF(INDEX(Intramuraal!$N:$N,MATCH(B259,Intramuraal!$A:$A,0))="","",INDEX(Intramuraal!$N:$N,MATCH(B259,Intramuraal!$A:$A,0))),IFERROR(IF(INDEX(GVS!$N:$N,MATCH(B259,GVS!$A:$A,0))="","",INDEX(GVS!$N:$N,MATCH(B259,GVS!$A:$A,0))),"")))</f>
        <v>Multipel myeloom</v>
      </c>
      <c r="H259" s="14" t="str">
        <f aca="false">IF(B259="","",IFERROR(IF(INDEX(Intramuraal!$O:$O,MATCH(B259,Intramuraal!$A:$A,0))="","",INDEX(Intramuraal!$O:$O,MATCH(B259,Intramuraal!$A:$A,0))),IFERROR(IF(INDEX(GVS!$O:$O,MATCH(B259,GVS!$A:$A,0))="","",INDEX(GVS!$O:$O,MATCH(B259,GVS!$A:$A,0))),"")))</f>
        <v>3e lijn of later</v>
      </c>
      <c r="I259" s="14" t="s">
        <v>7570</v>
      </c>
      <c r="J259" s="14" t="s">
        <v>2691</v>
      </c>
      <c r="K259" s="16" t="s">
        <v>8514</v>
      </c>
      <c r="L259" s="14" t="s">
        <v>7566</v>
      </c>
      <c r="M259" s="14" t="s">
        <v>7550</v>
      </c>
      <c r="N259" s="16" t="s">
        <v>8515</v>
      </c>
      <c r="O259" s="14" t="s">
        <v>7607</v>
      </c>
      <c r="P259" s="14" t="s">
        <v>7780</v>
      </c>
      <c r="Q259" s="16"/>
      <c r="R259" s="14" t="s">
        <v>8516</v>
      </c>
      <c r="S259" s="14" t="s">
        <v>8433</v>
      </c>
      <c r="T259" s="15" t="n">
        <v>46286</v>
      </c>
      <c r="U259" s="14" t="s">
        <v>168</v>
      </c>
    </row>
    <row r="260" customFormat="false" ht="102" hidden="false" customHeight="true" outlineLevel="0" collapsed="false">
      <c r="A260" s="14" t="str">
        <f aca="false">IF(B260="","","ARG-"&amp;TEXT(ROW()-1,"0000"))</f>
        <v>ARG-0259</v>
      </c>
      <c r="B260" s="14" t="s">
        <v>984</v>
      </c>
      <c r="C260" s="14" t="str">
        <f aca="false">IF(B260="","",IF(LEFT(B260,3)="INT","Intramuraal",IF(LEFT(B260,3)="GVS","GVS","")))</f>
        <v>Intramuraal</v>
      </c>
      <c r="D260" s="14" t="str">
        <f aca="false">IF(B260="","",IFERROR(INDEX(Intramuraal!$F:$F,MATCH(B260,Intramuraal!$A:$A,0)),IFERROR(INDEX(GVS!$F:$F,MATCH(B260,GVS!$A:$A,0)),"onbekend ID")))</f>
        <v>avapritinib (Ayvakyt®)</v>
      </c>
      <c r="E260" s="15" t="n">
        <f aca="false">IF(B260="","",IFERROR(IF(INDEX(Intramuraal!$C:$C,MATCH(B260,Intramuraal!$A:$A,0))="","",INDEX(Intramuraal!$C:$C,MATCH(B260,Intramuraal!$A:$A,0))),IFERROR(IF(INDEX(GVS!$C:$C,MATCH(B260,GVS!$A:$A,0))="","",INDEX(GVS!$C:$C,MATCH(B260,GVS!$A:$A,0))),"")))</f>
        <v>45728</v>
      </c>
      <c r="F260" s="14" t="str">
        <f aca="false">IF(B260="","",IFERROR(IF(INDEX(Intramuraal!$J:$J,MATCH(B260,Intramuraal!$A:$A,0))="","",INDEX(Intramuraal!$J:$J,MATCH(B260,Intramuraal!$A:$A,0))),IFERROR(IF(INDEX(GVS!$J:$J,MATCH(B260,GVS!$A:$A,0))="","",INDEX(GVS!$J:$J,MATCH(B260,GVS!$A:$A,0))),"")))</f>
        <v>Hemato-oncologie</v>
      </c>
      <c r="G260" s="14" t="str">
        <f aca="false">IF(B260="","",IFERROR(IF(INDEX(Intramuraal!$N:$N,MATCH(B260,Intramuraal!$A:$A,0))="","",INDEX(Intramuraal!$N:$N,MATCH(B260,Intramuraal!$A:$A,0))),IFERROR(IF(INDEX(GVS!$N:$N,MATCH(B260,GVS!$A:$A,0))="","",INDEX(GVS!$N:$N,MATCH(B260,GVS!$A:$A,0))),"")))</f>
        <v>Systemische mastocytose</v>
      </c>
      <c r="H260" s="14" t="str">
        <f aca="false">IF(B260="","",IFERROR(IF(INDEX(Intramuraal!$O:$O,MATCH(B260,Intramuraal!$A:$A,0))="","",INDEX(Intramuraal!$O:$O,MATCH(B260,Intramuraal!$A:$A,0))),IFERROR(IF(INDEX(GVS!$O:$O,MATCH(B260,GVS!$A:$A,0))="","",INDEX(GVS!$O:$O,MATCH(B260,GVS!$A:$A,0))),"")))</f>
        <v>2e lijn</v>
      </c>
      <c r="I260" s="14" t="s">
        <v>7532</v>
      </c>
      <c r="J260" s="14" t="s">
        <v>7547</v>
      </c>
      <c r="K260" s="16" t="s">
        <v>8517</v>
      </c>
      <c r="L260" s="14" t="s">
        <v>7535</v>
      </c>
      <c r="M260" s="14" t="s">
        <v>7536</v>
      </c>
      <c r="N260" s="16" t="s">
        <v>8518</v>
      </c>
      <c r="O260" s="14" t="s">
        <v>7607</v>
      </c>
      <c r="P260" s="14" t="s">
        <v>7844</v>
      </c>
      <c r="Q260" s="16"/>
      <c r="R260" s="14" t="s">
        <v>8519</v>
      </c>
      <c r="S260" s="14" t="s">
        <v>8520</v>
      </c>
      <c r="T260" s="15" t="n">
        <v>46286</v>
      </c>
      <c r="U260" s="14" t="s">
        <v>168</v>
      </c>
    </row>
    <row r="261" customFormat="false" ht="63.75" hidden="false" customHeight="true" outlineLevel="0" collapsed="false">
      <c r="A261" s="14" t="str">
        <f aca="false">IF(B261="","","ARG-"&amp;TEXT(ROW()-1,"0000"))</f>
        <v>ARG-0260</v>
      </c>
      <c r="B261" s="14" t="s">
        <v>984</v>
      </c>
      <c r="C261" s="14" t="str">
        <f aca="false">IF(B261="","",IF(LEFT(B261,3)="INT","Intramuraal",IF(LEFT(B261,3)="GVS","GVS","")))</f>
        <v>Intramuraal</v>
      </c>
      <c r="D261" s="14" t="str">
        <f aca="false">IF(B261="","",IFERROR(INDEX(Intramuraal!$F:$F,MATCH(B261,Intramuraal!$A:$A,0)),IFERROR(INDEX(GVS!$F:$F,MATCH(B261,GVS!$A:$A,0)),"onbekend ID")))</f>
        <v>avapritinib (Ayvakyt®)</v>
      </c>
      <c r="E261" s="15" t="n">
        <f aca="false">IF(B261="","",IFERROR(IF(INDEX(Intramuraal!$C:$C,MATCH(B261,Intramuraal!$A:$A,0))="","",INDEX(Intramuraal!$C:$C,MATCH(B261,Intramuraal!$A:$A,0))),IFERROR(IF(INDEX(GVS!$C:$C,MATCH(B261,GVS!$A:$A,0))="","",INDEX(GVS!$C:$C,MATCH(B261,GVS!$A:$A,0))),"")))</f>
        <v>45728</v>
      </c>
      <c r="F261" s="14" t="str">
        <f aca="false">IF(B261="","",IFERROR(IF(INDEX(Intramuraal!$J:$J,MATCH(B261,Intramuraal!$A:$A,0))="","",INDEX(Intramuraal!$J:$J,MATCH(B261,Intramuraal!$A:$A,0))),IFERROR(IF(INDEX(GVS!$J:$J,MATCH(B261,GVS!$A:$A,0))="","",INDEX(GVS!$J:$J,MATCH(B261,GVS!$A:$A,0))),"")))</f>
        <v>Hemato-oncologie</v>
      </c>
      <c r="G261" s="14" t="str">
        <f aca="false">IF(B261="","",IFERROR(IF(INDEX(Intramuraal!$N:$N,MATCH(B261,Intramuraal!$A:$A,0))="","",INDEX(Intramuraal!$N:$N,MATCH(B261,Intramuraal!$A:$A,0))),IFERROR(IF(INDEX(GVS!$N:$N,MATCH(B261,GVS!$A:$A,0))="","",INDEX(GVS!$N:$N,MATCH(B261,GVS!$A:$A,0))),"")))</f>
        <v>Systemische mastocytose</v>
      </c>
      <c r="H261" s="14" t="str">
        <f aca="false">IF(B261="","",IFERROR(IF(INDEX(Intramuraal!$O:$O,MATCH(B261,Intramuraal!$A:$A,0))="","",INDEX(Intramuraal!$O:$O,MATCH(B261,Intramuraal!$A:$A,0))),IFERROR(IF(INDEX(GVS!$O:$O,MATCH(B261,GVS!$A:$A,0))="","",INDEX(GVS!$O:$O,MATCH(B261,GVS!$A:$A,0))),"")))</f>
        <v>2e lijn</v>
      </c>
      <c r="I261" s="14" t="s">
        <v>7580</v>
      </c>
      <c r="J261" s="14" t="s">
        <v>7604</v>
      </c>
      <c r="K261" s="16" t="s">
        <v>8521</v>
      </c>
      <c r="L261" s="14" t="s">
        <v>7586</v>
      </c>
      <c r="M261" s="14" t="s">
        <v>7536</v>
      </c>
      <c r="N261" s="16" t="s">
        <v>8522</v>
      </c>
      <c r="O261" s="14" t="s">
        <v>7607</v>
      </c>
      <c r="P261" s="14" t="s">
        <v>8085</v>
      </c>
      <c r="Q261" s="16"/>
      <c r="R261" s="14" t="s">
        <v>8523</v>
      </c>
      <c r="S261" s="14" t="s">
        <v>8520</v>
      </c>
      <c r="T261" s="15" t="n">
        <v>46286</v>
      </c>
      <c r="U261" s="14" t="s">
        <v>168</v>
      </c>
    </row>
    <row r="262" customFormat="false" ht="63.75" hidden="false" customHeight="true" outlineLevel="0" collapsed="false">
      <c r="A262" s="14" t="str">
        <f aca="false">IF(B262="","","ARG-"&amp;TEXT(ROW()-1,"0000"))</f>
        <v>ARG-0261</v>
      </c>
      <c r="B262" s="14" t="s">
        <v>984</v>
      </c>
      <c r="C262" s="14" t="str">
        <f aca="false">IF(B262="","",IF(LEFT(B262,3)="INT","Intramuraal",IF(LEFT(B262,3)="GVS","GVS","")))</f>
        <v>Intramuraal</v>
      </c>
      <c r="D262" s="14" t="str">
        <f aca="false">IF(B262="","",IFERROR(INDEX(Intramuraal!$F:$F,MATCH(B262,Intramuraal!$A:$A,0)),IFERROR(INDEX(GVS!$F:$F,MATCH(B262,GVS!$A:$A,0)),"onbekend ID")))</f>
        <v>avapritinib (Ayvakyt®)</v>
      </c>
      <c r="E262" s="15" t="n">
        <f aca="false">IF(B262="","",IFERROR(IF(INDEX(Intramuraal!$C:$C,MATCH(B262,Intramuraal!$A:$A,0))="","",INDEX(Intramuraal!$C:$C,MATCH(B262,Intramuraal!$A:$A,0))),IFERROR(IF(INDEX(GVS!$C:$C,MATCH(B262,GVS!$A:$A,0))="","",INDEX(GVS!$C:$C,MATCH(B262,GVS!$A:$A,0))),"")))</f>
        <v>45728</v>
      </c>
      <c r="F262" s="14" t="str">
        <f aca="false">IF(B262="","",IFERROR(IF(INDEX(Intramuraal!$J:$J,MATCH(B262,Intramuraal!$A:$A,0))="","",INDEX(Intramuraal!$J:$J,MATCH(B262,Intramuraal!$A:$A,0))),IFERROR(IF(INDEX(GVS!$J:$J,MATCH(B262,GVS!$A:$A,0))="","",INDEX(GVS!$J:$J,MATCH(B262,GVS!$A:$A,0))),"")))</f>
        <v>Hemato-oncologie</v>
      </c>
      <c r="G262" s="14" t="str">
        <f aca="false">IF(B262="","",IFERROR(IF(INDEX(Intramuraal!$N:$N,MATCH(B262,Intramuraal!$A:$A,0))="","",INDEX(Intramuraal!$N:$N,MATCH(B262,Intramuraal!$A:$A,0))),IFERROR(IF(INDEX(GVS!$N:$N,MATCH(B262,GVS!$A:$A,0))="","",INDEX(GVS!$N:$N,MATCH(B262,GVS!$A:$A,0))),"")))</f>
        <v>Systemische mastocytose</v>
      </c>
      <c r="H262" s="14" t="str">
        <f aca="false">IF(B262="","",IFERROR(IF(INDEX(Intramuraal!$O:$O,MATCH(B262,Intramuraal!$A:$A,0))="","",INDEX(Intramuraal!$O:$O,MATCH(B262,Intramuraal!$A:$A,0))),IFERROR(IF(INDEX(GVS!$O:$O,MATCH(B262,GVS!$A:$A,0))="","",INDEX(GVS!$O:$O,MATCH(B262,GVS!$A:$A,0))),"")))</f>
        <v>2e lijn</v>
      </c>
      <c r="I262" s="14" t="s">
        <v>7617</v>
      </c>
      <c r="J262" s="14" t="s">
        <v>7604</v>
      </c>
      <c r="K262" s="16" t="s">
        <v>8524</v>
      </c>
      <c r="L262" s="14" t="s">
        <v>7549</v>
      </c>
      <c r="M262" s="14" t="s">
        <v>7536</v>
      </c>
      <c r="N262" s="16" t="s">
        <v>8525</v>
      </c>
      <c r="O262" s="14" t="s">
        <v>7614</v>
      </c>
      <c r="P262" s="14" t="s">
        <v>7897</v>
      </c>
      <c r="Q262" s="16"/>
      <c r="R262" s="14" t="s">
        <v>8526</v>
      </c>
      <c r="S262" s="14" t="s">
        <v>8520</v>
      </c>
      <c r="T262" s="15" t="n">
        <v>46286</v>
      </c>
      <c r="U262" s="14" t="s">
        <v>168</v>
      </c>
    </row>
    <row r="263" customFormat="false" ht="51" hidden="false" customHeight="true" outlineLevel="0" collapsed="false">
      <c r="A263" s="14" t="str">
        <f aca="false">IF(B263="","","ARG-"&amp;TEXT(ROW()-1,"0000"))</f>
        <v>ARG-0262</v>
      </c>
      <c r="B263" s="14" t="s">
        <v>984</v>
      </c>
      <c r="C263" s="14" t="str">
        <f aca="false">IF(B263="","",IF(LEFT(B263,3)="INT","Intramuraal",IF(LEFT(B263,3)="GVS","GVS","")))</f>
        <v>Intramuraal</v>
      </c>
      <c r="D263" s="14" t="str">
        <f aca="false">IF(B263="","",IFERROR(INDEX(Intramuraal!$F:$F,MATCH(B263,Intramuraal!$A:$A,0)),IFERROR(INDEX(GVS!$F:$F,MATCH(B263,GVS!$A:$A,0)),"onbekend ID")))</f>
        <v>avapritinib (Ayvakyt®)</v>
      </c>
      <c r="E263" s="15" t="n">
        <f aca="false">IF(B263="","",IFERROR(IF(INDEX(Intramuraal!$C:$C,MATCH(B263,Intramuraal!$A:$A,0))="","",INDEX(Intramuraal!$C:$C,MATCH(B263,Intramuraal!$A:$A,0))),IFERROR(IF(INDEX(GVS!$C:$C,MATCH(B263,GVS!$A:$A,0))="","",INDEX(GVS!$C:$C,MATCH(B263,GVS!$A:$A,0))),"")))</f>
        <v>45728</v>
      </c>
      <c r="F263" s="14" t="str">
        <f aca="false">IF(B263="","",IFERROR(IF(INDEX(Intramuraal!$J:$J,MATCH(B263,Intramuraal!$A:$A,0))="","",INDEX(Intramuraal!$J:$J,MATCH(B263,Intramuraal!$A:$A,0))),IFERROR(IF(INDEX(GVS!$J:$J,MATCH(B263,GVS!$A:$A,0))="","",INDEX(GVS!$J:$J,MATCH(B263,GVS!$A:$A,0))),"")))</f>
        <v>Hemato-oncologie</v>
      </c>
      <c r="G263" s="14" t="str">
        <f aca="false">IF(B263="","",IFERROR(IF(INDEX(Intramuraal!$N:$N,MATCH(B263,Intramuraal!$A:$A,0))="","",INDEX(Intramuraal!$N:$N,MATCH(B263,Intramuraal!$A:$A,0))),IFERROR(IF(INDEX(GVS!$N:$N,MATCH(B263,GVS!$A:$A,0))="","",INDEX(GVS!$N:$N,MATCH(B263,GVS!$A:$A,0))),"")))</f>
        <v>Systemische mastocytose</v>
      </c>
      <c r="H263" s="14" t="str">
        <f aca="false">IF(B263="","",IFERROR(IF(INDEX(Intramuraal!$O:$O,MATCH(B263,Intramuraal!$A:$A,0))="","",INDEX(Intramuraal!$O:$O,MATCH(B263,Intramuraal!$A:$A,0))),IFERROR(IF(INDEX(GVS!$O:$O,MATCH(B263,GVS!$A:$A,0))="","",INDEX(GVS!$O:$O,MATCH(B263,GVS!$A:$A,0))),"")))</f>
        <v>2e lijn</v>
      </c>
      <c r="I263" s="14" t="s">
        <v>7574</v>
      </c>
      <c r="J263" s="14" t="s">
        <v>7575</v>
      </c>
      <c r="K263" s="16" t="s">
        <v>8527</v>
      </c>
      <c r="L263" s="14" t="s">
        <v>7566</v>
      </c>
      <c r="M263" s="14" t="s">
        <v>7543</v>
      </c>
      <c r="N263" s="16" t="s">
        <v>8528</v>
      </c>
      <c r="O263" s="14" t="s">
        <v>7607</v>
      </c>
      <c r="P263" s="14" t="s">
        <v>8529</v>
      </c>
      <c r="Q263" s="16"/>
      <c r="R263" s="14" t="s">
        <v>8530</v>
      </c>
      <c r="S263" s="14" t="s">
        <v>8520</v>
      </c>
      <c r="T263" s="15" t="n">
        <v>46286</v>
      </c>
      <c r="U263" s="14" t="s">
        <v>168</v>
      </c>
    </row>
    <row r="264" customFormat="false" ht="38.25" hidden="false" customHeight="true" outlineLevel="0" collapsed="false">
      <c r="A264" s="14" t="str">
        <f aca="false">IF(B264="","","ARG-"&amp;TEXT(ROW()-1,"0000"))</f>
        <v>ARG-0263</v>
      </c>
      <c r="B264" s="14" t="s">
        <v>984</v>
      </c>
      <c r="C264" s="14" t="str">
        <f aca="false">IF(B264="","",IF(LEFT(B264,3)="INT","Intramuraal",IF(LEFT(B264,3)="GVS","GVS","")))</f>
        <v>Intramuraal</v>
      </c>
      <c r="D264" s="14" t="str">
        <f aca="false">IF(B264="","",IFERROR(INDEX(Intramuraal!$F:$F,MATCH(B264,Intramuraal!$A:$A,0)),IFERROR(INDEX(GVS!$F:$F,MATCH(B264,GVS!$A:$A,0)),"onbekend ID")))</f>
        <v>avapritinib (Ayvakyt®)</v>
      </c>
      <c r="E264" s="15" t="n">
        <f aca="false">IF(B264="","",IFERROR(IF(INDEX(Intramuraal!$C:$C,MATCH(B264,Intramuraal!$A:$A,0))="","",INDEX(Intramuraal!$C:$C,MATCH(B264,Intramuraal!$A:$A,0))),IFERROR(IF(INDEX(GVS!$C:$C,MATCH(B264,GVS!$A:$A,0))="","",INDEX(GVS!$C:$C,MATCH(B264,GVS!$A:$A,0))),"")))</f>
        <v>45728</v>
      </c>
      <c r="F264" s="14" t="str">
        <f aca="false">IF(B264="","",IFERROR(IF(INDEX(Intramuraal!$J:$J,MATCH(B264,Intramuraal!$A:$A,0))="","",INDEX(Intramuraal!$J:$J,MATCH(B264,Intramuraal!$A:$A,0))),IFERROR(IF(INDEX(GVS!$J:$J,MATCH(B264,GVS!$A:$A,0))="","",INDEX(GVS!$J:$J,MATCH(B264,GVS!$A:$A,0))),"")))</f>
        <v>Hemato-oncologie</v>
      </c>
      <c r="G264" s="14" t="str">
        <f aca="false">IF(B264="","",IFERROR(IF(INDEX(Intramuraal!$N:$N,MATCH(B264,Intramuraal!$A:$A,0))="","",INDEX(Intramuraal!$N:$N,MATCH(B264,Intramuraal!$A:$A,0))),IFERROR(IF(INDEX(GVS!$N:$N,MATCH(B264,GVS!$A:$A,0))="","",INDEX(GVS!$N:$N,MATCH(B264,GVS!$A:$A,0))),"")))</f>
        <v>Systemische mastocytose</v>
      </c>
      <c r="H264" s="14" t="str">
        <f aca="false">IF(B264="","",IFERROR(IF(INDEX(Intramuraal!$O:$O,MATCH(B264,Intramuraal!$A:$A,0))="","",INDEX(Intramuraal!$O:$O,MATCH(B264,Intramuraal!$A:$A,0))),IFERROR(IF(INDEX(GVS!$O:$O,MATCH(B264,GVS!$A:$A,0))="","",INDEX(GVS!$O:$O,MATCH(B264,GVS!$A:$A,0))),"")))</f>
        <v>2e lijn</v>
      </c>
      <c r="I264" s="14" t="s">
        <v>7658</v>
      </c>
      <c r="J264" s="14" t="s">
        <v>7659</v>
      </c>
      <c r="K264" s="16" t="s">
        <v>8531</v>
      </c>
      <c r="L264" s="14" t="s">
        <v>7535</v>
      </c>
      <c r="M264" s="14" t="s">
        <v>7550</v>
      </c>
      <c r="N264" s="16" t="s">
        <v>8532</v>
      </c>
      <c r="O264" s="14" t="s">
        <v>7662</v>
      </c>
      <c r="P264" s="14" t="s">
        <v>8442</v>
      </c>
      <c r="Q264" s="16"/>
      <c r="R264" s="14" t="s">
        <v>8533</v>
      </c>
      <c r="S264" s="14" t="s">
        <v>8520</v>
      </c>
      <c r="T264" s="15" t="n">
        <v>46286</v>
      </c>
      <c r="U264" s="14" t="s">
        <v>168</v>
      </c>
    </row>
    <row r="265" customFormat="false" ht="63.75" hidden="false" customHeight="true" outlineLevel="0" collapsed="false">
      <c r="A265" s="14" t="str">
        <f aca="false">IF(B265="","","ARG-"&amp;TEXT(ROW()-1,"0000"))</f>
        <v>ARG-0264</v>
      </c>
      <c r="B265" s="14" t="s">
        <v>886</v>
      </c>
      <c r="C265" s="14" t="str">
        <f aca="false">IF(B265="","",IF(LEFT(B265,3)="INT","Intramuraal",IF(LEFT(B265,3)="GVS","GVS","")))</f>
        <v>Intramuraal</v>
      </c>
      <c r="D265" s="14" t="str">
        <f aca="false">IF(B265="","",IFERROR(INDEX(Intramuraal!$F:$F,MATCH(B265,Intramuraal!$A:$A,0)),IFERROR(INDEX(GVS!$F:$F,MATCH(B265,GVS!$A:$A,0)),"onbekend ID")))</f>
        <v>teclistamab (Tecvayli®)</v>
      </c>
      <c r="E265" s="15" t="n">
        <f aca="false">IF(B265="","",IFERROR(IF(INDEX(Intramuraal!$C:$C,MATCH(B265,Intramuraal!$A:$A,0))="","",INDEX(Intramuraal!$C:$C,MATCH(B265,Intramuraal!$A:$A,0))),IFERROR(IF(INDEX(GVS!$C:$C,MATCH(B265,GVS!$A:$A,0))="","",INDEX(GVS!$C:$C,MATCH(B265,GVS!$A:$A,0))),"")))</f>
        <v>45761</v>
      </c>
      <c r="F265" s="14" t="str">
        <f aca="false">IF(B265="","",IFERROR(IF(INDEX(Intramuraal!$J:$J,MATCH(B265,Intramuraal!$A:$A,0))="","",INDEX(Intramuraal!$J:$J,MATCH(B265,Intramuraal!$A:$A,0))),IFERROR(IF(INDEX(GVS!$J:$J,MATCH(B265,GVS!$A:$A,0))="","",INDEX(GVS!$J:$J,MATCH(B265,GVS!$A:$A,0))),"")))</f>
        <v>Hemato-oncologie</v>
      </c>
      <c r="G265" s="14" t="str">
        <f aca="false">IF(B265="","",IFERROR(IF(INDEX(Intramuraal!$N:$N,MATCH(B265,Intramuraal!$A:$A,0))="","",INDEX(Intramuraal!$N:$N,MATCH(B265,Intramuraal!$A:$A,0))),IFERROR(IF(INDEX(GVS!$N:$N,MATCH(B265,GVS!$A:$A,0))="","",INDEX(GVS!$N:$N,MATCH(B265,GVS!$A:$A,0))),"")))</f>
        <v>Multipel myeloom</v>
      </c>
      <c r="H265" s="14" t="str">
        <f aca="false">IF(B265="","",IFERROR(IF(INDEX(Intramuraal!$O:$O,MATCH(B265,Intramuraal!$A:$A,0))="","",INDEX(Intramuraal!$O:$O,MATCH(B265,Intramuraal!$A:$A,0))),IFERROR(IF(INDEX(GVS!$O:$O,MATCH(B265,GVS!$A:$A,0))="","",INDEX(GVS!$O:$O,MATCH(B265,GVS!$A:$A,0))),"")))</f>
        <v>3e lijn of later</v>
      </c>
      <c r="I265" s="14" t="s">
        <v>7580</v>
      </c>
      <c r="J265" s="14" t="s">
        <v>7604</v>
      </c>
      <c r="K265" s="16" t="s">
        <v>8534</v>
      </c>
      <c r="L265" s="14" t="s">
        <v>7586</v>
      </c>
      <c r="M265" s="14" t="s">
        <v>7536</v>
      </c>
      <c r="N265" s="16" t="s">
        <v>8535</v>
      </c>
      <c r="O265" s="14" t="s">
        <v>7607</v>
      </c>
      <c r="P265" s="14" t="s">
        <v>8413</v>
      </c>
      <c r="Q265" s="16"/>
      <c r="R265" s="14" t="s">
        <v>8536</v>
      </c>
      <c r="S265" s="14" t="s">
        <v>8520</v>
      </c>
      <c r="T265" s="15" t="n">
        <v>46286</v>
      </c>
      <c r="U265" s="14" t="s">
        <v>168</v>
      </c>
    </row>
    <row r="266" customFormat="false" ht="76.5" hidden="false" customHeight="true" outlineLevel="0" collapsed="false">
      <c r="A266" s="14" t="str">
        <f aca="false">IF(B266="","","ARG-"&amp;TEXT(ROW()-1,"0000"))</f>
        <v>ARG-0265</v>
      </c>
      <c r="B266" s="14" t="s">
        <v>886</v>
      </c>
      <c r="C266" s="14" t="str">
        <f aca="false">IF(B266="","",IF(LEFT(B266,3)="INT","Intramuraal",IF(LEFT(B266,3)="GVS","GVS","")))</f>
        <v>Intramuraal</v>
      </c>
      <c r="D266" s="14" t="str">
        <f aca="false">IF(B266="","",IFERROR(INDEX(Intramuraal!$F:$F,MATCH(B266,Intramuraal!$A:$A,0)),IFERROR(INDEX(GVS!$F:$F,MATCH(B266,GVS!$A:$A,0)),"onbekend ID")))</f>
        <v>teclistamab (Tecvayli®)</v>
      </c>
      <c r="E266" s="15" t="n">
        <f aca="false">IF(B266="","",IFERROR(IF(INDEX(Intramuraal!$C:$C,MATCH(B266,Intramuraal!$A:$A,0))="","",INDEX(Intramuraal!$C:$C,MATCH(B266,Intramuraal!$A:$A,0))),IFERROR(IF(INDEX(GVS!$C:$C,MATCH(B266,GVS!$A:$A,0))="","",INDEX(GVS!$C:$C,MATCH(B266,GVS!$A:$A,0))),"")))</f>
        <v>45761</v>
      </c>
      <c r="F266" s="14" t="str">
        <f aca="false">IF(B266="","",IFERROR(IF(INDEX(Intramuraal!$J:$J,MATCH(B266,Intramuraal!$A:$A,0))="","",INDEX(Intramuraal!$J:$J,MATCH(B266,Intramuraal!$A:$A,0))),IFERROR(IF(INDEX(GVS!$J:$J,MATCH(B266,GVS!$A:$A,0))="","",INDEX(GVS!$J:$J,MATCH(B266,GVS!$A:$A,0))),"")))</f>
        <v>Hemato-oncologie</v>
      </c>
      <c r="G266" s="14" t="str">
        <f aca="false">IF(B266="","",IFERROR(IF(INDEX(Intramuraal!$N:$N,MATCH(B266,Intramuraal!$A:$A,0))="","",INDEX(Intramuraal!$N:$N,MATCH(B266,Intramuraal!$A:$A,0))),IFERROR(IF(INDEX(GVS!$N:$N,MATCH(B266,GVS!$A:$A,0))="","",INDEX(GVS!$N:$N,MATCH(B266,GVS!$A:$A,0))),"")))</f>
        <v>Multipel myeloom</v>
      </c>
      <c r="H266" s="14" t="str">
        <f aca="false">IF(B266="","",IFERROR(IF(INDEX(Intramuraal!$O:$O,MATCH(B266,Intramuraal!$A:$A,0))="","",INDEX(Intramuraal!$O:$O,MATCH(B266,Intramuraal!$A:$A,0))),IFERROR(IF(INDEX(GVS!$O:$O,MATCH(B266,GVS!$A:$A,0))="","",INDEX(GVS!$O:$O,MATCH(B266,GVS!$A:$A,0))),"")))</f>
        <v>3e lijn of later</v>
      </c>
      <c r="I266" s="14" t="s">
        <v>7580</v>
      </c>
      <c r="J266" s="14" t="s">
        <v>7564</v>
      </c>
      <c r="K266" s="16" t="s">
        <v>8537</v>
      </c>
      <c r="L266" s="14" t="s">
        <v>7586</v>
      </c>
      <c r="M266" s="14" t="s">
        <v>7536</v>
      </c>
      <c r="N266" s="16" t="s">
        <v>8538</v>
      </c>
      <c r="O266" s="14" t="s">
        <v>7607</v>
      </c>
      <c r="P266" s="14" t="s">
        <v>8539</v>
      </c>
      <c r="Q266" s="16"/>
      <c r="R266" s="14" t="s">
        <v>8540</v>
      </c>
      <c r="S266" s="14" t="s">
        <v>8520</v>
      </c>
      <c r="T266" s="15" t="n">
        <v>46286</v>
      </c>
      <c r="U266" s="14" t="s">
        <v>168</v>
      </c>
    </row>
    <row r="267" customFormat="false" ht="89.25" hidden="false" customHeight="true" outlineLevel="0" collapsed="false">
      <c r="A267" s="14" t="str">
        <f aca="false">IF(B267="","","ARG-"&amp;TEXT(ROW()-1,"0000"))</f>
        <v>ARG-0266</v>
      </c>
      <c r="B267" s="14" t="s">
        <v>886</v>
      </c>
      <c r="C267" s="14" t="str">
        <f aca="false">IF(B267="","",IF(LEFT(B267,3)="INT","Intramuraal",IF(LEFT(B267,3)="GVS","GVS","")))</f>
        <v>Intramuraal</v>
      </c>
      <c r="D267" s="14" t="str">
        <f aca="false">IF(B267="","",IFERROR(INDEX(Intramuraal!$F:$F,MATCH(B267,Intramuraal!$A:$A,0)),IFERROR(INDEX(GVS!$F:$F,MATCH(B267,GVS!$A:$A,0)),"onbekend ID")))</f>
        <v>teclistamab (Tecvayli®)</v>
      </c>
      <c r="E267" s="15" t="n">
        <f aca="false">IF(B267="","",IFERROR(IF(INDEX(Intramuraal!$C:$C,MATCH(B267,Intramuraal!$A:$A,0))="","",INDEX(Intramuraal!$C:$C,MATCH(B267,Intramuraal!$A:$A,0))),IFERROR(IF(INDEX(GVS!$C:$C,MATCH(B267,GVS!$A:$A,0))="","",INDEX(GVS!$C:$C,MATCH(B267,GVS!$A:$A,0))),"")))</f>
        <v>45761</v>
      </c>
      <c r="F267" s="14" t="str">
        <f aca="false">IF(B267="","",IFERROR(IF(INDEX(Intramuraal!$J:$J,MATCH(B267,Intramuraal!$A:$A,0))="","",INDEX(Intramuraal!$J:$J,MATCH(B267,Intramuraal!$A:$A,0))),IFERROR(IF(INDEX(GVS!$J:$J,MATCH(B267,GVS!$A:$A,0))="","",INDEX(GVS!$J:$J,MATCH(B267,GVS!$A:$A,0))),"")))</f>
        <v>Hemato-oncologie</v>
      </c>
      <c r="G267" s="14" t="str">
        <f aca="false">IF(B267="","",IFERROR(IF(INDEX(Intramuraal!$N:$N,MATCH(B267,Intramuraal!$A:$A,0))="","",INDEX(Intramuraal!$N:$N,MATCH(B267,Intramuraal!$A:$A,0))),IFERROR(IF(INDEX(GVS!$N:$N,MATCH(B267,GVS!$A:$A,0))="","",INDEX(GVS!$N:$N,MATCH(B267,GVS!$A:$A,0))),"")))</f>
        <v>Multipel myeloom</v>
      </c>
      <c r="H267" s="14" t="str">
        <f aca="false">IF(B267="","",IFERROR(IF(INDEX(Intramuraal!$O:$O,MATCH(B267,Intramuraal!$A:$A,0))="","",INDEX(Intramuraal!$O:$O,MATCH(B267,Intramuraal!$A:$A,0))),IFERROR(IF(INDEX(GVS!$O:$O,MATCH(B267,GVS!$A:$A,0))="","",INDEX(GVS!$O:$O,MATCH(B267,GVS!$A:$A,0))),"")))</f>
        <v>3e lijn of later</v>
      </c>
      <c r="I267" s="14" t="s">
        <v>7580</v>
      </c>
      <c r="J267" s="14" t="s">
        <v>7604</v>
      </c>
      <c r="K267" s="16" t="s">
        <v>8541</v>
      </c>
      <c r="L267" s="14" t="s">
        <v>7586</v>
      </c>
      <c r="M267" s="14" t="s">
        <v>7536</v>
      </c>
      <c r="N267" s="16" t="s">
        <v>8542</v>
      </c>
      <c r="O267" s="14" t="s">
        <v>8304</v>
      </c>
      <c r="P267" s="14" t="s">
        <v>8543</v>
      </c>
      <c r="Q267" s="16"/>
      <c r="R267" s="14" t="s">
        <v>8544</v>
      </c>
      <c r="S267" s="14" t="s">
        <v>8520</v>
      </c>
      <c r="T267" s="15" t="n">
        <v>46286</v>
      </c>
      <c r="U267" s="14" t="s">
        <v>168</v>
      </c>
    </row>
    <row r="268" customFormat="false" ht="76.5" hidden="false" customHeight="true" outlineLevel="0" collapsed="false">
      <c r="A268" s="14" t="str">
        <f aca="false">IF(B268="","","ARG-"&amp;TEXT(ROW()-1,"0000"))</f>
        <v>ARG-0267</v>
      </c>
      <c r="B268" s="14" t="s">
        <v>886</v>
      </c>
      <c r="C268" s="14" t="str">
        <f aca="false">IF(B268="","",IF(LEFT(B268,3)="INT","Intramuraal",IF(LEFT(B268,3)="GVS","GVS","")))</f>
        <v>Intramuraal</v>
      </c>
      <c r="D268" s="14" t="str">
        <f aca="false">IF(B268="","",IFERROR(INDEX(Intramuraal!$F:$F,MATCH(B268,Intramuraal!$A:$A,0)),IFERROR(INDEX(GVS!$F:$F,MATCH(B268,GVS!$A:$A,0)),"onbekend ID")))</f>
        <v>teclistamab (Tecvayli®)</v>
      </c>
      <c r="E268" s="15" t="n">
        <f aca="false">IF(B268="","",IFERROR(IF(INDEX(Intramuraal!$C:$C,MATCH(B268,Intramuraal!$A:$A,0))="","",INDEX(Intramuraal!$C:$C,MATCH(B268,Intramuraal!$A:$A,0))),IFERROR(IF(INDEX(GVS!$C:$C,MATCH(B268,GVS!$A:$A,0))="","",INDEX(GVS!$C:$C,MATCH(B268,GVS!$A:$A,0))),"")))</f>
        <v>45761</v>
      </c>
      <c r="F268" s="14" t="str">
        <f aca="false">IF(B268="","",IFERROR(IF(INDEX(Intramuraal!$J:$J,MATCH(B268,Intramuraal!$A:$A,0))="","",INDEX(Intramuraal!$J:$J,MATCH(B268,Intramuraal!$A:$A,0))),IFERROR(IF(INDEX(GVS!$J:$J,MATCH(B268,GVS!$A:$A,0))="","",INDEX(GVS!$J:$J,MATCH(B268,GVS!$A:$A,0))),"")))</f>
        <v>Hemato-oncologie</v>
      </c>
      <c r="G268" s="14" t="str">
        <f aca="false">IF(B268="","",IFERROR(IF(INDEX(Intramuraal!$N:$N,MATCH(B268,Intramuraal!$A:$A,0))="","",INDEX(Intramuraal!$N:$N,MATCH(B268,Intramuraal!$A:$A,0))),IFERROR(IF(INDEX(GVS!$N:$N,MATCH(B268,GVS!$A:$A,0))="","",INDEX(GVS!$N:$N,MATCH(B268,GVS!$A:$A,0))),"")))</f>
        <v>Multipel myeloom</v>
      </c>
      <c r="H268" s="14" t="str">
        <f aca="false">IF(B268="","",IFERROR(IF(INDEX(Intramuraal!$O:$O,MATCH(B268,Intramuraal!$A:$A,0))="","",INDEX(Intramuraal!$O:$O,MATCH(B268,Intramuraal!$A:$A,0))),IFERROR(IF(INDEX(GVS!$O:$O,MATCH(B268,GVS!$A:$A,0))="","",INDEX(GVS!$O:$O,MATCH(B268,GVS!$A:$A,0))),"")))</f>
        <v>3e lijn of later</v>
      </c>
      <c r="I268" s="14" t="s">
        <v>7617</v>
      </c>
      <c r="J268" s="14" t="s">
        <v>7604</v>
      </c>
      <c r="K268" s="16" t="s">
        <v>8545</v>
      </c>
      <c r="L268" s="14" t="s">
        <v>7586</v>
      </c>
      <c r="M268" s="14" t="s">
        <v>7543</v>
      </c>
      <c r="N268" s="16" t="s">
        <v>8546</v>
      </c>
      <c r="O268" s="14" t="s">
        <v>7614</v>
      </c>
      <c r="P268" s="14" t="s">
        <v>8547</v>
      </c>
      <c r="Q268" s="16"/>
      <c r="R268" s="14" t="s">
        <v>8548</v>
      </c>
      <c r="S268" s="14" t="s">
        <v>8520</v>
      </c>
      <c r="T268" s="15" t="n">
        <v>46286</v>
      </c>
      <c r="U268" s="14" t="s">
        <v>168</v>
      </c>
    </row>
    <row r="269" customFormat="false" ht="38.25" hidden="false" customHeight="true" outlineLevel="0" collapsed="false">
      <c r="A269" s="14" t="str">
        <f aca="false">IF(B269="","","ARG-"&amp;TEXT(ROW()-1,"0000"))</f>
        <v>ARG-0268</v>
      </c>
      <c r="B269" s="14" t="s">
        <v>886</v>
      </c>
      <c r="C269" s="14" t="str">
        <f aca="false">IF(B269="","",IF(LEFT(B269,3)="INT","Intramuraal",IF(LEFT(B269,3)="GVS","GVS","")))</f>
        <v>Intramuraal</v>
      </c>
      <c r="D269" s="14" t="str">
        <f aca="false">IF(B269="","",IFERROR(INDEX(Intramuraal!$F:$F,MATCH(B269,Intramuraal!$A:$A,0)),IFERROR(INDEX(GVS!$F:$F,MATCH(B269,GVS!$A:$A,0)),"onbekend ID")))</f>
        <v>teclistamab (Tecvayli®)</v>
      </c>
      <c r="E269" s="15" t="n">
        <f aca="false">IF(B269="","",IFERROR(IF(INDEX(Intramuraal!$C:$C,MATCH(B269,Intramuraal!$A:$A,0))="","",INDEX(Intramuraal!$C:$C,MATCH(B269,Intramuraal!$A:$A,0))),IFERROR(IF(INDEX(GVS!$C:$C,MATCH(B269,GVS!$A:$A,0))="","",INDEX(GVS!$C:$C,MATCH(B269,GVS!$A:$A,0))),"")))</f>
        <v>45761</v>
      </c>
      <c r="F269" s="14" t="str">
        <f aca="false">IF(B269="","",IFERROR(IF(INDEX(Intramuraal!$J:$J,MATCH(B269,Intramuraal!$A:$A,0))="","",INDEX(Intramuraal!$J:$J,MATCH(B269,Intramuraal!$A:$A,0))),IFERROR(IF(INDEX(GVS!$J:$J,MATCH(B269,GVS!$A:$A,0))="","",INDEX(GVS!$J:$J,MATCH(B269,GVS!$A:$A,0))),"")))</f>
        <v>Hemato-oncologie</v>
      </c>
      <c r="G269" s="14" t="str">
        <f aca="false">IF(B269="","",IFERROR(IF(INDEX(Intramuraal!$N:$N,MATCH(B269,Intramuraal!$A:$A,0))="","",INDEX(Intramuraal!$N:$N,MATCH(B269,Intramuraal!$A:$A,0))),IFERROR(IF(INDEX(GVS!$N:$N,MATCH(B269,GVS!$A:$A,0))="","",INDEX(GVS!$N:$N,MATCH(B269,GVS!$A:$A,0))),"")))</f>
        <v>Multipel myeloom</v>
      </c>
      <c r="H269" s="14" t="str">
        <f aca="false">IF(B269="","",IFERROR(IF(INDEX(Intramuraal!$O:$O,MATCH(B269,Intramuraal!$A:$A,0))="","",INDEX(Intramuraal!$O:$O,MATCH(B269,Intramuraal!$A:$A,0))),IFERROR(IF(INDEX(GVS!$O:$O,MATCH(B269,GVS!$A:$A,0))="","",INDEX(GVS!$O:$O,MATCH(B269,GVS!$A:$A,0))),"")))</f>
        <v>3e lijn of later</v>
      </c>
      <c r="I269" s="14" t="s">
        <v>7658</v>
      </c>
      <c r="J269" s="14" t="s">
        <v>7659</v>
      </c>
      <c r="K269" s="16" t="s">
        <v>8549</v>
      </c>
      <c r="L269" s="14" t="s">
        <v>7549</v>
      </c>
      <c r="M269" s="14" t="s">
        <v>7550</v>
      </c>
      <c r="N269" s="16" t="s">
        <v>8550</v>
      </c>
      <c r="O269" s="14" t="s">
        <v>7607</v>
      </c>
      <c r="P269" s="14" t="s">
        <v>8427</v>
      </c>
      <c r="Q269" s="16"/>
      <c r="R269" s="14" t="s">
        <v>8551</v>
      </c>
      <c r="S269" s="14" t="s">
        <v>8520</v>
      </c>
      <c r="T269" s="15" t="n">
        <v>46286</v>
      </c>
      <c r="U269" s="14" t="s">
        <v>168</v>
      </c>
    </row>
    <row r="270" customFormat="false" ht="63.75" hidden="false" customHeight="true" outlineLevel="0" collapsed="false">
      <c r="A270" s="14" t="str">
        <f aca="false">IF(B270="","","ARG-"&amp;TEXT(ROW()-1,"0000"))</f>
        <v>ARG-0269</v>
      </c>
      <c r="B270" s="14" t="s">
        <v>863</v>
      </c>
      <c r="C270" s="14" t="str">
        <f aca="false">IF(B270="","",IF(LEFT(B270,3)="INT","Intramuraal",IF(LEFT(B270,3)="GVS","GVS","")))</f>
        <v>Intramuraal</v>
      </c>
      <c r="D270" s="14" t="str">
        <f aca="false">IF(B270="","",IFERROR(INDEX(Intramuraal!$F:$F,MATCH(B270,Intramuraal!$A:$A,0)),IFERROR(INDEX(GVS!$F:$F,MATCH(B270,GVS!$A:$A,0)),"onbekend ID")))</f>
        <v>idecabtagene vicleucel (Abecma®)</v>
      </c>
      <c r="E270" s="15" t="n">
        <f aca="false">IF(B270="","",IFERROR(IF(INDEX(Intramuraal!$C:$C,MATCH(B270,Intramuraal!$A:$A,0))="","",INDEX(Intramuraal!$C:$C,MATCH(B270,Intramuraal!$A:$A,0))),IFERROR(IF(INDEX(GVS!$C:$C,MATCH(B270,GVS!$A:$A,0))="","",INDEX(GVS!$C:$C,MATCH(B270,GVS!$A:$A,0))),"")))</f>
        <v>45796</v>
      </c>
      <c r="F270" s="14" t="str">
        <f aca="false">IF(B270="","",IFERROR(IF(INDEX(Intramuraal!$J:$J,MATCH(B270,Intramuraal!$A:$A,0))="","",INDEX(Intramuraal!$J:$J,MATCH(B270,Intramuraal!$A:$A,0))),IFERROR(IF(INDEX(GVS!$J:$J,MATCH(B270,GVS!$A:$A,0))="","",INDEX(GVS!$J:$J,MATCH(B270,GVS!$A:$A,0))),"")))</f>
        <v>Hemato-oncologie</v>
      </c>
      <c r="G270" s="14" t="str">
        <f aca="false">IF(B270="","",IFERROR(IF(INDEX(Intramuraal!$N:$N,MATCH(B270,Intramuraal!$A:$A,0))="","",INDEX(Intramuraal!$N:$N,MATCH(B270,Intramuraal!$A:$A,0))),IFERROR(IF(INDEX(GVS!$N:$N,MATCH(B270,GVS!$A:$A,0))="","",INDEX(GVS!$N:$N,MATCH(B270,GVS!$A:$A,0))),"")))</f>
        <v>Multipel myeloom</v>
      </c>
      <c r="H270" s="14" t="str">
        <f aca="false">IF(B270="","",IFERROR(IF(INDEX(Intramuraal!$O:$O,MATCH(B270,Intramuraal!$A:$A,0))="","",INDEX(Intramuraal!$O:$O,MATCH(B270,Intramuraal!$A:$A,0))),IFERROR(IF(INDEX(GVS!$O:$O,MATCH(B270,GVS!$A:$A,0))="","",INDEX(GVS!$O:$O,MATCH(B270,GVS!$A:$A,0))),"")))</f>
        <v>3e lijn of later</v>
      </c>
      <c r="I270" s="14" t="s">
        <v>7532</v>
      </c>
      <c r="J270" s="14" t="s">
        <v>7673</v>
      </c>
      <c r="K270" s="16" t="s">
        <v>8552</v>
      </c>
      <c r="L270" s="14" t="s">
        <v>7586</v>
      </c>
      <c r="M270" s="14" t="s">
        <v>7536</v>
      </c>
      <c r="N270" s="16" t="s">
        <v>8553</v>
      </c>
      <c r="O270" s="14" t="s">
        <v>7607</v>
      </c>
      <c r="P270" s="14" t="s">
        <v>8342</v>
      </c>
      <c r="Q270" s="16"/>
      <c r="R270" s="14" t="s">
        <v>8554</v>
      </c>
      <c r="S270" s="14" t="s">
        <v>8520</v>
      </c>
      <c r="T270" s="15" t="n">
        <v>46286</v>
      </c>
      <c r="U270" s="14" t="s">
        <v>168</v>
      </c>
    </row>
    <row r="271" customFormat="false" ht="76.5" hidden="false" customHeight="true" outlineLevel="0" collapsed="false">
      <c r="A271" s="14" t="str">
        <f aca="false">IF(B271="","","ARG-"&amp;TEXT(ROW()-1,"0000"))</f>
        <v>ARG-0270</v>
      </c>
      <c r="B271" s="14" t="s">
        <v>863</v>
      </c>
      <c r="C271" s="14" t="str">
        <f aca="false">IF(B271="","",IF(LEFT(B271,3)="INT","Intramuraal",IF(LEFT(B271,3)="GVS","GVS","")))</f>
        <v>Intramuraal</v>
      </c>
      <c r="D271" s="14" t="str">
        <f aca="false">IF(B271="","",IFERROR(INDEX(Intramuraal!$F:$F,MATCH(B271,Intramuraal!$A:$A,0)),IFERROR(INDEX(GVS!$F:$F,MATCH(B271,GVS!$A:$A,0)),"onbekend ID")))</f>
        <v>idecabtagene vicleucel (Abecma®)</v>
      </c>
      <c r="E271" s="15" t="n">
        <f aca="false">IF(B271="","",IFERROR(IF(INDEX(Intramuraal!$C:$C,MATCH(B271,Intramuraal!$A:$A,0))="","",INDEX(Intramuraal!$C:$C,MATCH(B271,Intramuraal!$A:$A,0))),IFERROR(IF(INDEX(GVS!$C:$C,MATCH(B271,GVS!$A:$A,0))="","",INDEX(GVS!$C:$C,MATCH(B271,GVS!$A:$A,0))),"")))</f>
        <v>45796</v>
      </c>
      <c r="F271" s="14" t="str">
        <f aca="false">IF(B271="","",IFERROR(IF(INDEX(Intramuraal!$J:$J,MATCH(B271,Intramuraal!$A:$A,0))="","",INDEX(Intramuraal!$J:$J,MATCH(B271,Intramuraal!$A:$A,0))),IFERROR(IF(INDEX(GVS!$J:$J,MATCH(B271,GVS!$A:$A,0))="","",INDEX(GVS!$J:$J,MATCH(B271,GVS!$A:$A,0))),"")))</f>
        <v>Hemato-oncologie</v>
      </c>
      <c r="G271" s="14" t="str">
        <f aca="false">IF(B271="","",IFERROR(IF(INDEX(Intramuraal!$N:$N,MATCH(B271,Intramuraal!$A:$A,0))="","",INDEX(Intramuraal!$N:$N,MATCH(B271,Intramuraal!$A:$A,0))),IFERROR(IF(INDEX(GVS!$N:$N,MATCH(B271,GVS!$A:$A,0))="","",INDEX(GVS!$N:$N,MATCH(B271,GVS!$A:$A,0))),"")))</f>
        <v>Multipel myeloom</v>
      </c>
      <c r="H271" s="14" t="str">
        <f aca="false">IF(B271="","",IFERROR(IF(INDEX(Intramuraal!$O:$O,MATCH(B271,Intramuraal!$A:$A,0))="","",INDEX(Intramuraal!$O:$O,MATCH(B271,Intramuraal!$A:$A,0))),IFERROR(IF(INDEX(GVS!$O:$O,MATCH(B271,GVS!$A:$A,0))="","",INDEX(GVS!$O:$O,MATCH(B271,GVS!$A:$A,0))),"")))</f>
        <v>3e lijn of later</v>
      </c>
      <c r="I271" s="14" t="s">
        <v>7532</v>
      </c>
      <c r="J271" s="14" t="s">
        <v>7678</v>
      </c>
      <c r="K271" s="16" t="s">
        <v>8555</v>
      </c>
      <c r="L271" s="14" t="s">
        <v>7586</v>
      </c>
      <c r="M271" s="14" t="s">
        <v>7536</v>
      </c>
      <c r="N271" s="16" t="s">
        <v>8556</v>
      </c>
      <c r="O271" s="14" t="s">
        <v>7633</v>
      </c>
      <c r="P271" s="14" t="s">
        <v>7723</v>
      </c>
      <c r="Q271" s="16"/>
      <c r="R271" s="14" t="s">
        <v>8557</v>
      </c>
      <c r="S271" s="14" t="s">
        <v>8520</v>
      </c>
      <c r="T271" s="15" t="n">
        <v>46286</v>
      </c>
      <c r="U271" s="14" t="s">
        <v>168</v>
      </c>
    </row>
    <row r="272" customFormat="false" ht="63.75" hidden="false" customHeight="true" outlineLevel="0" collapsed="false">
      <c r="A272" s="14" t="str">
        <f aca="false">IF(B272="","","ARG-"&amp;TEXT(ROW()-1,"0000"))</f>
        <v>ARG-0271</v>
      </c>
      <c r="B272" s="14" t="s">
        <v>863</v>
      </c>
      <c r="C272" s="14" t="str">
        <f aca="false">IF(B272="","",IF(LEFT(B272,3)="INT","Intramuraal",IF(LEFT(B272,3)="GVS","GVS","")))</f>
        <v>Intramuraal</v>
      </c>
      <c r="D272" s="14" t="str">
        <f aca="false">IF(B272="","",IFERROR(INDEX(Intramuraal!$F:$F,MATCH(B272,Intramuraal!$A:$A,0)),IFERROR(INDEX(GVS!$F:$F,MATCH(B272,GVS!$A:$A,0)),"onbekend ID")))</f>
        <v>idecabtagene vicleucel (Abecma®)</v>
      </c>
      <c r="E272" s="15" t="n">
        <f aca="false">IF(B272="","",IFERROR(IF(INDEX(Intramuraal!$C:$C,MATCH(B272,Intramuraal!$A:$A,0))="","",INDEX(Intramuraal!$C:$C,MATCH(B272,Intramuraal!$A:$A,0))),IFERROR(IF(INDEX(GVS!$C:$C,MATCH(B272,GVS!$A:$A,0))="","",INDEX(GVS!$C:$C,MATCH(B272,GVS!$A:$A,0))),"")))</f>
        <v>45796</v>
      </c>
      <c r="F272" s="14" t="str">
        <f aca="false">IF(B272="","",IFERROR(IF(INDEX(Intramuraal!$J:$J,MATCH(B272,Intramuraal!$A:$A,0))="","",INDEX(Intramuraal!$J:$J,MATCH(B272,Intramuraal!$A:$A,0))),IFERROR(IF(INDEX(GVS!$J:$J,MATCH(B272,GVS!$A:$A,0))="","",INDEX(GVS!$J:$J,MATCH(B272,GVS!$A:$A,0))),"")))</f>
        <v>Hemato-oncologie</v>
      </c>
      <c r="G272" s="14" t="str">
        <f aca="false">IF(B272="","",IFERROR(IF(INDEX(Intramuraal!$N:$N,MATCH(B272,Intramuraal!$A:$A,0))="","",INDEX(Intramuraal!$N:$N,MATCH(B272,Intramuraal!$A:$A,0))),IFERROR(IF(INDEX(GVS!$N:$N,MATCH(B272,GVS!$A:$A,0))="","",INDEX(GVS!$N:$N,MATCH(B272,GVS!$A:$A,0))),"")))</f>
        <v>Multipel myeloom</v>
      </c>
      <c r="H272" s="14" t="str">
        <f aca="false">IF(B272="","",IFERROR(IF(INDEX(Intramuraal!$O:$O,MATCH(B272,Intramuraal!$A:$A,0))="","",INDEX(Intramuraal!$O:$O,MATCH(B272,Intramuraal!$A:$A,0))),IFERROR(IF(INDEX(GVS!$O:$O,MATCH(B272,GVS!$A:$A,0))="","",INDEX(GVS!$O:$O,MATCH(B272,GVS!$A:$A,0))),"")))</f>
        <v>3e lijn of later</v>
      </c>
      <c r="I272" s="14" t="s">
        <v>7532</v>
      </c>
      <c r="J272" s="14" t="s">
        <v>7590</v>
      </c>
      <c r="K272" s="16" t="s">
        <v>8558</v>
      </c>
      <c r="L272" s="14" t="s">
        <v>7586</v>
      </c>
      <c r="M272" s="14" t="s">
        <v>7543</v>
      </c>
      <c r="N272" s="16" t="s">
        <v>8559</v>
      </c>
      <c r="O272" s="14" t="s">
        <v>7633</v>
      </c>
      <c r="P272" s="14" t="s">
        <v>7723</v>
      </c>
      <c r="Q272" s="16"/>
      <c r="R272" s="14" t="s">
        <v>8560</v>
      </c>
      <c r="S272" s="14" t="s">
        <v>8520</v>
      </c>
      <c r="T272" s="15" t="n">
        <v>46286</v>
      </c>
      <c r="U272" s="14" t="s">
        <v>168</v>
      </c>
    </row>
    <row r="273" customFormat="false" ht="51" hidden="false" customHeight="true" outlineLevel="0" collapsed="false">
      <c r="A273" s="14" t="str">
        <f aca="false">IF(B273="","","ARG-"&amp;TEXT(ROW()-1,"0000"))</f>
        <v>ARG-0272</v>
      </c>
      <c r="B273" s="14" t="s">
        <v>863</v>
      </c>
      <c r="C273" s="14" t="str">
        <f aca="false">IF(B273="","",IF(LEFT(B273,3)="INT","Intramuraal",IF(LEFT(B273,3)="GVS","GVS","")))</f>
        <v>Intramuraal</v>
      </c>
      <c r="D273" s="14" t="str">
        <f aca="false">IF(B273="","",IFERROR(INDEX(Intramuraal!$F:$F,MATCH(B273,Intramuraal!$A:$A,0)),IFERROR(INDEX(GVS!$F:$F,MATCH(B273,GVS!$A:$A,0)),"onbekend ID")))</f>
        <v>idecabtagene vicleucel (Abecma®)</v>
      </c>
      <c r="E273" s="15" t="n">
        <f aca="false">IF(B273="","",IFERROR(IF(INDEX(Intramuraal!$C:$C,MATCH(B273,Intramuraal!$A:$A,0))="","",INDEX(Intramuraal!$C:$C,MATCH(B273,Intramuraal!$A:$A,0))),IFERROR(IF(INDEX(GVS!$C:$C,MATCH(B273,GVS!$A:$A,0))="","",INDEX(GVS!$C:$C,MATCH(B273,GVS!$A:$A,0))),"")))</f>
        <v>45796</v>
      </c>
      <c r="F273" s="14" t="str">
        <f aca="false">IF(B273="","",IFERROR(IF(INDEX(Intramuraal!$J:$J,MATCH(B273,Intramuraal!$A:$A,0))="","",INDEX(Intramuraal!$J:$J,MATCH(B273,Intramuraal!$A:$A,0))),IFERROR(IF(INDEX(GVS!$J:$J,MATCH(B273,GVS!$A:$A,0))="","",INDEX(GVS!$J:$J,MATCH(B273,GVS!$A:$A,0))),"")))</f>
        <v>Hemato-oncologie</v>
      </c>
      <c r="G273" s="14" t="str">
        <f aca="false">IF(B273="","",IFERROR(IF(INDEX(Intramuraal!$N:$N,MATCH(B273,Intramuraal!$A:$A,0))="","",INDEX(Intramuraal!$N:$N,MATCH(B273,Intramuraal!$A:$A,0))),IFERROR(IF(INDEX(GVS!$N:$N,MATCH(B273,GVS!$A:$A,0))="","",INDEX(GVS!$N:$N,MATCH(B273,GVS!$A:$A,0))),"")))</f>
        <v>Multipel myeloom</v>
      </c>
      <c r="H273" s="14" t="str">
        <f aca="false">IF(B273="","",IFERROR(IF(INDEX(Intramuraal!$O:$O,MATCH(B273,Intramuraal!$A:$A,0))="","",INDEX(Intramuraal!$O:$O,MATCH(B273,Intramuraal!$A:$A,0))),IFERROR(IF(INDEX(GVS!$O:$O,MATCH(B273,GVS!$A:$A,0))="","",INDEX(GVS!$O:$O,MATCH(B273,GVS!$A:$A,0))),"")))</f>
        <v>3e lijn of later</v>
      </c>
      <c r="I273" s="14" t="s">
        <v>7532</v>
      </c>
      <c r="J273" s="14" t="s">
        <v>7564</v>
      </c>
      <c r="K273" s="16" t="s">
        <v>8561</v>
      </c>
      <c r="L273" s="14" t="s">
        <v>7549</v>
      </c>
      <c r="M273" s="14" t="s">
        <v>7550</v>
      </c>
      <c r="N273" s="16" t="s">
        <v>8562</v>
      </c>
      <c r="O273" s="14" t="s">
        <v>7633</v>
      </c>
      <c r="P273" s="14" t="s">
        <v>7723</v>
      </c>
      <c r="Q273" s="16"/>
      <c r="R273" s="14" t="s">
        <v>8563</v>
      </c>
      <c r="S273" s="14" t="s">
        <v>8520</v>
      </c>
      <c r="T273" s="15" t="n">
        <v>46286</v>
      </c>
      <c r="U273" s="14" t="s">
        <v>168</v>
      </c>
    </row>
    <row r="274" customFormat="false" ht="38.25" hidden="false" customHeight="true" outlineLevel="0" collapsed="false">
      <c r="A274" s="14" t="str">
        <f aca="false">IF(B274="","","ARG-"&amp;TEXT(ROW()-1,"0000"))</f>
        <v>ARG-0273</v>
      </c>
      <c r="B274" s="14" t="s">
        <v>863</v>
      </c>
      <c r="C274" s="14" t="str">
        <f aca="false">IF(B274="","",IF(LEFT(B274,3)="INT","Intramuraal",IF(LEFT(B274,3)="GVS","GVS","")))</f>
        <v>Intramuraal</v>
      </c>
      <c r="D274" s="14" t="str">
        <f aca="false">IF(B274="","",IFERROR(INDEX(Intramuraal!$F:$F,MATCH(B274,Intramuraal!$A:$A,0)),IFERROR(INDEX(GVS!$F:$F,MATCH(B274,GVS!$A:$A,0)),"onbekend ID")))</f>
        <v>idecabtagene vicleucel (Abecma®)</v>
      </c>
      <c r="E274" s="15" t="n">
        <f aca="false">IF(B274="","",IFERROR(IF(INDEX(Intramuraal!$C:$C,MATCH(B274,Intramuraal!$A:$A,0))="","",INDEX(Intramuraal!$C:$C,MATCH(B274,Intramuraal!$A:$A,0))),IFERROR(IF(INDEX(GVS!$C:$C,MATCH(B274,GVS!$A:$A,0))="","",INDEX(GVS!$C:$C,MATCH(B274,GVS!$A:$A,0))),"")))</f>
        <v>45796</v>
      </c>
      <c r="F274" s="14" t="str">
        <f aca="false">IF(B274="","",IFERROR(IF(INDEX(Intramuraal!$J:$J,MATCH(B274,Intramuraal!$A:$A,0))="","",INDEX(Intramuraal!$J:$J,MATCH(B274,Intramuraal!$A:$A,0))),IFERROR(IF(INDEX(GVS!$J:$J,MATCH(B274,GVS!$A:$A,0))="","",INDEX(GVS!$J:$J,MATCH(B274,GVS!$A:$A,0))),"")))</f>
        <v>Hemato-oncologie</v>
      </c>
      <c r="G274" s="14" t="str">
        <f aca="false">IF(B274="","",IFERROR(IF(INDEX(Intramuraal!$N:$N,MATCH(B274,Intramuraal!$A:$A,0))="","",INDEX(Intramuraal!$N:$N,MATCH(B274,Intramuraal!$A:$A,0))),IFERROR(IF(INDEX(GVS!$N:$N,MATCH(B274,GVS!$A:$A,0))="","",INDEX(GVS!$N:$N,MATCH(B274,GVS!$A:$A,0))),"")))</f>
        <v>Multipel myeloom</v>
      </c>
      <c r="H274" s="14" t="str">
        <f aca="false">IF(B274="","",IFERROR(IF(INDEX(Intramuraal!$O:$O,MATCH(B274,Intramuraal!$A:$A,0))="","",INDEX(Intramuraal!$O:$O,MATCH(B274,Intramuraal!$A:$A,0))),IFERROR(IF(INDEX(GVS!$O:$O,MATCH(B274,GVS!$A:$A,0))="","",INDEX(GVS!$O:$O,MATCH(B274,GVS!$A:$A,0))),"")))</f>
        <v>3e lijn of later</v>
      </c>
      <c r="I274" s="14" t="s">
        <v>7570</v>
      </c>
      <c r="J274" s="14" t="s">
        <v>2691</v>
      </c>
      <c r="K274" s="16" t="s">
        <v>8564</v>
      </c>
      <c r="L274" s="14" t="s">
        <v>7566</v>
      </c>
      <c r="M274" s="14" t="s">
        <v>7550</v>
      </c>
      <c r="N274" s="16" t="s">
        <v>8565</v>
      </c>
      <c r="O274" s="14" t="s">
        <v>7607</v>
      </c>
      <c r="P274" s="14" t="s">
        <v>7703</v>
      </c>
      <c r="Q274" s="16"/>
      <c r="R274" s="14" t="s">
        <v>8566</v>
      </c>
      <c r="S274" s="14" t="s">
        <v>8520</v>
      </c>
      <c r="T274" s="15" t="n">
        <v>46286</v>
      </c>
      <c r="U274" s="14" t="s">
        <v>168</v>
      </c>
    </row>
    <row r="275" customFormat="false" ht="102" hidden="false" customHeight="true" outlineLevel="0" collapsed="false">
      <c r="A275" s="14" t="str">
        <f aca="false">IF(B275="","","ARG-"&amp;TEXT(ROW()-1,"0000"))</f>
        <v>ARG-0274</v>
      </c>
      <c r="B275" s="14" t="s">
        <v>851</v>
      </c>
      <c r="C275" s="14" t="str">
        <f aca="false">IF(B275="","",IF(LEFT(B275,3)="INT","Intramuraal",IF(LEFT(B275,3)="GVS","GVS","")))</f>
        <v>Intramuraal</v>
      </c>
      <c r="D275" s="14" t="str">
        <f aca="false">IF(B275="","",IFERROR(INDEX(Intramuraal!$F:$F,MATCH(B275,Intramuraal!$A:$A,0)),IFERROR(INDEX(GVS!$F:$F,MATCH(B275,GVS!$A:$A,0)),"onbekend ID")))</f>
        <v>epcoritamab (Tepkinly®)</v>
      </c>
      <c r="E275" s="15" t="n">
        <f aca="false">IF(B275="","",IFERROR(IF(INDEX(Intramuraal!$C:$C,MATCH(B275,Intramuraal!$A:$A,0))="","",INDEX(Intramuraal!$C:$C,MATCH(B275,Intramuraal!$A:$A,0))),IFERROR(IF(INDEX(GVS!$C:$C,MATCH(B275,GVS!$A:$A,0))="","",INDEX(GVS!$C:$C,MATCH(B275,GVS!$A:$A,0))),"")))</f>
        <v>45804</v>
      </c>
      <c r="F275" s="14" t="str">
        <f aca="false">IF(B275="","",IFERROR(IF(INDEX(Intramuraal!$J:$J,MATCH(B275,Intramuraal!$A:$A,0))="","",INDEX(Intramuraal!$J:$J,MATCH(B275,Intramuraal!$A:$A,0))),IFERROR(IF(INDEX(GVS!$J:$J,MATCH(B275,GVS!$A:$A,0))="","",INDEX(GVS!$J:$J,MATCH(B275,GVS!$A:$A,0))),"")))</f>
        <v>Hemato-oncologie</v>
      </c>
      <c r="G275" s="14" t="str">
        <f aca="false">IF(B275="","",IFERROR(IF(INDEX(Intramuraal!$N:$N,MATCH(B275,Intramuraal!$A:$A,0))="","",INDEX(Intramuraal!$N:$N,MATCH(B275,Intramuraal!$A:$A,0))),IFERROR(IF(INDEX(GVS!$N:$N,MATCH(B275,GVS!$A:$A,0))="","",INDEX(GVS!$N:$N,MATCH(B275,GVS!$A:$A,0))),"")))</f>
        <v>DLBCL / LBCL</v>
      </c>
      <c r="H275" s="14" t="str">
        <f aca="false">IF(B275="","",IFERROR(IF(INDEX(Intramuraal!$O:$O,MATCH(B275,Intramuraal!$A:$A,0))="","",INDEX(Intramuraal!$O:$O,MATCH(B275,Intramuraal!$A:$A,0))),IFERROR(IF(INDEX(GVS!$O:$O,MATCH(B275,GVS!$A:$A,0))="","",INDEX(GVS!$O:$O,MATCH(B275,GVS!$A:$A,0))),"")))</f>
        <v>3e lijn of later</v>
      </c>
      <c r="I275" s="14" t="s">
        <v>7532</v>
      </c>
      <c r="J275" s="14" t="s">
        <v>7533</v>
      </c>
      <c r="K275" s="16" t="s">
        <v>8567</v>
      </c>
      <c r="L275" s="14" t="s">
        <v>7586</v>
      </c>
      <c r="M275" s="14" t="s">
        <v>7536</v>
      </c>
      <c r="N275" s="16" t="s">
        <v>8568</v>
      </c>
      <c r="O275" s="14" t="s">
        <v>7607</v>
      </c>
      <c r="P275" s="14" t="s">
        <v>7844</v>
      </c>
      <c r="Q275" s="16"/>
      <c r="R275" s="14" t="s">
        <v>8569</v>
      </c>
      <c r="S275" s="14" t="s">
        <v>8520</v>
      </c>
      <c r="T275" s="15" t="n">
        <v>46286</v>
      </c>
      <c r="U275" s="14" t="s">
        <v>168</v>
      </c>
    </row>
    <row r="276" customFormat="false" ht="89.25" hidden="false" customHeight="true" outlineLevel="0" collapsed="false">
      <c r="A276" s="14" t="str">
        <f aca="false">IF(B276="","","ARG-"&amp;TEXT(ROW()-1,"0000"))</f>
        <v>ARG-0275</v>
      </c>
      <c r="B276" s="14" t="s">
        <v>851</v>
      </c>
      <c r="C276" s="14" t="str">
        <f aca="false">IF(B276="","",IF(LEFT(B276,3)="INT","Intramuraal",IF(LEFT(B276,3)="GVS","GVS","")))</f>
        <v>Intramuraal</v>
      </c>
      <c r="D276" s="14" t="str">
        <f aca="false">IF(B276="","",IFERROR(INDEX(Intramuraal!$F:$F,MATCH(B276,Intramuraal!$A:$A,0)),IFERROR(INDEX(GVS!$F:$F,MATCH(B276,GVS!$A:$A,0)),"onbekend ID")))</f>
        <v>epcoritamab (Tepkinly®)</v>
      </c>
      <c r="E276" s="15" t="n">
        <f aca="false">IF(B276="","",IFERROR(IF(INDEX(Intramuraal!$C:$C,MATCH(B276,Intramuraal!$A:$A,0))="","",INDEX(Intramuraal!$C:$C,MATCH(B276,Intramuraal!$A:$A,0))),IFERROR(IF(INDEX(GVS!$C:$C,MATCH(B276,GVS!$A:$A,0))="","",INDEX(GVS!$C:$C,MATCH(B276,GVS!$A:$A,0))),"")))</f>
        <v>45804</v>
      </c>
      <c r="F276" s="14" t="str">
        <f aca="false">IF(B276="","",IFERROR(IF(INDEX(Intramuraal!$J:$J,MATCH(B276,Intramuraal!$A:$A,0))="","",INDEX(Intramuraal!$J:$J,MATCH(B276,Intramuraal!$A:$A,0))),IFERROR(IF(INDEX(GVS!$J:$J,MATCH(B276,GVS!$A:$A,0))="","",INDEX(GVS!$J:$J,MATCH(B276,GVS!$A:$A,0))),"")))</f>
        <v>Hemato-oncologie</v>
      </c>
      <c r="G276" s="14" t="str">
        <f aca="false">IF(B276="","",IFERROR(IF(INDEX(Intramuraal!$N:$N,MATCH(B276,Intramuraal!$A:$A,0))="","",INDEX(Intramuraal!$N:$N,MATCH(B276,Intramuraal!$A:$A,0))),IFERROR(IF(INDEX(GVS!$N:$N,MATCH(B276,GVS!$A:$A,0))="","",INDEX(GVS!$N:$N,MATCH(B276,GVS!$A:$A,0))),"")))</f>
        <v>DLBCL / LBCL</v>
      </c>
      <c r="H276" s="14" t="str">
        <f aca="false">IF(B276="","",IFERROR(IF(INDEX(Intramuraal!$O:$O,MATCH(B276,Intramuraal!$A:$A,0))="","",INDEX(Intramuraal!$O:$O,MATCH(B276,Intramuraal!$A:$A,0))),IFERROR(IF(INDEX(GVS!$O:$O,MATCH(B276,GVS!$A:$A,0))="","",INDEX(GVS!$O:$O,MATCH(B276,GVS!$A:$A,0))),"")))</f>
        <v>3e lijn of later</v>
      </c>
      <c r="I276" s="14" t="s">
        <v>7532</v>
      </c>
      <c r="J276" s="14" t="s">
        <v>7678</v>
      </c>
      <c r="K276" s="16" t="s">
        <v>8570</v>
      </c>
      <c r="L276" s="14" t="s">
        <v>7586</v>
      </c>
      <c r="M276" s="14" t="s">
        <v>7536</v>
      </c>
      <c r="N276" s="16" t="s">
        <v>8571</v>
      </c>
      <c r="O276" s="14" t="s">
        <v>7607</v>
      </c>
      <c r="P276" s="14" t="s">
        <v>8219</v>
      </c>
      <c r="Q276" s="16"/>
      <c r="R276" s="14" t="s">
        <v>8572</v>
      </c>
      <c r="S276" s="14" t="s">
        <v>8520</v>
      </c>
      <c r="T276" s="15" t="n">
        <v>46286</v>
      </c>
      <c r="U276" s="14" t="s">
        <v>168</v>
      </c>
    </row>
    <row r="277" customFormat="false" ht="76.5" hidden="false" customHeight="true" outlineLevel="0" collapsed="false">
      <c r="A277" s="14" t="str">
        <f aca="false">IF(B277="","","ARG-"&amp;TEXT(ROW()-1,"0000"))</f>
        <v>ARG-0276</v>
      </c>
      <c r="B277" s="14" t="s">
        <v>851</v>
      </c>
      <c r="C277" s="14" t="str">
        <f aca="false">IF(B277="","",IF(LEFT(B277,3)="INT","Intramuraal",IF(LEFT(B277,3)="GVS","GVS","")))</f>
        <v>Intramuraal</v>
      </c>
      <c r="D277" s="14" t="str">
        <f aca="false">IF(B277="","",IFERROR(INDEX(Intramuraal!$F:$F,MATCH(B277,Intramuraal!$A:$A,0)),IFERROR(INDEX(GVS!$F:$F,MATCH(B277,GVS!$A:$A,0)),"onbekend ID")))</f>
        <v>epcoritamab (Tepkinly®)</v>
      </c>
      <c r="E277" s="15" t="n">
        <f aca="false">IF(B277="","",IFERROR(IF(INDEX(Intramuraal!$C:$C,MATCH(B277,Intramuraal!$A:$A,0))="","",INDEX(Intramuraal!$C:$C,MATCH(B277,Intramuraal!$A:$A,0))),IFERROR(IF(INDEX(GVS!$C:$C,MATCH(B277,GVS!$A:$A,0))="","",INDEX(GVS!$C:$C,MATCH(B277,GVS!$A:$A,0))),"")))</f>
        <v>45804</v>
      </c>
      <c r="F277" s="14" t="str">
        <f aca="false">IF(B277="","",IFERROR(IF(INDEX(Intramuraal!$J:$J,MATCH(B277,Intramuraal!$A:$A,0))="","",INDEX(Intramuraal!$J:$J,MATCH(B277,Intramuraal!$A:$A,0))),IFERROR(IF(INDEX(GVS!$J:$J,MATCH(B277,GVS!$A:$A,0))="","",INDEX(GVS!$J:$J,MATCH(B277,GVS!$A:$A,0))),"")))</f>
        <v>Hemato-oncologie</v>
      </c>
      <c r="G277" s="14" t="str">
        <f aca="false">IF(B277="","",IFERROR(IF(INDEX(Intramuraal!$N:$N,MATCH(B277,Intramuraal!$A:$A,0))="","",INDEX(Intramuraal!$N:$N,MATCH(B277,Intramuraal!$A:$A,0))),IFERROR(IF(INDEX(GVS!$N:$N,MATCH(B277,GVS!$A:$A,0))="","",INDEX(GVS!$N:$N,MATCH(B277,GVS!$A:$A,0))),"")))</f>
        <v>DLBCL / LBCL</v>
      </c>
      <c r="H277" s="14" t="str">
        <f aca="false">IF(B277="","",IFERROR(IF(INDEX(Intramuraal!$O:$O,MATCH(B277,Intramuraal!$A:$A,0))="","",INDEX(Intramuraal!$O:$O,MATCH(B277,Intramuraal!$A:$A,0))),IFERROR(IF(INDEX(GVS!$O:$O,MATCH(B277,GVS!$A:$A,0))="","",INDEX(GVS!$O:$O,MATCH(B277,GVS!$A:$A,0))),"")))</f>
        <v>3e lijn of later</v>
      </c>
      <c r="I277" s="14" t="s">
        <v>7532</v>
      </c>
      <c r="J277" s="14" t="s">
        <v>7547</v>
      </c>
      <c r="K277" s="16" t="s">
        <v>8573</v>
      </c>
      <c r="L277" s="14" t="s">
        <v>7586</v>
      </c>
      <c r="M277" s="14" t="s">
        <v>7536</v>
      </c>
      <c r="N277" s="16" t="s">
        <v>8574</v>
      </c>
      <c r="O277" s="14" t="s">
        <v>7607</v>
      </c>
      <c r="P277" s="14" t="s">
        <v>7959</v>
      </c>
      <c r="Q277" s="16"/>
      <c r="R277" s="14" t="s">
        <v>8575</v>
      </c>
      <c r="S277" s="14" t="s">
        <v>8520</v>
      </c>
      <c r="T277" s="15" t="n">
        <v>46286</v>
      </c>
      <c r="U277" s="14" t="s">
        <v>168</v>
      </c>
    </row>
    <row r="278" customFormat="false" ht="38.25" hidden="false" customHeight="true" outlineLevel="0" collapsed="false">
      <c r="A278" s="14" t="str">
        <f aca="false">IF(B278="","","ARG-"&amp;TEXT(ROW()-1,"0000"))</f>
        <v>ARG-0277</v>
      </c>
      <c r="B278" s="14" t="s">
        <v>851</v>
      </c>
      <c r="C278" s="14" t="str">
        <f aca="false">IF(B278="","",IF(LEFT(B278,3)="INT","Intramuraal",IF(LEFT(B278,3)="GVS","GVS","")))</f>
        <v>Intramuraal</v>
      </c>
      <c r="D278" s="14" t="str">
        <f aca="false">IF(B278="","",IFERROR(INDEX(Intramuraal!$F:$F,MATCH(B278,Intramuraal!$A:$A,0)),IFERROR(INDEX(GVS!$F:$F,MATCH(B278,GVS!$A:$A,0)),"onbekend ID")))</f>
        <v>epcoritamab (Tepkinly®)</v>
      </c>
      <c r="E278" s="15" t="n">
        <f aca="false">IF(B278="","",IFERROR(IF(INDEX(Intramuraal!$C:$C,MATCH(B278,Intramuraal!$A:$A,0))="","",INDEX(Intramuraal!$C:$C,MATCH(B278,Intramuraal!$A:$A,0))),IFERROR(IF(INDEX(GVS!$C:$C,MATCH(B278,GVS!$A:$A,0))="","",INDEX(GVS!$C:$C,MATCH(B278,GVS!$A:$A,0))),"")))</f>
        <v>45804</v>
      </c>
      <c r="F278" s="14" t="str">
        <f aca="false">IF(B278="","",IFERROR(IF(INDEX(Intramuraal!$J:$J,MATCH(B278,Intramuraal!$A:$A,0))="","",INDEX(Intramuraal!$J:$J,MATCH(B278,Intramuraal!$A:$A,0))),IFERROR(IF(INDEX(GVS!$J:$J,MATCH(B278,GVS!$A:$A,0))="","",INDEX(GVS!$J:$J,MATCH(B278,GVS!$A:$A,0))),"")))</f>
        <v>Hemato-oncologie</v>
      </c>
      <c r="G278" s="14" t="str">
        <f aca="false">IF(B278="","",IFERROR(IF(INDEX(Intramuraal!$N:$N,MATCH(B278,Intramuraal!$A:$A,0))="","",INDEX(Intramuraal!$N:$N,MATCH(B278,Intramuraal!$A:$A,0))),IFERROR(IF(INDEX(GVS!$N:$N,MATCH(B278,GVS!$A:$A,0))="","",INDEX(GVS!$N:$N,MATCH(B278,GVS!$A:$A,0))),"")))</f>
        <v>DLBCL / LBCL</v>
      </c>
      <c r="H278" s="14" t="str">
        <f aca="false">IF(B278="","",IFERROR(IF(INDEX(Intramuraal!$O:$O,MATCH(B278,Intramuraal!$A:$A,0))="","",INDEX(Intramuraal!$O:$O,MATCH(B278,Intramuraal!$A:$A,0))),IFERROR(IF(INDEX(GVS!$O:$O,MATCH(B278,GVS!$A:$A,0))="","",INDEX(GVS!$O:$O,MATCH(B278,GVS!$A:$A,0))),"")))</f>
        <v>3e lijn of later</v>
      </c>
      <c r="I278" s="14" t="s">
        <v>7532</v>
      </c>
      <c r="J278" s="14" t="s">
        <v>7590</v>
      </c>
      <c r="K278" s="16" t="s">
        <v>8576</v>
      </c>
      <c r="L278" s="14" t="s">
        <v>7549</v>
      </c>
      <c r="M278" s="14" t="s">
        <v>7550</v>
      </c>
      <c r="N278" s="16" t="s">
        <v>8577</v>
      </c>
      <c r="O278" s="14" t="s">
        <v>7607</v>
      </c>
      <c r="P278" s="14" t="s">
        <v>8219</v>
      </c>
      <c r="Q278" s="16"/>
      <c r="R278" s="14" t="s">
        <v>8578</v>
      </c>
      <c r="S278" s="14" t="s">
        <v>8520</v>
      </c>
      <c r="T278" s="15" t="n">
        <v>46286</v>
      </c>
      <c r="U278" s="14" t="s">
        <v>168</v>
      </c>
    </row>
    <row r="279" customFormat="false" ht="102" hidden="false" customHeight="true" outlineLevel="0" collapsed="false">
      <c r="A279" s="14" t="str">
        <f aca="false">IF(B279="","","ARG-"&amp;TEXT(ROW()-1,"0000"))</f>
        <v>ARG-0278</v>
      </c>
      <c r="B279" s="14" t="s">
        <v>827</v>
      </c>
      <c r="C279" s="14" t="str">
        <f aca="false">IF(B279="","",IF(LEFT(B279,3)="INT","Intramuraal",IF(LEFT(B279,3)="GVS","GVS","")))</f>
        <v>Intramuraal</v>
      </c>
      <c r="D279" s="14" t="str">
        <f aca="false">IF(B279="","",IFERROR(INDEX(Intramuraal!$F:$F,MATCH(B279,Intramuraal!$A:$A,0)),IFERROR(INDEX(GVS!$F:$F,MATCH(B279,GVS!$A:$A,0)),"onbekend ID")))</f>
        <v>axi-cel (Yescarta®)</v>
      </c>
      <c r="E279" s="15" t="n">
        <f aca="false">IF(B279="","",IFERROR(IF(INDEX(Intramuraal!$C:$C,MATCH(B279,Intramuraal!$A:$A,0))="","",INDEX(Intramuraal!$C:$C,MATCH(B279,Intramuraal!$A:$A,0))),IFERROR(IF(INDEX(GVS!$C:$C,MATCH(B279,GVS!$A:$A,0))="","",INDEX(GVS!$C:$C,MATCH(B279,GVS!$A:$A,0))),"")))</f>
        <v>45833</v>
      </c>
      <c r="F279" s="14" t="str">
        <f aca="false">IF(B279="","",IFERROR(IF(INDEX(Intramuraal!$J:$J,MATCH(B279,Intramuraal!$A:$A,0))="","",INDEX(Intramuraal!$J:$J,MATCH(B279,Intramuraal!$A:$A,0))),IFERROR(IF(INDEX(GVS!$J:$J,MATCH(B279,GVS!$A:$A,0))="","",INDEX(GVS!$J:$J,MATCH(B279,GVS!$A:$A,0))),"")))</f>
        <v>Hemato-oncologie</v>
      </c>
      <c r="G279" s="14" t="str">
        <f aca="false">IF(B279="","",IFERROR(IF(INDEX(Intramuraal!$N:$N,MATCH(B279,Intramuraal!$A:$A,0))="","",INDEX(Intramuraal!$N:$N,MATCH(B279,Intramuraal!$A:$A,0))),IFERROR(IF(INDEX(GVS!$N:$N,MATCH(B279,GVS!$A:$A,0))="","",INDEX(GVS!$N:$N,MATCH(B279,GVS!$A:$A,0))),"")))</f>
        <v>Folliculair lymfoom</v>
      </c>
      <c r="H279" s="14" t="str">
        <f aca="false">IF(B279="","",IFERROR(IF(INDEX(Intramuraal!$O:$O,MATCH(B279,Intramuraal!$A:$A,0))="","",INDEX(Intramuraal!$O:$O,MATCH(B279,Intramuraal!$A:$A,0))),IFERROR(IF(INDEX(GVS!$O:$O,MATCH(B279,GVS!$A:$A,0))="","",INDEX(GVS!$O:$O,MATCH(B279,GVS!$A:$A,0))),"")))</f>
        <v>3e lijn of later</v>
      </c>
      <c r="I279" s="14" t="s">
        <v>7532</v>
      </c>
      <c r="J279" s="14" t="s">
        <v>7533</v>
      </c>
      <c r="K279" s="16" t="s">
        <v>8579</v>
      </c>
      <c r="L279" s="14" t="s">
        <v>7586</v>
      </c>
      <c r="M279" s="14" t="s">
        <v>7536</v>
      </c>
      <c r="N279" s="16" t="s">
        <v>8580</v>
      </c>
      <c r="O279" s="14" t="s">
        <v>7607</v>
      </c>
      <c r="P279" s="14" t="s">
        <v>7844</v>
      </c>
      <c r="Q279" s="16"/>
      <c r="R279" s="14" t="s">
        <v>8581</v>
      </c>
      <c r="S279" s="14" t="s">
        <v>8520</v>
      </c>
      <c r="T279" s="15" t="n">
        <v>46286</v>
      </c>
      <c r="U279" s="14" t="s">
        <v>168</v>
      </c>
    </row>
    <row r="280" customFormat="false" ht="51" hidden="false" customHeight="true" outlineLevel="0" collapsed="false">
      <c r="A280" s="14" t="str">
        <f aca="false">IF(B280="","","ARG-"&amp;TEXT(ROW()-1,"0000"))</f>
        <v>ARG-0279</v>
      </c>
      <c r="B280" s="14" t="s">
        <v>827</v>
      </c>
      <c r="C280" s="14" t="str">
        <f aca="false">IF(B280="","",IF(LEFT(B280,3)="INT","Intramuraal",IF(LEFT(B280,3)="GVS","GVS","")))</f>
        <v>Intramuraal</v>
      </c>
      <c r="D280" s="14" t="str">
        <f aca="false">IF(B280="","",IFERROR(INDEX(Intramuraal!$F:$F,MATCH(B280,Intramuraal!$A:$A,0)),IFERROR(INDEX(GVS!$F:$F,MATCH(B280,GVS!$A:$A,0)),"onbekend ID")))</f>
        <v>axi-cel (Yescarta®)</v>
      </c>
      <c r="E280" s="15" t="n">
        <f aca="false">IF(B280="","",IFERROR(IF(INDEX(Intramuraal!$C:$C,MATCH(B280,Intramuraal!$A:$A,0))="","",INDEX(Intramuraal!$C:$C,MATCH(B280,Intramuraal!$A:$A,0))),IFERROR(IF(INDEX(GVS!$C:$C,MATCH(B280,GVS!$A:$A,0))="","",INDEX(GVS!$C:$C,MATCH(B280,GVS!$A:$A,0))),"")))</f>
        <v>45833</v>
      </c>
      <c r="F280" s="14" t="str">
        <f aca="false">IF(B280="","",IFERROR(IF(INDEX(Intramuraal!$J:$J,MATCH(B280,Intramuraal!$A:$A,0))="","",INDEX(Intramuraal!$J:$J,MATCH(B280,Intramuraal!$A:$A,0))),IFERROR(IF(INDEX(GVS!$J:$J,MATCH(B280,GVS!$A:$A,0))="","",INDEX(GVS!$J:$J,MATCH(B280,GVS!$A:$A,0))),"")))</f>
        <v>Hemato-oncologie</v>
      </c>
      <c r="G280" s="14" t="str">
        <f aca="false">IF(B280="","",IFERROR(IF(INDEX(Intramuraal!$N:$N,MATCH(B280,Intramuraal!$A:$A,0))="","",INDEX(Intramuraal!$N:$N,MATCH(B280,Intramuraal!$A:$A,0))),IFERROR(IF(INDEX(GVS!$N:$N,MATCH(B280,GVS!$A:$A,0))="","",INDEX(GVS!$N:$N,MATCH(B280,GVS!$A:$A,0))),"")))</f>
        <v>Folliculair lymfoom</v>
      </c>
      <c r="H280" s="14" t="str">
        <f aca="false">IF(B280="","",IFERROR(IF(INDEX(Intramuraal!$O:$O,MATCH(B280,Intramuraal!$A:$A,0))="","",INDEX(Intramuraal!$O:$O,MATCH(B280,Intramuraal!$A:$A,0))),IFERROR(IF(INDEX(GVS!$O:$O,MATCH(B280,GVS!$A:$A,0))="","",INDEX(GVS!$O:$O,MATCH(B280,GVS!$A:$A,0))),"")))</f>
        <v>3e lijn of later</v>
      </c>
      <c r="I280" s="14" t="s">
        <v>7532</v>
      </c>
      <c r="J280" s="14" t="s">
        <v>7590</v>
      </c>
      <c r="K280" s="16" t="s">
        <v>8582</v>
      </c>
      <c r="L280" s="14" t="s">
        <v>7586</v>
      </c>
      <c r="M280" s="14" t="s">
        <v>7536</v>
      </c>
      <c r="N280" s="16" t="s">
        <v>8583</v>
      </c>
      <c r="O280" s="14" t="s">
        <v>7607</v>
      </c>
      <c r="P280" s="14" t="s">
        <v>8219</v>
      </c>
      <c r="Q280" s="16"/>
      <c r="R280" s="14" t="s">
        <v>8584</v>
      </c>
      <c r="S280" s="14" t="s">
        <v>8520</v>
      </c>
      <c r="T280" s="15" t="n">
        <v>46286</v>
      </c>
      <c r="U280" s="14" t="s">
        <v>168</v>
      </c>
    </row>
    <row r="281" customFormat="false" ht="38.25" hidden="false" customHeight="true" outlineLevel="0" collapsed="false">
      <c r="A281" s="14" t="str">
        <f aca="false">IF(B281="","","ARG-"&amp;TEXT(ROW()-1,"0000"))</f>
        <v>ARG-0280</v>
      </c>
      <c r="B281" s="14" t="s">
        <v>827</v>
      </c>
      <c r="C281" s="14" t="str">
        <f aca="false">IF(B281="","",IF(LEFT(B281,3)="INT","Intramuraal",IF(LEFT(B281,3)="GVS","GVS","")))</f>
        <v>Intramuraal</v>
      </c>
      <c r="D281" s="14" t="str">
        <f aca="false">IF(B281="","",IFERROR(INDEX(Intramuraal!$F:$F,MATCH(B281,Intramuraal!$A:$A,0)),IFERROR(INDEX(GVS!$F:$F,MATCH(B281,GVS!$A:$A,0)),"onbekend ID")))</f>
        <v>axi-cel (Yescarta®)</v>
      </c>
      <c r="E281" s="15" t="n">
        <f aca="false">IF(B281="","",IFERROR(IF(INDEX(Intramuraal!$C:$C,MATCH(B281,Intramuraal!$A:$A,0))="","",INDEX(Intramuraal!$C:$C,MATCH(B281,Intramuraal!$A:$A,0))),IFERROR(IF(INDEX(GVS!$C:$C,MATCH(B281,GVS!$A:$A,0))="","",INDEX(GVS!$C:$C,MATCH(B281,GVS!$A:$A,0))),"")))</f>
        <v>45833</v>
      </c>
      <c r="F281" s="14" t="str">
        <f aca="false">IF(B281="","",IFERROR(IF(INDEX(Intramuraal!$J:$J,MATCH(B281,Intramuraal!$A:$A,0))="","",INDEX(Intramuraal!$J:$J,MATCH(B281,Intramuraal!$A:$A,0))),IFERROR(IF(INDEX(GVS!$J:$J,MATCH(B281,GVS!$A:$A,0))="","",INDEX(GVS!$J:$J,MATCH(B281,GVS!$A:$A,0))),"")))</f>
        <v>Hemato-oncologie</v>
      </c>
      <c r="G281" s="14" t="str">
        <f aca="false">IF(B281="","",IFERROR(IF(INDEX(Intramuraal!$N:$N,MATCH(B281,Intramuraal!$A:$A,0))="","",INDEX(Intramuraal!$N:$N,MATCH(B281,Intramuraal!$A:$A,0))),IFERROR(IF(INDEX(GVS!$N:$N,MATCH(B281,GVS!$A:$A,0))="","",INDEX(GVS!$N:$N,MATCH(B281,GVS!$A:$A,0))),"")))</f>
        <v>Folliculair lymfoom</v>
      </c>
      <c r="H281" s="14" t="str">
        <f aca="false">IF(B281="","",IFERROR(IF(INDEX(Intramuraal!$O:$O,MATCH(B281,Intramuraal!$A:$A,0))="","",INDEX(Intramuraal!$O:$O,MATCH(B281,Intramuraal!$A:$A,0))),IFERROR(IF(INDEX(GVS!$O:$O,MATCH(B281,GVS!$A:$A,0))="","",INDEX(GVS!$O:$O,MATCH(B281,GVS!$A:$A,0))),"")))</f>
        <v>3e lijn of later</v>
      </c>
      <c r="I281" s="14" t="s">
        <v>7570</v>
      </c>
      <c r="J281" s="14" t="s">
        <v>2691</v>
      </c>
      <c r="K281" s="16" t="s">
        <v>8585</v>
      </c>
      <c r="L281" s="14" t="s">
        <v>7566</v>
      </c>
      <c r="M281" s="14" t="s">
        <v>7543</v>
      </c>
      <c r="N281" s="16" t="s">
        <v>8586</v>
      </c>
      <c r="O281" s="14" t="s">
        <v>7607</v>
      </c>
      <c r="P281" s="14" t="s">
        <v>8219</v>
      </c>
      <c r="Q281" s="16"/>
      <c r="R281" s="14" t="s">
        <v>8587</v>
      </c>
      <c r="S281" s="14" t="s">
        <v>8520</v>
      </c>
      <c r="T281" s="15" t="n">
        <v>46286</v>
      </c>
      <c r="U281" s="14" t="s">
        <v>168</v>
      </c>
    </row>
    <row r="282" customFormat="false" ht="114.75" hidden="false" customHeight="true" outlineLevel="0" collapsed="false">
      <c r="A282" s="14" t="str">
        <f aca="false">IF(B282="","","ARG-"&amp;TEXT(ROW()-1,"0000"))</f>
        <v>ARG-0281</v>
      </c>
      <c r="B282" s="14" t="s">
        <v>800</v>
      </c>
      <c r="C282" s="14" t="str">
        <f aca="false">IF(B282="","",IF(LEFT(B282,3)="INT","Intramuraal",IF(LEFT(B282,3)="GVS","GVS","")))</f>
        <v>Intramuraal</v>
      </c>
      <c r="D282" s="14" t="str">
        <f aca="false">IF(B282="","",IFERROR(INDEX(Intramuraal!$F:$F,MATCH(B282,Intramuraal!$A:$A,0)),IFERROR(INDEX(GVS!$F:$F,MATCH(B282,GVS!$A:$A,0)),"onbekend ID")))</f>
        <v>elranatamab (Elrexfio®) en talquetamab (Talvey®)</v>
      </c>
      <c r="E282" s="15" t="n">
        <f aca="false">IF(B282="","",IFERROR(IF(INDEX(Intramuraal!$C:$C,MATCH(B282,Intramuraal!$A:$A,0))="","",INDEX(Intramuraal!$C:$C,MATCH(B282,Intramuraal!$A:$A,0))),IFERROR(IF(INDEX(GVS!$C:$C,MATCH(B282,GVS!$A:$A,0))="","",INDEX(GVS!$C:$C,MATCH(B282,GVS!$A:$A,0))),"")))</f>
        <v>45854</v>
      </c>
      <c r="F282" s="14" t="str">
        <f aca="false">IF(B282="","",IFERROR(IF(INDEX(Intramuraal!$J:$J,MATCH(B282,Intramuraal!$A:$A,0))="","",INDEX(Intramuraal!$J:$J,MATCH(B282,Intramuraal!$A:$A,0))),IFERROR(IF(INDEX(GVS!$J:$J,MATCH(B282,GVS!$A:$A,0))="","",INDEX(GVS!$J:$J,MATCH(B282,GVS!$A:$A,0))),"")))</f>
        <v>Hemato-oncologie</v>
      </c>
      <c r="G282" s="14" t="str">
        <f aca="false">IF(B282="","",IFERROR(IF(INDEX(Intramuraal!$N:$N,MATCH(B282,Intramuraal!$A:$A,0))="","",INDEX(Intramuraal!$N:$N,MATCH(B282,Intramuraal!$A:$A,0))),IFERROR(IF(INDEX(GVS!$N:$N,MATCH(B282,GVS!$A:$A,0))="","",INDEX(GVS!$N:$N,MATCH(B282,GVS!$A:$A,0))),"")))</f>
        <v>Multipel myeloom</v>
      </c>
      <c r="H282" s="14" t="str">
        <f aca="false">IF(B282="","",IFERROR(IF(INDEX(Intramuraal!$O:$O,MATCH(B282,Intramuraal!$A:$A,0))="","",INDEX(Intramuraal!$O:$O,MATCH(B282,Intramuraal!$A:$A,0))),IFERROR(IF(INDEX(GVS!$O:$O,MATCH(B282,GVS!$A:$A,0))="","",INDEX(GVS!$O:$O,MATCH(B282,GVS!$A:$A,0))),"")))</f>
        <v>3e lijn of later</v>
      </c>
      <c r="I282" s="14" t="s">
        <v>7532</v>
      </c>
      <c r="J282" s="14" t="s">
        <v>7533</v>
      </c>
      <c r="K282" s="16" t="s">
        <v>8588</v>
      </c>
      <c r="L282" s="14" t="s">
        <v>7535</v>
      </c>
      <c r="M282" s="14" t="s">
        <v>7536</v>
      </c>
      <c r="N282" s="16" t="s">
        <v>8589</v>
      </c>
      <c r="O282" s="14" t="s">
        <v>7607</v>
      </c>
      <c r="P282" s="14" t="s">
        <v>7959</v>
      </c>
      <c r="Q282" s="16"/>
      <c r="R282" s="14" t="s">
        <v>8590</v>
      </c>
      <c r="S282" s="14" t="s">
        <v>8520</v>
      </c>
      <c r="T282" s="15" t="n">
        <v>46286</v>
      </c>
      <c r="U282" s="14" t="s">
        <v>168</v>
      </c>
    </row>
    <row r="283" customFormat="false" ht="76.5" hidden="false" customHeight="true" outlineLevel="0" collapsed="false">
      <c r="A283" s="14" t="str">
        <f aca="false">IF(B283="","","ARG-"&amp;TEXT(ROW()-1,"0000"))</f>
        <v>ARG-0282</v>
      </c>
      <c r="B283" s="14" t="s">
        <v>800</v>
      </c>
      <c r="C283" s="14" t="str">
        <f aca="false">IF(B283="","",IF(LEFT(B283,3)="INT","Intramuraal",IF(LEFT(B283,3)="GVS","GVS","")))</f>
        <v>Intramuraal</v>
      </c>
      <c r="D283" s="14" t="str">
        <f aca="false">IF(B283="","",IFERROR(INDEX(Intramuraal!$F:$F,MATCH(B283,Intramuraal!$A:$A,0)),IFERROR(INDEX(GVS!$F:$F,MATCH(B283,GVS!$A:$A,0)),"onbekend ID")))</f>
        <v>elranatamab (Elrexfio®) en talquetamab (Talvey®)</v>
      </c>
      <c r="E283" s="15" t="n">
        <f aca="false">IF(B283="","",IFERROR(IF(INDEX(Intramuraal!$C:$C,MATCH(B283,Intramuraal!$A:$A,0))="","",INDEX(Intramuraal!$C:$C,MATCH(B283,Intramuraal!$A:$A,0))),IFERROR(IF(INDEX(GVS!$C:$C,MATCH(B283,GVS!$A:$A,0))="","",INDEX(GVS!$C:$C,MATCH(B283,GVS!$A:$A,0))),"")))</f>
        <v>45854</v>
      </c>
      <c r="F283" s="14" t="str">
        <f aca="false">IF(B283="","",IFERROR(IF(INDEX(Intramuraal!$J:$J,MATCH(B283,Intramuraal!$A:$A,0))="","",INDEX(Intramuraal!$J:$J,MATCH(B283,Intramuraal!$A:$A,0))),IFERROR(IF(INDEX(GVS!$J:$J,MATCH(B283,GVS!$A:$A,0))="","",INDEX(GVS!$J:$J,MATCH(B283,GVS!$A:$A,0))),"")))</f>
        <v>Hemato-oncologie</v>
      </c>
      <c r="G283" s="14" t="str">
        <f aca="false">IF(B283="","",IFERROR(IF(INDEX(Intramuraal!$N:$N,MATCH(B283,Intramuraal!$A:$A,0))="","",INDEX(Intramuraal!$N:$N,MATCH(B283,Intramuraal!$A:$A,0))),IFERROR(IF(INDEX(GVS!$N:$N,MATCH(B283,GVS!$A:$A,0))="","",INDEX(GVS!$N:$N,MATCH(B283,GVS!$A:$A,0))),"")))</f>
        <v>Multipel myeloom</v>
      </c>
      <c r="H283" s="14" t="str">
        <f aca="false">IF(B283="","",IFERROR(IF(INDEX(Intramuraal!$O:$O,MATCH(B283,Intramuraal!$A:$A,0))="","",INDEX(Intramuraal!$O:$O,MATCH(B283,Intramuraal!$A:$A,0))),IFERROR(IF(INDEX(GVS!$O:$O,MATCH(B283,GVS!$A:$A,0))="","",INDEX(GVS!$O:$O,MATCH(B283,GVS!$A:$A,0))),"")))</f>
        <v>3e lijn of later</v>
      </c>
      <c r="I283" s="14" t="s">
        <v>7580</v>
      </c>
      <c r="J283" s="14" t="s">
        <v>8069</v>
      </c>
      <c r="K283" s="16" t="s">
        <v>8591</v>
      </c>
      <c r="L283" s="14" t="s">
        <v>7549</v>
      </c>
      <c r="M283" s="14" t="s">
        <v>7536</v>
      </c>
      <c r="N283" s="16" t="s">
        <v>8592</v>
      </c>
      <c r="O283" s="14" t="s">
        <v>7607</v>
      </c>
      <c r="P283" s="14" t="s">
        <v>8593</v>
      </c>
      <c r="Q283" s="16"/>
      <c r="R283" s="14" t="s">
        <v>8594</v>
      </c>
      <c r="S283" s="14" t="s">
        <v>8520</v>
      </c>
      <c r="T283" s="15" t="n">
        <v>46286</v>
      </c>
      <c r="U283" s="14" t="s">
        <v>168</v>
      </c>
    </row>
    <row r="284" customFormat="false" ht="89.25" hidden="false" customHeight="true" outlineLevel="0" collapsed="false">
      <c r="A284" s="14" t="str">
        <f aca="false">IF(B284="","","ARG-"&amp;TEXT(ROW()-1,"0000"))</f>
        <v>ARG-0283</v>
      </c>
      <c r="B284" s="14" t="s">
        <v>800</v>
      </c>
      <c r="C284" s="14" t="str">
        <f aca="false">IF(B284="","",IF(LEFT(B284,3)="INT","Intramuraal",IF(LEFT(B284,3)="GVS","GVS","")))</f>
        <v>Intramuraal</v>
      </c>
      <c r="D284" s="14" t="str">
        <f aca="false">IF(B284="","",IFERROR(INDEX(Intramuraal!$F:$F,MATCH(B284,Intramuraal!$A:$A,0)),IFERROR(INDEX(GVS!$F:$F,MATCH(B284,GVS!$A:$A,0)),"onbekend ID")))</f>
        <v>elranatamab (Elrexfio®) en talquetamab (Talvey®)</v>
      </c>
      <c r="E284" s="15" t="n">
        <f aca="false">IF(B284="","",IFERROR(IF(INDEX(Intramuraal!$C:$C,MATCH(B284,Intramuraal!$A:$A,0))="","",INDEX(Intramuraal!$C:$C,MATCH(B284,Intramuraal!$A:$A,0))),IFERROR(IF(INDEX(GVS!$C:$C,MATCH(B284,GVS!$A:$A,0))="","",INDEX(GVS!$C:$C,MATCH(B284,GVS!$A:$A,0))),"")))</f>
        <v>45854</v>
      </c>
      <c r="F284" s="14" t="str">
        <f aca="false">IF(B284="","",IFERROR(IF(INDEX(Intramuraal!$J:$J,MATCH(B284,Intramuraal!$A:$A,0))="","",INDEX(Intramuraal!$J:$J,MATCH(B284,Intramuraal!$A:$A,0))),IFERROR(IF(INDEX(GVS!$J:$J,MATCH(B284,GVS!$A:$A,0))="","",INDEX(GVS!$J:$J,MATCH(B284,GVS!$A:$A,0))),"")))</f>
        <v>Hemato-oncologie</v>
      </c>
      <c r="G284" s="14" t="str">
        <f aca="false">IF(B284="","",IFERROR(IF(INDEX(Intramuraal!$N:$N,MATCH(B284,Intramuraal!$A:$A,0))="","",INDEX(Intramuraal!$N:$N,MATCH(B284,Intramuraal!$A:$A,0))),IFERROR(IF(INDEX(GVS!$N:$N,MATCH(B284,GVS!$A:$A,0))="","",INDEX(GVS!$N:$N,MATCH(B284,GVS!$A:$A,0))),"")))</f>
        <v>Multipel myeloom</v>
      </c>
      <c r="H284" s="14" t="str">
        <f aca="false">IF(B284="","",IFERROR(IF(INDEX(Intramuraal!$O:$O,MATCH(B284,Intramuraal!$A:$A,0))="","",INDEX(Intramuraal!$O:$O,MATCH(B284,Intramuraal!$A:$A,0))),IFERROR(IF(INDEX(GVS!$O:$O,MATCH(B284,GVS!$A:$A,0))="","",INDEX(GVS!$O:$O,MATCH(B284,GVS!$A:$A,0))),"")))</f>
        <v>3e lijn of later</v>
      </c>
      <c r="I284" s="14" t="s">
        <v>7658</v>
      </c>
      <c r="J284" s="14" t="s">
        <v>7712</v>
      </c>
      <c r="K284" s="16" t="s">
        <v>8595</v>
      </c>
      <c r="L284" s="14" t="s">
        <v>7549</v>
      </c>
      <c r="M284" s="14" t="s">
        <v>7543</v>
      </c>
      <c r="N284" s="16" t="s">
        <v>8596</v>
      </c>
      <c r="O284" s="14" t="s">
        <v>7662</v>
      </c>
      <c r="P284" s="14" t="s">
        <v>8597</v>
      </c>
      <c r="Q284" s="16"/>
      <c r="R284" s="14" t="s">
        <v>8598</v>
      </c>
      <c r="S284" s="14" t="s">
        <v>8520</v>
      </c>
      <c r="T284" s="15" t="n">
        <v>46286</v>
      </c>
      <c r="U284" s="14" t="s">
        <v>168</v>
      </c>
    </row>
    <row r="285" customFormat="false" ht="51" hidden="false" customHeight="true" outlineLevel="0" collapsed="false">
      <c r="A285" s="14" t="str">
        <f aca="false">IF(B285="","","ARG-"&amp;TEXT(ROW()-1,"0000"))</f>
        <v>ARG-0284</v>
      </c>
      <c r="B285" s="14" t="s">
        <v>800</v>
      </c>
      <c r="C285" s="14" t="str">
        <f aca="false">IF(B285="","",IF(LEFT(B285,3)="INT","Intramuraal",IF(LEFT(B285,3)="GVS","GVS","")))</f>
        <v>Intramuraal</v>
      </c>
      <c r="D285" s="14" t="str">
        <f aca="false">IF(B285="","",IFERROR(INDEX(Intramuraal!$F:$F,MATCH(B285,Intramuraal!$A:$A,0)),IFERROR(INDEX(GVS!$F:$F,MATCH(B285,GVS!$A:$A,0)),"onbekend ID")))</f>
        <v>elranatamab (Elrexfio®) en talquetamab (Talvey®)</v>
      </c>
      <c r="E285" s="15" t="n">
        <f aca="false">IF(B285="","",IFERROR(IF(INDEX(Intramuraal!$C:$C,MATCH(B285,Intramuraal!$A:$A,0))="","",INDEX(Intramuraal!$C:$C,MATCH(B285,Intramuraal!$A:$A,0))),IFERROR(IF(INDEX(GVS!$C:$C,MATCH(B285,GVS!$A:$A,0))="","",INDEX(GVS!$C:$C,MATCH(B285,GVS!$A:$A,0))),"")))</f>
        <v>45854</v>
      </c>
      <c r="F285" s="14" t="str">
        <f aca="false">IF(B285="","",IFERROR(IF(INDEX(Intramuraal!$J:$J,MATCH(B285,Intramuraal!$A:$A,0))="","",INDEX(Intramuraal!$J:$J,MATCH(B285,Intramuraal!$A:$A,0))),IFERROR(IF(INDEX(GVS!$J:$J,MATCH(B285,GVS!$A:$A,0))="","",INDEX(GVS!$J:$J,MATCH(B285,GVS!$A:$A,0))),"")))</f>
        <v>Hemato-oncologie</v>
      </c>
      <c r="G285" s="14" t="str">
        <f aca="false">IF(B285="","",IFERROR(IF(INDEX(Intramuraal!$N:$N,MATCH(B285,Intramuraal!$A:$A,0))="","",INDEX(Intramuraal!$N:$N,MATCH(B285,Intramuraal!$A:$A,0))),IFERROR(IF(INDEX(GVS!$N:$N,MATCH(B285,GVS!$A:$A,0))="","",INDEX(GVS!$N:$N,MATCH(B285,GVS!$A:$A,0))),"")))</f>
        <v>Multipel myeloom</v>
      </c>
      <c r="H285" s="14" t="str">
        <f aca="false">IF(B285="","",IFERROR(IF(INDEX(Intramuraal!$O:$O,MATCH(B285,Intramuraal!$A:$A,0))="","",INDEX(Intramuraal!$O:$O,MATCH(B285,Intramuraal!$A:$A,0))),IFERROR(IF(INDEX(GVS!$O:$O,MATCH(B285,GVS!$A:$A,0))="","",INDEX(GVS!$O:$O,MATCH(B285,GVS!$A:$A,0))),"")))</f>
        <v>3e lijn of later</v>
      </c>
      <c r="I285" s="14" t="s">
        <v>7532</v>
      </c>
      <c r="J285" s="14" t="s">
        <v>7564</v>
      </c>
      <c r="K285" s="16" t="s">
        <v>8599</v>
      </c>
      <c r="L285" s="14" t="s">
        <v>7549</v>
      </c>
      <c r="M285" s="14" t="s">
        <v>7543</v>
      </c>
      <c r="N285" s="16" t="s">
        <v>8600</v>
      </c>
      <c r="O285" s="14" t="s">
        <v>7607</v>
      </c>
      <c r="P285" s="14" t="s">
        <v>7681</v>
      </c>
      <c r="Q285" s="16"/>
      <c r="R285" s="14" t="s">
        <v>8601</v>
      </c>
      <c r="S285" s="14" t="s">
        <v>8520</v>
      </c>
      <c r="T285" s="15" t="n">
        <v>46286</v>
      </c>
      <c r="U285" s="14" t="s">
        <v>168</v>
      </c>
    </row>
    <row r="286" customFormat="false" ht="63.75" hidden="false" customHeight="true" outlineLevel="0" collapsed="false">
      <c r="A286" s="14" t="str">
        <f aca="false">IF(B286="","","ARG-"&amp;TEXT(ROW()-1,"0000"))</f>
        <v>ARG-0285</v>
      </c>
      <c r="B286" s="14" t="s">
        <v>800</v>
      </c>
      <c r="C286" s="14" t="str">
        <f aca="false">IF(B286="","",IF(LEFT(B286,3)="INT","Intramuraal",IF(LEFT(B286,3)="GVS","GVS","")))</f>
        <v>Intramuraal</v>
      </c>
      <c r="D286" s="14" t="str">
        <f aca="false">IF(B286="","",IFERROR(INDEX(Intramuraal!$F:$F,MATCH(B286,Intramuraal!$A:$A,0)),IFERROR(INDEX(GVS!$F:$F,MATCH(B286,GVS!$A:$A,0)),"onbekend ID")))</f>
        <v>elranatamab (Elrexfio®) en talquetamab (Talvey®)</v>
      </c>
      <c r="E286" s="15" t="n">
        <f aca="false">IF(B286="","",IFERROR(IF(INDEX(Intramuraal!$C:$C,MATCH(B286,Intramuraal!$A:$A,0))="","",INDEX(Intramuraal!$C:$C,MATCH(B286,Intramuraal!$A:$A,0))),IFERROR(IF(INDEX(GVS!$C:$C,MATCH(B286,GVS!$A:$A,0))="","",INDEX(GVS!$C:$C,MATCH(B286,GVS!$A:$A,0))),"")))</f>
        <v>45854</v>
      </c>
      <c r="F286" s="14" t="str">
        <f aca="false">IF(B286="","",IFERROR(IF(INDEX(Intramuraal!$J:$J,MATCH(B286,Intramuraal!$A:$A,0))="","",INDEX(Intramuraal!$J:$J,MATCH(B286,Intramuraal!$A:$A,0))),IFERROR(IF(INDEX(GVS!$J:$J,MATCH(B286,GVS!$A:$A,0))="","",INDEX(GVS!$J:$J,MATCH(B286,GVS!$A:$A,0))),"")))</f>
        <v>Hemato-oncologie</v>
      </c>
      <c r="G286" s="14" t="str">
        <f aca="false">IF(B286="","",IFERROR(IF(INDEX(Intramuraal!$N:$N,MATCH(B286,Intramuraal!$A:$A,0))="","",INDEX(Intramuraal!$N:$N,MATCH(B286,Intramuraal!$A:$A,0))),IFERROR(IF(INDEX(GVS!$N:$N,MATCH(B286,GVS!$A:$A,0))="","",INDEX(GVS!$N:$N,MATCH(B286,GVS!$A:$A,0))),"")))</f>
        <v>Multipel myeloom</v>
      </c>
      <c r="H286" s="14" t="str">
        <f aca="false">IF(B286="","",IFERROR(IF(INDEX(Intramuraal!$O:$O,MATCH(B286,Intramuraal!$A:$A,0))="","",INDEX(Intramuraal!$O:$O,MATCH(B286,Intramuraal!$A:$A,0))),IFERROR(IF(INDEX(GVS!$O:$O,MATCH(B286,GVS!$A:$A,0))="","",INDEX(GVS!$O:$O,MATCH(B286,GVS!$A:$A,0))),"")))</f>
        <v>3e lijn of later</v>
      </c>
      <c r="I286" s="14" t="s">
        <v>7574</v>
      </c>
      <c r="J286" s="14" t="s">
        <v>7575</v>
      </c>
      <c r="K286" s="16" t="s">
        <v>8602</v>
      </c>
      <c r="L286" s="14" t="s">
        <v>7566</v>
      </c>
      <c r="M286" s="14" t="s">
        <v>7543</v>
      </c>
      <c r="N286" s="16" t="s">
        <v>8603</v>
      </c>
      <c r="O286" s="14" t="s">
        <v>7607</v>
      </c>
      <c r="P286" s="14" t="s">
        <v>8604</v>
      </c>
      <c r="Q286" s="16"/>
      <c r="R286" s="14" t="s">
        <v>8605</v>
      </c>
      <c r="S286" s="14" t="s">
        <v>8520</v>
      </c>
      <c r="T286" s="15" t="n">
        <v>46286</v>
      </c>
      <c r="U286" s="14" t="s">
        <v>168</v>
      </c>
    </row>
    <row r="287" customFormat="false" ht="63.75" hidden="false" customHeight="true" outlineLevel="0" collapsed="false">
      <c r="A287" s="14" t="str">
        <f aca="false">IF(B287="","","ARG-"&amp;TEXT(ROW()-1,"0000"))</f>
        <v>ARG-0286</v>
      </c>
      <c r="B287" s="14" t="s">
        <v>611</v>
      </c>
      <c r="C287" s="14" t="str">
        <f aca="false">IF(B287="","",IF(LEFT(B287,3)="INT","Intramuraal",IF(LEFT(B287,3)="GVS","GVS","")))</f>
        <v>Intramuraal</v>
      </c>
      <c r="D287" s="14" t="str">
        <f aca="false">IF(B287="","",IFERROR(INDEX(Intramuraal!$F:$F,MATCH(B287,Intramuraal!$A:$A,0)),IFERROR(INDEX(GVS!$F:$F,MATCH(B287,GVS!$A:$A,0)),"onbekend ID")))</f>
        <v>glofitamab (Columvi®) in combinatie met gemcitabine en oxaliplatine (GemOx)</v>
      </c>
      <c r="E287" s="15" t="n">
        <f aca="false">IF(B287="","",IFERROR(IF(INDEX(Intramuraal!$C:$C,MATCH(B287,Intramuraal!$A:$A,0))="","",INDEX(Intramuraal!$C:$C,MATCH(B287,Intramuraal!$A:$A,0))),IFERROR(IF(INDEX(GVS!$C:$C,MATCH(B287,GVS!$A:$A,0))="","",INDEX(GVS!$C:$C,MATCH(B287,GVS!$A:$A,0))),"")))</f>
        <v>46065</v>
      </c>
      <c r="F287" s="14" t="str">
        <f aca="false">IF(B287="","",IFERROR(IF(INDEX(Intramuraal!$J:$J,MATCH(B287,Intramuraal!$A:$A,0))="","",INDEX(Intramuraal!$J:$J,MATCH(B287,Intramuraal!$A:$A,0))),IFERROR(IF(INDEX(GVS!$J:$J,MATCH(B287,GVS!$A:$A,0))="","",INDEX(GVS!$J:$J,MATCH(B287,GVS!$A:$A,0))),"")))</f>
        <v>Hemato-oncologie</v>
      </c>
      <c r="G287" s="14" t="str">
        <f aca="false">IF(B287="","",IFERROR(IF(INDEX(Intramuraal!$N:$N,MATCH(B287,Intramuraal!$A:$A,0))="","",INDEX(Intramuraal!$N:$N,MATCH(B287,Intramuraal!$A:$A,0))),IFERROR(IF(INDEX(GVS!$N:$N,MATCH(B287,GVS!$A:$A,0))="","",INDEX(GVS!$N:$N,MATCH(B287,GVS!$A:$A,0))),"")))</f>
        <v>DLBCL / LBCL</v>
      </c>
      <c r="H287" s="14" t="str">
        <f aca="false">IF(B287="","",IFERROR(IF(INDEX(Intramuraal!$O:$O,MATCH(B287,Intramuraal!$A:$A,0))="","",INDEX(Intramuraal!$O:$O,MATCH(B287,Intramuraal!$A:$A,0))),IFERROR(IF(INDEX(GVS!$O:$O,MATCH(B287,GVS!$A:$A,0))="","",INDEX(GVS!$O:$O,MATCH(B287,GVS!$A:$A,0))),"")))</f>
        <v>2e lijn</v>
      </c>
      <c r="I287" s="14" t="s">
        <v>7532</v>
      </c>
      <c r="J287" s="14" t="s">
        <v>7564</v>
      </c>
      <c r="K287" s="16" t="s">
        <v>8606</v>
      </c>
      <c r="L287" s="14" t="s">
        <v>7535</v>
      </c>
      <c r="M287" s="14" t="s">
        <v>7536</v>
      </c>
      <c r="N287" s="16" t="s">
        <v>8607</v>
      </c>
      <c r="O287" s="14" t="s">
        <v>7607</v>
      </c>
      <c r="P287" s="14" t="s">
        <v>8219</v>
      </c>
      <c r="Q287" s="16"/>
      <c r="R287" s="14" t="s">
        <v>8608</v>
      </c>
      <c r="S287" s="14" t="s">
        <v>8520</v>
      </c>
      <c r="T287" s="15" t="n">
        <v>46286</v>
      </c>
      <c r="U287" s="14" t="s">
        <v>168</v>
      </c>
    </row>
    <row r="288" customFormat="false" ht="76.5" hidden="false" customHeight="true" outlineLevel="0" collapsed="false">
      <c r="A288" s="14" t="str">
        <f aca="false">IF(B288="","","ARG-"&amp;TEXT(ROW()-1,"0000"))</f>
        <v>ARG-0287</v>
      </c>
      <c r="B288" s="14" t="s">
        <v>611</v>
      </c>
      <c r="C288" s="14" t="str">
        <f aca="false">IF(B288="","",IF(LEFT(B288,3)="INT","Intramuraal",IF(LEFT(B288,3)="GVS","GVS","")))</f>
        <v>Intramuraal</v>
      </c>
      <c r="D288" s="14" t="str">
        <f aca="false">IF(B288="","",IFERROR(INDEX(Intramuraal!$F:$F,MATCH(B288,Intramuraal!$A:$A,0)),IFERROR(INDEX(GVS!$F:$F,MATCH(B288,GVS!$A:$A,0)),"onbekend ID")))</f>
        <v>glofitamab (Columvi®) in combinatie met gemcitabine en oxaliplatine (GemOx)</v>
      </c>
      <c r="E288" s="15" t="n">
        <f aca="false">IF(B288="","",IFERROR(IF(INDEX(Intramuraal!$C:$C,MATCH(B288,Intramuraal!$A:$A,0))="","",INDEX(Intramuraal!$C:$C,MATCH(B288,Intramuraal!$A:$A,0))),IFERROR(IF(INDEX(GVS!$C:$C,MATCH(B288,GVS!$A:$A,0))="","",INDEX(GVS!$C:$C,MATCH(B288,GVS!$A:$A,0))),"")))</f>
        <v>46065</v>
      </c>
      <c r="F288" s="14" t="str">
        <f aca="false">IF(B288="","",IFERROR(IF(INDEX(Intramuraal!$J:$J,MATCH(B288,Intramuraal!$A:$A,0))="","",INDEX(Intramuraal!$J:$J,MATCH(B288,Intramuraal!$A:$A,0))),IFERROR(IF(INDEX(GVS!$J:$J,MATCH(B288,GVS!$A:$A,0))="","",INDEX(GVS!$J:$J,MATCH(B288,GVS!$A:$A,0))),"")))</f>
        <v>Hemato-oncologie</v>
      </c>
      <c r="G288" s="14" t="str">
        <f aca="false">IF(B288="","",IFERROR(IF(INDEX(Intramuraal!$N:$N,MATCH(B288,Intramuraal!$A:$A,0))="","",INDEX(Intramuraal!$N:$N,MATCH(B288,Intramuraal!$A:$A,0))),IFERROR(IF(INDEX(GVS!$N:$N,MATCH(B288,GVS!$A:$A,0))="","",INDEX(GVS!$N:$N,MATCH(B288,GVS!$A:$A,0))),"")))</f>
        <v>DLBCL / LBCL</v>
      </c>
      <c r="H288" s="14" t="str">
        <f aca="false">IF(B288="","",IFERROR(IF(INDEX(Intramuraal!$O:$O,MATCH(B288,Intramuraal!$A:$A,0))="","",INDEX(Intramuraal!$O:$O,MATCH(B288,Intramuraal!$A:$A,0))),IFERROR(IF(INDEX(GVS!$O:$O,MATCH(B288,GVS!$A:$A,0))="","",INDEX(GVS!$O:$O,MATCH(B288,GVS!$A:$A,0))),"")))</f>
        <v>2e lijn</v>
      </c>
      <c r="I288" s="14" t="s">
        <v>7532</v>
      </c>
      <c r="J288" s="14" t="s">
        <v>7678</v>
      </c>
      <c r="K288" s="16" t="s">
        <v>8609</v>
      </c>
      <c r="L288" s="14" t="s">
        <v>7535</v>
      </c>
      <c r="M288" s="14" t="s">
        <v>7536</v>
      </c>
      <c r="N288" s="16" t="s">
        <v>8610</v>
      </c>
      <c r="O288" s="14" t="s">
        <v>7607</v>
      </c>
      <c r="P288" s="14" t="s">
        <v>8219</v>
      </c>
      <c r="Q288" s="16"/>
      <c r="R288" s="14" t="s">
        <v>8611</v>
      </c>
      <c r="S288" s="14" t="s">
        <v>8520</v>
      </c>
      <c r="T288" s="15" t="n">
        <v>46286</v>
      </c>
      <c r="U288" s="14" t="s">
        <v>168</v>
      </c>
    </row>
    <row r="289" customFormat="false" ht="25.5" hidden="false" customHeight="true" outlineLevel="0" collapsed="false">
      <c r="A289" s="14" t="str">
        <f aca="false">IF(B289="","","ARG-"&amp;TEXT(ROW()-1,"0000"))</f>
        <v>ARG-0288</v>
      </c>
      <c r="B289" s="14" t="s">
        <v>611</v>
      </c>
      <c r="C289" s="14" t="str">
        <f aca="false">IF(B289="","",IF(LEFT(B289,3)="INT","Intramuraal",IF(LEFT(B289,3)="GVS","GVS","")))</f>
        <v>Intramuraal</v>
      </c>
      <c r="D289" s="14" t="str">
        <f aca="false">IF(B289="","",IFERROR(INDEX(Intramuraal!$F:$F,MATCH(B289,Intramuraal!$A:$A,0)),IFERROR(INDEX(GVS!$F:$F,MATCH(B289,GVS!$A:$A,0)),"onbekend ID")))</f>
        <v>glofitamab (Columvi®) in combinatie met gemcitabine en oxaliplatine (GemOx)</v>
      </c>
      <c r="E289" s="15" t="n">
        <f aca="false">IF(B289="","",IFERROR(IF(INDEX(Intramuraal!$C:$C,MATCH(B289,Intramuraal!$A:$A,0))="","",INDEX(Intramuraal!$C:$C,MATCH(B289,Intramuraal!$A:$A,0))),IFERROR(IF(INDEX(GVS!$C:$C,MATCH(B289,GVS!$A:$A,0))="","",INDEX(GVS!$C:$C,MATCH(B289,GVS!$A:$A,0))),"")))</f>
        <v>46065</v>
      </c>
      <c r="F289" s="14" t="str">
        <f aca="false">IF(B289="","",IFERROR(IF(INDEX(Intramuraal!$J:$J,MATCH(B289,Intramuraal!$A:$A,0))="","",INDEX(Intramuraal!$J:$J,MATCH(B289,Intramuraal!$A:$A,0))),IFERROR(IF(INDEX(GVS!$J:$J,MATCH(B289,GVS!$A:$A,0))="","",INDEX(GVS!$J:$J,MATCH(B289,GVS!$A:$A,0))),"")))</f>
        <v>Hemato-oncologie</v>
      </c>
      <c r="G289" s="14" t="str">
        <f aca="false">IF(B289="","",IFERROR(IF(INDEX(Intramuraal!$N:$N,MATCH(B289,Intramuraal!$A:$A,0))="","",INDEX(Intramuraal!$N:$N,MATCH(B289,Intramuraal!$A:$A,0))),IFERROR(IF(INDEX(GVS!$N:$N,MATCH(B289,GVS!$A:$A,0))="","",INDEX(GVS!$N:$N,MATCH(B289,GVS!$A:$A,0))),"")))</f>
        <v>DLBCL / LBCL</v>
      </c>
      <c r="H289" s="14" t="str">
        <f aca="false">IF(B289="","",IFERROR(IF(INDEX(Intramuraal!$O:$O,MATCH(B289,Intramuraal!$A:$A,0))="","",INDEX(Intramuraal!$O:$O,MATCH(B289,Intramuraal!$A:$A,0))),IFERROR(IF(INDEX(GVS!$O:$O,MATCH(B289,GVS!$A:$A,0))="","",INDEX(GVS!$O:$O,MATCH(B289,GVS!$A:$A,0))),"")))</f>
        <v>2e lijn</v>
      </c>
      <c r="I289" s="14" t="s">
        <v>7532</v>
      </c>
      <c r="J289" s="14" t="s">
        <v>7590</v>
      </c>
      <c r="K289" s="16" t="s">
        <v>8612</v>
      </c>
      <c r="L289" s="14" t="s">
        <v>7549</v>
      </c>
      <c r="M289" s="14" t="s">
        <v>7550</v>
      </c>
      <c r="N289" s="16" t="s">
        <v>8613</v>
      </c>
      <c r="O289" s="14" t="s">
        <v>7607</v>
      </c>
      <c r="P289" s="14" t="s">
        <v>8219</v>
      </c>
      <c r="Q289" s="16"/>
      <c r="R289" s="14" t="s">
        <v>8614</v>
      </c>
      <c r="S289" s="14" t="s">
        <v>8520</v>
      </c>
      <c r="T289" s="15" t="n">
        <v>46286</v>
      </c>
      <c r="U289" s="14" t="s">
        <v>168</v>
      </c>
    </row>
    <row r="290" customFormat="false" ht="89.25" hidden="false" customHeight="true" outlineLevel="0" collapsed="false">
      <c r="A290" s="14" t="str">
        <f aca="false">IF(B290="","","ARG-"&amp;TEXT(ROW()-1,"0000"))</f>
        <v>ARG-0289</v>
      </c>
      <c r="B290" s="14" t="s">
        <v>611</v>
      </c>
      <c r="C290" s="14" t="str">
        <f aca="false">IF(B290="","",IF(LEFT(B290,3)="INT","Intramuraal",IF(LEFT(B290,3)="GVS","GVS","")))</f>
        <v>Intramuraal</v>
      </c>
      <c r="D290" s="14" t="str">
        <f aca="false">IF(B290="","",IFERROR(INDEX(Intramuraal!$F:$F,MATCH(B290,Intramuraal!$A:$A,0)),IFERROR(INDEX(GVS!$F:$F,MATCH(B290,GVS!$A:$A,0)),"onbekend ID")))</f>
        <v>glofitamab (Columvi®) in combinatie met gemcitabine en oxaliplatine (GemOx)</v>
      </c>
      <c r="E290" s="15" t="n">
        <f aca="false">IF(B290="","",IFERROR(IF(INDEX(Intramuraal!$C:$C,MATCH(B290,Intramuraal!$A:$A,0))="","",INDEX(Intramuraal!$C:$C,MATCH(B290,Intramuraal!$A:$A,0))),IFERROR(IF(INDEX(GVS!$C:$C,MATCH(B290,GVS!$A:$A,0))="","",INDEX(GVS!$C:$C,MATCH(B290,GVS!$A:$A,0))),"")))</f>
        <v>46065</v>
      </c>
      <c r="F290" s="14" t="str">
        <f aca="false">IF(B290="","",IFERROR(IF(INDEX(Intramuraal!$J:$J,MATCH(B290,Intramuraal!$A:$A,0))="","",INDEX(Intramuraal!$J:$J,MATCH(B290,Intramuraal!$A:$A,0))),IFERROR(IF(INDEX(GVS!$J:$J,MATCH(B290,GVS!$A:$A,0))="","",INDEX(GVS!$J:$J,MATCH(B290,GVS!$A:$A,0))),"")))</f>
        <v>Hemato-oncologie</v>
      </c>
      <c r="G290" s="14" t="str">
        <f aca="false">IF(B290="","",IFERROR(IF(INDEX(Intramuraal!$N:$N,MATCH(B290,Intramuraal!$A:$A,0))="","",INDEX(Intramuraal!$N:$N,MATCH(B290,Intramuraal!$A:$A,0))),IFERROR(IF(INDEX(GVS!$N:$N,MATCH(B290,GVS!$A:$A,0))="","",INDEX(GVS!$N:$N,MATCH(B290,GVS!$A:$A,0))),"")))</f>
        <v>DLBCL / LBCL</v>
      </c>
      <c r="H290" s="14" t="str">
        <f aca="false">IF(B290="","",IFERROR(IF(INDEX(Intramuraal!$O:$O,MATCH(B290,Intramuraal!$A:$A,0))="","",INDEX(Intramuraal!$O:$O,MATCH(B290,Intramuraal!$A:$A,0))),IFERROR(IF(INDEX(GVS!$O:$O,MATCH(B290,GVS!$A:$A,0))="","",INDEX(GVS!$O:$O,MATCH(B290,GVS!$A:$A,0))),"")))</f>
        <v>2e lijn</v>
      </c>
      <c r="I290" s="14" t="s">
        <v>7580</v>
      </c>
      <c r="J290" s="14" t="s">
        <v>7559</v>
      </c>
      <c r="K290" s="16" t="s">
        <v>8615</v>
      </c>
      <c r="L290" s="14" t="s">
        <v>7586</v>
      </c>
      <c r="M290" s="14" t="s">
        <v>7536</v>
      </c>
      <c r="N290" s="16" t="s">
        <v>8616</v>
      </c>
      <c r="O290" s="14" t="s">
        <v>7784</v>
      </c>
      <c r="P290" s="14" t="s">
        <v>8617</v>
      </c>
      <c r="Q290" s="16"/>
      <c r="R290" s="14" t="s">
        <v>8618</v>
      </c>
      <c r="S290" s="14" t="s">
        <v>8520</v>
      </c>
      <c r="T290" s="15" t="n">
        <v>46286</v>
      </c>
      <c r="U290" s="14" t="s">
        <v>168</v>
      </c>
    </row>
    <row r="291" customFormat="false" ht="89.25" hidden="false" customHeight="true" outlineLevel="0" collapsed="false">
      <c r="A291" s="14" t="str">
        <f aca="false">IF(B291="","","ARG-"&amp;TEXT(ROW()-1,"0000"))</f>
        <v>ARG-0290</v>
      </c>
      <c r="B291" s="14" t="s">
        <v>611</v>
      </c>
      <c r="C291" s="14" t="str">
        <f aca="false">IF(B291="","",IF(LEFT(B291,3)="INT","Intramuraal",IF(LEFT(B291,3)="GVS","GVS","")))</f>
        <v>Intramuraal</v>
      </c>
      <c r="D291" s="14" t="str">
        <f aca="false">IF(B291="","",IFERROR(INDEX(Intramuraal!$F:$F,MATCH(B291,Intramuraal!$A:$A,0)),IFERROR(INDEX(GVS!$F:$F,MATCH(B291,GVS!$A:$A,0)),"onbekend ID")))</f>
        <v>glofitamab (Columvi®) in combinatie met gemcitabine en oxaliplatine (GemOx)</v>
      </c>
      <c r="E291" s="15" t="n">
        <f aca="false">IF(B291="","",IFERROR(IF(INDEX(Intramuraal!$C:$C,MATCH(B291,Intramuraal!$A:$A,0))="","",INDEX(Intramuraal!$C:$C,MATCH(B291,Intramuraal!$A:$A,0))),IFERROR(IF(INDEX(GVS!$C:$C,MATCH(B291,GVS!$A:$A,0))="","",INDEX(GVS!$C:$C,MATCH(B291,GVS!$A:$A,0))),"")))</f>
        <v>46065</v>
      </c>
      <c r="F291" s="14" t="str">
        <f aca="false">IF(B291="","",IFERROR(IF(INDEX(Intramuraal!$J:$J,MATCH(B291,Intramuraal!$A:$A,0))="","",INDEX(Intramuraal!$J:$J,MATCH(B291,Intramuraal!$A:$A,0))),IFERROR(IF(INDEX(GVS!$J:$J,MATCH(B291,GVS!$A:$A,0))="","",INDEX(GVS!$J:$J,MATCH(B291,GVS!$A:$A,0))),"")))</f>
        <v>Hemato-oncologie</v>
      </c>
      <c r="G291" s="14" t="str">
        <f aca="false">IF(B291="","",IFERROR(IF(INDEX(Intramuraal!$N:$N,MATCH(B291,Intramuraal!$A:$A,0))="","",INDEX(Intramuraal!$N:$N,MATCH(B291,Intramuraal!$A:$A,0))),IFERROR(IF(INDEX(GVS!$N:$N,MATCH(B291,GVS!$A:$A,0))="","",INDEX(GVS!$N:$N,MATCH(B291,GVS!$A:$A,0))),"")))</f>
        <v>DLBCL / LBCL</v>
      </c>
      <c r="H291" s="14" t="str">
        <f aca="false">IF(B291="","",IFERROR(IF(INDEX(Intramuraal!$O:$O,MATCH(B291,Intramuraal!$A:$A,0))="","",INDEX(Intramuraal!$O:$O,MATCH(B291,Intramuraal!$A:$A,0))),IFERROR(IF(INDEX(GVS!$O:$O,MATCH(B291,GVS!$A:$A,0))="","",INDEX(GVS!$O:$O,MATCH(B291,GVS!$A:$A,0))),"")))</f>
        <v>2e lijn</v>
      </c>
      <c r="I291" s="14" t="s">
        <v>7580</v>
      </c>
      <c r="J291" s="14" t="s">
        <v>7604</v>
      </c>
      <c r="K291" s="16" t="s">
        <v>8619</v>
      </c>
      <c r="L291" s="14" t="s">
        <v>7586</v>
      </c>
      <c r="M291" s="14" t="s">
        <v>7536</v>
      </c>
      <c r="N291" s="16" t="s">
        <v>8620</v>
      </c>
      <c r="O291" s="14" t="s">
        <v>7607</v>
      </c>
      <c r="P291" s="14" t="s">
        <v>8621</v>
      </c>
      <c r="Q291" s="16"/>
      <c r="R291" s="14" t="s">
        <v>8622</v>
      </c>
      <c r="S291" s="14" t="s">
        <v>8520</v>
      </c>
      <c r="T291" s="15" t="n">
        <v>46286</v>
      </c>
      <c r="U291" s="14" t="s">
        <v>168</v>
      </c>
    </row>
    <row r="292" customFormat="false" ht="63.75" hidden="false" customHeight="true" outlineLevel="0" collapsed="false">
      <c r="A292" s="14" t="str">
        <f aca="false">IF(B292="","","ARG-"&amp;TEXT(ROW()-1,"0000"))</f>
        <v>ARG-0291</v>
      </c>
      <c r="B292" s="14" t="s">
        <v>611</v>
      </c>
      <c r="C292" s="14" t="str">
        <f aca="false">IF(B292="","",IF(LEFT(B292,3)="INT","Intramuraal",IF(LEFT(B292,3)="GVS","GVS","")))</f>
        <v>Intramuraal</v>
      </c>
      <c r="D292" s="14" t="str">
        <f aca="false">IF(B292="","",IFERROR(INDEX(Intramuraal!$F:$F,MATCH(B292,Intramuraal!$A:$A,0)),IFERROR(INDEX(GVS!$F:$F,MATCH(B292,GVS!$A:$A,0)),"onbekend ID")))</f>
        <v>glofitamab (Columvi®) in combinatie met gemcitabine en oxaliplatine (GemOx)</v>
      </c>
      <c r="E292" s="15" t="n">
        <f aca="false">IF(B292="","",IFERROR(IF(INDEX(Intramuraal!$C:$C,MATCH(B292,Intramuraal!$A:$A,0))="","",INDEX(Intramuraal!$C:$C,MATCH(B292,Intramuraal!$A:$A,0))),IFERROR(IF(INDEX(GVS!$C:$C,MATCH(B292,GVS!$A:$A,0))="","",INDEX(GVS!$C:$C,MATCH(B292,GVS!$A:$A,0))),"")))</f>
        <v>46065</v>
      </c>
      <c r="F292" s="14" t="str">
        <f aca="false">IF(B292="","",IFERROR(IF(INDEX(Intramuraal!$J:$J,MATCH(B292,Intramuraal!$A:$A,0))="","",INDEX(Intramuraal!$J:$J,MATCH(B292,Intramuraal!$A:$A,0))),IFERROR(IF(INDEX(GVS!$J:$J,MATCH(B292,GVS!$A:$A,0))="","",INDEX(GVS!$J:$J,MATCH(B292,GVS!$A:$A,0))),"")))</f>
        <v>Hemato-oncologie</v>
      </c>
      <c r="G292" s="14" t="str">
        <f aca="false">IF(B292="","",IFERROR(IF(INDEX(Intramuraal!$N:$N,MATCH(B292,Intramuraal!$A:$A,0))="","",INDEX(Intramuraal!$N:$N,MATCH(B292,Intramuraal!$A:$A,0))),IFERROR(IF(INDEX(GVS!$N:$N,MATCH(B292,GVS!$A:$A,0))="","",INDEX(GVS!$N:$N,MATCH(B292,GVS!$A:$A,0))),"")))</f>
        <v>DLBCL / LBCL</v>
      </c>
      <c r="H292" s="14" t="str">
        <f aca="false">IF(B292="","",IFERROR(IF(INDEX(Intramuraal!$O:$O,MATCH(B292,Intramuraal!$A:$A,0))="","",INDEX(Intramuraal!$O:$O,MATCH(B292,Intramuraal!$A:$A,0))),IFERROR(IF(INDEX(GVS!$O:$O,MATCH(B292,GVS!$A:$A,0))="","",INDEX(GVS!$O:$O,MATCH(B292,GVS!$A:$A,0))),"")))</f>
        <v>2e lijn</v>
      </c>
      <c r="I292" s="14" t="s">
        <v>7617</v>
      </c>
      <c r="J292" s="14" t="s">
        <v>7554</v>
      </c>
      <c r="K292" s="16" t="s">
        <v>8623</v>
      </c>
      <c r="L292" s="14" t="s">
        <v>7549</v>
      </c>
      <c r="M292" s="14" t="s">
        <v>7543</v>
      </c>
      <c r="N292" s="16" t="s">
        <v>8624</v>
      </c>
      <c r="O292" s="14" t="s">
        <v>7614</v>
      </c>
      <c r="P292" s="14" t="s">
        <v>8547</v>
      </c>
      <c r="Q292" s="16"/>
      <c r="R292" s="14" t="s">
        <v>8625</v>
      </c>
      <c r="S292" s="14" t="s">
        <v>8520</v>
      </c>
      <c r="T292" s="15" t="n">
        <v>46286</v>
      </c>
      <c r="U292" s="14" t="s">
        <v>168</v>
      </c>
    </row>
    <row r="293" customFormat="false" ht="76.5" hidden="false" customHeight="true" outlineLevel="0" collapsed="false">
      <c r="A293" s="14" t="str">
        <f aca="false">IF(B293="","","ARG-"&amp;TEXT(ROW()-1,"0000"))</f>
        <v>ARG-0292</v>
      </c>
      <c r="B293" s="14" t="s">
        <v>611</v>
      </c>
      <c r="C293" s="14" t="str">
        <f aca="false">IF(B293="","",IF(LEFT(B293,3)="INT","Intramuraal",IF(LEFT(B293,3)="GVS","GVS","")))</f>
        <v>Intramuraal</v>
      </c>
      <c r="D293" s="14" t="str">
        <f aca="false">IF(B293="","",IFERROR(INDEX(Intramuraal!$F:$F,MATCH(B293,Intramuraal!$A:$A,0)),IFERROR(INDEX(GVS!$F:$F,MATCH(B293,GVS!$A:$A,0)),"onbekend ID")))</f>
        <v>glofitamab (Columvi®) in combinatie met gemcitabine en oxaliplatine (GemOx)</v>
      </c>
      <c r="E293" s="15" t="n">
        <f aca="false">IF(B293="","",IFERROR(IF(INDEX(Intramuraal!$C:$C,MATCH(B293,Intramuraal!$A:$A,0))="","",INDEX(Intramuraal!$C:$C,MATCH(B293,Intramuraal!$A:$A,0))),IFERROR(IF(INDEX(GVS!$C:$C,MATCH(B293,GVS!$A:$A,0))="","",INDEX(GVS!$C:$C,MATCH(B293,GVS!$A:$A,0))),"")))</f>
        <v>46065</v>
      </c>
      <c r="F293" s="14" t="str">
        <f aca="false">IF(B293="","",IFERROR(IF(INDEX(Intramuraal!$J:$J,MATCH(B293,Intramuraal!$A:$A,0))="","",INDEX(Intramuraal!$J:$J,MATCH(B293,Intramuraal!$A:$A,0))),IFERROR(IF(INDEX(GVS!$J:$J,MATCH(B293,GVS!$A:$A,0))="","",INDEX(GVS!$J:$J,MATCH(B293,GVS!$A:$A,0))),"")))</f>
        <v>Hemato-oncologie</v>
      </c>
      <c r="G293" s="14" t="str">
        <f aca="false">IF(B293="","",IFERROR(IF(INDEX(Intramuraal!$N:$N,MATCH(B293,Intramuraal!$A:$A,0))="","",INDEX(Intramuraal!$N:$N,MATCH(B293,Intramuraal!$A:$A,0))),IFERROR(IF(INDEX(GVS!$N:$N,MATCH(B293,GVS!$A:$A,0))="","",INDEX(GVS!$N:$N,MATCH(B293,GVS!$A:$A,0))),"")))</f>
        <v>DLBCL / LBCL</v>
      </c>
      <c r="H293" s="14" t="str">
        <f aca="false">IF(B293="","",IFERROR(IF(INDEX(Intramuraal!$O:$O,MATCH(B293,Intramuraal!$A:$A,0))="","",INDEX(Intramuraal!$O:$O,MATCH(B293,Intramuraal!$A:$A,0))),IFERROR(IF(INDEX(GVS!$O:$O,MATCH(B293,GVS!$A:$A,0))="","",INDEX(GVS!$O:$O,MATCH(B293,GVS!$A:$A,0))),"")))</f>
        <v>2e lijn</v>
      </c>
      <c r="I293" s="14" t="s">
        <v>7658</v>
      </c>
      <c r="J293" s="14" t="s">
        <v>7659</v>
      </c>
      <c r="K293" s="16" t="s">
        <v>8626</v>
      </c>
      <c r="L293" s="14" t="s">
        <v>7549</v>
      </c>
      <c r="M293" s="14" t="s">
        <v>7543</v>
      </c>
      <c r="N293" s="16" t="s">
        <v>8627</v>
      </c>
      <c r="O293" s="14" t="s">
        <v>7662</v>
      </c>
      <c r="P293" s="14" t="s">
        <v>8628</v>
      </c>
      <c r="Q293" s="16"/>
      <c r="R293" s="14" t="s">
        <v>8629</v>
      </c>
      <c r="S293" s="14" t="s">
        <v>8520</v>
      </c>
      <c r="T293" s="15" t="n">
        <v>46286</v>
      </c>
      <c r="U293" s="14" t="s">
        <v>168</v>
      </c>
    </row>
    <row r="294" customFormat="false" ht="63.75" hidden="false" customHeight="true" outlineLevel="0" collapsed="false">
      <c r="A294" s="14" t="str">
        <f aca="false">IF(B294="","","ARG-"&amp;TEXT(ROW()-1,"0000"))</f>
        <v>ARG-0293</v>
      </c>
      <c r="B294" s="14" t="s">
        <v>611</v>
      </c>
      <c r="C294" s="14" t="str">
        <f aca="false">IF(B294="","",IF(LEFT(B294,3)="INT","Intramuraal",IF(LEFT(B294,3)="GVS","GVS","")))</f>
        <v>Intramuraal</v>
      </c>
      <c r="D294" s="14" t="str">
        <f aca="false">IF(B294="","",IFERROR(INDEX(Intramuraal!$F:$F,MATCH(B294,Intramuraal!$A:$A,0)),IFERROR(INDEX(GVS!$F:$F,MATCH(B294,GVS!$A:$A,0)),"onbekend ID")))</f>
        <v>glofitamab (Columvi®) in combinatie met gemcitabine en oxaliplatine (GemOx)</v>
      </c>
      <c r="E294" s="15" t="n">
        <f aca="false">IF(B294="","",IFERROR(IF(INDEX(Intramuraal!$C:$C,MATCH(B294,Intramuraal!$A:$A,0))="","",INDEX(Intramuraal!$C:$C,MATCH(B294,Intramuraal!$A:$A,0))),IFERROR(IF(INDEX(GVS!$C:$C,MATCH(B294,GVS!$A:$A,0))="","",INDEX(GVS!$C:$C,MATCH(B294,GVS!$A:$A,0))),"")))</f>
        <v>46065</v>
      </c>
      <c r="F294" s="14" t="str">
        <f aca="false">IF(B294="","",IFERROR(IF(INDEX(Intramuraal!$J:$J,MATCH(B294,Intramuraal!$A:$A,0))="","",INDEX(Intramuraal!$J:$J,MATCH(B294,Intramuraal!$A:$A,0))),IFERROR(IF(INDEX(GVS!$J:$J,MATCH(B294,GVS!$A:$A,0))="","",INDEX(GVS!$J:$J,MATCH(B294,GVS!$A:$A,0))),"")))</f>
        <v>Hemato-oncologie</v>
      </c>
      <c r="G294" s="14" t="str">
        <f aca="false">IF(B294="","",IFERROR(IF(INDEX(Intramuraal!$N:$N,MATCH(B294,Intramuraal!$A:$A,0))="","",INDEX(Intramuraal!$N:$N,MATCH(B294,Intramuraal!$A:$A,0))),IFERROR(IF(INDEX(GVS!$N:$N,MATCH(B294,GVS!$A:$A,0))="","",INDEX(GVS!$N:$N,MATCH(B294,GVS!$A:$A,0))),"")))</f>
        <v>DLBCL / LBCL</v>
      </c>
      <c r="H294" s="14" t="str">
        <f aca="false">IF(B294="","",IFERROR(IF(INDEX(Intramuraal!$O:$O,MATCH(B294,Intramuraal!$A:$A,0))="","",INDEX(Intramuraal!$O:$O,MATCH(B294,Intramuraal!$A:$A,0))),IFERROR(IF(INDEX(GVS!$O:$O,MATCH(B294,GVS!$A:$A,0))="","",INDEX(GVS!$O:$O,MATCH(B294,GVS!$A:$A,0))),"")))</f>
        <v>2e lijn</v>
      </c>
      <c r="I294" s="14" t="s">
        <v>7570</v>
      </c>
      <c r="J294" s="14" t="s">
        <v>2691</v>
      </c>
      <c r="K294" s="16" t="s">
        <v>8630</v>
      </c>
      <c r="L294" s="14" t="s">
        <v>7566</v>
      </c>
      <c r="M294" s="14" t="s">
        <v>7543</v>
      </c>
      <c r="N294" s="16" t="s">
        <v>8631</v>
      </c>
      <c r="O294" s="14" t="s">
        <v>7607</v>
      </c>
      <c r="P294" s="14" t="s">
        <v>8632</v>
      </c>
      <c r="Q294" s="16"/>
      <c r="R294" s="14" t="s">
        <v>8633</v>
      </c>
      <c r="S294" s="14" t="s">
        <v>8520</v>
      </c>
      <c r="T294" s="15" t="n">
        <v>46286</v>
      </c>
      <c r="U294" s="14" t="s">
        <v>168</v>
      </c>
    </row>
    <row r="295" customFormat="false" ht="63.75" hidden="false" customHeight="true" outlineLevel="0" collapsed="false">
      <c r="A295" s="14" t="str">
        <f aca="false">IF(B295="","","ARG-"&amp;TEXT(ROW()-1,"0000"))</f>
        <v>ARG-0294</v>
      </c>
      <c r="B295" s="14" t="s">
        <v>407</v>
      </c>
      <c r="C295" s="14" t="str">
        <f aca="false">IF(B295="","",IF(LEFT(B295,3)="INT","Intramuraal",IF(LEFT(B295,3)="GVS","GVS","")))</f>
        <v>Intramuraal</v>
      </c>
      <c r="D295" s="14" t="str">
        <f aca="false">IF(B295="","",IFERROR(INDEX(Intramuraal!$F:$F,MATCH(B295,Intramuraal!$A:$A,0)),IFERROR(INDEX(GVS!$F:$F,MATCH(B295,GVS!$A:$A,0)),"onbekend ID")))</f>
        <v>brexucabtagene autoleucel (Tecartus®)</v>
      </c>
      <c r="E295" s="15" t="n">
        <f aca="false">IF(B295="","",IFERROR(IF(INDEX(Intramuraal!$C:$C,MATCH(B295,Intramuraal!$A:$A,0))="","",INDEX(Intramuraal!$C:$C,MATCH(B295,Intramuraal!$A:$A,0))),IFERROR(IF(INDEX(GVS!$C:$C,MATCH(B295,GVS!$A:$A,0))="","",INDEX(GVS!$C:$C,MATCH(B295,GVS!$A:$A,0))),"")))</f>
        <v>46169</v>
      </c>
      <c r="F295" s="14" t="str">
        <f aca="false">IF(B295="","",IFERROR(IF(INDEX(Intramuraal!$J:$J,MATCH(B295,Intramuraal!$A:$A,0))="","",INDEX(Intramuraal!$J:$J,MATCH(B295,Intramuraal!$A:$A,0))),IFERROR(IF(INDEX(GVS!$J:$J,MATCH(B295,GVS!$A:$A,0))="","",INDEX(GVS!$J:$J,MATCH(B295,GVS!$A:$A,0))),"")))</f>
        <v>Hemato-oncologie</v>
      </c>
      <c r="G295" s="14" t="str">
        <f aca="false">IF(B295="","",IFERROR(IF(INDEX(Intramuraal!$N:$N,MATCH(B295,Intramuraal!$A:$A,0))="","",INDEX(Intramuraal!$N:$N,MATCH(B295,Intramuraal!$A:$A,0))),IFERROR(IF(INDEX(GVS!$N:$N,MATCH(B295,GVS!$A:$A,0))="","",INDEX(GVS!$N:$N,MATCH(B295,GVS!$A:$A,0))),"")))</f>
        <v>B-ALL</v>
      </c>
      <c r="H295" s="14" t="str">
        <f aca="false">IF(B295="","",IFERROR(IF(INDEX(Intramuraal!$O:$O,MATCH(B295,Intramuraal!$A:$A,0))="","",INDEX(Intramuraal!$O:$O,MATCH(B295,Intramuraal!$A:$A,0))),IFERROR(IF(INDEX(GVS!$O:$O,MATCH(B295,GVS!$A:$A,0))="","",INDEX(GVS!$O:$O,MATCH(B295,GVS!$A:$A,0))),"")))</f>
        <v>r/r (lijn niet gespecificeerd)</v>
      </c>
      <c r="I295" s="14" t="s">
        <v>7580</v>
      </c>
      <c r="J295" s="14" t="s">
        <v>7559</v>
      </c>
      <c r="K295" s="16" t="s">
        <v>8634</v>
      </c>
      <c r="L295" s="14" t="s">
        <v>7586</v>
      </c>
      <c r="M295" s="14" t="s">
        <v>7536</v>
      </c>
      <c r="N295" s="16" t="s">
        <v>8635</v>
      </c>
      <c r="O295" s="14" t="s">
        <v>7607</v>
      </c>
      <c r="P295" s="14" t="s">
        <v>8085</v>
      </c>
      <c r="Q295" s="16"/>
      <c r="R295" s="14" t="s">
        <v>8636</v>
      </c>
      <c r="S295" s="14" t="s">
        <v>8637</v>
      </c>
      <c r="T295" s="15" t="n">
        <v>46286</v>
      </c>
      <c r="U295" s="14" t="s">
        <v>168</v>
      </c>
    </row>
    <row r="296" customFormat="false" ht="63.75" hidden="false" customHeight="true" outlineLevel="0" collapsed="false">
      <c r="A296" s="14" t="str">
        <f aca="false">IF(B296="","","ARG-"&amp;TEXT(ROW()-1,"0000"))</f>
        <v>ARG-0295</v>
      </c>
      <c r="B296" s="14" t="s">
        <v>407</v>
      </c>
      <c r="C296" s="14" t="str">
        <f aca="false">IF(B296="","",IF(LEFT(B296,3)="INT","Intramuraal",IF(LEFT(B296,3)="GVS","GVS","")))</f>
        <v>Intramuraal</v>
      </c>
      <c r="D296" s="14" t="str">
        <f aca="false">IF(B296="","",IFERROR(INDEX(Intramuraal!$F:$F,MATCH(B296,Intramuraal!$A:$A,0)),IFERROR(INDEX(GVS!$F:$F,MATCH(B296,GVS!$A:$A,0)),"onbekend ID")))</f>
        <v>brexucabtagene autoleucel (Tecartus®)</v>
      </c>
      <c r="E296" s="15" t="n">
        <f aca="false">IF(B296="","",IFERROR(IF(INDEX(Intramuraal!$C:$C,MATCH(B296,Intramuraal!$A:$A,0))="","",INDEX(Intramuraal!$C:$C,MATCH(B296,Intramuraal!$A:$A,0))),IFERROR(IF(INDEX(GVS!$C:$C,MATCH(B296,GVS!$A:$A,0))="","",INDEX(GVS!$C:$C,MATCH(B296,GVS!$A:$A,0))),"")))</f>
        <v>46169</v>
      </c>
      <c r="F296" s="14" t="str">
        <f aca="false">IF(B296="","",IFERROR(IF(INDEX(Intramuraal!$J:$J,MATCH(B296,Intramuraal!$A:$A,0))="","",INDEX(Intramuraal!$J:$J,MATCH(B296,Intramuraal!$A:$A,0))),IFERROR(IF(INDEX(GVS!$J:$J,MATCH(B296,GVS!$A:$A,0))="","",INDEX(GVS!$J:$J,MATCH(B296,GVS!$A:$A,0))),"")))</f>
        <v>Hemato-oncologie</v>
      </c>
      <c r="G296" s="14" t="str">
        <f aca="false">IF(B296="","",IFERROR(IF(INDEX(Intramuraal!$N:$N,MATCH(B296,Intramuraal!$A:$A,0))="","",INDEX(Intramuraal!$N:$N,MATCH(B296,Intramuraal!$A:$A,0))),IFERROR(IF(INDEX(GVS!$N:$N,MATCH(B296,GVS!$A:$A,0))="","",INDEX(GVS!$N:$N,MATCH(B296,GVS!$A:$A,0))),"")))</f>
        <v>B-ALL</v>
      </c>
      <c r="H296" s="14" t="str">
        <f aca="false">IF(B296="","",IFERROR(IF(INDEX(Intramuraal!$O:$O,MATCH(B296,Intramuraal!$A:$A,0))="","",INDEX(Intramuraal!$O:$O,MATCH(B296,Intramuraal!$A:$A,0))),IFERROR(IF(INDEX(GVS!$O:$O,MATCH(B296,GVS!$A:$A,0))="","",INDEX(GVS!$O:$O,MATCH(B296,GVS!$A:$A,0))),"")))</f>
        <v>r/r (lijn niet gespecificeerd)</v>
      </c>
      <c r="I296" s="14" t="s">
        <v>7580</v>
      </c>
      <c r="J296" s="14" t="s">
        <v>7564</v>
      </c>
      <c r="K296" s="16" t="s">
        <v>8638</v>
      </c>
      <c r="L296" s="14" t="s">
        <v>7586</v>
      </c>
      <c r="M296" s="14" t="s">
        <v>7536</v>
      </c>
      <c r="N296" s="16" t="s">
        <v>8639</v>
      </c>
      <c r="O296" s="14" t="s">
        <v>7614</v>
      </c>
      <c r="P296" s="14" t="s">
        <v>7893</v>
      </c>
      <c r="Q296" s="16"/>
      <c r="R296" s="14" t="s">
        <v>8640</v>
      </c>
      <c r="S296" s="14" t="s">
        <v>8637</v>
      </c>
      <c r="T296" s="15" t="n">
        <v>46286</v>
      </c>
      <c r="U296" s="14" t="s">
        <v>168</v>
      </c>
    </row>
    <row r="297" customFormat="false" ht="76.5" hidden="false" customHeight="true" outlineLevel="0" collapsed="false">
      <c r="A297" s="14" t="str">
        <f aca="false">IF(B297="","","ARG-"&amp;TEXT(ROW()-1,"0000"))</f>
        <v>ARG-0296</v>
      </c>
      <c r="B297" s="14" t="s">
        <v>407</v>
      </c>
      <c r="C297" s="14" t="str">
        <f aca="false">IF(B297="","",IF(LEFT(B297,3)="INT","Intramuraal",IF(LEFT(B297,3)="GVS","GVS","")))</f>
        <v>Intramuraal</v>
      </c>
      <c r="D297" s="14" t="str">
        <f aca="false">IF(B297="","",IFERROR(INDEX(Intramuraal!$F:$F,MATCH(B297,Intramuraal!$A:$A,0)),IFERROR(INDEX(GVS!$F:$F,MATCH(B297,GVS!$A:$A,0)),"onbekend ID")))</f>
        <v>brexucabtagene autoleucel (Tecartus®)</v>
      </c>
      <c r="E297" s="15" t="n">
        <f aca="false">IF(B297="","",IFERROR(IF(INDEX(Intramuraal!$C:$C,MATCH(B297,Intramuraal!$A:$A,0))="","",INDEX(Intramuraal!$C:$C,MATCH(B297,Intramuraal!$A:$A,0))),IFERROR(IF(INDEX(GVS!$C:$C,MATCH(B297,GVS!$A:$A,0))="","",INDEX(GVS!$C:$C,MATCH(B297,GVS!$A:$A,0))),"")))</f>
        <v>46169</v>
      </c>
      <c r="F297" s="14" t="str">
        <f aca="false">IF(B297="","",IFERROR(IF(INDEX(Intramuraal!$J:$J,MATCH(B297,Intramuraal!$A:$A,0))="","",INDEX(Intramuraal!$J:$J,MATCH(B297,Intramuraal!$A:$A,0))),IFERROR(IF(INDEX(GVS!$J:$J,MATCH(B297,GVS!$A:$A,0))="","",INDEX(GVS!$J:$J,MATCH(B297,GVS!$A:$A,0))),"")))</f>
        <v>Hemato-oncologie</v>
      </c>
      <c r="G297" s="14" t="str">
        <f aca="false">IF(B297="","",IFERROR(IF(INDEX(Intramuraal!$N:$N,MATCH(B297,Intramuraal!$A:$A,0))="","",INDEX(Intramuraal!$N:$N,MATCH(B297,Intramuraal!$A:$A,0))),IFERROR(IF(INDEX(GVS!$N:$N,MATCH(B297,GVS!$A:$A,0))="","",INDEX(GVS!$N:$N,MATCH(B297,GVS!$A:$A,0))),"")))</f>
        <v>B-ALL</v>
      </c>
      <c r="H297" s="14" t="str">
        <f aca="false">IF(B297="","",IFERROR(IF(INDEX(Intramuraal!$O:$O,MATCH(B297,Intramuraal!$A:$A,0))="","",INDEX(Intramuraal!$O:$O,MATCH(B297,Intramuraal!$A:$A,0))),IFERROR(IF(INDEX(GVS!$O:$O,MATCH(B297,GVS!$A:$A,0))="","",INDEX(GVS!$O:$O,MATCH(B297,GVS!$A:$A,0))),"")))</f>
        <v>r/r (lijn niet gespecificeerd)</v>
      </c>
      <c r="I297" s="14" t="s">
        <v>7617</v>
      </c>
      <c r="J297" s="14" t="s">
        <v>7659</v>
      </c>
      <c r="K297" s="16" t="s">
        <v>8641</v>
      </c>
      <c r="L297" s="14" t="s">
        <v>7549</v>
      </c>
      <c r="M297" s="14" t="s">
        <v>7543</v>
      </c>
      <c r="N297" s="16" t="s">
        <v>8642</v>
      </c>
      <c r="O297" s="14" t="s">
        <v>7614</v>
      </c>
      <c r="P297" s="14" t="s">
        <v>7897</v>
      </c>
      <c r="Q297" s="16"/>
      <c r="R297" s="14" t="s">
        <v>8643</v>
      </c>
      <c r="S297" s="14" t="s">
        <v>8637</v>
      </c>
      <c r="T297" s="15" t="n">
        <v>46286</v>
      </c>
      <c r="U297" s="14" t="s">
        <v>168</v>
      </c>
    </row>
    <row r="298" customFormat="false" ht="63.75" hidden="false" customHeight="true" outlineLevel="0" collapsed="false">
      <c r="A298" s="14" t="str">
        <f aca="false">IF(B298="","","ARG-"&amp;TEXT(ROW()-1,"0000"))</f>
        <v>ARG-0297</v>
      </c>
      <c r="B298" s="14" t="s">
        <v>407</v>
      </c>
      <c r="C298" s="14" t="str">
        <f aca="false">IF(B298="","",IF(LEFT(B298,3)="INT","Intramuraal",IF(LEFT(B298,3)="GVS","GVS","")))</f>
        <v>Intramuraal</v>
      </c>
      <c r="D298" s="14" t="str">
        <f aca="false">IF(B298="","",IFERROR(INDEX(Intramuraal!$F:$F,MATCH(B298,Intramuraal!$A:$A,0)),IFERROR(INDEX(GVS!$F:$F,MATCH(B298,GVS!$A:$A,0)),"onbekend ID")))</f>
        <v>brexucabtagene autoleucel (Tecartus®)</v>
      </c>
      <c r="E298" s="15" t="n">
        <f aca="false">IF(B298="","",IFERROR(IF(INDEX(Intramuraal!$C:$C,MATCH(B298,Intramuraal!$A:$A,0))="","",INDEX(Intramuraal!$C:$C,MATCH(B298,Intramuraal!$A:$A,0))),IFERROR(IF(INDEX(GVS!$C:$C,MATCH(B298,GVS!$A:$A,0))="","",INDEX(GVS!$C:$C,MATCH(B298,GVS!$A:$A,0))),"")))</f>
        <v>46169</v>
      </c>
      <c r="F298" s="14" t="str">
        <f aca="false">IF(B298="","",IFERROR(IF(INDEX(Intramuraal!$J:$J,MATCH(B298,Intramuraal!$A:$A,0))="","",INDEX(Intramuraal!$J:$J,MATCH(B298,Intramuraal!$A:$A,0))),IFERROR(IF(INDEX(GVS!$J:$J,MATCH(B298,GVS!$A:$A,0))="","",INDEX(GVS!$J:$J,MATCH(B298,GVS!$A:$A,0))),"")))</f>
        <v>Hemato-oncologie</v>
      </c>
      <c r="G298" s="14" t="str">
        <f aca="false">IF(B298="","",IFERROR(IF(INDEX(Intramuraal!$N:$N,MATCH(B298,Intramuraal!$A:$A,0))="","",INDEX(Intramuraal!$N:$N,MATCH(B298,Intramuraal!$A:$A,0))),IFERROR(IF(INDEX(GVS!$N:$N,MATCH(B298,GVS!$A:$A,0))="","",INDEX(GVS!$N:$N,MATCH(B298,GVS!$A:$A,0))),"")))</f>
        <v>B-ALL</v>
      </c>
      <c r="H298" s="14" t="str">
        <f aca="false">IF(B298="","",IFERROR(IF(INDEX(Intramuraal!$O:$O,MATCH(B298,Intramuraal!$A:$A,0))="","",INDEX(Intramuraal!$O:$O,MATCH(B298,Intramuraal!$A:$A,0))),IFERROR(IF(INDEX(GVS!$O:$O,MATCH(B298,GVS!$A:$A,0))="","",INDEX(GVS!$O:$O,MATCH(B298,GVS!$A:$A,0))),"")))</f>
        <v>r/r (lijn niet gespecificeerd)</v>
      </c>
      <c r="I298" s="14" t="s">
        <v>7658</v>
      </c>
      <c r="J298" s="14" t="s">
        <v>7659</v>
      </c>
      <c r="K298" s="16" t="s">
        <v>8644</v>
      </c>
      <c r="L298" s="14" t="s">
        <v>7549</v>
      </c>
      <c r="M298" s="14" t="s">
        <v>7550</v>
      </c>
      <c r="N298" s="16" t="s">
        <v>8645</v>
      </c>
      <c r="O298" s="14" t="s">
        <v>7607</v>
      </c>
      <c r="P298" s="14" t="s">
        <v>8427</v>
      </c>
      <c r="Q298" s="16"/>
      <c r="R298" s="14" t="s">
        <v>8646</v>
      </c>
      <c r="S298" s="14" t="s">
        <v>8637</v>
      </c>
      <c r="T298" s="15" t="n">
        <v>46286</v>
      </c>
      <c r="U298" s="14" t="s">
        <v>168</v>
      </c>
    </row>
    <row r="299" customFormat="false" ht="76.5" hidden="false" customHeight="true" outlineLevel="0" collapsed="false">
      <c r="A299" s="14" t="str">
        <f aca="false">IF(B299="","","ARG-"&amp;TEXT(ROW()-1,"0000"))</f>
        <v>ARG-0298</v>
      </c>
      <c r="B299" s="14" t="s">
        <v>390</v>
      </c>
      <c r="C299" s="14" t="str">
        <f aca="false">IF(B299="","",IF(LEFT(B299,3)="INT","Intramuraal",IF(LEFT(B299,3)="GVS","GVS","")))</f>
        <v>Intramuraal</v>
      </c>
      <c r="D299" s="14" t="str">
        <f aca="false">IF(B299="","",IFERROR(INDEX(Intramuraal!$F:$F,MATCH(B299,Intramuraal!$A:$A,0)),IFERROR(INDEX(GVS!$F:$F,MATCH(B299,GVS!$A:$A,0)),"onbekend ID")))</f>
        <v>belantamab mafodotin (Blenrep®) in combinatie met bortezomib en dexamethason</v>
      </c>
      <c r="E299" s="15" t="n">
        <f aca="false">IF(B299="","",IFERROR(IF(INDEX(Intramuraal!$C:$C,MATCH(B299,Intramuraal!$A:$A,0))="","",INDEX(Intramuraal!$C:$C,MATCH(B299,Intramuraal!$A:$A,0))),IFERROR(IF(INDEX(GVS!$C:$C,MATCH(B299,GVS!$A:$A,0))="","",INDEX(GVS!$C:$C,MATCH(B299,GVS!$A:$A,0))),"")))</f>
        <v>46203</v>
      </c>
      <c r="F299" s="14" t="str">
        <f aca="false">IF(B299="","",IFERROR(IF(INDEX(Intramuraal!$J:$J,MATCH(B299,Intramuraal!$A:$A,0))="","",INDEX(Intramuraal!$J:$J,MATCH(B299,Intramuraal!$A:$A,0))),IFERROR(IF(INDEX(GVS!$J:$J,MATCH(B299,GVS!$A:$A,0))="","",INDEX(GVS!$J:$J,MATCH(B299,GVS!$A:$A,0))),"")))</f>
        <v>Hemato-oncologie</v>
      </c>
      <c r="G299" s="14" t="str">
        <f aca="false">IF(B299="","",IFERROR(IF(INDEX(Intramuraal!$N:$N,MATCH(B299,Intramuraal!$A:$A,0))="","",INDEX(Intramuraal!$N:$N,MATCH(B299,Intramuraal!$A:$A,0))),IFERROR(IF(INDEX(GVS!$N:$N,MATCH(B299,GVS!$A:$A,0))="","",INDEX(GVS!$N:$N,MATCH(B299,GVS!$A:$A,0))),"")))</f>
        <v>Multipel myeloom</v>
      </c>
      <c r="H299" s="14" t="str">
        <f aca="false">IF(B299="","",IFERROR(IF(INDEX(Intramuraal!$O:$O,MATCH(B299,Intramuraal!$A:$A,0))="","",INDEX(Intramuraal!$O:$O,MATCH(B299,Intramuraal!$A:$A,0))),IFERROR(IF(INDEX(GVS!$O:$O,MATCH(B299,GVS!$A:$A,0))="","",INDEX(GVS!$O:$O,MATCH(B299,GVS!$A:$A,0))),"")))</f>
        <v>2e lijn</v>
      </c>
      <c r="I299" s="14" t="s">
        <v>7532</v>
      </c>
      <c r="J299" s="14" t="s">
        <v>7673</v>
      </c>
      <c r="K299" s="16" t="s">
        <v>8647</v>
      </c>
      <c r="L299" s="14" t="s">
        <v>7535</v>
      </c>
      <c r="M299" s="14" t="s">
        <v>7536</v>
      </c>
      <c r="N299" s="16" t="s">
        <v>8648</v>
      </c>
      <c r="O299" s="14" t="s">
        <v>7607</v>
      </c>
      <c r="P299" s="14" t="s">
        <v>8219</v>
      </c>
      <c r="Q299" s="16"/>
      <c r="R299" s="14" t="s">
        <v>8649</v>
      </c>
      <c r="S299" s="14" t="s">
        <v>8637</v>
      </c>
      <c r="T299" s="15" t="n">
        <v>46286</v>
      </c>
      <c r="U299" s="14" t="s">
        <v>168</v>
      </c>
    </row>
    <row r="300" customFormat="false" ht="63.75" hidden="false" customHeight="true" outlineLevel="0" collapsed="false">
      <c r="A300" s="14" t="str">
        <f aca="false">IF(B300="","","ARG-"&amp;TEXT(ROW()-1,"0000"))</f>
        <v>ARG-0299</v>
      </c>
      <c r="B300" s="14" t="s">
        <v>390</v>
      </c>
      <c r="C300" s="14" t="str">
        <f aca="false">IF(B300="","",IF(LEFT(B300,3)="INT","Intramuraal",IF(LEFT(B300,3)="GVS","GVS","")))</f>
        <v>Intramuraal</v>
      </c>
      <c r="D300" s="14" t="str">
        <f aca="false">IF(B300="","",IFERROR(INDEX(Intramuraal!$F:$F,MATCH(B300,Intramuraal!$A:$A,0)),IFERROR(INDEX(GVS!$F:$F,MATCH(B300,GVS!$A:$A,0)),"onbekend ID")))</f>
        <v>belantamab mafodotin (Blenrep®) in combinatie met bortezomib en dexamethason</v>
      </c>
      <c r="E300" s="15" t="n">
        <f aca="false">IF(B300="","",IFERROR(IF(INDEX(Intramuraal!$C:$C,MATCH(B300,Intramuraal!$A:$A,0))="","",INDEX(Intramuraal!$C:$C,MATCH(B300,Intramuraal!$A:$A,0))),IFERROR(IF(INDEX(GVS!$C:$C,MATCH(B300,GVS!$A:$A,0))="","",INDEX(GVS!$C:$C,MATCH(B300,GVS!$A:$A,0))),"")))</f>
        <v>46203</v>
      </c>
      <c r="F300" s="14" t="str">
        <f aca="false">IF(B300="","",IFERROR(IF(INDEX(Intramuraal!$J:$J,MATCH(B300,Intramuraal!$A:$A,0))="","",INDEX(Intramuraal!$J:$J,MATCH(B300,Intramuraal!$A:$A,0))),IFERROR(IF(INDEX(GVS!$J:$J,MATCH(B300,GVS!$A:$A,0))="","",INDEX(GVS!$J:$J,MATCH(B300,GVS!$A:$A,0))),"")))</f>
        <v>Hemato-oncologie</v>
      </c>
      <c r="G300" s="14" t="str">
        <f aca="false">IF(B300="","",IFERROR(IF(INDEX(Intramuraal!$N:$N,MATCH(B300,Intramuraal!$A:$A,0))="","",INDEX(Intramuraal!$N:$N,MATCH(B300,Intramuraal!$A:$A,0))),IFERROR(IF(INDEX(GVS!$N:$N,MATCH(B300,GVS!$A:$A,0))="","",INDEX(GVS!$N:$N,MATCH(B300,GVS!$A:$A,0))),"")))</f>
        <v>Multipel myeloom</v>
      </c>
      <c r="H300" s="14" t="str">
        <f aca="false">IF(B300="","",IFERROR(IF(INDEX(Intramuraal!$O:$O,MATCH(B300,Intramuraal!$A:$A,0))="","",INDEX(Intramuraal!$O:$O,MATCH(B300,Intramuraal!$A:$A,0))),IFERROR(IF(INDEX(GVS!$O:$O,MATCH(B300,GVS!$A:$A,0))="","",INDEX(GVS!$O:$O,MATCH(B300,GVS!$A:$A,0))),"")))</f>
        <v>2e lijn</v>
      </c>
      <c r="I300" s="14" t="s">
        <v>7532</v>
      </c>
      <c r="J300" s="14" t="s">
        <v>7599</v>
      </c>
      <c r="K300" s="16" t="s">
        <v>8650</v>
      </c>
      <c r="L300" s="14" t="s">
        <v>7535</v>
      </c>
      <c r="M300" s="14" t="s">
        <v>7543</v>
      </c>
      <c r="N300" s="16" t="s">
        <v>8651</v>
      </c>
      <c r="O300" s="14" t="s">
        <v>7607</v>
      </c>
      <c r="P300" s="14" t="s">
        <v>7959</v>
      </c>
      <c r="Q300" s="16"/>
      <c r="R300" s="14" t="s">
        <v>8652</v>
      </c>
      <c r="S300" s="14" t="s">
        <v>8637</v>
      </c>
      <c r="T300" s="15" t="n">
        <v>46286</v>
      </c>
      <c r="U300" s="14" t="s">
        <v>168</v>
      </c>
    </row>
    <row r="301" customFormat="false" ht="63.75" hidden="false" customHeight="true" outlineLevel="0" collapsed="false">
      <c r="A301" s="14" t="str">
        <f aca="false">IF(B301="","","ARG-"&amp;TEXT(ROW()-1,"0000"))</f>
        <v>ARG-0300</v>
      </c>
      <c r="B301" s="14" t="s">
        <v>390</v>
      </c>
      <c r="C301" s="14" t="str">
        <f aca="false">IF(B301="","",IF(LEFT(B301,3)="INT","Intramuraal",IF(LEFT(B301,3)="GVS","GVS","")))</f>
        <v>Intramuraal</v>
      </c>
      <c r="D301" s="14" t="str">
        <f aca="false">IF(B301="","",IFERROR(INDEX(Intramuraal!$F:$F,MATCH(B301,Intramuraal!$A:$A,0)),IFERROR(INDEX(GVS!$F:$F,MATCH(B301,GVS!$A:$A,0)),"onbekend ID")))</f>
        <v>belantamab mafodotin (Blenrep®) in combinatie met bortezomib en dexamethason</v>
      </c>
      <c r="E301" s="15" t="n">
        <f aca="false">IF(B301="","",IFERROR(IF(INDEX(Intramuraal!$C:$C,MATCH(B301,Intramuraal!$A:$A,0))="","",INDEX(Intramuraal!$C:$C,MATCH(B301,Intramuraal!$A:$A,0))),IFERROR(IF(INDEX(GVS!$C:$C,MATCH(B301,GVS!$A:$A,0))="","",INDEX(GVS!$C:$C,MATCH(B301,GVS!$A:$A,0))),"")))</f>
        <v>46203</v>
      </c>
      <c r="F301" s="14" t="str">
        <f aca="false">IF(B301="","",IFERROR(IF(INDEX(Intramuraal!$J:$J,MATCH(B301,Intramuraal!$A:$A,0))="","",INDEX(Intramuraal!$J:$J,MATCH(B301,Intramuraal!$A:$A,0))),IFERROR(IF(INDEX(GVS!$J:$J,MATCH(B301,GVS!$A:$A,0))="","",INDEX(GVS!$J:$J,MATCH(B301,GVS!$A:$A,0))),"")))</f>
        <v>Hemato-oncologie</v>
      </c>
      <c r="G301" s="14" t="str">
        <f aca="false">IF(B301="","",IFERROR(IF(INDEX(Intramuraal!$N:$N,MATCH(B301,Intramuraal!$A:$A,0))="","",INDEX(Intramuraal!$N:$N,MATCH(B301,Intramuraal!$A:$A,0))),IFERROR(IF(INDEX(GVS!$N:$N,MATCH(B301,GVS!$A:$A,0))="","",INDEX(GVS!$N:$N,MATCH(B301,GVS!$A:$A,0))),"")))</f>
        <v>Multipel myeloom</v>
      </c>
      <c r="H301" s="14" t="str">
        <f aca="false">IF(B301="","",IFERROR(IF(INDEX(Intramuraal!$O:$O,MATCH(B301,Intramuraal!$A:$A,0))="","",INDEX(Intramuraal!$O:$O,MATCH(B301,Intramuraal!$A:$A,0))),IFERROR(IF(INDEX(GVS!$O:$O,MATCH(B301,GVS!$A:$A,0))="","",INDEX(GVS!$O:$O,MATCH(B301,GVS!$A:$A,0))),"")))</f>
        <v>2e lijn</v>
      </c>
      <c r="I301" s="14" t="s">
        <v>7532</v>
      </c>
      <c r="J301" s="14" t="s">
        <v>2691</v>
      </c>
      <c r="K301" s="16" t="s">
        <v>8653</v>
      </c>
      <c r="L301" s="14" t="s">
        <v>7549</v>
      </c>
      <c r="M301" s="14" t="s">
        <v>7543</v>
      </c>
      <c r="N301" s="16" t="s">
        <v>8654</v>
      </c>
      <c r="O301" s="14" t="s">
        <v>7607</v>
      </c>
      <c r="P301" s="14" t="s">
        <v>7681</v>
      </c>
      <c r="Q301" s="16"/>
      <c r="R301" s="14" t="s">
        <v>8655</v>
      </c>
      <c r="S301" s="14" t="s">
        <v>8637</v>
      </c>
      <c r="T301" s="15" t="n">
        <v>46286</v>
      </c>
      <c r="U301" s="14" t="s">
        <v>168</v>
      </c>
    </row>
    <row r="302" customFormat="false" ht="76.5" hidden="false" customHeight="true" outlineLevel="0" collapsed="false">
      <c r="A302" s="14" t="str">
        <f aca="false">IF(B302="","","ARG-"&amp;TEXT(ROW()-1,"0000"))</f>
        <v>ARG-0301</v>
      </c>
      <c r="B302" s="14" t="s">
        <v>390</v>
      </c>
      <c r="C302" s="14" t="str">
        <f aca="false">IF(B302="","",IF(LEFT(B302,3)="INT","Intramuraal",IF(LEFT(B302,3)="GVS","GVS","")))</f>
        <v>Intramuraal</v>
      </c>
      <c r="D302" s="14" t="str">
        <f aca="false">IF(B302="","",IFERROR(INDEX(Intramuraal!$F:$F,MATCH(B302,Intramuraal!$A:$A,0)),IFERROR(INDEX(GVS!$F:$F,MATCH(B302,GVS!$A:$A,0)),"onbekend ID")))</f>
        <v>belantamab mafodotin (Blenrep®) in combinatie met bortezomib en dexamethason</v>
      </c>
      <c r="E302" s="15" t="n">
        <f aca="false">IF(B302="","",IFERROR(IF(INDEX(Intramuraal!$C:$C,MATCH(B302,Intramuraal!$A:$A,0))="","",INDEX(Intramuraal!$C:$C,MATCH(B302,Intramuraal!$A:$A,0))),IFERROR(IF(INDEX(GVS!$C:$C,MATCH(B302,GVS!$A:$A,0))="","",INDEX(GVS!$C:$C,MATCH(B302,GVS!$A:$A,0))),"")))</f>
        <v>46203</v>
      </c>
      <c r="F302" s="14" t="str">
        <f aca="false">IF(B302="","",IFERROR(IF(INDEX(Intramuraal!$J:$J,MATCH(B302,Intramuraal!$A:$A,0))="","",INDEX(Intramuraal!$J:$J,MATCH(B302,Intramuraal!$A:$A,0))),IFERROR(IF(INDEX(GVS!$J:$J,MATCH(B302,GVS!$A:$A,0))="","",INDEX(GVS!$J:$J,MATCH(B302,GVS!$A:$A,0))),"")))</f>
        <v>Hemato-oncologie</v>
      </c>
      <c r="G302" s="14" t="str">
        <f aca="false">IF(B302="","",IFERROR(IF(INDEX(Intramuraal!$N:$N,MATCH(B302,Intramuraal!$A:$A,0))="","",INDEX(Intramuraal!$N:$N,MATCH(B302,Intramuraal!$A:$A,0))),IFERROR(IF(INDEX(GVS!$N:$N,MATCH(B302,GVS!$A:$A,0))="","",INDEX(GVS!$N:$N,MATCH(B302,GVS!$A:$A,0))),"")))</f>
        <v>Multipel myeloom</v>
      </c>
      <c r="H302" s="14" t="str">
        <f aca="false">IF(B302="","",IFERROR(IF(INDEX(Intramuraal!$O:$O,MATCH(B302,Intramuraal!$A:$A,0))="","",INDEX(Intramuraal!$O:$O,MATCH(B302,Intramuraal!$A:$A,0))),IFERROR(IF(INDEX(GVS!$O:$O,MATCH(B302,GVS!$A:$A,0))="","",INDEX(GVS!$O:$O,MATCH(B302,GVS!$A:$A,0))),"")))</f>
        <v>2e lijn</v>
      </c>
      <c r="I302" s="14" t="s">
        <v>7580</v>
      </c>
      <c r="J302" s="14" t="s">
        <v>7564</v>
      </c>
      <c r="K302" s="16" t="s">
        <v>8656</v>
      </c>
      <c r="L302" s="14" t="s">
        <v>7586</v>
      </c>
      <c r="M302" s="14" t="s">
        <v>7536</v>
      </c>
      <c r="N302" s="16" t="s">
        <v>8657</v>
      </c>
      <c r="O302" s="14" t="s">
        <v>7607</v>
      </c>
      <c r="P302" s="14" t="s">
        <v>8658</v>
      </c>
      <c r="Q302" s="16"/>
      <c r="R302" s="14" t="s">
        <v>8659</v>
      </c>
      <c r="S302" s="14" t="s">
        <v>8637</v>
      </c>
      <c r="T302" s="15" t="n">
        <v>46286</v>
      </c>
      <c r="U302" s="14" t="s">
        <v>168</v>
      </c>
    </row>
    <row r="303" customFormat="false" ht="76.5" hidden="false" customHeight="true" outlineLevel="0" collapsed="false">
      <c r="A303" s="14" t="str">
        <f aca="false">IF(B303="","","ARG-"&amp;TEXT(ROW()-1,"0000"))</f>
        <v>ARG-0302</v>
      </c>
      <c r="B303" s="14" t="s">
        <v>390</v>
      </c>
      <c r="C303" s="14" t="str">
        <f aca="false">IF(B303="","",IF(LEFT(B303,3)="INT","Intramuraal",IF(LEFT(B303,3)="GVS","GVS","")))</f>
        <v>Intramuraal</v>
      </c>
      <c r="D303" s="14" t="str">
        <f aca="false">IF(B303="","",IFERROR(INDEX(Intramuraal!$F:$F,MATCH(B303,Intramuraal!$A:$A,0)),IFERROR(INDEX(GVS!$F:$F,MATCH(B303,GVS!$A:$A,0)),"onbekend ID")))</f>
        <v>belantamab mafodotin (Blenrep®) in combinatie met bortezomib en dexamethason</v>
      </c>
      <c r="E303" s="15" t="n">
        <f aca="false">IF(B303="","",IFERROR(IF(INDEX(Intramuraal!$C:$C,MATCH(B303,Intramuraal!$A:$A,0))="","",INDEX(Intramuraal!$C:$C,MATCH(B303,Intramuraal!$A:$A,0))),IFERROR(IF(INDEX(GVS!$C:$C,MATCH(B303,GVS!$A:$A,0))="","",INDEX(GVS!$C:$C,MATCH(B303,GVS!$A:$A,0))),"")))</f>
        <v>46203</v>
      </c>
      <c r="F303" s="14" t="str">
        <f aca="false">IF(B303="","",IFERROR(IF(INDEX(Intramuraal!$J:$J,MATCH(B303,Intramuraal!$A:$A,0))="","",INDEX(Intramuraal!$J:$J,MATCH(B303,Intramuraal!$A:$A,0))),IFERROR(IF(INDEX(GVS!$J:$J,MATCH(B303,GVS!$A:$A,0))="","",INDEX(GVS!$J:$J,MATCH(B303,GVS!$A:$A,0))),"")))</f>
        <v>Hemato-oncologie</v>
      </c>
      <c r="G303" s="14" t="str">
        <f aca="false">IF(B303="","",IFERROR(IF(INDEX(Intramuraal!$N:$N,MATCH(B303,Intramuraal!$A:$A,0))="","",INDEX(Intramuraal!$N:$N,MATCH(B303,Intramuraal!$A:$A,0))),IFERROR(IF(INDEX(GVS!$N:$N,MATCH(B303,GVS!$A:$A,0))="","",INDEX(GVS!$N:$N,MATCH(B303,GVS!$A:$A,0))),"")))</f>
        <v>Multipel myeloom</v>
      </c>
      <c r="H303" s="14" t="str">
        <f aca="false">IF(B303="","",IFERROR(IF(INDEX(Intramuraal!$O:$O,MATCH(B303,Intramuraal!$A:$A,0))="","",INDEX(Intramuraal!$O:$O,MATCH(B303,Intramuraal!$A:$A,0))),IFERROR(IF(INDEX(GVS!$O:$O,MATCH(B303,GVS!$A:$A,0))="","",INDEX(GVS!$O:$O,MATCH(B303,GVS!$A:$A,0))),"")))</f>
        <v>2e lijn</v>
      </c>
      <c r="I303" s="14" t="s">
        <v>7580</v>
      </c>
      <c r="J303" s="14" t="s">
        <v>7559</v>
      </c>
      <c r="K303" s="16" t="s">
        <v>8660</v>
      </c>
      <c r="L303" s="14" t="s">
        <v>7549</v>
      </c>
      <c r="M303" s="14" t="s">
        <v>7543</v>
      </c>
      <c r="N303" s="16" t="s">
        <v>8661</v>
      </c>
      <c r="O303" s="14" t="s">
        <v>7607</v>
      </c>
      <c r="P303" s="14" t="s">
        <v>7681</v>
      </c>
      <c r="Q303" s="16"/>
      <c r="R303" s="14" t="s">
        <v>8662</v>
      </c>
      <c r="S303" s="14" t="s">
        <v>8637</v>
      </c>
      <c r="T303" s="15" t="n">
        <v>46286</v>
      </c>
      <c r="U303" s="14" t="s">
        <v>168</v>
      </c>
    </row>
    <row r="304" customFormat="false" ht="89.25" hidden="false" customHeight="true" outlineLevel="0" collapsed="false">
      <c r="A304" s="14" t="str">
        <f aca="false">IF(B304="","","ARG-"&amp;TEXT(ROW()-1,"0000"))</f>
        <v>ARG-0303</v>
      </c>
      <c r="B304" s="14" t="s">
        <v>390</v>
      </c>
      <c r="C304" s="14" t="str">
        <f aca="false">IF(B304="","",IF(LEFT(B304,3)="INT","Intramuraal",IF(LEFT(B304,3)="GVS","GVS","")))</f>
        <v>Intramuraal</v>
      </c>
      <c r="D304" s="14" t="str">
        <f aca="false">IF(B304="","",IFERROR(INDEX(Intramuraal!$F:$F,MATCH(B304,Intramuraal!$A:$A,0)),IFERROR(INDEX(GVS!$F:$F,MATCH(B304,GVS!$A:$A,0)),"onbekend ID")))</f>
        <v>belantamab mafodotin (Blenrep®) in combinatie met bortezomib en dexamethason</v>
      </c>
      <c r="E304" s="15" t="n">
        <f aca="false">IF(B304="","",IFERROR(IF(INDEX(Intramuraal!$C:$C,MATCH(B304,Intramuraal!$A:$A,0))="","",INDEX(Intramuraal!$C:$C,MATCH(B304,Intramuraal!$A:$A,0))),IFERROR(IF(INDEX(GVS!$C:$C,MATCH(B304,GVS!$A:$A,0))="","",INDEX(GVS!$C:$C,MATCH(B304,GVS!$A:$A,0))),"")))</f>
        <v>46203</v>
      </c>
      <c r="F304" s="14" t="str">
        <f aca="false">IF(B304="","",IFERROR(IF(INDEX(Intramuraal!$J:$J,MATCH(B304,Intramuraal!$A:$A,0))="","",INDEX(Intramuraal!$J:$J,MATCH(B304,Intramuraal!$A:$A,0))),IFERROR(IF(INDEX(GVS!$J:$J,MATCH(B304,GVS!$A:$A,0))="","",INDEX(GVS!$J:$J,MATCH(B304,GVS!$A:$A,0))),"")))</f>
        <v>Hemato-oncologie</v>
      </c>
      <c r="G304" s="14" t="str">
        <f aca="false">IF(B304="","",IFERROR(IF(INDEX(Intramuraal!$N:$N,MATCH(B304,Intramuraal!$A:$A,0))="","",INDEX(Intramuraal!$N:$N,MATCH(B304,Intramuraal!$A:$A,0))),IFERROR(IF(INDEX(GVS!$N:$N,MATCH(B304,GVS!$A:$A,0))="","",INDEX(GVS!$N:$N,MATCH(B304,GVS!$A:$A,0))),"")))</f>
        <v>Multipel myeloom</v>
      </c>
      <c r="H304" s="14" t="str">
        <f aca="false">IF(B304="","",IFERROR(IF(INDEX(Intramuraal!$O:$O,MATCH(B304,Intramuraal!$A:$A,0))="","",INDEX(Intramuraal!$O:$O,MATCH(B304,Intramuraal!$A:$A,0))),IFERROR(IF(INDEX(GVS!$O:$O,MATCH(B304,GVS!$A:$A,0))="","",INDEX(GVS!$O:$O,MATCH(B304,GVS!$A:$A,0))),"")))</f>
        <v>2e lijn</v>
      </c>
      <c r="I304" s="14" t="s">
        <v>7658</v>
      </c>
      <c r="J304" s="14" t="s">
        <v>7659</v>
      </c>
      <c r="K304" s="16" t="s">
        <v>8663</v>
      </c>
      <c r="L304" s="14" t="s">
        <v>7586</v>
      </c>
      <c r="M304" s="14" t="s">
        <v>7536</v>
      </c>
      <c r="N304" s="16" t="s">
        <v>8664</v>
      </c>
      <c r="O304" s="14" t="s">
        <v>7662</v>
      </c>
      <c r="P304" s="14" t="s">
        <v>8665</v>
      </c>
      <c r="Q304" s="16"/>
      <c r="R304" s="14" t="s">
        <v>8666</v>
      </c>
      <c r="S304" s="14" t="s">
        <v>8637</v>
      </c>
      <c r="T304" s="15" t="n">
        <v>46286</v>
      </c>
      <c r="U304" s="14" t="s">
        <v>168</v>
      </c>
    </row>
    <row r="305" customFormat="false" ht="51" hidden="false" customHeight="true" outlineLevel="0" collapsed="false">
      <c r="A305" s="14" t="str">
        <f aca="false">IF(B305="","","ARG-"&amp;TEXT(ROW()-1,"0000"))</f>
        <v>ARG-0304</v>
      </c>
      <c r="B305" s="14" t="s">
        <v>390</v>
      </c>
      <c r="C305" s="14" t="str">
        <f aca="false">IF(B305="","",IF(LEFT(B305,3)="INT","Intramuraal",IF(LEFT(B305,3)="GVS","GVS","")))</f>
        <v>Intramuraal</v>
      </c>
      <c r="D305" s="14" t="str">
        <f aca="false">IF(B305="","",IFERROR(INDEX(Intramuraal!$F:$F,MATCH(B305,Intramuraal!$A:$A,0)),IFERROR(INDEX(GVS!$F:$F,MATCH(B305,GVS!$A:$A,0)),"onbekend ID")))</f>
        <v>belantamab mafodotin (Blenrep®) in combinatie met bortezomib en dexamethason</v>
      </c>
      <c r="E305" s="15" t="n">
        <f aca="false">IF(B305="","",IFERROR(IF(INDEX(Intramuraal!$C:$C,MATCH(B305,Intramuraal!$A:$A,0))="","",INDEX(Intramuraal!$C:$C,MATCH(B305,Intramuraal!$A:$A,0))),IFERROR(IF(INDEX(GVS!$C:$C,MATCH(B305,GVS!$A:$A,0))="","",INDEX(GVS!$C:$C,MATCH(B305,GVS!$A:$A,0))),"")))</f>
        <v>46203</v>
      </c>
      <c r="F305" s="14" t="str">
        <f aca="false">IF(B305="","",IFERROR(IF(INDEX(Intramuraal!$J:$J,MATCH(B305,Intramuraal!$A:$A,0))="","",INDEX(Intramuraal!$J:$J,MATCH(B305,Intramuraal!$A:$A,0))),IFERROR(IF(INDEX(GVS!$J:$J,MATCH(B305,GVS!$A:$A,0))="","",INDEX(GVS!$J:$J,MATCH(B305,GVS!$A:$A,0))),"")))</f>
        <v>Hemato-oncologie</v>
      </c>
      <c r="G305" s="14" t="str">
        <f aca="false">IF(B305="","",IFERROR(IF(INDEX(Intramuraal!$N:$N,MATCH(B305,Intramuraal!$A:$A,0))="","",INDEX(Intramuraal!$N:$N,MATCH(B305,Intramuraal!$A:$A,0))),IFERROR(IF(INDEX(GVS!$N:$N,MATCH(B305,GVS!$A:$A,0))="","",INDEX(GVS!$N:$N,MATCH(B305,GVS!$A:$A,0))),"")))</f>
        <v>Multipel myeloom</v>
      </c>
      <c r="H305" s="14" t="str">
        <f aca="false">IF(B305="","",IFERROR(IF(INDEX(Intramuraal!$O:$O,MATCH(B305,Intramuraal!$A:$A,0))="","",INDEX(Intramuraal!$O:$O,MATCH(B305,Intramuraal!$A:$A,0))),IFERROR(IF(INDEX(GVS!$O:$O,MATCH(B305,GVS!$A:$A,0))="","",INDEX(GVS!$O:$O,MATCH(B305,GVS!$A:$A,0))),"")))</f>
        <v>2e lijn</v>
      </c>
      <c r="I305" s="14" t="s">
        <v>7574</v>
      </c>
      <c r="J305" s="14" t="s">
        <v>7903</v>
      </c>
      <c r="K305" s="16" t="s">
        <v>8667</v>
      </c>
      <c r="L305" s="14" t="s">
        <v>7566</v>
      </c>
      <c r="M305" s="14" t="s">
        <v>7543</v>
      </c>
      <c r="N305" s="16" t="s">
        <v>8668</v>
      </c>
      <c r="O305" s="14" t="s">
        <v>7607</v>
      </c>
      <c r="P305" s="14" t="s">
        <v>8669</v>
      </c>
      <c r="Q305" s="16"/>
      <c r="R305" s="14" t="s">
        <v>8670</v>
      </c>
      <c r="S305" s="14" t="s">
        <v>8637</v>
      </c>
      <c r="T305" s="15" t="n">
        <v>46286</v>
      </c>
      <c r="U305" s="14" t="s">
        <v>168</v>
      </c>
    </row>
    <row r="306" customFormat="false" ht="63.75" hidden="false" customHeight="true" outlineLevel="0" collapsed="false">
      <c r="A306" s="14" t="str">
        <f aca="false">IF(B306="","","ARG-"&amp;TEXT(ROW()-1,"0000"))</f>
        <v>ARG-0305</v>
      </c>
      <c r="B306" s="14" t="s">
        <v>390</v>
      </c>
      <c r="C306" s="14" t="str">
        <f aca="false">IF(B306="","",IF(LEFT(B306,3)="INT","Intramuraal",IF(LEFT(B306,3)="GVS","GVS","")))</f>
        <v>Intramuraal</v>
      </c>
      <c r="D306" s="14" t="str">
        <f aca="false">IF(B306="","",IFERROR(INDEX(Intramuraal!$F:$F,MATCH(B306,Intramuraal!$A:$A,0)),IFERROR(INDEX(GVS!$F:$F,MATCH(B306,GVS!$A:$A,0)),"onbekend ID")))</f>
        <v>belantamab mafodotin (Blenrep®) in combinatie met bortezomib en dexamethason</v>
      </c>
      <c r="E306" s="15" t="n">
        <f aca="false">IF(B306="","",IFERROR(IF(INDEX(Intramuraal!$C:$C,MATCH(B306,Intramuraal!$A:$A,0))="","",INDEX(Intramuraal!$C:$C,MATCH(B306,Intramuraal!$A:$A,0))),IFERROR(IF(INDEX(GVS!$C:$C,MATCH(B306,GVS!$A:$A,0))="","",INDEX(GVS!$C:$C,MATCH(B306,GVS!$A:$A,0))),"")))</f>
        <v>46203</v>
      </c>
      <c r="F306" s="14" t="str">
        <f aca="false">IF(B306="","",IFERROR(IF(INDEX(Intramuraal!$J:$J,MATCH(B306,Intramuraal!$A:$A,0))="","",INDEX(Intramuraal!$J:$J,MATCH(B306,Intramuraal!$A:$A,0))),IFERROR(IF(INDEX(GVS!$J:$J,MATCH(B306,GVS!$A:$A,0))="","",INDEX(GVS!$J:$J,MATCH(B306,GVS!$A:$A,0))),"")))</f>
        <v>Hemato-oncologie</v>
      </c>
      <c r="G306" s="14" t="str">
        <f aca="false">IF(B306="","",IFERROR(IF(INDEX(Intramuraal!$N:$N,MATCH(B306,Intramuraal!$A:$A,0))="","",INDEX(Intramuraal!$N:$N,MATCH(B306,Intramuraal!$A:$A,0))),IFERROR(IF(INDEX(GVS!$N:$N,MATCH(B306,GVS!$A:$A,0))="","",INDEX(GVS!$N:$N,MATCH(B306,GVS!$A:$A,0))),"")))</f>
        <v>Multipel myeloom</v>
      </c>
      <c r="H306" s="14" t="str">
        <f aca="false">IF(B306="","",IFERROR(IF(INDEX(Intramuraal!$O:$O,MATCH(B306,Intramuraal!$A:$A,0))="","",INDEX(Intramuraal!$O:$O,MATCH(B306,Intramuraal!$A:$A,0))),IFERROR(IF(INDEX(GVS!$O:$O,MATCH(B306,GVS!$A:$A,0))="","",INDEX(GVS!$O:$O,MATCH(B306,GVS!$A:$A,0))),"")))</f>
        <v>2e lijn</v>
      </c>
      <c r="I306" s="14" t="s">
        <v>7617</v>
      </c>
      <c r="J306" s="14" t="s">
        <v>7604</v>
      </c>
      <c r="K306" s="16" t="s">
        <v>8671</v>
      </c>
      <c r="L306" s="14" t="s">
        <v>7586</v>
      </c>
      <c r="M306" s="14" t="s">
        <v>7536</v>
      </c>
      <c r="N306" s="16" t="s">
        <v>8672</v>
      </c>
      <c r="O306" s="14" t="s">
        <v>7614</v>
      </c>
      <c r="P306" s="14" t="s">
        <v>7897</v>
      </c>
      <c r="Q306" s="16"/>
      <c r="R306" s="14" t="s">
        <v>8673</v>
      </c>
      <c r="S306" s="14" t="s">
        <v>8637</v>
      </c>
      <c r="T306" s="15" t="n">
        <v>46286</v>
      </c>
      <c r="U306" s="14" t="s">
        <v>168</v>
      </c>
    </row>
    <row r="307" customFormat="false" ht="89.25" hidden="false" customHeight="true" outlineLevel="0" collapsed="false">
      <c r="A307" s="14" t="str">
        <f aca="false">IF(B307="","","ARG-"&amp;TEXT(ROW()-1,"0000"))</f>
        <v>ARG-0306</v>
      </c>
      <c r="B307" s="14" t="s">
        <v>358</v>
      </c>
      <c r="C307" s="14" t="str">
        <f aca="false">IF(B307="","",IF(LEFT(B307,3)="INT","Intramuraal",IF(LEFT(B307,3)="GVS","GVS","")))</f>
        <v>Intramuraal</v>
      </c>
      <c r="D307" s="14" t="str">
        <f aca="false">IF(B307="","",IFERROR(INDEX(Intramuraal!$F:$F,MATCH(B307,Intramuraal!$A:$A,0)),IFERROR(INDEX(GVS!$F:$F,MATCH(B307,GVS!$A:$A,0)),"onbekend ID")))</f>
        <v>acalabrutinib (Calquence®)</v>
      </c>
      <c r="E307" s="15" t="n">
        <f aca="false">IF(B307="","",IFERROR(IF(INDEX(Intramuraal!$C:$C,MATCH(B307,Intramuraal!$A:$A,0))="","",INDEX(Intramuraal!$C:$C,MATCH(B307,Intramuraal!$A:$A,0))),IFERROR(IF(INDEX(GVS!$C:$C,MATCH(B307,GVS!$A:$A,0))="","",INDEX(GVS!$C:$C,MATCH(B307,GVS!$A:$A,0))),"")))</f>
        <v>46217</v>
      </c>
      <c r="F307" s="14" t="str">
        <f aca="false">IF(B307="","",IFERROR(IF(INDEX(Intramuraal!$J:$J,MATCH(B307,Intramuraal!$A:$A,0))="","",INDEX(Intramuraal!$J:$J,MATCH(B307,Intramuraal!$A:$A,0))),IFERROR(IF(INDEX(GVS!$J:$J,MATCH(B307,GVS!$A:$A,0))="","",INDEX(GVS!$J:$J,MATCH(B307,GVS!$A:$A,0))),"")))</f>
        <v>Hemato-oncologie</v>
      </c>
      <c r="G307" s="14" t="str">
        <f aca="false">IF(B307="","",IFERROR(IF(INDEX(Intramuraal!$N:$N,MATCH(B307,Intramuraal!$A:$A,0))="","",INDEX(Intramuraal!$N:$N,MATCH(B307,Intramuraal!$A:$A,0))),IFERROR(IF(INDEX(GVS!$N:$N,MATCH(B307,GVS!$A:$A,0))="","",INDEX(GVS!$N:$N,MATCH(B307,GVS!$A:$A,0))),"")))</f>
        <v>Mantelcellymfoom</v>
      </c>
      <c r="H307" s="14" t="str">
        <f aca="false">IF(B307="","",IFERROR(IF(INDEX(Intramuraal!$O:$O,MATCH(B307,Intramuraal!$A:$A,0))="","",INDEX(Intramuraal!$O:$O,MATCH(B307,Intramuraal!$A:$A,0))),IFERROR(IF(INDEX(GVS!$O:$O,MATCH(B307,GVS!$A:$A,0))="","",INDEX(GVS!$O:$O,MATCH(B307,GVS!$A:$A,0))),"")))</f>
        <v>2e lijn</v>
      </c>
      <c r="I307" s="14" t="s">
        <v>7532</v>
      </c>
      <c r="J307" s="14" t="s">
        <v>8069</v>
      </c>
      <c r="K307" s="16" t="s">
        <v>8674</v>
      </c>
      <c r="L307" s="14" t="s">
        <v>7535</v>
      </c>
      <c r="M307" s="14" t="s">
        <v>7536</v>
      </c>
      <c r="N307" s="16" t="s">
        <v>8675</v>
      </c>
      <c r="O307" s="14" t="s">
        <v>7607</v>
      </c>
      <c r="P307" s="14" t="s">
        <v>7844</v>
      </c>
      <c r="Q307" s="16"/>
      <c r="R307" s="14" t="s">
        <v>8676</v>
      </c>
      <c r="S307" s="14" t="s">
        <v>8637</v>
      </c>
      <c r="T307" s="15" t="n">
        <v>46286</v>
      </c>
      <c r="U307" s="14" t="s">
        <v>168</v>
      </c>
    </row>
    <row r="308" customFormat="false" ht="76.5" hidden="false" customHeight="true" outlineLevel="0" collapsed="false">
      <c r="A308" s="14" t="str">
        <f aca="false">IF(B308="","","ARG-"&amp;TEXT(ROW()-1,"0000"))</f>
        <v>ARG-0307</v>
      </c>
      <c r="B308" s="14" t="s">
        <v>358</v>
      </c>
      <c r="C308" s="14" t="str">
        <f aca="false">IF(B308="","",IF(LEFT(B308,3)="INT","Intramuraal",IF(LEFT(B308,3)="GVS","GVS","")))</f>
        <v>Intramuraal</v>
      </c>
      <c r="D308" s="14" t="str">
        <f aca="false">IF(B308="","",IFERROR(INDEX(Intramuraal!$F:$F,MATCH(B308,Intramuraal!$A:$A,0)),IFERROR(INDEX(GVS!$F:$F,MATCH(B308,GVS!$A:$A,0)),"onbekend ID")))</f>
        <v>acalabrutinib (Calquence®)</v>
      </c>
      <c r="E308" s="15" t="n">
        <f aca="false">IF(B308="","",IFERROR(IF(INDEX(Intramuraal!$C:$C,MATCH(B308,Intramuraal!$A:$A,0))="","",INDEX(Intramuraal!$C:$C,MATCH(B308,Intramuraal!$A:$A,0))),IFERROR(IF(INDEX(GVS!$C:$C,MATCH(B308,GVS!$A:$A,0))="","",INDEX(GVS!$C:$C,MATCH(B308,GVS!$A:$A,0))),"")))</f>
        <v>46217</v>
      </c>
      <c r="F308" s="14" t="str">
        <f aca="false">IF(B308="","",IFERROR(IF(INDEX(Intramuraal!$J:$J,MATCH(B308,Intramuraal!$A:$A,0))="","",INDEX(Intramuraal!$J:$J,MATCH(B308,Intramuraal!$A:$A,0))),IFERROR(IF(INDEX(GVS!$J:$J,MATCH(B308,GVS!$A:$A,0))="","",INDEX(GVS!$J:$J,MATCH(B308,GVS!$A:$A,0))),"")))</f>
        <v>Hemato-oncologie</v>
      </c>
      <c r="G308" s="14" t="str">
        <f aca="false">IF(B308="","",IFERROR(IF(INDEX(Intramuraal!$N:$N,MATCH(B308,Intramuraal!$A:$A,0))="","",INDEX(Intramuraal!$N:$N,MATCH(B308,Intramuraal!$A:$A,0))),IFERROR(IF(INDEX(GVS!$N:$N,MATCH(B308,GVS!$A:$A,0))="","",INDEX(GVS!$N:$N,MATCH(B308,GVS!$A:$A,0))),"")))</f>
        <v>Mantelcellymfoom</v>
      </c>
      <c r="H308" s="14" t="str">
        <f aca="false">IF(B308="","",IFERROR(IF(INDEX(Intramuraal!$O:$O,MATCH(B308,Intramuraal!$A:$A,0))="","",INDEX(Intramuraal!$O:$O,MATCH(B308,Intramuraal!$A:$A,0))),IFERROR(IF(INDEX(GVS!$O:$O,MATCH(B308,GVS!$A:$A,0))="","",INDEX(GVS!$O:$O,MATCH(B308,GVS!$A:$A,0))),"")))</f>
        <v>2e lijn</v>
      </c>
      <c r="I308" s="14" t="s">
        <v>7580</v>
      </c>
      <c r="J308" s="14" t="s">
        <v>7604</v>
      </c>
      <c r="K308" s="16" t="s">
        <v>8677</v>
      </c>
      <c r="L308" s="14" t="s">
        <v>7549</v>
      </c>
      <c r="M308" s="14" t="s">
        <v>7536</v>
      </c>
      <c r="N308" s="16" t="s">
        <v>8678</v>
      </c>
      <c r="O308" s="14" t="s">
        <v>7607</v>
      </c>
      <c r="P308" s="14" t="s">
        <v>7844</v>
      </c>
      <c r="Q308" s="16"/>
      <c r="R308" s="14" t="s">
        <v>8679</v>
      </c>
      <c r="S308" s="14" t="s">
        <v>8637</v>
      </c>
      <c r="T308" s="15" t="n">
        <v>46286</v>
      </c>
      <c r="U308" s="14" t="s">
        <v>168</v>
      </c>
    </row>
    <row r="309" customFormat="false" ht="51" hidden="false" customHeight="true" outlineLevel="0" collapsed="false">
      <c r="A309" s="14" t="str">
        <f aca="false">IF(B309="","","ARG-"&amp;TEXT(ROW()-1,"0000"))</f>
        <v>ARG-0308</v>
      </c>
      <c r="B309" s="14" t="s">
        <v>358</v>
      </c>
      <c r="C309" s="14" t="str">
        <f aca="false">IF(B309="","",IF(LEFT(B309,3)="INT","Intramuraal",IF(LEFT(B309,3)="GVS","GVS","")))</f>
        <v>Intramuraal</v>
      </c>
      <c r="D309" s="14" t="str">
        <f aca="false">IF(B309="","",IFERROR(INDEX(Intramuraal!$F:$F,MATCH(B309,Intramuraal!$A:$A,0)),IFERROR(INDEX(GVS!$F:$F,MATCH(B309,GVS!$A:$A,0)),"onbekend ID")))</f>
        <v>acalabrutinib (Calquence®)</v>
      </c>
      <c r="E309" s="15" t="n">
        <f aca="false">IF(B309="","",IFERROR(IF(INDEX(Intramuraal!$C:$C,MATCH(B309,Intramuraal!$A:$A,0))="","",INDEX(Intramuraal!$C:$C,MATCH(B309,Intramuraal!$A:$A,0))),IFERROR(IF(INDEX(GVS!$C:$C,MATCH(B309,GVS!$A:$A,0))="","",INDEX(GVS!$C:$C,MATCH(B309,GVS!$A:$A,0))),"")))</f>
        <v>46217</v>
      </c>
      <c r="F309" s="14" t="str">
        <f aca="false">IF(B309="","",IFERROR(IF(INDEX(Intramuraal!$J:$J,MATCH(B309,Intramuraal!$A:$A,0))="","",INDEX(Intramuraal!$J:$J,MATCH(B309,Intramuraal!$A:$A,0))),IFERROR(IF(INDEX(GVS!$J:$J,MATCH(B309,GVS!$A:$A,0))="","",INDEX(GVS!$J:$J,MATCH(B309,GVS!$A:$A,0))),"")))</f>
        <v>Hemato-oncologie</v>
      </c>
      <c r="G309" s="14" t="str">
        <f aca="false">IF(B309="","",IFERROR(IF(INDEX(Intramuraal!$N:$N,MATCH(B309,Intramuraal!$A:$A,0))="","",INDEX(Intramuraal!$N:$N,MATCH(B309,Intramuraal!$A:$A,0))),IFERROR(IF(INDEX(GVS!$N:$N,MATCH(B309,GVS!$A:$A,0))="","",INDEX(GVS!$N:$N,MATCH(B309,GVS!$A:$A,0))),"")))</f>
        <v>Mantelcellymfoom</v>
      </c>
      <c r="H309" s="14" t="str">
        <f aca="false">IF(B309="","",IFERROR(IF(INDEX(Intramuraal!$O:$O,MATCH(B309,Intramuraal!$A:$A,0))="","",INDEX(Intramuraal!$O:$O,MATCH(B309,Intramuraal!$A:$A,0))),IFERROR(IF(INDEX(GVS!$O:$O,MATCH(B309,GVS!$A:$A,0))="","",INDEX(GVS!$O:$O,MATCH(B309,GVS!$A:$A,0))),"")))</f>
        <v>2e lijn</v>
      </c>
      <c r="I309" s="14" t="s">
        <v>7658</v>
      </c>
      <c r="J309" s="14" t="s">
        <v>7659</v>
      </c>
      <c r="K309" s="16" t="s">
        <v>8680</v>
      </c>
      <c r="L309" s="14" t="s">
        <v>7549</v>
      </c>
      <c r="M309" s="14" t="s">
        <v>7550</v>
      </c>
      <c r="N309" s="16" t="s">
        <v>8681</v>
      </c>
      <c r="O309" s="14" t="s">
        <v>7662</v>
      </c>
      <c r="P309" s="14" t="s">
        <v>8442</v>
      </c>
      <c r="Q309" s="16"/>
      <c r="R309" s="14" t="s">
        <v>8682</v>
      </c>
      <c r="S309" s="14" t="s">
        <v>8637</v>
      </c>
      <c r="T309" s="15" t="n">
        <v>46286</v>
      </c>
      <c r="U309" s="14" t="s">
        <v>168</v>
      </c>
    </row>
    <row r="310" customFormat="false" ht="102" hidden="false" customHeight="true" outlineLevel="0" collapsed="false">
      <c r="A310" s="14" t="str">
        <f aca="false">IF(B310="","","ARG-"&amp;TEXT(ROW()-1,"0000"))</f>
        <v>ARG-0309</v>
      </c>
      <c r="B310" s="14" t="s">
        <v>278</v>
      </c>
      <c r="C310" s="14" t="str">
        <f aca="false">IF(B310="","",IF(LEFT(B310,3)="INT","Intramuraal",IF(LEFT(B310,3)="GVS","GVS","")))</f>
        <v>Intramuraal</v>
      </c>
      <c r="D310" s="14" t="str">
        <f aca="false">IF(B310="","",IFERROR(INDEX(Intramuraal!$F:$F,MATCH(B310,Intramuraal!$A:$A,0)),IFERROR(INDEX(GVS!$F:$F,MATCH(B310,GVS!$A:$A,0)),"onbekend ID")))</f>
        <v>isatuximab (Sarclisa®) i.c.m. bortezomib, lenalidomide en dexamethason (IsaVRd)</v>
      </c>
      <c r="E310" s="15" t="n">
        <f aca="false">IF(B310="","",IFERROR(IF(INDEX(Intramuraal!$C:$C,MATCH(B310,Intramuraal!$A:$A,0))="","",INDEX(Intramuraal!$C:$C,MATCH(B310,Intramuraal!$A:$A,0))),IFERROR(IF(INDEX(GVS!$C:$C,MATCH(B310,GVS!$A:$A,0))="","",INDEX(GVS!$C:$C,MATCH(B310,GVS!$A:$A,0))),"")))</f>
        <v>46232</v>
      </c>
      <c r="F310" s="14" t="str">
        <f aca="false">IF(B310="","",IFERROR(IF(INDEX(Intramuraal!$J:$J,MATCH(B310,Intramuraal!$A:$A,0))="","",INDEX(Intramuraal!$J:$J,MATCH(B310,Intramuraal!$A:$A,0))),IFERROR(IF(INDEX(GVS!$J:$J,MATCH(B310,GVS!$A:$A,0))="","",INDEX(GVS!$J:$J,MATCH(B310,GVS!$A:$A,0))),"")))</f>
        <v>Hemato-oncologie</v>
      </c>
      <c r="G310" s="14" t="str">
        <f aca="false">IF(B310="","",IFERROR(IF(INDEX(Intramuraal!$N:$N,MATCH(B310,Intramuraal!$A:$A,0))="","",INDEX(Intramuraal!$N:$N,MATCH(B310,Intramuraal!$A:$A,0))),IFERROR(IF(INDEX(GVS!$N:$N,MATCH(B310,GVS!$A:$A,0))="","",INDEX(GVS!$N:$N,MATCH(B310,GVS!$A:$A,0))),"")))</f>
        <v>Multipel myeloom</v>
      </c>
      <c r="H310" s="14" t="str">
        <f aca="false">IF(B310="","",IFERROR(IF(INDEX(Intramuraal!$O:$O,MATCH(B310,Intramuraal!$A:$A,0))="","",INDEX(Intramuraal!$O:$O,MATCH(B310,Intramuraal!$A:$A,0))),IFERROR(IF(INDEX(GVS!$O:$O,MATCH(B310,GVS!$A:$A,0))="","",INDEX(GVS!$O:$O,MATCH(B310,GVS!$A:$A,0))),"")))</f>
        <v>1e lijn</v>
      </c>
      <c r="I310" s="14" t="s">
        <v>7532</v>
      </c>
      <c r="J310" s="14" t="s">
        <v>7533</v>
      </c>
      <c r="K310" s="16" t="s">
        <v>8683</v>
      </c>
      <c r="L310" s="14" t="s">
        <v>7535</v>
      </c>
      <c r="M310" s="14" t="s">
        <v>7536</v>
      </c>
      <c r="N310" s="16" t="s">
        <v>8684</v>
      </c>
      <c r="O310" s="14" t="s">
        <v>7607</v>
      </c>
      <c r="P310" s="14" t="s">
        <v>8219</v>
      </c>
      <c r="Q310" s="16"/>
      <c r="R310" s="14" t="s">
        <v>8685</v>
      </c>
      <c r="S310" s="14" t="s">
        <v>8637</v>
      </c>
      <c r="T310" s="15" t="n">
        <v>46286</v>
      </c>
      <c r="U310" s="14" t="s">
        <v>168</v>
      </c>
    </row>
    <row r="311" customFormat="false" ht="102" hidden="false" customHeight="true" outlineLevel="0" collapsed="false">
      <c r="A311" s="14" t="str">
        <f aca="false">IF(B311="","","ARG-"&amp;TEXT(ROW()-1,"0000"))</f>
        <v>ARG-0310</v>
      </c>
      <c r="B311" s="14" t="s">
        <v>278</v>
      </c>
      <c r="C311" s="14" t="str">
        <f aca="false">IF(B311="","",IF(LEFT(B311,3)="INT","Intramuraal",IF(LEFT(B311,3)="GVS","GVS","")))</f>
        <v>Intramuraal</v>
      </c>
      <c r="D311" s="14" t="str">
        <f aca="false">IF(B311="","",IFERROR(INDEX(Intramuraal!$F:$F,MATCH(B311,Intramuraal!$A:$A,0)),IFERROR(INDEX(GVS!$F:$F,MATCH(B311,GVS!$A:$A,0)),"onbekend ID")))</f>
        <v>isatuximab (Sarclisa®) i.c.m. bortezomib, lenalidomide en dexamethason (IsaVRd)</v>
      </c>
      <c r="E311" s="15" t="n">
        <f aca="false">IF(B311="","",IFERROR(IF(INDEX(Intramuraal!$C:$C,MATCH(B311,Intramuraal!$A:$A,0))="","",INDEX(Intramuraal!$C:$C,MATCH(B311,Intramuraal!$A:$A,0))),IFERROR(IF(INDEX(GVS!$C:$C,MATCH(B311,GVS!$A:$A,0))="","",INDEX(GVS!$C:$C,MATCH(B311,GVS!$A:$A,0))),"")))</f>
        <v>46232</v>
      </c>
      <c r="F311" s="14" t="str">
        <f aca="false">IF(B311="","",IFERROR(IF(INDEX(Intramuraal!$J:$J,MATCH(B311,Intramuraal!$A:$A,0))="","",INDEX(Intramuraal!$J:$J,MATCH(B311,Intramuraal!$A:$A,0))),IFERROR(IF(INDEX(GVS!$J:$J,MATCH(B311,GVS!$A:$A,0))="","",INDEX(GVS!$J:$J,MATCH(B311,GVS!$A:$A,0))),"")))</f>
        <v>Hemato-oncologie</v>
      </c>
      <c r="G311" s="14" t="str">
        <f aca="false">IF(B311="","",IFERROR(IF(INDEX(Intramuraal!$N:$N,MATCH(B311,Intramuraal!$A:$A,0))="","",INDEX(Intramuraal!$N:$N,MATCH(B311,Intramuraal!$A:$A,0))),IFERROR(IF(INDEX(GVS!$N:$N,MATCH(B311,GVS!$A:$A,0))="","",INDEX(GVS!$N:$N,MATCH(B311,GVS!$A:$A,0))),"")))</f>
        <v>Multipel myeloom</v>
      </c>
      <c r="H311" s="14" t="str">
        <f aca="false">IF(B311="","",IFERROR(IF(INDEX(Intramuraal!$O:$O,MATCH(B311,Intramuraal!$A:$A,0))="","",INDEX(Intramuraal!$O:$O,MATCH(B311,Intramuraal!$A:$A,0))),IFERROR(IF(INDEX(GVS!$O:$O,MATCH(B311,GVS!$A:$A,0))="","",INDEX(GVS!$O:$O,MATCH(B311,GVS!$A:$A,0))),"")))</f>
        <v>1e lijn</v>
      </c>
      <c r="I311" s="14" t="s">
        <v>7532</v>
      </c>
      <c r="J311" s="14" t="s">
        <v>7673</v>
      </c>
      <c r="K311" s="16" t="s">
        <v>8686</v>
      </c>
      <c r="L311" s="14" t="s">
        <v>7535</v>
      </c>
      <c r="M311" s="14" t="s">
        <v>7536</v>
      </c>
      <c r="N311" s="16" t="s">
        <v>8687</v>
      </c>
      <c r="O311" s="14" t="s">
        <v>7607</v>
      </c>
      <c r="P311" s="14" t="s">
        <v>8219</v>
      </c>
      <c r="Q311" s="16"/>
      <c r="R311" s="14" t="s">
        <v>8688</v>
      </c>
      <c r="S311" s="14" t="s">
        <v>8637</v>
      </c>
      <c r="T311" s="15" t="n">
        <v>46286</v>
      </c>
      <c r="U311" s="14" t="s">
        <v>168</v>
      </c>
    </row>
    <row r="312" customFormat="false" ht="89.25" hidden="false" customHeight="true" outlineLevel="0" collapsed="false">
      <c r="A312" s="14" t="str">
        <f aca="false">IF(B312="","","ARG-"&amp;TEXT(ROW()-1,"0000"))</f>
        <v>ARG-0311</v>
      </c>
      <c r="B312" s="14" t="s">
        <v>278</v>
      </c>
      <c r="C312" s="14" t="str">
        <f aca="false">IF(B312="","",IF(LEFT(B312,3)="INT","Intramuraal",IF(LEFT(B312,3)="GVS","GVS","")))</f>
        <v>Intramuraal</v>
      </c>
      <c r="D312" s="14" t="str">
        <f aca="false">IF(B312="","",IFERROR(INDEX(Intramuraal!$F:$F,MATCH(B312,Intramuraal!$A:$A,0)),IFERROR(INDEX(GVS!$F:$F,MATCH(B312,GVS!$A:$A,0)),"onbekend ID")))</f>
        <v>isatuximab (Sarclisa®) i.c.m. bortezomib, lenalidomide en dexamethason (IsaVRd)</v>
      </c>
      <c r="E312" s="15" t="n">
        <f aca="false">IF(B312="","",IFERROR(IF(INDEX(Intramuraal!$C:$C,MATCH(B312,Intramuraal!$A:$A,0))="","",INDEX(Intramuraal!$C:$C,MATCH(B312,Intramuraal!$A:$A,0))),IFERROR(IF(INDEX(GVS!$C:$C,MATCH(B312,GVS!$A:$A,0))="","",INDEX(GVS!$C:$C,MATCH(B312,GVS!$A:$A,0))),"")))</f>
        <v>46232</v>
      </c>
      <c r="F312" s="14" t="str">
        <f aca="false">IF(B312="","",IFERROR(IF(INDEX(Intramuraal!$J:$J,MATCH(B312,Intramuraal!$A:$A,0))="","",INDEX(Intramuraal!$J:$J,MATCH(B312,Intramuraal!$A:$A,0))),IFERROR(IF(INDEX(GVS!$J:$J,MATCH(B312,GVS!$A:$A,0))="","",INDEX(GVS!$J:$J,MATCH(B312,GVS!$A:$A,0))),"")))</f>
        <v>Hemato-oncologie</v>
      </c>
      <c r="G312" s="14" t="str">
        <f aca="false">IF(B312="","",IFERROR(IF(INDEX(Intramuraal!$N:$N,MATCH(B312,Intramuraal!$A:$A,0))="","",INDEX(Intramuraal!$N:$N,MATCH(B312,Intramuraal!$A:$A,0))),IFERROR(IF(INDEX(GVS!$N:$N,MATCH(B312,GVS!$A:$A,0))="","",INDEX(GVS!$N:$N,MATCH(B312,GVS!$A:$A,0))),"")))</f>
        <v>Multipel myeloom</v>
      </c>
      <c r="H312" s="14" t="str">
        <f aca="false">IF(B312="","",IFERROR(IF(INDEX(Intramuraal!$O:$O,MATCH(B312,Intramuraal!$A:$A,0))="","",INDEX(Intramuraal!$O:$O,MATCH(B312,Intramuraal!$A:$A,0))),IFERROR(IF(INDEX(GVS!$O:$O,MATCH(B312,GVS!$A:$A,0))="","",INDEX(GVS!$O:$O,MATCH(B312,GVS!$A:$A,0))),"")))</f>
        <v>1e lijn</v>
      </c>
      <c r="I312" s="14" t="s">
        <v>7532</v>
      </c>
      <c r="J312" s="14" t="s">
        <v>7564</v>
      </c>
      <c r="K312" s="16" t="s">
        <v>8689</v>
      </c>
      <c r="L312" s="14" t="s">
        <v>7549</v>
      </c>
      <c r="M312" s="14" t="s">
        <v>7543</v>
      </c>
      <c r="N312" s="16" t="s">
        <v>8690</v>
      </c>
      <c r="O312" s="14" t="s">
        <v>7607</v>
      </c>
      <c r="P312" s="14" t="s">
        <v>7959</v>
      </c>
      <c r="Q312" s="16"/>
      <c r="R312" s="14" t="s">
        <v>8691</v>
      </c>
      <c r="S312" s="14" t="s">
        <v>8637</v>
      </c>
      <c r="T312" s="15" t="n">
        <v>46286</v>
      </c>
      <c r="U312" s="14" t="s">
        <v>168</v>
      </c>
    </row>
    <row r="313" customFormat="false" ht="76.5" hidden="false" customHeight="true" outlineLevel="0" collapsed="false">
      <c r="A313" s="14" t="str">
        <f aca="false">IF(B313="","","ARG-"&amp;TEXT(ROW()-1,"0000"))</f>
        <v>ARG-0312</v>
      </c>
      <c r="B313" s="14" t="s">
        <v>278</v>
      </c>
      <c r="C313" s="14" t="str">
        <f aca="false">IF(B313="","",IF(LEFT(B313,3)="INT","Intramuraal",IF(LEFT(B313,3)="GVS","GVS","")))</f>
        <v>Intramuraal</v>
      </c>
      <c r="D313" s="14" t="str">
        <f aca="false">IF(B313="","",IFERROR(INDEX(Intramuraal!$F:$F,MATCH(B313,Intramuraal!$A:$A,0)),IFERROR(INDEX(GVS!$F:$F,MATCH(B313,GVS!$A:$A,0)),"onbekend ID")))</f>
        <v>isatuximab (Sarclisa®) i.c.m. bortezomib, lenalidomide en dexamethason (IsaVRd)</v>
      </c>
      <c r="E313" s="15" t="n">
        <f aca="false">IF(B313="","",IFERROR(IF(INDEX(Intramuraal!$C:$C,MATCH(B313,Intramuraal!$A:$A,0))="","",INDEX(Intramuraal!$C:$C,MATCH(B313,Intramuraal!$A:$A,0))),IFERROR(IF(INDEX(GVS!$C:$C,MATCH(B313,GVS!$A:$A,0))="","",INDEX(GVS!$C:$C,MATCH(B313,GVS!$A:$A,0))),"")))</f>
        <v>46232</v>
      </c>
      <c r="F313" s="14" t="str">
        <f aca="false">IF(B313="","",IFERROR(IF(INDEX(Intramuraal!$J:$J,MATCH(B313,Intramuraal!$A:$A,0))="","",INDEX(Intramuraal!$J:$J,MATCH(B313,Intramuraal!$A:$A,0))),IFERROR(IF(INDEX(GVS!$J:$J,MATCH(B313,GVS!$A:$A,0))="","",INDEX(GVS!$J:$J,MATCH(B313,GVS!$A:$A,0))),"")))</f>
        <v>Hemato-oncologie</v>
      </c>
      <c r="G313" s="14" t="str">
        <f aca="false">IF(B313="","",IFERROR(IF(INDEX(Intramuraal!$N:$N,MATCH(B313,Intramuraal!$A:$A,0))="","",INDEX(Intramuraal!$N:$N,MATCH(B313,Intramuraal!$A:$A,0))),IFERROR(IF(INDEX(GVS!$N:$N,MATCH(B313,GVS!$A:$A,0))="","",INDEX(GVS!$N:$N,MATCH(B313,GVS!$A:$A,0))),"")))</f>
        <v>Multipel myeloom</v>
      </c>
      <c r="H313" s="14" t="str">
        <f aca="false">IF(B313="","",IFERROR(IF(INDEX(Intramuraal!$O:$O,MATCH(B313,Intramuraal!$A:$A,0))="","",INDEX(Intramuraal!$O:$O,MATCH(B313,Intramuraal!$A:$A,0))),IFERROR(IF(INDEX(GVS!$O:$O,MATCH(B313,GVS!$A:$A,0))="","",INDEX(GVS!$O:$O,MATCH(B313,GVS!$A:$A,0))),"")))</f>
        <v>1e lijn</v>
      </c>
      <c r="I313" s="14" t="s">
        <v>7580</v>
      </c>
      <c r="J313" s="14" t="s">
        <v>7604</v>
      </c>
      <c r="K313" s="16" t="s">
        <v>8692</v>
      </c>
      <c r="L313" s="14" t="s">
        <v>7549</v>
      </c>
      <c r="M313" s="14" t="s">
        <v>7536</v>
      </c>
      <c r="N313" s="16" t="s">
        <v>8693</v>
      </c>
      <c r="O313" s="14" t="s">
        <v>7607</v>
      </c>
      <c r="P313" s="14" t="s">
        <v>8694</v>
      </c>
      <c r="Q313" s="16"/>
      <c r="R313" s="14" t="s">
        <v>8695</v>
      </c>
      <c r="S313" s="14" t="s">
        <v>8637</v>
      </c>
      <c r="T313" s="15" t="n">
        <v>46286</v>
      </c>
      <c r="U313" s="14" t="s">
        <v>168</v>
      </c>
    </row>
    <row r="314" customFormat="false" ht="38.25" hidden="false" customHeight="true" outlineLevel="0" collapsed="false">
      <c r="A314" s="14" t="str">
        <f aca="false">IF(B314="","","ARG-"&amp;TEXT(ROW()-1,"0000"))</f>
        <v>ARG-0313</v>
      </c>
      <c r="B314" s="14" t="s">
        <v>278</v>
      </c>
      <c r="C314" s="14" t="str">
        <f aca="false">IF(B314="","",IF(LEFT(B314,3)="INT","Intramuraal",IF(LEFT(B314,3)="GVS","GVS","")))</f>
        <v>Intramuraal</v>
      </c>
      <c r="D314" s="14" t="str">
        <f aca="false">IF(B314="","",IFERROR(INDEX(Intramuraal!$F:$F,MATCH(B314,Intramuraal!$A:$A,0)),IFERROR(INDEX(GVS!$F:$F,MATCH(B314,GVS!$A:$A,0)),"onbekend ID")))</f>
        <v>isatuximab (Sarclisa®) i.c.m. bortezomib, lenalidomide en dexamethason (IsaVRd)</v>
      </c>
      <c r="E314" s="15" t="n">
        <f aca="false">IF(B314="","",IFERROR(IF(INDEX(Intramuraal!$C:$C,MATCH(B314,Intramuraal!$A:$A,0))="","",INDEX(Intramuraal!$C:$C,MATCH(B314,Intramuraal!$A:$A,0))),IFERROR(IF(INDEX(GVS!$C:$C,MATCH(B314,GVS!$A:$A,0))="","",INDEX(GVS!$C:$C,MATCH(B314,GVS!$A:$A,0))),"")))</f>
        <v>46232</v>
      </c>
      <c r="F314" s="14" t="str">
        <f aca="false">IF(B314="","",IFERROR(IF(INDEX(Intramuraal!$J:$J,MATCH(B314,Intramuraal!$A:$A,0))="","",INDEX(Intramuraal!$J:$J,MATCH(B314,Intramuraal!$A:$A,0))),IFERROR(IF(INDEX(GVS!$J:$J,MATCH(B314,GVS!$A:$A,0))="","",INDEX(GVS!$J:$J,MATCH(B314,GVS!$A:$A,0))),"")))</f>
        <v>Hemato-oncologie</v>
      </c>
      <c r="G314" s="14" t="str">
        <f aca="false">IF(B314="","",IFERROR(IF(INDEX(Intramuraal!$N:$N,MATCH(B314,Intramuraal!$A:$A,0))="","",INDEX(Intramuraal!$N:$N,MATCH(B314,Intramuraal!$A:$A,0))),IFERROR(IF(INDEX(GVS!$N:$N,MATCH(B314,GVS!$A:$A,0))="","",INDEX(GVS!$N:$N,MATCH(B314,GVS!$A:$A,0))),"")))</f>
        <v>Multipel myeloom</v>
      </c>
      <c r="H314" s="14" t="str">
        <f aca="false">IF(B314="","",IFERROR(IF(INDEX(Intramuraal!$O:$O,MATCH(B314,Intramuraal!$A:$A,0))="","",INDEX(Intramuraal!$O:$O,MATCH(B314,Intramuraal!$A:$A,0))),IFERROR(IF(INDEX(GVS!$O:$O,MATCH(B314,GVS!$A:$A,0))="","",INDEX(GVS!$O:$O,MATCH(B314,GVS!$A:$A,0))),"")))</f>
        <v>1e lijn</v>
      </c>
      <c r="I314" s="14" t="s">
        <v>7574</v>
      </c>
      <c r="J314" s="14" t="s">
        <v>7575</v>
      </c>
      <c r="K314" s="16" t="s">
        <v>8696</v>
      </c>
      <c r="L314" s="14" t="s">
        <v>7566</v>
      </c>
      <c r="M314" s="14" t="s">
        <v>7550</v>
      </c>
      <c r="N314" s="16" t="s">
        <v>8697</v>
      </c>
      <c r="O314" s="14" t="s">
        <v>7607</v>
      </c>
      <c r="P314" s="14" t="s">
        <v>8698</v>
      </c>
      <c r="Q314" s="16"/>
      <c r="R314" s="14" t="s">
        <v>8699</v>
      </c>
      <c r="S314" s="14" t="s">
        <v>8637</v>
      </c>
      <c r="T314" s="15" t="n">
        <v>46286</v>
      </c>
      <c r="U314" s="14" t="s">
        <v>168</v>
      </c>
    </row>
    <row r="315" customFormat="false" ht="76.5" hidden="false" customHeight="true" outlineLevel="0" collapsed="false">
      <c r="A315" s="14" t="str">
        <f aca="false">IF(B315="","","ARG-"&amp;TEXT(ROW()-1,"0000"))</f>
        <v>ARG-0314</v>
      </c>
      <c r="B315" s="14" t="s">
        <v>234</v>
      </c>
      <c r="C315" s="14" t="str">
        <f aca="false">IF(B315="","",IF(LEFT(B315,3)="INT","Intramuraal",IF(LEFT(B315,3)="GVS","GVS","")))</f>
        <v>Intramuraal</v>
      </c>
      <c r="D315" s="14" t="str">
        <f aca="false">IF(B315="","",IFERROR(INDEX(Intramuraal!$F:$F,MATCH(B315,Intramuraal!$A:$A,0)),IFERROR(INDEX(GVS!$F:$F,MATCH(B315,GVS!$A:$A,0)),"onbekend ID")))</f>
        <v>lisocabtagene maraleucel (Breyanzi®)</v>
      </c>
      <c r="E315" s="15" t="n">
        <f aca="false">IF(B315="","",IFERROR(IF(INDEX(Intramuraal!$C:$C,MATCH(B315,Intramuraal!$A:$A,0))="","",INDEX(Intramuraal!$C:$C,MATCH(B315,Intramuraal!$A:$A,0))),IFERROR(IF(INDEX(GVS!$C:$C,MATCH(B315,GVS!$A:$A,0))="","",INDEX(GVS!$C:$C,MATCH(B315,GVS!$A:$A,0))),"")))</f>
        <v>46260</v>
      </c>
      <c r="F315" s="14" t="str">
        <f aca="false">IF(B315="","",IFERROR(IF(INDEX(Intramuraal!$J:$J,MATCH(B315,Intramuraal!$A:$A,0))="","",INDEX(Intramuraal!$J:$J,MATCH(B315,Intramuraal!$A:$A,0))),IFERROR(IF(INDEX(GVS!$J:$J,MATCH(B315,GVS!$A:$A,0))="","",INDEX(GVS!$J:$J,MATCH(B315,GVS!$A:$A,0))),"")))</f>
        <v>Hemato-oncologie</v>
      </c>
      <c r="G315" s="14" t="str">
        <f aca="false">IF(B315="","",IFERROR(IF(INDEX(Intramuraal!$N:$N,MATCH(B315,Intramuraal!$A:$A,0))="","",INDEX(Intramuraal!$N:$N,MATCH(B315,Intramuraal!$A:$A,0))),IFERROR(IF(INDEX(GVS!$N:$N,MATCH(B315,GVS!$A:$A,0))="","",INDEX(GVS!$N:$N,MATCH(B315,GVS!$A:$A,0))),"")))</f>
        <v>Folliculair lymfoom</v>
      </c>
      <c r="H315" s="14" t="str">
        <f aca="false">IF(B315="","",IFERROR(IF(INDEX(Intramuraal!$O:$O,MATCH(B315,Intramuraal!$A:$A,0))="","",INDEX(Intramuraal!$O:$O,MATCH(B315,Intramuraal!$A:$A,0))),IFERROR(IF(INDEX(GVS!$O:$O,MATCH(B315,GVS!$A:$A,0))="","",INDEX(GVS!$O:$O,MATCH(B315,GVS!$A:$A,0))),"")))</f>
        <v>3e lijn of later</v>
      </c>
      <c r="I315" s="14" t="s">
        <v>7580</v>
      </c>
      <c r="J315" s="14" t="s">
        <v>7604</v>
      </c>
      <c r="K315" s="16" t="s">
        <v>8700</v>
      </c>
      <c r="L315" s="14" t="s">
        <v>7586</v>
      </c>
      <c r="M315" s="14" t="s">
        <v>7536</v>
      </c>
      <c r="N315" s="16" t="s">
        <v>8701</v>
      </c>
      <c r="O315" s="14" t="s">
        <v>7607</v>
      </c>
      <c r="P315" s="14" t="s">
        <v>7844</v>
      </c>
      <c r="Q315" s="16"/>
      <c r="R315" s="14" t="s">
        <v>8702</v>
      </c>
      <c r="S315" s="14" t="s">
        <v>8637</v>
      </c>
      <c r="T315" s="15" t="n">
        <v>46286</v>
      </c>
      <c r="U315" s="14" t="s">
        <v>168</v>
      </c>
    </row>
    <row r="316" customFormat="false" ht="63.75" hidden="false" customHeight="true" outlineLevel="0" collapsed="false">
      <c r="A316" s="14" t="str">
        <f aca="false">IF(B316="","","ARG-"&amp;TEXT(ROW()-1,"0000"))</f>
        <v>ARG-0315</v>
      </c>
      <c r="B316" s="14" t="s">
        <v>234</v>
      </c>
      <c r="C316" s="14" t="str">
        <f aca="false">IF(B316="","",IF(LEFT(B316,3)="INT","Intramuraal",IF(LEFT(B316,3)="GVS","GVS","")))</f>
        <v>Intramuraal</v>
      </c>
      <c r="D316" s="14" t="str">
        <f aca="false">IF(B316="","",IFERROR(INDEX(Intramuraal!$F:$F,MATCH(B316,Intramuraal!$A:$A,0)),IFERROR(INDEX(GVS!$F:$F,MATCH(B316,GVS!$A:$A,0)),"onbekend ID")))</f>
        <v>lisocabtagene maraleucel (Breyanzi®)</v>
      </c>
      <c r="E316" s="15" t="n">
        <f aca="false">IF(B316="","",IFERROR(IF(INDEX(Intramuraal!$C:$C,MATCH(B316,Intramuraal!$A:$A,0))="","",INDEX(Intramuraal!$C:$C,MATCH(B316,Intramuraal!$A:$A,0))),IFERROR(IF(INDEX(GVS!$C:$C,MATCH(B316,GVS!$A:$A,0))="","",INDEX(GVS!$C:$C,MATCH(B316,GVS!$A:$A,0))),"")))</f>
        <v>46260</v>
      </c>
      <c r="F316" s="14" t="str">
        <f aca="false">IF(B316="","",IFERROR(IF(INDEX(Intramuraal!$J:$J,MATCH(B316,Intramuraal!$A:$A,0))="","",INDEX(Intramuraal!$J:$J,MATCH(B316,Intramuraal!$A:$A,0))),IFERROR(IF(INDEX(GVS!$J:$J,MATCH(B316,GVS!$A:$A,0))="","",INDEX(GVS!$J:$J,MATCH(B316,GVS!$A:$A,0))),"")))</f>
        <v>Hemato-oncologie</v>
      </c>
      <c r="G316" s="14" t="str">
        <f aca="false">IF(B316="","",IFERROR(IF(INDEX(Intramuraal!$N:$N,MATCH(B316,Intramuraal!$A:$A,0))="","",INDEX(Intramuraal!$N:$N,MATCH(B316,Intramuraal!$A:$A,0))),IFERROR(IF(INDEX(GVS!$N:$N,MATCH(B316,GVS!$A:$A,0))="","",INDEX(GVS!$N:$N,MATCH(B316,GVS!$A:$A,0))),"")))</f>
        <v>Folliculair lymfoom</v>
      </c>
      <c r="H316" s="14" t="str">
        <f aca="false">IF(B316="","",IFERROR(IF(INDEX(Intramuraal!$O:$O,MATCH(B316,Intramuraal!$A:$A,0))="","",INDEX(Intramuraal!$O:$O,MATCH(B316,Intramuraal!$A:$A,0))),IFERROR(IF(INDEX(GVS!$O:$O,MATCH(B316,GVS!$A:$A,0))="","",INDEX(GVS!$O:$O,MATCH(B316,GVS!$A:$A,0))),"")))</f>
        <v>3e lijn of later</v>
      </c>
      <c r="I316" s="14" t="s">
        <v>7610</v>
      </c>
      <c r="J316" s="14" t="s">
        <v>7611</v>
      </c>
      <c r="K316" s="16" t="s">
        <v>8703</v>
      </c>
      <c r="L316" s="14" t="s">
        <v>7586</v>
      </c>
      <c r="M316" s="14" t="s">
        <v>7536</v>
      </c>
      <c r="N316" s="16" t="s">
        <v>8704</v>
      </c>
      <c r="O316" s="14" t="s">
        <v>7607</v>
      </c>
      <c r="P316" s="14" t="s">
        <v>7959</v>
      </c>
      <c r="Q316" s="16"/>
      <c r="R316" s="14" t="s">
        <v>8705</v>
      </c>
      <c r="S316" s="14" t="s">
        <v>8637</v>
      </c>
      <c r="T316" s="15" t="n">
        <v>46286</v>
      </c>
      <c r="U316" s="14" t="s">
        <v>168</v>
      </c>
    </row>
    <row r="317" customFormat="false" ht="51" hidden="false" customHeight="true" outlineLevel="0" collapsed="false">
      <c r="A317" s="14" t="str">
        <f aca="false">IF(B317="","","ARG-"&amp;TEXT(ROW()-1,"0000"))</f>
        <v>ARG-0316</v>
      </c>
      <c r="B317" s="14" t="s">
        <v>234</v>
      </c>
      <c r="C317" s="14" t="str">
        <f aca="false">IF(B317="","",IF(LEFT(B317,3)="INT","Intramuraal",IF(LEFT(B317,3)="GVS","GVS","")))</f>
        <v>Intramuraal</v>
      </c>
      <c r="D317" s="14" t="str">
        <f aca="false">IF(B317="","",IFERROR(INDEX(Intramuraal!$F:$F,MATCH(B317,Intramuraal!$A:$A,0)),IFERROR(INDEX(GVS!$F:$F,MATCH(B317,GVS!$A:$A,0)),"onbekend ID")))</f>
        <v>lisocabtagene maraleucel (Breyanzi®)</v>
      </c>
      <c r="E317" s="15" t="n">
        <f aca="false">IF(B317="","",IFERROR(IF(INDEX(Intramuraal!$C:$C,MATCH(B317,Intramuraal!$A:$A,0))="","",INDEX(Intramuraal!$C:$C,MATCH(B317,Intramuraal!$A:$A,0))),IFERROR(IF(INDEX(GVS!$C:$C,MATCH(B317,GVS!$A:$A,0))="","",INDEX(GVS!$C:$C,MATCH(B317,GVS!$A:$A,0))),"")))</f>
        <v>46260</v>
      </c>
      <c r="F317" s="14" t="str">
        <f aca="false">IF(B317="","",IFERROR(IF(INDEX(Intramuraal!$J:$J,MATCH(B317,Intramuraal!$A:$A,0))="","",INDEX(Intramuraal!$J:$J,MATCH(B317,Intramuraal!$A:$A,0))),IFERROR(IF(INDEX(GVS!$J:$J,MATCH(B317,GVS!$A:$A,0))="","",INDEX(GVS!$J:$J,MATCH(B317,GVS!$A:$A,0))),"")))</f>
        <v>Hemato-oncologie</v>
      </c>
      <c r="G317" s="14" t="str">
        <f aca="false">IF(B317="","",IFERROR(IF(INDEX(Intramuraal!$N:$N,MATCH(B317,Intramuraal!$A:$A,0))="","",INDEX(Intramuraal!$N:$N,MATCH(B317,Intramuraal!$A:$A,0))),IFERROR(IF(INDEX(GVS!$N:$N,MATCH(B317,GVS!$A:$A,0))="","",INDEX(GVS!$N:$N,MATCH(B317,GVS!$A:$A,0))),"")))</f>
        <v>Folliculair lymfoom</v>
      </c>
      <c r="H317" s="14" t="str">
        <f aca="false">IF(B317="","",IFERROR(IF(INDEX(Intramuraal!$O:$O,MATCH(B317,Intramuraal!$A:$A,0))="","",INDEX(Intramuraal!$O:$O,MATCH(B317,Intramuraal!$A:$A,0))),IFERROR(IF(INDEX(GVS!$O:$O,MATCH(B317,GVS!$A:$A,0))="","",INDEX(GVS!$O:$O,MATCH(B317,GVS!$A:$A,0))),"")))</f>
        <v>3e lijn of later</v>
      </c>
      <c r="I317" s="14" t="s">
        <v>7580</v>
      </c>
      <c r="J317" s="14" t="s">
        <v>7604</v>
      </c>
      <c r="K317" s="16" t="s">
        <v>8706</v>
      </c>
      <c r="L317" s="14" t="s">
        <v>7549</v>
      </c>
      <c r="M317" s="14" t="s">
        <v>7550</v>
      </c>
      <c r="N317" s="16" t="s">
        <v>8707</v>
      </c>
      <c r="O317" s="14" t="s">
        <v>7607</v>
      </c>
      <c r="P317" s="14" t="s">
        <v>8219</v>
      </c>
      <c r="Q317" s="16"/>
      <c r="R317" s="14" t="s">
        <v>8708</v>
      </c>
      <c r="S317" s="14" t="s">
        <v>8637</v>
      </c>
      <c r="T317" s="15" t="n">
        <v>46286</v>
      </c>
      <c r="U317" s="14" t="s">
        <v>168</v>
      </c>
    </row>
    <row r="318" customFormat="false" ht="63.75" hidden="false" customHeight="true" outlineLevel="0" collapsed="false">
      <c r="A318" s="14" t="str">
        <f aca="false">IF(B318="","","ARG-"&amp;TEXT(ROW()-1,"0000"))</f>
        <v>ARG-0317</v>
      </c>
      <c r="B318" s="14" t="s">
        <v>234</v>
      </c>
      <c r="C318" s="14" t="str">
        <f aca="false">IF(B318="","",IF(LEFT(B318,3)="INT","Intramuraal",IF(LEFT(B318,3)="GVS","GVS","")))</f>
        <v>Intramuraal</v>
      </c>
      <c r="D318" s="14" t="str">
        <f aca="false">IF(B318="","",IFERROR(INDEX(Intramuraal!$F:$F,MATCH(B318,Intramuraal!$A:$A,0)),IFERROR(INDEX(GVS!$F:$F,MATCH(B318,GVS!$A:$A,0)),"onbekend ID")))</f>
        <v>lisocabtagene maraleucel (Breyanzi®)</v>
      </c>
      <c r="E318" s="15" t="n">
        <f aca="false">IF(B318="","",IFERROR(IF(INDEX(Intramuraal!$C:$C,MATCH(B318,Intramuraal!$A:$A,0))="","",INDEX(Intramuraal!$C:$C,MATCH(B318,Intramuraal!$A:$A,0))),IFERROR(IF(INDEX(GVS!$C:$C,MATCH(B318,GVS!$A:$A,0))="","",INDEX(GVS!$C:$C,MATCH(B318,GVS!$A:$A,0))),"")))</f>
        <v>46260</v>
      </c>
      <c r="F318" s="14" t="str">
        <f aca="false">IF(B318="","",IFERROR(IF(INDEX(Intramuraal!$J:$J,MATCH(B318,Intramuraal!$A:$A,0))="","",INDEX(Intramuraal!$J:$J,MATCH(B318,Intramuraal!$A:$A,0))),IFERROR(IF(INDEX(GVS!$J:$J,MATCH(B318,GVS!$A:$A,0))="","",INDEX(GVS!$J:$J,MATCH(B318,GVS!$A:$A,0))),"")))</f>
        <v>Hemato-oncologie</v>
      </c>
      <c r="G318" s="14" t="str">
        <f aca="false">IF(B318="","",IFERROR(IF(INDEX(Intramuraal!$N:$N,MATCH(B318,Intramuraal!$A:$A,0))="","",INDEX(Intramuraal!$N:$N,MATCH(B318,Intramuraal!$A:$A,0))),IFERROR(IF(INDEX(GVS!$N:$N,MATCH(B318,GVS!$A:$A,0))="","",INDEX(GVS!$N:$N,MATCH(B318,GVS!$A:$A,0))),"")))</f>
        <v>Folliculair lymfoom</v>
      </c>
      <c r="H318" s="14" t="str">
        <f aca="false">IF(B318="","",IFERROR(IF(INDEX(Intramuraal!$O:$O,MATCH(B318,Intramuraal!$A:$A,0))="","",INDEX(Intramuraal!$O:$O,MATCH(B318,Intramuraal!$A:$A,0))),IFERROR(IF(INDEX(GVS!$O:$O,MATCH(B318,GVS!$A:$A,0))="","",INDEX(GVS!$O:$O,MATCH(B318,GVS!$A:$A,0))),"")))</f>
        <v>3e lijn of later</v>
      </c>
      <c r="I318" s="14" t="s">
        <v>7532</v>
      </c>
      <c r="J318" s="14" t="s">
        <v>7559</v>
      </c>
      <c r="K318" s="16" t="s">
        <v>8709</v>
      </c>
      <c r="L318" s="14" t="s">
        <v>7535</v>
      </c>
      <c r="M318" s="14" t="s">
        <v>7543</v>
      </c>
      <c r="N318" s="16" t="s">
        <v>8710</v>
      </c>
      <c r="O318" s="14" t="s">
        <v>7607</v>
      </c>
      <c r="P318" s="14" t="s">
        <v>8219</v>
      </c>
      <c r="Q318" s="16"/>
      <c r="R318" s="14" t="s">
        <v>8711</v>
      </c>
      <c r="S318" s="14" t="s">
        <v>8637</v>
      </c>
      <c r="T318" s="15" t="n">
        <v>46286</v>
      </c>
      <c r="U318" s="14" t="s">
        <v>168</v>
      </c>
    </row>
    <row r="319" customFormat="false" ht="63.75" hidden="false" customHeight="true" outlineLevel="0" collapsed="false">
      <c r="A319" s="14" t="str">
        <f aca="false">IF(B319="","","ARG-"&amp;TEXT(ROW()-1,"0000"))</f>
        <v>ARG-0318</v>
      </c>
      <c r="B319" s="14" t="s">
        <v>234</v>
      </c>
      <c r="C319" s="14" t="str">
        <f aca="false">IF(B319="","",IF(LEFT(B319,3)="INT","Intramuraal",IF(LEFT(B319,3)="GVS","GVS","")))</f>
        <v>Intramuraal</v>
      </c>
      <c r="D319" s="14" t="str">
        <f aca="false">IF(B319="","",IFERROR(INDEX(Intramuraal!$F:$F,MATCH(B319,Intramuraal!$A:$A,0)),IFERROR(INDEX(GVS!$F:$F,MATCH(B319,GVS!$A:$A,0)),"onbekend ID")))</f>
        <v>lisocabtagene maraleucel (Breyanzi®)</v>
      </c>
      <c r="E319" s="15" t="n">
        <f aca="false">IF(B319="","",IFERROR(IF(INDEX(Intramuraal!$C:$C,MATCH(B319,Intramuraal!$A:$A,0))="","",INDEX(Intramuraal!$C:$C,MATCH(B319,Intramuraal!$A:$A,0))),IFERROR(IF(INDEX(GVS!$C:$C,MATCH(B319,GVS!$A:$A,0))="","",INDEX(GVS!$C:$C,MATCH(B319,GVS!$A:$A,0))),"")))</f>
        <v>46260</v>
      </c>
      <c r="F319" s="14" t="str">
        <f aca="false">IF(B319="","",IFERROR(IF(INDEX(Intramuraal!$J:$J,MATCH(B319,Intramuraal!$A:$A,0))="","",INDEX(Intramuraal!$J:$J,MATCH(B319,Intramuraal!$A:$A,0))),IFERROR(IF(INDEX(GVS!$J:$J,MATCH(B319,GVS!$A:$A,0))="","",INDEX(GVS!$J:$J,MATCH(B319,GVS!$A:$A,0))),"")))</f>
        <v>Hemato-oncologie</v>
      </c>
      <c r="G319" s="14" t="str">
        <f aca="false">IF(B319="","",IFERROR(IF(INDEX(Intramuraal!$N:$N,MATCH(B319,Intramuraal!$A:$A,0))="","",INDEX(Intramuraal!$N:$N,MATCH(B319,Intramuraal!$A:$A,0))),IFERROR(IF(INDEX(GVS!$N:$N,MATCH(B319,GVS!$A:$A,0))="","",INDEX(GVS!$N:$N,MATCH(B319,GVS!$A:$A,0))),"")))</f>
        <v>Folliculair lymfoom</v>
      </c>
      <c r="H319" s="14" t="str">
        <f aca="false">IF(B319="","",IFERROR(IF(INDEX(Intramuraal!$O:$O,MATCH(B319,Intramuraal!$A:$A,0))="","",INDEX(Intramuraal!$O:$O,MATCH(B319,Intramuraal!$A:$A,0))),IFERROR(IF(INDEX(GVS!$O:$O,MATCH(B319,GVS!$A:$A,0))="","",INDEX(GVS!$O:$O,MATCH(B319,GVS!$A:$A,0))),"")))</f>
        <v>3e lijn of later</v>
      </c>
      <c r="I319" s="14" t="s">
        <v>7658</v>
      </c>
      <c r="J319" s="14" t="s">
        <v>7659</v>
      </c>
      <c r="K319" s="16" t="s">
        <v>8712</v>
      </c>
      <c r="L319" s="14" t="s">
        <v>7535</v>
      </c>
      <c r="M319" s="14" t="s">
        <v>7550</v>
      </c>
      <c r="N319" s="16" t="s">
        <v>8713</v>
      </c>
      <c r="O319" s="14" t="s">
        <v>7662</v>
      </c>
      <c r="P319" s="14" t="s">
        <v>8389</v>
      </c>
      <c r="Q319" s="16"/>
      <c r="R319" s="14" t="s">
        <v>8714</v>
      </c>
      <c r="S319" s="14" t="s">
        <v>8637</v>
      </c>
      <c r="T319" s="15" t="n">
        <v>46286</v>
      </c>
      <c r="U319" s="14" t="s">
        <v>168</v>
      </c>
    </row>
    <row r="320" customFormat="false" ht="15" hidden="false" customHeight="true" outlineLevel="0" collapsed="false">
      <c r="A320" s="14" t="str">
        <f aca="false">IF(B320="","","ARG-"&amp;TEXT(ROW()-1,"0000"))</f>
        <v>ARG-0319</v>
      </c>
      <c r="B320" s="14" t="s">
        <v>2508</v>
      </c>
      <c r="C320" s="14" t="str">
        <f aca="false">IF(B320="","",IF(LEFT(B320,3)="INT","Intramuraal",IF(LEFT(B320,3)="GVS","GVS","")))</f>
        <v>Intramuraal</v>
      </c>
      <c r="D320" s="14" t="str">
        <f aca="false">IF(B320="","",IFERROR(INDEX(Intramuraal!$F:$F,MATCH(B320,Intramuraal!$A:$A,0)),IFERROR(INDEX(GVS!$F:$F,MATCH(B320,GVS!$A:$A,0)),"onbekend ID")))</f>
        <v>nivolumab (Opdivo®)</v>
      </c>
      <c r="E320" s="15" t="n">
        <f aca="false">IF(B320="","",IFERROR(IF(INDEX(Intramuraal!$C:$C,MATCH(B320,Intramuraal!$A:$A,0))="","",INDEX(Intramuraal!$C:$C,MATCH(B320,Intramuraal!$A:$A,0))),IFERROR(IF(INDEX(GVS!$C:$C,MATCH(B320,GVS!$A:$A,0))="","",INDEX(GVS!$C:$C,MATCH(B320,GVS!$A:$A,0))),"")))</f>
        <v>42346</v>
      </c>
      <c r="F320" s="14" t="str">
        <f aca="false">IF(B320="","",IFERROR(IF(INDEX(Intramuraal!$J:$J,MATCH(B320,Intramuraal!$A:$A,0))="","",INDEX(Intramuraal!$J:$J,MATCH(B320,Intramuraal!$A:$A,0))),IFERROR(IF(INDEX(GVS!$J:$J,MATCH(B320,GVS!$A:$A,0))="","",INDEX(GVS!$J:$J,MATCH(B320,GVS!$A:$A,0))),"")))</f>
        <v>Oncologie (solide tumoren)</v>
      </c>
      <c r="G320" s="14" t="str">
        <f aca="false">IF(B320="","",IFERROR(IF(INDEX(Intramuraal!$N:$N,MATCH(B320,Intramuraal!$A:$A,0))="","",INDEX(Intramuraal!$N:$N,MATCH(B320,Intramuraal!$A:$A,0))),IFERROR(IF(INDEX(GVS!$N:$N,MATCH(B320,GVS!$A:$A,0))="","",INDEX(GVS!$N:$N,MATCH(B320,GVS!$A:$A,0))),"")))</f>
        <v>Longkanker (NSCLC/SCLC)</v>
      </c>
      <c r="H320" s="14" t="str">
        <f aca="false">IF(B320="","",IFERROR(IF(INDEX(Intramuraal!$O:$O,MATCH(B320,Intramuraal!$A:$A,0))="","",INDEX(Intramuraal!$O:$O,MATCH(B320,Intramuraal!$A:$A,0))),IFERROR(IF(INDEX(GVS!$O:$O,MATCH(B320,GVS!$A:$A,0))="","",INDEX(GVS!$O:$O,MATCH(B320,GVS!$A:$A,0))),"")))</f>
        <v>2e lijn</v>
      </c>
      <c r="I320" s="14" t="s">
        <v>7532</v>
      </c>
      <c r="J320" s="14" t="s">
        <v>7678</v>
      </c>
      <c r="K320" s="16" t="s">
        <v>8715</v>
      </c>
      <c r="L320" s="14" t="s">
        <v>7535</v>
      </c>
      <c r="M320" s="14" t="s">
        <v>7536</v>
      </c>
      <c r="N320" s="16" t="s">
        <v>8716</v>
      </c>
      <c r="O320" s="14" t="s">
        <v>7607</v>
      </c>
      <c r="P320" s="14" t="s">
        <v>8431</v>
      </c>
      <c r="Q320" s="16"/>
      <c r="R320" s="14" t="s">
        <v>8717</v>
      </c>
      <c r="S320" s="14" t="s">
        <v>8718</v>
      </c>
      <c r="T320" s="15" t="n">
        <v>46288</v>
      </c>
      <c r="U320" s="14" t="s">
        <v>168</v>
      </c>
    </row>
    <row r="321" customFormat="false" ht="15" hidden="false" customHeight="true" outlineLevel="0" collapsed="false">
      <c r="A321" s="14" t="str">
        <f aca="false">IF(B321="","","ARG-"&amp;TEXT(ROW()-1,"0000"))</f>
        <v>ARG-0320</v>
      </c>
      <c r="B321" s="14" t="s">
        <v>2508</v>
      </c>
      <c r="C321" s="14" t="str">
        <f aca="false">IF(B321="","",IF(LEFT(B321,3)="INT","Intramuraal",IF(LEFT(B321,3)="GVS","GVS","")))</f>
        <v>Intramuraal</v>
      </c>
      <c r="D321" s="14" t="str">
        <f aca="false">IF(B321="","",IFERROR(INDEX(Intramuraal!$F:$F,MATCH(B321,Intramuraal!$A:$A,0)),IFERROR(INDEX(GVS!$F:$F,MATCH(B321,GVS!$A:$A,0)),"onbekend ID")))</f>
        <v>nivolumab (Opdivo®)</v>
      </c>
      <c r="E321" s="15" t="n">
        <f aca="false">IF(B321="","",IFERROR(IF(INDEX(Intramuraal!$C:$C,MATCH(B321,Intramuraal!$A:$A,0))="","",INDEX(Intramuraal!$C:$C,MATCH(B321,Intramuraal!$A:$A,0))),IFERROR(IF(INDEX(GVS!$C:$C,MATCH(B321,GVS!$A:$A,0))="","",INDEX(GVS!$C:$C,MATCH(B321,GVS!$A:$A,0))),"")))</f>
        <v>42346</v>
      </c>
      <c r="F321" s="14" t="str">
        <f aca="false">IF(B321="","",IFERROR(IF(INDEX(Intramuraal!$J:$J,MATCH(B321,Intramuraal!$A:$A,0))="","",INDEX(Intramuraal!$J:$J,MATCH(B321,Intramuraal!$A:$A,0))),IFERROR(IF(INDEX(GVS!$J:$J,MATCH(B321,GVS!$A:$A,0))="","",INDEX(GVS!$J:$J,MATCH(B321,GVS!$A:$A,0))),"")))</f>
        <v>Oncologie (solide tumoren)</v>
      </c>
      <c r="G321" s="14" t="str">
        <f aca="false">IF(B321="","",IFERROR(IF(INDEX(Intramuraal!$N:$N,MATCH(B321,Intramuraal!$A:$A,0))="","",INDEX(Intramuraal!$N:$N,MATCH(B321,Intramuraal!$A:$A,0))),IFERROR(IF(INDEX(GVS!$N:$N,MATCH(B321,GVS!$A:$A,0))="","",INDEX(GVS!$N:$N,MATCH(B321,GVS!$A:$A,0))),"")))</f>
        <v>Longkanker (NSCLC/SCLC)</v>
      </c>
      <c r="H321" s="14" t="str">
        <f aca="false">IF(B321="","",IFERROR(IF(INDEX(Intramuraal!$O:$O,MATCH(B321,Intramuraal!$A:$A,0))="","",INDEX(Intramuraal!$O:$O,MATCH(B321,Intramuraal!$A:$A,0))),IFERROR(IF(INDEX(GVS!$O:$O,MATCH(B321,GVS!$A:$A,0))="","",INDEX(GVS!$O:$O,MATCH(B321,GVS!$A:$A,0))),"")))</f>
        <v>2e lijn</v>
      </c>
      <c r="I321" s="14" t="s">
        <v>7532</v>
      </c>
      <c r="J321" s="14" t="s">
        <v>7599</v>
      </c>
      <c r="K321" s="16" t="s">
        <v>8719</v>
      </c>
      <c r="L321" s="14" t="s">
        <v>7549</v>
      </c>
      <c r="M321" s="14" t="s">
        <v>7543</v>
      </c>
      <c r="N321" s="16" t="s">
        <v>8720</v>
      </c>
      <c r="O321" s="14" t="s">
        <v>7607</v>
      </c>
      <c r="P321" s="14" t="s">
        <v>7688</v>
      </c>
      <c r="Q321" s="16"/>
      <c r="R321" s="14" t="s">
        <v>8721</v>
      </c>
      <c r="S321" s="14" t="s">
        <v>8718</v>
      </c>
      <c r="T321" s="15" t="n">
        <v>46288</v>
      </c>
      <c r="U321" s="14" t="s">
        <v>168</v>
      </c>
    </row>
    <row r="322" customFormat="false" ht="15" hidden="false" customHeight="true" outlineLevel="0" collapsed="false">
      <c r="A322" s="14" t="str">
        <f aca="false">IF(B322="","","ARG-"&amp;TEXT(ROW()-1,"0000"))</f>
        <v>ARG-0321</v>
      </c>
      <c r="B322" s="14" t="s">
        <v>2508</v>
      </c>
      <c r="C322" s="14" t="str">
        <f aca="false">IF(B322="","",IF(LEFT(B322,3)="INT","Intramuraal",IF(LEFT(B322,3)="GVS","GVS","")))</f>
        <v>Intramuraal</v>
      </c>
      <c r="D322" s="14" t="str">
        <f aca="false">IF(B322="","",IFERROR(INDEX(Intramuraal!$F:$F,MATCH(B322,Intramuraal!$A:$A,0)),IFERROR(INDEX(GVS!$F:$F,MATCH(B322,GVS!$A:$A,0)),"onbekend ID")))</f>
        <v>nivolumab (Opdivo®)</v>
      </c>
      <c r="E322" s="15" t="n">
        <f aca="false">IF(B322="","",IFERROR(IF(INDEX(Intramuraal!$C:$C,MATCH(B322,Intramuraal!$A:$A,0))="","",INDEX(Intramuraal!$C:$C,MATCH(B322,Intramuraal!$A:$A,0))),IFERROR(IF(INDEX(GVS!$C:$C,MATCH(B322,GVS!$A:$A,0))="","",INDEX(GVS!$C:$C,MATCH(B322,GVS!$A:$A,0))),"")))</f>
        <v>42346</v>
      </c>
      <c r="F322" s="14" t="str">
        <f aca="false">IF(B322="","",IFERROR(IF(INDEX(Intramuraal!$J:$J,MATCH(B322,Intramuraal!$A:$A,0))="","",INDEX(Intramuraal!$J:$J,MATCH(B322,Intramuraal!$A:$A,0))),IFERROR(IF(INDEX(GVS!$J:$J,MATCH(B322,GVS!$A:$A,0))="","",INDEX(GVS!$J:$J,MATCH(B322,GVS!$A:$A,0))),"")))</f>
        <v>Oncologie (solide tumoren)</v>
      </c>
      <c r="G322" s="14" t="str">
        <f aca="false">IF(B322="","",IFERROR(IF(INDEX(Intramuraal!$N:$N,MATCH(B322,Intramuraal!$A:$A,0))="","",INDEX(Intramuraal!$N:$N,MATCH(B322,Intramuraal!$A:$A,0))),IFERROR(IF(INDEX(GVS!$N:$N,MATCH(B322,GVS!$A:$A,0))="","",INDEX(GVS!$N:$N,MATCH(B322,GVS!$A:$A,0))),"")))</f>
        <v>Longkanker (NSCLC/SCLC)</v>
      </c>
      <c r="H322" s="14" t="str">
        <f aca="false">IF(B322="","",IFERROR(IF(INDEX(Intramuraal!$O:$O,MATCH(B322,Intramuraal!$A:$A,0))="","",INDEX(Intramuraal!$O:$O,MATCH(B322,Intramuraal!$A:$A,0))),IFERROR(IF(INDEX(GVS!$O:$O,MATCH(B322,GVS!$A:$A,0))="","",INDEX(GVS!$O:$O,MATCH(B322,GVS!$A:$A,0))),"")))</f>
        <v>2e lijn</v>
      </c>
      <c r="I322" s="14" t="s">
        <v>7580</v>
      </c>
      <c r="J322" s="14" t="s">
        <v>7604</v>
      </c>
      <c r="K322" s="16" t="s">
        <v>8722</v>
      </c>
      <c r="L322" s="14" t="s">
        <v>7586</v>
      </c>
      <c r="M322" s="14" t="s">
        <v>7536</v>
      </c>
      <c r="N322" s="16" t="s">
        <v>8723</v>
      </c>
      <c r="O322" s="14" t="s">
        <v>7607</v>
      </c>
      <c r="P322" s="14" t="s">
        <v>8724</v>
      </c>
      <c r="Q322" s="16"/>
      <c r="R322" s="14" t="s">
        <v>8725</v>
      </c>
      <c r="S322" s="14" t="s">
        <v>8718</v>
      </c>
      <c r="T322" s="15" t="n">
        <v>46288</v>
      </c>
      <c r="U322" s="14" t="s">
        <v>168</v>
      </c>
    </row>
    <row r="323" customFormat="false" ht="15" hidden="false" customHeight="true" outlineLevel="0" collapsed="false">
      <c r="A323" s="14" t="str">
        <f aca="false">IF(B323="","","ARG-"&amp;TEXT(ROW()-1,"0000"))</f>
        <v>ARG-0322</v>
      </c>
      <c r="B323" s="14" t="s">
        <v>2508</v>
      </c>
      <c r="C323" s="14" t="str">
        <f aca="false">IF(B323="","",IF(LEFT(B323,3)="INT","Intramuraal",IF(LEFT(B323,3)="GVS","GVS","")))</f>
        <v>Intramuraal</v>
      </c>
      <c r="D323" s="14" t="str">
        <f aca="false">IF(B323="","",IFERROR(INDEX(Intramuraal!$F:$F,MATCH(B323,Intramuraal!$A:$A,0)),IFERROR(INDEX(GVS!$F:$F,MATCH(B323,GVS!$A:$A,0)),"onbekend ID")))</f>
        <v>nivolumab (Opdivo®)</v>
      </c>
      <c r="E323" s="15" t="n">
        <f aca="false">IF(B323="","",IFERROR(IF(INDEX(Intramuraal!$C:$C,MATCH(B323,Intramuraal!$A:$A,0))="","",INDEX(Intramuraal!$C:$C,MATCH(B323,Intramuraal!$A:$A,0))),IFERROR(IF(INDEX(GVS!$C:$C,MATCH(B323,GVS!$A:$A,0))="","",INDEX(GVS!$C:$C,MATCH(B323,GVS!$A:$A,0))),"")))</f>
        <v>42346</v>
      </c>
      <c r="F323" s="14" t="str">
        <f aca="false">IF(B323="","",IFERROR(IF(INDEX(Intramuraal!$J:$J,MATCH(B323,Intramuraal!$A:$A,0))="","",INDEX(Intramuraal!$J:$J,MATCH(B323,Intramuraal!$A:$A,0))),IFERROR(IF(INDEX(GVS!$J:$J,MATCH(B323,GVS!$A:$A,0))="","",INDEX(GVS!$J:$J,MATCH(B323,GVS!$A:$A,0))),"")))</f>
        <v>Oncologie (solide tumoren)</v>
      </c>
      <c r="G323" s="14" t="str">
        <f aca="false">IF(B323="","",IFERROR(IF(INDEX(Intramuraal!$N:$N,MATCH(B323,Intramuraal!$A:$A,0))="","",INDEX(Intramuraal!$N:$N,MATCH(B323,Intramuraal!$A:$A,0))),IFERROR(IF(INDEX(GVS!$N:$N,MATCH(B323,GVS!$A:$A,0))="","",INDEX(GVS!$N:$N,MATCH(B323,GVS!$A:$A,0))),"")))</f>
        <v>Longkanker (NSCLC/SCLC)</v>
      </c>
      <c r="H323" s="14" t="str">
        <f aca="false">IF(B323="","",IFERROR(IF(INDEX(Intramuraal!$O:$O,MATCH(B323,Intramuraal!$A:$A,0))="","",INDEX(Intramuraal!$O:$O,MATCH(B323,Intramuraal!$A:$A,0))),IFERROR(IF(INDEX(GVS!$O:$O,MATCH(B323,GVS!$A:$A,0))="","",INDEX(GVS!$O:$O,MATCH(B323,GVS!$A:$A,0))),"")))</f>
        <v>2e lijn</v>
      </c>
      <c r="I323" s="14" t="s">
        <v>7570</v>
      </c>
      <c r="J323" s="14" t="s">
        <v>2691</v>
      </c>
      <c r="K323" s="16" t="s">
        <v>8726</v>
      </c>
      <c r="L323" s="14" t="s">
        <v>7566</v>
      </c>
      <c r="M323" s="14" t="s">
        <v>7543</v>
      </c>
      <c r="N323" s="16" t="s">
        <v>8727</v>
      </c>
      <c r="O323" s="14" t="s">
        <v>7607</v>
      </c>
      <c r="P323" s="14" t="s">
        <v>8728</v>
      </c>
      <c r="Q323" s="16"/>
      <c r="R323" s="14" t="s">
        <v>8729</v>
      </c>
      <c r="S323" s="14" t="s">
        <v>8718</v>
      </c>
      <c r="T323" s="15" t="n">
        <v>46288</v>
      </c>
      <c r="U323" s="14" t="s">
        <v>168</v>
      </c>
    </row>
    <row r="324" customFormat="false" ht="15" hidden="false" customHeight="true" outlineLevel="0" collapsed="false">
      <c r="A324" s="14" t="str">
        <f aca="false">IF(B324="","","ARG-"&amp;TEXT(ROW()-1,"0000"))</f>
        <v>ARG-0323</v>
      </c>
      <c r="B324" s="14" t="s">
        <v>2508</v>
      </c>
      <c r="C324" s="14" t="str">
        <f aca="false">IF(B324="","",IF(LEFT(B324,3)="INT","Intramuraal",IF(LEFT(B324,3)="GVS","GVS","")))</f>
        <v>Intramuraal</v>
      </c>
      <c r="D324" s="14" t="str">
        <f aca="false">IF(B324="","",IFERROR(INDEX(Intramuraal!$F:$F,MATCH(B324,Intramuraal!$A:$A,0)),IFERROR(INDEX(GVS!$F:$F,MATCH(B324,GVS!$A:$A,0)),"onbekend ID")))</f>
        <v>nivolumab (Opdivo®)</v>
      </c>
      <c r="E324" s="15" t="n">
        <f aca="false">IF(B324="","",IFERROR(IF(INDEX(Intramuraal!$C:$C,MATCH(B324,Intramuraal!$A:$A,0))="","",INDEX(Intramuraal!$C:$C,MATCH(B324,Intramuraal!$A:$A,0))),IFERROR(IF(INDEX(GVS!$C:$C,MATCH(B324,GVS!$A:$A,0))="","",INDEX(GVS!$C:$C,MATCH(B324,GVS!$A:$A,0))),"")))</f>
        <v>42346</v>
      </c>
      <c r="F324" s="14" t="str">
        <f aca="false">IF(B324="","",IFERROR(IF(INDEX(Intramuraal!$J:$J,MATCH(B324,Intramuraal!$A:$A,0))="","",INDEX(Intramuraal!$J:$J,MATCH(B324,Intramuraal!$A:$A,0))),IFERROR(IF(INDEX(GVS!$J:$J,MATCH(B324,GVS!$A:$A,0))="","",INDEX(GVS!$J:$J,MATCH(B324,GVS!$A:$A,0))),"")))</f>
        <v>Oncologie (solide tumoren)</v>
      </c>
      <c r="G324" s="14" t="str">
        <f aca="false">IF(B324="","",IFERROR(IF(INDEX(Intramuraal!$N:$N,MATCH(B324,Intramuraal!$A:$A,0))="","",INDEX(Intramuraal!$N:$N,MATCH(B324,Intramuraal!$A:$A,0))),IFERROR(IF(INDEX(GVS!$N:$N,MATCH(B324,GVS!$A:$A,0))="","",INDEX(GVS!$N:$N,MATCH(B324,GVS!$A:$A,0))),"")))</f>
        <v>Longkanker (NSCLC/SCLC)</v>
      </c>
      <c r="H324" s="14" t="str">
        <f aca="false">IF(B324="","",IFERROR(IF(INDEX(Intramuraal!$O:$O,MATCH(B324,Intramuraal!$A:$A,0))="","",INDEX(Intramuraal!$O:$O,MATCH(B324,Intramuraal!$A:$A,0))),IFERROR(IF(INDEX(GVS!$O:$O,MATCH(B324,GVS!$A:$A,0))="","",INDEX(GVS!$O:$O,MATCH(B324,GVS!$A:$A,0))),"")))</f>
        <v>2e lijn</v>
      </c>
      <c r="I324" s="14" t="s">
        <v>7658</v>
      </c>
      <c r="J324" s="14" t="s">
        <v>7659</v>
      </c>
      <c r="K324" s="16" t="s">
        <v>8730</v>
      </c>
      <c r="L324" s="14" t="s">
        <v>7566</v>
      </c>
      <c r="M324" s="14" t="s">
        <v>7536</v>
      </c>
      <c r="N324" s="16" t="s">
        <v>8731</v>
      </c>
      <c r="O324" s="14" t="s">
        <v>7607</v>
      </c>
      <c r="P324" s="14" t="s">
        <v>8732</v>
      </c>
      <c r="Q324" s="16"/>
      <c r="R324" s="14" t="s">
        <v>8733</v>
      </c>
      <c r="S324" s="14" t="s">
        <v>8718</v>
      </c>
      <c r="T324" s="15" t="n">
        <v>46288</v>
      </c>
      <c r="U324" s="14" t="s">
        <v>168</v>
      </c>
    </row>
    <row r="325" customFormat="false" ht="15" hidden="false" customHeight="true" outlineLevel="0" collapsed="false">
      <c r="A325" s="14" t="str">
        <f aca="false">IF(B325="","","ARG-"&amp;TEXT(ROW()-1,"0000"))</f>
        <v>ARG-0324</v>
      </c>
      <c r="B325" s="14" t="s">
        <v>2508</v>
      </c>
      <c r="C325" s="14" t="str">
        <f aca="false">IF(B325="","",IF(LEFT(B325,3)="INT","Intramuraal",IF(LEFT(B325,3)="GVS","GVS","")))</f>
        <v>Intramuraal</v>
      </c>
      <c r="D325" s="14" t="str">
        <f aca="false">IF(B325="","",IFERROR(INDEX(Intramuraal!$F:$F,MATCH(B325,Intramuraal!$A:$A,0)),IFERROR(INDEX(GVS!$F:$F,MATCH(B325,GVS!$A:$A,0)),"onbekend ID")))</f>
        <v>nivolumab (Opdivo®)</v>
      </c>
      <c r="E325" s="15" t="n">
        <f aca="false">IF(B325="","",IFERROR(IF(INDEX(Intramuraal!$C:$C,MATCH(B325,Intramuraal!$A:$A,0))="","",INDEX(Intramuraal!$C:$C,MATCH(B325,Intramuraal!$A:$A,0))),IFERROR(IF(INDEX(GVS!$C:$C,MATCH(B325,GVS!$A:$A,0))="","",INDEX(GVS!$C:$C,MATCH(B325,GVS!$A:$A,0))),"")))</f>
        <v>42346</v>
      </c>
      <c r="F325" s="14" t="str">
        <f aca="false">IF(B325="","",IFERROR(IF(INDEX(Intramuraal!$J:$J,MATCH(B325,Intramuraal!$A:$A,0))="","",INDEX(Intramuraal!$J:$J,MATCH(B325,Intramuraal!$A:$A,0))),IFERROR(IF(INDEX(GVS!$J:$J,MATCH(B325,GVS!$A:$A,0))="","",INDEX(GVS!$J:$J,MATCH(B325,GVS!$A:$A,0))),"")))</f>
        <v>Oncologie (solide tumoren)</v>
      </c>
      <c r="G325" s="14" t="str">
        <f aca="false">IF(B325="","",IFERROR(IF(INDEX(Intramuraal!$N:$N,MATCH(B325,Intramuraal!$A:$A,0))="","",INDEX(Intramuraal!$N:$N,MATCH(B325,Intramuraal!$A:$A,0))),IFERROR(IF(INDEX(GVS!$N:$N,MATCH(B325,GVS!$A:$A,0))="","",INDEX(GVS!$N:$N,MATCH(B325,GVS!$A:$A,0))),"")))</f>
        <v>Longkanker (NSCLC/SCLC)</v>
      </c>
      <c r="H325" s="14" t="str">
        <f aca="false">IF(B325="","",IFERROR(IF(INDEX(Intramuraal!$O:$O,MATCH(B325,Intramuraal!$A:$A,0))="","",INDEX(Intramuraal!$O:$O,MATCH(B325,Intramuraal!$A:$A,0))),IFERROR(IF(INDEX(GVS!$O:$O,MATCH(B325,GVS!$A:$A,0))="","",INDEX(GVS!$O:$O,MATCH(B325,GVS!$A:$A,0))),"")))</f>
        <v>2e lijn</v>
      </c>
      <c r="I325" s="14" t="s">
        <v>7617</v>
      </c>
      <c r="J325" s="14" t="s">
        <v>7659</v>
      </c>
      <c r="K325" s="16" t="s">
        <v>8734</v>
      </c>
      <c r="L325" s="14" t="s">
        <v>7586</v>
      </c>
      <c r="M325" s="14" t="s">
        <v>7536</v>
      </c>
      <c r="N325" s="16" t="s">
        <v>8735</v>
      </c>
      <c r="O325" s="14" t="s">
        <v>7607</v>
      </c>
      <c r="P325" s="14" t="s">
        <v>8736</v>
      </c>
      <c r="Q325" s="16"/>
      <c r="R325" s="14" t="s">
        <v>8737</v>
      </c>
      <c r="S325" s="14" t="s">
        <v>8718</v>
      </c>
      <c r="T325" s="15" t="n">
        <v>46288</v>
      </c>
      <c r="U325" s="14" t="s">
        <v>168</v>
      </c>
    </row>
    <row r="326" customFormat="false" ht="15" hidden="false" customHeight="true" outlineLevel="0" collapsed="false">
      <c r="A326" s="14" t="str">
        <f aca="false">IF(B326="","","ARG-"&amp;TEXT(ROW()-1,"0000"))</f>
        <v>ARG-0325</v>
      </c>
      <c r="B326" s="14" t="s">
        <v>2508</v>
      </c>
      <c r="C326" s="14" t="str">
        <f aca="false">IF(B326="","",IF(LEFT(B326,3)="INT","Intramuraal",IF(LEFT(B326,3)="GVS","GVS","")))</f>
        <v>Intramuraal</v>
      </c>
      <c r="D326" s="14" t="str">
        <f aca="false">IF(B326="","",IFERROR(INDEX(Intramuraal!$F:$F,MATCH(B326,Intramuraal!$A:$A,0)),IFERROR(INDEX(GVS!$F:$F,MATCH(B326,GVS!$A:$A,0)),"onbekend ID")))</f>
        <v>nivolumab (Opdivo®)</v>
      </c>
      <c r="E326" s="15" t="n">
        <f aca="false">IF(B326="","",IFERROR(IF(INDEX(Intramuraal!$C:$C,MATCH(B326,Intramuraal!$A:$A,0))="","",INDEX(Intramuraal!$C:$C,MATCH(B326,Intramuraal!$A:$A,0))),IFERROR(IF(INDEX(GVS!$C:$C,MATCH(B326,GVS!$A:$A,0))="","",INDEX(GVS!$C:$C,MATCH(B326,GVS!$A:$A,0))),"")))</f>
        <v>42346</v>
      </c>
      <c r="F326" s="14" t="str">
        <f aca="false">IF(B326="","",IFERROR(IF(INDEX(Intramuraal!$J:$J,MATCH(B326,Intramuraal!$A:$A,0))="","",INDEX(Intramuraal!$J:$J,MATCH(B326,Intramuraal!$A:$A,0))),IFERROR(IF(INDEX(GVS!$J:$J,MATCH(B326,GVS!$A:$A,0))="","",INDEX(GVS!$J:$J,MATCH(B326,GVS!$A:$A,0))),"")))</f>
        <v>Oncologie (solide tumoren)</v>
      </c>
      <c r="G326" s="14" t="str">
        <f aca="false">IF(B326="","",IFERROR(IF(INDEX(Intramuraal!$N:$N,MATCH(B326,Intramuraal!$A:$A,0))="","",INDEX(Intramuraal!$N:$N,MATCH(B326,Intramuraal!$A:$A,0))),IFERROR(IF(INDEX(GVS!$N:$N,MATCH(B326,GVS!$A:$A,0))="","",INDEX(GVS!$N:$N,MATCH(B326,GVS!$A:$A,0))),"")))</f>
        <v>Longkanker (NSCLC/SCLC)</v>
      </c>
      <c r="H326" s="14" t="str">
        <f aca="false">IF(B326="","",IFERROR(IF(INDEX(Intramuraal!$O:$O,MATCH(B326,Intramuraal!$A:$A,0))="","",INDEX(Intramuraal!$O:$O,MATCH(B326,Intramuraal!$A:$A,0))),IFERROR(IF(INDEX(GVS!$O:$O,MATCH(B326,GVS!$A:$A,0))="","",INDEX(GVS!$O:$O,MATCH(B326,GVS!$A:$A,0))),"")))</f>
        <v>2e lijn</v>
      </c>
      <c r="I326" s="14" t="s">
        <v>7574</v>
      </c>
      <c r="J326" s="14" t="s">
        <v>7575</v>
      </c>
      <c r="K326" s="16" t="s">
        <v>8738</v>
      </c>
      <c r="L326" s="14" t="s">
        <v>7549</v>
      </c>
      <c r="M326" s="14" t="s">
        <v>7543</v>
      </c>
      <c r="N326" s="16" t="s">
        <v>8739</v>
      </c>
      <c r="O326" s="14" t="s">
        <v>7607</v>
      </c>
      <c r="P326" s="14" t="s">
        <v>8740</v>
      </c>
      <c r="Q326" s="16"/>
      <c r="R326" s="14" t="s">
        <v>8741</v>
      </c>
      <c r="S326" s="14" t="s">
        <v>8718</v>
      </c>
      <c r="T326" s="15" t="n">
        <v>46288</v>
      </c>
      <c r="U326" s="14" t="s">
        <v>168</v>
      </c>
    </row>
    <row r="327" customFormat="false" ht="15" hidden="false" customHeight="true" outlineLevel="0" collapsed="false">
      <c r="A327" s="14" t="str">
        <f aca="false">IF(B327="","","ARG-"&amp;TEXT(ROW()-1,"0000"))</f>
        <v>ARG-0326</v>
      </c>
      <c r="B327" s="14" t="s">
        <v>2490</v>
      </c>
      <c r="C327" s="14" t="str">
        <f aca="false">IF(B327="","",IF(LEFT(B327,3)="INT","Intramuraal",IF(LEFT(B327,3)="GVS","GVS","")))</f>
        <v>Intramuraal</v>
      </c>
      <c r="D327" s="14" t="str">
        <f aca="false">IF(B327="","",IFERROR(INDEX(Intramuraal!$F:$F,MATCH(B327,Intramuraal!$A:$A,0)),IFERROR(INDEX(GVS!$F:$F,MATCH(B327,GVS!$A:$A,0)),"onbekend ID")))</f>
        <v>pembrolizumab (Keytruda®)</v>
      </c>
      <c r="E327" s="15" t="n">
        <f aca="false">IF(B327="","",IFERROR(IF(INDEX(Intramuraal!$C:$C,MATCH(B327,Intramuraal!$A:$A,0))="","",INDEX(Intramuraal!$C:$C,MATCH(B327,Intramuraal!$A:$A,0))),IFERROR(IF(INDEX(GVS!$C:$C,MATCH(B327,GVS!$A:$A,0))="","",INDEX(GVS!$C:$C,MATCH(B327,GVS!$A:$A,0))),"")))</f>
        <v>42718</v>
      </c>
      <c r="F327" s="14" t="str">
        <f aca="false">IF(B327="","",IFERROR(IF(INDEX(Intramuraal!$J:$J,MATCH(B327,Intramuraal!$A:$A,0))="","",INDEX(Intramuraal!$J:$J,MATCH(B327,Intramuraal!$A:$A,0))),IFERROR(IF(INDEX(GVS!$J:$J,MATCH(B327,GVS!$A:$A,0))="","",INDEX(GVS!$J:$J,MATCH(B327,GVS!$A:$A,0))),"")))</f>
        <v>Oncologie (solide tumoren)</v>
      </c>
      <c r="G327" s="14" t="str">
        <f aca="false">IF(B327="","",IFERROR(IF(INDEX(Intramuraal!$N:$N,MATCH(B327,Intramuraal!$A:$A,0))="","",INDEX(Intramuraal!$N:$N,MATCH(B327,Intramuraal!$A:$A,0))),IFERROR(IF(INDEX(GVS!$N:$N,MATCH(B327,GVS!$A:$A,0))="","",INDEX(GVS!$N:$N,MATCH(B327,GVS!$A:$A,0))),"")))</f>
        <v>Longkanker (NSCLC/SCLC)</v>
      </c>
      <c r="H327" s="14" t="str">
        <f aca="false">IF(B327="","",IFERROR(IF(INDEX(Intramuraal!$O:$O,MATCH(B327,Intramuraal!$A:$A,0))="","",INDEX(Intramuraal!$O:$O,MATCH(B327,Intramuraal!$A:$A,0))),IFERROR(IF(INDEX(GVS!$O:$O,MATCH(B327,GVS!$A:$A,0))="","",INDEX(GVS!$O:$O,MATCH(B327,GVS!$A:$A,0))),"")))</f>
        <v>2e lijn</v>
      </c>
      <c r="I327" s="14" t="s">
        <v>7532</v>
      </c>
      <c r="J327" s="14" t="s">
        <v>7599</v>
      </c>
      <c r="K327" s="16" t="s">
        <v>8742</v>
      </c>
      <c r="L327" s="14" t="s">
        <v>7535</v>
      </c>
      <c r="M327" s="14" t="s">
        <v>7536</v>
      </c>
      <c r="N327" s="16" t="s">
        <v>8743</v>
      </c>
      <c r="O327" s="14" t="s">
        <v>7607</v>
      </c>
      <c r="P327" s="14" t="s">
        <v>8744</v>
      </c>
      <c r="Q327" s="16"/>
      <c r="R327" s="14" t="s">
        <v>8745</v>
      </c>
      <c r="S327" s="14" t="s">
        <v>8718</v>
      </c>
      <c r="T327" s="15" t="n">
        <v>46288</v>
      </c>
      <c r="U327" s="14" t="s">
        <v>168</v>
      </c>
    </row>
    <row r="328" customFormat="false" ht="15" hidden="false" customHeight="true" outlineLevel="0" collapsed="false">
      <c r="A328" s="14" t="str">
        <f aca="false">IF(B328="","","ARG-"&amp;TEXT(ROW()-1,"0000"))</f>
        <v>ARG-0327</v>
      </c>
      <c r="B328" s="14" t="s">
        <v>2490</v>
      </c>
      <c r="C328" s="14" t="str">
        <f aca="false">IF(B328="","",IF(LEFT(B328,3)="INT","Intramuraal",IF(LEFT(B328,3)="GVS","GVS","")))</f>
        <v>Intramuraal</v>
      </c>
      <c r="D328" s="14" t="str">
        <f aca="false">IF(B328="","",IFERROR(INDEX(Intramuraal!$F:$F,MATCH(B328,Intramuraal!$A:$A,0)),IFERROR(INDEX(GVS!$F:$F,MATCH(B328,GVS!$A:$A,0)),"onbekend ID")))</f>
        <v>pembrolizumab (Keytruda®)</v>
      </c>
      <c r="E328" s="15" t="n">
        <f aca="false">IF(B328="","",IFERROR(IF(INDEX(Intramuraal!$C:$C,MATCH(B328,Intramuraal!$A:$A,0))="","",INDEX(Intramuraal!$C:$C,MATCH(B328,Intramuraal!$A:$A,0))),IFERROR(IF(INDEX(GVS!$C:$C,MATCH(B328,GVS!$A:$A,0))="","",INDEX(GVS!$C:$C,MATCH(B328,GVS!$A:$A,0))),"")))</f>
        <v>42718</v>
      </c>
      <c r="F328" s="14" t="str">
        <f aca="false">IF(B328="","",IFERROR(IF(INDEX(Intramuraal!$J:$J,MATCH(B328,Intramuraal!$A:$A,0))="","",INDEX(Intramuraal!$J:$J,MATCH(B328,Intramuraal!$A:$A,0))),IFERROR(IF(INDEX(GVS!$J:$J,MATCH(B328,GVS!$A:$A,0))="","",INDEX(GVS!$J:$J,MATCH(B328,GVS!$A:$A,0))),"")))</f>
        <v>Oncologie (solide tumoren)</v>
      </c>
      <c r="G328" s="14" t="str">
        <f aca="false">IF(B328="","",IFERROR(IF(INDEX(Intramuraal!$N:$N,MATCH(B328,Intramuraal!$A:$A,0))="","",INDEX(Intramuraal!$N:$N,MATCH(B328,Intramuraal!$A:$A,0))),IFERROR(IF(INDEX(GVS!$N:$N,MATCH(B328,GVS!$A:$A,0))="","",INDEX(GVS!$N:$N,MATCH(B328,GVS!$A:$A,0))),"")))</f>
        <v>Longkanker (NSCLC/SCLC)</v>
      </c>
      <c r="H328" s="14" t="str">
        <f aca="false">IF(B328="","",IFERROR(IF(INDEX(Intramuraal!$O:$O,MATCH(B328,Intramuraal!$A:$A,0))="","",INDEX(Intramuraal!$O:$O,MATCH(B328,Intramuraal!$A:$A,0))),IFERROR(IF(INDEX(GVS!$O:$O,MATCH(B328,GVS!$A:$A,0))="","",INDEX(GVS!$O:$O,MATCH(B328,GVS!$A:$A,0))),"")))</f>
        <v>2e lijn</v>
      </c>
      <c r="I328" s="14" t="s">
        <v>7532</v>
      </c>
      <c r="J328" s="14" t="s">
        <v>7564</v>
      </c>
      <c r="K328" s="16" t="s">
        <v>8746</v>
      </c>
      <c r="L328" s="14" t="s">
        <v>7549</v>
      </c>
      <c r="M328" s="14" t="s">
        <v>7536</v>
      </c>
      <c r="N328" s="16" t="s">
        <v>8747</v>
      </c>
      <c r="O328" s="14" t="s">
        <v>7607</v>
      </c>
      <c r="P328" s="14" t="s">
        <v>8748</v>
      </c>
      <c r="Q328" s="16"/>
      <c r="R328" s="14" t="s">
        <v>8749</v>
      </c>
      <c r="S328" s="14" t="s">
        <v>8718</v>
      </c>
      <c r="T328" s="15" t="n">
        <v>46288</v>
      </c>
      <c r="U328" s="14" t="s">
        <v>168</v>
      </c>
    </row>
    <row r="329" customFormat="false" ht="15" hidden="false" customHeight="true" outlineLevel="0" collapsed="false">
      <c r="A329" s="14" t="str">
        <f aca="false">IF(B329="","","ARG-"&amp;TEXT(ROW()-1,"0000"))</f>
        <v>ARG-0328</v>
      </c>
      <c r="B329" s="14" t="s">
        <v>2490</v>
      </c>
      <c r="C329" s="14" t="str">
        <f aca="false">IF(B329="","",IF(LEFT(B329,3)="INT","Intramuraal",IF(LEFT(B329,3)="GVS","GVS","")))</f>
        <v>Intramuraal</v>
      </c>
      <c r="D329" s="14" t="str">
        <f aca="false">IF(B329="","",IFERROR(INDEX(Intramuraal!$F:$F,MATCH(B329,Intramuraal!$A:$A,0)),IFERROR(INDEX(GVS!$F:$F,MATCH(B329,GVS!$A:$A,0)),"onbekend ID")))</f>
        <v>pembrolizumab (Keytruda®)</v>
      </c>
      <c r="E329" s="15" t="n">
        <f aca="false">IF(B329="","",IFERROR(IF(INDEX(Intramuraal!$C:$C,MATCH(B329,Intramuraal!$A:$A,0))="","",INDEX(Intramuraal!$C:$C,MATCH(B329,Intramuraal!$A:$A,0))),IFERROR(IF(INDEX(GVS!$C:$C,MATCH(B329,GVS!$A:$A,0))="","",INDEX(GVS!$C:$C,MATCH(B329,GVS!$A:$A,0))),"")))</f>
        <v>42718</v>
      </c>
      <c r="F329" s="14" t="str">
        <f aca="false">IF(B329="","",IFERROR(IF(INDEX(Intramuraal!$J:$J,MATCH(B329,Intramuraal!$A:$A,0))="","",INDEX(Intramuraal!$J:$J,MATCH(B329,Intramuraal!$A:$A,0))),IFERROR(IF(INDEX(GVS!$J:$J,MATCH(B329,GVS!$A:$A,0))="","",INDEX(GVS!$J:$J,MATCH(B329,GVS!$A:$A,0))),"")))</f>
        <v>Oncologie (solide tumoren)</v>
      </c>
      <c r="G329" s="14" t="str">
        <f aca="false">IF(B329="","",IFERROR(IF(INDEX(Intramuraal!$N:$N,MATCH(B329,Intramuraal!$A:$A,0))="","",INDEX(Intramuraal!$N:$N,MATCH(B329,Intramuraal!$A:$A,0))),IFERROR(IF(INDEX(GVS!$N:$N,MATCH(B329,GVS!$A:$A,0))="","",INDEX(GVS!$N:$N,MATCH(B329,GVS!$A:$A,0))),"")))</f>
        <v>Longkanker (NSCLC/SCLC)</v>
      </c>
      <c r="H329" s="14" t="str">
        <f aca="false">IF(B329="","",IFERROR(IF(INDEX(Intramuraal!$O:$O,MATCH(B329,Intramuraal!$A:$A,0))="","",INDEX(Intramuraal!$O:$O,MATCH(B329,Intramuraal!$A:$A,0))),IFERROR(IF(INDEX(GVS!$O:$O,MATCH(B329,GVS!$A:$A,0))="","",INDEX(GVS!$O:$O,MATCH(B329,GVS!$A:$A,0))),"")))</f>
        <v>2e lijn</v>
      </c>
      <c r="I329" s="14" t="s">
        <v>7580</v>
      </c>
      <c r="J329" s="14" t="s">
        <v>7604</v>
      </c>
      <c r="K329" s="16" t="s">
        <v>8750</v>
      </c>
      <c r="L329" s="14" t="s">
        <v>7586</v>
      </c>
      <c r="M329" s="14" t="s">
        <v>7536</v>
      </c>
      <c r="N329" s="16" t="s">
        <v>8751</v>
      </c>
      <c r="O329" s="14" t="s">
        <v>7607</v>
      </c>
      <c r="P329" s="14" t="s">
        <v>8752</v>
      </c>
      <c r="Q329" s="16"/>
      <c r="R329" s="14" t="s">
        <v>8753</v>
      </c>
      <c r="S329" s="14" t="s">
        <v>8718</v>
      </c>
      <c r="T329" s="15" t="n">
        <v>46288</v>
      </c>
      <c r="U329" s="14" t="s">
        <v>168</v>
      </c>
    </row>
    <row r="330" customFormat="false" ht="15" hidden="false" customHeight="true" outlineLevel="0" collapsed="false">
      <c r="A330" s="14" t="str">
        <f aca="false">IF(B330="","","ARG-"&amp;TEXT(ROW()-1,"0000"))</f>
        <v>ARG-0329</v>
      </c>
      <c r="B330" s="14" t="s">
        <v>2490</v>
      </c>
      <c r="C330" s="14" t="str">
        <f aca="false">IF(B330="","",IF(LEFT(B330,3)="INT","Intramuraal",IF(LEFT(B330,3)="GVS","GVS","")))</f>
        <v>Intramuraal</v>
      </c>
      <c r="D330" s="14" t="str">
        <f aca="false">IF(B330="","",IFERROR(INDEX(Intramuraal!$F:$F,MATCH(B330,Intramuraal!$A:$A,0)),IFERROR(INDEX(GVS!$F:$F,MATCH(B330,GVS!$A:$A,0)),"onbekend ID")))</f>
        <v>pembrolizumab (Keytruda®)</v>
      </c>
      <c r="E330" s="15" t="n">
        <f aca="false">IF(B330="","",IFERROR(IF(INDEX(Intramuraal!$C:$C,MATCH(B330,Intramuraal!$A:$A,0))="","",INDEX(Intramuraal!$C:$C,MATCH(B330,Intramuraal!$A:$A,0))),IFERROR(IF(INDEX(GVS!$C:$C,MATCH(B330,GVS!$A:$A,0))="","",INDEX(GVS!$C:$C,MATCH(B330,GVS!$A:$A,0))),"")))</f>
        <v>42718</v>
      </c>
      <c r="F330" s="14" t="str">
        <f aca="false">IF(B330="","",IFERROR(IF(INDEX(Intramuraal!$J:$J,MATCH(B330,Intramuraal!$A:$A,0))="","",INDEX(Intramuraal!$J:$J,MATCH(B330,Intramuraal!$A:$A,0))),IFERROR(IF(INDEX(GVS!$J:$J,MATCH(B330,GVS!$A:$A,0))="","",INDEX(GVS!$J:$J,MATCH(B330,GVS!$A:$A,0))),"")))</f>
        <v>Oncologie (solide tumoren)</v>
      </c>
      <c r="G330" s="14" t="str">
        <f aca="false">IF(B330="","",IFERROR(IF(INDEX(Intramuraal!$N:$N,MATCH(B330,Intramuraal!$A:$A,0))="","",INDEX(Intramuraal!$N:$N,MATCH(B330,Intramuraal!$A:$A,0))),IFERROR(IF(INDEX(GVS!$N:$N,MATCH(B330,GVS!$A:$A,0))="","",INDEX(GVS!$N:$N,MATCH(B330,GVS!$A:$A,0))),"")))</f>
        <v>Longkanker (NSCLC/SCLC)</v>
      </c>
      <c r="H330" s="14" t="str">
        <f aca="false">IF(B330="","",IFERROR(IF(INDEX(Intramuraal!$O:$O,MATCH(B330,Intramuraal!$A:$A,0))="","",INDEX(Intramuraal!$O:$O,MATCH(B330,Intramuraal!$A:$A,0))),IFERROR(IF(INDEX(GVS!$O:$O,MATCH(B330,GVS!$A:$A,0))="","",INDEX(GVS!$O:$O,MATCH(B330,GVS!$A:$A,0))),"")))</f>
        <v>2e lijn</v>
      </c>
      <c r="I330" s="14" t="s">
        <v>7580</v>
      </c>
      <c r="J330" s="14" t="s">
        <v>7604</v>
      </c>
      <c r="K330" s="16" t="s">
        <v>8754</v>
      </c>
      <c r="L330" s="14" t="s">
        <v>7549</v>
      </c>
      <c r="M330" s="14" t="s">
        <v>7536</v>
      </c>
      <c r="N330" s="16" t="s">
        <v>8755</v>
      </c>
      <c r="O330" s="14" t="s">
        <v>7607</v>
      </c>
      <c r="P330" s="14" t="s">
        <v>7703</v>
      </c>
      <c r="Q330" s="16"/>
      <c r="R330" s="14" t="s">
        <v>8756</v>
      </c>
      <c r="S330" s="14" t="s">
        <v>8718</v>
      </c>
      <c r="T330" s="15" t="n">
        <v>46288</v>
      </c>
      <c r="U330" s="14" t="s">
        <v>168</v>
      </c>
    </row>
    <row r="331" customFormat="false" ht="15" hidden="false" customHeight="true" outlineLevel="0" collapsed="false">
      <c r="A331" s="14" t="str">
        <f aca="false">IF(B331="","","ARG-"&amp;TEXT(ROW()-1,"0000"))</f>
        <v>ARG-0330</v>
      </c>
      <c r="B331" s="14" t="s">
        <v>2490</v>
      </c>
      <c r="C331" s="14" t="str">
        <f aca="false">IF(B331="","",IF(LEFT(B331,3)="INT","Intramuraal",IF(LEFT(B331,3)="GVS","GVS","")))</f>
        <v>Intramuraal</v>
      </c>
      <c r="D331" s="14" t="str">
        <f aca="false">IF(B331="","",IFERROR(INDEX(Intramuraal!$F:$F,MATCH(B331,Intramuraal!$A:$A,0)),IFERROR(INDEX(GVS!$F:$F,MATCH(B331,GVS!$A:$A,0)),"onbekend ID")))</f>
        <v>pembrolizumab (Keytruda®)</v>
      </c>
      <c r="E331" s="15" t="n">
        <f aca="false">IF(B331="","",IFERROR(IF(INDEX(Intramuraal!$C:$C,MATCH(B331,Intramuraal!$A:$A,0))="","",INDEX(Intramuraal!$C:$C,MATCH(B331,Intramuraal!$A:$A,0))),IFERROR(IF(INDEX(GVS!$C:$C,MATCH(B331,GVS!$A:$A,0))="","",INDEX(GVS!$C:$C,MATCH(B331,GVS!$A:$A,0))),"")))</f>
        <v>42718</v>
      </c>
      <c r="F331" s="14" t="str">
        <f aca="false">IF(B331="","",IFERROR(IF(INDEX(Intramuraal!$J:$J,MATCH(B331,Intramuraal!$A:$A,0))="","",INDEX(Intramuraal!$J:$J,MATCH(B331,Intramuraal!$A:$A,0))),IFERROR(IF(INDEX(GVS!$J:$J,MATCH(B331,GVS!$A:$A,0))="","",INDEX(GVS!$J:$J,MATCH(B331,GVS!$A:$A,0))),"")))</f>
        <v>Oncologie (solide tumoren)</v>
      </c>
      <c r="G331" s="14" t="str">
        <f aca="false">IF(B331="","",IFERROR(IF(INDEX(Intramuraal!$N:$N,MATCH(B331,Intramuraal!$A:$A,0))="","",INDEX(Intramuraal!$N:$N,MATCH(B331,Intramuraal!$A:$A,0))),IFERROR(IF(INDEX(GVS!$N:$N,MATCH(B331,GVS!$A:$A,0))="","",INDEX(GVS!$N:$N,MATCH(B331,GVS!$A:$A,0))),"")))</f>
        <v>Longkanker (NSCLC/SCLC)</v>
      </c>
      <c r="H331" s="14" t="str">
        <f aca="false">IF(B331="","",IFERROR(IF(INDEX(Intramuraal!$O:$O,MATCH(B331,Intramuraal!$A:$A,0))="","",INDEX(Intramuraal!$O:$O,MATCH(B331,Intramuraal!$A:$A,0))),IFERROR(IF(INDEX(GVS!$O:$O,MATCH(B331,GVS!$A:$A,0))="","",INDEX(GVS!$O:$O,MATCH(B331,GVS!$A:$A,0))),"")))</f>
        <v>2e lijn</v>
      </c>
      <c r="I331" s="14" t="s">
        <v>7658</v>
      </c>
      <c r="J331" s="14" t="s">
        <v>7659</v>
      </c>
      <c r="K331" s="16" t="s">
        <v>8757</v>
      </c>
      <c r="L331" s="14" t="s">
        <v>7549</v>
      </c>
      <c r="M331" s="14" t="s">
        <v>7543</v>
      </c>
      <c r="N331" s="16" t="s">
        <v>8758</v>
      </c>
      <c r="O331" s="14" t="s">
        <v>7607</v>
      </c>
      <c r="P331" s="14" t="s">
        <v>8759</v>
      </c>
      <c r="Q331" s="16"/>
      <c r="R331" s="14" t="s">
        <v>8760</v>
      </c>
      <c r="S331" s="14" t="s">
        <v>8718</v>
      </c>
      <c r="T331" s="15" t="n">
        <v>46288</v>
      </c>
      <c r="U331" s="14" t="s">
        <v>168</v>
      </c>
    </row>
    <row r="332" customFormat="false" ht="15" hidden="false" customHeight="true" outlineLevel="0" collapsed="false">
      <c r="A332" s="14" t="str">
        <f aca="false">IF(B332="","","ARG-"&amp;TEXT(ROW()-1,"0000"))</f>
        <v>ARG-0331</v>
      </c>
      <c r="B332" s="14" t="s">
        <v>2490</v>
      </c>
      <c r="C332" s="14" t="str">
        <f aca="false">IF(B332="","",IF(LEFT(B332,3)="INT","Intramuraal",IF(LEFT(B332,3)="GVS","GVS","")))</f>
        <v>Intramuraal</v>
      </c>
      <c r="D332" s="14" t="str">
        <f aca="false">IF(B332="","",IFERROR(INDEX(Intramuraal!$F:$F,MATCH(B332,Intramuraal!$A:$A,0)),IFERROR(INDEX(GVS!$F:$F,MATCH(B332,GVS!$A:$A,0)),"onbekend ID")))</f>
        <v>pembrolizumab (Keytruda®)</v>
      </c>
      <c r="E332" s="15" t="n">
        <f aca="false">IF(B332="","",IFERROR(IF(INDEX(Intramuraal!$C:$C,MATCH(B332,Intramuraal!$A:$A,0))="","",INDEX(Intramuraal!$C:$C,MATCH(B332,Intramuraal!$A:$A,0))),IFERROR(IF(INDEX(GVS!$C:$C,MATCH(B332,GVS!$A:$A,0))="","",INDEX(GVS!$C:$C,MATCH(B332,GVS!$A:$A,0))),"")))</f>
        <v>42718</v>
      </c>
      <c r="F332" s="14" t="str">
        <f aca="false">IF(B332="","",IFERROR(IF(INDEX(Intramuraal!$J:$J,MATCH(B332,Intramuraal!$A:$A,0))="","",INDEX(Intramuraal!$J:$J,MATCH(B332,Intramuraal!$A:$A,0))),IFERROR(IF(INDEX(GVS!$J:$J,MATCH(B332,GVS!$A:$A,0))="","",INDEX(GVS!$J:$J,MATCH(B332,GVS!$A:$A,0))),"")))</f>
        <v>Oncologie (solide tumoren)</v>
      </c>
      <c r="G332" s="14" t="str">
        <f aca="false">IF(B332="","",IFERROR(IF(INDEX(Intramuraal!$N:$N,MATCH(B332,Intramuraal!$A:$A,0))="","",INDEX(Intramuraal!$N:$N,MATCH(B332,Intramuraal!$A:$A,0))),IFERROR(IF(INDEX(GVS!$N:$N,MATCH(B332,GVS!$A:$A,0))="","",INDEX(GVS!$N:$N,MATCH(B332,GVS!$A:$A,0))),"")))</f>
        <v>Longkanker (NSCLC/SCLC)</v>
      </c>
      <c r="H332" s="14" t="str">
        <f aca="false">IF(B332="","",IFERROR(IF(INDEX(Intramuraal!$O:$O,MATCH(B332,Intramuraal!$A:$A,0))="","",INDEX(Intramuraal!$O:$O,MATCH(B332,Intramuraal!$A:$A,0))),IFERROR(IF(INDEX(GVS!$O:$O,MATCH(B332,GVS!$A:$A,0))="","",INDEX(GVS!$O:$O,MATCH(B332,GVS!$A:$A,0))),"")))</f>
        <v>2e lijn</v>
      </c>
      <c r="I332" s="14" t="s">
        <v>7617</v>
      </c>
      <c r="J332" s="14" t="s">
        <v>7659</v>
      </c>
      <c r="K332" s="16" t="s">
        <v>8761</v>
      </c>
      <c r="L332" s="14" t="s">
        <v>7586</v>
      </c>
      <c r="M332" s="14" t="s">
        <v>7543</v>
      </c>
      <c r="N332" s="16" t="s">
        <v>8762</v>
      </c>
      <c r="O332" s="14" t="s">
        <v>7607</v>
      </c>
      <c r="P332" s="14" t="s">
        <v>8763</v>
      </c>
      <c r="Q332" s="16"/>
      <c r="R332" s="14" t="s">
        <v>8764</v>
      </c>
      <c r="S332" s="14" t="s">
        <v>8718</v>
      </c>
      <c r="T332" s="15" t="n">
        <v>46288</v>
      </c>
      <c r="U332" s="14" t="s">
        <v>168</v>
      </c>
    </row>
    <row r="333" customFormat="false" ht="15" hidden="false" customHeight="true" outlineLevel="0" collapsed="false">
      <c r="A333" s="14" t="str">
        <f aca="false">IF(B333="","","ARG-"&amp;TEXT(ROW()-1,"0000"))</f>
        <v>ARG-0332</v>
      </c>
      <c r="B333" s="14" t="s">
        <v>2471</v>
      </c>
      <c r="C333" s="14" t="str">
        <f aca="false">IF(B333="","",IF(LEFT(B333,3)="INT","Intramuraal",IF(LEFT(B333,3)="GVS","GVS","")))</f>
        <v>Intramuraal</v>
      </c>
      <c r="D333" s="14" t="str">
        <f aca="false">IF(B333="","",IFERROR(INDEX(Intramuraal!$F:$F,MATCH(B333,Intramuraal!$A:$A,0)),IFERROR(INDEX(GVS!$F:$F,MATCH(B333,GVS!$A:$A,0)),"onbekend ID")))</f>
        <v>palbociclib (Ibrance®)</v>
      </c>
      <c r="E333" s="15" t="n">
        <f aca="false">IF(B333="","",IFERROR(IF(INDEX(Intramuraal!$C:$C,MATCH(B333,Intramuraal!$A:$A,0))="","",INDEX(Intramuraal!$C:$C,MATCH(B333,Intramuraal!$A:$A,0))),IFERROR(IF(INDEX(GVS!$C:$C,MATCH(B333,GVS!$A:$A,0))="","",INDEX(GVS!$C:$C,MATCH(B333,GVS!$A:$A,0))),"")))</f>
        <v>42836</v>
      </c>
      <c r="F333" s="14" t="str">
        <f aca="false">IF(B333="","",IFERROR(IF(INDEX(Intramuraal!$J:$J,MATCH(B333,Intramuraal!$A:$A,0))="","",INDEX(Intramuraal!$J:$J,MATCH(B333,Intramuraal!$A:$A,0))),IFERROR(IF(INDEX(GVS!$J:$J,MATCH(B333,GVS!$A:$A,0))="","",INDEX(GVS!$J:$J,MATCH(B333,GVS!$A:$A,0))),"")))</f>
        <v>Oncologie (solide tumoren)</v>
      </c>
      <c r="G333" s="14" t="str">
        <f aca="false">IF(B333="","",IFERROR(IF(INDEX(Intramuraal!$N:$N,MATCH(B333,Intramuraal!$A:$A,0))="","",INDEX(Intramuraal!$N:$N,MATCH(B333,Intramuraal!$A:$A,0))),IFERROR(IF(INDEX(GVS!$N:$N,MATCH(B333,GVS!$A:$A,0))="","",INDEX(GVS!$N:$N,MATCH(B333,GVS!$A:$A,0))),"")))</f>
        <v>Borstkanker</v>
      </c>
      <c r="H333" s="14" t="str">
        <f aca="false">IF(B333="","",IFERROR(IF(INDEX(Intramuraal!$O:$O,MATCH(B333,Intramuraal!$A:$A,0))="","",INDEX(Intramuraal!$O:$O,MATCH(B333,Intramuraal!$A:$A,0))),IFERROR(IF(INDEX(GVS!$O:$O,MATCH(B333,GVS!$A:$A,0))="","",INDEX(GVS!$O:$O,MATCH(B333,GVS!$A:$A,0))),"")))</f>
        <v>Meerdere lijnen / indicatiebreed</v>
      </c>
      <c r="I333" s="14" t="s">
        <v>7532</v>
      </c>
      <c r="J333" s="14" t="s">
        <v>7673</v>
      </c>
      <c r="K333" s="16" t="s">
        <v>8765</v>
      </c>
      <c r="L333" s="14" t="s">
        <v>7535</v>
      </c>
      <c r="M333" s="14" t="s">
        <v>7536</v>
      </c>
      <c r="N333" s="16" t="s">
        <v>8766</v>
      </c>
      <c r="O333" s="14" t="s">
        <v>7607</v>
      </c>
      <c r="P333" s="14" t="s">
        <v>8767</v>
      </c>
      <c r="Q333" s="16"/>
      <c r="R333" s="14" t="s">
        <v>8768</v>
      </c>
      <c r="S333" s="14" t="s">
        <v>8718</v>
      </c>
      <c r="T333" s="15" t="n">
        <v>46288</v>
      </c>
      <c r="U333" s="14" t="s">
        <v>168</v>
      </c>
    </row>
    <row r="334" customFormat="false" ht="15" hidden="false" customHeight="true" outlineLevel="0" collapsed="false">
      <c r="A334" s="14" t="str">
        <f aca="false">IF(B334="","","ARG-"&amp;TEXT(ROW()-1,"0000"))</f>
        <v>ARG-0333</v>
      </c>
      <c r="B334" s="14" t="s">
        <v>2471</v>
      </c>
      <c r="C334" s="14" t="str">
        <f aca="false">IF(B334="","",IF(LEFT(B334,3)="INT","Intramuraal",IF(LEFT(B334,3)="GVS","GVS","")))</f>
        <v>Intramuraal</v>
      </c>
      <c r="D334" s="14" t="str">
        <f aca="false">IF(B334="","",IFERROR(INDEX(Intramuraal!$F:$F,MATCH(B334,Intramuraal!$A:$A,0)),IFERROR(INDEX(GVS!$F:$F,MATCH(B334,GVS!$A:$A,0)),"onbekend ID")))</f>
        <v>palbociclib (Ibrance®)</v>
      </c>
      <c r="E334" s="15" t="n">
        <f aca="false">IF(B334="","",IFERROR(IF(INDEX(Intramuraal!$C:$C,MATCH(B334,Intramuraal!$A:$A,0))="","",INDEX(Intramuraal!$C:$C,MATCH(B334,Intramuraal!$A:$A,0))),IFERROR(IF(INDEX(GVS!$C:$C,MATCH(B334,GVS!$A:$A,0))="","",INDEX(GVS!$C:$C,MATCH(B334,GVS!$A:$A,0))),"")))</f>
        <v>42836</v>
      </c>
      <c r="F334" s="14" t="str">
        <f aca="false">IF(B334="","",IFERROR(IF(INDEX(Intramuraal!$J:$J,MATCH(B334,Intramuraal!$A:$A,0))="","",INDEX(Intramuraal!$J:$J,MATCH(B334,Intramuraal!$A:$A,0))),IFERROR(IF(INDEX(GVS!$J:$J,MATCH(B334,GVS!$A:$A,0))="","",INDEX(GVS!$J:$J,MATCH(B334,GVS!$A:$A,0))),"")))</f>
        <v>Oncologie (solide tumoren)</v>
      </c>
      <c r="G334" s="14" t="str">
        <f aca="false">IF(B334="","",IFERROR(IF(INDEX(Intramuraal!$N:$N,MATCH(B334,Intramuraal!$A:$A,0))="","",INDEX(Intramuraal!$N:$N,MATCH(B334,Intramuraal!$A:$A,0))),IFERROR(IF(INDEX(GVS!$N:$N,MATCH(B334,GVS!$A:$A,0))="","",INDEX(GVS!$N:$N,MATCH(B334,GVS!$A:$A,0))),"")))</f>
        <v>Borstkanker</v>
      </c>
      <c r="H334" s="14" t="str">
        <f aca="false">IF(B334="","",IFERROR(IF(INDEX(Intramuraal!$O:$O,MATCH(B334,Intramuraal!$A:$A,0))="","",INDEX(Intramuraal!$O:$O,MATCH(B334,Intramuraal!$A:$A,0))),IFERROR(IF(INDEX(GVS!$O:$O,MATCH(B334,GVS!$A:$A,0))="","",INDEX(GVS!$O:$O,MATCH(B334,GVS!$A:$A,0))),"")))</f>
        <v>Meerdere lijnen / indicatiebreed</v>
      </c>
      <c r="I334" s="14" t="s">
        <v>7532</v>
      </c>
      <c r="J334" s="14" t="s">
        <v>2691</v>
      </c>
      <c r="K334" s="16" t="s">
        <v>8769</v>
      </c>
      <c r="L334" s="14" t="s">
        <v>7549</v>
      </c>
      <c r="M334" s="14" t="s">
        <v>7550</v>
      </c>
      <c r="N334" s="16" t="s">
        <v>8770</v>
      </c>
      <c r="O334" s="14" t="s">
        <v>7607</v>
      </c>
      <c r="P334" s="14" t="s">
        <v>8219</v>
      </c>
      <c r="Q334" s="16"/>
      <c r="R334" s="14" t="s">
        <v>8771</v>
      </c>
      <c r="S334" s="14" t="s">
        <v>8718</v>
      </c>
      <c r="T334" s="15" t="n">
        <v>46288</v>
      </c>
      <c r="U334" s="14" t="s">
        <v>168</v>
      </c>
    </row>
    <row r="335" customFormat="false" ht="15" hidden="false" customHeight="true" outlineLevel="0" collapsed="false">
      <c r="A335" s="14" t="str">
        <f aca="false">IF(B335="","","ARG-"&amp;TEXT(ROW()-1,"0000"))</f>
        <v>ARG-0334</v>
      </c>
      <c r="B335" s="14" t="s">
        <v>2471</v>
      </c>
      <c r="C335" s="14" t="str">
        <f aca="false">IF(B335="","",IF(LEFT(B335,3)="INT","Intramuraal",IF(LEFT(B335,3)="GVS","GVS","")))</f>
        <v>Intramuraal</v>
      </c>
      <c r="D335" s="14" t="str">
        <f aca="false">IF(B335="","",IFERROR(INDEX(Intramuraal!$F:$F,MATCH(B335,Intramuraal!$A:$A,0)),IFERROR(INDEX(GVS!$F:$F,MATCH(B335,GVS!$A:$A,0)),"onbekend ID")))</f>
        <v>palbociclib (Ibrance®)</v>
      </c>
      <c r="E335" s="15" t="n">
        <f aca="false">IF(B335="","",IFERROR(IF(INDEX(Intramuraal!$C:$C,MATCH(B335,Intramuraal!$A:$A,0))="","",INDEX(Intramuraal!$C:$C,MATCH(B335,Intramuraal!$A:$A,0))),IFERROR(IF(INDEX(GVS!$C:$C,MATCH(B335,GVS!$A:$A,0))="","",INDEX(GVS!$C:$C,MATCH(B335,GVS!$A:$A,0))),"")))</f>
        <v>42836</v>
      </c>
      <c r="F335" s="14" t="str">
        <f aca="false">IF(B335="","",IFERROR(IF(INDEX(Intramuraal!$J:$J,MATCH(B335,Intramuraal!$A:$A,0))="","",INDEX(Intramuraal!$J:$J,MATCH(B335,Intramuraal!$A:$A,0))),IFERROR(IF(INDEX(GVS!$J:$J,MATCH(B335,GVS!$A:$A,0))="","",INDEX(GVS!$J:$J,MATCH(B335,GVS!$A:$A,0))),"")))</f>
        <v>Oncologie (solide tumoren)</v>
      </c>
      <c r="G335" s="14" t="str">
        <f aca="false">IF(B335="","",IFERROR(IF(INDEX(Intramuraal!$N:$N,MATCH(B335,Intramuraal!$A:$A,0))="","",INDEX(Intramuraal!$N:$N,MATCH(B335,Intramuraal!$A:$A,0))),IFERROR(IF(INDEX(GVS!$N:$N,MATCH(B335,GVS!$A:$A,0))="","",INDEX(GVS!$N:$N,MATCH(B335,GVS!$A:$A,0))),"")))</f>
        <v>Borstkanker</v>
      </c>
      <c r="H335" s="14" t="str">
        <f aca="false">IF(B335="","",IFERROR(IF(INDEX(Intramuraal!$O:$O,MATCH(B335,Intramuraal!$A:$A,0))="","",INDEX(Intramuraal!$O:$O,MATCH(B335,Intramuraal!$A:$A,0))),IFERROR(IF(INDEX(GVS!$O:$O,MATCH(B335,GVS!$A:$A,0))="","",INDEX(GVS!$O:$O,MATCH(B335,GVS!$A:$A,0))),"")))</f>
        <v>Meerdere lijnen / indicatiebreed</v>
      </c>
      <c r="I335" s="14" t="s">
        <v>7580</v>
      </c>
      <c r="J335" s="14" t="s">
        <v>7903</v>
      </c>
      <c r="K335" s="16" t="s">
        <v>8772</v>
      </c>
      <c r="L335" s="14" t="s">
        <v>7586</v>
      </c>
      <c r="M335" s="14" t="s">
        <v>7536</v>
      </c>
      <c r="N335" s="16" t="s">
        <v>8773</v>
      </c>
      <c r="O335" s="14" t="s">
        <v>7784</v>
      </c>
      <c r="P335" s="14" t="s">
        <v>7789</v>
      </c>
      <c r="Q335" s="16"/>
      <c r="R335" s="14" t="s">
        <v>8774</v>
      </c>
      <c r="S335" s="14" t="s">
        <v>8718</v>
      </c>
      <c r="T335" s="15" t="n">
        <v>46288</v>
      </c>
      <c r="U335" s="14" t="s">
        <v>168</v>
      </c>
    </row>
    <row r="336" customFormat="false" ht="15" hidden="false" customHeight="true" outlineLevel="0" collapsed="false">
      <c r="A336" s="14" t="str">
        <f aca="false">IF(B336="","","ARG-"&amp;TEXT(ROW()-1,"0000"))</f>
        <v>ARG-0335</v>
      </c>
      <c r="B336" s="14" t="s">
        <v>2471</v>
      </c>
      <c r="C336" s="14" t="str">
        <f aca="false">IF(B336="","",IF(LEFT(B336,3)="INT","Intramuraal",IF(LEFT(B336,3)="GVS","GVS","")))</f>
        <v>Intramuraal</v>
      </c>
      <c r="D336" s="14" t="str">
        <f aca="false">IF(B336="","",IFERROR(INDEX(Intramuraal!$F:$F,MATCH(B336,Intramuraal!$A:$A,0)),IFERROR(INDEX(GVS!$F:$F,MATCH(B336,GVS!$A:$A,0)),"onbekend ID")))</f>
        <v>palbociclib (Ibrance®)</v>
      </c>
      <c r="E336" s="15" t="n">
        <f aca="false">IF(B336="","",IFERROR(IF(INDEX(Intramuraal!$C:$C,MATCH(B336,Intramuraal!$A:$A,0))="","",INDEX(Intramuraal!$C:$C,MATCH(B336,Intramuraal!$A:$A,0))),IFERROR(IF(INDEX(GVS!$C:$C,MATCH(B336,GVS!$A:$A,0))="","",INDEX(GVS!$C:$C,MATCH(B336,GVS!$A:$A,0))),"")))</f>
        <v>42836</v>
      </c>
      <c r="F336" s="14" t="str">
        <f aca="false">IF(B336="","",IFERROR(IF(INDEX(Intramuraal!$J:$J,MATCH(B336,Intramuraal!$A:$A,0))="","",INDEX(Intramuraal!$J:$J,MATCH(B336,Intramuraal!$A:$A,0))),IFERROR(IF(INDEX(GVS!$J:$J,MATCH(B336,GVS!$A:$A,0))="","",INDEX(GVS!$J:$J,MATCH(B336,GVS!$A:$A,0))),"")))</f>
        <v>Oncologie (solide tumoren)</v>
      </c>
      <c r="G336" s="14" t="str">
        <f aca="false">IF(B336="","",IFERROR(IF(INDEX(Intramuraal!$N:$N,MATCH(B336,Intramuraal!$A:$A,0))="","",INDEX(Intramuraal!$N:$N,MATCH(B336,Intramuraal!$A:$A,0))),IFERROR(IF(INDEX(GVS!$N:$N,MATCH(B336,GVS!$A:$A,0))="","",INDEX(GVS!$N:$N,MATCH(B336,GVS!$A:$A,0))),"")))</f>
        <v>Borstkanker</v>
      </c>
      <c r="H336" s="14" t="str">
        <f aca="false">IF(B336="","",IFERROR(IF(INDEX(Intramuraal!$O:$O,MATCH(B336,Intramuraal!$A:$A,0))="","",INDEX(Intramuraal!$O:$O,MATCH(B336,Intramuraal!$A:$A,0))),IFERROR(IF(INDEX(GVS!$O:$O,MATCH(B336,GVS!$A:$A,0))="","",INDEX(GVS!$O:$O,MATCH(B336,GVS!$A:$A,0))),"")))</f>
        <v>Meerdere lijnen / indicatiebreed</v>
      </c>
      <c r="I336" s="14" t="s">
        <v>7580</v>
      </c>
      <c r="J336" s="14" t="s">
        <v>7604</v>
      </c>
      <c r="K336" s="16" t="s">
        <v>8775</v>
      </c>
      <c r="L336" s="14" t="s">
        <v>7586</v>
      </c>
      <c r="M336" s="14" t="s">
        <v>7536</v>
      </c>
      <c r="N336" s="16" t="s">
        <v>8776</v>
      </c>
      <c r="O336" s="14" t="s">
        <v>7607</v>
      </c>
      <c r="P336" s="14" t="s">
        <v>8777</v>
      </c>
      <c r="Q336" s="16"/>
      <c r="R336" s="14" t="s">
        <v>8778</v>
      </c>
      <c r="S336" s="14" t="s">
        <v>8718</v>
      </c>
      <c r="T336" s="15" t="n">
        <v>46288</v>
      </c>
      <c r="U336" s="14" t="s">
        <v>168</v>
      </c>
    </row>
    <row r="337" customFormat="false" ht="15" hidden="false" customHeight="true" outlineLevel="0" collapsed="false">
      <c r="A337" s="14" t="str">
        <f aca="false">IF(B337="","","ARG-"&amp;TEXT(ROW()-1,"0000"))</f>
        <v>ARG-0336</v>
      </c>
      <c r="B337" s="14" t="s">
        <v>2471</v>
      </c>
      <c r="C337" s="14" t="str">
        <f aca="false">IF(B337="","",IF(LEFT(B337,3)="INT","Intramuraal",IF(LEFT(B337,3)="GVS","GVS","")))</f>
        <v>Intramuraal</v>
      </c>
      <c r="D337" s="14" t="str">
        <f aca="false">IF(B337="","",IFERROR(INDEX(Intramuraal!$F:$F,MATCH(B337,Intramuraal!$A:$A,0)),IFERROR(INDEX(GVS!$F:$F,MATCH(B337,GVS!$A:$A,0)),"onbekend ID")))</f>
        <v>palbociclib (Ibrance®)</v>
      </c>
      <c r="E337" s="15" t="n">
        <f aca="false">IF(B337="","",IFERROR(IF(INDEX(Intramuraal!$C:$C,MATCH(B337,Intramuraal!$A:$A,0))="","",INDEX(Intramuraal!$C:$C,MATCH(B337,Intramuraal!$A:$A,0))),IFERROR(IF(INDEX(GVS!$C:$C,MATCH(B337,GVS!$A:$A,0))="","",INDEX(GVS!$C:$C,MATCH(B337,GVS!$A:$A,0))),"")))</f>
        <v>42836</v>
      </c>
      <c r="F337" s="14" t="str">
        <f aca="false">IF(B337="","",IFERROR(IF(INDEX(Intramuraal!$J:$J,MATCH(B337,Intramuraal!$A:$A,0))="","",INDEX(Intramuraal!$J:$J,MATCH(B337,Intramuraal!$A:$A,0))),IFERROR(IF(INDEX(GVS!$J:$J,MATCH(B337,GVS!$A:$A,0))="","",INDEX(GVS!$J:$J,MATCH(B337,GVS!$A:$A,0))),"")))</f>
        <v>Oncologie (solide tumoren)</v>
      </c>
      <c r="G337" s="14" t="str">
        <f aca="false">IF(B337="","",IFERROR(IF(INDEX(Intramuraal!$N:$N,MATCH(B337,Intramuraal!$A:$A,0))="","",INDEX(Intramuraal!$N:$N,MATCH(B337,Intramuraal!$A:$A,0))),IFERROR(IF(INDEX(GVS!$N:$N,MATCH(B337,GVS!$A:$A,0))="","",INDEX(GVS!$N:$N,MATCH(B337,GVS!$A:$A,0))),"")))</f>
        <v>Borstkanker</v>
      </c>
      <c r="H337" s="14" t="str">
        <f aca="false">IF(B337="","",IFERROR(IF(INDEX(Intramuraal!$O:$O,MATCH(B337,Intramuraal!$A:$A,0))="","",INDEX(Intramuraal!$O:$O,MATCH(B337,Intramuraal!$A:$A,0))),IFERROR(IF(INDEX(GVS!$O:$O,MATCH(B337,GVS!$A:$A,0))="","",INDEX(GVS!$O:$O,MATCH(B337,GVS!$A:$A,0))),"")))</f>
        <v>Meerdere lijnen / indicatiebreed</v>
      </c>
      <c r="I337" s="14" t="s">
        <v>7658</v>
      </c>
      <c r="J337" s="14" t="s">
        <v>7659</v>
      </c>
      <c r="K337" s="16" t="s">
        <v>8779</v>
      </c>
      <c r="L337" s="14" t="s">
        <v>7586</v>
      </c>
      <c r="M337" s="14" t="s">
        <v>7536</v>
      </c>
      <c r="N337" s="16" t="s">
        <v>8780</v>
      </c>
      <c r="O337" s="14" t="s">
        <v>7607</v>
      </c>
      <c r="P337" s="14" t="s">
        <v>8781</v>
      </c>
      <c r="Q337" s="16"/>
      <c r="R337" s="14" t="s">
        <v>8782</v>
      </c>
      <c r="S337" s="14" t="s">
        <v>8718</v>
      </c>
      <c r="T337" s="15" t="n">
        <v>46288</v>
      </c>
      <c r="U337" s="14" t="s">
        <v>168</v>
      </c>
    </row>
    <row r="338" customFormat="false" ht="15" hidden="false" customHeight="true" outlineLevel="0" collapsed="false">
      <c r="A338" s="14" t="str">
        <f aca="false">IF(B338="","","ARG-"&amp;TEXT(ROW()-1,"0000"))</f>
        <v>ARG-0337</v>
      </c>
      <c r="B338" s="14" t="s">
        <v>2471</v>
      </c>
      <c r="C338" s="14" t="str">
        <f aca="false">IF(B338="","",IF(LEFT(B338,3)="INT","Intramuraal",IF(LEFT(B338,3)="GVS","GVS","")))</f>
        <v>Intramuraal</v>
      </c>
      <c r="D338" s="14" t="str">
        <f aca="false">IF(B338="","",IFERROR(INDEX(Intramuraal!$F:$F,MATCH(B338,Intramuraal!$A:$A,0)),IFERROR(INDEX(GVS!$F:$F,MATCH(B338,GVS!$A:$A,0)),"onbekend ID")))</f>
        <v>palbociclib (Ibrance®)</v>
      </c>
      <c r="E338" s="15" t="n">
        <f aca="false">IF(B338="","",IFERROR(IF(INDEX(Intramuraal!$C:$C,MATCH(B338,Intramuraal!$A:$A,0))="","",INDEX(Intramuraal!$C:$C,MATCH(B338,Intramuraal!$A:$A,0))),IFERROR(IF(INDEX(GVS!$C:$C,MATCH(B338,GVS!$A:$A,0))="","",INDEX(GVS!$C:$C,MATCH(B338,GVS!$A:$A,0))),"")))</f>
        <v>42836</v>
      </c>
      <c r="F338" s="14" t="str">
        <f aca="false">IF(B338="","",IFERROR(IF(INDEX(Intramuraal!$J:$J,MATCH(B338,Intramuraal!$A:$A,0))="","",INDEX(Intramuraal!$J:$J,MATCH(B338,Intramuraal!$A:$A,0))),IFERROR(IF(INDEX(GVS!$J:$J,MATCH(B338,GVS!$A:$A,0))="","",INDEX(GVS!$J:$J,MATCH(B338,GVS!$A:$A,0))),"")))</f>
        <v>Oncologie (solide tumoren)</v>
      </c>
      <c r="G338" s="14" t="str">
        <f aca="false">IF(B338="","",IFERROR(IF(INDEX(Intramuraal!$N:$N,MATCH(B338,Intramuraal!$A:$A,0))="","",INDEX(Intramuraal!$N:$N,MATCH(B338,Intramuraal!$A:$A,0))),IFERROR(IF(INDEX(GVS!$N:$N,MATCH(B338,GVS!$A:$A,0))="","",INDEX(GVS!$N:$N,MATCH(B338,GVS!$A:$A,0))),"")))</f>
        <v>Borstkanker</v>
      </c>
      <c r="H338" s="14" t="str">
        <f aca="false">IF(B338="","",IFERROR(IF(INDEX(Intramuraal!$O:$O,MATCH(B338,Intramuraal!$A:$A,0))="","",INDEX(Intramuraal!$O:$O,MATCH(B338,Intramuraal!$A:$A,0))),IFERROR(IF(INDEX(GVS!$O:$O,MATCH(B338,GVS!$A:$A,0))="","",INDEX(GVS!$O:$O,MATCH(B338,GVS!$A:$A,0))),"")))</f>
        <v>Meerdere lijnen / indicatiebreed</v>
      </c>
      <c r="I338" s="14" t="s">
        <v>7574</v>
      </c>
      <c r="J338" s="14" t="s">
        <v>7575</v>
      </c>
      <c r="K338" s="16" t="s">
        <v>8783</v>
      </c>
      <c r="L338" s="14" t="s">
        <v>7566</v>
      </c>
      <c r="M338" s="14" t="s">
        <v>7536</v>
      </c>
      <c r="N338" s="16" t="s">
        <v>8784</v>
      </c>
      <c r="O338" s="14" t="s">
        <v>7607</v>
      </c>
      <c r="P338" s="14" t="s">
        <v>8785</v>
      </c>
      <c r="Q338" s="16"/>
      <c r="R338" s="14" t="s">
        <v>8786</v>
      </c>
      <c r="S338" s="14" t="s">
        <v>8718</v>
      </c>
      <c r="T338" s="15" t="n">
        <v>46288</v>
      </c>
      <c r="U338" s="14" t="s">
        <v>168</v>
      </c>
    </row>
    <row r="339" customFormat="false" ht="15" hidden="false" customHeight="true" outlineLevel="0" collapsed="false">
      <c r="A339" s="14" t="str">
        <f aca="false">IF(B339="","","ARG-"&amp;TEXT(ROW()-1,"0000"))</f>
        <v>ARG-0338</v>
      </c>
      <c r="B339" s="14" t="s">
        <v>2471</v>
      </c>
      <c r="C339" s="14" t="str">
        <f aca="false">IF(B339="","",IF(LEFT(B339,3)="INT","Intramuraal",IF(LEFT(B339,3)="GVS","GVS","")))</f>
        <v>Intramuraal</v>
      </c>
      <c r="D339" s="14" t="str">
        <f aca="false">IF(B339="","",IFERROR(INDEX(Intramuraal!$F:$F,MATCH(B339,Intramuraal!$A:$A,0)),IFERROR(INDEX(GVS!$F:$F,MATCH(B339,GVS!$A:$A,0)),"onbekend ID")))</f>
        <v>palbociclib (Ibrance®)</v>
      </c>
      <c r="E339" s="15" t="n">
        <f aca="false">IF(B339="","",IFERROR(IF(INDEX(Intramuraal!$C:$C,MATCH(B339,Intramuraal!$A:$A,0))="","",INDEX(Intramuraal!$C:$C,MATCH(B339,Intramuraal!$A:$A,0))),IFERROR(IF(INDEX(GVS!$C:$C,MATCH(B339,GVS!$A:$A,0))="","",INDEX(GVS!$C:$C,MATCH(B339,GVS!$A:$A,0))),"")))</f>
        <v>42836</v>
      </c>
      <c r="F339" s="14" t="str">
        <f aca="false">IF(B339="","",IFERROR(IF(INDEX(Intramuraal!$J:$J,MATCH(B339,Intramuraal!$A:$A,0))="","",INDEX(Intramuraal!$J:$J,MATCH(B339,Intramuraal!$A:$A,0))),IFERROR(IF(INDEX(GVS!$J:$J,MATCH(B339,GVS!$A:$A,0))="","",INDEX(GVS!$J:$J,MATCH(B339,GVS!$A:$A,0))),"")))</f>
        <v>Oncologie (solide tumoren)</v>
      </c>
      <c r="G339" s="14" t="str">
        <f aca="false">IF(B339="","",IFERROR(IF(INDEX(Intramuraal!$N:$N,MATCH(B339,Intramuraal!$A:$A,0))="","",INDEX(Intramuraal!$N:$N,MATCH(B339,Intramuraal!$A:$A,0))),IFERROR(IF(INDEX(GVS!$N:$N,MATCH(B339,GVS!$A:$A,0))="","",INDEX(GVS!$N:$N,MATCH(B339,GVS!$A:$A,0))),"")))</f>
        <v>Borstkanker</v>
      </c>
      <c r="H339" s="14" t="str">
        <f aca="false">IF(B339="","",IFERROR(IF(INDEX(Intramuraal!$O:$O,MATCH(B339,Intramuraal!$A:$A,0))="","",INDEX(Intramuraal!$O:$O,MATCH(B339,Intramuraal!$A:$A,0))),IFERROR(IF(INDEX(GVS!$O:$O,MATCH(B339,GVS!$A:$A,0))="","",INDEX(GVS!$O:$O,MATCH(B339,GVS!$A:$A,0))),"")))</f>
        <v>Meerdere lijnen / indicatiebreed</v>
      </c>
      <c r="I339" s="14" t="s">
        <v>7617</v>
      </c>
      <c r="J339" s="14" t="s">
        <v>7659</v>
      </c>
      <c r="K339" s="16" t="s">
        <v>8787</v>
      </c>
      <c r="L339" s="14" t="s">
        <v>7586</v>
      </c>
      <c r="M339" s="14" t="s">
        <v>7543</v>
      </c>
      <c r="N339" s="16" t="s">
        <v>8788</v>
      </c>
      <c r="O339" s="14" t="s">
        <v>7607</v>
      </c>
      <c r="P339" s="14" t="s">
        <v>8539</v>
      </c>
      <c r="Q339" s="16"/>
      <c r="R339" s="14" t="s">
        <v>8789</v>
      </c>
      <c r="S339" s="14" t="s">
        <v>8718</v>
      </c>
      <c r="T339" s="15" t="n">
        <v>46288</v>
      </c>
      <c r="U339" s="14" t="s">
        <v>168</v>
      </c>
    </row>
    <row r="340" customFormat="false" ht="15" hidden="false" customHeight="true" outlineLevel="0" collapsed="false">
      <c r="A340" s="14" t="str">
        <f aca="false">IF(B340="","","ARG-"&amp;TEXT(ROW()-1,"0000"))</f>
        <v>ARG-0339</v>
      </c>
      <c r="B340" s="14" t="s">
        <v>2423</v>
      </c>
      <c r="C340" s="14" t="str">
        <f aca="false">IF(B340="","",IF(LEFT(B340,3)="INT","Intramuraal",IF(LEFT(B340,3)="GVS","GVS","")))</f>
        <v>Intramuraal</v>
      </c>
      <c r="D340" s="14" t="str">
        <f aca="false">IF(B340="","",IFERROR(INDEX(Intramuraal!$F:$F,MATCH(B340,Intramuraal!$A:$A,0)),IFERROR(INDEX(GVS!$F:$F,MATCH(B340,GVS!$A:$A,0)),"onbekend ID")))</f>
        <v>ribociclib (Kisqali®)</v>
      </c>
      <c r="E340" s="15" t="n">
        <f aca="false">IF(B340="","",IFERROR(IF(INDEX(Intramuraal!$C:$C,MATCH(B340,Intramuraal!$A:$A,0))="","",INDEX(Intramuraal!$C:$C,MATCH(B340,Intramuraal!$A:$A,0))),IFERROR(IF(INDEX(GVS!$C:$C,MATCH(B340,GVS!$A:$A,0))="","",INDEX(GVS!$C:$C,MATCH(B340,GVS!$A:$A,0))),"")))</f>
        <v>43090</v>
      </c>
      <c r="F340" s="14" t="str">
        <f aca="false">IF(B340="","",IFERROR(IF(INDEX(Intramuraal!$J:$J,MATCH(B340,Intramuraal!$A:$A,0))="","",INDEX(Intramuraal!$J:$J,MATCH(B340,Intramuraal!$A:$A,0))),IFERROR(IF(INDEX(GVS!$J:$J,MATCH(B340,GVS!$A:$A,0))="","",INDEX(GVS!$J:$J,MATCH(B340,GVS!$A:$A,0))),"")))</f>
        <v>Oncologie (solide tumoren)</v>
      </c>
      <c r="G340" s="14" t="str">
        <f aca="false">IF(B340="","",IFERROR(IF(INDEX(Intramuraal!$N:$N,MATCH(B340,Intramuraal!$A:$A,0))="","",INDEX(Intramuraal!$N:$N,MATCH(B340,Intramuraal!$A:$A,0))),IFERROR(IF(INDEX(GVS!$N:$N,MATCH(B340,GVS!$A:$A,0))="","",INDEX(GVS!$N:$N,MATCH(B340,GVS!$A:$A,0))),"")))</f>
        <v>Borstkanker</v>
      </c>
      <c r="H340" s="14" t="str">
        <f aca="false">IF(B340="","",IFERROR(IF(INDEX(Intramuraal!$O:$O,MATCH(B340,Intramuraal!$A:$A,0))="","",INDEX(Intramuraal!$O:$O,MATCH(B340,Intramuraal!$A:$A,0))),IFERROR(IF(INDEX(GVS!$O:$O,MATCH(B340,GVS!$A:$A,0))="","",INDEX(GVS!$O:$O,MATCH(B340,GVS!$A:$A,0))),"")))</f>
        <v>1e lijn</v>
      </c>
      <c r="I340" s="14" t="s">
        <v>7532</v>
      </c>
      <c r="J340" s="14" t="s">
        <v>8069</v>
      </c>
      <c r="K340" s="16" t="s">
        <v>8790</v>
      </c>
      <c r="L340" s="14" t="s">
        <v>7535</v>
      </c>
      <c r="M340" s="14" t="s">
        <v>7536</v>
      </c>
      <c r="N340" s="16" t="s">
        <v>8791</v>
      </c>
      <c r="O340" s="14" t="s">
        <v>7607</v>
      </c>
      <c r="P340" s="14" t="s">
        <v>8792</v>
      </c>
      <c r="Q340" s="16"/>
      <c r="R340" s="14" t="s">
        <v>8793</v>
      </c>
      <c r="S340" s="14" t="s">
        <v>8794</v>
      </c>
      <c r="T340" s="15" t="n">
        <v>46288</v>
      </c>
      <c r="U340" s="14" t="s">
        <v>168</v>
      </c>
    </row>
    <row r="341" customFormat="false" ht="15" hidden="false" customHeight="true" outlineLevel="0" collapsed="false">
      <c r="A341" s="14" t="str">
        <f aca="false">IF(B341="","","ARG-"&amp;TEXT(ROW()-1,"0000"))</f>
        <v>ARG-0340</v>
      </c>
      <c r="B341" s="14" t="s">
        <v>2423</v>
      </c>
      <c r="C341" s="14" t="str">
        <f aca="false">IF(B341="","",IF(LEFT(B341,3)="INT","Intramuraal",IF(LEFT(B341,3)="GVS","GVS","")))</f>
        <v>Intramuraal</v>
      </c>
      <c r="D341" s="14" t="str">
        <f aca="false">IF(B341="","",IFERROR(INDEX(Intramuraal!$F:$F,MATCH(B341,Intramuraal!$A:$A,0)),IFERROR(INDEX(GVS!$F:$F,MATCH(B341,GVS!$A:$A,0)),"onbekend ID")))</f>
        <v>ribociclib (Kisqali®)</v>
      </c>
      <c r="E341" s="15" t="n">
        <f aca="false">IF(B341="","",IFERROR(IF(INDEX(Intramuraal!$C:$C,MATCH(B341,Intramuraal!$A:$A,0))="","",INDEX(Intramuraal!$C:$C,MATCH(B341,Intramuraal!$A:$A,0))),IFERROR(IF(INDEX(GVS!$C:$C,MATCH(B341,GVS!$A:$A,0))="","",INDEX(GVS!$C:$C,MATCH(B341,GVS!$A:$A,0))),"")))</f>
        <v>43090</v>
      </c>
      <c r="F341" s="14" t="str">
        <f aca="false">IF(B341="","",IFERROR(IF(INDEX(Intramuraal!$J:$J,MATCH(B341,Intramuraal!$A:$A,0))="","",INDEX(Intramuraal!$J:$J,MATCH(B341,Intramuraal!$A:$A,0))),IFERROR(IF(INDEX(GVS!$J:$J,MATCH(B341,GVS!$A:$A,0))="","",INDEX(GVS!$J:$J,MATCH(B341,GVS!$A:$A,0))),"")))</f>
        <v>Oncologie (solide tumoren)</v>
      </c>
      <c r="G341" s="14" t="str">
        <f aca="false">IF(B341="","",IFERROR(IF(INDEX(Intramuraal!$N:$N,MATCH(B341,Intramuraal!$A:$A,0))="","",INDEX(Intramuraal!$N:$N,MATCH(B341,Intramuraal!$A:$A,0))),IFERROR(IF(INDEX(GVS!$N:$N,MATCH(B341,GVS!$A:$A,0))="","",INDEX(GVS!$N:$N,MATCH(B341,GVS!$A:$A,0))),"")))</f>
        <v>Borstkanker</v>
      </c>
      <c r="H341" s="14" t="str">
        <f aca="false">IF(B341="","",IFERROR(IF(INDEX(Intramuraal!$O:$O,MATCH(B341,Intramuraal!$A:$A,0))="","",INDEX(Intramuraal!$O:$O,MATCH(B341,Intramuraal!$A:$A,0))),IFERROR(IF(INDEX(GVS!$O:$O,MATCH(B341,GVS!$A:$A,0))="","",INDEX(GVS!$O:$O,MATCH(B341,GVS!$A:$A,0))),"")))</f>
        <v>1e lijn</v>
      </c>
      <c r="I341" s="14" t="s">
        <v>7532</v>
      </c>
      <c r="J341" s="14" t="s">
        <v>7673</v>
      </c>
      <c r="K341" s="16" t="s">
        <v>8795</v>
      </c>
      <c r="L341" s="14" t="s">
        <v>7535</v>
      </c>
      <c r="M341" s="14" t="s">
        <v>7543</v>
      </c>
      <c r="N341" s="16" t="s">
        <v>8796</v>
      </c>
      <c r="O341" s="14" t="s">
        <v>7607</v>
      </c>
      <c r="P341" s="14" t="s">
        <v>8219</v>
      </c>
      <c r="Q341" s="16"/>
      <c r="R341" s="14" t="s">
        <v>8797</v>
      </c>
      <c r="S341" s="14" t="s">
        <v>8794</v>
      </c>
      <c r="T341" s="15" t="n">
        <v>46288</v>
      </c>
      <c r="U341" s="14" t="s">
        <v>168</v>
      </c>
    </row>
    <row r="342" customFormat="false" ht="15" hidden="false" customHeight="true" outlineLevel="0" collapsed="false">
      <c r="A342" s="14" t="str">
        <f aca="false">IF(B342="","","ARG-"&amp;TEXT(ROW()-1,"0000"))</f>
        <v>ARG-0341</v>
      </c>
      <c r="B342" s="14" t="s">
        <v>2423</v>
      </c>
      <c r="C342" s="14" t="str">
        <f aca="false">IF(B342="","",IF(LEFT(B342,3)="INT","Intramuraal",IF(LEFT(B342,3)="GVS","GVS","")))</f>
        <v>Intramuraal</v>
      </c>
      <c r="D342" s="14" t="str">
        <f aca="false">IF(B342="","",IFERROR(INDEX(Intramuraal!$F:$F,MATCH(B342,Intramuraal!$A:$A,0)),IFERROR(INDEX(GVS!$F:$F,MATCH(B342,GVS!$A:$A,0)),"onbekend ID")))</f>
        <v>ribociclib (Kisqali®)</v>
      </c>
      <c r="E342" s="15" t="n">
        <f aca="false">IF(B342="","",IFERROR(IF(INDEX(Intramuraal!$C:$C,MATCH(B342,Intramuraal!$A:$A,0))="","",INDEX(Intramuraal!$C:$C,MATCH(B342,Intramuraal!$A:$A,0))),IFERROR(IF(INDEX(GVS!$C:$C,MATCH(B342,GVS!$A:$A,0))="","",INDEX(GVS!$C:$C,MATCH(B342,GVS!$A:$A,0))),"")))</f>
        <v>43090</v>
      </c>
      <c r="F342" s="14" t="str">
        <f aca="false">IF(B342="","",IFERROR(IF(INDEX(Intramuraal!$J:$J,MATCH(B342,Intramuraal!$A:$A,0))="","",INDEX(Intramuraal!$J:$J,MATCH(B342,Intramuraal!$A:$A,0))),IFERROR(IF(INDEX(GVS!$J:$J,MATCH(B342,GVS!$A:$A,0))="","",INDEX(GVS!$J:$J,MATCH(B342,GVS!$A:$A,0))),"")))</f>
        <v>Oncologie (solide tumoren)</v>
      </c>
      <c r="G342" s="14" t="str">
        <f aca="false">IF(B342="","",IFERROR(IF(INDEX(Intramuraal!$N:$N,MATCH(B342,Intramuraal!$A:$A,0))="","",INDEX(Intramuraal!$N:$N,MATCH(B342,Intramuraal!$A:$A,0))),IFERROR(IF(INDEX(GVS!$N:$N,MATCH(B342,GVS!$A:$A,0))="","",INDEX(GVS!$N:$N,MATCH(B342,GVS!$A:$A,0))),"")))</f>
        <v>Borstkanker</v>
      </c>
      <c r="H342" s="14" t="str">
        <f aca="false">IF(B342="","",IFERROR(IF(INDEX(Intramuraal!$O:$O,MATCH(B342,Intramuraal!$A:$A,0))="","",INDEX(Intramuraal!$O:$O,MATCH(B342,Intramuraal!$A:$A,0))),IFERROR(IF(INDEX(GVS!$O:$O,MATCH(B342,GVS!$A:$A,0))="","",INDEX(GVS!$O:$O,MATCH(B342,GVS!$A:$A,0))),"")))</f>
        <v>1e lijn</v>
      </c>
      <c r="I342" s="14" t="s">
        <v>7580</v>
      </c>
      <c r="J342" s="14" t="s">
        <v>8069</v>
      </c>
      <c r="K342" s="16" t="s">
        <v>8798</v>
      </c>
      <c r="L342" s="14" t="s">
        <v>7566</v>
      </c>
      <c r="M342" s="14" t="s">
        <v>7536</v>
      </c>
      <c r="N342" s="16" t="s">
        <v>8799</v>
      </c>
      <c r="O342" s="14" t="s">
        <v>7607</v>
      </c>
      <c r="P342" s="14" t="s">
        <v>8800</v>
      </c>
      <c r="Q342" s="16"/>
      <c r="R342" s="14" t="s">
        <v>8801</v>
      </c>
      <c r="S342" s="14" t="s">
        <v>8794</v>
      </c>
      <c r="T342" s="15" t="n">
        <v>46288</v>
      </c>
      <c r="U342" s="14" t="s">
        <v>168</v>
      </c>
    </row>
    <row r="343" customFormat="false" ht="15" hidden="false" customHeight="true" outlineLevel="0" collapsed="false">
      <c r="A343" s="14" t="str">
        <f aca="false">IF(B343="","","ARG-"&amp;TEXT(ROW()-1,"0000"))</f>
        <v>ARG-0342</v>
      </c>
      <c r="B343" s="14" t="s">
        <v>2423</v>
      </c>
      <c r="C343" s="14" t="str">
        <f aca="false">IF(B343="","",IF(LEFT(B343,3)="INT","Intramuraal",IF(LEFT(B343,3)="GVS","GVS","")))</f>
        <v>Intramuraal</v>
      </c>
      <c r="D343" s="14" t="str">
        <f aca="false">IF(B343="","",IFERROR(INDEX(Intramuraal!$F:$F,MATCH(B343,Intramuraal!$A:$A,0)),IFERROR(INDEX(GVS!$F:$F,MATCH(B343,GVS!$A:$A,0)),"onbekend ID")))</f>
        <v>ribociclib (Kisqali®)</v>
      </c>
      <c r="E343" s="15" t="n">
        <f aca="false">IF(B343="","",IFERROR(IF(INDEX(Intramuraal!$C:$C,MATCH(B343,Intramuraal!$A:$A,0))="","",INDEX(Intramuraal!$C:$C,MATCH(B343,Intramuraal!$A:$A,0))),IFERROR(IF(INDEX(GVS!$C:$C,MATCH(B343,GVS!$A:$A,0))="","",INDEX(GVS!$C:$C,MATCH(B343,GVS!$A:$A,0))),"")))</f>
        <v>43090</v>
      </c>
      <c r="F343" s="14" t="str">
        <f aca="false">IF(B343="","",IFERROR(IF(INDEX(Intramuraal!$J:$J,MATCH(B343,Intramuraal!$A:$A,0))="","",INDEX(Intramuraal!$J:$J,MATCH(B343,Intramuraal!$A:$A,0))),IFERROR(IF(INDEX(GVS!$J:$J,MATCH(B343,GVS!$A:$A,0))="","",INDEX(GVS!$J:$J,MATCH(B343,GVS!$A:$A,0))),"")))</f>
        <v>Oncologie (solide tumoren)</v>
      </c>
      <c r="G343" s="14" t="str">
        <f aca="false">IF(B343="","",IFERROR(IF(INDEX(Intramuraal!$N:$N,MATCH(B343,Intramuraal!$A:$A,0))="","",INDEX(Intramuraal!$N:$N,MATCH(B343,Intramuraal!$A:$A,0))),IFERROR(IF(INDEX(GVS!$N:$N,MATCH(B343,GVS!$A:$A,0))="","",INDEX(GVS!$N:$N,MATCH(B343,GVS!$A:$A,0))),"")))</f>
        <v>Borstkanker</v>
      </c>
      <c r="H343" s="14" t="str">
        <f aca="false">IF(B343="","",IFERROR(IF(INDEX(Intramuraal!$O:$O,MATCH(B343,Intramuraal!$A:$A,0))="","",INDEX(Intramuraal!$O:$O,MATCH(B343,Intramuraal!$A:$A,0))),IFERROR(IF(INDEX(GVS!$O:$O,MATCH(B343,GVS!$A:$A,0))="","",INDEX(GVS!$O:$O,MATCH(B343,GVS!$A:$A,0))),"")))</f>
        <v>1e lijn</v>
      </c>
      <c r="I343" s="14" t="s">
        <v>7658</v>
      </c>
      <c r="J343" s="14" t="s">
        <v>7903</v>
      </c>
      <c r="K343" s="16" t="s">
        <v>8802</v>
      </c>
      <c r="L343" s="14" t="s">
        <v>7549</v>
      </c>
      <c r="M343" s="14" t="s">
        <v>7543</v>
      </c>
      <c r="N343" s="16" t="s">
        <v>8803</v>
      </c>
      <c r="O343" s="14" t="s">
        <v>7607</v>
      </c>
      <c r="P343" s="14" t="s">
        <v>8804</v>
      </c>
      <c r="Q343" s="16"/>
      <c r="R343" s="14" t="s">
        <v>8805</v>
      </c>
      <c r="S343" s="14" t="s">
        <v>8794</v>
      </c>
      <c r="T343" s="15" t="n">
        <v>46288</v>
      </c>
      <c r="U343" s="14" t="s">
        <v>168</v>
      </c>
    </row>
    <row r="344" customFormat="false" ht="15" hidden="false" customHeight="true" outlineLevel="0" collapsed="false">
      <c r="A344" s="14" t="str">
        <f aca="false">IF(B344="","","ARG-"&amp;TEXT(ROW()-1,"0000"))</f>
        <v>ARG-0343</v>
      </c>
      <c r="B344" s="14" t="s">
        <v>2423</v>
      </c>
      <c r="C344" s="14" t="str">
        <f aca="false">IF(B344="","",IF(LEFT(B344,3)="INT","Intramuraal",IF(LEFT(B344,3)="GVS","GVS","")))</f>
        <v>Intramuraal</v>
      </c>
      <c r="D344" s="14" t="str">
        <f aca="false">IF(B344="","",IFERROR(INDEX(Intramuraal!$F:$F,MATCH(B344,Intramuraal!$A:$A,0)),IFERROR(INDEX(GVS!$F:$F,MATCH(B344,GVS!$A:$A,0)),"onbekend ID")))</f>
        <v>ribociclib (Kisqali®)</v>
      </c>
      <c r="E344" s="15" t="n">
        <f aca="false">IF(B344="","",IFERROR(IF(INDEX(Intramuraal!$C:$C,MATCH(B344,Intramuraal!$A:$A,0))="","",INDEX(Intramuraal!$C:$C,MATCH(B344,Intramuraal!$A:$A,0))),IFERROR(IF(INDEX(GVS!$C:$C,MATCH(B344,GVS!$A:$A,0))="","",INDEX(GVS!$C:$C,MATCH(B344,GVS!$A:$A,0))),"")))</f>
        <v>43090</v>
      </c>
      <c r="F344" s="14" t="str">
        <f aca="false">IF(B344="","",IFERROR(IF(INDEX(Intramuraal!$J:$J,MATCH(B344,Intramuraal!$A:$A,0))="","",INDEX(Intramuraal!$J:$J,MATCH(B344,Intramuraal!$A:$A,0))),IFERROR(IF(INDEX(GVS!$J:$J,MATCH(B344,GVS!$A:$A,0))="","",INDEX(GVS!$J:$J,MATCH(B344,GVS!$A:$A,0))),"")))</f>
        <v>Oncologie (solide tumoren)</v>
      </c>
      <c r="G344" s="14" t="str">
        <f aca="false">IF(B344="","",IFERROR(IF(INDEX(Intramuraal!$N:$N,MATCH(B344,Intramuraal!$A:$A,0))="","",INDEX(Intramuraal!$N:$N,MATCH(B344,Intramuraal!$A:$A,0))),IFERROR(IF(INDEX(GVS!$N:$N,MATCH(B344,GVS!$A:$A,0))="","",INDEX(GVS!$N:$N,MATCH(B344,GVS!$A:$A,0))),"")))</f>
        <v>Borstkanker</v>
      </c>
      <c r="H344" s="14" t="str">
        <f aca="false">IF(B344="","",IFERROR(IF(INDEX(Intramuraal!$O:$O,MATCH(B344,Intramuraal!$A:$A,0))="","",INDEX(Intramuraal!$O:$O,MATCH(B344,Intramuraal!$A:$A,0))),IFERROR(IF(INDEX(GVS!$O:$O,MATCH(B344,GVS!$A:$A,0))="","",INDEX(GVS!$O:$O,MATCH(B344,GVS!$A:$A,0))),"")))</f>
        <v>1e lijn</v>
      </c>
      <c r="I344" s="14" t="s">
        <v>7580</v>
      </c>
      <c r="J344" s="14" t="s">
        <v>7604</v>
      </c>
      <c r="K344" s="16" t="s">
        <v>8806</v>
      </c>
      <c r="L344" s="14" t="s">
        <v>7586</v>
      </c>
      <c r="M344" s="14" t="s">
        <v>7536</v>
      </c>
      <c r="N344" s="16" t="s">
        <v>8807</v>
      </c>
      <c r="O344" s="14" t="s">
        <v>7607</v>
      </c>
      <c r="P344" s="14" t="s">
        <v>7703</v>
      </c>
      <c r="Q344" s="16"/>
      <c r="R344" s="14" t="s">
        <v>8808</v>
      </c>
      <c r="S344" s="14" t="s">
        <v>8794</v>
      </c>
      <c r="T344" s="15" t="n">
        <v>46288</v>
      </c>
      <c r="U344" s="14" t="s">
        <v>168</v>
      </c>
    </row>
    <row r="345" customFormat="false" ht="15" hidden="false" customHeight="true" outlineLevel="0" collapsed="false">
      <c r="A345" s="14" t="str">
        <f aca="false">IF(B345="","","ARG-"&amp;TEXT(ROW()-1,"0000"))</f>
        <v>ARG-0344</v>
      </c>
      <c r="B345" s="14" t="s">
        <v>2423</v>
      </c>
      <c r="C345" s="14" t="str">
        <f aca="false">IF(B345="","",IF(LEFT(B345,3)="INT","Intramuraal",IF(LEFT(B345,3)="GVS","GVS","")))</f>
        <v>Intramuraal</v>
      </c>
      <c r="D345" s="14" t="str">
        <f aca="false">IF(B345="","",IFERROR(INDEX(Intramuraal!$F:$F,MATCH(B345,Intramuraal!$A:$A,0)),IFERROR(INDEX(GVS!$F:$F,MATCH(B345,GVS!$A:$A,0)),"onbekend ID")))</f>
        <v>ribociclib (Kisqali®)</v>
      </c>
      <c r="E345" s="15" t="n">
        <f aca="false">IF(B345="","",IFERROR(IF(INDEX(Intramuraal!$C:$C,MATCH(B345,Intramuraal!$A:$A,0))="","",INDEX(Intramuraal!$C:$C,MATCH(B345,Intramuraal!$A:$A,0))),IFERROR(IF(INDEX(GVS!$C:$C,MATCH(B345,GVS!$A:$A,0))="","",INDEX(GVS!$C:$C,MATCH(B345,GVS!$A:$A,0))),"")))</f>
        <v>43090</v>
      </c>
      <c r="F345" s="14" t="str">
        <f aca="false">IF(B345="","",IFERROR(IF(INDEX(Intramuraal!$J:$J,MATCH(B345,Intramuraal!$A:$A,0))="","",INDEX(Intramuraal!$J:$J,MATCH(B345,Intramuraal!$A:$A,0))),IFERROR(IF(INDEX(GVS!$J:$J,MATCH(B345,GVS!$A:$A,0))="","",INDEX(GVS!$J:$J,MATCH(B345,GVS!$A:$A,0))),"")))</f>
        <v>Oncologie (solide tumoren)</v>
      </c>
      <c r="G345" s="14" t="str">
        <f aca="false">IF(B345="","",IFERROR(IF(INDEX(Intramuraal!$N:$N,MATCH(B345,Intramuraal!$A:$A,0))="","",INDEX(Intramuraal!$N:$N,MATCH(B345,Intramuraal!$A:$A,0))),IFERROR(IF(INDEX(GVS!$N:$N,MATCH(B345,GVS!$A:$A,0))="","",INDEX(GVS!$N:$N,MATCH(B345,GVS!$A:$A,0))),"")))</f>
        <v>Borstkanker</v>
      </c>
      <c r="H345" s="14" t="str">
        <f aca="false">IF(B345="","",IFERROR(IF(INDEX(Intramuraal!$O:$O,MATCH(B345,Intramuraal!$A:$A,0))="","",INDEX(Intramuraal!$O:$O,MATCH(B345,Intramuraal!$A:$A,0))),IFERROR(IF(INDEX(GVS!$O:$O,MATCH(B345,GVS!$A:$A,0))="","",INDEX(GVS!$O:$O,MATCH(B345,GVS!$A:$A,0))),"")))</f>
        <v>1e lijn</v>
      </c>
      <c r="I345" s="14" t="s">
        <v>7617</v>
      </c>
      <c r="J345" s="14" t="s">
        <v>7604</v>
      </c>
      <c r="K345" s="16" t="s">
        <v>8809</v>
      </c>
      <c r="L345" s="14" t="s">
        <v>7566</v>
      </c>
      <c r="M345" s="14" t="s">
        <v>7543</v>
      </c>
      <c r="N345" s="16" t="s">
        <v>8810</v>
      </c>
      <c r="O345" s="14" t="s">
        <v>7614</v>
      </c>
      <c r="P345" s="14" t="s">
        <v>8811</v>
      </c>
      <c r="Q345" s="16"/>
      <c r="R345" s="14" t="s">
        <v>8812</v>
      </c>
      <c r="S345" s="14" t="s">
        <v>8794</v>
      </c>
      <c r="T345" s="15" t="n">
        <v>46288</v>
      </c>
      <c r="U345" s="14" t="s">
        <v>168</v>
      </c>
    </row>
    <row r="346" customFormat="false" ht="15" hidden="false" customHeight="true" outlineLevel="0" collapsed="false">
      <c r="A346" s="14" t="str">
        <f aca="false">IF(B346="","","ARG-"&amp;TEXT(ROW()-1,"0000"))</f>
        <v>ARG-0345</v>
      </c>
      <c r="B346" s="14" t="s">
        <v>2423</v>
      </c>
      <c r="C346" s="14" t="str">
        <f aca="false">IF(B346="","",IF(LEFT(B346,3)="INT","Intramuraal",IF(LEFT(B346,3)="GVS","GVS","")))</f>
        <v>Intramuraal</v>
      </c>
      <c r="D346" s="14" t="str">
        <f aca="false">IF(B346="","",IFERROR(INDEX(Intramuraal!$F:$F,MATCH(B346,Intramuraal!$A:$A,0)),IFERROR(INDEX(GVS!$F:$F,MATCH(B346,GVS!$A:$A,0)),"onbekend ID")))</f>
        <v>ribociclib (Kisqali®)</v>
      </c>
      <c r="E346" s="15" t="n">
        <f aca="false">IF(B346="","",IFERROR(IF(INDEX(Intramuraal!$C:$C,MATCH(B346,Intramuraal!$A:$A,0))="","",INDEX(Intramuraal!$C:$C,MATCH(B346,Intramuraal!$A:$A,0))),IFERROR(IF(INDEX(GVS!$C:$C,MATCH(B346,GVS!$A:$A,0))="","",INDEX(GVS!$C:$C,MATCH(B346,GVS!$A:$A,0))),"")))</f>
        <v>43090</v>
      </c>
      <c r="F346" s="14" t="str">
        <f aca="false">IF(B346="","",IFERROR(IF(INDEX(Intramuraal!$J:$J,MATCH(B346,Intramuraal!$A:$A,0))="","",INDEX(Intramuraal!$J:$J,MATCH(B346,Intramuraal!$A:$A,0))),IFERROR(IF(INDEX(GVS!$J:$J,MATCH(B346,GVS!$A:$A,0))="","",INDEX(GVS!$J:$J,MATCH(B346,GVS!$A:$A,0))),"")))</f>
        <v>Oncologie (solide tumoren)</v>
      </c>
      <c r="G346" s="14" t="str">
        <f aca="false">IF(B346="","",IFERROR(IF(INDEX(Intramuraal!$N:$N,MATCH(B346,Intramuraal!$A:$A,0))="","",INDEX(Intramuraal!$N:$N,MATCH(B346,Intramuraal!$A:$A,0))),IFERROR(IF(INDEX(GVS!$N:$N,MATCH(B346,GVS!$A:$A,0))="","",INDEX(GVS!$N:$N,MATCH(B346,GVS!$A:$A,0))),"")))</f>
        <v>Borstkanker</v>
      </c>
      <c r="H346" s="14" t="str">
        <f aca="false">IF(B346="","",IFERROR(IF(INDEX(Intramuraal!$O:$O,MATCH(B346,Intramuraal!$A:$A,0))="","",INDEX(Intramuraal!$O:$O,MATCH(B346,Intramuraal!$A:$A,0))),IFERROR(IF(INDEX(GVS!$O:$O,MATCH(B346,GVS!$A:$A,0))="","",INDEX(GVS!$O:$O,MATCH(B346,GVS!$A:$A,0))),"")))</f>
        <v>1e lijn</v>
      </c>
      <c r="I346" s="14" t="s">
        <v>7574</v>
      </c>
      <c r="J346" s="14" t="s">
        <v>7575</v>
      </c>
      <c r="K346" s="16" t="s">
        <v>8813</v>
      </c>
      <c r="L346" s="14" t="s">
        <v>7535</v>
      </c>
      <c r="M346" s="14" t="s">
        <v>7543</v>
      </c>
      <c r="N346" s="16" t="s">
        <v>8814</v>
      </c>
      <c r="O346" s="14" t="s">
        <v>7607</v>
      </c>
      <c r="P346" s="14" t="s">
        <v>8815</v>
      </c>
      <c r="Q346" s="16"/>
      <c r="R346" s="14" t="s">
        <v>8816</v>
      </c>
      <c r="S346" s="14" t="s">
        <v>8794</v>
      </c>
      <c r="T346" s="15" t="n">
        <v>46288</v>
      </c>
      <c r="U346" s="14" t="s">
        <v>168</v>
      </c>
    </row>
    <row r="347" customFormat="false" ht="15" hidden="false" customHeight="true" outlineLevel="0" collapsed="false">
      <c r="A347" s="14" t="str">
        <f aca="false">IF(B347="","","ARG-"&amp;TEXT(ROW()-1,"0000"))</f>
        <v>ARG-0346</v>
      </c>
      <c r="B347" s="14" t="s">
        <v>2368</v>
      </c>
      <c r="C347" s="14" t="str">
        <f aca="false">IF(B347="","",IF(LEFT(B347,3)="INT","Intramuraal",IF(LEFT(B347,3)="GVS","GVS","")))</f>
        <v>Intramuraal</v>
      </c>
      <c r="D347" s="14" t="str">
        <f aca="false">IF(B347="","",IFERROR(INDEX(Intramuraal!$F:$F,MATCH(B347,Intramuraal!$A:$A,0)),IFERROR(INDEX(GVS!$F:$F,MATCH(B347,GVS!$A:$A,0)),"onbekend ID")))</f>
        <v>osimertinib (Tagrisso®)</v>
      </c>
      <c r="E347" s="15" t="n">
        <f aca="false">IF(B347="","",IFERROR(IF(INDEX(Intramuraal!$C:$C,MATCH(B347,Intramuraal!$A:$A,0))="","",INDEX(Intramuraal!$C:$C,MATCH(B347,Intramuraal!$A:$A,0))),IFERROR(IF(INDEX(GVS!$C:$C,MATCH(B347,GVS!$A:$A,0))="","",INDEX(GVS!$C:$C,MATCH(B347,GVS!$A:$A,0))),"")))</f>
        <v>43411</v>
      </c>
      <c r="F347" s="14" t="str">
        <f aca="false">IF(B347="","",IFERROR(IF(INDEX(Intramuraal!$J:$J,MATCH(B347,Intramuraal!$A:$A,0))="","",INDEX(Intramuraal!$J:$J,MATCH(B347,Intramuraal!$A:$A,0))),IFERROR(IF(INDEX(GVS!$J:$J,MATCH(B347,GVS!$A:$A,0))="","",INDEX(GVS!$J:$J,MATCH(B347,GVS!$A:$A,0))),"")))</f>
        <v>Oncologie (solide tumoren)</v>
      </c>
      <c r="G347" s="14" t="str">
        <f aca="false">IF(B347="","",IFERROR(IF(INDEX(Intramuraal!$N:$N,MATCH(B347,Intramuraal!$A:$A,0))="","",INDEX(Intramuraal!$N:$N,MATCH(B347,Intramuraal!$A:$A,0))),IFERROR(IF(INDEX(GVS!$N:$N,MATCH(B347,GVS!$A:$A,0))="","",INDEX(GVS!$N:$N,MATCH(B347,GVS!$A:$A,0))),"")))</f>
        <v>Longkanker (NSCLC/SCLC)</v>
      </c>
      <c r="H347" s="14" t="str">
        <f aca="false">IF(B347="","",IFERROR(IF(INDEX(Intramuraal!$O:$O,MATCH(B347,Intramuraal!$A:$A,0))="","",INDEX(Intramuraal!$O:$O,MATCH(B347,Intramuraal!$A:$A,0))),IFERROR(IF(INDEX(GVS!$O:$O,MATCH(B347,GVS!$A:$A,0))="","",INDEX(GVS!$O:$O,MATCH(B347,GVS!$A:$A,0))),"")))</f>
        <v>1e lijn</v>
      </c>
      <c r="I347" s="14" t="s">
        <v>7532</v>
      </c>
      <c r="J347" s="14" t="s">
        <v>7678</v>
      </c>
      <c r="K347" s="16" t="s">
        <v>8817</v>
      </c>
      <c r="L347" s="14" t="s">
        <v>7535</v>
      </c>
      <c r="M347" s="14" t="s">
        <v>7536</v>
      </c>
      <c r="N347" s="16" t="s">
        <v>8818</v>
      </c>
      <c r="O347" s="14" t="s">
        <v>7607</v>
      </c>
      <c r="P347" s="14" t="s">
        <v>8819</v>
      </c>
      <c r="Q347" s="16"/>
      <c r="R347" s="14" t="s">
        <v>8820</v>
      </c>
      <c r="S347" s="14" t="s">
        <v>8794</v>
      </c>
      <c r="T347" s="15" t="n">
        <v>46288</v>
      </c>
      <c r="U347" s="14" t="s">
        <v>168</v>
      </c>
    </row>
    <row r="348" customFormat="false" ht="15" hidden="false" customHeight="true" outlineLevel="0" collapsed="false">
      <c r="A348" s="14" t="str">
        <f aca="false">IF(B348="","","ARG-"&amp;TEXT(ROW()-1,"0000"))</f>
        <v>ARG-0347</v>
      </c>
      <c r="B348" s="14" t="s">
        <v>2368</v>
      </c>
      <c r="C348" s="14" t="str">
        <f aca="false">IF(B348="","",IF(LEFT(B348,3)="INT","Intramuraal",IF(LEFT(B348,3)="GVS","GVS","")))</f>
        <v>Intramuraal</v>
      </c>
      <c r="D348" s="14" t="str">
        <f aca="false">IF(B348="","",IFERROR(INDEX(Intramuraal!$F:$F,MATCH(B348,Intramuraal!$A:$A,0)),IFERROR(INDEX(GVS!$F:$F,MATCH(B348,GVS!$A:$A,0)),"onbekend ID")))</f>
        <v>osimertinib (Tagrisso®)</v>
      </c>
      <c r="E348" s="15" t="n">
        <f aca="false">IF(B348="","",IFERROR(IF(INDEX(Intramuraal!$C:$C,MATCH(B348,Intramuraal!$A:$A,0))="","",INDEX(Intramuraal!$C:$C,MATCH(B348,Intramuraal!$A:$A,0))),IFERROR(IF(INDEX(GVS!$C:$C,MATCH(B348,GVS!$A:$A,0))="","",INDEX(GVS!$C:$C,MATCH(B348,GVS!$A:$A,0))),"")))</f>
        <v>43411</v>
      </c>
      <c r="F348" s="14" t="str">
        <f aca="false">IF(B348="","",IFERROR(IF(INDEX(Intramuraal!$J:$J,MATCH(B348,Intramuraal!$A:$A,0))="","",INDEX(Intramuraal!$J:$J,MATCH(B348,Intramuraal!$A:$A,0))),IFERROR(IF(INDEX(GVS!$J:$J,MATCH(B348,GVS!$A:$A,0))="","",INDEX(GVS!$J:$J,MATCH(B348,GVS!$A:$A,0))),"")))</f>
        <v>Oncologie (solide tumoren)</v>
      </c>
      <c r="G348" s="14" t="str">
        <f aca="false">IF(B348="","",IFERROR(IF(INDEX(Intramuraal!$N:$N,MATCH(B348,Intramuraal!$A:$A,0))="","",INDEX(Intramuraal!$N:$N,MATCH(B348,Intramuraal!$A:$A,0))),IFERROR(IF(INDEX(GVS!$N:$N,MATCH(B348,GVS!$A:$A,0))="","",INDEX(GVS!$N:$N,MATCH(B348,GVS!$A:$A,0))),"")))</f>
        <v>Longkanker (NSCLC/SCLC)</v>
      </c>
      <c r="H348" s="14" t="str">
        <f aca="false">IF(B348="","",IFERROR(IF(INDEX(Intramuraal!$O:$O,MATCH(B348,Intramuraal!$A:$A,0))="","",INDEX(Intramuraal!$O:$O,MATCH(B348,Intramuraal!$A:$A,0))),IFERROR(IF(INDEX(GVS!$O:$O,MATCH(B348,GVS!$A:$A,0))="","",INDEX(GVS!$O:$O,MATCH(B348,GVS!$A:$A,0))),"")))</f>
        <v>1e lijn</v>
      </c>
      <c r="I348" s="14" t="s">
        <v>7532</v>
      </c>
      <c r="J348" s="14" t="s">
        <v>7673</v>
      </c>
      <c r="K348" s="16" t="s">
        <v>8821</v>
      </c>
      <c r="L348" s="14" t="s">
        <v>7549</v>
      </c>
      <c r="M348" s="14" t="s">
        <v>7543</v>
      </c>
      <c r="N348" s="16" t="s">
        <v>8822</v>
      </c>
      <c r="O348" s="14" t="s">
        <v>7607</v>
      </c>
      <c r="P348" s="14" t="s">
        <v>8823</v>
      </c>
      <c r="Q348" s="16"/>
      <c r="R348" s="14" t="s">
        <v>8824</v>
      </c>
      <c r="S348" s="14" t="s">
        <v>8794</v>
      </c>
      <c r="T348" s="15" t="n">
        <v>46288</v>
      </c>
      <c r="U348" s="14" t="s">
        <v>168</v>
      </c>
    </row>
    <row r="349" customFormat="false" ht="15" hidden="false" customHeight="true" outlineLevel="0" collapsed="false">
      <c r="A349" s="14" t="str">
        <f aca="false">IF(B349="","","ARG-"&amp;TEXT(ROW()-1,"0000"))</f>
        <v>ARG-0348</v>
      </c>
      <c r="B349" s="14" t="s">
        <v>2368</v>
      </c>
      <c r="C349" s="14" t="str">
        <f aca="false">IF(B349="","",IF(LEFT(B349,3)="INT","Intramuraal",IF(LEFT(B349,3)="GVS","GVS","")))</f>
        <v>Intramuraal</v>
      </c>
      <c r="D349" s="14" t="str">
        <f aca="false">IF(B349="","",IFERROR(INDEX(Intramuraal!$F:$F,MATCH(B349,Intramuraal!$A:$A,0)),IFERROR(INDEX(GVS!$F:$F,MATCH(B349,GVS!$A:$A,0)),"onbekend ID")))</f>
        <v>osimertinib (Tagrisso®)</v>
      </c>
      <c r="E349" s="15" t="n">
        <f aca="false">IF(B349="","",IFERROR(IF(INDEX(Intramuraal!$C:$C,MATCH(B349,Intramuraal!$A:$A,0))="","",INDEX(Intramuraal!$C:$C,MATCH(B349,Intramuraal!$A:$A,0))),IFERROR(IF(INDEX(GVS!$C:$C,MATCH(B349,GVS!$A:$A,0))="","",INDEX(GVS!$C:$C,MATCH(B349,GVS!$A:$A,0))),"")))</f>
        <v>43411</v>
      </c>
      <c r="F349" s="14" t="str">
        <f aca="false">IF(B349="","",IFERROR(IF(INDEX(Intramuraal!$J:$J,MATCH(B349,Intramuraal!$A:$A,0))="","",INDEX(Intramuraal!$J:$J,MATCH(B349,Intramuraal!$A:$A,0))),IFERROR(IF(INDEX(GVS!$J:$J,MATCH(B349,GVS!$A:$A,0))="","",INDEX(GVS!$J:$J,MATCH(B349,GVS!$A:$A,0))),"")))</f>
        <v>Oncologie (solide tumoren)</v>
      </c>
      <c r="G349" s="14" t="str">
        <f aca="false">IF(B349="","",IFERROR(IF(INDEX(Intramuraal!$N:$N,MATCH(B349,Intramuraal!$A:$A,0))="","",INDEX(Intramuraal!$N:$N,MATCH(B349,Intramuraal!$A:$A,0))),IFERROR(IF(INDEX(GVS!$N:$N,MATCH(B349,GVS!$A:$A,0))="","",INDEX(GVS!$N:$N,MATCH(B349,GVS!$A:$A,0))),"")))</f>
        <v>Longkanker (NSCLC/SCLC)</v>
      </c>
      <c r="H349" s="14" t="str">
        <f aca="false">IF(B349="","",IFERROR(IF(INDEX(Intramuraal!$O:$O,MATCH(B349,Intramuraal!$A:$A,0))="","",INDEX(Intramuraal!$O:$O,MATCH(B349,Intramuraal!$A:$A,0))),IFERROR(IF(INDEX(GVS!$O:$O,MATCH(B349,GVS!$A:$A,0))="","",INDEX(GVS!$O:$O,MATCH(B349,GVS!$A:$A,0))),"")))</f>
        <v>1e lijn</v>
      </c>
      <c r="I349" s="14" t="s">
        <v>7532</v>
      </c>
      <c r="J349" s="14" t="s">
        <v>7599</v>
      </c>
      <c r="K349" s="16" t="s">
        <v>8825</v>
      </c>
      <c r="L349" s="14" t="s">
        <v>7549</v>
      </c>
      <c r="M349" s="14" t="s">
        <v>7536</v>
      </c>
      <c r="N349" s="16" t="s">
        <v>8826</v>
      </c>
      <c r="O349" s="14" t="s">
        <v>7607</v>
      </c>
      <c r="P349" s="14" t="s">
        <v>8827</v>
      </c>
      <c r="Q349" s="16"/>
      <c r="R349" s="14" t="s">
        <v>8828</v>
      </c>
      <c r="S349" s="14" t="s">
        <v>8794</v>
      </c>
      <c r="T349" s="15" t="n">
        <v>46288</v>
      </c>
      <c r="U349" s="14" t="s">
        <v>168</v>
      </c>
    </row>
    <row r="350" customFormat="false" ht="15" hidden="false" customHeight="true" outlineLevel="0" collapsed="false">
      <c r="A350" s="14" t="str">
        <f aca="false">IF(B350="","","ARG-"&amp;TEXT(ROW()-1,"0000"))</f>
        <v>ARG-0349</v>
      </c>
      <c r="B350" s="14" t="s">
        <v>2368</v>
      </c>
      <c r="C350" s="14" t="str">
        <f aca="false">IF(B350="","",IF(LEFT(B350,3)="INT","Intramuraal",IF(LEFT(B350,3)="GVS","GVS","")))</f>
        <v>Intramuraal</v>
      </c>
      <c r="D350" s="14" t="str">
        <f aca="false">IF(B350="","",IFERROR(INDEX(Intramuraal!$F:$F,MATCH(B350,Intramuraal!$A:$A,0)),IFERROR(INDEX(GVS!$F:$F,MATCH(B350,GVS!$A:$A,0)),"onbekend ID")))</f>
        <v>osimertinib (Tagrisso®)</v>
      </c>
      <c r="E350" s="15" t="n">
        <f aca="false">IF(B350="","",IFERROR(IF(INDEX(Intramuraal!$C:$C,MATCH(B350,Intramuraal!$A:$A,0))="","",INDEX(Intramuraal!$C:$C,MATCH(B350,Intramuraal!$A:$A,0))),IFERROR(IF(INDEX(GVS!$C:$C,MATCH(B350,GVS!$A:$A,0))="","",INDEX(GVS!$C:$C,MATCH(B350,GVS!$A:$A,0))),"")))</f>
        <v>43411</v>
      </c>
      <c r="F350" s="14" t="str">
        <f aca="false">IF(B350="","",IFERROR(IF(INDEX(Intramuraal!$J:$J,MATCH(B350,Intramuraal!$A:$A,0))="","",INDEX(Intramuraal!$J:$J,MATCH(B350,Intramuraal!$A:$A,0))),IFERROR(IF(INDEX(GVS!$J:$J,MATCH(B350,GVS!$A:$A,0))="","",INDEX(GVS!$J:$J,MATCH(B350,GVS!$A:$A,0))),"")))</f>
        <v>Oncologie (solide tumoren)</v>
      </c>
      <c r="G350" s="14" t="str">
        <f aca="false">IF(B350="","",IFERROR(IF(INDEX(Intramuraal!$N:$N,MATCH(B350,Intramuraal!$A:$A,0))="","",INDEX(Intramuraal!$N:$N,MATCH(B350,Intramuraal!$A:$A,0))),IFERROR(IF(INDEX(GVS!$N:$N,MATCH(B350,GVS!$A:$A,0))="","",INDEX(GVS!$N:$N,MATCH(B350,GVS!$A:$A,0))),"")))</f>
        <v>Longkanker (NSCLC/SCLC)</v>
      </c>
      <c r="H350" s="14" t="str">
        <f aca="false">IF(B350="","",IFERROR(IF(INDEX(Intramuraal!$O:$O,MATCH(B350,Intramuraal!$A:$A,0))="","",INDEX(Intramuraal!$O:$O,MATCH(B350,Intramuraal!$A:$A,0))),IFERROR(IF(INDEX(GVS!$O:$O,MATCH(B350,GVS!$A:$A,0))="","",INDEX(GVS!$O:$O,MATCH(B350,GVS!$A:$A,0))),"")))</f>
        <v>1e lijn</v>
      </c>
      <c r="I350" s="14" t="s">
        <v>7580</v>
      </c>
      <c r="J350" s="14" t="s">
        <v>7559</v>
      </c>
      <c r="K350" s="16" t="s">
        <v>8829</v>
      </c>
      <c r="L350" s="14" t="s">
        <v>7549</v>
      </c>
      <c r="M350" s="14" t="s">
        <v>7536</v>
      </c>
      <c r="N350" s="16" t="s">
        <v>8830</v>
      </c>
      <c r="O350" s="14" t="s">
        <v>7607</v>
      </c>
      <c r="P350" s="14" t="s">
        <v>8831</v>
      </c>
      <c r="Q350" s="16"/>
      <c r="R350" s="14" t="s">
        <v>8832</v>
      </c>
      <c r="S350" s="14" t="s">
        <v>8794</v>
      </c>
      <c r="T350" s="15" t="n">
        <v>46288</v>
      </c>
      <c r="U350" s="14" t="s">
        <v>168</v>
      </c>
    </row>
    <row r="351" customFormat="false" ht="15" hidden="false" customHeight="true" outlineLevel="0" collapsed="false">
      <c r="A351" s="14" t="str">
        <f aca="false">IF(B351="","","ARG-"&amp;TEXT(ROW()-1,"0000"))</f>
        <v>ARG-0350</v>
      </c>
      <c r="B351" s="14" t="s">
        <v>2368</v>
      </c>
      <c r="C351" s="14" t="str">
        <f aca="false">IF(B351="","",IF(LEFT(B351,3)="INT","Intramuraal",IF(LEFT(B351,3)="GVS","GVS","")))</f>
        <v>Intramuraal</v>
      </c>
      <c r="D351" s="14" t="str">
        <f aca="false">IF(B351="","",IFERROR(INDEX(Intramuraal!$F:$F,MATCH(B351,Intramuraal!$A:$A,0)),IFERROR(INDEX(GVS!$F:$F,MATCH(B351,GVS!$A:$A,0)),"onbekend ID")))</f>
        <v>osimertinib (Tagrisso®)</v>
      </c>
      <c r="E351" s="15" t="n">
        <f aca="false">IF(B351="","",IFERROR(IF(INDEX(Intramuraal!$C:$C,MATCH(B351,Intramuraal!$A:$A,0))="","",INDEX(Intramuraal!$C:$C,MATCH(B351,Intramuraal!$A:$A,0))),IFERROR(IF(INDEX(GVS!$C:$C,MATCH(B351,GVS!$A:$A,0))="","",INDEX(GVS!$C:$C,MATCH(B351,GVS!$A:$A,0))),"")))</f>
        <v>43411</v>
      </c>
      <c r="F351" s="14" t="str">
        <f aca="false">IF(B351="","",IFERROR(IF(INDEX(Intramuraal!$J:$J,MATCH(B351,Intramuraal!$A:$A,0))="","",INDEX(Intramuraal!$J:$J,MATCH(B351,Intramuraal!$A:$A,0))),IFERROR(IF(INDEX(GVS!$J:$J,MATCH(B351,GVS!$A:$A,0))="","",INDEX(GVS!$J:$J,MATCH(B351,GVS!$A:$A,0))),"")))</f>
        <v>Oncologie (solide tumoren)</v>
      </c>
      <c r="G351" s="14" t="str">
        <f aca="false">IF(B351="","",IFERROR(IF(INDEX(Intramuraal!$N:$N,MATCH(B351,Intramuraal!$A:$A,0))="","",INDEX(Intramuraal!$N:$N,MATCH(B351,Intramuraal!$A:$A,0))),IFERROR(IF(INDEX(GVS!$N:$N,MATCH(B351,GVS!$A:$A,0))="","",INDEX(GVS!$N:$N,MATCH(B351,GVS!$A:$A,0))),"")))</f>
        <v>Longkanker (NSCLC/SCLC)</v>
      </c>
      <c r="H351" s="14" t="str">
        <f aca="false">IF(B351="","",IFERROR(IF(INDEX(Intramuraal!$O:$O,MATCH(B351,Intramuraal!$A:$A,0))="","",INDEX(Intramuraal!$O:$O,MATCH(B351,Intramuraal!$A:$A,0))),IFERROR(IF(INDEX(GVS!$O:$O,MATCH(B351,GVS!$A:$A,0))="","",INDEX(GVS!$O:$O,MATCH(B351,GVS!$A:$A,0))),"")))</f>
        <v>1e lijn</v>
      </c>
      <c r="I351" s="14" t="s">
        <v>7580</v>
      </c>
      <c r="J351" s="14" t="s">
        <v>7604</v>
      </c>
      <c r="K351" s="16" t="s">
        <v>8833</v>
      </c>
      <c r="L351" s="14" t="s">
        <v>7586</v>
      </c>
      <c r="M351" s="14" t="s">
        <v>7536</v>
      </c>
      <c r="N351" s="16" t="s">
        <v>8834</v>
      </c>
      <c r="O351" s="14" t="s">
        <v>7607</v>
      </c>
      <c r="P351" s="14" t="s">
        <v>7703</v>
      </c>
      <c r="Q351" s="16"/>
      <c r="R351" s="14" t="s">
        <v>8835</v>
      </c>
      <c r="S351" s="14" t="s">
        <v>8794</v>
      </c>
      <c r="T351" s="15" t="n">
        <v>46288</v>
      </c>
      <c r="U351" s="14" t="s">
        <v>168</v>
      </c>
    </row>
    <row r="352" customFormat="false" ht="15" hidden="false" customHeight="true" outlineLevel="0" collapsed="false">
      <c r="A352" s="14" t="str">
        <f aca="false">IF(B352="","","ARG-"&amp;TEXT(ROW()-1,"0000"))</f>
        <v>ARG-0351</v>
      </c>
      <c r="B352" s="14" t="s">
        <v>2368</v>
      </c>
      <c r="C352" s="14" t="str">
        <f aca="false">IF(B352="","",IF(LEFT(B352,3)="INT","Intramuraal",IF(LEFT(B352,3)="GVS","GVS","")))</f>
        <v>Intramuraal</v>
      </c>
      <c r="D352" s="14" t="str">
        <f aca="false">IF(B352="","",IFERROR(INDEX(Intramuraal!$F:$F,MATCH(B352,Intramuraal!$A:$A,0)),IFERROR(INDEX(GVS!$F:$F,MATCH(B352,GVS!$A:$A,0)),"onbekend ID")))</f>
        <v>osimertinib (Tagrisso®)</v>
      </c>
      <c r="E352" s="15" t="n">
        <f aca="false">IF(B352="","",IFERROR(IF(INDEX(Intramuraal!$C:$C,MATCH(B352,Intramuraal!$A:$A,0))="","",INDEX(Intramuraal!$C:$C,MATCH(B352,Intramuraal!$A:$A,0))),IFERROR(IF(INDEX(GVS!$C:$C,MATCH(B352,GVS!$A:$A,0))="","",INDEX(GVS!$C:$C,MATCH(B352,GVS!$A:$A,0))),"")))</f>
        <v>43411</v>
      </c>
      <c r="F352" s="14" t="str">
        <f aca="false">IF(B352="","",IFERROR(IF(INDEX(Intramuraal!$J:$J,MATCH(B352,Intramuraal!$A:$A,0))="","",INDEX(Intramuraal!$J:$J,MATCH(B352,Intramuraal!$A:$A,0))),IFERROR(IF(INDEX(GVS!$J:$J,MATCH(B352,GVS!$A:$A,0))="","",INDEX(GVS!$J:$J,MATCH(B352,GVS!$A:$A,0))),"")))</f>
        <v>Oncologie (solide tumoren)</v>
      </c>
      <c r="G352" s="14" t="str">
        <f aca="false">IF(B352="","",IFERROR(IF(INDEX(Intramuraal!$N:$N,MATCH(B352,Intramuraal!$A:$A,0))="","",INDEX(Intramuraal!$N:$N,MATCH(B352,Intramuraal!$A:$A,0))),IFERROR(IF(INDEX(GVS!$N:$N,MATCH(B352,GVS!$A:$A,0))="","",INDEX(GVS!$N:$N,MATCH(B352,GVS!$A:$A,0))),"")))</f>
        <v>Longkanker (NSCLC/SCLC)</v>
      </c>
      <c r="H352" s="14" t="str">
        <f aca="false">IF(B352="","",IFERROR(IF(INDEX(Intramuraal!$O:$O,MATCH(B352,Intramuraal!$A:$A,0))="","",INDEX(Intramuraal!$O:$O,MATCH(B352,Intramuraal!$A:$A,0))),IFERROR(IF(INDEX(GVS!$O:$O,MATCH(B352,GVS!$A:$A,0))="","",INDEX(GVS!$O:$O,MATCH(B352,GVS!$A:$A,0))),"")))</f>
        <v>1e lijn</v>
      </c>
      <c r="I352" s="14" t="s">
        <v>7658</v>
      </c>
      <c r="J352" s="14" t="s">
        <v>7659</v>
      </c>
      <c r="K352" s="16" t="s">
        <v>8836</v>
      </c>
      <c r="L352" s="14" t="s">
        <v>7549</v>
      </c>
      <c r="M352" s="14" t="s">
        <v>7543</v>
      </c>
      <c r="N352" s="16" t="s">
        <v>8837</v>
      </c>
      <c r="O352" s="14" t="s">
        <v>7662</v>
      </c>
      <c r="P352" s="14" t="s">
        <v>8838</v>
      </c>
      <c r="Q352" s="16"/>
      <c r="R352" s="14" t="s">
        <v>8839</v>
      </c>
      <c r="S352" s="14" t="s">
        <v>8794</v>
      </c>
      <c r="T352" s="15" t="n">
        <v>46288</v>
      </c>
      <c r="U352" s="14" t="s">
        <v>168</v>
      </c>
    </row>
    <row r="353" customFormat="false" ht="15" hidden="false" customHeight="true" outlineLevel="0" collapsed="false">
      <c r="A353" s="14" t="str">
        <f aca="false">IF(B353="","","ARG-"&amp;TEXT(ROW()-1,"0000"))</f>
        <v>ARG-0352</v>
      </c>
      <c r="B353" s="14" t="s">
        <v>2368</v>
      </c>
      <c r="C353" s="14" t="str">
        <f aca="false">IF(B353="","",IF(LEFT(B353,3)="INT","Intramuraal",IF(LEFT(B353,3)="GVS","GVS","")))</f>
        <v>Intramuraal</v>
      </c>
      <c r="D353" s="14" t="str">
        <f aca="false">IF(B353="","",IFERROR(INDEX(Intramuraal!$F:$F,MATCH(B353,Intramuraal!$A:$A,0)),IFERROR(INDEX(GVS!$F:$F,MATCH(B353,GVS!$A:$A,0)),"onbekend ID")))</f>
        <v>osimertinib (Tagrisso®)</v>
      </c>
      <c r="E353" s="15" t="n">
        <f aca="false">IF(B353="","",IFERROR(IF(INDEX(Intramuraal!$C:$C,MATCH(B353,Intramuraal!$A:$A,0))="","",INDEX(Intramuraal!$C:$C,MATCH(B353,Intramuraal!$A:$A,0))),IFERROR(IF(INDEX(GVS!$C:$C,MATCH(B353,GVS!$A:$A,0))="","",INDEX(GVS!$C:$C,MATCH(B353,GVS!$A:$A,0))),"")))</f>
        <v>43411</v>
      </c>
      <c r="F353" s="14" t="str">
        <f aca="false">IF(B353="","",IFERROR(IF(INDEX(Intramuraal!$J:$J,MATCH(B353,Intramuraal!$A:$A,0))="","",INDEX(Intramuraal!$J:$J,MATCH(B353,Intramuraal!$A:$A,0))),IFERROR(IF(INDEX(GVS!$J:$J,MATCH(B353,GVS!$A:$A,0))="","",INDEX(GVS!$J:$J,MATCH(B353,GVS!$A:$A,0))),"")))</f>
        <v>Oncologie (solide tumoren)</v>
      </c>
      <c r="G353" s="14" t="str">
        <f aca="false">IF(B353="","",IFERROR(IF(INDEX(Intramuraal!$N:$N,MATCH(B353,Intramuraal!$A:$A,0))="","",INDEX(Intramuraal!$N:$N,MATCH(B353,Intramuraal!$A:$A,0))),IFERROR(IF(INDEX(GVS!$N:$N,MATCH(B353,GVS!$A:$A,0))="","",INDEX(GVS!$N:$N,MATCH(B353,GVS!$A:$A,0))),"")))</f>
        <v>Longkanker (NSCLC/SCLC)</v>
      </c>
      <c r="H353" s="14" t="str">
        <f aca="false">IF(B353="","",IFERROR(IF(INDEX(Intramuraal!$O:$O,MATCH(B353,Intramuraal!$A:$A,0))="","",INDEX(Intramuraal!$O:$O,MATCH(B353,Intramuraal!$A:$A,0))),IFERROR(IF(INDEX(GVS!$O:$O,MATCH(B353,GVS!$A:$A,0))="","",INDEX(GVS!$O:$O,MATCH(B353,GVS!$A:$A,0))),"")))</f>
        <v>1e lijn</v>
      </c>
      <c r="I353" s="14" t="s">
        <v>7574</v>
      </c>
      <c r="J353" s="14" t="s">
        <v>7621</v>
      </c>
      <c r="K353" s="16" t="s">
        <v>8840</v>
      </c>
      <c r="L353" s="14" t="s">
        <v>7566</v>
      </c>
      <c r="M353" s="14" t="s">
        <v>7550</v>
      </c>
      <c r="N353" s="16" t="s">
        <v>8841</v>
      </c>
      <c r="O353" s="14" t="s">
        <v>7607</v>
      </c>
      <c r="P353" s="14" t="s">
        <v>8842</v>
      </c>
      <c r="Q353" s="16"/>
      <c r="R353" s="14" t="s">
        <v>8843</v>
      </c>
      <c r="S353" s="14" t="s">
        <v>8794</v>
      </c>
      <c r="T353" s="15" t="n">
        <v>46288</v>
      </c>
      <c r="U353" s="14" t="s">
        <v>168</v>
      </c>
    </row>
    <row r="354" customFormat="false" ht="15" hidden="false" customHeight="true" outlineLevel="0" collapsed="false">
      <c r="A354" s="14" t="str">
        <f aca="false">IF(B354="","","ARG-"&amp;TEXT(ROW()-1,"0000"))</f>
        <v>ARG-0353</v>
      </c>
      <c r="B354" s="14" t="s">
        <v>2299</v>
      </c>
      <c r="C354" s="14" t="str">
        <f aca="false">IF(B354="","",IF(LEFT(B354,3)="INT","Intramuraal",IF(LEFT(B354,3)="GVS","GVS","")))</f>
        <v>Intramuraal</v>
      </c>
      <c r="D354" s="14" t="str">
        <f aca="false">IF(B354="","",IFERROR(INDEX(Intramuraal!$F:$F,MATCH(B354,Intramuraal!$A:$A,0)),IFERROR(INDEX(GVS!$F:$F,MATCH(B354,GVS!$A:$A,0)),"onbekend ID")))</f>
        <v>durvalumab (Imfinzi®)</v>
      </c>
      <c r="E354" s="15" t="n">
        <f aca="false">IF(B354="","",IFERROR(IF(INDEX(Intramuraal!$C:$C,MATCH(B354,Intramuraal!$A:$A,0))="","",INDEX(Intramuraal!$C:$C,MATCH(B354,Intramuraal!$A:$A,0))),IFERROR(IF(INDEX(GVS!$C:$C,MATCH(B354,GVS!$A:$A,0))="","",INDEX(GVS!$C:$C,MATCH(B354,GVS!$A:$A,0))),"")))</f>
        <v>43556</v>
      </c>
      <c r="F354" s="14" t="str">
        <f aca="false">IF(B354="","",IFERROR(IF(INDEX(Intramuraal!$J:$J,MATCH(B354,Intramuraal!$A:$A,0))="","",INDEX(Intramuraal!$J:$J,MATCH(B354,Intramuraal!$A:$A,0))),IFERROR(IF(INDEX(GVS!$J:$J,MATCH(B354,GVS!$A:$A,0))="","",INDEX(GVS!$J:$J,MATCH(B354,GVS!$A:$A,0))),"")))</f>
        <v>Oncologie (solide tumoren)</v>
      </c>
      <c r="G354" s="14" t="str">
        <f aca="false">IF(B354="","",IFERROR(IF(INDEX(Intramuraal!$N:$N,MATCH(B354,Intramuraal!$A:$A,0))="","",INDEX(Intramuraal!$N:$N,MATCH(B354,Intramuraal!$A:$A,0))),IFERROR(IF(INDEX(GVS!$N:$N,MATCH(B354,GVS!$A:$A,0))="","",INDEX(GVS!$N:$N,MATCH(B354,GVS!$A:$A,0))),"")))</f>
        <v>Longkanker (NSCLC/SCLC)</v>
      </c>
      <c r="H354" s="14" t="str">
        <f aca="false">IF(B354="","",IFERROR(IF(INDEX(Intramuraal!$O:$O,MATCH(B354,Intramuraal!$A:$A,0))="","",INDEX(Intramuraal!$O:$O,MATCH(B354,Intramuraal!$A:$A,0))),IFERROR(IF(INDEX(GVS!$O:$O,MATCH(B354,GVS!$A:$A,0))="","",INDEX(GVS!$O:$O,MATCH(B354,GVS!$A:$A,0))),"")))</f>
        <v>Onderhoud / consolidatie</v>
      </c>
      <c r="I354" s="14" t="s">
        <v>7532</v>
      </c>
      <c r="J354" s="14" t="s">
        <v>7678</v>
      </c>
      <c r="K354" s="16" t="s">
        <v>8844</v>
      </c>
      <c r="L354" s="14" t="s">
        <v>7535</v>
      </c>
      <c r="M354" s="14" t="s">
        <v>7536</v>
      </c>
      <c r="N354" s="16" t="s">
        <v>8845</v>
      </c>
      <c r="O354" s="14" t="s">
        <v>7607</v>
      </c>
      <c r="P354" s="14" t="s">
        <v>7780</v>
      </c>
      <c r="Q354" s="16"/>
      <c r="R354" s="14" t="s">
        <v>8846</v>
      </c>
      <c r="S354" s="14" t="s">
        <v>8847</v>
      </c>
      <c r="T354" s="15" t="n">
        <v>46288</v>
      </c>
      <c r="U354" s="14" t="s">
        <v>168</v>
      </c>
    </row>
    <row r="355" customFormat="false" ht="15" hidden="false" customHeight="true" outlineLevel="0" collapsed="false">
      <c r="A355" s="14" t="str">
        <f aca="false">IF(B355="","","ARG-"&amp;TEXT(ROW()-1,"0000"))</f>
        <v>ARG-0354</v>
      </c>
      <c r="B355" s="14" t="s">
        <v>2299</v>
      </c>
      <c r="C355" s="14" t="str">
        <f aca="false">IF(B355="","",IF(LEFT(B355,3)="INT","Intramuraal",IF(LEFT(B355,3)="GVS","GVS","")))</f>
        <v>Intramuraal</v>
      </c>
      <c r="D355" s="14" t="str">
        <f aca="false">IF(B355="","",IFERROR(INDEX(Intramuraal!$F:$F,MATCH(B355,Intramuraal!$A:$A,0)),IFERROR(INDEX(GVS!$F:$F,MATCH(B355,GVS!$A:$A,0)),"onbekend ID")))</f>
        <v>durvalumab (Imfinzi®)</v>
      </c>
      <c r="E355" s="15" t="n">
        <f aca="false">IF(B355="","",IFERROR(IF(INDEX(Intramuraal!$C:$C,MATCH(B355,Intramuraal!$A:$A,0))="","",INDEX(Intramuraal!$C:$C,MATCH(B355,Intramuraal!$A:$A,0))),IFERROR(IF(INDEX(GVS!$C:$C,MATCH(B355,GVS!$A:$A,0))="","",INDEX(GVS!$C:$C,MATCH(B355,GVS!$A:$A,0))),"")))</f>
        <v>43556</v>
      </c>
      <c r="F355" s="14" t="str">
        <f aca="false">IF(B355="","",IFERROR(IF(INDEX(Intramuraal!$J:$J,MATCH(B355,Intramuraal!$A:$A,0))="","",INDEX(Intramuraal!$J:$J,MATCH(B355,Intramuraal!$A:$A,0))),IFERROR(IF(INDEX(GVS!$J:$J,MATCH(B355,GVS!$A:$A,0))="","",INDEX(GVS!$J:$J,MATCH(B355,GVS!$A:$A,0))),"")))</f>
        <v>Oncologie (solide tumoren)</v>
      </c>
      <c r="G355" s="14" t="str">
        <f aca="false">IF(B355="","",IFERROR(IF(INDEX(Intramuraal!$N:$N,MATCH(B355,Intramuraal!$A:$A,0))="","",INDEX(Intramuraal!$N:$N,MATCH(B355,Intramuraal!$A:$A,0))),IFERROR(IF(INDEX(GVS!$N:$N,MATCH(B355,GVS!$A:$A,0))="","",INDEX(GVS!$N:$N,MATCH(B355,GVS!$A:$A,0))),"")))</f>
        <v>Longkanker (NSCLC/SCLC)</v>
      </c>
      <c r="H355" s="14" t="str">
        <f aca="false">IF(B355="","",IFERROR(IF(INDEX(Intramuraal!$O:$O,MATCH(B355,Intramuraal!$A:$A,0))="","",INDEX(Intramuraal!$O:$O,MATCH(B355,Intramuraal!$A:$A,0))),IFERROR(IF(INDEX(GVS!$O:$O,MATCH(B355,GVS!$A:$A,0))="","",INDEX(GVS!$O:$O,MATCH(B355,GVS!$A:$A,0))),"")))</f>
        <v>Onderhoud / consolidatie</v>
      </c>
      <c r="I355" s="14" t="s">
        <v>7580</v>
      </c>
      <c r="J355" s="14" t="s">
        <v>7604</v>
      </c>
      <c r="K355" s="16" t="s">
        <v>8848</v>
      </c>
      <c r="L355" s="14" t="s">
        <v>7549</v>
      </c>
      <c r="M355" s="14" t="s">
        <v>7536</v>
      </c>
      <c r="N355" s="16" t="s">
        <v>8849</v>
      </c>
      <c r="O355" s="14" t="s">
        <v>7607</v>
      </c>
      <c r="P355" s="14" t="s">
        <v>7916</v>
      </c>
      <c r="Q355" s="16"/>
      <c r="R355" s="14" t="s">
        <v>8850</v>
      </c>
      <c r="S355" s="14" t="s">
        <v>8847</v>
      </c>
      <c r="T355" s="15" t="n">
        <v>46288</v>
      </c>
      <c r="U355" s="14" t="s">
        <v>168</v>
      </c>
    </row>
    <row r="356" customFormat="false" ht="15" hidden="false" customHeight="true" outlineLevel="0" collapsed="false">
      <c r="A356" s="14" t="str">
        <f aca="false">IF(B356="","","ARG-"&amp;TEXT(ROW()-1,"0000"))</f>
        <v>ARG-0355</v>
      </c>
      <c r="B356" s="14" t="s">
        <v>2299</v>
      </c>
      <c r="C356" s="14" t="str">
        <f aca="false">IF(B356="","",IF(LEFT(B356,3)="INT","Intramuraal",IF(LEFT(B356,3)="GVS","GVS","")))</f>
        <v>Intramuraal</v>
      </c>
      <c r="D356" s="14" t="str">
        <f aca="false">IF(B356="","",IFERROR(INDEX(Intramuraal!$F:$F,MATCH(B356,Intramuraal!$A:$A,0)),IFERROR(INDEX(GVS!$F:$F,MATCH(B356,GVS!$A:$A,0)),"onbekend ID")))</f>
        <v>durvalumab (Imfinzi®)</v>
      </c>
      <c r="E356" s="15" t="n">
        <f aca="false">IF(B356="","",IFERROR(IF(INDEX(Intramuraal!$C:$C,MATCH(B356,Intramuraal!$A:$A,0))="","",INDEX(Intramuraal!$C:$C,MATCH(B356,Intramuraal!$A:$A,0))),IFERROR(IF(INDEX(GVS!$C:$C,MATCH(B356,GVS!$A:$A,0))="","",INDEX(GVS!$C:$C,MATCH(B356,GVS!$A:$A,0))),"")))</f>
        <v>43556</v>
      </c>
      <c r="F356" s="14" t="str">
        <f aca="false">IF(B356="","",IFERROR(IF(INDEX(Intramuraal!$J:$J,MATCH(B356,Intramuraal!$A:$A,0))="","",INDEX(Intramuraal!$J:$J,MATCH(B356,Intramuraal!$A:$A,0))),IFERROR(IF(INDEX(GVS!$J:$J,MATCH(B356,GVS!$A:$A,0))="","",INDEX(GVS!$J:$J,MATCH(B356,GVS!$A:$A,0))),"")))</f>
        <v>Oncologie (solide tumoren)</v>
      </c>
      <c r="G356" s="14" t="str">
        <f aca="false">IF(B356="","",IFERROR(IF(INDEX(Intramuraal!$N:$N,MATCH(B356,Intramuraal!$A:$A,0))="","",INDEX(Intramuraal!$N:$N,MATCH(B356,Intramuraal!$A:$A,0))),IFERROR(IF(INDEX(GVS!$N:$N,MATCH(B356,GVS!$A:$A,0))="","",INDEX(GVS!$N:$N,MATCH(B356,GVS!$A:$A,0))),"")))</f>
        <v>Longkanker (NSCLC/SCLC)</v>
      </c>
      <c r="H356" s="14" t="str">
        <f aca="false">IF(B356="","",IFERROR(IF(INDEX(Intramuraal!$O:$O,MATCH(B356,Intramuraal!$A:$A,0))="","",INDEX(Intramuraal!$O:$O,MATCH(B356,Intramuraal!$A:$A,0))),IFERROR(IF(INDEX(GVS!$O:$O,MATCH(B356,GVS!$A:$A,0))="","",INDEX(GVS!$O:$O,MATCH(B356,GVS!$A:$A,0))),"")))</f>
        <v>Onderhoud / consolidatie</v>
      </c>
      <c r="I356" s="14" t="s">
        <v>7658</v>
      </c>
      <c r="J356" s="14" t="s">
        <v>7659</v>
      </c>
      <c r="K356" s="16" t="s">
        <v>8851</v>
      </c>
      <c r="L356" s="14" t="s">
        <v>7549</v>
      </c>
      <c r="M356" s="14" t="s">
        <v>7543</v>
      </c>
      <c r="N356" s="16" t="s">
        <v>8852</v>
      </c>
      <c r="O356" s="14" t="s">
        <v>7607</v>
      </c>
      <c r="P356" s="14" t="s">
        <v>7703</v>
      </c>
      <c r="Q356" s="16"/>
      <c r="R356" s="14" t="s">
        <v>8853</v>
      </c>
      <c r="S356" s="14" t="s">
        <v>8847</v>
      </c>
      <c r="T356" s="15" t="n">
        <v>46288</v>
      </c>
      <c r="U356" s="14" t="s">
        <v>168</v>
      </c>
    </row>
    <row r="357" customFormat="false" ht="15" hidden="false" customHeight="true" outlineLevel="0" collapsed="false">
      <c r="A357" s="14" t="str">
        <f aca="false">IF(B357="","","ARG-"&amp;TEXT(ROW()-1,"0000"))</f>
        <v>ARG-0356</v>
      </c>
      <c r="B357" s="14" t="s">
        <v>2299</v>
      </c>
      <c r="C357" s="14" t="str">
        <f aca="false">IF(B357="","",IF(LEFT(B357,3)="INT","Intramuraal",IF(LEFT(B357,3)="GVS","GVS","")))</f>
        <v>Intramuraal</v>
      </c>
      <c r="D357" s="14" t="str">
        <f aca="false">IF(B357="","",IFERROR(INDEX(Intramuraal!$F:$F,MATCH(B357,Intramuraal!$A:$A,0)),IFERROR(INDEX(GVS!$F:$F,MATCH(B357,GVS!$A:$A,0)),"onbekend ID")))</f>
        <v>durvalumab (Imfinzi®)</v>
      </c>
      <c r="E357" s="15" t="n">
        <f aca="false">IF(B357="","",IFERROR(IF(INDEX(Intramuraal!$C:$C,MATCH(B357,Intramuraal!$A:$A,0))="","",INDEX(Intramuraal!$C:$C,MATCH(B357,Intramuraal!$A:$A,0))),IFERROR(IF(INDEX(GVS!$C:$C,MATCH(B357,GVS!$A:$A,0))="","",INDEX(GVS!$C:$C,MATCH(B357,GVS!$A:$A,0))),"")))</f>
        <v>43556</v>
      </c>
      <c r="F357" s="14" t="str">
        <f aca="false">IF(B357="","",IFERROR(IF(INDEX(Intramuraal!$J:$J,MATCH(B357,Intramuraal!$A:$A,0))="","",INDEX(Intramuraal!$J:$J,MATCH(B357,Intramuraal!$A:$A,0))),IFERROR(IF(INDEX(GVS!$J:$J,MATCH(B357,GVS!$A:$A,0))="","",INDEX(GVS!$J:$J,MATCH(B357,GVS!$A:$A,0))),"")))</f>
        <v>Oncologie (solide tumoren)</v>
      </c>
      <c r="G357" s="14" t="str">
        <f aca="false">IF(B357="","",IFERROR(IF(INDEX(Intramuraal!$N:$N,MATCH(B357,Intramuraal!$A:$A,0))="","",INDEX(Intramuraal!$N:$N,MATCH(B357,Intramuraal!$A:$A,0))),IFERROR(IF(INDEX(GVS!$N:$N,MATCH(B357,GVS!$A:$A,0))="","",INDEX(GVS!$N:$N,MATCH(B357,GVS!$A:$A,0))),"")))</f>
        <v>Longkanker (NSCLC/SCLC)</v>
      </c>
      <c r="H357" s="14" t="str">
        <f aca="false">IF(B357="","",IFERROR(IF(INDEX(Intramuraal!$O:$O,MATCH(B357,Intramuraal!$A:$A,0))="","",INDEX(Intramuraal!$O:$O,MATCH(B357,Intramuraal!$A:$A,0))),IFERROR(IF(INDEX(GVS!$O:$O,MATCH(B357,GVS!$A:$A,0))="","",INDEX(GVS!$O:$O,MATCH(B357,GVS!$A:$A,0))),"")))</f>
        <v>Onderhoud / consolidatie</v>
      </c>
      <c r="I357" s="14" t="s">
        <v>7574</v>
      </c>
      <c r="J357" s="14" t="s">
        <v>7599</v>
      </c>
      <c r="K357" s="16" t="s">
        <v>8854</v>
      </c>
      <c r="L357" s="14" t="s">
        <v>7566</v>
      </c>
      <c r="M357" s="14" t="s">
        <v>7543</v>
      </c>
      <c r="N357" s="16" t="s">
        <v>8855</v>
      </c>
      <c r="O357" s="14" t="s">
        <v>7607</v>
      </c>
      <c r="P357" s="14" t="s">
        <v>8856</v>
      </c>
      <c r="Q357" s="16"/>
      <c r="R357" s="14" t="s">
        <v>8857</v>
      </c>
      <c r="S357" s="14" t="s">
        <v>8847</v>
      </c>
      <c r="T357" s="15" t="n">
        <v>46288</v>
      </c>
      <c r="U357" s="14" t="s">
        <v>168</v>
      </c>
    </row>
    <row r="358" customFormat="false" ht="15" hidden="false" customHeight="true" outlineLevel="0" collapsed="false">
      <c r="A358" s="14" t="str">
        <f aca="false">IF(B358="","","ARG-"&amp;TEXT(ROW()-1,"0000"))</f>
        <v>ARG-0357</v>
      </c>
      <c r="B358" s="14" t="s">
        <v>2271</v>
      </c>
      <c r="C358" s="14" t="str">
        <f aca="false">IF(B358="","",IF(LEFT(B358,3)="INT","Intramuraal",IF(LEFT(B358,3)="GVS","GVS","")))</f>
        <v>Intramuraal</v>
      </c>
      <c r="D358" s="14" t="str">
        <f aca="false">IF(B358="","",IFERROR(INDEX(Intramuraal!$F:$F,MATCH(B358,Intramuraal!$A:$A,0)),IFERROR(INDEX(GVS!$F:$F,MATCH(B358,GVS!$A:$A,0)),"onbekend ID")))</f>
        <v>ipilimumab (Yervoy®) in combinatie met nivolumab (Opdivo®)</v>
      </c>
      <c r="E358" s="15" t="n">
        <f aca="false">IF(B358="","",IFERROR(IF(INDEX(Intramuraal!$C:$C,MATCH(B358,Intramuraal!$A:$A,0))="","",INDEX(Intramuraal!$C:$C,MATCH(B358,Intramuraal!$A:$A,0))),IFERROR(IF(INDEX(GVS!$C:$C,MATCH(B358,GVS!$A:$A,0))="","",INDEX(GVS!$C:$C,MATCH(B358,GVS!$A:$A,0))),"")))</f>
        <v>43614</v>
      </c>
      <c r="F358" s="14" t="str">
        <f aca="false">IF(B358="","",IFERROR(IF(INDEX(Intramuraal!$J:$J,MATCH(B358,Intramuraal!$A:$A,0))="","",INDEX(Intramuraal!$J:$J,MATCH(B358,Intramuraal!$A:$A,0))),IFERROR(IF(INDEX(GVS!$J:$J,MATCH(B358,GVS!$A:$A,0))="","",INDEX(GVS!$J:$J,MATCH(B358,GVS!$A:$A,0))),"")))</f>
        <v>Oncologie (solide tumoren)</v>
      </c>
      <c r="G358" s="14" t="str">
        <f aca="false">IF(B358="","",IFERROR(IF(INDEX(Intramuraal!$N:$N,MATCH(B358,Intramuraal!$A:$A,0))="","",INDEX(Intramuraal!$N:$N,MATCH(B358,Intramuraal!$A:$A,0))),IFERROR(IF(INDEX(GVS!$N:$N,MATCH(B358,GVS!$A:$A,0))="","",INDEX(GVS!$N:$N,MATCH(B358,GVS!$A:$A,0))),"")))</f>
        <v>Niercelkanker</v>
      </c>
      <c r="H358" s="14" t="str">
        <f aca="false">IF(B358="","",IFERROR(IF(INDEX(Intramuraal!$O:$O,MATCH(B358,Intramuraal!$A:$A,0))="","",INDEX(Intramuraal!$O:$O,MATCH(B358,Intramuraal!$A:$A,0))),IFERROR(IF(INDEX(GVS!$O:$O,MATCH(B358,GVS!$A:$A,0))="","",INDEX(GVS!$O:$O,MATCH(B358,GVS!$A:$A,0))),"")))</f>
        <v>1e lijn</v>
      </c>
      <c r="I358" s="14" t="s">
        <v>7532</v>
      </c>
      <c r="J358" s="14" t="s">
        <v>7678</v>
      </c>
      <c r="K358" s="16" t="s">
        <v>8858</v>
      </c>
      <c r="L358" s="14" t="s">
        <v>7535</v>
      </c>
      <c r="M358" s="14" t="s">
        <v>7536</v>
      </c>
      <c r="N358" s="16" t="s">
        <v>8859</v>
      </c>
      <c r="O358" s="14" t="s">
        <v>7607</v>
      </c>
      <c r="P358" s="14" t="s">
        <v>7780</v>
      </c>
      <c r="Q358" s="16"/>
      <c r="R358" s="14" t="s">
        <v>8860</v>
      </c>
      <c r="S358" s="14" t="s">
        <v>8847</v>
      </c>
      <c r="T358" s="15" t="n">
        <v>46288</v>
      </c>
      <c r="U358" s="14" t="s">
        <v>168</v>
      </c>
    </row>
    <row r="359" customFormat="false" ht="15" hidden="false" customHeight="true" outlineLevel="0" collapsed="false">
      <c r="A359" s="14" t="str">
        <f aca="false">IF(B359="","","ARG-"&amp;TEXT(ROW()-1,"0000"))</f>
        <v>ARG-0358</v>
      </c>
      <c r="B359" s="14" t="s">
        <v>2271</v>
      </c>
      <c r="C359" s="14" t="str">
        <f aca="false">IF(B359="","",IF(LEFT(B359,3)="INT","Intramuraal",IF(LEFT(B359,3)="GVS","GVS","")))</f>
        <v>Intramuraal</v>
      </c>
      <c r="D359" s="14" t="str">
        <f aca="false">IF(B359="","",IFERROR(INDEX(Intramuraal!$F:$F,MATCH(B359,Intramuraal!$A:$A,0)),IFERROR(INDEX(GVS!$F:$F,MATCH(B359,GVS!$A:$A,0)),"onbekend ID")))</f>
        <v>ipilimumab (Yervoy®) in combinatie met nivolumab (Opdivo®)</v>
      </c>
      <c r="E359" s="15" t="n">
        <f aca="false">IF(B359="","",IFERROR(IF(INDEX(Intramuraal!$C:$C,MATCH(B359,Intramuraal!$A:$A,0))="","",INDEX(Intramuraal!$C:$C,MATCH(B359,Intramuraal!$A:$A,0))),IFERROR(IF(INDEX(GVS!$C:$C,MATCH(B359,GVS!$A:$A,0))="","",INDEX(GVS!$C:$C,MATCH(B359,GVS!$A:$A,0))),"")))</f>
        <v>43614</v>
      </c>
      <c r="F359" s="14" t="str">
        <f aca="false">IF(B359="","",IFERROR(IF(INDEX(Intramuraal!$J:$J,MATCH(B359,Intramuraal!$A:$A,0))="","",INDEX(Intramuraal!$J:$J,MATCH(B359,Intramuraal!$A:$A,0))),IFERROR(IF(INDEX(GVS!$J:$J,MATCH(B359,GVS!$A:$A,0))="","",INDEX(GVS!$J:$J,MATCH(B359,GVS!$A:$A,0))),"")))</f>
        <v>Oncologie (solide tumoren)</v>
      </c>
      <c r="G359" s="14" t="str">
        <f aca="false">IF(B359="","",IFERROR(IF(INDEX(Intramuraal!$N:$N,MATCH(B359,Intramuraal!$A:$A,0))="","",INDEX(Intramuraal!$N:$N,MATCH(B359,Intramuraal!$A:$A,0))),IFERROR(IF(INDEX(GVS!$N:$N,MATCH(B359,GVS!$A:$A,0))="","",INDEX(GVS!$N:$N,MATCH(B359,GVS!$A:$A,0))),"")))</f>
        <v>Niercelkanker</v>
      </c>
      <c r="H359" s="14" t="str">
        <f aca="false">IF(B359="","",IFERROR(IF(INDEX(Intramuraal!$O:$O,MATCH(B359,Intramuraal!$A:$A,0))="","",INDEX(Intramuraal!$O:$O,MATCH(B359,Intramuraal!$A:$A,0))),IFERROR(IF(INDEX(GVS!$O:$O,MATCH(B359,GVS!$A:$A,0))="","",INDEX(GVS!$O:$O,MATCH(B359,GVS!$A:$A,0))),"")))</f>
        <v>1e lijn</v>
      </c>
      <c r="I359" s="14" t="s">
        <v>7532</v>
      </c>
      <c r="J359" s="14" t="s">
        <v>7712</v>
      </c>
      <c r="K359" s="16" t="s">
        <v>8861</v>
      </c>
      <c r="L359" s="14" t="s">
        <v>7549</v>
      </c>
      <c r="M359" s="14" t="s">
        <v>7536</v>
      </c>
      <c r="N359" s="16" t="s">
        <v>8862</v>
      </c>
      <c r="O359" s="14" t="s">
        <v>7607</v>
      </c>
      <c r="P359" s="14" t="s">
        <v>8863</v>
      </c>
      <c r="Q359" s="16"/>
      <c r="R359" s="14" t="s">
        <v>8864</v>
      </c>
      <c r="S359" s="14" t="s">
        <v>8847</v>
      </c>
      <c r="T359" s="15" t="n">
        <v>46288</v>
      </c>
      <c r="U359" s="14" t="s">
        <v>168</v>
      </c>
    </row>
    <row r="360" customFormat="false" ht="15" hidden="false" customHeight="true" outlineLevel="0" collapsed="false">
      <c r="A360" s="14" t="str">
        <f aca="false">IF(B360="","","ARG-"&amp;TEXT(ROW()-1,"0000"))</f>
        <v>ARG-0359</v>
      </c>
      <c r="B360" s="14" t="s">
        <v>2271</v>
      </c>
      <c r="C360" s="14" t="str">
        <f aca="false">IF(B360="","",IF(LEFT(B360,3)="INT","Intramuraal",IF(LEFT(B360,3)="GVS","GVS","")))</f>
        <v>Intramuraal</v>
      </c>
      <c r="D360" s="14" t="str">
        <f aca="false">IF(B360="","",IFERROR(INDEX(Intramuraal!$F:$F,MATCH(B360,Intramuraal!$A:$A,0)),IFERROR(INDEX(GVS!$F:$F,MATCH(B360,GVS!$A:$A,0)),"onbekend ID")))</f>
        <v>ipilimumab (Yervoy®) in combinatie met nivolumab (Opdivo®)</v>
      </c>
      <c r="E360" s="15" t="n">
        <f aca="false">IF(B360="","",IFERROR(IF(INDEX(Intramuraal!$C:$C,MATCH(B360,Intramuraal!$A:$A,0))="","",INDEX(Intramuraal!$C:$C,MATCH(B360,Intramuraal!$A:$A,0))),IFERROR(IF(INDEX(GVS!$C:$C,MATCH(B360,GVS!$A:$A,0))="","",INDEX(GVS!$C:$C,MATCH(B360,GVS!$A:$A,0))),"")))</f>
        <v>43614</v>
      </c>
      <c r="F360" s="14" t="str">
        <f aca="false">IF(B360="","",IFERROR(IF(INDEX(Intramuraal!$J:$J,MATCH(B360,Intramuraal!$A:$A,0))="","",INDEX(Intramuraal!$J:$J,MATCH(B360,Intramuraal!$A:$A,0))),IFERROR(IF(INDEX(GVS!$J:$J,MATCH(B360,GVS!$A:$A,0))="","",INDEX(GVS!$J:$J,MATCH(B360,GVS!$A:$A,0))),"")))</f>
        <v>Oncologie (solide tumoren)</v>
      </c>
      <c r="G360" s="14" t="str">
        <f aca="false">IF(B360="","",IFERROR(IF(INDEX(Intramuraal!$N:$N,MATCH(B360,Intramuraal!$A:$A,0))="","",INDEX(Intramuraal!$N:$N,MATCH(B360,Intramuraal!$A:$A,0))),IFERROR(IF(INDEX(GVS!$N:$N,MATCH(B360,GVS!$A:$A,0))="","",INDEX(GVS!$N:$N,MATCH(B360,GVS!$A:$A,0))),"")))</f>
        <v>Niercelkanker</v>
      </c>
      <c r="H360" s="14" t="str">
        <f aca="false">IF(B360="","",IFERROR(IF(INDEX(Intramuraal!$O:$O,MATCH(B360,Intramuraal!$A:$A,0))="","",INDEX(Intramuraal!$O:$O,MATCH(B360,Intramuraal!$A:$A,0))),IFERROR(IF(INDEX(GVS!$O:$O,MATCH(B360,GVS!$A:$A,0))="","",INDEX(GVS!$O:$O,MATCH(B360,GVS!$A:$A,0))),"")))</f>
        <v>1e lijn</v>
      </c>
      <c r="I360" s="14" t="s">
        <v>7580</v>
      </c>
      <c r="J360" s="14" t="s">
        <v>7564</v>
      </c>
      <c r="K360" s="16" t="s">
        <v>8865</v>
      </c>
      <c r="L360" s="14" t="s">
        <v>7549</v>
      </c>
      <c r="M360" s="14" t="s">
        <v>7536</v>
      </c>
      <c r="N360" s="16" t="s">
        <v>8866</v>
      </c>
      <c r="O360" s="14" t="s">
        <v>7614</v>
      </c>
      <c r="P360" s="14" t="s">
        <v>8867</v>
      </c>
      <c r="Q360" s="16"/>
      <c r="R360" s="14" t="s">
        <v>8868</v>
      </c>
      <c r="S360" s="14" t="s">
        <v>8847</v>
      </c>
      <c r="T360" s="15" t="n">
        <v>46288</v>
      </c>
      <c r="U360" s="14" t="s">
        <v>168</v>
      </c>
    </row>
    <row r="361" customFormat="false" ht="15" hidden="false" customHeight="true" outlineLevel="0" collapsed="false">
      <c r="A361" s="14" t="str">
        <f aca="false">IF(B361="","","ARG-"&amp;TEXT(ROW()-1,"0000"))</f>
        <v>ARG-0360</v>
      </c>
      <c r="B361" s="14" t="s">
        <v>2271</v>
      </c>
      <c r="C361" s="14" t="str">
        <f aca="false">IF(B361="","",IF(LEFT(B361,3)="INT","Intramuraal",IF(LEFT(B361,3)="GVS","GVS","")))</f>
        <v>Intramuraal</v>
      </c>
      <c r="D361" s="14" t="str">
        <f aca="false">IF(B361="","",IFERROR(INDEX(Intramuraal!$F:$F,MATCH(B361,Intramuraal!$A:$A,0)),IFERROR(INDEX(GVS!$F:$F,MATCH(B361,GVS!$A:$A,0)),"onbekend ID")))</f>
        <v>ipilimumab (Yervoy®) in combinatie met nivolumab (Opdivo®)</v>
      </c>
      <c r="E361" s="15" t="n">
        <f aca="false">IF(B361="","",IFERROR(IF(INDEX(Intramuraal!$C:$C,MATCH(B361,Intramuraal!$A:$A,0))="","",INDEX(Intramuraal!$C:$C,MATCH(B361,Intramuraal!$A:$A,0))),IFERROR(IF(INDEX(GVS!$C:$C,MATCH(B361,GVS!$A:$A,0))="","",INDEX(GVS!$C:$C,MATCH(B361,GVS!$A:$A,0))),"")))</f>
        <v>43614</v>
      </c>
      <c r="F361" s="14" t="str">
        <f aca="false">IF(B361="","",IFERROR(IF(INDEX(Intramuraal!$J:$J,MATCH(B361,Intramuraal!$A:$A,0))="","",INDEX(Intramuraal!$J:$J,MATCH(B361,Intramuraal!$A:$A,0))),IFERROR(IF(INDEX(GVS!$J:$J,MATCH(B361,GVS!$A:$A,0))="","",INDEX(GVS!$J:$J,MATCH(B361,GVS!$A:$A,0))),"")))</f>
        <v>Oncologie (solide tumoren)</v>
      </c>
      <c r="G361" s="14" t="str">
        <f aca="false">IF(B361="","",IFERROR(IF(INDEX(Intramuraal!$N:$N,MATCH(B361,Intramuraal!$A:$A,0))="","",INDEX(Intramuraal!$N:$N,MATCH(B361,Intramuraal!$A:$A,0))),IFERROR(IF(INDEX(GVS!$N:$N,MATCH(B361,GVS!$A:$A,0))="","",INDEX(GVS!$N:$N,MATCH(B361,GVS!$A:$A,0))),"")))</f>
        <v>Niercelkanker</v>
      </c>
      <c r="H361" s="14" t="str">
        <f aca="false">IF(B361="","",IFERROR(IF(INDEX(Intramuraal!$O:$O,MATCH(B361,Intramuraal!$A:$A,0))="","",INDEX(Intramuraal!$O:$O,MATCH(B361,Intramuraal!$A:$A,0))),IFERROR(IF(INDEX(GVS!$O:$O,MATCH(B361,GVS!$A:$A,0))="","",INDEX(GVS!$O:$O,MATCH(B361,GVS!$A:$A,0))),"")))</f>
        <v>1e lijn</v>
      </c>
      <c r="I361" s="14" t="s">
        <v>7580</v>
      </c>
      <c r="J361" s="14" t="s">
        <v>7604</v>
      </c>
      <c r="K361" s="16" t="s">
        <v>8869</v>
      </c>
      <c r="L361" s="14" t="s">
        <v>7586</v>
      </c>
      <c r="M361" s="14" t="s">
        <v>7536</v>
      </c>
      <c r="N361" s="16" t="s">
        <v>8870</v>
      </c>
      <c r="O361" s="14" t="s">
        <v>7607</v>
      </c>
      <c r="P361" s="14" t="s">
        <v>8871</v>
      </c>
      <c r="Q361" s="16"/>
      <c r="R361" s="14" t="s">
        <v>8872</v>
      </c>
      <c r="S361" s="14" t="s">
        <v>8847</v>
      </c>
      <c r="T361" s="15" t="n">
        <v>46288</v>
      </c>
      <c r="U361" s="14" t="s">
        <v>168</v>
      </c>
    </row>
    <row r="362" customFormat="false" ht="15" hidden="false" customHeight="true" outlineLevel="0" collapsed="false">
      <c r="A362" s="14" t="str">
        <f aca="false">IF(B362="","","ARG-"&amp;TEXT(ROW()-1,"0000"))</f>
        <v>ARG-0361</v>
      </c>
      <c r="B362" s="14" t="s">
        <v>2271</v>
      </c>
      <c r="C362" s="14" t="str">
        <f aca="false">IF(B362="","",IF(LEFT(B362,3)="INT","Intramuraal",IF(LEFT(B362,3)="GVS","GVS","")))</f>
        <v>Intramuraal</v>
      </c>
      <c r="D362" s="14" t="str">
        <f aca="false">IF(B362="","",IFERROR(INDEX(Intramuraal!$F:$F,MATCH(B362,Intramuraal!$A:$A,0)),IFERROR(INDEX(GVS!$F:$F,MATCH(B362,GVS!$A:$A,0)),"onbekend ID")))</f>
        <v>ipilimumab (Yervoy®) in combinatie met nivolumab (Opdivo®)</v>
      </c>
      <c r="E362" s="15" t="n">
        <f aca="false">IF(B362="","",IFERROR(IF(INDEX(Intramuraal!$C:$C,MATCH(B362,Intramuraal!$A:$A,0))="","",INDEX(Intramuraal!$C:$C,MATCH(B362,Intramuraal!$A:$A,0))),IFERROR(IF(INDEX(GVS!$C:$C,MATCH(B362,GVS!$A:$A,0))="","",INDEX(GVS!$C:$C,MATCH(B362,GVS!$A:$A,0))),"")))</f>
        <v>43614</v>
      </c>
      <c r="F362" s="14" t="str">
        <f aca="false">IF(B362="","",IFERROR(IF(INDEX(Intramuraal!$J:$J,MATCH(B362,Intramuraal!$A:$A,0))="","",INDEX(Intramuraal!$J:$J,MATCH(B362,Intramuraal!$A:$A,0))),IFERROR(IF(INDEX(GVS!$J:$J,MATCH(B362,GVS!$A:$A,0))="","",INDEX(GVS!$J:$J,MATCH(B362,GVS!$A:$A,0))),"")))</f>
        <v>Oncologie (solide tumoren)</v>
      </c>
      <c r="G362" s="14" t="str">
        <f aca="false">IF(B362="","",IFERROR(IF(INDEX(Intramuraal!$N:$N,MATCH(B362,Intramuraal!$A:$A,0))="","",INDEX(Intramuraal!$N:$N,MATCH(B362,Intramuraal!$A:$A,0))),IFERROR(IF(INDEX(GVS!$N:$N,MATCH(B362,GVS!$A:$A,0))="","",INDEX(GVS!$N:$N,MATCH(B362,GVS!$A:$A,0))),"")))</f>
        <v>Niercelkanker</v>
      </c>
      <c r="H362" s="14" t="str">
        <f aca="false">IF(B362="","",IFERROR(IF(INDEX(Intramuraal!$O:$O,MATCH(B362,Intramuraal!$A:$A,0))="","",INDEX(Intramuraal!$O:$O,MATCH(B362,Intramuraal!$A:$A,0))),IFERROR(IF(INDEX(GVS!$O:$O,MATCH(B362,GVS!$A:$A,0))="","",INDEX(GVS!$O:$O,MATCH(B362,GVS!$A:$A,0))),"")))</f>
        <v>1e lijn</v>
      </c>
      <c r="I362" s="14" t="s">
        <v>7580</v>
      </c>
      <c r="J362" s="14" t="s">
        <v>7559</v>
      </c>
      <c r="K362" s="16" t="s">
        <v>8873</v>
      </c>
      <c r="L362" s="14" t="s">
        <v>7549</v>
      </c>
      <c r="M362" s="14" t="s">
        <v>7543</v>
      </c>
      <c r="N362" s="16" t="s">
        <v>8874</v>
      </c>
      <c r="O362" s="14" t="s">
        <v>7607</v>
      </c>
      <c r="P362" s="14" t="s">
        <v>7703</v>
      </c>
      <c r="Q362" s="16"/>
      <c r="R362" s="14" t="s">
        <v>8875</v>
      </c>
      <c r="S362" s="14" t="s">
        <v>8847</v>
      </c>
      <c r="T362" s="15" t="n">
        <v>46288</v>
      </c>
      <c r="U362" s="14" t="s">
        <v>168</v>
      </c>
    </row>
    <row r="363" customFormat="false" ht="15" hidden="false" customHeight="true" outlineLevel="0" collapsed="false">
      <c r="A363" s="14" t="str">
        <f aca="false">IF(B363="","","ARG-"&amp;TEXT(ROW()-1,"0000"))</f>
        <v>ARG-0362</v>
      </c>
      <c r="B363" s="14" t="s">
        <v>2271</v>
      </c>
      <c r="C363" s="14" t="str">
        <f aca="false">IF(B363="","",IF(LEFT(B363,3)="INT","Intramuraal",IF(LEFT(B363,3)="GVS","GVS","")))</f>
        <v>Intramuraal</v>
      </c>
      <c r="D363" s="14" t="str">
        <f aca="false">IF(B363="","",IFERROR(INDEX(Intramuraal!$F:$F,MATCH(B363,Intramuraal!$A:$A,0)),IFERROR(INDEX(GVS!$F:$F,MATCH(B363,GVS!$A:$A,0)),"onbekend ID")))</f>
        <v>ipilimumab (Yervoy®) in combinatie met nivolumab (Opdivo®)</v>
      </c>
      <c r="E363" s="15" t="n">
        <f aca="false">IF(B363="","",IFERROR(IF(INDEX(Intramuraal!$C:$C,MATCH(B363,Intramuraal!$A:$A,0))="","",INDEX(Intramuraal!$C:$C,MATCH(B363,Intramuraal!$A:$A,0))),IFERROR(IF(INDEX(GVS!$C:$C,MATCH(B363,GVS!$A:$A,0))="","",INDEX(GVS!$C:$C,MATCH(B363,GVS!$A:$A,0))),"")))</f>
        <v>43614</v>
      </c>
      <c r="F363" s="14" t="str">
        <f aca="false">IF(B363="","",IFERROR(IF(INDEX(Intramuraal!$J:$J,MATCH(B363,Intramuraal!$A:$A,0))="","",INDEX(Intramuraal!$J:$J,MATCH(B363,Intramuraal!$A:$A,0))),IFERROR(IF(INDEX(GVS!$J:$J,MATCH(B363,GVS!$A:$A,0))="","",INDEX(GVS!$J:$J,MATCH(B363,GVS!$A:$A,0))),"")))</f>
        <v>Oncologie (solide tumoren)</v>
      </c>
      <c r="G363" s="14" t="str">
        <f aca="false">IF(B363="","",IFERROR(IF(INDEX(Intramuraal!$N:$N,MATCH(B363,Intramuraal!$A:$A,0))="","",INDEX(Intramuraal!$N:$N,MATCH(B363,Intramuraal!$A:$A,0))),IFERROR(IF(INDEX(GVS!$N:$N,MATCH(B363,GVS!$A:$A,0))="","",INDEX(GVS!$N:$N,MATCH(B363,GVS!$A:$A,0))),"")))</f>
        <v>Niercelkanker</v>
      </c>
      <c r="H363" s="14" t="str">
        <f aca="false">IF(B363="","",IFERROR(IF(INDEX(Intramuraal!$O:$O,MATCH(B363,Intramuraal!$A:$A,0))="","",INDEX(Intramuraal!$O:$O,MATCH(B363,Intramuraal!$A:$A,0))),IFERROR(IF(INDEX(GVS!$O:$O,MATCH(B363,GVS!$A:$A,0))="","",INDEX(GVS!$O:$O,MATCH(B363,GVS!$A:$A,0))),"")))</f>
        <v>1e lijn</v>
      </c>
      <c r="I363" s="14" t="s">
        <v>7658</v>
      </c>
      <c r="J363" s="14" t="s">
        <v>7712</v>
      </c>
      <c r="K363" s="16" t="s">
        <v>8876</v>
      </c>
      <c r="L363" s="14" t="s">
        <v>7549</v>
      </c>
      <c r="M363" s="14" t="s">
        <v>7543</v>
      </c>
      <c r="N363" s="16" t="s">
        <v>8877</v>
      </c>
      <c r="O363" s="14" t="s">
        <v>7607</v>
      </c>
      <c r="P363" s="14" t="s">
        <v>7703</v>
      </c>
      <c r="Q363" s="16"/>
      <c r="R363" s="14" t="s">
        <v>8878</v>
      </c>
      <c r="S363" s="14" t="s">
        <v>8847</v>
      </c>
      <c r="T363" s="15" t="n">
        <v>46288</v>
      </c>
      <c r="U363" s="14" t="s">
        <v>168</v>
      </c>
    </row>
    <row r="364" customFormat="false" ht="15" hidden="false" customHeight="true" outlineLevel="0" collapsed="false">
      <c r="A364" s="14" t="str">
        <f aca="false">IF(B364="","","ARG-"&amp;TEXT(ROW()-1,"0000"))</f>
        <v>ARG-0363</v>
      </c>
      <c r="B364" s="14" t="s">
        <v>2271</v>
      </c>
      <c r="C364" s="14" t="str">
        <f aca="false">IF(B364="","",IF(LEFT(B364,3)="INT","Intramuraal",IF(LEFT(B364,3)="GVS","GVS","")))</f>
        <v>Intramuraal</v>
      </c>
      <c r="D364" s="14" t="str">
        <f aca="false">IF(B364="","",IFERROR(INDEX(Intramuraal!$F:$F,MATCH(B364,Intramuraal!$A:$A,0)),IFERROR(INDEX(GVS!$F:$F,MATCH(B364,GVS!$A:$A,0)),"onbekend ID")))</f>
        <v>ipilimumab (Yervoy®) in combinatie met nivolumab (Opdivo®)</v>
      </c>
      <c r="E364" s="15" t="n">
        <f aca="false">IF(B364="","",IFERROR(IF(INDEX(Intramuraal!$C:$C,MATCH(B364,Intramuraal!$A:$A,0))="","",INDEX(Intramuraal!$C:$C,MATCH(B364,Intramuraal!$A:$A,0))),IFERROR(IF(INDEX(GVS!$C:$C,MATCH(B364,GVS!$A:$A,0))="","",INDEX(GVS!$C:$C,MATCH(B364,GVS!$A:$A,0))),"")))</f>
        <v>43614</v>
      </c>
      <c r="F364" s="14" t="str">
        <f aca="false">IF(B364="","",IFERROR(IF(INDEX(Intramuraal!$J:$J,MATCH(B364,Intramuraal!$A:$A,0))="","",INDEX(Intramuraal!$J:$J,MATCH(B364,Intramuraal!$A:$A,0))),IFERROR(IF(INDEX(GVS!$J:$J,MATCH(B364,GVS!$A:$A,0))="","",INDEX(GVS!$J:$J,MATCH(B364,GVS!$A:$A,0))),"")))</f>
        <v>Oncologie (solide tumoren)</v>
      </c>
      <c r="G364" s="14" t="str">
        <f aca="false">IF(B364="","",IFERROR(IF(INDEX(Intramuraal!$N:$N,MATCH(B364,Intramuraal!$A:$A,0))="","",INDEX(Intramuraal!$N:$N,MATCH(B364,Intramuraal!$A:$A,0))),IFERROR(IF(INDEX(GVS!$N:$N,MATCH(B364,GVS!$A:$A,0))="","",INDEX(GVS!$N:$N,MATCH(B364,GVS!$A:$A,0))),"")))</f>
        <v>Niercelkanker</v>
      </c>
      <c r="H364" s="14" t="str">
        <f aca="false">IF(B364="","",IFERROR(IF(INDEX(Intramuraal!$O:$O,MATCH(B364,Intramuraal!$A:$A,0))="","",INDEX(Intramuraal!$O:$O,MATCH(B364,Intramuraal!$A:$A,0))),IFERROR(IF(INDEX(GVS!$O:$O,MATCH(B364,GVS!$A:$A,0))="","",INDEX(GVS!$O:$O,MATCH(B364,GVS!$A:$A,0))),"")))</f>
        <v>1e lijn</v>
      </c>
      <c r="I364" s="14" t="s">
        <v>7574</v>
      </c>
      <c r="J364" s="14" t="s">
        <v>7621</v>
      </c>
      <c r="K364" s="16" t="s">
        <v>8879</v>
      </c>
      <c r="L364" s="14" t="s">
        <v>7566</v>
      </c>
      <c r="M364" s="14" t="s">
        <v>7543</v>
      </c>
      <c r="N364" s="16" t="s">
        <v>8880</v>
      </c>
      <c r="O364" s="14" t="s">
        <v>7607</v>
      </c>
      <c r="P364" s="14" t="s">
        <v>8881</v>
      </c>
      <c r="Q364" s="16"/>
      <c r="R364" s="14" t="s">
        <v>8882</v>
      </c>
      <c r="S364" s="14" t="s">
        <v>8847</v>
      </c>
      <c r="T364" s="15" t="n">
        <v>46288</v>
      </c>
      <c r="U364" s="14" t="s">
        <v>168</v>
      </c>
    </row>
    <row r="365" customFormat="false" ht="15" hidden="false" customHeight="true" outlineLevel="0" collapsed="false">
      <c r="A365" s="14" t="str">
        <f aca="false">IF(B365="","","ARG-"&amp;TEXT(ROW()-1,"0000"))</f>
        <v>ARG-0364</v>
      </c>
      <c r="B365" s="14" t="s">
        <v>2259</v>
      </c>
      <c r="C365" s="14" t="str">
        <f aca="false">IF(B365="","",IF(LEFT(B365,3)="INT","Intramuraal",IF(LEFT(B365,3)="GVS","GVS","")))</f>
        <v>Intramuraal</v>
      </c>
      <c r="D365" s="14" t="str">
        <f aca="false">IF(B365="","",IFERROR(INDEX(Intramuraal!$F:$F,MATCH(B365,Intramuraal!$A:$A,0)),IFERROR(INDEX(GVS!$F:$F,MATCH(B365,GVS!$A:$A,0)),"onbekend ID")))</f>
        <v>dabrafenib in combinatie met trametinib (Tafinlar® en Mekinist®)</v>
      </c>
      <c r="E365" s="15" t="n">
        <f aca="false">IF(B365="","",IFERROR(IF(INDEX(Intramuraal!$C:$C,MATCH(B365,Intramuraal!$A:$A,0))="","",INDEX(Intramuraal!$C:$C,MATCH(B365,Intramuraal!$A:$A,0))),IFERROR(IF(INDEX(GVS!$C:$C,MATCH(B365,GVS!$A:$A,0))="","",INDEX(GVS!$C:$C,MATCH(B365,GVS!$A:$A,0))),"")))</f>
        <v>43705</v>
      </c>
      <c r="F365" s="14" t="str">
        <f aca="false">IF(B365="","",IFERROR(IF(INDEX(Intramuraal!$J:$J,MATCH(B365,Intramuraal!$A:$A,0))="","",INDEX(Intramuraal!$J:$J,MATCH(B365,Intramuraal!$A:$A,0))),IFERROR(IF(INDEX(GVS!$J:$J,MATCH(B365,GVS!$A:$A,0))="","",INDEX(GVS!$J:$J,MATCH(B365,GVS!$A:$A,0))),"")))</f>
        <v>Oncologie (solide tumoren)</v>
      </c>
      <c r="G365" s="14" t="str">
        <f aca="false">IF(B365="","",IFERROR(IF(INDEX(Intramuraal!$N:$N,MATCH(B365,Intramuraal!$A:$A,0))="","",INDEX(Intramuraal!$N:$N,MATCH(B365,Intramuraal!$A:$A,0))),IFERROR(IF(INDEX(GVS!$N:$N,MATCH(B365,GVS!$A:$A,0))="","",INDEX(GVS!$N:$N,MATCH(B365,GVS!$A:$A,0))),"")))</f>
        <v>Melanoom</v>
      </c>
      <c r="H365" s="14" t="str">
        <f aca="false">IF(B365="","",IFERROR(IF(INDEX(Intramuraal!$O:$O,MATCH(B365,Intramuraal!$A:$A,0))="","",INDEX(Intramuraal!$O:$O,MATCH(B365,Intramuraal!$A:$A,0))),IFERROR(IF(INDEX(GVS!$O:$O,MATCH(B365,GVS!$A:$A,0))="","",INDEX(GVS!$O:$O,MATCH(B365,GVS!$A:$A,0))),"")))</f>
        <v>Onderhoud / consolidatie</v>
      </c>
      <c r="I365" s="14" t="s">
        <v>7532</v>
      </c>
      <c r="J365" s="14" t="s">
        <v>7564</v>
      </c>
      <c r="K365" s="16" t="s">
        <v>8883</v>
      </c>
      <c r="L365" s="14" t="s">
        <v>7549</v>
      </c>
      <c r="M365" s="14" t="s">
        <v>7536</v>
      </c>
      <c r="N365" s="16" t="s">
        <v>8884</v>
      </c>
      <c r="O365" s="14" t="s">
        <v>7607</v>
      </c>
      <c r="P365" s="14" t="s">
        <v>7916</v>
      </c>
      <c r="Q365" s="16"/>
      <c r="R365" s="14" t="s">
        <v>8885</v>
      </c>
      <c r="S365" s="14" t="s">
        <v>8847</v>
      </c>
      <c r="T365" s="15" t="n">
        <v>46288</v>
      </c>
      <c r="U365" s="14" t="s">
        <v>168</v>
      </c>
    </row>
    <row r="366" customFormat="false" ht="15" hidden="false" customHeight="true" outlineLevel="0" collapsed="false">
      <c r="A366" s="14" t="str">
        <f aca="false">IF(B366="","","ARG-"&amp;TEXT(ROW()-1,"0000"))</f>
        <v>ARG-0365</v>
      </c>
      <c r="B366" s="14" t="s">
        <v>2259</v>
      </c>
      <c r="C366" s="14" t="str">
        <f aca="false">IF(B366="","",IF(LEFT(B366,3)="INT","Intramuraal",IF(LEFT(B366,3)="GVS","GVS","")))</f>
        <v>Intramuraal</v>
      </c>
      <c r="D366" s="14" t="str">
        <f aca="false">IF(B366="","",IFERROR(INDEX(Intramuraal!$F:$F,MATCH(B366,Intramuraal!$A:$A,0)),IFERROR(INDEX(GVS!$F:$F,MATCH(B366,GVS!$A:$A,0)),"onbekend ID")))</f>
        <v>dabrafenib in combinatie met trametinib (Tafinlar® en Mekinist®)</v>
      </c>
      <c r="E366" s="15" t="n">
        <f aca="false">IF(B366="","",IFERROR(IF(INDEX(Intramuraal!$C:$C,MATCH(B366,Intramuraal!$A:$A,0))="","",INDEX(Intramuraal!$C:$C,MATCH(B366,Intramuraal!$A:$A,0))),IFERROR(IF(INDEX(GVS!$C:$C,MATCH(B366,GVS!$A:$A,0))="","",INDEX(GVS!$C:$C,MATCH(B366,GVS!$A:$A,0))),"")))</f>
        <v>43705</v>
      </c>
      <c r="F366" s="14" t="str">
        <f aca="false">IF(B366="","",IFERROR(IF(INDEX(Intramuraal!$J:$J,MATCH(B366,Intramuraal!$A:$A,0))="","",INDEX(Intramuraal!$J:$J,MATCH(B366,Intramuraal!$A:$A,0))),IFERROR(IF(INDEX(GVS!$J:$J,MATCH(B366,GVS!$A:$A,0))="","",INDEX(GVS!$J:$J,MATCH(B366,GVS!$A:$A,0))),"")))</f>
        <v>Oncologie (solide tumoren)</v>
      </c>
      <c r="G366" s="14" t="str">
        <f aca="false">IF(B366="","",IFERROR(IF(INDEX(Intramuraal!$N:$N,MATCH(B366,Intramuraal!$A:$A,0))="","",INDEX(Intramuraal!$N:$N,MATCH(B366,Intramuraal!$A:$A,0))),IFERROR(IF(INDEX(GVS!$N:$N,MATCH(B366,GVS!$A:$A,0))="","",INDEX(GVS!$N:$N,MATCH(B366,GVS!$A:$A,0))),"")))</f>
        <v>Melanoom</v>
      </c>
      <c r="H366" s="14" t="str">
        <f aca="false">IF(B366="","",IFERROR(IF(INDEX(Intramuraal!$O:$O,MATCH(B366,Intramuraal!$A:$A,0))="","",INDEX(Intramuraal!$O:$O,MATCH(B366,Intramuraal!$A:$A,0))),IFERROR(IF(INDEX(GVS!$O:$O,MATCH(B366,GVS!$A:$A,0))="","",INDEX(GVS!$O:$O,MATCH(B366,GVS!$A:$A,0))),"")))</f>
        <v>Onderhoud / consolidatie</v>
      </c>
      <c r="I366" s="14" t="s">
        <v>7580</v>
      </c>
      <c r="J366" s="14" t="s">
        <v>7604</v>
      </c>
      <c r="K366" s="16" t="s">
        <v>8886</v>
      </c>
      <c r="L366" s="14" t="s">
        <v>7586</v>
      </c>
      <c r="M366" s="14" t="s">
        <v>7536</v>
      </c>
      <c r="N366" s="16" t="s">
        <v>8887</v>
      </c>
      <c r="O366" s="14" t="s">
        <v>7607</v>
      </c>
      <c r="P366" s="14" t="s">
        <v>7844</v>
      </c>
      <c r="Q366" s="16"/>
      <c r="R366" s="14" t="s">
        <v>8888</v>
      </c>
      <c r="S366" s="14" t="s">
        <v>8847</v>
      </c>
      <c r="T366" s="15" t="n">
        <v>46288</v>
      </c>
      <c r="U366" s="14" t="s">
        <v>168</v>
      </c>
    </row>
    <row r="367" customFormat="false" ht="15" hidden="false" customHeight="true" outlineLevel="0" collapsed="false">
      <c r="A367" s="14" t="str">
        <f aca="false">IF(B367="","","ARG-"&amp;TEXT(ROW()-1,"0000"))</f>
        <v>ARG-0366</v>
      </c>
      <c r="B367" s="14" t="s">
        <v>2259</v>
      </c>
      <c r="C367" s="14" t="str">
        <f aca="false">IF(B367="","",IF(LEFT(B367,3)="INT","Intramuraal",IF(LEFT(B367,3)="GVS","GVS","")))</f>
        <v>Intramuraal</v>
      </c>
      <c r="D367" s="14" t="str">
        <f aca="false">IF(B367="","",IFERROR(INDEX(Intramuraal!$F:$F,MATCH(B367,Intramuraal!$A:$A,0)),IFERROR(INDEX(GVS!$F:$F,MATCH(B367,GVS!$A:$A,0)),"onbekend ID")))</f>
        <v>dabrafenib in combinatie met trametinib (Tafinlar® en Mekinist®)</v>
      </c>
      <c r="E367" s="15" t="n">
        <f aca="false">IF(B367="","",IFERROR(IF(INDEX(Intramuraal!$C:$C,MATCH(B367,Intramuraal!$A:$A,0))="","",INDEX(Intramuraal!$C:$C,MATCH(B367,Intramuraal!$A:$A,0))),IFERROR(IF(INDEX(GVS!$C:$C,MATCH(B367,GVS!$A:$A,0))="","",INDEX(GVS!$C:$C,MATCH(B367,GVS!$A:$A,0))),"")))</f>
        <v>43705</v>
      </c>
      <c r="F367" s="14" t="str">
        <f aca="false">IF(B367="","",IFERROR(IF(INDEX(Intramuraal!$J:$J,MATCH(B367,Intramuraal!$A:$A,0))="","",INDEX(Intramuraal!$J:$J,MATCH(B367,Intramuraal!$A:$A,0))),IFERROR(IF(INDEX(GVS!$J:$J,MATCH(B367,GVS!$A:$A,0))="","",INDEX(GVS!$J:$J,MATCH(B367,GVS!$A:$A,0))),"")))</f>
        <v>Oncologie (solide tumoren)</v>
      </c>
      <c r="G367" s="14" t="str">
        <f aca="false">IF(B367="","",IFERROR(IF(INDEX(Intramuraal!$N:$N,MATCH(B367,Intramuraal!$A:$A,0))="","",INDEX(Intramuraal!$N:$N,MATCH(B367,Intramuraal!$A:$A,0))),IFERROR(IF(INDEX(GVS!$N:$N,MATCH(B367,GVS!$A:$A,0))="","",INDEX(GVS!$N:$N,MATCH(B367,GVS!$A:$A,0))),"")))</f>
        <v>Melanoom</v>
      </c>
      <c r="H367" s="14" t="str">
        <f aca="false">IF(B367="","",IFERROR(IF(INDEX(Intramuraal!$O:$O,MATCH(B367,Intramuraal!$A:$A,0))="","",INDEX(Intramuraal!$O:$O,MATCH(B367,Intramuraal!$A:$A,0))),IFERROR(IF(INDEX(GVS!$O:$O,MATCH(B367,GVS!$A:$A,0))="","",INDEX(GVS!$O:$O,MATCH(B367,GVS!$A:$A,0))),"")))</f>
        <v>Onderhoud / consolidatie</v>
      </c>
      <c r="I367" s="14" t="s">
        <v>7617</v>
      </c>
      <c r="J367" s="14" t="s">
        <v>2691</v>
      </c>
      <c r="K367" s="16" t="s">
        <v>8889</v>
      </c>
      <c r="L367" s="14" t="s">
        <v>7586</v>
      </c>
      <c r="M367" s="14" t="s">
        <v>7543</v>
      </c>
      <c r="N367" s="16" t="s">
        <v>8890</v>
      </c>
      <c r="O367" s="14" t="s">
        <v>7614</v>
      </c>
      <c r="P367" s="14" t="s">
        <v>8891</v>
      </c>
      <c r="Q367" s="16"/>
      <c r="R367" s="14" t="s">
        <v>8892</v>
      </c>
      <c r="S367" s="14" t="s">
        <v>8847</v>
      </c>
      <c r="T367" s="15" t="n">
        <v>46288</v>
      </c>
      <c r="U367" s="14" t="s">
        <v>168</v>
      </c>
    </row>
    <row r="368" customFormat="false" ht="15" hidden="false" customHeight="true" outlineLevel="0" collapsed="false">
      <c r="A368" s="14" t="str">
        <f aca="false">IF(B368="","","ARG-"&amp;TEXT(ROW()-1,"0000"))</f>
        <v>ARG-0367</v>
      </c>
      <c r="B368" s="14" t="s">
        <v>2259</v>
      </c>
      <c r="C368" s="14" t="str">
        <f aca="false">IF(B368="","",IF(LEFT(B368,3)="INT","Intramuraal",IF(LEFT(B368,3)="GVS","GVS","")))</f>
        <v>Intramuraal</v>
      </c>
      <c r="D368" s="14" t="str">
        <f aca="false">IF(B368="","",IFERROR(INDEX(Intramuraal!$F:$F,MATCH(B368,Intramuraal!$A:$A,0)),IFERROR(INDEX(GVS!$F:$F,MATCH(B368,GVS!$A:$A,0)),"onbekend ID")))</f>
        <v>dabrafenib in combinatie met trametinib (Tafinlar® en Mekinist®)</v>
      </c>
      <c r="E368" s="15" t="n">
        <f aca="false">IF(B368="","",IFERROR(IF(INDEX(Intramuraal!$C:$C,MATCH(B368,Intramuraal!$A:$A,0))="","",INDEX(Intramuraal!$C:$C,MATCH(B368,Intramuraal!$A:$A,0))),IFERROR(IF(INDEX(GVS!$C:$C,MATCH(B368,GVS!$A:$A,0))="","",INDEX(GVS!$C:$C,MATCH(B368,GVS!$A:$A,0))),"")))</f>
        <v>43705</v>
      </c>
      <c r="F368" s="14" t="str">
        <f aca="false">IF(B368="","",IFERROR(IF(INDEX(Intramuraal!$J:$J,MATCH(B368,Intramuraal!$A:$A,0))="","",INDEX(Intramuraal!$J:$J,MATCH(B368,Intramuraal!$A:$A,0))),IFERROR(IF(INDEX(GVS!$J:$J,MATCH(B368,GVS!$A:$A,0))="","",INDEX(GVS!$J:$J,MATCH(B368,GVS!$A:$A,0))),"")))</f>
        <v>Oncologie (solide tumoren)</v>
      </c>
      <c r="G368" s="14" t="str">
        <f aca="false">IF(B368="","",IFERROR(IF(INDEX(Intramuraal!$N:$N,MATCH(B368,Intramuraal!$A:$A,0))="","",INDEX(Intramuraal!$N:$N,MATCH(B368,Intramuraal!$A:$A,0))),IFERROR(IF(INDEX(GVS!$N:$N,MATCH(B368,GVS!$A:$A,0))="","",INDEX(GVS!$N:$N,MATCH(B368,GVS!$A:$A,0))),"")))</f>
        <v>Melanoom</v>
      </c>
      <c r="H368" s="14" t="str">
        <f aca="false">IF(B368="","",IFERROR(IF(INDEX(Intramuraal!$O:$O,MATCH(B368,Intramuraal!$A:$A,0))="","",INDEX(Intramuraal!$O:$O,MATCH(B368,Intramuraal!$A:$A,0))),IFERROR(IF(INDEX(GVS!$O:$O,MATCH(B368,GVS!$A:$A,0))="","",INDEX(GVS!$O:$O,MATCH(B368,GVS!$A:$A,0))),"")))</f>
        <v>Onderhoud / consolidatie</v>
      </c>
      <c r="I368" s="14" t="s">
        <v>7658</v>
      </c>
      <c r="J368" s="14" t="s">
        <v>7659</v>
      </c>
      <c r="K368" s="16" t="s">
        <v>8893</v>
      </c>
      <c r="L368" s="14" t="s">
        <v>7549</v>
      </c>
      <c r="M368" s="14" t="s">
        <v>7550</v>
      </c>
      <c r="N368" s="16" t="s">
        <v>8894</v>
      </c>
      <c r="O368" s="14" t="s">
        <v>7662</v>
      </c>
      <c r="P368" s="14" t="s">
        <v>8895</v>
      </c>
      <c r="Q368" s="16"/>
      <c r="R368" s="14" t="s">
        <v>8896</v>
      </c>
      <c r="S368" s="14" t="s">
        <v>8847</v>
      </c>
      <c r="T368" s="15" t="n">
        <v>46288</v>
      </c>
      <c r="U368" s="14" t="s">
        <v>168</v>
      </c>
    </row>
    <row r="369" customFormat="false" ht="15" hidden="false" customHeight="true" outlineLevel="0" collapsed="false">
      <c r="A369" s="14" t="str">
        <f aca="false">IF(B369="","","ARG-"&amp;TEXT(ROW()-1,"0000"))</f>
        <v>ARG-0368</v>
      </c>
      <c r="B369" s="14" t="s">
        <v>2241</v>
      </c>
      <c r="C369" s="14" t="str">
        <f aca="false">IF(B369="","",IF(LEFT(B369,3)="INT","Intramuraal",IF(LEFT(B369,3)="GVS","GVS","")))</f>
        <v>Intramuraal</v>
      </c>
      <c r="D369" s="14" t="str">
        <f aca="false">IF(B369="","",IFERROR(INDEX(Intramuraal!$F:$F,MATCH(B369,Intramuraal!$A:$A,0)),IFERROR(INDEX(GVS!$F:$F,MATCH(B369,GVS!$A:$A,0)),"onbekend ID")))</f>
        <v>voretigene neparvovec (Luxturna®)</v>
      </c>
      <c r="E369" s="15" t="n">
        <f aca="false">IF(B369="","",IFERROR(IF(INDEX(Intramuraal!$C:$C,MATCH(B369,Intramuraal!$A:$A,0))="","",INDEX(Intramuraal!$C:$C,MATCH(B369,Intramuraal!$A:$A,0))),IFERROR(IF(INDEX(GVS!$C:$C,MATCH(B369,GVS!$A:$A,0))="","",INDEX(GVS!$C:$C,MATCH(B369,GVS!$A:$A,0))),"")))</f>
        <v>43878</v>
      </c>
      <c r="F369" s="14" t="str">
        <f aca="false">IF(B369="","",IFERROR(IF(INDEX(Intramuraal!$J:$J,MATCH(B369,Intramuraal!$A:$A,0))="","",INDEX(Intramuraal!$J:$J,MATCH(B369,Intramuraal!$A:$A,0))),IFERROR(IF(INDEX(GVS!$J:$J,MATCH(B369,GVS!$A:$A,0))="","",INDEX(GVS!$J:$J,MATCH(B369,GVS!$A:$A,0))),"")))</f>
        <v>Oogheelkunde</v>
      </c>
      <c r="G369" s="14" t="str">
        <f aca="false">IF(B369="","",IFERROR(IF(INDEX(Intramuraal!$N:$N,MATCH(B369,Intramuraal!$A:$A,0))="","",INDEX(Intramuraal!$N:$N,MATCH(B369,Intramuraal!$A:$A,0))),IFERROR(IF(INDEX(GVS!$N:$N,MATCH(B369,GVS!$A:$A,0))="","",INDEX(GVS!$N:$N,MATCH(B369,GVS!$A:$A,0))),"")))</f>
        <v>Niet-oncologisch (zie Indicatie)</v>
      </c>
      <c r="H369" s="14" t="str">
        <f aca="false">IF(B369="","",IFERROR(IF(INDEX(Intramuraal!$O:$O,MATCH(B369,Intramuraal!$A:$A,0))="","",INDEX(Intramuraal!$O:$O,MATCH(B369,Intramuraal!$A:$A,0))),IFERROR(IF(INDEX(GVS!$O:$O,MATCH(B369,GVS!$A:$A,0))="","",INDEX(GVS!$O:$O,MATCH(B369,GVS!$A:$A,0))),"")))</f>
        <v>n.v.t. / onbekend</v>
      </c>
      <c r="I369" s="14" t="s">
        <v>7532</v>
      </c>
      <c r="J369" s="14" t="s">
        <v>7559</v>
      </c>
      <c r="K369" s="16" t="s">
        <v>8897</v>
      </c>
      <c r="L369" s="14" t="s">
        <v>7549</v>
      </c>
      <c r="M369" s="14" t="s">
        <v>7536</v>
      </c>
      <c r="N369" s="16" t="s">
        <v>8898</v>
      </c>
      <c r="O369" s="14" t="s">
        <v>7607</v>
      </c>
      <c r="P369" s="14" t="s">
        <v>7780</v>
      </c>
      <c r="Q369" s="16"/>
      <c r="R369" s="14" t="s">
        <v>8899</v>
      </c>
      <c r="S369" s="14" t="s">
        <v>8847</v>
      </c>
      <c r="T369" s="15" t="n">
        <v>46288</v>
      </c>
      <c r="U369" s="14" t="s">
        <v>168</v>
      </c>
    </row>
    <row r="370" customFormat="false" ht="15" hidden="false" customHeight="true" outlineLevel="0" collapsed="false">
      <c r="A370" s="14" t="str">
        <f aca="false">IF(B370="","","ARG-"&amp;TEXT(ROW()-1,"0000"))</f>
        <v>ARG-0369</v>
      </c>
      <c r="B370" s="14" t="s">
        <v>2241</v>
      </c>
      <c r="C370" s="14" t="str">
        <f aca="false">IF(B370="","",IF(LEFT(B370,3)="INT","Intramuraal",IF(LEFT(B370,3)="GVS","GVS","")))</f>
        <v>Intramuraal</v>
      </c>
      <c r="D370" s="14" t="str">
        <f aca="false">IF(B370="","",IFERROR(INDEX(Intramuraal!$F:$F,MATCH(B370,Intramuraal!$A:$A,0)),IFERROR(INDEX(GVS!$F:$F,MATCH(B370,GVS!$A:$A,0)),"onbekend ID")))</f>
        <v>voretigene neparvovec (Luxturna®)</v>
      </c>
      <c r="E370" s="15" t="n">
        <f aca="false">IF(B370="","",IFERROR(IF(INDEX(Intramuraal!$C:$C,MATCH(B370,Intramuraal!$A:$A,0))="","",INDEX(Intramuraal!$C:$C,MATCH(B370,Intramuraal!$A:$A,0))),IFERROR(IF(INDEX(GVS!$C:$C,MATCH(B370,GVS!$A:$A,0))="","",INDEX(GVS!$C:$C,MATCH(B370,GVS!$A:$A,0))),"")))</f>
        <v>43878</v>
      </c>
      <c r="F370" s="14" t="str">
        <f aca="false">IF(B370="","",IFERROR(IF(INDEX(Intramuraal!$J:$J,MATCH(B370,Intramuraal!$A:$A,0))="","",INDEX(Intramuraal!$J:$J,MATCH(B370,Intramuraal!$A:$A,0))),IFERROR(IF(INDEX(GVS!$J:$J,MATCH(B370,GVS!$A:$A,0))="","",INDEX(GVS!$J:$J,MATCH(B370,GVS!$A:$A,0))),"")))</f>
        <v>Oogheelkunde</v>
      </c>
      <c r="G370" s="14" t="str">
        <f aca="false">IF(B370="","",IFERROR(IF(INDEX(Intramuraal!$N:$N,MATCH(B370,Intramuraal!$A:$A,0))="","",INDEX(Intramuraal!$N:$N,MATCH(B370,Intramuraal!$A:$A,0))),IFERROR(IF(INDEX(GVS!$N:$N,MATCH(B370,GVS!$A:$A,0))="","",INDEX(GVS!$N:$N,MATCH(B370,GVS!$A:$A,0))),"")))</f>
        <v>Niet-oncologisch (zie Indicatie)</v>
      </c>
      <c r="H370" s="14" t="str">
        <f aca="false">IF(B370="","",IFERROR(IF(INDEX(Intramuraal!$O:$O,MATCH(B370,Intramuraal!$A:$A,0))="","",INDEX(Intramuraal!$O:$O,MATCH(B370,Intramuraal!$A:$A,0))),IFERROR(IF(INDEX(GVS!$O:$O,MATCH(B370,GVS!$A:$A,0))="","",INDEX(GVS!$O:$O,MATCH(B370,GVS!$A:$A,0))),"")))</f>
        <v>n.v.t. / onbekend</v>
      </c>
      <c r="I370" s="14" t="s">
        <v>7580</v>
      </c>
      <c r="J370" s="14" t="s">
        <v>7590</v>
      </c>
      <c r="K370" s="16" t="s">
        <v>8900</v>
      </c>
      <c r="L370" s="14" t="s">
        <v>7586</v>
      </c>
      <c r="M370" s="14" t="s">
        <v>7536</v>
      </c>
      <c r="N370" s="16" t="s">
        <v>8901</v>
      </c>
      <c r="O370" s="14" t="s">
        <v>7607</v>
      </c>
      <c r="P370" s="14" t="s">
        <v>7916</v>
      </c>
      <c r="Q370" s="16"/>
      <c r="R370" s="14" t="s">
        <v>8902</v>
      </c>
      <c r="S370" s="14" t="s">
        <v>8847</v>
      </c>
      <c r="T370" s="15" t="n">
        <v>46288</v>
      </c>
      <c r="U370" s="14" t="s">
        <v>168</v>
      </c>
    </row>
    <row r="371" customFormat="false" ht="15" hidden="false" customHeight="true" outlineLevel="0" collapsed="false">
      <c r="A371" s="14" t="str">
        <f aca="false">IF(B371="","","ARG-"&amp;TEXT(ROW()-1,"0000"))</f>
        <v>ARG-0370</v>
      </c>
      <c r="B371" s="14" t="s">
        <v>2241</v>
      </c>
      <c r="C371" s="14" t="str">
        <f aca="false">IF(B371="","",IF(LEFT(B371,3)="INT","Intramuraal",IF(LEFT(B371,3)="GVS","GVS","")))</f>
        <v>Intramuraal</v>
      </c>
      <c r="D371" s="14" t="str">
        <f aca="false">IF(B371="","",IFERROR(INDEX(Intramuraal!$F:$F,MATCH(B371,Intramuraal!$A:$A,0)),IFERROR(INDEX(GVS!$F:$F,MATCH(B371,GVS!$A:$A,0)),"onbekend ID")))</f>
        <v>voretigene neparvovec (Luxturna®)</v>
      </c>
      <c r="E371" s="15" t="n">
        <f aca="false">IF(B371="","",IFERROR(IF(INDEX(Intramuraal!$C:$C,MATCH(B371,Intramuraal!$A:$A,0))="","",INDEX(Intramuraal!$C:$C,MATCH(B371,Intramuraal!$A:$A,0))),IFERROR(IF(INDEX(GVS!$C:$C,MATCH(B371,GVS!$A:$A,0))="","",INDEX(GVS!$C:$C,MATCH(B371,GVS!$A:$A,0))),"")))</f>
        <v>43878</v>
      </c>
      <c r="F371" s="14" t="str">
        <f aca="false">IF(B371="","",IFERROR(IF(INDEX(Intramuraal!$J:$J,MATCH(B371,Intramuraal!$A:$A,0))="","",INDEX(Intramuraal!$J:$J,MATCH(B371,Intramuraal!$A:$A,0))),IFERROR(IF(INDEX(GVS!$J:$J,MATCH(B371,GVS!$A:$A,0))="","",INDEX(GVS!$J:$J,MATCH(B371,GVS!$A:$A,0))),"")))</f>
        <v>Oogheelkunde</v>
      </c>
      <c r="G371" s="14" t="str">
        <f aca="false">IF(B371="","",IFERROR(IF(INDEX(Intramuraal!$N:$N,MATCH(B371,Intramuraal!$A:$A,0))="","",INDEX(Intramuraal!$N:$N,MATCH(B371,Intramuraal!$A:$A,0))),IFERROR(IF(INDEX(GVS!$N:$N,MATCH(B371,GVS!$A:$A,0))="","",INDEX(GVS!$N:$N,MATCH(B371,GVS!$A:$A,0))),"")))</f>
        <v>Niet-oncologisch (zie Indicatie)</v>
      </c>
      <c r="H371" s="14" t="str">
        <f aca="false">IF(B371="","",IFERROR(IF(INDEX(Intramuraal!$O:$O,MATCH(B371,Intramuraal!$A:$A,0))="","",INDEX(Intramuraal!$O:$O,MATCH(B371,Intramuraal!$A:$A,0))),IFERROR(IF(INDEX(GVS!$O:$O,MATCH(B371,GVS!$A:$A,0))="","",INDEX(GVS!$O:$O,MATCH(B371,GVS!$A:$A,0))),"")))</f>
        <v>n.v.t. / onbekend</v>
      </c>
      <c r="I371" s="14" t="s">
        <v>7610</v>
      </c>
      <c r="J371" s="14" t="s">
        <v>7611</v>
      </c>
      <c r="K371" s="16" t="s">
        <v>8903</v>
      </c>
      <c r="L371" s="14" t="s">
        <v>7549</v>
      </c>
      <c r="M371" s="14" t="s">
        <v>7543</v>
      </c>
      <c r="N371" s="16" t="s">
        <v>8904</v>
      </c>
      <c r="O371" s="14" t="s">
        <v>7614</v>
      </c>
      <c r="P371" s="14" t="s">
        <v>7893</v>
      </c>
      <c r="Q371" s="16"/>
      <c r="R371" s="14" t="s">
        <v>8905</v>
      </c>
      <c r="S371" s="14" t="s">
        <v>8847</v>
      </c>
      <c r="T371" s="15" t="n">
        <v>46288</v>
      </c>
      <c r="U371" s="14" t="s">
        <v>168</v>
      </c>
    </row>
    <row r="372" customFormat="false" ht="15" hidden="false" customHeight="true" outlineLevel="0" collapsed="false">
      <c r="A372" s="14" t="str">
        <f aca="false">IF(B372="","","ARG-"&amp;TEXT(ROW()-1,"0000"))</f>
        <v>ARG-0371</v>
      </c>
      <c r="B372" s="14" t="s">
        <v>2241</v>
      </c>
      <c r="C372" s="14" t="str">
        <f aca="false">IF(B372="","",IF(LEFT(B372,3)="INT","Intramuraal",IF(LEFT(B372,3)="GVS","GVS","")))</f>
        <v>Intramuraal</v>
      </c>
      <c r="D372" s="14" t="str">
        <f aca="false">IF(B372="","",IFERROR(INDEX(Intramuraal!$F:$F,MATCH(B372,Intramuraal!$A:$A,0)),IFERROR(INDEX(GVS!$F:$F,MATCH(B372,GVS!$A:$A,0)),"onbekend ID")))</f>
        <v>voretigene neparvovec (Luxturna®)</v>
      </c>
      <c r="E372" s="15" t="n">
        <f aca="false">IF(B372="","",IFERROR(IF(INDEX(Intramuraal!$C:$C,MATCH(B372,Intramuraal!$A:$A,0))="","",INDEX(Intramuraal!$C:$C,MATCH(B372,Intramuraal!$A:$A,0))),IFERROR(IF(INDEX(GVS!$C:$C,MATCH(B372,GVS!$A:$A,0))="","",INDEX(GVS!$C:$C,MATCH(B372,GVS!$A:$A,0))),"")))</f>
        <v>43878</v>
      </c>
      <c r="F372" s="14" t="str">
        <f aca="false">IF(B372="","",IFERROR(IF(INDEX(Intramuraal!$J:$J,MATCH(B372,Intramuraal!$A:$A,0))="","",INDEX(Intramuraal!$J:$J,MATCH(B372,Intramuraal!$A:$A,0))),IFERROR(IF(INDEX(GVS!$J:$J,MATCH(B372,GVS!$A:$A,0))="","",INDEX(GVS!$J:$J,MATCH(B372,GVS!$A:$A,0))),"")))</f>
        <v>Oogheelkunde</v>
      </c>
      <c r="G372" s="14" t="str">
        <f aca="false">IF(B372="","",IFERROR(IF(INDEX(Intramuraal!$N:$N,MATCH(B372,Intramuraal!$A:$A,0))="","",INDEX(Intramuraal!$N:$N,MATCH(B372,Intramuraal!$A:$A,0))),IFERROR(IF(INDEX(GVS!$N:$N,MATCH(B372,GVS!$A:$A,0))="","",INDEX(GVS!$N:$N,MATCH(B372,GVS!$A:$A,0))),"")))</f>
        <v>Niet-oncologisch (zie Indicatie)</v>
      </c>
      <c r="H372" s="14" t="str">
        <f aca="false">IF(B372="","",IFERROR(IF(INDEX(Intramuraal!$O:$O,MATCH(B372,Intramuraal!$A:$A,0))="","",INDEX(Intramuraal!$O:$O,MATCH(B372,Intramuraal!$A:$A,0))),IFERROR(IF(INDEX(GVS!$O:$O,MATCH(B372,GVS!$A:$A,0))="","",INDEX(GVS!$O:$O,MATCH(B372,GVS!$A:$A,0))),"")))</f>
        <v>n.v.t. / onbekend</v>
      </c>
      <c r="I372" s="14" t="s">
        <v>7580</v>
      </c>
      <c r="J372" s="14" t="s">
        <v>7621</v>
      </c>
      <c r="K372" s="16" t="s">
        <v>8906</v>
      </c>
      <c r="L372" s="14" t="s">
        <v>7566</v>
      </c>
      <c r="M372" s="14" t="s">
        <v>7536</v>
      </c>
      <c r="N372" s="16" t="s">
        <v>8907</v>
      </c>
      <c r="O372" s="14" t="s">
        <v>7607</v>
      </c>
      <c r="P372" s="14" t="s">
        <v>8908</v>
      </c>
      <c r="Q372" s="16"/>
      <c r="R372" s="14" t="s">
        <v>8909</v>
      </c>
      <c r="S372" s="14" t="s">
        <v>8847</v>
      </c>
      <c r="T372" s="15" t="n">
        <v>46288</v>
      </c>
      <c r="U372" s="14" t="s">
        <v>168</v>
      </c>
    </row>
    <row r="373" customFormat="false" ht="15" hidden="false" customHeight="true" outlineLevel="0" collapsed="false">
      <c r="A373" s="14" t="str">
        <f aca="false">IF(B373="","","ARG-"&amp;TEXT(ROW()-1,"0000"))</f>
        <v>ARG-0372</v>
      </c>
      <c r="B373" s="14" t="s">
        <v>2241</v>
      </c>
      <c r="C373" s="14" t="str">
        <f aca="false">IF(B373="","",IF(LEFT(B373,3)="INT","Intramuraal",IF(LEFT(B373,3)="GVS","GVS","")))</f>
        <v>Intramuraal</v>
      </c>
      <c r="D373" s="14" t="str">
        <f aca="false">IF(B373="","",IFERROR(INDEX(Intramuraal!$F:$F,MATCH(B373,Intramuraal!$A:$A,0)),IFERROR(INDEX(GVS!$F:$F,MATCH(B373,GVS!$A:$A,0)),"onbekend ID")))</f>
        <v>voretigene neparvovec (Luxturna®)</v>
      </c>
      <c r="E373" s="15" t="n">
        <f aca="false">IF(B373="","",IFERROR(IF(INDEX(Intramuraal!$C:$C,MATCH(B373,Intramuraal!$A:$A,0))="","",INDEX(Intramuraal!$C:$C,MATCH(B373,Intramuraal!$A:$A,0))),IFERROR(IF(INDEX(GVS!$C:$C,MATCH(B373,GVS!$A:$A,0))="","",INDEX(GVS!$C:$C,MATCH(B373,GVS!$A:$A,0))),"")))</f>
        <v>43878</v>
      </c>
      <c r="F373" s="14" t="str">
        <f aca="false">IF(B373="","",IFERROR(IF(INDEX(Intramuraal!$J:$J,MATCH(B373,Intramuraal!$A:$A,0))="","",INDEX(Intramuraal!$J:$J,MATCH(B373,Intramuraal!$A:$A,0))),IFERROR(IF(INDEX(GVS!$J:$J,MATCH(B373,GVS!$A:$A,0))="","",INDEX(GVS!$J:$J,MATCH(B373,GVS!$A:$A,0))),"")))</f>
        <v>Oogheelkunde</v>
      </c>
      <c r="G373" s="14" t="str">
        <f aca="false">IF(B373="","",IFERROR(IF(INDEX(Intramuraal!$N:$N,MATCH(B373,Intramuraal!$A:$A,0))="","",INDEX(Intramuraal!$N:$N,MATCH(B373,Intramuraal!$A:$A,0))),IFERROR(IF(INDEX(GVS!$N:$N,MATCH(B373,GVS!$A:$A,0))="","",INDEX(GVS!$N:$N,MATCH(B373,GVS!$A:$A,0))),"")))</f>
        <v>Niet-oncologisch (zie Indicatie)</v>
      </c>
      <c r="H373" s="14" t="str">
        <f aca="false">IF(B373="","",IFERROR(IF(INDEX(Intramuraal!$O:$O,MATCH(B373,Intramuraal!$A:$A,0))="","",INDEX(Intramuraal!$O:$O,MATCH(B373,Intramuraal!$A:$A,0))),IFERROR(IF(INDEX(GVS!$O:$O,MATCH(B373,GVS!$A:$A,0))="","",INDEX(GVS!$O:$O,MATCH(B373,GVS!$A:$A,0))),"")))</f>
        <v>n.v.t. / onbekend</v>
      </c>
      <c r="I373" s="14" t="s">
        <v>7658</v>
      </c>
      <c r="J373" s="14" t="s">
        <v>7903</v>
      </c>
      <c r="K373" s="16" t="s">
        <v>8910</v>
      </c>
      <c r="L373" s="14" t="s">
        <v>7566</v>
      </c>
      <c r="M373" s="14" t="s">
        <v>7543</v>
      </c>
      <c r="N373" s="16" t="s">
        <v>8911</v>
      </c>
      <c r="O373" s="14" t="s">
        <v>7607</v>
      </c>
      <c r="P373" s="14" t="s">
        <v>8912</v>
      </c>
      <c r="Q373" s="16"/>
      <c r="R373" s="14" t="s">
        <v>8913</v>
      </c>
      <c r="S373" s="14" t="s">
        <v>8847</v>
      </c>
      <c r="T373" s="15" t="n">
        <v>46288</v>
      </c>
      <c r="U373" s="14" t="s">
        <v>168</v>
      </c>
    </row>
    <row r="374" customFormat="false" ht="15" hidden="false" customHeight="true" outlineLevel="0" collapsed="false">
      <c r="A374" s="14" t="str">
        <f aca="false">IF(B374="","","ARG-"&amp;TEXT(ROW()-1,"0000"))</f>
        <v>ARG-0373</v>
      </c>
      <c r="B374" s="14" t="s">
        <v>2241</v>
      </c>
      <c r="C374" s="14" t="str">
        <f aca="false">IF(B374="","",IF(LEFT(B374,3)="INT","Intramuraal",IF(LEFT(B374,3)="GVS","GVS","")))</f>
        <v>Intramuraal</v>
      </c>
      <c r="D374" s="14" t="str">
        <f aca="false">IF(B374="","",IFERROR(INDEX(Intramuraal!$F:$F,MATCH(B374,Intramuraal!$A:$A,0)),IFERROR(INDEX(GVS!$F:$F,MATCH(B374,GVS!$A:$A,0)),"onbekend ID")))</f>
        <v>voretigene neparvovec (Luxturna®)</v>
      </c>
      <c r="E374" s="15" t="n">
        <f aca="false">IF(B374="","",IFERROR(IF(INDEX(Intramuraal!$C:$C,MATCH(B374,Intramuraal!$A:$A,0))="","",INDEX(Intramuraal!$C:$C,MATCH(B374,Intramuraal!$A:$A,0))),IFERROR(IF(INDEX(GVS!$C:$C,MATCH(B374,GVS!$A:$A,0))="","",INDEX(GVS!$C:$C,MATCH(B374,GVS!$A:$A,0))),"")))</f>
        <v>43878</v>
      </c>
      <c r="F374" s="14" t="str">
        <f aca="false">IF(B374="","",IFERROR(IF(INDEX(Intramuraal!$J:$J,MATCH(B374,Intramuraal!$A:$A,0))="","",INDEX(Intramuraal!$J:$J,MATCH(B374,Intramuraal!$A:$A,0))),IFERROR(IF(INDEX(GVS!$J:$J,MATCH(B374,GVS!$A:$A,0))="","",INDEX(GVS!$J:$J,MATCH(B374,GVS!$A:$A,0))),"")))</f>
        <v>Oogheelkunde</v>
      </c>
      <c r="G374" s="14" t="str">
        <f aca="false">IF(B374="","",IFERROR(IF(INDEX(Intramuraal!$N:$N,MATCH(B374,Intramuraal!$A:$A,0))="","",INDEX(Intramuraal!$N:$N,MATCH(B374,Intramuraal!$A:$A,0))),IFERROR(IF(INDEX(GVS!$N:$N,MATCH(B374,GVS!$A:$A,0))="","",INDEX(GVS!$N:$N,MATCH(B374,GVS!$A:$A,0))),"")))</f>
        <v>Niet-oncologisch (zie Indicatie)</v>
      </c>
      <c r="H374" s="14" t="str">
        <f aca="false">IF(B374="","",IFERROR(IF(INDEX(Intramuraal!$O:$O,MATCH(B374,Intramuraal!$A:$A,0))="","",INDEX(Intramuraal!$O:$O,MATCH(B374,Intramuraal!$A:$A,0))),IFERROR(IF(INDEX(GVS!$O:$O,MATCH(B374,GVS!$A:$A,0))="","",INDEX(GVS!$O:$O,MATCH(B374,GVS!$A:$A,0))),"")))</f>
        <v>n.v.t. / onbekend</v>
      </c>
      <c r="I374" s="14" t="s">
        <v>7658</v>
      </c>
      <c r="J374" s="14" t="s">
        <v>7659</v>
      </c>
      <c r="K374" s="16" t="s">
        <v>8914</v>
      </c>
      <c r="L374" s="14" t="s">
        <v>7549</v>
      </c>
      <c r="M374" s="14" t="s">
        <v>7550</v>
      </c>
      <c r="N374" s="16" t="s">
        <v>8915</v>
      </c>
      <c r="O374" s="14" t="s">
        <v>7607</v>
      </c>
      <c r="P374" s="14" t="s">
        <v>7703</v>
      </c>
      <c r="Q374" s="16"/>
      <c r="R374" s="14" t="s">
        <v>8916</v>
      </c>
      <c r="S374" s="14" t="s">
        <v>8847</v>
      </c>
      <c r="T374" s="15" t="n">
        <v>46288</v>
      </c>
      <c r="U374" s="14" t="s">
        <v>168</v>
      </c>
    </row>
    <row r="375" customFormat="false" ht="15" hidden="false" customHeight="true" outlineLevel="0" collapsed="false">
      <c r="A375" s="14" t="str">
        <f aca="false">IF(B375="","","ARG-"&amp;TEXT(ROW()-1,"0000"))</f>
        <v>ARG-0374</v>
      </c>
      <c r="B375" s="14" t="s">
        <v>2241</v>
      </c>
      <c r="C375" s="14" t="str">
        <f aca="false">IF(B375="","",IF(LEFT(B375,3)="INT","Intramuraal",IF(LEFT(B375,3)="GVS","GVS","")))</f>
        <v>Intramuraal</v>
      </c>
      <c r="D375" s="14" t="str">
        <f aca="false">IF(B375="","",IFERROR(INDEX(Intramuraal!$F:$F,MATCH(B375,Intramuraal!$A:$A,0)),IFERROR(INDEX(GVS!$F:$F,MATCH(B375,GVS!$A:$A,0)),"onbekend ID")))</f>
        <v>voretigene neparvovec (Luxturna®)</v>
      </c>
      <c r="E375" s="15" t="n">
        <f aca="false">IF(B375="","",IFERROR(IF(INDEX(Intramuraal!$C:$C,MATCH(B375,Intramuraal!$A:$A,0))="","",INDEX(Intramuraal!$C:$C,MATCH(B375,Intramuraal!$A:$A,0))),IFERROR(IF(INDEX(GVS!$C:$C,MATCH(B375,GVS!$A:$A,0))="","",INDEX(GVS!$C:$C,MATCH(B375,GVS!$A:$A,0))),"")))</f>
        <v>43878</v>
      </c>
      <c r="F375" s="14" t="str">
        <f aca="false">IF(B375="","",IFERROR(IF(INDEX(Intramuraal!$J:$J,MATCH(B375,Intramuraal!$A:$A,0))="","",INDEX(Intramuraal!$J:$J,MATCH(B375,Intramuraal!$A:$A,0))),IFERROR(IF(INDEX(GVS!$J:$J,MATCH(B375,GVS!$A:$A,0))="","",INDEX(GVS!$J:$J,MATCH(B375,GVS!$A:$A,0))),"")))</f>
        <v>Oogheelkunde</v>
      </c>
      <c r="G375" s="14" t="str">
        <f aca="false">IF(B375="","",IFERROR(IF(INDEX(Intramuraal!$N:$N,MATCH(B375,Intramuraal!$A:$A,0))="","",INDEX(Intramuraal!$N:$N,MATCH(B375,Intramuraal!$A:$A,0))),IFERROR(IF(INDEX(GVS!$N:$N,MATCH(B375,GVS!$A:$A,0))="","",INDEX(GVS!$N:$N,MATCH(B375,GVS!$A:$A,0))),"")))</f>
        <v>Niet-oncologisch (zie Indicatie)</v>
      </c>
      <c r="H375" s="14" t="str">
        <f aca="false">IF(B375="","",IFERROR(IF(INDEX(Intramuraal!$O:$O,MATCH(B375,Intramuraal!$A:$A,0))="","",INDEX(Intramuraal!$O:$O,MATCH(B375,Intramuraal!$A:$A,0))),IFERROR(IF(INDEX(GVS!$O:$O,MATCH(B375,GVS!$A:$A,0))="","",INDEX(GVS!$O:$O,MATCH(B375,GVS!$A:$A,0))),"")))</f>
        <v>n.v.t. / onbekend</v>
      </c>
      <c r="I375" s="14" t="s">
        <v>7574</v>
      </c>
      <c r="J375" s="14" t="s">
        <v>7621</v>
      </c>
      <c r="K375" s="16" t="s">
        <v>8917</v>
      </c>
      <c r="L375" s="14" t="s">
        <v>7566</v>
      </c>
      <c r="M375" s="14" t="s">
        <v>7543</v>
      </c>
      <c r="N375" s="16" t="s">
        <v>8918</v>
      </c>
      <c r="O375" s="14" t="s">
        <v>7607</v>
      </c>
      <c r="P375" s="14" t="s">
        <v>8919</v>
      </c>
      <c r="Q375" s="16"/>
      <c r="R375" s="14" t="s">
        <v>8920</v>
      </c>
      <c r="S375" s="14" t="s">
        <v>8847</v>
      </c>
      <c r="T375" s="15" t="n">
        <v>46288</v>
      </c>
      <c r="U375" s="14" t="s">
        <v>168</v>
      </c>
    </row>
    <row r="376" customFormat="false" ht="15" hidden="false" customHeight="true" outlineLevel="0" collapsed="false">
      <c r="A376" s="14" t="str">
        <f aca="false">IF(B376="","","ARG-"&amp;TEXT(ROW()-1,"0000"))</f>
        <v>ARG-0375</v>
      </c>
      <c r="B376" s="14" t="s">
        <v>2145</v>
      </c>
      <c r="C376" s="14" t="str">
        <f aca="false">IF(B376="","",IF(LEFT(B376,3)="INT","Intramuraal",IF(LEFT(B376,3)="GVS","GVS","")))</f>
        <v>Intramuraal</v>
      </c>
      <c r="D376" s="14" t="str">
        <f aca="false">IF(B376="","",IFERROR(INDEX(Intramuraal!$F:$F,MATCH(B376,Intramuraal!$A:$A,0)),IFERROR(INDEX(GVS!$F:$F,MATCH(B376,GVS!$A:$A,0)),"onbekend ID")))</f>
        <v>trastuzumab-emtansine (Kadcyla®)</v>
      </c>
      <c r="E376" s="15" t="n">
        <f aca="false">IF(B376="","",IFERROR(IF(INDEX(Intramuraal!$C:$C,MATCH(B376,Intramuraal!$A:$A,0))="","",INDEX(Intramuraal!$C:$C,MATCH(B376,Intramuraal!$A:$A,0))),IFERROR(IF(INDEX(GVS!$C:$C,MATCH(B376,GVS!$A:$A,0))="","",INDEX(GVS!$C:$C,MATCH(B376,GVS!$A:$A,0))),"")))</f>
        <v>44098</v>
      </c>
      <c r="F376" s="14" t="str">
        <f aca="false">IF(B376="","",IFERROR(IF(INDEX(Intramuraal!$J:$J,MATCH(B376,Intramuraal!$A:$A,0))="","",INDEX(Intramuraal!$J:$J,MATCH(B376,Intramuraal!$A:$A,0))),IFERROR(IF(INDEX(GVS!$J:$J,MATCH(B376,GVS!$A:$A,0))="","",INDEX(GVS!$J:$J,MATCH(B376,GVS!$A:$A,0))),"")))</f>
        <v>Oncologie (solide tumoren)</v>
      </c>
      <c r="G376" s="14" t="str">
        <f aca="false">IF(B376="","",IFERROR(IF(INDEX(Intramuraal!$N:$N,MATCH(B376,Intramuraal!$A:$A,0))="","",INDEX(Intramuraal!$N:$N,MATCH(B376,Intramuraal!$A:$A,0))),IFERROR(IF(INDEX(GVS!$N:$N,MATCH(B376,GVS!$A:$A,0))="","",INDEX(GVS!$N:$N,MATCH(B376,GVS!$A:$A,0))),"")))</f>
        <v>Borstkanker</v>
      </c>
      <c r="H376" s="14" t="str">
        <f aca="false">IF(B376="","",IFERROR(IF(INDEX(Intramuraal!$O:$O,MATCH(B376,Intramuraal!$A:$A,0))="","",INDEX(Intramuraal!$O:$O,MATCH(B376,Intramuraal!$A:$A,0))),IFERROR(IF(INDEX(GVS!$O:$O,MATCH(B376,GVS!$A:$A,0))="","",INDEX(GVS!$O:$O,MATCH(B376,GVS!$A:$A,0))),"")))</f>
        <v>Onderhoud / consolidatie</v>
      </c>
      <c r="I376" s="14" t="s">
        <v>7532</v>
      </c>
      <c r="J376" s="14" t="s">
        <v>7673</v>
      </c>
      <c r="K376" s="16" t="s">
        <v>8921</v>
      </c>
      <c r="L376" s="14" t="s">
        <v>7535</v>
      </c>
      <c r="M376" s="14" t="s">
        <v>7536</v>
      </c>
      <c r="N376" s="16" t="s">
        <v>8922</v>
      </c>
      <c r="O376" s="14" t="s">
        <v>7607</v>
      </c>
      <c r="P376" s="14" t="s">
        <v>7916</v>
      </c>
      <c r="Q376" s="16"/>
      <c r="R376" s="14" t="s">
        <v>8923</v>
      </c>
      <c r="S376" s="14" t="s">
        <v>8924</v>
      </c>
      <c r="T376" s="15" t="n">
        <v>46288</v>
      </c>
      <c r="U376" s="14" t="s">
        <v>168</v>
      </c>
    </row>
    <row r="377" customFormat="false" ht="15" hidden="false" customHeight="true" outlineLevel="0" collapsed="false">
      <c r="A377" s="14" t="str">
        <f aca="false">IF(B377="","","ARG-"&amp;TEXT(ROW()-1,"0000"))</f>
        <v>ARG-0376</v>
      </c>
      <c r="B377" s="14" t="s">
        <v>2145</v>
      </c>
      <c r="C377" s="14" t="str">
        <f aca="false">IF(B377="","",IF(LEFT(B377,3)="INT","Intramuraal",IF(LEFT(B377,3)="GVS","GVS","")))</f>
        <v>Intramuraal</v>
      </c>
      <c r="D377" s="14" t="str">
        <f aca="false">IF(B377="","",IFERROR(INDEX(Intramuraal!$F:$F,MATCH(B377,Intramuraal!$A:$A,0)),IFERROR(INDEX(GVS!$F:$F,MATCH(B377,GVS!$A:$A,0)),"onbekend ID")))</f>
        <v>trastuzumab-emtansine (Kadcyla®)</v>
      </c>
      <c r="E377" s="15" t="n">
        <f aca="false">IF(B377="","",IFERROR(IF(INDEX(Intramuraal!$C:$C,MATCH(B377,Intramuraal!$A:$A,0))="","",INDEX(Intramuraal!$C:$C,MATCH(B377,Intramuraal!$A:$A,0))),IFERROR(IF(INDEX(GVS!$C:$C,MATCH(B377,GVS!$A:$A,0))="","",INDEX(GVS!$C:$C,MATCH(B377,GVS!$A:$A,0))),"")))</f>
        <v>44098</v>
      </c>
      <c r="F377" s="14" t="str">
        <f aca="false">IF(B377="","",IFERROR(IF(INDEX(Intramuraal!$J:$J,MATCH(B377,Intramuraal!$A:$A,0))="","",INDEX(Intramuraal!$J:$J,MATCH(B377,Intramuraal!$A:$A,0))),IFERROR(IF(INDEX(GVS!$J:$J,MATCH(B377,GVS!$A:$A,0))="","",INDEX(GVS!$J:$J,MATCH(B377,GVS!$A:$A,0))),"")))</f>
        <v>Oncologie (solide tumoren)</v>
      </c>
      <c r="G377" s="14" t="str">
        <f aca="false">IF(B377="","",IFERROR(IF(INDEX(Intramuraal!$N:$N,MATCH(B377,Intramuraal!$A:$A,0))="","",INDEX(Intramuraal!$N:$N,MATCH(B377,Intramuraal!$A:$A,0))),IFERROR(IF(INDEX(GVS!$N:$N,MATCH(B377,GVS!$A:$A,0))="","",INDEX(GVS!$N:$N,MATCH(B377,GVS!$A:$A,0))),"")))</f>
        <v>Borstkanker</v>
      </c>
      <c r="H377" s="14" t="str">
        <f aca="false">IF(B377="","",IFERROR(IF(INDEX(Intramuraal!$O:$O,MATCH(B377,Intramuraal!$A:$A,0))="","",INDEX(Intramuraal!$O:$O,MATCH(B377,Intramuraal!$A:$A,0))),IFERROR(IF(INDEX(GVS!$O:$O,MATCH(B377,GVS!$A:$A,0))="","",INDEX(GVS!$O:$O,MATCH(B377,GVS!$A:$A,0))),"")))</f>
        <v>Onderhoud / consolidatie</v>
      </c>
      <c r="I377" s="14" t="s">
        <v>7580</v>
      </c>
      <c r="J377" s="14" t="s">
        <v>7564</v>
      </c>
      <c r="K377" s="16" t="s">
        <v>8925</v>
      </c>
      <c r="L377" s="14" t="s">
        <v>7549</v>
      </c>
      <c r="M377" s="14" t="s">
        <v>7536</v>
      </c>
      <c r="N377" s="16" t="s">
        <v>8926</v>
      </c>
      <c r="O377" s="14" t="s">
        <v>7607</v>
      </c>
      <c r="P377" s="14" t="s">
        <v>7800</v>
      </c>
      <c r="Q377" s="16"/>
      <c r="R377" s="14" t="s">
        <v>8927</v>
      </c>
      <c r="S377" s="14" t="s">
        <v>8924</v>
      </c>
      <c r="T377" s="15" t="n">
        <v>46288</v>
      </c>
      <c r="U377" s="14" t="s">
        <v>168</v>
      </c>
    </row>
    <row r="378" customFormat="false" ht="15" hidden="false" customHeight="true" outlineLevel="0" collapsed="false">
      <c r="A378" s="14" t="str">
        <f aca="false">IF(B378="","","ARG-"&amp;TEXT(ROW()-1,"0000"))</f>
        <v>ARG-0377</v>
      </c>
      <c r="B378" s="14" t="s">
        <v>2145</v>
      </c>
      <c r="C378" s="14" t="str">
        <f aca="false">IF(B378="","",IF(LEFT(B378,3)="INT","Intramuraal",IF(LEFT(B378,3)="GVS","GVS","")))</f>
        <v>Intramuraal</v>
      </c>
      <c r="D378" s="14" t="str">
        <f aca="false">IF(B378="","",IFERROR(INDEX(Intramuraal!$F:$F,MATCH(B378,Intramuraal!$A:$A,0)),IFERROR(INDEX(GVS!$F:$F,MATCH(B378,GVS!$A:$A,0)),"onbekend ID")))</f>
        <v>trastuzumab-emtansine (Kadcyla®)</v>
      </c>
      <c r="E378" s="15" t="n">
        <f aca="false">IF(B378="","",IFERROR(IF(INDEX(Intramuraal!$C:$C,MATCH(B378,Intramuraal!$A:$A,0))="","",INDEX(Intramuraal!$C:$C,MATCH(B378,Intramuraal!$A:$A,0))),IFERROR(IF(INDEX(GVS!$C:$C,MATCH(B378,GVS!$A:$A,0))="","",INDEX(GVS!$C:$C,MATCH(B378,GVS!$A:$A,0))),"")))</f>
        <v>44098</v>
      </c>
      <c r="F378" s="14" t="str">
        <f aca="false">IF(B378="","",IFERROR(IF(INDEX(Intramuraal!$J:$J,MATCH(B378,Intramuraal!$A:$A,0))="","",INDEX(Intramuraal!$J:$J,MATCH(B378,Intramuraal!$A:$A,0))),IFERROR(IF(INDEX(GVS!$J:$J,MATCH(B378,GVS!$A:$A,0))="","",INDEX(GVS!$J:$J,MATCH(B378,GVS!$A:$A,0))),"")))</f>
        <v>Oncologie (solide tumoren)</v>
      </c>
      <c r="G378" s="14" t="str">
        <f aca="false">IF(B378="","",IFERROR(IF(INDEX(Intramuraal!$N:$N,MATCH(B378,Intramuraal!$A:$A,0))="","",INDEX(Intramuraal!$N:$N,MATCH(B378,Intramuraal!$A:$A,0))),IFERROR(IF(INDEX(GVS!$N:$N,MATCH(B378,GVS!$A:$A,0))="","",INDEX(GVS!$N:$N,MATCH(B378,GVS!$A:$A,0))),"")))</f>
        <v>Borstkanker</v>
      </c>
      <c r="H378" s="14" t="str">
        <f aca="false">IF(B378="","",IFERROR(IF(INDEX(Intramuraal!$O:$O,MATCH(B378,Intramuraal!$A:$A,0))="","",INDEX(Intramuraal!$O:$O,MATCH(B378,Intramuraal!$A:$A,0))),IFERROR(IF(INDEX(GVS!$O:$O,MATCH(B378,GVS!$A:$A,0))="","",INDEX(GVS!$O:$O,MATCH(B378,GVS!$A:$A,0))),"")))</f>
        <v>Onderhoud / consolidatie</v>
      </c>
      <c r="I378" s="14" t="s">
        <v>7617</v>
      </c>
      <c r="J378" s="14" t="s">
        <v>7604</v>
      </c>
      <c r="K378" s="16" t="s">
        <v>8928</v>
      </c>
      <c r="L378" s="14" t="s">
        <v>7586</v>
      </c>
      <c r="M378" s="14" t="s">
        <v>7536</v>
      </c>
      <c r="N378" s="16" t="s">
        <v>8929</v>
      </c>
      <c r="O378" s="14" t="s">
        <v>7614</v>
      </c>
      <c r="P378" s="14" t="s">
        <v>8930</v>
      </c>
      <c r="Q378" s="16"/>
      <c r="R378" s="14" t="s">
        <v>8931</v>
      </c>
      <c r="S378" s="14" t="s">
        <v>8924</v>
      </c>
      <c r="T378" s="15" t="n">
        <v>46288</v>
      </c>
      <c r="U378" s="14" t="s">
        <v>168</v>
      </c>
    </row>
    <row r="379" customFormat="false" ht="15" hidden="false" customHeight="true" outlineLevel="0" collapsed="false">
      <c r="A379" s="14" t="str">
        <f aca="false">IF(B379="","","ARG-"&amp;TEXT(ROW()-1,"0000"))</f>
        <v>ARG-0378</v>
      </c>
      <c r="B379" s="14" t="s">
        <v>2145</v>
      </c>
      <c r="C379" s="14" t="str">
        <f aca="false">IF(B379="","",IF(LEFT(B379,3)="INT","Intramuraal",IF(LEFT(B379,3)="GVS","GVS","")))</f>
        <v>Intramuraal</v>
      </c>
      <c r="D379" s="14" t="str">
        <f aca="false">IF(B379="","",IFERROR(INDEX(Intramuraal!$F:$F,MATCH(B379,Intramuraal!$A:$A,0)),IFERROR(INDEX(GVS!$F:$F,MATCH(B379,GVS!$A:$A,0)),"onbekend ID")))</f>
        <v>trastuzumab-emtansine (Kadcyla®)</v>
      </c>
      <c r="E379" s="15" t="n">
        <f aca="false">IF(B379="","",IFERROR(IF(INDEX(Intramuraal!$C:$C,MATCH(B379,Intramuraal!$A:$A,0))="","",INDEX(Intramuraal!$C:$C,MATCH(B379,Intramuraal!$A:$A,0))),IFERROR(IF(INDEX(GVS!$C:$C,MATCH(B379,GVS!$A:$A,0))="","",INDEX(GVS!$C:$C,MATCH(B379,GVS!$A:$A,0))),"")))</f>
        <v>44098</v>
      </c>
      <c r="F379" s="14" t="str">
        <f aca="false">IF(B379="","",IFERROR(IF(INDEX(Intramuraal!$J:$J,MATCH(B379,Intramuraal!$A:$A,0))="","",INDEX(Intramuraal!$J:$J,MATCH(B379,Intramuraal!$A:$A,0))),IFERROR(IF(INDEX(GVS!$J:$J,MATCH(B379,GVS!$A:$A,0))="","",INDEX(GVS!$J:$J,MATCH(B379,GVS!$A:$A,0))),"")))</f>
        <v>Oncologie (solide tumoren)</v>
      </c>
      <c r="G379" s="14" t="str">
        <f aca="false">IF(B379="","",IFERROR(IF(INDEX(Intramuraal!$N:$N,MATCH(B379,Intramuraal!$A:$A,0))="","",INDEX(Intramuraal!$N:$N,MATCH(B379,Intramuraal!$A:$A,0))),IFERROR(IF(INDEX(GVS!$N:$N,MATCH(B379,GVS!$A:$A,0))="","",INDEX(GVS!$N:$N,MATCH(B379,GVS!$A:$A,0))),"")))</f>
        <v>Borstkanker</v>
      </c>
      <c r="H379" s="14" t="str">
        <f aca="false">IF(B379="","",IFERROR(IF(INDEX(Intramuraal!$O:$O,MATCH(B379,Intramuraal!$A:$A,0))="","",INDEX(Intramuraal!$O:$O,MATCH(B379,Intramuraal!$A:$A,0))),IFERROR(IF(INDEX(GVS!$O:$O,MATCH(B379,GVS!$A:$A,0))="","",INDEX(GVS!$O:$O,MATCH(B379,GVS!$A:$A,0))),"")))</f>
        <v>Onderhoud / consolidatie</v>
      </c>
      <c r="I379" s="14" t="s">
        <v>7610</v>
      </c>
      <c r="J379" s="14" t="s">
        <v>7611</v>
      </c>
      <c r="K379" s="16" t="s">
        <v>8932</v>
      </c>
      <c r="L379" s="14" t="s">
        <v>7566</v>
      </c>
      <c r="M379" s="14" t="s">
        <v>7543</v>
      </c>
      <c r="N379" s="16" t="s">
        <v>8933</v>
      </c>
      <c r="O379" s="14" t="s">
        <v>7614</v>
      </c>
      <c r="P379" s="14" t="s">
        <v>7897</v>
      </c>
      <c r="Q379" s="16"/>
      <c r="R379" s="14" t="s">
        <v>8934</v>
      </c>
      <c r="S379" s="14" t="s">
        <v>8924</v>
      </c>
      <c r="T379" s="15" t="n">
        <v>46288</v>
      </c>
      <c r="U379" s="14" t="s">
        <v>168</v>
      </c>
    </row>
    <row r="380" customFormat="false" ht="15" hidden="false" customHeight="true" outlineLevel="0" collapsed="false">
      <c r="A380" s="14" t="str">
        <f aca="false">IF(B380="","","ARG-"&amp;TEXT(ROW()-1,"0000"))</f>
        <v>ARG-0379</v>
      </c>
      <c r="B380" s="14" t="s">
        <v>2145</v>
      </c>
      <c r="C380" s="14" t="str">
        <f aca="false">IF(B380="","",IF(LEFT(B380,3)="INT","Intramuraal",IF(LEFT(B380,3)="GVS","GVS","")))</f>
        <v>Intramuraal</v>
      </c>
      <c r="D380" s="14" t="str">
        <f aca="false">IF(B380="","",IFERROR(INDEX(Intramuraal!$F:$F,MATCH(B380,Intramuraal!$A:$A,0)),IFERROR(INDEX(GVS!$F:$F,MATCH(B380,GVS!$A:$A,0)),"onbekend ID")))</f>
        <v>trastuzumab-emtansine (Kadcyla®)</v>
      </c>
      <c r="E380" s="15" t="n">
        <f aca="false">IF(B380="","",IFERROR(IF(INDEX(Intramuraal!$C:$C,MATCH(B380,Intramuraal!$A:$A,0))="","",INDEX(Intramuraal!$C:$C,MATCH(B380,Intramuraal!$A:$A,0))),IFERROR(IF(INDEX(GVS!$C:$C,MATCH(B380,GVS!$A:$A,0))="","",INDEX(GVS!$C:$C,MATCH(B380,GVS!$A:$A,0))),"")))</f>
        <v>44098</v>
      </c>
      <c r="F380" s="14" t="str">
        <f aca="false">IF(B380="","",IFERROR(IF(INDEX(Intramuraal!$J:$J,MATCH(B380,Intramuraal!$A:$A,0))="","",INDEX(Intramuraal!$J:$J,MATCH(B380,Intramuraal!$A:$A,0))),IFERROR(IF(INDEX(GVS!$J:$J,MATCH(B380,GVS!$A:$A,0))="","",INDEX(GVS!$J:$J,MATCH(B380,GVS!$A:$A,0))),"")))</f>
        <v>Oncologie (solide tumoren)</v>
      </c>
      <c r="G380" s="14" t="str">
        <f aca="false">IF(B380="","",IFERROR(IF(INDEX(Intramuraal!$N:$N,MATCH(B380,Intramuraal!$A:$A,0))="","",INDEX(Intramuraal!$N:$N,MATCH(B380,Intramuraal!$A:$A,0))),IFERROR(IF(INDEX(GVS!$N:$N,MATCH(B380,GVS!$A:$A,0))="","",INDEX(GVS!$N:$N,MATCH(B380,GVS!$A:$A,0))),"")))</f>
        <v>Borstkanker</v>
      </c>
      <c r="H380" s="14" t="str">
        <f aca="false">IF(B380="","",IFERROR(IF(INDEX(Intramuraal!$O:$O,MATCH(B380,Intramuraal!$A:$A,0))="","",INDEX(Intramuraal!$O:$O,MATCH(B380,Intramuraal!$A:$A,0))),IFERROR(IF(INDEX(GVS!$O:$O,MATCH(B380,GVS!$A:$A,0))="","",INDEX(GVS!$O:$O,MATCH(B380,GVS!$A:$A,0))),"")))</f>
        <v>Onderhoud / consolidatie</v>
      </c>
      <c r="I380" s="14" t="s">
        <v>7658</v>
      </c>
      <c r="J380" s="14" t="s">
        <v>7659</v>
      </c>
      <c r="K380" s="16" t="s">
        <v>8935</v>
      </c>
      <c r="L380" s="14" t="s">
        <v>7549</v>
      </c>
      <c r="M380" s="14" t="s">
        <v>7550</v>
      </c>
      <c r="N380" s="16" t="s">
        <v>8936</v>
      </c>
      <c r="O380" s="14" t="s">
        <v>7607</v>
      </c>
      <c r="P380" s="14" t="s">
        <v>7703</v>
      </c>
      <c r="Q380" s="16"/>
      <c r="R380" s="14" t="s">
        <v>8937</v>
      </c>
      <c r="S380" s="14" t="s">
        <v>8924</v>
      </c>
      <c r="T380" s="15" t="n">
        <v>46288</v>
      </c>
      <c r="U380" s="14" t="s">
        <v>168</v>
      </c>
    </row>
    <row r="381" customFormat="false" ht="15" hidden="false" customHeight="true" outlineLevel="0" collapsed="false">
      <c r="A381" s="14" t="str">
        <f aca="false">IF(B381="","","ARG-"&amp;TEXT(ROW()-1,"0000"))</f>
        <v>ARG-0380</v>
      </c>
      <c r="B381" s="14" t="s">
        <v>2145</v>
      </c>
      <c r="C381" s="14" t="str">
        <f aca="false">IF(B381="","",IF(LEFT(B381,3)="INT","Intramuraal",IF(LEFT(B381,3)="GVS","GVS","")))</f>
        <v>Intramuraal</v>
      </c>
      <c r="D381" s="14" t="str">
        <f aca="false">IF(B381="","",IFERROR(INDEX(Intramuraal!$F:$F,MATCH(B381,Intramuraal!$A:$A,0)),IFERROR(INDEX(GVS!$F:$F,MATCH(B381,GVS!$A:$A,0)),"onbekend ID")))</f>
        <v>trastuzumab-emtansine (Kadcyla®)</v>
      </c>
      <c r="E381" s="15" t="n">
        <f aca="false">IF(B381="","",IFERROR(IF(INDEX(Intramuraal!$C:$C,MATCH(B381,Intramuraal!$A:$A,0))="","",INDEX(Intramuraal!$C:$C,MATCH(B381,Intramuraal!$A:$A,0))),IFERROR(IF(INDEX(GVS!$C:$C,MATCH(B381,GVS!$A:$A,0))="","",INDEX(GVS!$C:$C,MATCH(B381,GVS!$A:$A,0))),"")))</f>
        <v>44098</v>
      </c>
      <c r="F381" s="14" t="str">
        <f aca="false">IF(B381="","",IFERROR(IF(INDEX(Intramuraal!$J:$J,MATCH(B381,Intramuraal!$A:$A,0))="","",INDEX(Intramuraal!$J:$J,MATCH(B381,Intramuraal!$A:$A,0))),IFERROR(IF(INDEX(GVS!$J:$J,MATCH(B381,GVS!$A:$A,0))="","",INDEX(GVS!$J:$J,MATCH(B381,GVS!$A:$A,0))),"")))</f>
        <v>Oncologie (solide tumoren)</v>
      </c>
      <c r="G381" s="14" t="str">
        <f aca="false">IF(B381="","",IFERROR(IF(INDEX(Intramuraal!$N:$N,MATCH(B381,Intramuraal!$A:$A,0))="","",INDEX(Intramuraal!$N:$N,MATCH(B381,Intramuraal!$A:$A,0))),IFERROR(IF(INDEX(GVS!$N:$N,MATCH(B381,GVS!$A:$A,0))="","",INDEX(GVS!$N:$N,MATCH(B381,GVS!$A:$A,0))),"")))</f>
        <v>Borstkanker</v>
      </c>
      <c r="H381" s="14" t="str">
        <f aca="false">IF(B381="","",IFERROR(IF(INDEX(Intramuraal!$O:$O,MATCH(B381,Intramuraal!$A:$A,0))="","",INDEX(Intramuraal!$O:$O,MATCH(B381,Intramuraal!$A:$A,0))),IFERROR(IF(INDEX(GVS!$O:$O,MATCH(B381,GVS!$A:$A,0))="","",INDEX(GVS!$O:$O,MATCH(B381,GVS!$A:$A,0))),"")))</f>
        <v>Onderhoud / consolidatie</v>
      </c>
      <c r="I381" s="14" t="s">
        <v>7574</v>
      </c>
      <c r="J381" s="14" t="s">
        <v>7575</v>
      </c>
      <c r="K381" s="16" t="s">
        <v>8938</v>
      </c>
      <c r="L381" s="14" t="s">
        <v>7535</v>
      </c>
      <c r="M381" s="14" t="s">
        <v>7550</v>
      </c>
      <c r="N381" s="16" t="s">
        <v>8939</v>
      </c>
      <c r="O381" s="14" t="s">
        <v>7607</v>
      </c>
      <c r="P381" s="14" t="s">
        <v>8919</v>
      </c>
      <c r="Q381" s="16"/>
      <c r="R381" s="14" t="s">
        <v>8940</v>
      </c>
      <c r="S381" s="14" t="s">
        <v>8924</v>
      </c>
      <c r="T381" s="15" t="n">
        <v>46288</v>
      </c>
      <c r="U381" s="14" t="s">
        <v>168</v>
      </c>
    </row>
    <row r="382" customFormat="false" ht="15" hidden="false" customHeight="true" outlineLevel="0" collapsed="false">
      <c r="A382" s="14" t="str">
        <f aca="false">IF(B382="","","ARG-"&amp;TEXT(ROW()-1,"0000"))</f>
        <v>ARG-0381</v>
      </c>
      <c r="B382" s="14" t="s">
        <v>2128</v>
      </c>
      <c r="C382" s="14" t="str">
        <f aca="false">IF(B382="","",IF(LEFT(B382,3)="INT","Intramuraal",IF(LEFT(B382,3)="GVS","GVS","")))</f>
        <v>Intramuraal</v>
      </c>
      <c r="D382" s="14" t="str">
        <f aca="false">IF(B382="","",IFERROR(INDEX(Intramuraal!$F:$F,MATCH(B382,Intramuraal!$A:$A,0)),IFERROR(INDEX(GVS!$F:$F,MATCH(B382,GVS!$A:$A,0)),"onbekend ID")))</f>
        <v>esketamine neusspray (Spravato®)</v>
      </c>
      <c r="E382" s="15" t="n">
        <f aca="false">IF(B382="","",IFERROR(IF(INDEX(Intramuraal!$C:$C,MATCH(B382,Intramuraal!$A:$A,0))="","",INDEX(Intramuraal!$C:$C,MATCH(B382,Intramuraal!$A:$A,0))),IFERROR(IF(INDEX(GVS!$C:$C,MATCH(B382,GVS!$A:$A,0))="","",INDEX(GVS!$C:$C,MATCH(B382,GVS!$A:$A,0))),"")))</f>
        <v>44104</v>
      </c>
      <c r="F382" s="14" t="str">
        <f aca="false">IF(B382="","",IFERROR(IF(INDEX(Intramuraal!$J:$J,MATCH(B382,Intramuraal!$A:$A,0))="","",INDEX(Intramuraal!$J:$J,MATCH(B382,Intramuraal!$A:$A,0))),IFERROR(IF(INDEX(GVS!$J:$J,MATCH(B382,GVS!$A:$A,0))="","",INDEX(GVS!$J:$J,MATCH(B382,GVS!$A:$A,0))),"")))</f>
        <v>Psychiatrie</v>
      </c>
      <c r="G382" s="14" t="str">
        <f aca="false">IF(B382="","",IFERROR(IF(INDEX(Intramuraal!$N:$N,MATCH(B382,Intramuraal!$A:$A,0))="","",INDEX(Intramuraal!$N:$N,MATCH(B382,Intramuraal!$A:$A,0))),IFERROR(IF(INDEX(GVS!$N:$N,MATCH(B382,GVS!$A:$A,0))="","",INDEX(GVS!$N:$N,MATCH(B382,GVS!$A:$A,0))),"")))</f>
        <v>Niet-oncologisch (zie Indicatie)</v>
      </c>
      <c r="H382" s="14" t="str">
        <f aca="false">IF(B382="","",IFERROR(IF(INDEX(Intramuraal!$O:$O,MATCH(B382,Intramuraal!$A:$A,0))="","",INDEX(Intramuraal!$O:$O,MATCH(B382,Intramuraal!$A:$A,0))),IFERROR(IF(INDEX(GVS!$O:$O,MATCH(B382,GVS!$A:$A,0))="","",INDEX(GVS!$O:$O,MATCH(B382,GVS!$A:$A,0))),"")))</f>
        <v>3e lijn of later</v>
      </c>
      <c r="I382" s="14" t="s">
        <v>7532</v>
      </c>
      <c r="J382" s="14" t="s">
        <v>7564</v>
      </c>
      <c r="K382" s="16" t="s">
        <v>8941</v>
      </c>
      <c r="L382" s="14" t="s">
        <v>7549</v>
      </c>
      <c r="M382" s="14" t="s">
        <v>7536</v>
      </c>
      <c r="N382" s="16" t="s">
        <v>8942</v>
      </c>
      <c r="O382" s="14" t="s">
        <v>7607</v>
      </c>
      <c r="P382" s="14" t="s">
        <v>8943</v>
      </c>
      <c r="Q382" s="16"/>
      <c r="R382" s="14" t="s">
        <v>8944</v>
      </c>
      <c r="S382" s="14" t="s">
        <v>8924</v>
      </c>
      <c r="T382" s="15" t="n">
        <v>46288</v>
      </c>
      <c r="U382" s="14" t="s">
        <v>168</v>
      </c>
    </row>
    <row r="383" customFormat="false" ht="15" hidden="false" customHeight="true" outlineLevel="0" collapsed="false">
      <c r="A383" s="14" t="str">
        <f aca="false">IF(B383="","","ARG-"&amp;TEXT(ROW()-1,"0000"))</f>
        <v>ARG-0382</v>
      </c>
      <c r="B383" s="14" t="s">
        <v>2128</v>
      </c>
      <c r="C383" s="14" t="str">
        <f aca="false">IF(B383="","",IF(LEFT(B383,3)="INT","Intramuraal",IF(LEFT(B383,3)="GVS","GVS","")))</f>
        <v>Intramuraal</v>
      </c>
      <c r="D383" s="14" t="str">
        <f aca="false">IF(B383="","",IFERROR(INDEX(Intramuraal!$F:$F,MATCH(B383,Intramuraal!$A:$A,0)),IFERROR(INDEX(GVS!$F:$F,MATCH(B383,GVS!$A:$A,0)),"onbekend ID")))</f>
        <v>esketamine neusspray (Spravato®)</v>
      </c>
      <c r="E383" s="15" t="n">
        <f aca="false">IF(B383="","",IFERROR(IF(INDEX(Intramuraal!$C:$C,MATCH(B383,Intramuraal!$A:$A,0))="","",INDEX(Intramuraal!$C:$C,MATCH(B383,Intramuraal!$A:$A,0))),IFERROR(IF(INDEX(GVS!$C:$C,MATCH(B383,GVS!$A:$A,0))="","",INDEX(GVS!$C:$C,MATCH(B383,GVS!$A:$A,0))),"")))</f>
        <v>44104</v>
      </c>
      <c r="F383" s="14" t="str">
        <f aca="false">IF(B383="","",IFERROR(IF(INDEX(Intramuraal!$J:$J,MATCH(B383,Intramuraal!$A:$A,0))="","",INDEX(Intramuraal!$J:$J,MATCH(B383,Intramuraal!$A:$A,0))),IFERROR(IF(INDEX(GVS!$J:$J,MATCH(B383,GVS!$A:$A,0))="","",INDEX(GVS!$J:$J,MATCH(B383,GVS!$A:$A,0))),"")))</f>
        <v>Psychiatrie</v>
      </c>
      <c r="G383" s="14" t="str">
        <f aca="false">IF(B383="","",IFERROR(IF(INDEX(Intramuraal!$N:$N,MATCH(B383,Intramuraal!$A:$A,0))="","",INDEX(Intramuraal!$N:$N,MATCH(B383,Intramuraal!$A:$A,0))),IFERROR(IF(INDEX(GVS!$N:$N,MATCH(B383,GVS!$A:$A,0))="","",INDEX(GVS!$N:$N,MATCH(B383,GVS!$A:$A,0))),"")))</f>
        <v>Niet-oncologisch (zie Indicatie)</v>
      </c>
      <c r="H383" s="14" t="str">
        <f aca="false">IF(B383="","",IFERROR(IF(INDEX(Intramuraal!$O:$O,MATCH(B383,Intramuraal!$A:$A,0))="","",INDEX(Intramuraal!$O:$O,MATCH(B383,Intramuraal!$A:$A,0))),IFERROR(IF(INDEX(GVS!$O:$O,MATCH(B383,GVS!$A:$A,0))="","",INDEX(GVS!$O:$O,MATCH(B383,GVS!$A:$A,0))),"")))</f>
        <v>3e lijn of later</v>
      </c>
      <c r="I383" s="14" t="s">
        <v>7658</v>
      </c>
      <c r="J383" s="14" t="s">
        <v>7659</v>
      </c>
      <c r="K383" s="16" t="s">
        <v>8945</v>
      </c>
      <c r="L383" s="14" t="s">
        <v>7566</v>
      </c>
      <c r="M383" s="14" t="s">
        <v>7536</v>
      </c>
      <c r="N383" s="16" t="s">
        <v>8946</v>
      </c>
      <c r="O383" s="14" t="s">
        <v>7607</v>
      </c>
      <c r="P383" s="14" t="s">
        <v>8947</v>
      </c>
      <c r="Q383" s="16"/>
      <c r="R383" s="14" t="s">
        <v>8948</v>
      </c>
      <c r="S383" s="14" t="s">
        <v>8924</v>
      </c>
      <c r="T383" s="15" t="n">
        <v>46288</v>
      </c>
      <c r="U383" s="14" t="s">
        <v>168</v>
      </c>
    </row>
    <row r="384" customFormat="false" ht="15" hidden="false" customHeight="true" outlineLevel="0" collapsed="false">
      <c r="A384" s="14" t="str">
        <f aca="false">IF(B384="","","ARG-"&amp;TEXT(ROW()-1,"0000"))</f>
        <v>ARG-0383</v>
      </c>
      <c r="B384" s="14" t="s">
        <v>2128</v>
      </c>
      <c r="C384" s="14" t="str">
        <f aca="false">IF(B384="","",IF(LEFT(B384,3)="INT","Intramuraal",IF(LEFT(B384,3)="GVS","GVS","")))</f>
        <v>Intramuraal</v>
      </c>
      <c r="D384" s="14" t="str">
        <f aca="false">IF(B384="","",IFERROR(INDEX(Intramuraal!$F:$F,MATCH(B384,Intramuraal!$A:$A,0)),IFERROR(INDEX(GVS!$F:$F,MATCH(B384,GVS!$A:$A,0)),"onbekend ID")))</f>
        <v>esketamine neusspray (Spravato®)</v>
      </c>
      <c r="E384" s="15" t="n">
        <f aca="false">IF(B384="","",IFERROR(IF(INDEX(Intramuraal!$C:$C,MATCH(B384,Intramuraal!$A:$A,0))="","",INDEX(Intramuraal!$C:$C,MATCH(B384,Intramuraal!$A:$A,0))),IFERROR(IF(INDEX(GVS!$C:$C,MATCH(B384,GVS!$A:$A,0))="","",INDEX(GVS!$C:$C,MATCH(B384,GVS!$A:$A,0))),"")))</f>
        <v>44104</v>
      </c>
      <c r="F384" s="14" t="str">
        <f aca="false">IF(B384="","",IFERROR(IF(INDEX(Intramuraal!$J:$J,MATCH(B384,Intramuraal!$A:$A,0))="","",INDEX(Intramuraal!$J:$J,MATCH(B384,Intramuraal!$A:$A,0))),IFERROR(IF(INDEX(GVS!$J:$J,MATCH(B384,GVS!$A:$A,0))="","",INDEX(GVS!$J:$J,MATCH(B384,GVS!$A:$A,0))),"")))</f>
        <v>Psychiatrie</v>
      </c>
      <c r="G384" s="14" t="str">
        <f aca="false">IF(B384="","",IFERROR(IF(INDEX(Intramuraal!$N:$N,MATCH(B384,Intramuraal!$A:$A,0))="","",INDEX(Intramuraal!$N:$N,MATCH(B384,Intramuraal!$A:$A,0))),IFERROR(IF(INDEX(GVS!$N:$N,MATCH(B384,GVS!$A:$A,0))="","",INDEX(GVS!$N:$N,MATCH(B384,GVS!$A:$A,0))),"")))</f>
        <v>Niet-oncologisch (zie Indicatie)</v>
      </c>
      <c r="H384" s="14" t="str">
        <f aca="false">IF(B384="","",IFERROR(IF(INDEX(Intramuraal!$O:$O,MATCH(B384,Intramuraal!$A:$A,0))="","",INDEX(Intramuraal!$O:$O,MATCH(B384,Intramuraal!$A:$A,0))),IFERROR(IF(INDEX(GVS!$O:$O,MATCH(B384,GVS!$A:$A,0))="","",INDEX(GVS!$O:$O,MATCH(B384,GVS!$A:$A,0))),"")))</f>
        <v>3e lijn of later</v>
      </c>
      <c r="I384" s="14" t="s">
        <v>7580</v>
      </c>
      <c r="J384" s="14" t="s">
        <v>7554</v>
      </c>
      <c r="K384" s="16" t="s">
        <v>8949</v>
      </c>
      <c r="L384" s="14" t="s">
        <v>7586</v>
      </c>
      <c r="M384" s="14" t="s">
        <v>7543</v>
      </c>
      <c r="N384" s="16" t="s">
        <v>8950</v>
      </c>
      <c r="O384" s="14" t="s">
        <v>7607</v>
      </c>
      <c r="P384" s="14" t="s">
        <v>8951</v>
      </c>
      <c r="Q384" s="16"/>
      <c r="R384" s="14" t="s">
        <v>8952</v>
      </c>
      <c r="S384" s="14" t="s">
        <v>8924</v>
      </c>
      <c r="T384" s="15" t="n">
        <v>46288</v>
      </c>
      <c r="U384" s="14" t="s">
        <v>168</v>
      </c>
    </row>
    <row r="385" customFormat="false" ht="15" hidden="false" customHeight="true" outlineLevel="0" collapsed="false">
      <c r="A385" s="14" t="str">
        <f aca="false">IF(B385="","","ARG-"&amp;TEXT(ROW()-1,"0000"))</f>
        <v>ARG-0384</v>
      </c>
      <c r="B385" s="14" t="s">
        <v>2128</v>
      </c>
      <c r="C385" s="14" t="str">
        <f aca="false">IF(B385="","",IF(LEFT(B385,3)="INT","Intramuraal",IF(LEFT(B385,3)="GVS","GVS","")))</f>
        <v>Intramuraal</v>
      </c>
      <c r="D385" s="14" t="str">
        <f aca="false">IF(B385="","",IFERROR(INDEX(Intramuraal!$F:$F,MATCH(B385,Intramuraal!$A:$A,0)),IFERROR(INDEX(GVS!$F:$F,MATCH(B385,GVS!$A:$A,0)),"onbekend ID")))</f>
        <v>esketamine neusspray (Spravato®)</v>
      </c>
      <c r="E385" s="15" t="n">
        <f aca="false">IF(B385="","",IFERROR(IF(INDEX(Intramuraal!$C:$C,MATCH(B385,Intramuraal!$A:$A,0))="","",INDEX(Intramuraal!$C:$C,MATCH(B385,Intramuraal!$A:$A,0))),IFERROR(IF(INDEX(GVS!$C:$C,MATCH(B385,GVS!$A:$A,0))="","",INDEX(GVS!$C:$C,MATCH(B385,GVS!$A:$A,0))),"")))</f>
        <v>44104</v>
      </c>
      <c r="F385" s="14" t="str">
        <f aca="false">IF(B385="","",IFERROR(IF(INDEX(Intramuraal!$J:$J,MATCH(B385,Intramuraal!$A:$A,0))="","",INDEX(Intramuraal!$J:$J,MATCH(B385,Intramuraal!$A:$A,0))),IFERROR(IF(INDEX(GVS!$J:$J,MATCH(B385,GVS!$A:$A,0))="","",INDEX(GVS!$J:$J,MATCH(B385,GVS!$A:$A,0))),"")))</f>
        <v>Psychiatrie</v>
      </c>
      <c r="G385" s="14" t="str">
        <f aca="false">IF(B385="","",IFERROR(IF(INDEX(Intramuraal!$N:$N,MATCH(B385,Intramuraal!$A:$A,0))="","",INDEX(Intramuraal!$N:$N,MATCH(B385,Intramuraal!$A:$A,0))),IFERROR(IF(INDEX(GVS!$N:$N,MATCH(B385,GVS!$A:$A,0))="","",INDEX(GVS!$N:$N,MATCH(B385,GVS!$A:$A,0))),"")))</f>
        <v>Niet-oncologisch (zie Indicatie)</v>
      </c>
      <c r="H385" s="14" t="str">
        <f aca="false">IF(B385="","",IFERROR(IF(INDEX(Intramuraal!$O:$O,MATCH(B385,Intramuraal!$A:$A,0))="","",INDEX(Intramuraal!$O:$O,MATCH(B385,Intramuraal!$A:$A,0))),IFERROR(IF(INDEX(GVS!$O:$O,MATCH(B385,GVS!$A:$A,0))="","",INDEX(GVS!$O:$O,MATCH(B385,GVS!$A:$A,0))),"")))</f>
        <v>3e lijn of later</v>
      </c>
      <c r="I385" s="14" t="s">
        <v>7580</v>
      </c>
      <c r="J385" s="14" t="s">
        <v>7621</v>
      </c>
      <c r="K385" s="16" t="s">
        <v>8953</v>
      </c>
      <c r="L385" s="14" t="s">
        <v>7566</v>
      </c>
      <c r="M385" s="14" t="s">
        <v>7536</v>
      </c>
      <c r="N385" s="16" t="s">
        <v>8954</v>
      </c>
      <c r="O385" s="14" t="s">
        <v>7607</v>
      </c>
      <c r="P385" s="14" t="s">
        <v>8955</v>
      </c>
      <c r="Q385" s="16"/>
      <c r="R385" s="14" t="s">
        <v>8956</v>
      </c>
      <c r="S385" s="14" t="s">
        <v>8924</v>
      </c>
      <c r="T385" s="15" t="n">
        <v>46288</v>
      </c>
      <c r="U385" s="14" t="s">
        <v>168</v>
      </c>
    </row>
    <row r="386" customFormat="false" ht="15" hidden="false" customHeight="true" outlineLevel="0" collapsed="false">
      <c r="A386" s="14" t="str">
        <f aca="false">IF(B386="","","ARG-"&amp;TEXT(ROW()-1,"0000"))</f>
        <v>ARG-0385</v>
      </c>
      <c r="B386" s="14" t="s">
        <v>2128</v>
      </c>
      <c r="C386" s="14" t="str">
        <f aca="false">IF(B386="","",IF(LEFT(B386,3)="INT","Intramuraal",IF(LEFT(B386,3)="GVS","GVS","")))</f>
        <v>Intramuraal</v>
      </c>
      <c r="D386" s="14" t="str">
        <f aca="false">IF(B386="","",IFERROR(INDEX(Intramuraal!$F:$F,MATCH(B386,Intramuraal!$A:$A,0)),IFERROR(INDEX(GVS!$F:$F,MATCH(B386,GVS!$A:$A,0)),"onbekend ID")))</f>
        <v>esketamine neusspray (Spravato®)</v>
      </c>
      <c r="E386" s="15" t="n">
        <f aca="false">IF(B386="","",IFERROR(IF(INDEX(Intramuraal!$C:$C,MATCH(B386,Intramuraal!$A:$A,0))="","",INDEX(Intramuraal!$C:$C,MATCH(B386,Intramuraal!$A:$A,0))),IFERROR(IF(INDEX(GVS!$C:$C,MATCH(B386,GVS!$A:$A,0))="","",INDEX(GVS!$C:$C,MATCH(B386,GVS!$A:$A,0))),"")))</f>
        <v>44104</v>
      </c>
      <c r="F386" s="14" t="str">
        <f aca="false">IF(B386="","",IFERROR(IF(INDEX(Intramuraal!$J:$J,MATCH(B386,Intramuraal!$A:$A,0))="","",INDEX(Intramuraal!$J:$J,MATCH(B386,Intramuraal!$A:$A,0))),IFERROR(IF(INDEX(GVS!$J:$J,MATCH(B386,GVS!$A:$A,0))="","",INDEX(GVS!$J:$J,MATCH(B386,GVS!$A:$A,0))),"")))</f>
        <v>Psychiatrie</v>
      </c>
      <c r="G386" s="14" t="str">
        <f aca="false">IF(B386="","",IFERROR(IF(INDEX(Intramuraal!$N:$N,MATCH(B386,Intramuraal!$A:$A,0))="","",INDEX(Intramuraal!$N:$N,MATCH(B386,Intramuraal!$A:$A,0))),IFERROR(IF(INDEX(GVS!$N:$N,MATCH(B386,GVS!$A:$A,0))="","",INDEX(GVS!$N:$N,MATCH(B386,GVS!$A:$A,0))),"")))</f>
        <v>Niet-oncologisch (zie Indicatie)</v>
      </c>
      <c r="H386" s="14" t="str">
        <f aca="false">IF(B386="","",IFERROR(IF(INDEX(Intramuraal!$O:$O,MATCH(B386,Intramuraal!$A:$A,0))="","",INDEX(Intramuraal!$O:$O,MATCH(B386,Intramuraal!$A:$A,0))),IFERROR(IF(INDEX(GVS!$O:$O,MATCH(B386,GVS!$A:$A,0))="","",INDEX(GVS!$O:$O,MATCH(B386,GVS!$A:$A,0))),"")))</f>
        <v>3e lijn of later</v>
      </c>
      <c r="I386" s="14" t="s">
        <v>7570</v>
      </c>
      <c r="J386" s="14" t="s">
        <v>2691</v>
      </c>
      <c r="K386" s="16" t="s">
        <v>8957</v>
      </c>
      <c r="L386" s="14" t="s">
        <v>7566</v>
      </c>
      <c r="M386" s="14" t="s">
        <v>7550</v>
      </c>
      <c r="N386" s="16" t="s">
        <v>8958</v>
      </c>
      <c r="O386" s="14" t="s">
        <v>7607</v>
      </c>
      <c r="P386" s="14" t="s">
        <v>8959</v>
      </c>
      <c r="Q386" s="16"/>
      <c r="R386" s="14" t="s">
        <v>8960</v>
      </c>
      <c r="S386" s="14" t="s">
        <v>8924</v>
      </c>
      <c r="T386" s="15" t="n">
        <v>46288</v>
      </c>
      <c r="U386" s="14" t="s">
        <v>168</v>
      </c>
    </row>
    <row r="387" customFormat="false" ht="15" hidden="false" customHeight="true" outlineLevel="0" collapsed="false">
      <c r="A387" s="14" t="str">
        <f aca="false">IF(B387="","","ARG-"&amp;TEXT(ROW()-1,"0000"))</f>
        <v>ARG-0386</v>
      </c>
      <c r="B387" s="14" t="s">
        <v>2128</v>
      </c>
      <c r="C387" s="14" t="str">
        <f aca="false">IF(B387="","",IF(LEFT(B387,3)="INT","Intramuraal",IF(LEFT(B387,3)="GVS","GVS","")))</f>
        <v>Intramuraal</v>
      </c>
      <c r="D387" s="14" t="str">
        <f aca="false">IF(B387="","",IFERROR(INDEX(Intramuraal!$F:$F,MATCH(B387,Intramuraal!$A:$A,0)),IFERROR(INDEX(GVS!$F:$F,MATCH(B387,GVS!$A:$A,0)),"onbekend ID")))</f>
        <v>esketamine neusspray (Spravato®)</v>
      </c>
      <c r="E387" s="15" t="n">
        <f aca="false">IF(B387="","",IFERROR(IF(INDEX(Intramuraal!$C:$C,MATCH(B387,Intramuraal!$A:$A,0))="","",INDEX(Intramuraal!$C:$C,MATCH(B387,Intramuraal!$A:$A,0))),IFERROR(IF(INDEX(GVS!$C:$C,MATCH(B387,GVS!$A:$A,0))="","",INDEX(GVS!$C:$C,MATCH(B387,GVS!$A:$A,0))),"")))</f>
        <v>44104</v>
      </c>
      <c r="F387" s="14" t="str">
        <f aca="false">IF(B387="","",IFERROR(IF(INDEX(Intramuraal!$J:$J,MATCH(B387,Intramuraal!$A:$A,0))="","",INDEX(Intramuraal!$J:$J,MATCH(B387,Intramuraal!$A:$A,0))),IFERROR(IF(INDEX(GVS!$J:$J,MATCH(B387,GVS!$A:$A,0))="","",INDEX(GVS!$J:$J,MATCH(B387,GVS!$A:$A,0))),"")))</f>
        <v>Psychiatrie</v>
      </c>
      <c r="G387" s="14" t="str">
        <f aca="false">IF(B387="","",IFERROR(IF(INDEX(Intramuraal!$N:$N,MATCH(B387,Intramuraal!$A:$A,0))="","",INDEX(Intramuraal!$N:$N,MATCH(B387,Intramuraal!$A:$A,0))),IFERROR(IF(INDEX(GVS!$N:$N,MATCH(B387,GVS!$A:$A,0))="","",INDEX(GVS!$N:$N,MATCH(B387,GVS!$A:$A,0))),"")))</f>
        <v>Niet-oncologisch (zie Indicatie)</v>
      </c>
      <c r="H387" s="14" t="str">
        <f aca="false">IF(B387="","",IFERROR(IF(INDEX(Intramuraal!$O:$O,MATCH(B387,Intramuraal!$A:$A,0))="","",INDEX(Intramuraal!$O:$O,MATCH(B387,Intramuraal!$A:$A,0))),IFERROR(IF(INDEX(GVS!$O:$O,MATCH(B387,GVS!$A:$A,0))="","",INDEX(GVS!$O:$O,MATCH(B387,GVS!$A:$A,0))),"")))</f>
        <v>3e lijn of later</v>
      </c>
      <c r="I387" s="14" t="s">
        <v>7617</v>
      </c>
      <c r="J387" s="14" t="s">
        <v>7554</v>
      </c>
      <c r="K387" s="16" t="s">
        <v>8961</v>
      </c>
      <c r="L387" s="14" t="s">
        <v>7549</v>
      </c>
      <c r="M387" s="14" t="s">
        <v>7543</v>
      </c>
      <c r="N387" s="16" t="s">
        <v>8962</v>
      </c>
      <c r="O387" s="14" t="s">
        <v>7614</v>
      </c>
      <c r="P387" s="14" t="s">
        <v>7897</v>
      </c>
      <c r="Q387" s="16"/>
      <c r="R387" s="14" t="s">
        <v>8963</v>
      </c>
      <c r="S387" s="14" t="s">
        <v>8924</v>
      </c>
      <c r="T387" s="15" t="n">
        <v>46288</v>
      </c>
      <c r="U387" s="14" t="s">
        <v>168</v>
      </c>
    </row>
    <row r="388" customFormat="false" ht="15" hidden="false" customHeight="true" outlineLevel="0" collapsed="false">
      <c r="A388" s="14" t="str">
        <f aca="false">IF(B388="","","ARG-"&amp;TEXT(ROW()-1,"0000"))</f>
        <v>ARG-0387</v>
      </c>
      <c r="B388" s="14" t="s">
        <v>2094</v>
      </c>
      <c r="C388" s="14" t="str">
        <f aca="false">IF(B388="","",IF(LEFT(B388,3)="INT","Intramuraal",IF(LEFT(B388,3)="GVS","GVS","")))</f>
        <v>Intramuraal</v>
      </c>
      <c r="D388" s="14" t="str">
        <f aca="false">IF(B388="","",IFERROR(INDEX(Intramuraal!$F:$F,MATCH(B388,Intramuraal!$A:$A,0)),IFERROR(INDEX(GVS!$F:$F,MATCH(B388,GVS!$A:$A,0)),"onbekend ID")))</f>
        <v>polatuzumab vedotin (Polivy®)</v>
      </c>
      <c r="E388" s="15" t="n">
        <f aca="false">IF(B388="","",IFERROR(IF(INDEX(Intramuraal!$C:$C,MATCH(B388,Intramuraal!$A:$A,0))="","",INDEX(Intramuraal!$C:$C,MATCH(B388,Intramuraal!$A:$A,0))),IFERROR(IF(INDEX(GVS!$C:$C,MATCH(B388,GVS!$A:$A,0))="","",INDEX(GVS!$C:$C,MATCH(B388,GVS!$A:$A,0))),"")))</f>
        <v>44175</v>
      </c>
      <c r="F388" s="14" t="str">
        <f aca="false">IF(B388="","",IFERROR(IF(INDEX(Intramuraal!$J:$J,MATCH(B388,Intramuraal!$A:$A,0))="","",INDEX(Intramuraal!$J:$J,MATCH(B388,Intramuraal!$A:$A,0))),IFERROR(IF(INDEX(GVS!$J:$J,MATCH(B388,GVS!$A:$A,0))="","",INDEX(GVS!$J:$J,MATCH(B388,GVS!$A:$A,0))),"")))</f>
        <v>Hemato-oncologie</v>
      </c>
      <c r="G388" s="14" t="str">
        <f aca="false">IF(B388="","",IFERROR(IF(INDEX(Intramuraal!$N:$N,MATCH(B388,Intramuraal!$A:$A,0))="","",INDEX(Intramuraal!$N:$N,MATCH(B388,Intramuraal!$A:$A,0))),IFERROR(IF(INDEX(GVS!$N:$N,MATCH(B388,GVS!$A:$A,0))="","",INDEX(GVS!$N:$N,MATCH(B388,GVS!$A:$A,0))),"")))</f>
        <v>DLBCL / LBCL</v>
      </c>
      <c r="H388" s="14" t="str">
        <f aca="false">IF(B388="","",IFERROR(IF(INDEX(Intramuraal!$O:$O,MATCH(B388,Intramuraal!$A:$A,0))="","",INDEX(Intramuraal!$O:$O,MATCH(B388,Intramuraal!$A:$A,0))),IFERROR(IF(INDEX(GVS!$O:$O,MATCH(B388,GVS!$A:$A,0))="","",INDEX(GVS!$O:$O,MATCH(B388,GVS!$A:$A,0))),"")))</f>
        <v>2e lijn</v>
      </c>
      <c r="I388" s="14" t="s">
        <v>7532</v>
      </c>
      <c r="J388" s="14" t="s">
        <v>7678</v>
      </c>
      <c r="K388" s="16" t="s">
        <v>8964</v>
      </c>
      <c r="L388" s="14" t="s">
        <v>7535</v>
      </c>
      <c r="M388" s="14" t="s">
        <v>7536</v>
      </c>
      <c r="N388" s="16" t="s">
        <v>8965</v>
      </c>
      <c r="O388" s="14" t="s">
        <v>7607</v>
      </c>
      <c r="P388" s="14" t="s">
        <v>8966</v>
      </c>
      <c r="Q388" s="16"/>
      <c r="R388" s="14" t="s">
        <v>8967</v>
      </c>
      <c r="S388" s="14" t="s">
        <v>8924</v>
      </c>
      <c r="T388" s="15" t="n">
        <v>46288</v>
      </c>
      <c r="U388" s="14" t="s">
        <v>168</v>
      </c>
    </row>
    <row r="389" customFormat="false" ht="15" hidden="false" customHeight="true" outlineLevel="0" collapsed="false">
      <c r="A389" s="14" t="str">
        <f aca="false">IF(B389="","","ARG-"&amp;TEXT(ROW()-1,"0000"))</f>
        <v>ARG-0388</v>
      </c>
      <c r="B389" s="14" t="s">
        <v>2094</v>
      </c>
      <c r="C389" s="14" t="str">
        <f aca="false">IF(B389="","",IF(LEFT(B389,3)="INT","Intramuraal",IF(LEFT(B389,3)="GVS","GVS","")))</f>
        <v>Intramuraal</v>
      </c>
      <c r="D389" s="14" t="str">
        <f aca="false">IF(B389="","",IFERROR(INDEX(Intramuraal!$F:$F,MATCH(B389,Intramuraal!$A:$A,0)),IFERROR(INDEX(GVS!$F:$F,MATCH(B389,GVS!$A:$A,0)),"onbekend ID")))</f>
        <v>polatuzumab vedotin (Polivy®)</v>
      </c>
      <c r="E389" s="15" t="n">
        <f aca="false">IF(B389="","",IFERROR(IF(INDEX(Intramuraal!$C:$C,MATCH(B389,Intramuraal!$A:$A,0))="","",INDEX(Intramuraal!$C:$C,MATCH(B389,Intramuraal!$A:$A,0))),IFERROR(IF(INDEX(GVS!$C:$C,MATCH(B389,GVS!$A:$A,0))="","",INDEX(GVS!$C:$C,MATCH(B389,GVS!$A:$A,0))),"")))</f>
        <v>44175</v>
      </c>
      <c r="F389" s="14" t="str">
        <f aca="false">IF(B389="","",IFERROR(IF(INDEX(Intramuraal!$J:$J,MATCH(B389,Intramuraal!$A:$A,0))="","",INDEX(Intramuraal!$J:$J,MATCH(B389,Intramuraal!$A:$A,0))),IFERROR(IF(INDEX(GVS!$J:$J,MATCH(B389,GVS!$A:$A,0))="","",INDEX(GVS!$J:$J,MATCH(B389,GVS!$A:$A,0))),"")))</f>
        <v>Hemato-oncologie</v>
      </c>
      <c r="G389" s="14" t="str">
        <f aca="false">IF(B389="","",IFERROR(IF(INDEX(Intramuraal!$N:$N,MATCH(B389,Intramuraal!$A:$A,0))="","",INDEX(Intramuraal!$N:$N,MATCH(B389,Intramuraal!$A:$A,0))),IFERROR(IF(INDEX(GVS!$N:$N,MATCH(B389,GVS!$A:$A,0))="","",INDEX(GVS!$N:$N,MATCH(B389,GVS!$A:$A,0))),"")))</f>
        <v>DLBCL / LBCL</v>
      </c>
      <c r="H389" s="14" t="str">
        <f aca="false">IF(B389="","",IFERROR(IF(INDEX(Intramuraal!$O:$O,MATCH(B389,Intramuraal!$A:$A,0))="","",INDEX(Intramuraal!$O:$O,MATCH(B389,Intramuraal!$A:$A,0))),IFERROR(IF(INDEX(GVS!$O:$O,MATCH(B389,GVS!$A:$A,0))="","",INDEX(GVS!$O:$O,MATCH(B389,GVS!$A:$A,0))),"")))</f>
        <v>2e lijn</v>
      </c>
      <c r="I389" s="14" t="s">
        <v>7532</v>
      </c>
      <c r="J389" s="14" t="s">
        <v>7564</v>
      </c>
      <c r="K389" s="16" t="s">
        <v>8968</v>
      </c>
      <c r="L389" s="14" t="s">
        <v>7549</v>
      </c>
      <c r="M389" s="14" t="s">
        <v>7543</v>
      </c>
      <c r="N389" s="16" t="s">
        <v>8969</v>
      </c>
      <c r="O389" s="14" t="s">
        <v>7607</v>
      </c>
      <c r="P389" s="14" t="s">
        <v>7703</v>
      </c>
      <c r="Q389" s="16"/>
      <c r="R389" s="14" t="s">
        <v>8970</v>
      </c>
      <c r="S389" s="14" t="s">
        <v>8924</v>
      </c>
      <c r="T389" s="15" t="n">
        <v>46288</v>
      </c>
      <c r="U389" s="14" t="s">
        <v>168</v>
      </c>
    </row>
    <row r="390" customFormat="false" ht="15" hidden="false" customHeight="true" outlineLevel="0" collapsed="false">
      <c r="A390" s="14" t="str">
        <f aca="false">IF(B390="","","ARG-"&amp;TEXT(ROW()-1,"0000"))</f>
        <v>ARG-0389</v>
      </c>
      <c r="B390" s="14" t="s">
        <v>2094</v>
      </c>
      <c r="C390" s="14" t="str">
        <f aca="false">IF(B390="","",IF(LEFT(B390,3)="INT","Intramuraal",IF(LEFT(B390,3)="GVS","GVS","")))</f>
        <v>Intramuraal</v>
      </c>
      <c r="D390" s="14" t="str">
        <f aca="false">IF(B390="","",IFERROR(INDEX(Intramuraal!$F:$F,MATCH(B390,Intramuraal!$A:$A,0)),IFERROR(INDEX(GVS!$F:$F,MATCH(B390,GVS!$A:$A,0)),"onbekend ID")))</f>
        <v>polatuzumab vedotin (Polivy®)</v>
      </c>
      <c r="E390" s="15" t="n">
        <f aca="false">IF(B390="","",IFERROR(IF(INDEX(Intramuraal!$C:$C,MATCH(B390,Intramuraal!$A:$A,0))="","",INDEX(Intramuraal!$C:$C,MATCH(B390,Intramuraal!$A:$A,0))),IFERROR(IF(INDEX(GVS!$C:$C,MATCH(B390,GVS!$A:$A,0))="","",INDEX(GVS!$C:$C,MATCH(B390,GVS!$A:$A,0))),"")))</f>
        <v>44175</v>
      </c>
      <c r="F390" s="14" t="str">
        <f aca="false">IF(B390="","",IFERROR(IF(INDEX(Intramuraal!$J:$J,MATCH(B390,Intramuraal!$A:$A,0))="","",INDEX(Intramuraal!$J:$J,MATCH(B390,Intramuraal!$A:$A,0))),IFERROR(IF(INDEX(GVS!$J:$J,MATCH(B390,GVS!$A:$A,0))="","",INDEX(GVS!$J:$J,MATCH(B390,GVS!$A:$A,0))),"")))</f>
        <v>Hemato-oncologie</v>
      </c>
      <c r="G390" s="14" t="str">
        <f aca="false">IF(B390="","",IFERROR(IF(INDEX(Intramuraal!$N:$N,MATCH(B390,Intramuraal!$A:$A,0))="","",INDEX(Intramuraal!$N:$N,MATCH(B390,Intramuraal!$A:$A,0))),IFERROR(IF(INDEX(GVS!$N:$N,MATCH(B390,GVS!$A:$A,0))="","",INDEX(GVS!$N:$N,MATCH(B390,GVS!$A:$A,0))),"")))</f>
        <v>DLBCL / LBCL</v>
      </c>
      <c r="H390" s="14" t="str">
        <f aca="false">IF(B390="","",IFERROR(IF(INDEX(Intramuraal!$O:$O,MATCH(B390,Intramuraal!$A:$A,0))="","",INDEX(Intramuraal!$O:$O,MATCH(B390,Intramuraal!$A:$A,0))),IFERROR(IF(INDEX(GVS!$O:$O,MATCH(B390,GVS!$A:$A,0))="","",INDEX(GVS!$O:$O,MATCH(B390,GVS!$A:$A,0))),"")))</f>
        <v>2e lijn</v>
      </c>
      <c r="I390" s="14" t="s">
        <v>7580</v>
      </c>
      <c r="J390" s="14" t="s">
        <v>7590</v>
      </c>
      <c r="K390" s="16" t="s">
        <v>8971</v>
      </c>
      <c r="L390" s="14" t="s">
        <v>7549</v>
      </c>
      <c r="M390" s="14" t="s">
        <v>7536</v>
      </c>
      <c r="N390" s="16" t="s">
        <v>8972</v>
      </c>
      <c r="O390" s="14" t="s">
        <v>7607</v>
      </c>
      <c r="P390" s="14" t="s">
        <v>8951</v>
      </c>
      <c r="Q390" s="16"/>
      <c r="R390" s="14" t="s">
        <v>8973</v>
      </c>
      <c r="S390" s="14" t="s">
        <v>8924</v>
      </c>
      <c r="T390" s="15" t="n">
        <v>46288</v>
      </c>
      <c r="U390" s="14" t="s">
        <v>168</v>
      </c>
    </row>
    <row r="391" customFormat="false" ht="15" hidden="false" customHeight="true" outlineLevel="0" collapsed="false">
      <c r="A391" s="14" t="str">
        <f aca="false">IF(B391="","","ARG-"&amp;TEXT(ROW()-1,"0000"))</f>
        <v>ARG-0390</v>
      </c>
      <c r="B391" s="14" t="s">
        <v>2094</v>
      </c>
      <c r="C391" s="14" t="str">
        <f aca="false">IF(B391="","",IF(LEFT(B391,3)="INT","Intramuraal",IF(LEFT(B391,3)="GVS","GVS","")))</f>
        <v>Intramuraal</v>
      </c>
      <c r="D391" s="14" t="str">
        <f aca="false">IF(B391="","",IFERROR(INDEX(Intramuraal!$F:$F,MATCH(B391,Intramuraal!$A:$A,0)),IFERROR(INDEX(GVS!$F:$F,MATCH(B391,GVS!$A:$A,0)),"onbekend ID")))</f>
        <v>polatuzumab vedotin (Polivy®)</v>
      </c>
      <c r="E391" s="15" t="n">
        <f aca="false">IF(B391="","",IFERROR(IF(INDEX(Intramuraal!$C:$C,MATCH(B391,Intramuraal!$A:$A,0))="","",INDEX(Intramuraal!$C:$C,MATCH(B391,Intramuraal!$A:$A,0))),IFERROR(IF(INDEX(GVS!$C:$C,MATCH(B391,GVS!$A:$A,0))="","",INDEX(GVS!$C:$C,MATCH(B391,GVS!$A:$A,0))),"")))</f>
        <v>44175</v>
      </c>
      <c r="F391" s="14" t="str">
        <f aca="false">IF(B391="","",IFERROR(IF(INDEX(Intramuraal!$J:$J,MATCH(B391,Intramuraal!$A:$A,0))="","",INDEX(Intramuraal!$J:$J,MATCH(B391,Intramuraal!$A:$A,0))),IFERROR(IF(INDEX(GVS!$J:$J,MATCH(B391,GVS!$A:$A,0))="","",INDEX(GVS!$J:$J,MATCH(B391,GVS!$A:$A,0))),"")))</f>
        <v>Hemato-oncologie</v>
      </c>
      <c r="G391" s="14" t="str">
        <f aca="false">IF(B391="","",IFERROR(IF(INDEX(Intramuraal!$N:$N,MATCH(B391,Intramuraal!$A:$A,0))="","",INDEX(Intramuraal!$N:$N,MATCH(B391,Intramuraal!$A:$A,0))),IFERROR(IF(INDEX(GVS!$N:$N,MATCH(B391,GVS!$A:$A,0))="","",INDEX(GVS!$N:$N,MATCH(B391,GVS!$A:$A,0))),"")))</f>
        <v>DLBCL / LBCL</v>
      </c>
      <c r="H391" s="14" t="str">
        <f aca="false">IF(B391="","",IFERROR(IF(INDEX(Intramuraal!$O:$O,MATCH(B391,Intramuraal!$A:$A,0))="","",INDEX(Intramuraal!$O:$O,MATCH(B391,Intramuraal!$A:$A,0))),IFERROR(IF(INDEX(GVS!$O:$O,MATCH(B391,GVS!$A:$A,0))="","",INDEX(GVS!$O:$O,MATCH(B391,GVS!$A:$A,0))),"")))</f>
        <v>2e lijn</v>
      </c>
      <c r="I391" s="14" t="s">
        <v>7580</v>
      </c>
      <c r="J391" s="14" t="s">
        <v>7604</v>
      </c>
      <c r="K391" s="16" t="s">
        <v>8974</v>
      </c>
      <c r="L391" s="14" t="s">
        <v>7586</v>
      </c>
      <c r="M391" s="14" t="s">
        <v>7536</v>
      </c>
      <c r="N391" s="16" t="s">
        <v>8975</v>
      </c>
      <c r="O391" s="14" t="s">
        <v>7607</v>
      </c>
      <c r="P391" s="14" t="s">
        <v>8976</v>
      </c>
      <c r="Q391" s="16"/>
      <c r="R391" s="14" t="s">
        <v>8977</v>
      </c>
      <c r="S391" s="14" t="s">
        <v>8924</v>
      </c>
      <c r="T391" s="15" t="n">
        <v>46288</v>
      </c>
      <c r="U391" s="14" t="s">
        <v>168</v>
      </c>
    </row>
    <row r="392" customFormat="false" ht="15" hidden="false" customHeight="true" outlineLevel="0" collapsed="false">
      <c r="A392" s="14" t="str">
        <f aca="false">IF(B392="","","ARG-"&amp;TEXT(ROW()-1,"0000"))</f>
        <v>ARG-0391</v>
      </c>
      <c r="B392" s="14" t="s">
        <v>2094</v>
      </c>
      <c r="C392" s="14" t="str">
        <f aca="false">IF(B392="","",IF(LEFT(B392,3)="INT","Intramuraal",IF(LEFT(B392,3)="GVS","GVS","")))</f>
        <v>Intramuraal</v>
      </c>
      <c r="D392" s="14" t="str">
        <f aca="false">IF(B392="","",IFERROR(INDEX(Intramuraal!$F:$F,MATCH(B392,Intramuraal!$A:$A,0)),IFERROR(INDEX(GVS!$F:$F,MATCH(B392,GVS!$A:$A,0)),"onbekend ID")))</f>
        <v>polatuzumab vedotin (Polivy®)</v>
      </c>
      <c r="E392" s="15" t="n">
        <f aca="false">IF(B392="","",IFERROR(IF(INDEX(Intramuraal!$C:$C,MATCH(B392,Intramuraal!$A:$A,0))="","",INDEX(Intramuraal!$C:$C,MATCH(B392,Intramuraal!$A:$A,0))),IFERROR(IF(INDEX(GVS!$C:$C,MATCH(B392,GVS!$A:$A,0))="","",INDEX(GVS!$C:$C,MATCH(B392,GVS!$A:$A,0))),"")))</f>
        <v>44175</v>
      </c>
      <c r="F392" s="14" t="str">
        <f aca="false">IF(B392="","",IFERROR(IF(INDEX(Intramuraal!$J:$J,MATCH(B392,Intramuraal!$A:$A,0))="","",INDEX(Intramuraal!$J:$J,MATCH(B392,Intramuraal!$A:$A,0))),IFERROR(IF(INDEX(GVS!$J:$J,MATCH(B392,GVS!$A:$A,0))="","",INDEX(GVS!$J:$J,MATCH(B392,GVS!$A:$A,0))),"")))</f>
        <v>Hemato-oncologie</v>
      </c>
      <c r="G392" s="14" t="str">
        <f aca="false">IF(B392="","",IFERROR(IF(INDEX(Intramuraal!$N:$N,MATCH(B392,Intramuraal!$A:$A,0))="","",INDEX(Intramuraal!$N:$N,MATCH(B392,Intramuraal!$A:$A,0))),IFERROR(IF(INDEX(GVS!$N:$N,MATCH(B392,GVS!$A:$A,0))="","",INDEX(GVS!$N:$N,MATCH(B392,GVS!$A:$A,0))),"")))</f>
        <v>DLBCL / LBCL</v>
      </c>
      <c r="H392" s="14" t="str">
        <f aca="false">IF(B392="","",IFERROR(IF(INDEX(Intramuraal!$O:$O,MATCH(B392,Intramuraal!$A:$A,0))="","",INDEX(Intramuraal!$O:$O,MATCH(B392,Intramuraal!$A:$A,0))),IFERROR(IF(INDEX(GVS!$O:$O,MATCH(B392,GVS!$A:$A,0))="","",INDEX(GVS!$O:$O,MATCH(B392,GVS!$A:$A,0))),"")))</f>
        <v>2e lijn</v>
      </c>
      <c r="I392" s="14" t="s">
        <v>7617</v>
      </c>
      <c r="J392" s="14" t="s">
        <v>7554</v>
      </c>
      <c r="K392" s="16" t="s">
        <v>8978</v>
      </c>
      <c r="L392" s="14" t="s">
        <v>7549</v>
      </c>
      <c r="M392" s="14" t="s">
        <v>7543</v>
      </c>
      <c r="N392" s="16" t="s">
        <v>8979</v>
      </c>
      <c r="O392" s="14" t="s">
        <v>7614</v>
      </c>
      <c r="P392" s="14" t="s">
        <v>7897</v>
      </c>
      <c r="Q392" s="16"/>
      <c r="R392" s="14" t="s">
        <v>8980</v>
      </c>
      <c r="S392" s="14" t="s">
        <v>8924</v>
      </c>
      <c r="T392" s="15" t="n">
        <v>46288</v>
      </c>
      <c r="U392" s="14" t="s">
        <v>168</v>
      </c>
    </row>
    <row r="393" customFormat="false" ht="15" hidden="false" customHeight="true" outlineLevel="0" collapsed="false">
      <c r="A393" s="14" t="str">
        <f aca="false">IF(B393="","","ARG-"&amp;TEXT(ROW()-1,"0000"))</f>
        <v>ARG-0392</v>
      </c>
      <c r="B393" s="14" t="s">
        <v>2094</v>
      </c>
      <c r="C393" s="14" t="str">
        <f aca="false">IF(B393="","",IF(LEFT(B393,3)="INT","Intramuraal",IF(LEFT(B393,3)="GVS","GVS","")))</f>
        <v>Intramuraal</v>
      </c>
      <c r="D393" s="14" t="str">
        <f aca="false">IF(B393="","",IFERROR(INDEX(Intramuraal!$F:$F,MATCH(B393,Intramuraal!$A:$A,0)),IFERROR(INDEX(GVS!$F:$F,MATCH(B393,GVS!$A:$A,0)),"onbekend ID")))</f>
        <v>polatuzumab vedotin (Polivy®)</v>
      </c>
      <c r="E393" s="15" t="n">
        <f aca="false">IF(B393="","",IFERROR(IF(INDEX(Intramuraal!$C:$C,MATCH(B393,Intramuraal!$A:$A,0))="","",INDEX(Intramuraal!$C:$C,MATCH(B393,Intramuraal!$A:$A,0))),IFERROR(IF(INDEX(GVS!$C:$C,MATCH(B393,GVS!$A:$A,0))="","",INDEX(GVS!$C:$C,MATCH(B393,GVS!$A:$A,0))),"")))</f>
        <v>44175</v>
      </c>
      <c r="F393" s="14" t="str">
        <f aca="false">IF(B393="","",IFERROR(IF(INDEX(Intramuraal!$J:$J,MATCH(B393,Intramuraal!$A:$A,0))="","",INDEX(Intramuraal!$J:$J,MATCH(B393,Intramuraal!$A:$A,0))),IFERROR(IF(INDEX(GVS!$J:$J,MATCH(B393,GVS!$A:$A,0))="","",INDEX(GVS!$J:$J,MATCH(B393,GVS!$A:$A,0))),"")))</f>
        <v>Hemato-oncologie</v>
      </c>
      <c r="G393" s="14" t="str">
        <f aca="false">IF(B393="","",IFERROR(IF(INDEX(Intramuraal!$N:$N,MATCH(B393,Intramuraal!$A:$A,0))="","",INDEX(Intramuraal!$N:$N,MATCH(B393,Intramuraal!$A:$A,0))),IFERROR(IF(INDEX(GVS!$N:$N,MATCH(B393,GVS!$A:$A,0))="","",INDEX(GVS!$N:$N,MATCH(B393,GVS!$A:$A,0))),"")))</f>
        <v>DLBCL / LBCL</v>
      </c>
      <c r="H393" s="14" t="str">
        <f aca="false">IF(B393="","",IFERROR(IF(INDEX(Intramuraal!$O:$O,MATCH(B393,Intramuraal!$A:$A,0))="","",INDEX(Intramuraal!$O:$O,MATCH(B393,Intramuraal!$A:$A,0))),IFERROR(IF(INDEX(GVS!$O:$O,MATCH(B393,GVS!$A:$A,0))="","",INDEX(GVS!$O:$O,MATCH(B393,GVS!$A:$A,0))),"")))</f>
        <v>2e lijn</v>
      </c>
      <c r="I393" s="14" t="s">
        <v>7658</v>
      </c>
      <c r="J393" s="14" t="s">
        <v>7659</v>
      </c>
      <c r="K393" s="16" t="s">
        <v>8981</v>
      </c>
      <c r="L393" s="14" t="s">
        <v>7535</v>
      </c>
      <c r="M393" s="14" t="s">
        <v>7550</v>
      </c>
      <c r="N393" s="16" t="s">
        <v>8982</v>
      </c>
      <c r="O393" s="14" t="s">
        <v>7662</v>
      </c>
      <c r="P393" s="14" t="s">
        <v>8983</v>
      </c>
      <c r="Q393" s="16"/>
      <c r="R393" s="14" t="s">
        <v>8984</v>
      </c>
      <c r="S393" s="14" t="s">
        <v>8924</v>
      </c>
      <c r="T393" s="15" t="n">
        <v>46288</v>
      </c>
      <c r="U393" s="14" t="s">
        <v>168</v>
      </c>
    </row>
    <row r="394" customFormat="false" ht="15" hidden="false" customHeight="true" outlineLevel="0" collapsed="false">
      <c r="A394" s="14" t="str">
        <f aca="false">IF(B394="","","ARG-"&amp;TEXT(ROW()-1,"0000"))</f>
        <v>ARG-0393</v>
      </c>
      <c r="B394" s="14" t="s">
        <v>2045</v>
      </c>
      <c r="C394" s="14" t="str">
        <f aca="false">IF(B394="","",IF(LEFT(B394,3)="INT","Intramuraal",IF(LEFT(B394,3)="GVS","GVS","")))</f>
        <v>Intramuraal</v>
      </c>
      <c r="D394" s="14" t="str">
        <f aca="false">IF(B394="","",IFERROR(INDEX(Intramuraal!$F:$F,MATCH(B394,Intramuraal!$A:$A,0)),IFERROR(INDEX(GVS!$F:$F,MATCH(B394,GVS!$A:$A,0)),"onbekend ID")))</f>
        <v>pertuzumab en trastuzumab (Phesgo®)</v>
      </c>
      <c r="E394" s="15" t="n">
        <f aca="false">IF(B394="","",IFERROR(IF(INDEX(Intramuraal!$C:$C,MATCH(B394,Intramuraal!$A:$A,0))="","",INDEX(Intramuraal!$C:$C,MATCH(B394,Intramuraal!$A:$A,0))),IFERROR(IF(INDEX(GVS!$C:$C,MATCH(B394,GVS!$A:$A,0))="","",INDEX(GVS!$C:$C,MATCH(B394,GVS!$A:$A,0))),"")))</f>
        <v>44327</v>
      </c>
      <c r="F394" s="14" t="str">
        <f aca="false">IF(B394="","",IFERROR(IF(INDEX(Intramuraal!$J:$J,MATCH(B394,Intramuraal!$A:$A,0))="","",INDEX(Intramuraal!$J:$J,MATCH(B394,Intramuraal!$A:$A,0))),IFERROR(IF(INDEX(GVS!$J:$J,MATCH(B394,GVS!$A:$A,0))="","",INDEX(GVS!$J:$J,MATCH(B394,GVS!$A:$A,0))),"")))</f>
        <v>Oncologie (solide tumoren)</v>
      </c>
      <c r="G394" s="14" t="str">
        <f aca="false">IF(B394="","",IFERROR(IF(INDEX(Intramuraal!$N:$N,MATCH(B394,Intramuraal!$A:$A,0))="","",INDEX(Intramuraal!$N:$N,MATCH(B394,Intramuraal!$A:$A,0))),IFERROR(IF(INDEX(GVS!$N:$N,MATCH(B394,GVS!$A:$A,0))="","",INDEX(GVS!$N:$N,MATCH(B394,GVS!$A:$A,0))),"")))</f>
        <v>Borstkanker</v>
      </c>
      <c r="H394" s="14" t="str">
        <f aca="false">IF(B394="","",IFERROR(IF(INDEX(Intramuraal!$O:$O,MATCH(B394,Intramuraal!$A:$A,0))="","",INDEX(Intramuraal!$O:$O,MATCH(B394,Intramuraal!$A:$A,0))),IFERROR(IF(INDEX(GVS!$O:$O,MATCH(B394,GVS!$A:$A,0))="","",INDEX(GVS!$O:$O,MATCH(B394,GVS!$A:$A,0))),"")))</f>
        <v>Meerdere lijnen / indicatiebreed</v>
      </c>
      <c r="I394" s="14" t="s">
        <v>7532</v>
      </c>
      <c r="J394" s="14" t="s">
        <v>8069</v>
      </c>
      <c r="K394" s="16" t="s">
        <v>8985</v>
      </c>
      <c r="L394" s="14" t="s">
        <v>7535</v>
      </c>
      <c r="M394" s="14" t="s">
        <v>7536</v>
      </c>
      <c r="N394" s="16" t="s">
        <v>8986</v>
      </c>
      <c r="O394" s="14" t="s">
        <v>7607</v>
      </c>
      <c r="P394" s="14" t="s">
        <v>8987</v>
      </c>
      <c r="Q394" s="16"/>
      <c r="R394" s="14" t="s">
        <v>8988</v>
      </c>
      <c r="S394" s="14" t="s">
        <v>8989</v>
      </c>
      <c r="T394" s="15" t="n">
        <v>46288</v>
      </c>
      <c r="U394" s="14" t="s">
        <v>168</v>
      </c>
    </row>
    <row r="395" customFormat="false" ht="15" hidden="false" customHeight="true" outlineLevel="0" collapsed="false">
      <c r="A395" s="14" t="str">
        <f aca="false">IF(B395="","","ARG-"&amp;TEXT(ROW()-1,"0000"))</f>
        <v>ARG-0394</v>
      </c>
      <c r="B395" s="14" t="s">
        <v>2045</v>
      </c>
      <c r="C395" s="14" t="str">
        <f aca="false">IF(B395="","",IF(LEFT(B395,3)="INT","Intramuraal",IF(LEFT(B395,3)="GVS","GVS","")))</f>
        <v>Intramuraal</v>
      </c>
      <c r="D395" s="14" t="str">
        <f aca="false">IF(B395="","",IFERROR(INDEX(Intramuraal!$F:$F,MATCH(B395,Intramuraal!$A:$A,0)),IFERROR(INDEX(GVS!$F:$F,MATCH(B395,GVS!$A:$A,0)),"onbekend ID")))</f>
        <v>pertuzumab en trastuzumab (Phesgo®)</v>
      </c>
      <c r="E395" s="15" t="n">
        <f aca="false">IF(B395="","",IFERROR(IF(INDEX(Intramuraal!$C:$C,MATCH(B395,Intramuraal!$A:$A,0))="","",INDEX(Intramuraal!$C:$C,MATCH(B395,Intramuraal!$A:$A,0))),IFERROR(IF(INDEX(GVS!$C:$C,MATCH(B395,GVS!$A:$A,0))="","",INDEX(GVS!$C:$C,MATCH(B395,GVS!$A:$A,0))),"")))</f>
        <v>44327</v>
      </c>
      <c r="F395" s="14" t="str">
        <f aca="false">IF(B395="","",IFERROR(IF(INDEX(Intramuraal!$J:$J,MATCH(B395,Intramuraal!$A:$A,0))="","",INDEX(Intramuraal!$J:$J,MATCH(B395,Intramuraal!$A:$A,0))),IFERROR(IF(INDEX(GVS!$J:$J,MATCH(B395,GVS!$A:$A,0))="","",INDEX(GVS!$J:$J,MATCH(B395,GVS!$A:$A,0))),"")))</f>
        <v>Oncologie (solide tumoren)</v>
      </c>
      <c r="G395" s="14" t="str">
        <f aca="false">IF(B395="","",IFERROR(IF(INDEX(Intramuraal!$N:$N,MATCH(B395,Intramuraal!$A:$A,0))="","",INDEX(Intramuraal!$N:$N,MATCH(B395,Intramuraal!$A:$A,0))),IFERROR(IF(INDEX(GVS!$N:$N,MATCH(B395,GVS!$A:$A,0))="","",INDEX(GVS!$N:$N,MATCH(B395,GVS!$A:$A,0))),"")))</f>
        <v>Borstkanker</v>
      </c>
      <c r="H395" s="14" t="str">
        <f aca="false">IF(B395="","",IFERROR(IF(INDEX(Intramuraal!$O:$O,MATCH(B395,Intramuraal!$A:$A,0))="","",INDEX(Intramuraal!$O:$O,MATCH(B395,Intramuraal!$A:$A,0))),IFERROR(IF(INDEX(GVS!$O:$O,MATCH(B395,GVS!$A:$A,0))="","",INDEX(GVS!$O:$O,MATCH(B395,GVS!$A:$A,0))),"")))</f>
        <v>Meerdere lijnen / indicatiebreed</v>
      </c>
      <c r="I395" s="14" t="s">
        <v>7580</v>
      </c>
      <c r="J395" s="14" t="s">
        <v>8069</v>
      </c>
      <c r="K395" s="16" t="s">
        <v>8990</v>
      </c>
      <c r="L395" s="14" t="s">
        <v>7566</v>
      </c>
      <c r="M395" s="14" t="s">
        <v>7536</v>
      </c>
      <c r="N395" s="16" t="s">
        <v>8991</v>
      </c>
      <c r="O395" s="14" t="s">
        <v>7607</v>
      </c>
      <c r="P395" s="14" t="s">
        <v>7703</v>
      </c>
      <c r="Q395" s="16"/>
      <c r="R395" s="14" t="s">
        <v>8992</v>
      </c>
      <c r="S395" s="14" t="s">
        <v>8989</v>
      </c>
      <c r="T395" s="15" t="n">
        <v>46288</v>
      </c>
      <c r="U395" s="14" t="s">
        <v>168</v>
      </c>
    </row>
    <row r="396" customFormat="false" ht="15" hidden="false" customHeight="true" outlineLevel="0" collapsed="false">
      <c r="A396" s="14" t="str">
        <f aca="false">IF(B396="","","ARG-"&amp;TEXT(ROW()-1,"0000"))</f>
        <v>ARG-0395</v>
      </c>
      <c r="B396" s="14" t="s">
        <v>2045</v>
      </c>
      <c r="C396" s="14" t="str">
        <f aca="false">IF(B396="","",IF(LEFT(B396,3)="INT","Intramuraal",IF(LEFT(B396,3)="GVS","GVS","")))</f>
        <v>Intramuraal</v>
      </c>
      <c r="D396" s="14" t="str">
        <f aca="false">IF(B396="","",IFERROR(INDEX(Intramuraal!$F:$F,MATCH(B396,Intramuraal!$A:$A,0)),IFERROR(INDEX(GVS!$F:$F,MATCH(B396,GVS!$A:$A,0)),"onbekend ID")))</f>
        <v>pertuzumab en trastuzumab (Phesgo®)</v>
      </c>
      <c r="E396" s="15" t="n">
        <f aca="false">IF(B396="","",IFERROR(IF(INDEX(Intramuraal!$C:$C,MATCH(B396,Intramuraal!$A:$A,0))="","",INDEX(Intramuraal!$C:$C,MATCH(B396,Intramuraal!$A:$A,0))),IFERROR(IF(INDEX(GVS!$C:$C,MATCH(B396,GVS!$A:$A,0))="","",INDEX(GVS!$C:$C,MATCH(B396,GVS!$A:$A,0))),"")))</f>
        <v>44327</v>
      </c>
      <c r="F396" s="14" t="str">
        <f aca="false">IF(B396="","",IFERROR(IF(INDEX(Intramuraal!$J:$J,MATCH(B396,Intramuraal!$A:$A,0))="","",INDEX(Intramuraal!$J:$J,MATCH(B396,Intramuraal!$A:$A,0))),IFERROR(IF(INDEX(GVS!$J:$J,MATCH(B396,GVS!$A:$A,0))="","",INDEX(GVS!$J:$J,MATCH(B396,GVS!$A:$A,0))),"")))</f>
        <v>Oncologie (solide tumoren)</v>
      </c>
      <c r="G396" s="14" t="str">
        <f aca="false">IF(B396="","",IFERROR(IF(INDEX(Intramuraal!$N:$N,MATCH(B396,Intramuraal!$A:$A,0))="","",INDEX(Intramuraal!$N:$N,MATCH(B396,Intramuraal!$A:$A,0))),IFERROR(IF(INDEX(GVS!$N:$N,MATCH(B396,GVS!$A:$A,0))="","",INDEX(GVS!$N:$N,MATCH(B396,GVS!$A:$A,0))),"")))</f>
        <v>Borstkanker</v>
      </c>
      <c r="H396" s="14" t="str">
        <f aca="false">IF(B396="","",IFERROR(IF(INDEX(Intramuraal!$O:$O,MATCH(B396,Intramuraal!$A:$A,0))="","",INDEX(Intramuraal!$O:$O,MATCH(B396,Intramuraal!$A:$A,0))),IFERROR(IF(INDEX(GVS!$O:$O,MATCH(B396,GVS!$A:$A,0))="","",INDEX(GVS!$O:$O,MATCH(B396,GVS!$A:$A,0))),"")))</f>
        <v>Meerdere lijnen / indicatiebreed</v>
      </c>
      <c r="I396" s="14" t="s">
        <v>7658</v>
      </c>
      <c r="J396" s="14" t="s">
        <v>7659</v>
      </c>
      <c r="K396" s="16" t="s">
        <v>8993</v>
      </c>
      <c r="L396" s="14" t="s">
        <v>7549</v>
      </c>
      <c r="M396" s="14" t="s">
        <v>7536</v>
      </c>
      <c r="N396" s="16" t="s">
        <v>8994</v>
      </c>
      <c r="O396" s="14" t="s">
        <v>7607</v>
      </c>
      <c r="P396" s="14" t="s">
        <v>8995</v>
      </c>
      <c r="Q396" s="16"/>
      <c r="R396" s="14" t="s">
        <v>8996</v>
      </c>
      <c r="S396" s="14" t="s">
        <v>8989</v>
      </c>
      <c r="T396" s="15" t="n">
        <v>46288</v>
      </c>
      <c r="U396" s="14" t="s">
        <v>168</v>
      </c>
    </row>
    <row r="397" customFormat="false" ht="15" hidden="false" customHeight="true" outlineLevel="0" collapsed="false">
      <c r="A397" s="14" t="str">
        <f aca="false">IF(B397="","","ARG-"&amp;TEXT(ROW()-1,"0000"))</f>
        <v>ARG-0396</v>
      </c>
      <c r="B397" s="14" t="s">
        <v>2045</v>
      </c>
      <c r="C397" s="14" t="str">
        <f aca="false">IF(B397="","",IF(LEFT(B397,3)="INT","Intramuraal",IF(LEFT(B397,3)="GVS","GVS","")))</f>
        <v>Intramuraal</v>
      </c>
      <c r="D397" s="14" t="str">
        <f aca="false">IF(B397="","",IFERROR(INDEX(Intramuraal!$F:$F,MATCH(B397,Intramuraal!$A:$A,0)),IFERROR(INDEX(GVS!$F:$F,MATCH(B397,GVS!$A:$A,0)),"onbekend ID")))</f>
        <v>pertuzumab en trastuzumab (Phesgo®)</v>
      </c>
      <c r="E397" s="15" t="n">
        <f aca="false">IF(B397="","",IFERROR(IF(INDEX(Intramuraal!$C:$C,MATCH(B397,Intramuraal!$A:$A,0))="","",INDEX(Intramuraal!$C:$C,MATCH(B397,Intramuraal!$A:$A,0))),IFERROR(IF(INDEX(GVS!$C:$C,MATCH(B397,GVS!$A:$A,0))="","",INDEX(GVS!$C:$C,MATCH(B397,GVS!$A:$A,0))),"")))</f>
        <v>44327</v>
      </c>
      <c r="F397" s="14" t="str">
        <f aca="false">IF(B397="","",IFERROR(IF(INDEX(Intramuraal!$J:$J,MATCH(B397,Intramuraal!$A:$A,0))="","",INDEX(Intramuraal!$J:$J,MATCH(B397,Intramuraal!$A:$A,0))),IFERROR(IF(INDEX(GVS!$J:$J,MATCH(B397,GVS!$A:$A,0))="","",INDEX(GVS!$J:$J,MATCH(B397,GVS!$A:$A,0))),"")))</f>
        <v>Oncologie (solide tumoren)</v>
      </c>
      <c r="G397" s="14" t="str">
        <f aca="false">IF(B397="","",IFERROR(IF(INDEX(Intramuraal!$N:$N,MATCH(B397,Intramuraal!$A:$A,0))="","",INDEX(Intramuraal!$N:$N,MATCH(B397,Intramuraal!$A:$A,0))),IFERROR(IF(INDEX(GVS!$N:$N,MATCH(B397,GVS!$A:$A,0))="","",INDEX(GVS!$N:$N,MATCH(B397,GVS!$A:$A,0))),"")))</f>
        <v>Borstkanker</v>
      </c>
      <c r="H397" s="14" t="str">
        <f aca="false">IF(B397="","",IFERROR(IF(INDEX(Intramuraal!$O:$O,MATCH(B397,Intramuraal!$A:$A,0))="","",INDEX(Intramuraal!$O:$O,MATCH(B397,Intramuraal!$A:$A,0))),IFERROR(IF(INDEX(GVS!$O:$O,MATCH(B397,GVS!$A:$A,0))="","",INDEX(GVS!$O:$O,MATCH(B397,GVS!$A:$A,0))),"")))</f>
        <v>Meerdere lijnen / indicatiebreed</v>
      </c>
      <c r="I397" s="14" t="s">
        <v>7580</v>
      </c>
      <c r="J397" s="14" t="s">
        <v>7604</v>
      </c>
      <c r="K397" s="16" t="s">
        <v>8997</v>
      </c>
      <c r="L397" s="14" t="s">
        <v>7549</v>
      </c>
      <c r="M397" s="14" t="s">
        <v>7536</v>
      </c>
      <c r="N397" s="16" t="s">
        <v>8998</v>
      </c>
      <c r="O397" s="14" t="s">
        <v>7607</v>
      </c>
      <c r="P397" s="14" t="s">
        <v>8089</v>
      </c>
      <c r="Q397" s="16"/>
      <c r="R397" s="14" t="s">
        <v>8999</v>
      </c>
      <c r="S397" s="14" t="s">
        <v>8989</v>
      </c>
      <c r="T397" s="15" t="n">
        <v>46288</v>
      </c>
      <c r="U397" s="14" t="s">
        <v>168</v>
      </c>
    </row>
    <row r="398" customFormat="false" ht="15" hidden="false" customHeight="true" outlineLevel="0" collapsed="false">
      <c r="A398" s="14" t="str">
        <f aca="false">IF(B398="","","ARG-"&amp;TEXT(ROW()-1,"0000"))</f>
        <v>ARG-0397</v>
      </c>
      <c r="B398" s="14" t="s">
        <v>1982</v>
      </c>
      <c r="C398" s="14" t="str">
        <f aca="false">IF(B398="","",IF(LEFT(B398,3)="INT","Intramuraal",IF(LEFT(B398,3)="GVS","GVS","")))</f>
        <v>Intramuraal</v>
      </c>
      <c r="D398" s="14" t="str">
        <f aca="false">IF(B398="","",IFERROR(INDEX(Intramuraal!$F:$F,MATCH(B398,Intramuraal!$A:$A,0)),IFERROR(INDEX(GVS!$F:$F,MATCH(B398,GVS!$A:$A,0)),"onbekend ID")))</f>
        <v>betibeglogene autotemcel (Zynteglo®)</v>
      </c>
      <c r="E398" s="15" t="n">
        <f aca="false">IF(B398="","",IFERROR(IF(INDEX(Intramuraal!$C:$C,MATCH(B398,Intramuraal!$A:$A,0))="","",INDEX(Intramuraal!$C:$C,MATCH(B398,Intramuraal!$A:$A,0))),IFERROR(IF(INDEX(GVS!$C:$C,MATCH(B398,GVS!$A:$A,0))="","",INDEX(GVS!$C:$C,MATCH(B398,GVS!$A:$A,0))),"")))</f>
        <v>44398</v>
      </c>
      <c r="F398" s="14" t="str">
        <f aca="false">IF(B398="","",IFERROR(IF(INDEX(Intramuraal!$J:$J,MATCH(B398,Intramuraal!$A:$A,0))="","",INDEX(Intramuraal!$J:$J,MATCH(B398,Intramuraal!$A:$A,0))),IFERROR(IF(INDEX(GVS!$J:$J,MATCH(B398,GVS!$A:$A,0))="","",INDEX(GVS!$J:$J,MATCH(B398,GVS!$A:$A,0))),"")))</f>
        <v>Hematologie (benigne)</v>
      </c>
      <c r="G398" s="14" t="str">
        <f aca="false">IF(B398="","",IFERROR(IF(INDEX(Intramuraal!$N:$N,MATCH(B398,Intramuraal!$A:$A,0))="","",INDEX(Intramuraal!$N:$N,MATCH(B398,Intramuraal!$A:$A,0))),IFERROR(IF(INDEX(GVS!$N:$N,MATCH(B398,GVS!$A:$A,0))="","",INDEX(GVS!$N:$N,MATCH(B398,GVS!$A:$A,0))),"")))</f>
        <v>Sikkelcelziekte / thalassemie</v>
      </c>
      <c r="H398" s="14" t="str">
        <f aca="false">IF(B398="","",IFERROR(IF(INDEX(Intramuraal!$O:$O,MATCH(B398,Intramuraal!$A:$A,0))="","",INDEX(Intramuraal!$O:$O,MATCH(B398,Intramuraal!$A:$A,0))),IFERROR(IF(INDEX(GVS!$O:$O,MATCH(B398,GVS!$A:$A,0))="","",INDEX(GVS!$O:$O,MATCH(B398,GVS!$A:$A,0))),"")))</f>
        <v>n.v.t. / onbekend</v>
      </c>
      <c r="I398" s="14" t="s">
        <v>7532</v>
      </c>
      <c r="J398" s="14" t="s">
        <v>7547</v>
      </c>
      <c r="K398" s="16" t="s">
        <v>9000</v>
      </c>
      <c r="L398" s="14" t="s">
        <v>7535</v>
      </c>
      <c r="M398" s="14" t="s">
        <v>7536</v>
      </c>
      <c r="N398" s="16" t="s">
        <v>9001</v>
      </c>
      <c r="O398" s="14" t="s">
        <v>7607</v>
      </c>
      <c r="P398" s="14" t="s">
        <v>9002</v>
      </c>
      <c r="Q398" s="16"/>
      <c r="R398" s="14" t="s">
        <v>9003</v>
      </c>
      <c r="S398" s="14" t="s">
        <v>8989</v>
      </c>
      <c r="T398" s="15" t="n">
        <v>46288</v>
      </c>
      <c r="U398" s="14" t="s">
        <v>168</v>
      </c>
    </row>
    <row r="399" customFormat="false" ht="15" hidden="false" customHeight="true" outlineLevel="0" collapsed="false">
      <c r="A399" s="14" t="str">
        <f aca="false">IF(B399="","","ARG-"&amp;TEXT(ROW()-1,"0000"))</f>
        <v>ARG-0398</v>
      </c>
      <c r="B399" s="14" t="s">
        <v>1982</v>
      </c>
      <c r="C399" s="14" t="str">
        <f aca="false">IF(B399="","",IF(LEFT(B399,3)="INT","Intramuraal",IF(LEFT(B399,3)="GVS","GVS","")))</f>
        <v>Intramuraal</v>
      </c>
      <c r="D399" s="14" t="str">
        <f aca="false">IF(B399="","",IFERROR(INDEX(Intramuraal!$F:$F,MATCH(B399,Intramuraal!$A:$A,0)),IFERROR(INDEX(GVS!$F:$F,MATCH(B399,GVS!$A:$A,0)),"onbekend ID")))</f>
        <v>betibeglogene autotemcel (Zynteglo®)</v>
      </c>
      <c r="E399" s="15" t="n">
        <f aca="false">IF(B399="","",IFERROR(IF(INDEX(Intramuraal!$C:$C,MATCH(B399,Intramuraal!$A:$A,0))="","",INDEX(Intramuraal!$C:$C,MATCH(B399,Intramuraal!$A:$A,0))),IFERROR(IF(INDEX(GVS!$C:$C,MATCH(B399,GVS!$A:$A,0))="","",INDEX(GVS!$C:$C,MATCH(B399,GVS!$A:$A,0))),"")))</f>
        <v>44398</v>
      </c>
      <c r="F399" s="14" t="str">
        <f aca="false">IF(B399="","",IFERROR(IF(INDEX(Intramuraal!$J:$J,MATCH(B399,Intramuraal!$A:$A,0))="","",INDEX(Intramuraal!$J:$J,MATCH(B399,Intramuraal!$A:$A,0))),IFERROR(IF(INDEX(GVS!$J:$J,MATCH(B399,GVS!$A:$A,0))="","",INDEX(GVS!$J:$J,MATCH(B399,GVS!$A:$A,0))),"")))</f>
        <v>Hematologie (benigne)</v>
      </c>
      <c r="G399" s="14" t="str">
        <f aca="false">IF(B399="","",IFERROR(IF(INDEX(Intramuraal!$N:$N,MATCH(B399,Intramuraal!$A:$A,0))="","",INDEX(Intramuraal!$N:$N,MATCH(B399,Intramuraal!$A:$A,0))),IFERROR(IF(INDEX(GVS!$N:$N,MATCH(B399,GVS!$A:$A,0))="","",INDEX(GVS!$N:$N,MATCH(B399,GVS!$A:$A,0))),"")))</f>
        <v>Sikkelcelziekte / thalassemie</v>
      </c>
      <c r="H399" s="14" t="str">
        <f aca="false">IF(B399="","",IFERROR(IF(INDEX(Intramuraal!$O:$O,MATCH(B399,Intramuraal!$A:$A,0))="","",INDEX(Intramuraal!$O:$O,MATCH(B399,Intramuraal!$A:$A,0))),IFERROR(IF(INDEX(GVS!$O:$O,MATCH(B399,GVS!$A:$A,0))="","",INDEX(GVS!$O:$O,MATCH(B399,GVS!$A:$A,0))),"")))</f>
        <v>n.v.t. / onbekend</v>
      </c>
      <c r="I399" s="14" t="s">
        <v>7532</v>
      </c>
      <c r="J399" s="14" t="s">
        <v>7559</v>
      </c>
      <c r="K399" s="16" t="s">
        <v>9004</v>
      </c>
      <c r="L399" s="14" t="s">
        <v>7549</v>
      </c>
      <c r="M399" s="14" t="s">
        <v>7543</v>
      </c>
      <c r="N399" s="16" t="s">
        <v>9005</v>
      </c>
      <c r="O399" s="14" t="s">
        <v>7607</v>
      </c>
      <c r="P399" s="14" t="s">
        <v>8219</v>
      </c>
      <c r="Q399" s="16"/>
      <c r="R399" s="14" t="s">
        <v>9006</v>
      </c>
      <c r="S399" s="14" t="s">
        <v>8989</v>
      </c>
      <c r="T399" s="15" t="n">
        <v>46288</v>
      </c>
      <c r="U399" s="14" t="s">
        <v>168</v>
      </c>
    </row>
    <row r="400" customFormat="false" ht="15" hidden="false" customHeight="true" outlineLevel="0" collapsed="false">
      <c r="A400" s="14" t="str">
        <f aca="false">IF(B400="","","ARG-"&amp;TEXT(ROW()-1,"0000"))</f>
        <v>ARG-0399</v>
      </c>
      <c r="B400" s="14" t="s">
        <v>1982</v>
      </c>
      <c r="C400" s="14" t="str">
        <f aca="false">IF(B400="","",IF(LEFT(B400,3)="INT","Intramuraal",IF(LEFT(B400,3)="GVS","GVS","")))</f>
        <v>Intramuraal</v>
      </c>
      <c r="D400" s="14" t="str">
        <f aca="false">IF(B400="","",IFERROR(INDEX(Intramuraal!$F:$F,MATCH(B400,Intramuraal!$A:$A,0)),IFERROR(INDEX(GVS!$F:$F,MATCH(B400,GVS!$A:$A,0)),"onbekend ID")))</f>
        <v>betibeglogene autotemcel (Zynteglo®)</v>
      </c>
      <c r="E400" s="15" t="n">
        <f aca="false">IF(B400="","",IFERROR(IF(INDEX(Intramuraal!$C:$C,MATCH(B400,Intramuraal!$A:$A,0))="","",INDEX(Intramuraal!$C:$C,MATCH(B400,Intramuraal!$A:$A,0))),IFERROR(IF(INDEX(GVS!$C:$C,MATCH(B400,GVS!$A:$A,0))="","",INDEX(GVS!$C:$C,MATCH(B400,GVS!$A:$A,0))),"")))</f>
        <v>44398</v>
      </c>
      <c r="F400" s="14" t="str">
        <f aca="false">IF(B400="","",IFERROR(IF(INDEX(Intramuraal!$J:$J,MATCH(B400,Intramuraal!$A:$A,0))="","",INDEX(Intramuraal!$J:$J,MATCH(B400,Intramuraal!$A:$A,0))),IFERROR(IF(INDEX(GVS!$J:$J,MATCH(B400,GVS!$A:$A,0))="","",INDEX(GVS!$J:$J,MATCH(B400,GVS!$A:$A,0))),"")))</f>
        <v>Hematologie (benigne)</v>
      </c>
      <c r="G400" s="14" t="str">
        <f aca="false">IF(B400="","",IFERROR(IF(INDEX(Intramuraal!$N:$N,MATCH(B400,Intramuraal!$A:$A,0))="","",INDEX(Intramuraal!$N:$N,MATCH(B400,Intramuraal!$A:$A,0))),IFERROR(IF(INDEX(GVS!$N:$N,MATCH(B400,GVS!$A:$A,0))="","",INDEX(GVS!$N:$N,MATCH(B400,GVS!$A:$A,0))),"")))</f>
        <v>Sikkelcelziekte / thalassemie</v>
      </c>
      <c r="H400" s="14" t="str">
        <f aca="false">IF(B400="","",IFERROR(IF(INDEX(Intramuraal!$O:$O,MATCH(B400,Intramuraal!$A:$A,0))="","",INDEX(Intramuraal!$O:$O,MATCH(B400,Intramuraal!$A:$A,0))),IFERROR(IF(INDEX(GVS!$O:$O,MATCH(B400,GVS!$A:$A,0))="","",INDEX(GVS!$O:$O,MATCH(B400,GVS!$A:$A,0))),"")))</f>
        <v>n.v.t. / onbekend</v>
      </c>
      <c r="I400" s="14" t="s">
        <v>7580</v>
      </c>
      <c r="J400" s="14" t="s">
        <v>7559</v>
      </c>
      <c r="K400" s="16" t="s">
        <v>9007</v>
      </c>
      <c r="L400" s="14" t="s">
        <v>7586</v>
      </c>
      <c r="M400" s="14" t="s">
        <v>7536</v>
      </c>
      <c r="N400" s="16" t="s">
        <v>9008</v>
      </c>
      <c r="O400" s="14" t="s">
        <v>7607</v>
      </c>
      <c r="P400" s="14" t="s">
        <v>8085</v>
      </c>
      <c r="Q400" s="16"/>
      <c r="R400" s="14" t="s">
        <v>9009</v>
      </c>
      <c r="S400" s="14" t="s">
        <v>8989</v>
      </c>
      <c r="T400" s="15" t="n">
        <v>46288</v>
      </c>
      <c r="U400" s="14" t="s">
        <v>168</v>
      </c>
    </row>
    <row r="401" customFormat="false" ht="15" hidden="false" customHeight="true" outlineLevel="0" collapsed="false">
      <c r="A401" s="14" t="str">
        <f aca="false">IF(B401="","","ARG-"&amp;TEXT(ROW()-1,"0000"))</f>
        <v>ARG-0400</v>
      </c>
      <c r="B401" s="14" t="s">
        <v>1982</v>
      </c>
      <c r="C401" s="14" t="str">
        <f aca="false">IF(B401="","",IF(LEFT(B401,3)="INT","Intramuraal",IF(LEFT(B401,3)="GVS","GVS","")))</f>
        <v>Intramuraal</v>
      </c>
      <c r="D401" s="14" t="str">
        <f aca="false">IF(B401="","",IFERROR(INDEX(Intramuraal!$F:$F,MATCH(B401,Intramuraal!$A:$A,0)),IFERROR(INDEX(GVS!$F:$F,MATCH(B401,GVS!$A:$A,0)),"onbekend ID")))</f>
        <v>betibeglogene autotemcel (Zynteglo®)</v>
      </c>
      <c r="E401" s="15" t="n">
        <f aca="false">IF(B401="","",IFERROR(IF(INDEX(Intramuraal!$C:$C,MATCH(B401,Intramuraal!$A:$A,0))="","",INDEX(Intramuraal!$C:$C,MATCH(B401,Intramuraal!$A:$A,0))),IFERROR(IF(INDEX(GVS!$C:$C,MATCH(B401,GVS!$A:$A,0))="","",INDEX(GVS!$C:$C,MATCH(B401,GVS!$A:$A,0))),"")))</f>
        <v>44398</v>
      </c>
      <c r="F401" s="14" t="str">
        <f aca="false">IF(B401="","",IFERROR(IF(INDEX(Intramuraal!$J:$J,MATCH(B401,Intramuraal!$A:$A,0))="","",INDEX(Intramuraal!$J:$J,MATCH(B401,Intramuraal!$A:$A,0))),IFERROR(IF(INDEX(GVS!$J:$J,MATCH(B401,GVS!$A:$A,0))="","",INDEX(GVS!$J:$J,MATCH(B401,GVS!$A:$A,0))),"")))</f>
        <v>Hematologie (benigne)</v>
      </c>
      <c r="G401" s="14" t="str">
        <f aca="false">IF(B401="","",IFERROR(IF(INDEX(Intramuraal!$N:$N,MATCH(B401,Intramuraal!$A:$A,0))="","",INDEX(Intramuraal!$N:$N,MATCH(B401,Intramuraal!$A:$A,0))),IFERROR(IF(INDEX(GVS!$N:$N,MATCH(B401,GVS!$A:$A,0))="","",INDEX(GVS!$N:$N,MATCH(B401,GVS!$A:$A,0))),"")))</f>
        <v>Sikkelcelziekte / thalassemie</v>
      </c>
      <c r="H401" s="14" t="str">
        <f aca="false">IF(B401="","",IFERROR(IF(INDEX(Intramuraal!$O:$O,MATCH(B401,Intramuraal!$A:$A,0))="","",INDEX(Intramuraal!$O:$O,MATCH(B401,Intramuraal!$A:$A,0))),IFERROR(IF(INDEX(GVS!$O:$O,MATCH(B401,GVS!$A:$A,0))="","",INDEX(GVS!$O:$O,MATCH(B401,GVS!$A:$A,0))),"")))</f>
        <v>n.v.t. / onbekend</v>
      </c>
      <c r="I401" s="14" t="s">
        <v>7580</v>
      </c>
      <c r="J401" s="14" t="s">
        <v>7621</v>
      </c>
      <c r="K401" s="16" t="s">
        <v>9010</v>
      </c>
      <c r="L401" s="14" t="s">
        <v>7566</v>
      </c>
      <c r="M401" s="14" t="s">
        <v>7536</v>
      </c>
      <c r="N401" s="16" t="s">
        <v>9011</v>
      </c>
      <c r="O401" s="14" t="s">
        <v>7607</v>
      </c>
      <c r="P401" s="14" t="s">
        <v>9012</v>
      </c>
      <c r="Q401" s="16"/>
      <c r="R401" s="14" t="s">
        <v>9013</v>
      </c>
      <c r="S401" s="14" t="s">
        <v>8989</v>
      </c>
      <c r="T401" s="15" t="n">
        <v>46288</v>
      </c>
      <c r="U401" s="14" t="s">
        <v>168</v>
      </c>
    </row>
    <row r="402" customFormat="false" ht="15" hidden="false" customHeight="true" outlineLevel="0" collapsed="false">
      <c r="A402" s="14" t="str">
        <f aca="false">IF(B402="","","ARG-"&amp;TEXT(ROW()-1,"0000"))</f>
        <v>ARG-0401</v>
      </c>
      <c r="B402" s="14" t="s">
        <v>1982</v>
      </c>
      <c r="C402" s="14" t="str">
        <f aca="false">IF(B402="","",IF(LEFT(B402,3)="INT","Intramuraal",IF(LEFT(B402,3)="GVS","GVS","")))</f>
        <v>Intramuraal</v>
      </c>
      <c r="D402" s="14" t="str">
        <f aca="false">IF(B402="","",IFERROR(INDEX(Intramuraal!$F:$F,MATCH(B402,Intramuraal!$A:$A,0)),IFERROR(INDEX(GVS!$F:$F,MATCH(B402,GVS!$A:$A,0)),"onbekend ID")))</f>
        <v>betibeglogene autotemcel (Zynteglo®)</v>
      </c>
      <c r="E402" s="15" t="n">
        <f aca="false">IF(B402="","",IFERROR(IF(INDEX(Intramuraal!$C:$C,MATCH(B402,Intramuraal!$A:$A,0))="","",INDEX(Intramuraal!$C:$C,MATCH(B402,Intramuraal!$A:$A,0))),IFERROR(IF(INDEX(GVS!$C:$C,MATCH(B402,GVS!$A:$A,0))="","",INDEX(GVS!$C:$C,MATCH(B402,GVS!$A:$A,0))),"")))</f>
        <v>44398</v>
      </c>
      <c r="F402" s="14" t="str">
        <f aca="false">IF(B402="","",IFERROR(IF(INDEX(Intramuraal!$J:$J,MATCH(B402,Intramuraal!$A:$A,0))="","",INDEX(Intramuraal!$J:$J,MATCH(B402,Intramuraal!$A:$A,0))),IFERROR(IF(INDEX(GVS!$J:$J,MATCH(B402,GVS!$A:$A,0))="","",INDEX(GVS!$J:$J,MATCH(B402,GVS!$A:$A,0))),"")))</f>
        <v>Hematologie (benigne)</v>
      </c>
      <c r="G402" s="14" t="str">
        <f aca="false">IF(B402="","",IFERROR(IF(INDEX(Intramuraal!$N:$N,MATCH(B402,Intramuraal!$A:$A,0))="","",INDEX(Intramuraal!$N:$N,MATCH(B402,Intramuraal!$A:$A,0))),IFERROR(IF(INDEX(GVS!$N:$N,MATCH(B402,GVS!$A:$A,0))="","",INDEX(GVS!$N:$N,MATCH(B402,GVS!$A:$A,0))),"")))</f>
        <v>Sikkelcelziekte / thalassemie</v>
      </c>
      <c r="H402" s="14" t="str">
        <f aca="false">IF(B402="","",IFERROR(IF(INDEX(Intramuraal!$O:$O,MATCH(B402,Intramuraal!$A:$A,0))="","",INDEX(Intramuraal!$O:$O,MATCH(B402,Intramuraal!$A:$A,0))),IFERROR(IF(INDEX(GVS!$O:$O,MATCH(B402,GVS!$A:$A,0))="","",INDEX(GVS!$O:$O,MATCH(B402,GVS!$A:$A,0))),"")))</f>
        <v>n.v.t. / onbekend</v>
      </c>
      <c r="I402" s="14" t="s">
        <v>7574</v>
      </c>
      <c r="J402" s="14" t="s">
        <v>7621</v>
      </c>
      <c r="K402" s="16" t="s">
        <v>9014</v>
      </c>
      <c r="L402" s="14" t="s">
        <v>7566</v>
      </c>
      <c r="M402" s="14" t="s">
        <v>7543</v>
      </c>
      <c r="N402" s="16" t="s">
        <v>9015</v>
      </c>
      <c r="O402" s="14" t="s">
        <v>7607</v>
      </c>
      <c r="P402" s="14" t="s">
        <v>9016</v>
      </c>
      <c r="Q402" s="16"/>
      <c r="R402" s="14" t="s">
        <v>9017</v>
      </c>
      <c r="S402" s="14" t="s">
        <v>8989</v>
      </c>
      <c r="T402" s="15" t="n">
        <v>46288</v>
      </c>
      <c r="U402" s="14" t="s">
        <v>168</v>
      </c>
    </row>
    <row r="403" customFormat="false" ht="15" hidden="false" customHeight="true" outlineLevel="0" collapsed="false">
      <c r="A403" s="14" t="str">
        <f aca="false">IF(B403="","","ARG-"&amp;TEXT(ROW()-1,"0000"))</f>
        <v>ARG-0402</v>
      </c>
      <c r="B403" s="14" t="s">
        <v>1982</v>
      </c>
      <c r="C403" s="14" t="str">
        <f aca="false">IF(B403="","",IF(LEFT(B403,3)="INT","Intramuraal",IF(LEFT(B403,3)="GVS","GVS","")))</f>
        <v>Intramuraal</v>
      </c>
      <c r="D403" s="14" t="str">
        <f aca="false">IF(B403="","",IFERROR(INDEX(Intramuraal!$F:$F,MATCH(B403,Intramuraal!$A:$A,0)),IFERROR(INDEX(GVS!$F:$F,MATCH(B403,GVS!$A:$A,0)),"onbekend ID")))</f>
        <v>betibeglogene autotemcel (Zynteglo®)</v>
      </c>
      <c r="E403" s="15" t="n">
        <f aca="false">IF(B403="","",IFERROR(IF(INDEX(Intramuraal!$C:$C,MATCH(B403,Intramuraal!$A:$A,0))="","",INDEX(Intramuraal!$C:$C,MATCH(B403,Intramuraal!$A:$A,0))),IFERROR(IF(INDEX(GVS!$C:$C,MATCH(B403,GVS!$A:$A,0))="","",INDEX(GVS!$C:$C,MATCH(B403,GVS!$A:$A,0))),"")))</f>
        <v>44398</v>
      </c>
      <c r="F403" s="14" t="str">
        <f aca="false">IF(B403="","",IFERROR(IF(INDEX(Intramuraal!$J:$J,MATCH(B403,Intramuraal!$A:$A,0))="","",INDEX(Intramuraal!$J:$J,MATCH(B403,Intramuraal!$A:$A,0))),IFERROR(IF(INDEX(GVS!$J:$J,MATCH(B403,GVS!$A:$A,0))="","",INDEX(GVS!$J:$J,MATCH(B403,GVS!$A:$A,0))),"")))</f>
        <v>Hematologie (benigne)</v>
      </c>
      <c r="G403" s="14" t="str">
        <f aca="false">IF(B403="","",IFERROR(IF(INDEX(Intramuraal!$N:$N,MATCH(B403,Intramuraal!$A:$A,0))="","",INDEX(Intramuraal!$N:$N,MATCH(B403,Intramuraal!$A:$A,0))),IFERROR(IF(INDEX(GVS!$N:$N,MATCH(B403,GVS!$A:$A,0))="","",INDEX(GVS!$N:$N,MATCH(B403,GVS!$A:$A,0))),"")))</f>
        <v>Sikkelcelziekte / thalassemie</v>
      </c>
      <c r="H403" s="14" t="str">
        <f aca="false">IF(B403="","",IFERROR(IF(INDEX(Intramuraal!$O:$O,MATCH(B403,Intramuraal!$A:$A,0))="","",INDEX(Intramuraal!$O:$O,MATCH(B403,Intramuraal!$A:$A,0))),IFERROR(IF(INDEX(GVS!$O:$O,MATCH(B403,GVS!$A:$A,0))="","",INDEX(GVS!$O:$O,MATCH(B403,GVS!$A:$A,0))),"")))</f>
        <v>n.v.t. / onbekend</v>
      </c>
      <c r="I403" s="14" t="s">
        <v>7658</v>
      </c>
      <c r="J403" s="14" t="s">
        <v>7659</v>
      </c>
      <c r="K403" s="16" t="s">
        <v>9018</v>
      </c>
      <c r="L403" s="14" t="s">
        <v>7535</v>
      </c>
      <c r="M403" s="14" t="s">
        <v>7550</v>
      </c>
      <c r="N403" s="16" t="s">
        <v>9019</v>
      </c>
      <c r="O403" s="14" t="s">
        <v>7607</v>
      </c>
      <c r="P403" s="14" t="s">
        <v>9020</v>
      </c>
      <c r="Q403" s="16"/>
      <c r="R403" s="14" t="s">
        <v>9021</v>
      </c>
      <c r="S403" s="14" t="s">
        <v>8989</v>
      </c>
      <c r="T403" s="15" t="n">
        <v>46288</v>
      </c>
      <c r="U403" s="14" t="s">
        <v>168</v>
      </c>
    </row>
    <row r="404" customFormat="false" ht="15" hidden="false" customHeight="true" outlineLevel="0" collapsed="false">
      <c r="A404" s="14" t="str">
        <f aca="false">IF(B404="","","ARG-"&amp;TEXT(ROW()-1,"0000"))</f>
        <v>ARG-0403</v>
      </c>
      <c r="B404" s="14" t="s">
        <v>2001</v>
      </c>
      <c r="C404" s="14" t="str">
        <f aca="false">IF(B404="","",IF(LEFT(B404,3)="INT","Intramuraal",IF(LEFT(B404,3)="GVS","GVS","")))</f>
        <v>Intramuraal</v>
      </c>
      <c r="D404" s="14" t="str">
        <f aca="false">IF(B404="","",IFERROR(INDEX(Intramuraal!$F:$F,MATCH(B404,Intramuraal!$A:$A,0)),IFERROR(INDEX(GVS!$F:$F,MATCH(B404,GVS!$A:$A,0)),"onbekend ID")))</f>
        <v>avelumab (Bavencio®)</v>
      </c>
      <c r="E404" s="15" t="n">
        <f aca="false">IF(B404="","",IFERROR(IF(INDEX(Intramuraal!$C:$C,MATCH(B404,Intramuraal!$A:$A,0))="","",INDEX(Intramuraal!$C:$C,MATCH(B404,Intramuraal!$A:$A,0))),IFERROR(IF(INDEX(GVS!$C:$C,MATCH(B404,GVS!$A:$A,0))="","",INDEX(GVS!$C:$C,MATCH(B404,GVS!$A:$A,0))),"")))</f>
        <v>44398</v>
      </c>
      <c r="F404" s="14" t="str">
        <f aca="false">IF(B404="","",IFERROR(IF(INDEX(Intramuraal!$J:$J,MATCH(B404,Intramuraal!$A:$A,0))="","",INDEX(Intramuraal!$J:$J,MATCH(B404,Intramuraal!$A:$A,0))),IFERROR(IF(INDEX(GVS!$J:$J,MATCH(B404,GVS!$A:$A,0))="","",INDEX(GVS!$J:$J,MATCH(B404,GVS!$A:$A,0))),"")))</f>
        <v>Oncologie (solide tumoren)</v>
      </c>
      <c r="G404" s="14" t="str">
        <f aca="false">IF(B404="","",IFERROR(IF(INDEX(Intramuraal!$N:$N,MATCH(B404,Intramuraal!$A:$A,0))="","",INDEX(Intramuraal!$N:$N,MATCH(B404,Intramuraal!$A:$A,0))),IFERROR(IF(INDEX(GVS!$N:$N,MATCH(B404,GVS!$A:$A,0))="","",INDEX(GVS!$N:$N,MATCH(B404,GVS!$A:$A,0))),"")))</f>
        <v>Blaas-/urotheelkanker</v>
      </c>
      <c r="H404" s="14" t="str">
        <f aca="false">IF(B404="","",IFERROR(IF(INDEX(Intramuraal!$O:$O,MATCH(B404,Intramuraal!$A:$A,0))="","",INDEX(Intramuraal!$O:$O,MATCH(B404,Intramuraal!$A:$A,0))),IFERROR(IF(INDEX(GVS!$O:$O,MATCH(B404,GVS!$A:$A,0))="","",INDEX(GVS!$O:$O,MATCH(B404,GVS!$A:$A,0))),"")))</f>
        <v>Onderhoud / consolidatie</v>
      </c>
      <c r="I404" s="14" t="s">
        <v>7532</v>
      </c>
      <c r="J404" s="14" t="s">
        <v>7678</v>
      </c>
      <c r="K404" s="16" t="s">
        <v>9022</v>
      </c>
      <c r="L404" s="14" t="s">
        <v>7535</v>
      </c>
      <c r="M404" s="14" t="s">
        <v>7536</v>
      </c>
      <c r="N404" s="16" t="s">
        <v>9023</v>
      </c>
      <c r="O404" s="14" t="s">
        <v>7607</v>
      </c>
      <c r="P404" s="14" t="s">
        <v>7703</v>
      </c>
      <c r="Q404" s="16"/>
      <c r="R404" s="14" t="s">
        <v>9024</v>
      </c>
      <c r="S404" s="14" t="s">
        <v>8989</v>
      </c>
      <c r="T404" s="15" t="n">
        <v>46288</v>
      </c>
      <c r="U404" s="14" t="s">
        <v>168</v>
      </c>
    </row>
    <row r="405" customFormat="false" ht="15" hidden="false" customHeight="true" outlineLevel="0" collapsed="false">
      <c r="A405" s="14" t="str">
        <f aca="false">IF(B405="","","ARG-"&amp;TEXT(ROW()-1,"0000"))</f>
        <v>ARG-0404</v>
      </c>
      <c r="B405" s="14" t="s">
        <v>2001</v>
      </c>
      <c r="C405" s="14" t="str">
        <f aca="false">IF(B405="","",IF(LEFT(B405,3)="INT","Intramuraal",IF(LEFT(B405,3)="GVS","GVS","")))</f>
        <v>Intramuraal</v>
      </c>
      <c r="D405" s="14" t="str">
        <f aca="false">IF(B405="","",IFERROR(INDEX(Intramuraal!$F:$F,MATCH(B405,Intramuraal!$A:$A,0)),IFERROR(INDEX(GVS!$F:$F,MATCH(B405,GVS!$A:$A,0)),"onbekend ID")))</f>
        <v>avelumab (Bavencio®)</v>
      </c>
      <c r="E405" s="15" t="n">
        <f aca="false">IF(B405="","",IFERROR(IF(INDEX(Intramuraal!$C:$C,MATCH(B405,Intramuraal!$A:$A,0))="","",INDEX(Intramuraal!$C:$C,MATCH(B405,Intramuraal!$A:$A,0))),IFERROR(IF(INDEX(GVS!$C:$C,MATCH(B405,GVS!$A:$A,0))="","",INDEX(GVS!$C:$C,MATCH(B405,GVS!$A:$A,0))),"")))</f>
        <v>44398</v>
      </c>
      <c r="F405" s="14" t="str">
        <f aca="false">IF(B405="","",IFERROR(IF(INDEX(Intramuraal!$J:$J,MATCH(B405,Intramuraal!$A:$A,0))="","",INDEX(Intramuraal!$J:$J,MATCH(B405,Intramuraal!$A:$A,0))),IFERROR(IF(INDEX(GVS!$J:$J,MATCH(B405,GVS!$A:$A,0))="","",INDEX(GVS!$J:$J,MATCH(B405,GVS!$A:$A,0))),"")))</f>
        <v>Oncologie (solide tumoren)</v>
      </c>
      <c r="G405" s="14" t="str">
        <f aca="false">IF(B405="","",IFERROR(IF(INDEX(Intramuraal!$N:$N,MATCH(B405,Intramuraal!$A:$A,0))="","",INDEX(Intramuraal!$N:$N,MATCH(B405,Intramuraal!$A:$A,0))),IFERROR(IF(INDEX(GVS!$N:$N,MATCH(B405,GVS!$A:$A,0))="","",INDEX(GVS!$N:$N,MATCH(B405,GVS!$A:$A,0))),"")))</f>
        <v>Blaas-/urotheelkanker</v>
      </c>
      <c r="H405" s="14" t="str">
        <f aca="false">IF(B405="","",IFERROR(IF(INDEX(Intramuraal!$O:$O,MATCH(B405,Intramuraal!$A:$A,0))="","",INDEX(Intramuraal!$O:$O,MATCH(B405,Intramuraal!$A:$A,0))),IFERROR(IF(INDEX(GVS!$O:$O,MATCH(B405,GVS!$A:$A,0))="","",INDEX(GVS!$O:$O,MATCH(B405,GVS!$A:$A,0))),"")))</f>
        <v>Onderhoud / consolidatie</v>
      </c>
      <c r="I405" s="14" t="s">
        <v>7580</v>
      </c>
      <c r="J405" s="14" t="s">
        <v>7604</v>
      </c>
      <c r="K405" s="16" t="s">
        <v>9025</v>
      </c>
      <c r="L405" s="14" t="s">
        <v>7586</v>
      </c>
      <c r="M405" s="14" t="s">
        <v>7536</v>
      </c>
      <c r="N405" s="16" t="s">
        <v>9026</v>
      </c>
      <c r="O405" s="14" t="s">
        <v>7607</v>
      </c>
      <c r="P405" s="14" t="s">
        <v>9027</v>
      </c>
      <c r="Q405" s="16"/>
      <c r="R405" s="14" t="s">
        <v>9028</v>
      </c>
      <c r="S405" s="14" t="s">
        <v>8989</v>
      </c>
      <c r="T405" s="15" t="n">
        <v>46288</v>
      </c>
      <c r="U405" s="14" t="s">
        <v>168</v>
      </c>
    </row>
    <row r="406" customFormat="false" ht="15" hidden="false" customHeight="true" outlineLevel="0" collapsed="false">
      <c r="A406" s="14" t="str">
        <f aca="false">IF(B406="","","ARG-"&amp;TEXT(ROW()-1,"0000"))</f>
        <v>ARG-0405</v>
      </c>
      <c r="B406" s="14" t="s">
        <v>2001</v>
      </c>
      <c r="C406" s="14" t="str">
        <f aca="false">IF(B406="","",IF(LEFT(B406,3)="INT","Intramuraal",IF(LEFT(B406,3)="GVS","GVS","")))</f>
        <v>Intramuraal</v>
      </c>
      <c r="D406" s="14" t="str">
        <f aca="false">IF(B406="","",IFERROR(INDEX(Intramuraal!$F:$F,MATCH(B406,Intramuraal!$A:$A,0)),IFERROR(INDEX(GVS!$F:$F,MATCH(B406,GVS!$A:$A,0)),"onbekend ID")))</f>
        <v>avelumab (Bavencio®)</v>
      </c>
      <c r="E406" s="15" t="n">
        <f aca="false">IF(B406="","",IFERROR(IF(INDEX(Intramuraal!$C:$C,MATCH(B406,Intramuraal!$A:$A,0))="","",INDEX(Intramuraal!$C:$C,MATCH(B406,Intramuraal!$A:$A,0))),IFERROR(IF(INDEX(GVS!$C:$C,MATCH(B406,GVS!$A:$A,0))="","",INDEX(GVS!$C:$C,MATCH(B406,GVS!$A:$A,0))),"")))</f>
        <v>44398</v>
      </c>
      <c r="F406" s="14" t="str">
        <f aca="false">IF(B406="","",IFERROR(IF(INDEX(Intramuraal!$J:$J,MATCH(B406,Intramuraal!$A:$A,0))="","",INDEX(Intramuraal!$J:$J,MATCH(B406,Intramuraal!$A:$A,0))),IFERROR(IF(INDEX(GVS!$J:$J,MATCH(B406,GVS!$A:$A,0))="","",INDEX(GVS!$J:$J,MATCH(B406,GVS!$A:$A,0))),"")))</f>
        <v>Oncologie (solide tumoren)</v>
      </c>
      <c r="G406" s="14" t="str">
        <f aca="false">IF(B406="","",IFERROR(IF(INDEX(Intramuraal!$N:$N,MATCH(B406,Intramuraal!$A:$A,0))="","",INDEX(Intramuraal!$N:$N,MATCH(B406,Intramuraal!$A:$A,0))),IFERROR(IF(INDEX(GVS!$N:$N,MATCH(B406,GVS!$A:$A,0))="","",INDEX(GVS!$N:$N,MATCH(B406,GVS!$A:$A,0))),"")))</f>
        <v>Blaas-/urotheelkanker</v>
      </c>
      <c r="H406" s="14" t="str">
        <f aca="false">IF(B406="","",IFERROR(IF(INDEX(Intramuraal!$O:$O,MATCH(B406,Intramuraal!$A:$A,0))="","",INDEX(Intramuraal!$O:$O,MATCH(B406,Intramuraal!$A:$A,0))),IFERROR(IF(INDEX(GVS!$O:$O,MATCH(B406,GVS!$A:$A,0))="","",INDEX(GVS!$O:$O,MATCH(B406,GVS!$A:$A,0))),"")))</f>
        <v>Onderhoud / consolidatie</v>
      </c>
      <c r="I406" s="14" t="s">
        <v>7574</v>
      </c>
      <c r="J406" s="14" t="s">
        <v>7903</v>
      </c>
      <c r="K406" s="16" t="s">
        <v>9029</v>
      </c>
      <c r="L406" s="14" t="s">
        <v>7535</v>
      </c>
      <c r="M406" s="14" t="s">
        <v>7536</v>
      </c>
      <c r="N406" s="16" t="s">
        <v>9030</v>
      </c>
      <c r="O406" s="14" t="s">
        <v>7607</v>
      </c>
      <c r="P406" s="14" t="s">
        <v>9031</v>
      </c>
      <c r="Q406" s="16"/>
      <c r="R406" s="14" t="s">
        <v>9032</v>
      </c>
      <c r="S406" s="14" t="s">
        <v>8989</v>
      </c>
      <c r="T406" s="15" t="n">
        <v>46288</v>
      </c>
      <c r="U406" s="14" t="s">
        <v>168</v>
      </c>
    </row>
    <row r="407" customFormat="false" ht="15" hidden="false" customHeight="true" outlineLevel="0" collapsed="false">
      <c r="A407" s="14" t="str">
        <f aca="false">IF(B407="","","ARG-"&amp;TEXT(ROW()-1,"0000"))</f>
        <v>ARG-0406</v>
      </c>
      <c r="B407" s="14" t="s">
        <v>2001</v>
      </c>
      <c r="C407" s="14" t="str">
        <f aca="false">IF(B407="","",IF(LEFT(B407,3)="INT","Intramuraal",IF(LEFT(B407,3)="GVS","GVS","")))</f>
        <v>Intramuraal</v>
      </c>
      <c r="D407" s="14" t="str">
        <f aca="false">IF(B407="","",IFERROR(INDEX(Intramuraal!$F:$F,MATCH(B407,Intramuraal!$A:$A,0)),IFERROR(INDEX(GVS!$F:$F,MATCH(B407,GVS!$A:$A,0)),"onbekend ID")))</f>
        <v>avelumab (Bavencio®)</v>
      </c>
      <c r="E407" s="15" t="n">
        <f aca="false">IF(B407="","",IFERROR(IF(INDEX(Intramuraal!$C:$C,MATCH(B407,Intramuraal!$A:$A,0))="","",INDEX(Intramuraal!$C:$C,MATCH(B407,Intramuraal!$A:$A,0))),IFERROR(IF(INDEX(GVS!$C:$C,MATCH(B407,GVS!$A:$A,0))="","",INDEX(GVS!$C:$C,MATCH(B407,GVS!$A:$A,0))),"")))</f>
        <v>44398</v>
      </c>
      <c r="F407" s="14" t="str">
        <f aca="false">IF(B407="","",IFERROR(IF(INDEX(Intramuraal!$J:$J,MATCH(B407,Intramuraal!$A:$A,0))="","",INDEX(Intramuraal!$J:$J,MATCH(B407,Intramuraal!$A:$A,0))),IFERROR(IF(INDEX(GVS!$J:$J,MATCH(B407,GVS!$A:$A,0))="","",INDEX(GVS!$J:$J,MATCH(B407,GVS!$A:$A,0))),"")))</f>
        <v>Oncologie (solide tumoren)</v>
      </c>
      <c r="G407" s="14" t="str">
        <f aca="false">IF(B407="","",IFERROR(IF(INDEX(Intramuraal!$N:$N,MATCH(B407,Intramuraal!$A:$A,0))="","",INDEX(Intramuraal!$N:$N,MATCH(B407,Intramuraal!$A:$A,0))),IFERROR(IF(INDEX(GVS!$N:$N,MATCH(B407,GVS!$A:$A,0))="","",INDEX(GVS!$N:$N,MATCH(B407,GVS!$A:$A,0))),"")))</f>
        <v>Blaas-/urotheelkanker</v>
      </c>
      <c r="H407" s="14" t="str">
        <f aca="false">IF(B407="","",IFERROR(IF(INDEX(Intramuraal!$O:$O,MATCH(B407,Intramuraal!$A:$A,0))="","",INDEX(Intramuraal!$O:$O,MATCH(B407,Intramuraal!$A:$A,0))),IFERROR(IF(INDEX(GVS!$O:$O,MATCH(B407,GVS!$A:$A,0))="","",INDEX(GVS!$O:$O,MATCH(B407,GVS!$A:$A,0))),"")))</f>
        <v>Onderhoud / consolidatie</v>
      </c>
      <c r="I407" s="14" t="s">
        <v>7658</v>
      </c>
      <c r="J407" s="14" t="s">
        <v>7659</v>
      </c>
      <c r="K407" s="16" t="s">
        <v>9033</v>
      </c>
      <c r="L407" s="14" t="s">
        <v>7549</v>
      </c>
      <c r="M407" s="14" t="s">
        <v>7550</v>
      </c>
      <c r="N407" s="16" t="s">
        <v>9034</v>
      </c>
      <c r="O407" s="14" t="s">
        <v>7607</v>
      </c>
      <c r="P407" s="14" t="s">
        <v>9035</v>
      </c>
      <c r="Q407" s="16"/>
      <c r="R407" s="14" t="s">
        <v>9036</v>
      </c>
      <c r="S407" s="14" t="s">
        <v>8989</v>
      </c>
      <c r="T407" s="15" t="n">
        <v>46288</v>
      </c>
      <c r="U407" s="14" t="s">
        <v>168</v>
      </c>
    </row>
    <row r="408" customFormat="false" ht="15" hidden="false" customHeight="true" outlineLevel="0" collapsed="false">
      <c r="A408" s="14" t="str">
        <f aca="false">IF(B408="","","ARG-"&amp;TEXT(ROW()-1,"0000"))</f>
        <v>ARG-0407</v>
      </c>
      <c r="B408" s="14" t="s">
        <v>1970</v>
      </c>
      <c r="C408" s="14" t="str">
        <f aca="false">IF(B408="","",IF(LEFT(B408,3)="INT","Intramuraal",IF(LEFT(B408,3)="GVS","GVS","")))</f>
        <v>Intramuraal</v>
      </c>
      <c r="D408" s="14" t="str">
        <f aca="false">IF(B408="","",IFERROR(INDEX(Intramuraal!$F:$F,MATCH(B408,Intramuraal!$A:$A,0)),IFERROR(INDEX(GVS!$F:$F,MATCH(B408,GVS!$A:$A,0)),"onbekend ID")))</f>
        <v>entrectinib (Rolzytrek®)</v>
      </c>
      <c r="E408" s="15" t="n">
        <f aca="false">IF(B408="","",IFERROR(IF(INDEX(Intramuraal!$C:$C,MATCH(B408,Intramuraal!$A:$A,0))="","",INDEX(Intramuraal!$C:$C,MATCH(B408,Intramuraal!$A:$A,0))),IFERROR(IF(INDEX(GVS!$C:$C,MATCH(B408,GVS!$A:$A,0))="","",INDEX(GVS!$C:$C,MATCH(B408,GVS!$A:$A,0))),"")))</f>
        <v>44398</v>
      </c>
      <c r="F408" s="14" t="str">
        <f aca="false">IF(B408="","",IFERROR(IF(INDEX(Intramuraal!$J:$J,MATCH(B408,Intramuraal!$A:$A,0))="","",INDEX(Intramuraal!$J:$J,MATCH(B408,Intramuraal!$A:$A,0))),IFERROR(IF(INDEX(GVS!$J:$J,MATCH(B408,GVS!$A:$A,0))="","",INDEX(GVS!$J:$J,MATCH(B408,GVS!$A:$A,0))),"")))</f>
        <v>Oncologie (solide tumoren)</v>
      </c>
      <c r="G408" s="14" t="str">
        <f aca="false">IF(B408="","",IFERROR(IF(INDEX(Intramuraal!$N:$N,MATCH(B408,Intramuraal!$A:$A,0))="","",INDEX(Intramuraal!$N:$N,MATCH(B408,Intramuraal!$A:$A,0))),IFERROR(IF(INDEX(GVS!$N:$N,MATCH(B408,GVS!$A:$A,0))="","",INDEX(GVS!$N:$N,MATCH(B408,GVS!$A:$A,0))),"")))</f>
        <v>Longkanker (NSCLC/SCLC)</v>
      </c>
      <c r="H408" s="14" t="str">
        <f aca="false">IF(B408="","",IFERROR(IF(INDEX(Intramuraal!$O:$O,MATCH(B408,Intramuraal!$A:$A,0))="","",INDEX(Intramuraal!$O:$O,MATCH(B408,Intramuraal!$A:$A,0))),IFERROR(IF(INDEX(GVS!$O:$O,MATCH(B408,GVS!$A:$A,0))="","",INDEX(GVS!$O:$O,MATCH(B408,GVS!$A:$A,0))),"")))</f>
        <v>Meerdere lijnen / indicatiebreed</v>
      </c>
      <c r="I408" s="14" t="s">
        <v>7532</v>
      </c>
      <c r="J408" s="14" t="s">
        <v>7673</v>
      </c>
      <c r="K408" s="16" t="s">
        <v>9037</v>
      </c>
      <c r="L408" s="14" t="s">
        <v>7586</v>
      </c>
      <c r="M408" s="14" t="s">
        <v>7536</v>
      </c>
      <c r="N408" s="16" t="s">
        <v>9038</v>
      </c>
      <c r="O408" s="14" t="s">
        <v>7607</v>
      </c>
      <c r="P408" s="14" t="s">
        <v>9039</v>
      </c>
      <c r="Q408" s="16"/>
      <c r="R408" s="14" t="s">
        <v>9040</v>
      </c>
      <c r="S408" s="14" t="s">
        <v>9041</v>
      </c>
      <c r="T408" s="15" t="n">
        <v>46288</v>
      </c>
      <c r="U408" s="14" t="s">
        <v>168</v>
      </c>
    </row>
    <row r="409" customFormat="false" ht="15" hidden="false" customHeight="true" outlineLevel="0" collapsed="false">
      <c r="A409" s="14" t="str">
        <f aca="false">IF(B409="","","ARG-"&amp;TEXT(ROW()-1,"0000"))</f>
        <v>ARG-0408</v>
      </c>
      <c r="B409" s="14" t="s">
        <v>1970</v>
      </c>
      <c r="C409" s="14" t="str">
        <f aca="false">IF(B409="","",IF(LEFT(B409,3)="INT","Intramuraal",IF(LEFT(B409,3)="GVS","GVS","")))</f>
        <v>Intramuraal</v>
      </c>
      <c r="D409" s="14" t="str">
        <f aca="false">IF(B409="","",IFERROR(INDEX(Intramuraal!$F:$F,MATCH(B409,Intramuraal!$A:$A,0)),IFERROR(INDEX(GVS!$F:$F,MATCH(B409,GVS!$A:$A,0)),"onbekend ID")))</f>
        <v>entrectinib (Rolzytrek®)</v>
      </c>
      <c r="E409" s="15" t="n">
        <f aca="false">IF(B409="","",IFERROR(IF(INDEX(Intramuraal!$C:$C,MATCH(B409,Intramuraal!$A:$A,0))="","",INDEX(Intramuraal!$C:$C,MATCH(B409,Intramuraal!$A:$A,0))),IFERROR(IF(INDEX(GVS!$C:$C,MATCH(B409,GVS!$A:$A,0))="","",INDEX(GVS!$C:$C,MATCH(B409,GVS!$A:$A,0))),"")))</f>
        <v>44398</v>
      </c>
      <c r="F409" s="14" t="str">
        <f aca="false">IF(B409="","",IFERROR(IF(INDEX(Intramuraal!$J:$J,MATCH(B409,Intramuraal!$A:$A,0))="","",INDEX(Intramuraal!$J:$J,MATCH(B409,Intramuraal!$A:$A,0))),IFERROR(IF(INDEX(GVS!$J:$J,MATCH(B409,GVS!$A:$A,0))="","",INDEX(GVS!$J:$J,MATCH(B409,GVS!$A:$A,0))),"")))</f>
        <v>Oncologie (solide tumoren)</v>
      </c>
      <c r="G409" s="14" t="str">
        <f aca="false">IF(B409="","",IFERROR(IF(INDEX(Intramuraal!$N:$N,MATCH(B409,Intramuraal!$A:$A,0))="","",INDEX(Intramuraal!$N:$N,MATCH(B409,Intramuraal!$A:$A,0))),IFERROR(IF(INDEX(GVS!$N:$N,MATCH(B409,GVS!$A:$A,0))="","",INDEX(GVS!$N:$N,MATCH(B409,GVS!$A:$A,0))),"")))</f>
        <v>Longkanker (NSCLC/SCLC)</v>
      </c>
      <c r="H409" s="14" t="str">
        <f aca="false">IF(B409="","",IFERROR(IF(INDEX(Intramuraal!$O:$O,MATCH(B409,Intramuraal!$A:$A,0))="","",INDEX(Intramuraal!$O:$O,MATCH(B409,Intramuraal!$A:$A,0))),IFERROR(IF(INDEX(GVS!$O:$O,MATCH(B409,GVS!$A:$A,0))="","",INDEX(GVS!$O:$O,MATCH(B409,GVS!$A:$A,0))),"")))</f>
        <v>Meerdere lijnen / indicatiebreed</v>
      </c>
      <c r="I409" s="14" t="s">
        <v>7532</v>
      </c>
      <c r="J409" s="14" t="s">
        <v>7564</v>
      </c>
      <c r="K409" s="16" t="s">
        <v>9042</v>
      </c>
      <c r="L409" s="14" t="s">
        <v>7549</v>
      </c>
      <c r="M409" s="14" t="s">
        <v>7536</v>
      </c>
      <c r="N409" s="16" t="s">
        <v>9043</v>
      </c>
      <c r="O409" s="14" t="s">
        <v>7607</v>
      </c>
      <c r="P409" s="14" t="s">
        <v>7703</v>
      </c>
      <c r="Q409" s="16"/>
      <c r="R409" s="14" t="s">
        <v>9044</v>
      </c>
      <c r="S409" s="14" t="s">
        <v>9041</v>
      </c>
      <c r="T409" s="15" t="n">
        <v>46288</v>
      </c>
      <c r="U409" s="14" t="s">
        <v>168</v>
      </c>
    </row>
    <row r="410" customFormat="false" ht="15" hidden="false" customHeight="true" outlineLevel="0" collapsed="false">
      <c r="A410" s="14" t="str">
        <f aca="false">IF(B410="","","ARG-"&amp;TEXT(ROW()-1,"0000"))</f>
        <v>ARG-0409</v>
      </c>
      <c r="B410" s="14" t="s">
        <v>1970</v>
      </c>
      <c r="C410" s="14" t="str">
        <f aca="false">IF(B410="","",IF(LEFT(B410,3)="INT","Intramuraal",IF(LEFT(B410,3)="GVS","GVS","")))</f>
        <v>Intramuraal</v>
      </c>
      <c r="D410" s="14" t="str">
        <f aca="false">IF(B410="","",IFERROR(INDEX(Intramuraal!$F:$F,MATCH(B410,Intramuraal!$A:$A,0)),IFERROR(INDEX(GVS!$F:$F,MATCH(B410,GVS!$A:$A,0)),"onbekend ID")))</f>
        <v>entrectinib (Rolzytrek®)</v>
      </c>
      <c r="E410" s="15" t="n">
        <f aca="false">IF(B410="","",IFERROR(IF(INDEX(Intramuraal!$C:$C,MATCH(B410,Intramuraal!$A:$A,0))="","",INDEX(Intramuraal!$C:$C,MATCH(B410,Intramuraal!$A:$A,0))),IFERROR(IF(INDEX(GVS!$C:$C,MATCH(B410,GVS!$A:$A,0))="","",INDEX(GVS!$C:$C,MATCH(B410,GVS!$A:$A,0))),"")))</f>
        <v>44398</v>
      </c>
      <c r="F410" s="14" t="str">
        <f aca="false">IF(B410="","",IFERROR(IF(INDEX(Intramuraal!$J:$J,MATCH(B410,Intramuraal!$A:$A,0))="","",INDEX(Intramuraal!$J:$J,MATCH(B410,Intramuraal!$A:$A,0))),IFERROR(IF(INDEX(GVS!$J:$J,MATCH(B410,GVS!$A:$A,0))="","",INDEX(GVS!$J:$J,MATCH(B410,GVS!$A:$A,0))),"")))</f>
        <v>Oncologie (solide tumoren)</v>
      </c>
      <c r="G410" s="14" t="str">
        <f aca="false">IF(B410="","",IFERROR(IF(INDEX(Intramuraal!$N:$N,MATCH(B410,Intramuraal!$A:$A,0))="","",INDEX(Intramuraal!$N:$N,MATCH(B410,Intramuraal!$A:$A,0))),IFERROR(IF(INDEX(GVS!$N:$N,MATCH(B410,GVS!$A:$A,0))="","",INDEX(GVS!$N:$N,MATCH(B410,GVS!$A:$A,0))),"")))</f>
        <v>Longkanker (NSCLC/SCLC)</v>
      </c>
      <c r="H410" s="14" t="str">
        <f aca="false">IF(B410="","",IFERROR(IF(INDEX(Intramuraal!$O:$O,MATCH(B410,Intramuraal!$A:$A,0))="","",INDEX(Intramuraal!$O:$O,MATCH(B410,Intramuraal!$A:$A,0))),IFERROR(IF(INDEX(GVS!$O:$O,MATCH(B410,GVS!$A:$A,0))="","",INDEX(GVS!$O:$O,MATCH(B410,GVS!$A:$A,0))),"")))</f>
        <v>Meerdere lijnen / indicatiebreed</v>
      </c>
      <c r="I410" s="14" t="s">
        <v>7570</v>
      </c>
      <c r="J410" s="14" t="s">
        <v>7554</v>
      </c>
      <c r="K410" s="16" t="s">
        <v>9045</v>
      </c>
      <c r="L410" s="14" t="s">
        <v>7566</v>
      </c>
      <c r="M410" s="14" t="s">
        <v>7536</v>
      </c>
      <c r="N410" s="16" t="s">
        <v>9046</v>
      </c>
      <c r="O410" s="14" t="s">
        <v>7607</v>
      </c>
      <c r="P410" s="14" t="s">
        <v>9047</v>
      </c>
      <c r="Q410" s="16"/>
      <c r="R410" s="14" t="s">
        <v>9048</v>
      </c>
      <c r="S410" s="14" t="s">
        <v>9041</v>
      </c>
      <c r="T410" s="15" t="n">
        <v>46288</v>
      </c>
      <c r="U410" s="14" t="s">
        <v>168</v>
      </c>
    </row>
    <row r="411" customFormat="false" ht="15" hidden="false" customHeight="true" outlineLevel="0" collapsed="false">
      <c r="A411" s="14" t="str">
        <f aca="false">IF(B411="","","ARG-"&amp;TEXT(ROW()-1,"0000"))</f>
        <v>ARG-0410</v>
      </c>
      <c r="B411" s="14" t="s">
        <v>1944</v>
      </c>
      <c r="C411" s="14" t="str">
        <f aca="false">IF(B411="","",IF(LEFT(B411,3)="INT","Intramuraal",IF(LEFT(B411,3)="GVS","GVS","")))</f>
        <v>Intramuraal</v>
      </c>
      <c r="D411" s="14" t="str">
        <f aca="false">IF(B411="","",IFERROR(INDEX(Intramuraal!$F:$F,MATCH(B411,Intramuraal!$A:$A,0)),IFERROR(INDEX(GVS!$F:$F,MATCH(B411,GVS!$A:$A,0)),"onbekend ID")))</f>
        <v>ipilimumab (Yervoy®) in combinatie met nivolumab (Opdivo®)</v>
      </c>
      <c r="E411" s="15" t="n">
        <f aca="false">IF(B411="","",IFERROR(IF(INDEX(Intramuraal!$C:$C,MATCH(B411,Intramuraal!$A:$A,0))="","",INDEX(Intramuraal!$C:$C,MATCH(B411,Intramuraal!$A:$A,0))),IFERROR(IF(INDEX(GVS!$C:$C,MATCH(B411,GVS!$A:$A,0))="","",INDEX(GVS!$C:$C,MATCH(B411,GVS!$A:$A,0))),"")))</f>
        <v>44419</v>
      </c>
      <c r="F411" s="14" t="str">
        <f aca="false">IF(B411="","",IFERROR(IF(INDEX(Intramuraal!$J:$J,MATCH(B411,Intramuraal!$A:$A,0))="","",INDEX(Intramuraal!$J:$J,MATCH(B411,Intramuraal!$A:$A,0))),IFERROR(IF(INDEX(GVS!$J:$J,MATCH(B411,GVS!$A:$A,0))="","",INDEX(GVS!$J:$J,MATCH(B411,GVS!$A:$A,0))),"")))</f>
        <v>Oncologie (solide tumoren)</v>
      </c>
      <c r="G411" s="14" t="str">
        <f aca="false">IF(B411="","",IFERROR(IF(INDEX(Intramuraal!$N:$N,MATCH(B411,Intramuraal!$A:$A,0))="","",INDEX(Intramuraal!$N:$N,MATCH(B411,Intramuraal!$A:$A,0))),IFERROR(IF(INDEX(GVS!$N:$N,MATCH(B411,GVS!$A:$A,0))="","",INDEX(GVS!$N:$N,MATCH(B411,GVS!$A:$A,0))),"")))</f>
        <v>Longkanker (NSCLC/SCLC)</v>
      </c>
      <c r="H411" s="14" t="str">
        <f aca="false">IF(B411="","",IFERROR(IF(INDEX(Intramuraal!$O:$O,MATCH(B411,Intramuraal!$A:$A,0))="","",INDEX(Intramuraal!$O:$O,MATCH(B411,Intramuraal!$A:$A,0))),IFERROR(IF(INDEX(GVS!$O:$O,MATCH(B411,GVS!$A:$A,0))="","",INDEX(GVS!$O:$O,MATCH(B411,GVS!$A:$A,0))),"")))</f>
        <v>1e lijn</v>
      </c>
      <c r="I411" s="14" t="s">
        <v>7532</v>
      </c>
      <c r="J411" s="14" t="s">
        <v>7564</v>
      </c>
      <c r="K411" s="16" t="s">
        <v>9049</v>
      </c>
      <c r="L411" s="14" t="s">
        <v>7549</v>
      </c>
      <c r="M411" s="14" t="s">
        <v>7536</v>
      </c>
      <c r="N411" s="16" t="s">
        <v>9050</v>
      </c>
      <c r="O411" s="14" t="s">
        <v>7607</v>
      </c>
      <c r="P411" s="14" t="s">
        <v>9051</v>
      </c>
      <c r="Q411" s="16"/>
      <c r="R411" s="14" t="s">
        <v>9052</v>
      </c>
      <c r="S411" s="14" t="s">
        <v>9041</v>
      </c>
      <c r="T411" s="15" t="n">
        <v>46288</v>
      </c>
      <c r="U411" s="14" t="s">
        <v>168</v>
      </c>
    </row>
    <row r="412" customFormat="false" ht="15" hidden="false" customHeight="true" outlineLevel="0" collapsed="false">
      <c r="A412" s="14" t="str">
        <f aca="false">IF(B412="","","ARG-"&amp;TEXT(ROW()-1,"0000"))</f>
        <v>ARG-0411</v>
      </c>
      <c r="B412" s="14" t="s">
        <v>1944</v>
      </c>
      <c r="C412" s="14" t="str">
        <f aca="false">IF(B412="","",IF(LEFT(B412,3)="INT","Intramuraal",IF(LEFT(B412,3)="GVS","GVS","")))</f>
        <v>Intramuraal</v>
      </c>
      <c r="D412" s="14" t="str">
        <f aca="false">IF(B412="","",IFERROR(INDEX(Intramuraal!$F:$F,MATCH(B412,Intramuraal!$A:$A,0)),IFERROR(INDEX(GVS!$F:$F,MATCH(B412,GVS!$A:$A,0)),"onbekend ID")))</f>
        <v>ipilimumab (Yervoy®) in combinatie met nivolumab (Opdivo®)</v>
      </c>
      <c r="E412" s="15" t="n">
        <f aca="false">IF(B412="","",IFERROR(IF(INDEX(Intramuraal!$C:$C,MATCH(B412,Intramuraal!$A:$A,0))="","",INDEX(Intramuraal!$C:$C,MATCH(B412,Intramuraal!$A:$A,0))),IFERROR(IF(INDEX(GVS!$C:$C,MATCH(B412,GVS!$A:$A,0))="","",INDEX(GVS!$C:$C,MATCH(B412,GVS!$A:$A,0))),"")))</f>
        <v>44419</v>
      </c>
      <c r="F412" s="14" t="str">
        <f aca="false">IF(B412="","",IFERROR(IF(INDEX(Intramuraal!$J:$J,MATCH(B412,Intramuraal!$A:$A,0))="","",INDEX(Intramuraal!$J:$J,MATCH(B412,Intramuraal!$A:$A,0))),IFERROR(IF(INDEX(GVS!$J:$J,MATCH(B412,GVS!$A:$A,0))="","",INDEX(GVS!$J:$J,MATCH(B412,GVS!$A:$A,0))),"")))</f>
        <v>Oncologie (solide tumoren)</v>
      </c>
      <c r="G412" s="14" t="str">
        <f aca="false">IF(B412="","",IFERROR(IF(INDEX(Intramuraal!$N:$N,MATCH(B412,Intramuraal!$A:$A,0))="","",INDEX(Intramuraal!$N:$N,MATCH(B412,Intramuraal!$A:$A,0))),IFERROR(IF(INDEX(GVS!$N:$N,MATCH(B412,GVS!$A:$A,0))="","",INDEX(GVS!$N:$N,MATCH(B412,GVS!$A:$A,0))),"")))</f>
        <v>Longkanker (NSCLC/SCLC)</v>
      </c>
      <c r="H412" s="14" t="str">
        <f aca="false">IF(B412="","",IFERROR(IF(INDEX(Intramuraal!$O:$O,MATCH(B412,Intramuraal!$A:$A,0))="","",INDEX(Intramuraal!$O:$O,MATCH(B412,Intramuraal!$A:$A,0))),IFERROR(IF(INDEX(GVS!$O:$O,MATCH(B412,GVS!$A:$A,0))="","",INDEX(GVS!$O:$O,MATCH(B412,GVS!$A:$A,0))),"")))</f>
        <v>1e lijn</v>
      </c>
      <c r="I412" s="14" t="s">
        <v>7580</v>
      </c>
      <c r="J412" s="14" t="s">
        <v>7604</v>
      </c>
      <c r="K412" s="16" t="s">
        <v>9053</v>
      </c>
      <c r="L412" s="14" t="s">
        <v>7549</v>
      </c>
      <c r="M412" s="14" t="s">
        <v>7536</v>
      </c>
      <c r="N412" s="16" t="s">
        <v>9054</v>
      </c>
      <c r="O412" s="14" t="s">
        <v>7607</v>
      </c>
      <c r="P412" s="14" t="s">
        <v>9055</v>
      </c>
      <c r="Q412" s="16"/>
      <c r="R412" s="14" t="s">
        <v>9056</v>
      </c>
      <c r="S412" s="14" t="s">
        <v>9041</v>
      </c>
      <c r="T412" s="15" t="n">
        <v>46288</v>
      </c>
      <c r="U412" s="14" t="s">
        <v>168</v>
      </c>
    </row>
    <row r="413" customFormat="false" ht="15" hidden="false" customHeight="true" outlineLevel="0" collapsed="false">
      <c r="A413" s="14" t="str">
        <f aca="false">IF(B413="","","ARG-"&amp;TEXT(ROW()-1,"0000"))</f>
        <v>ARG-0412</v>
      </c>
      <c r="B413" s="14" t="s">
        <v>1944</v>
      </c>
      <c r="C413" s="14" t="str">
        <f aca="false">IF(B413="","",IF(LEFT(B413,3)="INT","Intramuraal",IF(LEFT(B413,3)="GVS","GVS","")))</f>
        <v>Intramuraal</v>
      </c>
      <c r="D413" s="14" t="str">
        <f aca="false">IF(B413="","",IFERROR(INDEX(Intramuraal!$F:$F,MATCH(B413,Intramuraal!$A:$A,0)),IFERROR(INDEX(GVS!$F:$F,MATCH(B413,GVS!$A:$A,0)),"onbekend ID")))</f>
        <v>ipilimumab (Yervoy®) in combinatie met nivolumab (Opdivo®)</v>
      </c>
      <c r="E413" s="15" t="n">
        <f aca="false">IF(B413="","",IFERROR(IF(INDEX(Intramuraal!$C:$C,MATCH(B413,Intramuraal!$A:$A,0))="","",INDEX(Intramuraal!$C:$C,MATCH(B413,Intramuraal!$A:$A,0))),IFERROR(IF(INDEX(GVS!$C:$C,MATCH(B413,GVS!$A:$A,0))="","",INDEX(GVS!$C:$C,MATCH(B413,GVS!$A:$A,0))),"")))</f>
        <v>44419</v>
      </c>
      <c r="F413" s="14" t="str">
        <f aca="false">IF(B413="","",IFERROR(IF(INDEX(Intramuraal!$J:$J,MATCH(B413,Intramuraal!$A:$A,0))="","",INDEX(Intramuraal!$J:$J,MATCH(B413,Intramuraal!$A:$A,0))),IFERROR(IF(INDEX(GVS!$J:$J,MATCH(B413,GVS!$A:$A,0))="","",INDEX(GVS!$J:$J,MATCH(B413,GVS!$A:$A,0))),"")))</f>
        <v>Oncologie (solide tumoren)</v>
      </c>
      <c r="G413" s="14" t="str">
        <f aca="false">IF(B413="","",IFERROR(IF(INDEX(Intramuraal!$N:$N,MATCH(B413,Intramuraal!$A:$A,0))="","",INDEX(Intramuraal!$N:$N,MATCH(B413,Intramuraal!$A:$A,0))),IFERROR(IF(INDEX(GVS!$N:$N,MATCH(B413,GVS!$A:$A,0))="","",INDEX(GVS!$N:$N,MATCH(B413,GVS!$A:$A,0))),"")))</f>
        <v>Longkanker (NSCLC/SCLC)</v>
      </c>
      <c r="H413" s="14" t="str">
        <f aca="false">IF(B413="","",IFERROR(IF(INDEX(Intramuraal!$O:$O,MATCH(B413,Intramuraal!$A:$A,0))="","",INDEX(Intramuraal!$O:$O,MATCH(B413,Intramuraal!$A:$A,0))),IFERROR(IF(INDEX(GVS!$O:$O,MATCH(B413,GVS!$A:$A,0))="","",INDEX(GVS!$O:$O,MATCH(B413,GVS!$A:$A,0))),"")))</f>
        <v>1e lijn</v>
      </c>
      <c r="I413" s="14" t="s">
        <v>7658</v>
      </c>
      <c r="J413" s="14" t="s">
        <v>7712</v>
      </c>
      <c r="K413" s="16" t="s">
        <v>9057</v>
      </c>
      <c r="L413" s="14" t="s">
        <v>7549</v>
      </c>
      <c r="M413" s="14" t="s">
        <v>7543</v>
      </c>
      <c r="N413" s="16" t="s">
        <v>9058</v>
      </c>
      <c r="O413" s="14" t="s">
        <v>7607</v>
      </c>
      <c r="P413" s="14" t="s">
        <v>9059</v>
      </c>
      <c r="Q413" s="16"/>
      <c r="R413" s="14" t="s">
        <v>9060</v>
      </c>
      <c r="S413" s="14" t="s">
        <v>9041</v>
      </c>
      <c r="T413" s="15" t="n">
        <v>46288</v>
      </c>
      <c r="U413" s="14" t="s">
        <v>168</v>
      </c>
    </row>
    <row r="414" customFormat="false" ht="15" hidden="false" customHeight="true" outlineLevel="0" collapsed="false">
      <c r="A414" s="14" t="str">
        <f aca="false">IF(B414="","","ARG-"&amp;TEXT(ROW()-1,"0000"))</f>
        <v>ARG-0413</v>
      </c>
      <c r="B414" s="14" t="s">
        <v>1928</v>
      </c>
      <c r="C414" s="14" t="str">
        <f aca="false">IF(B414="","",IF(LEFT(B414,3)="INT","Intramuraal",IF(LEFT(B414,3)="GVS","GVS","")))</f>
        <v>Intramuraal</v>
      </c>
      <c r="D414" s="14" t="str">
        <f aca="false">IF(B414="","",IFERROR(INDEX(Intramuraal!$F:$F,MATCH(B414,Intramuraal!$A:$A,0)),IFERROR(INDEX(GVS!$F:$F,MATCH(B414,GVS!$A:$A,0)),"onbekend ID")))</f>
        <v>cemiplimab (Libtayo®)</v>
      </c>
      <c r="E414" s="15" t="n">
        <f aca="false">IF(B414="","",IFERROR(IF(INDEX(Intramuraal!$C:$C,MATCH(B414,Intramuraal!$A:$A,0))="","",INDEX(Intramuraal!$C:$C,MATCH(B414,Intramuraal!$A:$A,0))),IFERROR(IF(INDEX(GVS!$C:$C,MATCH(B414,GVS!$A:$A,0))="","",INDEX(GVS!$C:$C,MATCH(B414,GVS!$A:$A,0))),"")))</f>
        <v>44495</v>
      </c>
      <c r="F414" s="14" t="str">
        <f aca="false">IF(B414="","",IFERROR(IF(INDEX(Intramuraal!$J:$J,MATCH(B414,Intramuraal!$A:$A,0))="","",INDEX(Intramuraal!$J:$J,MATCH(B414,Intramuraal!$A:$A,0))),IFERROR(IF(INDEX(GVS!$J:$J,MATCH(B414,GVS!$A:$A,0))="","",INDEX(GVS!$J:$J,MATCH(B414,GVS!$A:$A,0))),"")))</f>
        <v>Oncologie (solide tumoren)</v>
      </c>
      <c r="G414" s="14" t="str">
        <f aca="false">IF(B414="","",IFERROR(IF(INDEX(Intramuraal!$N:$N,MATCH(B414,Intramuraal!$A:$A,0))="","",INDEX(Intramuraal!$N:$N,MATCH(B414,Intramuraal!$A:$A,0))),IFERROR(IF(INDEX(GVS!$N:$N,MATCH(B414,GVS!$A:$A,0))="","",INDEX(GVS!$N:$N,MATCH(B414,GVS!$A:$A,0))),"")))</f>
        <v>Longkanker (NSCLC/SCLC)</v>
      </c>
      <c r="H414" s="14" t="str">
        <f aca="false">IF(B414="","",IFERROR(IF(INDEX(Intramuraal!$O:$O,MATCH(B414,Intramuraal!$A:$A,0))="","",INDEX(Intramuraal!$O:$O,MATCH(B414,Intramuraal!$A:$A,0))),IFERROR(IF(INDEX(GVS!$O:$O,MATCH(B414,GVS!$A:$A,0))="","",INDEX(GVS!$O:$O,MATCH(B414,GVS!$A:$A,0))),"")))</f>
        <v>1e lijn</v>
      </c>
      <c r="I414" s="14" t="s">
        <v>7532</v>
      </c>
      <c r="J414" s="14" t="s">
        <v>7533</v>
      </c>
      <c r="K414" s="16" t="s">
        <v>9061</v>
      </c>
      <c r="L414" s="14" t="s">
        <v>7549</v>
      </c>
      <c r="M414" s="14" t="s">
        <v>7536</v>
      </c>
      <c r="N414" s="16" t="s">
        <v>9062</v>
      </c>
      <c r="O414" s="14" t="s">
        <v>7607</v>
      </c>
      <c r="P414" s="14" t="s">
        <v>8987</v>
      </c>
      <c r="Q414" s="16"/>
      <c r="R414" s="14" t="s">
        <v>9063</v>
      </c>
      <c r="S414" s="14" t="s">
        <v>9041</v>
      </c>
      <c r="T414" s="15" t="n">
        <v>46288</v>
      </c>
      <c r="U414" s="14" t="s">
        <v>168</v>
      </c>
    </row>
    <row r="415" customFormat="false" ht="15" hidden="false" customHeight="true" outlineLevel="0" collapsed="false">
      <c r="A415" s="14" t="str">
        <f aca="false">IF(B415="","","ARG-"&amp;TEXT(ROW()-1,"0000"))</f>
        <v>ARG-0414</v>
      </c>
      <c r="B415" s="14" t="s">
        <v>1928</v>
      </c>
      <c r="C415" s="14" t="str">
        <f aca="false">IF(B415="","",IF(LEFT(B415,3)="INT","Intramuraal",IF(LEFT(B415,3)="GVS","GVS","")))</f>
        <v>Intramuraal</v>
      </c>
      <c r="D415" s="14" t="str">
        <f aca="false">IF(B415="","",IFERROR(INDEX(Intramuraal!$F:$F,MATCH(B415,Intramuraal!$A:$A,0)),IFERROR(INDEX(GVS!$F:$F,MATCH(B415,GVS!$A:$A,0)),"onbekend ID")))</f>
        <v>cemiplimab (Libtayo®)</v>
      </c>
      <c r="E415" s="15" t="n">
        <f aca="false">IF(B415="","",IFERROR(IF(INDEX(Intramuraal!$C:$C,MATCH(B415,Intramuraal!$A:$A,0))="","",INDEX(Intramuraal!$C:$C,MATCH(B415,Intramuraal!$A:$A,0))),IFERROR(IF(INDEX(GVS!$C:$C,MATCH(B415,GVS!$A:$A,0))="","",INDEX(GVS!$C:$C,MATCH(B415,GVS!$A:$A,0))),"")))</f>
        <v>44495</v>
      </c>
      <c r="F415" s="14" t="str">
        <f aca="false">IF(B415="","",IFERROR(IF(INDEX(Intramuraal!$J:$J,MATCH(B415,Intramuraal!$A:$A,0))="","",INDEX(Intramuraal!$J:$J,MATCH(B415,Intramuraal!$A:$A,0))),IFERROR(IF(INDEX(GVS!$J:$J,MATCH(B415,GVS!$A:$A,0))="","",INDEX(GVS!$J:$J,MATCH(B415,GVS!$A:$A,0))),"")))</f>
        <v>Oncologie (solide tumoren)</v>
      </c>
      <c r="G415" s="14" t="str">
        <f aca="false">IF(B415="","",IFERROR(IF(INDEX(Intramuraal!$N:$N,MATCH(B415,Intramuraal!$A:$A,0))="","",INDEX(Intramuraal!$N:$N,MATCH(B415,Intramuraal!$A:$A,0))),IFERROR(IF(INDEX(GVS!$N:$N,MATCH(B415,GVS!$A:$A,0))="","",INDEX(GVS!$N:$N,MATCH(B415,GVS!$A:$A,0))),"")))</f>
        <v>Longkanker (NSCLC/SCLC)</v>
      </c>
      <c r="H415" s="14" t="str">
        <f aca="false">IF(B415="","",IFERROR(IF(INDEX(Intramuraal!$O:$O,MATCH(B415,Intramuraal!$A:$A,0))="","",INDEX(Intramuraal!$O:$O,MATCH(B415,Intramuraal!$A:$A,0))),IFERROR(IF(INDEX(GVS!$O:$O,MATCH(B415,GVS!$A:$A,0))="","",INDEX(GVS!$O:$O,MATCH(B415,GVS!$A:$A,0))),"")))</f>
        <v>1e lijn</v>
      </c>
      <c r="I415" s="14" t="s">
        <v>7580</v>
      </c>
      <c r="J415" s="14" t="s">
        <v>7604</v>
      </c>
      <c r="K415" s="16" t="s">
        <v>9064</v>
      </c>
      <c r="L415" s="14" t="s">
        <v>7549</v>
      </c>
      <c r="M415" s="14" t="s">
        <v>7536</v>
      </c>
      <c r="N415" s="16" t="s">
        <v>9065</v>
      </c>
      <c r="O415" s="14" t="s">
        <v>7607</v>
      </c>
      <c r="P415" s="14" t="s">
        <v>8089</v>
      </c>
      <c r="Q415" s="16"/>
      <c r="R415" s="14" t="s">
        <v>9066</v>
      </c>
      <c r="S415" s="14" t="s">
        <v>9041</v>
      </c>
      <c r="T415" s="15" t="n">
        <v>46288</v>
      </c>
      <c r="U415" s="14" t="s">
        <v>168</v>
      </c>
    </row>
    <row r="416" customFormat="false" ht="15" hidden="false" customHeight="true" outlineLevel="0" collapsed="false">
      <c r="A416" s="14" t="str">
        <f aca="false">IF(B416="","","ARG-"&amp;TEXT(ROW()-1,"0000"))</f>
        <v>ARG-0415</v>
      </c>
      <c r="B416" s="14" t="s">
        <v>1928</v>
      </c>
      <c r="C416" s="14" t="str">
        <f aca="false">IF(B416="","",IF(LEFT(B416,3)="INT","Intramuraal",IF(LEFT(B416,3)="GVS","GVS","")))</f>
        <v>Intramuraal</v>
      </c>
      <c r="D416" s="14" t="str">
        <f aca="false">IF(B416="","",IFERROR(INDEX(Intramuraal!$F:$F,MATCH(B416,Intramuraal!$A:$A,0)),IFERROR(INDEX(GVS!$F:$F,MATCH(B416,GVS!$A:$A,0)),"onbekend ID")))</f>
        <v>cemiplimab (Libtayo®)</v>
      </c>
      <c r="E416" s="15" t="n">
        <f aca="false">IF(B416="","",IFERROR(IF(INDEX(Intramuraal!$C:$C,MATCH(B416,Intramuraal!$A:$A,0))="","",INDEX(Intramuraal!$C:$C,MATCH(B416,Intramuraal!$A:$A,0))),IFERROR(IF(INDEX(GVS!$C:$C,MATCH(B416,GVS!$A:$A,0))="","",INDEX(GVS!$C:$C,MATCH(B416,GVS!$A:$A,0))),"")))</f>
        <v>44495</v>
      </c>
      <c r="F416" s="14" t="str">
        <f aca="false">IF(B416="","",IFERROR(IF(INDEX(Intramuraal!$J:$J,MATCH(B416,Intramuraal!$A:$A,0))="","",INDEX(Intramuraal!$J:$J,MATCH(B416,Intramuraal!$A:$A,0))),IFERROR(IF(INDEX(GVS!$J:$J,MATCH(B416,GVS!$A:$A,0))="","",INDEX(GVS!$J:$J,MATCH(B416,GVS!$A:$A,0))),"")))</f>
        <v>Oncologie (solide tumoren)</v>
      </c>
      <c r="G416" s="14" t="str">
        <f aca="false">IF(B416="","",IFERROR(IF(INDEX(Intramuraal!$N:$N,MATCH(B416,Intramuraal!$A:$A,0))="","",INDEX(Intramuraal!$N:$N,MATCH(B416,Intramuraal!$A:$A,0))),IFERROR(IF(INDEX(GVS!$N:$N,MATCH(B416,GVS!$A:$A,0))="","",INDEX(GVS!$N:$N,MATCH(B416,GVS!$A:$A,0))),"")))</f>
        <v>Longkanker (NSCLC/SCLC)</v>
      </c>
      <c r="H416" s="14" t="str">
        <f aca="false">IF(B416="","",IFERROR(IF(INDEX(Intramuraal!$O:$O,MATCH(B416,Intramuraal!$A:$A,0))="","",INDEX(Intramuraal!$O:$O,MATCH(B416,Intramuraal!$A:$A,0))),IFERROR(IF(INDEX(GVS!$O:$O,MATCH(B416,GVS!$A:$A,0))="","",INDEX(GVS!$O:$O,MATCH(B416,GVS!$A:$A,0))),"")))</f>
        <v>1e lijn</v>
      </c>
      <c r="I416" s="14" t="s">
        <v>7658</v>
      </c>
      <c r="J416" s="14" t="s">
        <v>7659</v>
      </c>
      <c r="K416" s="16" t="s">
        <v>9067</v>
      </c>
      <c r="L416" s="14" t="s">
        <v>7549</v>
      </c>
      <c r="M416" s="14" t="s">
        <v>7550</v>
      </c>
      <c r="N416" s="16" t="s">
        <v>9068</v>
      </c>
      <c r="O416" s="14" t="s">
        <v>7662</v>
      </c>
      <c r="P416" s="14" t="s">
        <v>7942</v>
      </c>
      <c r="Q416" s="16"/>
      <c r="R416" s="14" t="s">
        <v>9069</v>
      </c>
      <c r="S416" s="14" t="s">
        <v>9041</v>
      </c>
      <c r="T416" s="15" t="n">
        <v>46288</v>
      </c>
      <c r="U416" s="14" t="s">
        <v>168</v>
      </c>
    </row>
    <row r="417" customFormat="false" ht="15" hidden="false" customHeight="true" outlineLevel="0" collapsed="false">
      <c r="A417" s="14" t="str">
        <f aca="false">IF(B417="","","ARG-"&amp;TEXT(ROW()-1,"0000"))</f>
        <v>ARG-0416</v>
      </c>
      <c r="B417" s="14" t="s">
        <v>1899</v>
      </c>
      <c r="C417" s="14" t="str">
        <f aca="false">IF(B417="","",IF(LEFT(B417,3)="INT","Intramuraal",IF(LEFT(B417,3)="GVS","GVS","")))</f>
        <v>Intramuraal</v>
      </c>
      <c r="D417" s="14" t="str">
        <f aca="false">IF(B417="","",IFERROR(INDEX(Intramuraal!$F:$F,MATCH(B417,Intramuraal!$A:$A,0)),IFERROR(INDEX(GVS!$F:$F,MATCH(B417,GVS!$A:$A,0)),"onbekend ID")))</f>
        <v>osimertinib (Tagrisso®)</v>
      </c>
      <c r="E417" s="15" t="n">
        <f aca="false">IF(B417="","",IFERROR(IF(INDEX(Intramuraal!$C:$C,MATCH(B417,Intramuraal!$A:$A,0))="","",INDEX(Intramuraal!$C:$C,MATCH(B417,Intramuraal!$A:$A,0))),IFERROR(IF(INDEX(GVS!$C:$C,MATCH(B417,GVS!$A:$A,0))="","",INDEX(GVS!$C:$C,MATCH(B417,GVS!$A:$A,0))),"")))</f>
        <v>44515</v>
      </c>
      <c r="F417" s="14" t="str">
        <f aca="false">IF(B417="","",IFERROR(IF(INDEX(Intramuraal!$J:$J,MATCH(B417,Intramuraal!$A:$A,0))="","",INDEX(Intramuraal!$J:$J,MATCH(B417,Intramuraal!$A:$A,0))),IFERROR(IF(INDEX(GVS!$J:$J,MATCH(B417,GVS!$A:$A,0))="","",INDEX(GVS!$J:$J,MATCH(B417,GVS!$A:$A,0))),"")))</f>
        <v>Oncologie (solide tumoren)</v>
      </c>
      <c r="G417" s="14" t="str">
        <f aca="false">IF(B417="","",IFERROR(IF(INDEX(Intramuraal!$N:$N,MATCH(B417,Intramuraal!$A:$A,0))="","",INDEX(Intramuraal!$N:$N,MATCH(B417,Intramuraal!$A:$A,0))),IFERROR(IF(INDEX(GVS!$N:$N,MATCH(B417,GVS!$A:$A,0))="","",INDEX(GVS!$N:$N,MATCH(B417,GVS!$A:$A,0))),"")))</f>
        <v>Longkanker (NSCLC/SCLC)</v>
      </c>
      <c r="H417" s="14" t="str">
        <f aca="false">IF(B417="","",IFERROR(IF(INDEX(Intramuraal!$O:$O,MATCH(B417,Intramuraal!$A:$A,0))="","",INDEX(Intramuraal!$O:$O,MATCH(B417,Intramuraal!$A:$A,0))),IFERROR(IF(INDEX(GVS!$O:$O,MATCH(B417,GVS!$A:$A,0))="","",INDEX(GVS!$O:$O,MATCH(B417,GVS!$A:$A,0))),"")))</f>
        <v>Onderhoud / consolidatie</v>
      </c>
      <c r="I417" s="14" t="s">
        <v>7532</v>
      </c>
      <c r="J417" s="14" t="s">
        <v>7673</v>
      </c>
      <c r="K417" s="16" t="s">
        <v>9070</v>
      </c>
      <c r="L417" s="14" t="s">
        <v>7535</v>
      </c>
      <c r="M417" s="14" t="s">
        <v>7536</v>
      </c>
      <c r="N417" s="16" t="s">
        <v>9071</v>
      </c>
      <c r="O417" s="14" t="s">
        <v>7607</v>
      </c>
      <c r="P417" s="14" t="s">
        <v>8400</v>
      </c>
      <c r="Q417" s="16"/>
      <c r="R417" s="14" t="s">
        <v>9072</v>
      </c>
      <c r="S417" s="14" t="s">
        <v>9041</v>
      </c>
      <c r="T417" s="15" t="n">
        <v>46288</v>
      </c>
      <c r="U417" s="14" t="s">
        <v>168</v>
      </c>
    </row>
    <row r="418" customFormat="false" ht="15" hidden="false" customHeight="true" outlineLevel="0" collapsed="false">
      <c r="A418" s="14" t="str">
        <f aca="false">IF(B418="","","ARG-"&amp;TEXT(ROW()-1,"0000"))</f>
        <v>ARG-0417</v>
      </c>
      <c r="B418" s="14" t="s">
        <v>1899</v>
      </c>
      <c r="C418" s="14" t="str">
        <f aca="false">IF(B418="","",IF(LEFT(B418,3)="INT","Intramuraal",IF(LEFT(B418,3)="GVS","GVS","")))</f>
        <v>Intramuraal</v>
      </c>
      <c r="D418" s="14" t="str">
        <f aca="false">IF(B418="","",IFERROR(INDEX(Intramuraal!$F:$F,MATCH(B418,Intramuraal!$A:$A,0)),IFERROR(INDEX(GVS!$F:$F,MATCH(B418,GVS!$A:$A,0)),"onbekend ID")))</f>
        <v>osimertinib (Tagrisso®)</v>
      </c>
      <c r="E418" s="15" t="n">
        <f aca="false">IF(B418="","",IFERROR(IF(INDEX(Intramuraal!$C:$C,MATCH(B418,Intramuraal!$A:$A,0))="","",INDEX(Intramuraal!$C:$C,MATCH(B418,Intramuraal!$A:$A,0))),IFERROR(IF(INDEX(GVS!$C:$C,MATCH(B418,GVS!$A:$A,0))="","",INDEX(GVS!$C:$C,MATCH(B418,GVS!$A:$A,0))),"")))</f>
        <v>44515</v>
      </c>
      <c r="F418" s="14" t="str">
        <f aca="false">IF(B418="","",IFERROR(IF(INDEX(Intramuraal!$J:$J,MATCH(B418,Intramuraal!$A:$A,0))="","",INDEX(Intramuraal!$J:$J,MATCH(B418,Intramuraal!$A:$A,0))),IFERROR(IF(INDEX(GVS!$J:$J,MATCH(B418,GVS!$A:$A,0))="","",INDEX(GVS!$J:$J,MATCH(B418,GVS!$A:$A,0))),"")))</f>
        <v>Oncologie (solide tumoren)</v>
      </c>
      <c r="G418" s="14" t="str">
        <f aca="false">IF(B418="","",IFERROR(IF(INDEX(Intramuraal!$N:$N,MATCH(B418,Intramuraal!$A:$A,0))="","",INDEX(Intramuraal!$N:$N,MATCH(B418,Intramuraal!$A:$A,0))),IFERROR(IF(INDEX(GVS!$N:$N,MATCH(B418,GVS!$A:$A,0))="","",INDEX(GVS!$N:$N,MATCH(B418,GVS!$A:$A,0))),"")))</f>
        <v>Longkanker (NSCLC/SCLC)</v>
      </c>
      <c r="H418" s="14" t="str">
        <f aca="false">IF(B418="","",IFERROR(IF(INDEX(Intramuraal!$O:$O,MATCH(B418,Intramuraal!$A:$A,0))="","",INDEX(Intramuraal!$O:$O,MATCH(B418,Intramuraal!$A:$A,0))),IFERROR(IF(INDEX(GVS!$O:$O,MATCH(B418,GVS!$A:$A,0))="","",INDEX(GVS!$O:$O,MATCH(B418,GVS!$A:$A,0))),"")))</f>
        <v>Onderhoud / consolidatie</v>
      </c>
      <c r="I418" s="14" t="s">
        <v>7580</v>
      </c>
      <c r="J418" s="14" t="s">
        <v>7604</v>
      </c>
      <c r="K418" s="16" t="s">
        <v>9073</v>
      </c>
      <c r="L418" s="14" t="s">
        <v>7549</v>
      </c>
      <c r="M418" s="14" t="s">
        <v>7536</v>
      </c>
      <c r="N418" s="16" t="s">
        <v>9074</v>
      </c>
      <c r="O418" s="14" t="s">
        <v>7607</v>
      </c>
      <c r="P418" s="14" t="s">
        <v>9075</v>
      </c>
      <c r="Q418" s="16"/>
      <c r="R418" s="14" t="s">
        <v>9076</v>
      </c>
      <c r="S418" s="14" t="s">
        <v>9041</v>
      </c>
      <c r="T418" s="15" t="n">
        <v>46288</v>
      </c>
      <c r="U418" s="14" t="s">
        <v>168</v>
      </c>
    </row>
    <row r="419" customFormat="false" ht="15" hidden="false" customHeight="true" outlineLevel="0" collapsed="false">
      <c r="A419" s="14" t="str">
        <f aca="false">IF(B419="","","ARG-"&amp;TEXT(ROW()-1,"0000"))</f>
        <v>ARG-0418</v>
      </c>
      <c r="B419" s="14" t="s">
        <v>1899</v>
      </c>
      <c r="C419" s="14" t="str">
        <f aca="false">IF(B419="","",IF(LEFT(B419,3)="INT","Intramuraal",IF(LEFT(B419,3)="GVS","GVS","")))</f>
        <v>Intramuraal</v>
      </c>
      <c r="D419" s="14" t="str">
        <f aca="false">IF(B419="","",IFERROR(INDEX(Intramuraal!$F:$F,MATCH(B419,Intramuraal!$A:$A,0)),IFERROR(INDEX(GVS!$F:$F,MATCH(B419,GVS!$A:$A,0)),"onbekend ID")))</f>
        <v>osimertinib (Tagrisso®)</v>
      </c>
      <c r="E419" s="15" t="n">
        <f aca="false">IF(B419="","",IFERROR(IF(INDEX(Intramuraal!$C:$C,MATCH(B419,Intramuraal!$A:$A,0))="","",INDEX(Intramuraal!$C:$C,MATCH(B419,Intramuraal!$A:$A,0))),IFERROR(IF(INDEX(GVS!$C:$C,MATCH(B419,GVS!$A:$A,0))="","",INDEX(GVS!$C:$C,MATCH(B419,GVS!$A:$A,0))),"")))</f>
        <v>44515</v>
      </c>
      <c r="F419" s="14" t="str">
        <f aca="false">IF(B419="","",IFERROR(IF(INDEX(Intramuraal!$J:$J,MATCH(B419,Intramuraal!$A:$A,0))="","",INDEX(Intramuraal!$J:$J,MATCH(B419,Intramuraal!$A:$A,0))),IFERROR(IF(INDEX(GVS!$J:$J,MATCH(B419,GVS!$A:$A,0))="","",INDEX(GVS!$J:$J,MATCH(B419,GVS!$A:$A,0))),"")))</f>
        <v>Oncologie (solide tumoren)</v>
      </c>
      <c r="G419" s="14" t="str">
        <f aca="false">IF(B419="","",IFERROR(IF(INDEX(Intramuraal!$N:$N,MATCH(B419,Intramuraal!$A:$A,0))="","",INDEX(Intramuraal!$N:$N,MATCH(B419,Intramuraal!$A:$A,0))),IFERROR(IF(INDEX(GVS!$N:$N,MATCH(B419,GVS!$A:$A,0))="","",INDEX(GVS!$N:$N,MATCH(B419,GVS!$A:$A,0))),"")))</f>
        <v>Longkanker (NSCLC/SCLC)</v>
      </c>
      <c r="H419" s="14" t="str">
        <f aca="false">IF(B419="","",IFERROR(IF(INDEX(Intramuraal!$O:$O,MATCH(B419,Intramuraal!$A:$A,0))="","",INDEX(Intramuraal!$O:$O,MATCH(B419,Intramuraal!$A:$A,0))),IFERROR(IF(INDEX(GVS!$O:$O,MATCH(B419,GVS!$A:$A,0))="","",INDEX(GVS!$O:$O,MATCH(B419,GVS!$A:$A,0))),"")))</f>
        <v>Onderhoud / consolidatie</v>
      </c>
      <c r="I419" s="14" t="s">
        <v>7532</v>
      </c>
      <c r="J419" s="14" t="s">
        <v>7564</v>
      </c>
      <c r="K419" s="16" t="s">
        <v>9077</v>
      </c>
      <c r="L419" s="14" t="s">
        <v>7549</v>
      </c>
      <c r="M419" s="14" t="s">
        <v>7543</v>
      </c>
      <c r="N419" s="16" t="s">
        <v>9078</v>
      </c>
      <c r="O419" s="14" t="s">
        <v>7607</v>
      </c>
      <c r="P419" s="14" t="s">
        <v>9079</v>
      </c>
      <c r="Q419" s="16"/>
      <c r="R419" s="14" t="s">
        <v>9080</v>
      </c>
      <c r="S419" s="14" t="s">
        <v>9041</v>
      </c>
      <c r="T419" s="15" t="n">
        <v>46288</v>
      </c>
      <c r="U419" s="14" t="s">
        <v>168</v>
      </c>
    </row>
    <row r="420" customFormat="false" ht="15" hidden="false" customHeight="true" outlineLevel="0" collapsed="false">
      <c r="A420" s="14" t="str">
        <f aca="false">IF(B420="","","ARG-"&amp;TEXT(ROW()-1,"0000"))</f>
        <v>ARG-0419</v>
      </c>
      <c r="B420" s="14" t="s">
        <v>1899</v>
      </c>
      <c r="C420" s="14" t="str">
        <f aca="false">IF(B420="","",IF(LEFT(B420,3)="INT","Intramuraal",IF(LEFT(B420,3)="GVS","GVS","")))</f>
        <v>Intramuraal</v>
      </c>
      <c r="D420" s="14" t="str">
        <f aca="false">IF(B420="","",IFERROR(INDEX(Intramuraal!$F:$F,MATCH(B420,Intramuraal!$A:$A,0)),IFERROR(INDEX(GVS!$F:$F,MATCH(B420,GVS!$A:$A,0)),"onbekend ID")))</f>
        <v>osimertinib (Tagrisso®)</v>
      </c>
      <c r="E420" s="15" t="n">
        <f aca="false">IF(B420="","",IFERROR(IF(INDEX(Intramuraal!$C:$C,MATCH(B420,Intramuraal!$A:$A,0))="","",INDEX(Intramuraal!$C:$C,MATCH(B420,Intramuraal!$A:$A,0))),IFERROR(IF(INDEX(GVS!$C:$C,MATCH(B420,GVS!$A:$A,0))="","",INDEX(GVS!$C:$C,MATCH(B420,GVS!$A:$A,0))),"")))</f>
        <v>44515</v>
      </c>
      <c r="F420" s="14" t="str">
        <f aca="false">IF(B420="","",IFERROR(IF(INDEX(Intramuraal!$J:$J,MATCH(B420,Intramuraal!$A:$A,0))="","",INDEX(Intramuraal!$J:$J,MATCH(B420,Intramuraal!$A:$A,0))),IFERROR(IF(INDEX(GVS!$J:$J,MATCH(B420,GVS!$A:$A,0))="","",INDEX(GVS!$J:$J,MATCH(B420,GVS!$A:$A,0))),"")))</f>
        <v>Oncologie (solide tumoren)</v>
      </c>
      <c r="G420" s="14" t="str">
        <f aca="false">IF(B420="","",IFERROR(IF(INDEX(Intramuraal!$N:$N,MATCH(B420,Intramuraal!$A:$A,0))="","",INDEX(Intramuraal!$N:$N,MATCH(B420,Intramuraal!$A:$A,0))),IFERROR(IF(INDEX(GVS!$N:$N,MATCH(B420,GVS!$A:$A,0))="","",INDEX(GVS!$N:$N,MATCH(B420,GVS!$A:$A,0))),"")))</f>
        <v>Longkanker (NSCLC/SCLC)</v>
      </c>
      <c r="H420" s="14" t="str">
        <f aca="false">IF(B420="","",IFERROR(IF(INDEX(Intramuraal!$O:$O,MATCH(B420,Intramuraal!$A:$A,0))="","",INDEX(Intramuraal!$O:$O,MATCH(B420,Intramuraal!$A:$A,0))),IFERROR(IF(INDEX(GVS!$O:$O,MATCH(B420,GVS!$A:$A,0))="","",INDEX(GVS!$O:$O,MATCH(B420,GVS!$A:$A,0))),"")))</f>
        <v>Onderhoud / consolidatie</v>
      </c>
      <c r="I420" s="14" t="s">
        <v>7617</v>
      </c>
      <c r="J420" s="14" t="s">
        <v>7604</v>
      </c>
      <c r="K420" s="16" t="s">
        <v>9081</v>
      </c>
      <c r="L420" s="14" t="s">
        <v>7549</v>
      </c>
      <c r="M420" s="14" t="s">
        <v>7536</v>
      </c>
      <c r="N420" s="16" t="s">
        <v>9082</v>
      </c>
      <c r="O420" s="14" t="s">
        <v>7614</v>
      </c>
      <c r="P420" s="14" t="s">
        <v>8057</v>
      </c>
      <c r="Q420" s="16"/>
      <c r="R420" s="14" t="s">
        <v>9083</v>
      </c>
      <c r="S420" s="14" t="s">
        <v>9041</v>
      </c>
      <c r="T420" s="15" t="n">
        <v>46288</v>
      </c>
      <c r="U420" s="14" t="s">
        <v>168</v>
      </c>
    </row>
    <row r="421" customFormat="false" ht="15" hidden="false" customHeight="true" outlineLevel="0" collapsed="false">
      <c r="A421" s="14" t="str">
        <f aca="false">IF(B421="","","ARG-"&amp;TEXT(ROW()-1,"0000"))</f>
        <v>ARG-0420</v>
      </c>
      <c r="B421" s="14" t="s">
        <v>1899</v>
      </c>
      <c r="C421" s="14" t="str">
        <f aca="false">IF(B421="","",IF(LEFT(B421,3)="INT","Intramuraal",IF(LEFT(B421,3)="GVS","GVS","")))</f>
        <v>Intramuraal</v>
      </c>
      <c r="D421" s="14" t="str">
        <f aca="false">IF(B421="","",IFERROR(INDEX(Intramuraal!$F:$F,MATCH(B421,Intramuraal!$A:$A,0)),IFERROR(INDEX(GVS!$F:$F,MATCH(B421,GVS!$A:$A,0)),"onbekend ID")))</f>
        <v>osimertinib (Tagrisso®)</v>
      </c>
      <c r="E421" s="15" t="n">
        <f aca="false">IF(B421="","",IFERROR(IF(INDEX(Intramuraal!$C:$C,MATCH(B421,Intramuraal!$A:$A,0))="","",INDEX(Intramuraal!$C:$C,MATCH(B421,Intramuraal!$A:$A,0))),IFERROR(IF(INDEX(GVS!$C:$C,MATCH(B421,GVS!$A:$A,0))="","",INDEX(GVS!$C:$C,MATCH(B421,GVS!$A:$A,0))),"")))</f>
        <v>44515</v>
      </c>
      <c r="F421" s="14" t="str">
        <f aca="false">IF(B421="","",IFERROR(IF(INDEX(Intramuraal!$J:$J,MATCH(B421,Intramuraal!$A:$A,0))="","",INDEX(Intramuraal!$J:$J,MATCH(B421,Intramuraal!$A:$A,0))),IFERROR(IF(INDEX(GVS!$J:$J,MATCH(B421,GVS!$A:$A,0))="","",INDEX(GVS!$J:$J,MATCH(B421,GVS!$A:$A,0))),"")))</f>
        <v>Oncologie (solide tumoren)</v>
      </c>
      <c r="G421" s="14" t="str">
        <f aca="false">IF(B421="","",IFERROR(IF(INDEX(Intramuraal!$N:$N,MATCH(B421,Intramuraal!$A:$A,0))="","",INDEX(Intramuraal!$N:$N,MATCH(B421,Intramuraal!$A:$A,0))),IFERROR(IF(INDEX(GVS!$N:$N,MATCH(B421,GVS!$A:$A,0))="","",INDEX(GVS!$N:$N,MATCH(B421,GVS!$A:$A,0))),"")))</f>
        <v>Longkanker (NSCLC/SCLC)</v>
      </c>
      <c r="H421" s="14" t="str">
        <f aca="false">IF(B421="","",IFERROR(IF(INDEX(Intramuraal!$O:$O,MATCH(B421,Intramuraal!$A:$A,0))="","",INDEX(Intramuraal!$O:$O,MATCH(B421,Intramuraal!$A:$A,0))),IFERROR(IF(INDEX(GVS!$O:$O,MATCH(B421,GVS!$A:$A,0))="","",INDEX(GVS!$O:$O,MATCH(B421,GVS!$A:$A,0))),"")))</f>
        <v>Onderhoud / consolidatie</v>
      </c>
      <c r="I421" s="14" t="s">
        <v>7574</v>
      </c>
      <c r="J421" s="14" t="s">
        <v>7621</v>
      </c>
      <c r="K421" s="16" t="s">
        <v>9084</v>
      </c>
      <c r="L421" s="14" t="s">
        <v>7566</v>
      </c>
      <c r="M421" s="14" t="s">
        <v>7543</v>
      </c>
      <c r="N421" s="16" t="s">
        <v>9085</v>
      </c>
      <c r="O421" s="14" t="s">
        <v>7607</v>
      </c>
      <c r="P421" s="14" t="s">
        <v>9086</v>
      </c>
      <c r="Q421" s="16"/>
      <c r="R421" s="14" t="s">
        <v>9087</v>
      </c>
      <c r="S421" s="14" t="s">
        <v>9041</v>
      </c>
      <c r="T421" s="15" t="n">
        <v>46288</v>
      </c>
      <c r="U421" s="14" t="s">
        <v>168</v>
      </c>
    </row>
    <row r="422" customFormat="false" ht="15" hidden="false" customHeight="true" outlineLevel="0" collapsed="false">
      <c r="A422" s="14" t="str">
        <f aca="false">IF(B422="","","ARG-"&amp;TEXT(ROW()-1,"0000"))</f>
        <v>ARG-0421</v>
      </c>
      <c r="B422" s="14" t="s">
        <v>1899</v>
      </c>
      <c r="C422" s="14" t="str">
        <f aca="false">IF(B422="","",IF(LEFT(B422,3)="INT","Intramuraal",IF(LEFT(B422,3)="GVS","GVS","")))</f>
        <v>Intramuraal</v>
      </c>
      <c r="D422" s="14" t="str">
        <f aca="false">IF(B422="","",IFERROR(INDEX(Intramuraal!$F:$F,MATCH(B422,Intramuraal!$A:$A,0)),IFERROR(INDEX(GVS!$F:$F,MATCH(B422,GVS!$A:$A,0)),"onbekend ID")))</f>
        <v>osimertinib (Tagrisso®)</v>
      </c>
      <c r="E422" s="15" t="n">
        <f aca="false">IF(B422="","",IFERROR(IF(INDEX(Intramuraal!$C:$C,MATCH(B422,Intramuraal!$A:$A,0))="","",INDEX(Intramuraal!$C:$C,MATCH(B422,Intramuraal!$A:$A,0))),IFERROR(IF(INDEX(GVS!$C:$C,MATCH(B422,GVS!$A:$A,0))="","",INDEX(GVS!$C:$C,MATCH(B422,GVS!$A:$A,0))),"")))</f>
        <v>44515</v>
      </c>
      <c r="F422" s="14" t="str">
        <f aca="false">IF(B422="","",IFERROR(IF(INDEX(Intramuraal!$J:$J,MATCH(B422,Intramuraal!$A:$A,0))="","",INDEX(Intramuraal!$J:$J,MATCH(B422,Intramuraal!$A:$A,0))),IFERROR(IF(INDEX(GVS!$J:$J,MATCH(B422,GVS!$A:$A,0))="","",INDEX(GVS!$J:$J,MATCH(B422,GVS!$A:$A,0))),"")))</f>
        <v>Oncologie (solide tumoren)</v>
      </c>
      <c r="G422" s="14" t="str">
        <f aca="false">IF(B422="","",IFERROR(IF(INDEX(Intramuraal!$N:$N,MATCH(B422,Intramuraal!$A:$A,0))="","",INDEX(Intramuraal!$N:$N,MATCH(B422,Intramuraal!$A:$A,0))),IFERROR(IF(INDEX(GVS!$N:$N,MATCH(B422,GVS!$A:$A,0))="","",INDEX(GVS!$N:$N,MATCH(B422,GVS!$A:$A,0))),"")))</f>
        <v>Longkanker (NSCLC/SCLC)</v>
      </c>
      <c r="H422" s="14" t="str">
        <f aca="false">IF(B422="","",IFERROR(IF(INDEX(Intramuraal!$O:$O,MATCH(B422,Intramuraal!$A:$A,0))="","",INDEX(Intramuraal!$O:$O,MATCH(B422,Intramuraal!$A:$A,0))),IFERROR(IF(INDEX(GVS!$O:$O,MATCH(B422,GVS!$A:$A,0))="","",INDEX(GVS!$O:$O,MATCH(B422,GVS!$A:$A,0))),"")))</f>
        <v>Onderhoud / consolidatie</v>
      </c>
      <c r="I422" s="14" t="s">
        <v>7658</v>
      </c>
      <c r="J422" s="14" t="s">
        <v>7659</v>
      </c>
      <c r="K422" s="16" t="s">
        <v>9088</v>
      </c>
      <c r="L422" s="14" t="s">
        <v>7535</v>
      </c>
      <c r="M422" s="14" t="s">
        <v>7550</v>
      </c>
      <c r="N422" s="16" t="s">
        <v>9089</v>
      </c>
      <c r="O422" s="14" t="s">
        <v>7662</v>
      </c>
      <c r="P422" s="14" t="s">
        <v>9020</v>
      </c>
      <c r="Q422" s="16"/>
      <c r="R422" s="14" t="s">
        <v>9090</v>
      </c>
      <c r="S422" s="14" t="s">
        <v>9041</v>
      </c>
      <c r="T422" s="15" t="n">
        <v>46288</v>
      </c>
      <c r="U422" s="14" t="s">
        <v>168</v>
      </c>
    </row>
    <row r="423" customFormat="false" ht="15" hidden="false" customHeight="true" outlineLevel="0" collapsed="false">
      <c r="A423" s="14" t="str">
        <f aca="false">IF(B423="","","ARG-"&amp;TEXT(ROW()-1,"0000"))</f>
        <v>ARG-0422</v>
      </c>
      <c r="B423" s="14" t="s">
        <v>1886</v>
      </c>
      <c r="C423" s="14" t="str">
        <f aca="false">IF(B423="","",IF(LEFT(B423,3)="INT","Intramuraal",IF(LEFT(B423,3)="GVS","GVS","")))</f>
        <v>Intramuraal</v>
      </c>
      <c r="D423" s="14" t="str">
        <f aca="false">IF(B423="","",IFERROR(INDEX(Intramuraal!$F:$F,MATCH(B423,Intramuraal!$A:$A,0)),IFERROR(INDEX(GVS!$F:$F,MATCH(B423,GVS!$A:$A,0)),"onbekend ID")))</f>
        <v>ravulizumab (Ultomiris®)</v>
      </c>
      <c r="E423" s="15" t="n">
        <f aca="false">IF(B423="","",IFERROR(IF(INDEX(Intramuraal!$C:$C,MATCH(B423,Intramuraal!$A:$A,0))="","",INDEX(Intramuraal!$C:$C,MATCH(B423,Intramuraal!$A:$A,0))),IFERROR(IF(INDEX(GVS!$C:$C,MATCH(B423,GVS!$A:$A,0))="","",INDEX(GVS!$C:$C,MATCH(B423,GVS!$A:$A,0))),"")))</f>
        <v>44545</v>
      </c>
      <c r="F423" s="14" t="str">
        <f aca="false">IF(B423="","",IFERROR(IF(INDEX(Intramuraal!$J:$J,MATCH(B423,Intramuraal!$A:$A,0))="","",INDEX(Intramuraal!$J:$J,MATCH(B423,Intramuraal!$A:$A,0))),IFERROR(IF(INDEX(GVS!$J:$J,MATCH(B423,GVS!$A:$A,0))="","",INDEX(GVS!$J:$J,MATCH(B423,GVS!$A:$A,0))),"")))</f>
        <v>Hematologie (benigne)</v>
      </c>
      <c r="G423" s="14" t="str">
        <f aca="false">IF(B423="","",IFERROR(IF(INDEX(Intramuraal!$N:$N,MATCH(B423,Intramuraal!$A:$A,0))="","",INDEX(Intramuraal!$N:$N,MATCH(B423,Intramuraal!$A:$A,0))),IFERROR(IF(INDEX(GVS!$N:$N,MATCH(B423,GVS!$A:$A,0))="","",INDEX(GVS!$N:$N,MATCH(B423,GVS!$A:$A,0))),"")))</f>
        <v>Overig hematologisch</v>
      </c>
      <c r="H423" s="14" t="str">
        <f aca="false">IF(B423="","",IFERROR(IF(INDEX(Intramuraal!$O:$O,MATCH(B423,Intramuraal!$A:$A,0))="","",INDEX(Intramuraal!$O:$O,MATCH(B423,Intramuraal!$A:$A,0))),IFERROR(IF(INDEX(GVS!$O:$O,MATCH(B423,GVS!$A:$A,0))="","",INDEX(GVS!$O:$O,MATCH(B423,GVS!$A:$A,0))),"")))</f>
        <v>Meerdere lijnen / indicatiebreed</v>
      </c>
      <c r="I423" s="14" t="s">
        <v>7532</v>
      </c>
      <c r="J423" s="14" t="s">
        <v>8069</v>
      </c>
      <c r="K423" s="16" t="s">
        <v>9091</v>
      </c>
      <c r="L423" s="14" t="s">
        <v>7549</v>
      </c>
      <c r="M423" s="14" t="s">
        <v>7536</v>
      </c>
      <c r="N423" s="16" t="s">
        <v>9092</v>
      </c>
      <c r="O423" s="14" t="s">
        <v>7607</v>
      </c>
      <c r="P423" s="14" t="s">
        <v>9093</v>
      </c>
      <c r="Q423" s="16"/>
      <c r="R423" s="14" t="s">
        <v>9094</v>
      </c>
      <c r="S423" s="14" t="s">
        <v>9095</v>
      </c>
      <c r="T423" s="15" t="n">
        <v>46288</v>
      </c>
      <c r="U423" s="14" t="s">
        <v>168</v>
      </c>
    </row>
    <row r="424" customFormat="false" ht="15" hidden="false" customHeight="true" outlineLevel="0" collapsed="false">
      <c r="A424" s="14" t="str">
        <f aca="false">IF(B424="","","ARG-"&amp;TEXT(ROW()-1,"0000"))</f>
        <v>ARG-0423</v>
      </c>
      <c r="B424" s="14" t="s">
        <v>1886</v>
      </c>
      <c r="C424" s="14" t="str">
        <f aca="false">IF(B424="","",IF(LEFT(B424,3)="INT","Intramuraal",IF(LEFT(B424,3)="GVS","GVS","")))</f>
        <v>Intramuraal</v>
      </c>
      <c r="D424" s="14" t="str">
        <f aca="false">IF(B424="","",IFERROR(INDEX(Intramuraal!$F:$F,MATCH(B424,Intramuraal!$A:$A,0)),IFERROR(INDEX(GVS!$F:$F,MATCH(B424,GVS!$A:$A,0)),"onbekend ID")))</f>
        <v>ravulizumab (Ultomiris®)</v>
      </c>
      <c r="E424" s="15" t="n">
        <f aca="false">IF(B424="","",IFERROR(IF(INDEX(Intramuraal!$C:$C,MATCH(B424,Intramuraal!$A:$A,0))="","",INDEX(Intramuraal!$C:$C,MATCH(B424,Intramuraal!$A:$A,0))),IFERROR(IF(INDEX(GVS!$C:$C,MATCH(B424,GVS!$A:$A,0))="","",INDEX(GVS!$C:$C,MATCH(B424,GVS!$A:$A,0))),"")))</f>
        <v>44545</v>
      </c>
      <c r="F424" s="14" t="str">
        <f aca="false">IF(B424="","",IFERROR(IF(INDEX(Intramuraal!$J:$J,MATCH(B424,Intramuraal!$A:$A,0))="","",INDEX(Intramuraal!$J:$J,MATCH(B424,Intramuraal!$A:$A,0))),IFERROR(IF(INDEX(GVS!$J:$J,MATCH(B424,GVS!$A:$A,0))="","",INDEX(GVS!$J:$J,MATCH(B424,GVS!$A:$A,0))),"")))</f>
        <v>Hematologie (benigne)</v>
      </c>
      <c r="G424" s="14" t="str">
        <f aca="false">IF(B424="","",IFERROR(IF(INDEX(Intramuraal!$N:$N,MATCH(B424,Intramuraal!$A:$A,0))="","",INDEX(Intramuraal!$N:$N,MATCH(B424,Intramuraal!$A:$A,0))),IFERROR(IF(INDEX(GVS!$N:$N,MATCH(B424,GVS!$A:$A,0))="","",INDEX(GVS!$N:$N,MATCH(B424,GVS!$A:$A,0))),"")))</f>
        <v>Overig hematologisch</v>
      </c>
      <c r="H424" s="14" t="str">
        <f aca="false">IF(B424="","",IFERROR(IF(INDEX(Intramuraal!$O:$O,MATCH(B424,Intramuraal!$A:$A,0))="","",INDEX(Intramuraal!$O:$O,MATCH(B424,Intramuraal!$A:$A,0))),IFERROR(IF(INDEX(GVS!$O:$O,MATCH(B424,GVS!$A:$A,0))="","",INDEX(GVS!$O:$O,MATCH(B424,GVS!$A:$A,0))),"")))</f>
        <v>Meerdere lijnen / indicatiebreed</v>
      </c>
      <c r="I424" s="14" t="s">
        <v>7580</v>
      </c>
      <c r="J424" s="14" t="s">
        <v>7604</v>
      </c>
      <c r="K424" s="16" t="s">
        <v>9096</v>
      </c>
      <c r="L424" s="14" t="s">
        <v>7586</v>
      </c>
      <c r="M424" s="14" t="s">
        <v>7536</v>
      </c>
      <c r="N424" s="16" t="s">
        <v>9097</v>
      </c>
      <c r="O424" s="14" t="s">
        <v>7607</v>
      </c>
      <c r="P424" s="14" t="s">
        <v>9098</v>
      </c>
      <c r="Q424" s="16"/>
      <c r="R424" s="14" t="s">
        <v>9099</v>
      </c>
      <c r="S424" s="14" t="s">
        <v>9095</v>
      </c>
      <c r="T424" s="15" t="n">
        <v>46288</v>
      </c>
      <c r="U424" s="14" t="s">
        <v>168</v>
      </c>
    </row>
    <row r="425" customFormat="false" ht="15" hidden="false" customHeight="true" outlineLevel="0" collapsed="false">
      <c r="A425" s="14" t="str">
        <f aca="false">IF(B425="","","ARG-"&amp;TEXT(ROW()-1,"0000"))</f>
        <v>ARG-0424</v>
      </c>
      <c r="B425" s="14" t="s">
        <v>1886</v>
      </c>
      <c r="C425" s="14" t="str">
        <f aca="false">IF(B425="","",IF(LEFT(B425,3)="INT","Intramuraal",IF(LEFT(B425,3)="GVS","GVS","")))</f>
        <v>Intramuraal</v>
      </c>
      <c r="D425" s="14" t="str">
        <f aca="false">IF(B425="","",IFERROR(INDEX(Intramuraal!$F:$F,MATCH(B425,Intramuraal!$A:$A,0)),IFERROR(INDEX(GVS!$F:$F,MATCH(B425,GVS!$A:$A,0)),"onbekend ID")))</f>
        <v>ravulizumab (Ultomiris®)</v>
      </c>
      <c r="E425" s="15" t="n">
        <f aca="false">IF(B425="","",IFERROR(IF(INDEX(Intramuraal!$C:$C,MATCH(B425,Intramuraal!$A:$A,0))="","",INDEX(Intramuraal!$C:$C,MATCH(B425,Intramuraal!$A:$A,0))),IFERROR(IF(INDEX(GVS!$C:$C,MATCH(B425,GVS!$A:$A,0))="","",INDEX(GVS!$C:$C,MATCH(B425,GVS!$A:$A,0))),"")))</f>
        <v>44545</v>
      </c>
      <c r="F425" s="14" t="str">
        <f aca="false">IF(B425="","",IFERROR(IF(INDEX(Intramuraal!$J:$J,MATCH(B425,Intramuraal!$A:$A,0))="","",INDEX(Intramuraal!$J:$J,MATCH(B425,Intramuraal!$A:$A,0))),IFERROR(IF(INDEX(GVS!$J:$J,MATCH(B425,GVS!$A:$A,0))="","",INDEX(GVS!$J:$J,MATCH(B425,GVS!$A:$A,0))),"")))</f>
        <v>Hematologie (benigne)</v>
      </c>
      <c r="G425" s="14" t="str">
        <f aca="false">IF(B425="","",IFERROR(IF(INDEX(Intramuraal!$N:$N,MATCH(B425,Intramuraal!$A:$A,0))="","",INDEX(Intramuraal!$N:$N,MATCH(B425,Intramuraal!$A:$A,0))),IFERROR(IF(INDEX(GVS!$N:$N,MATCH(B425,GVS!$A:$A,0))="","",INDEX(GVS!$N:$N,MATCH(B425,GVS!$A:$A,0))),"")))</f>
        <v>Overig hematologisch</v>
      </c>
      <c r="H425" s="14" t="str">
        <f aca="false">IF(B425="","",IFERROR(IF(INDEX(Intramuraal!$O:$O,MATCH(B425,Intramuraal!$A:$A,0))="","",INDEX(Intramuraal!$O:$O,MATCH(B425,Intramuraal!$A:$A,0))),IFERROR(IF(INDEX(GVS!$O:$O,MATCH(B425,GVS!$A:$A,0))="","",INDEX(GVS!$O:$O,MATCH(B425,GVS!$A:$A,0))),"")))</f>
        <v>Meerdere lijnen / indicatiebreed</v>
      </c>
      <c r="I425" s="14" t="s">
        <v>7580</v>
      </c>
      <c r="J425" s="14" t="s">
        <v>7604</v>
      </c>
      <c r="K425" s="16" t="s">
        <v>9100</v>
      </c>
      <c r="L425" s="14" t="s">
        <v>7566</v>
      </c>
      <c r="M425" s="14" t="s">
        <v>7543</v>
      </c>
      <c r="N425" s="16" t="s">
        <v>9101</v>
      </c>
      <c r="O425" s="14" t="s">
        <v>7607</v>
      </c>
      <c r="P425" s="14" t="s">
        <v>7703</v>
      </c>
      <c r="Q425" s="16"/>
      <c r="R425" s="14" t="s">
        <v>9102</v>
      </c>
      <c r="S425" s="14" t="s">
        <v>9095</v>
      </c>
      <c r="T425" s="15" t="n">
        <v>46288</v>
      </c>
      <c r="U425" s="14" t="s">
        <v>168</v>
      </c>
    </row>
    <row r="426" customFormat="false" ht="15" hidden="false" customHeight="true" outlineLevel="0" collapsed="false">
      <c r="A426" s="14" t="str">
        <f aca="false">IF(B426="","","ARG-"&amp;TEXT(ROW()-1,"0000"))</f>
        <v>ARG-0425</v>
      </c>
      <c r="B426" s="14" t="s">
        <v>1886</v>
      </c>
      <c r="C426" s="14" t="str">
        <f aca="false">IF(B426="","",IF(LEFT(B426,3)="INT","Intramuraal",IF(LEFT(B426,3)="GVS","GVS","")))</f>
        <v>Intramuraal</v>
      </c>
      <c r="D426" s="14" t="str">
        <f aca="false">IF(B426="","",IFERROR(INDEX(Intramuraal!$F:$F,MATCH(B426,Intramuraal!$A:$A,0)),IFERROR(INDEX(GVS!$F:$F,MATCH(B426,GVS!$A:$A,0)),"onbekend ID")))</f>
        <v>ravulizumab (Ultomiris®)</v>
      </c>
      <c r="E426" s="15" t="n">
        <f aca="false">IF(B426="","",IFERROR(IF(INDEX(Intramuraal!$C:$C,MATCH(B426,Intramuraal!$A:$A,0))="","",INDEX(Intramuraal!$C:$C,MATCH(B426,Intramuraal!$A:$A,0))),IFERROR(IF(INDEX(GVS!$C:$C,MATCH(B426,GVS!$A:$A,0))="","",INDEX(GVS!$C:$C,MATCH(B426,GVS!$A:$A,0))),"")))</f>
        <v>44545</v>
      </c>
      <c r="F426" s="14" t="str">
        <f aca="false">IF(B426="","",IFERROR(IF(INDEX(Intramuraal!$J:$J,MATCH(B426,Intramuraal!$A:$A,0))="","",INDEX(Intramuraal!$J:$J,MATCH(B426,Intramuraal!$A:$A,0))),IFERROR(IF(INDEX(GVS!$J:$J,MATCH(B426,GVS!$A:$A,0))="","",INDEX(GVS!$J:$J,MATCH(B426,GVS!$A:$A,0))),"")))</f>
        <v>Hematologie (benigne)</v>
      </c>
      <c r="G426" s="14" t="str">
        <f aca="false">IF(B426="","",IFERROR(IF(INDEX(Intramuraal!$N:$N,MATCH(B426,Intramuraal!$A:$A,0))="","",INDEX(Intramuraal!$N:$N,MATCH(B426,Intramuraal!$A:$A,0))),IFERROR(IF(INDEX(GVS!$N:$N,MATCH(B426,GVS!$A:$A,0))="","",INDEX(GVS!$N:$N,MATCH(B426,GVS!$A:$A,0))),"")))</f>
        <v>Overig hematologisch</v>
      </c>
      <c r="H426" s="14" t="str">
        <f aca="false">IF(B426="","",IFERROR(IF(INDEX(Intramuraal!$O:$O,MATCH(B426,Intramuraal!$A:$A,0))="","",INDEX(Intramuraal!$O:$O,MATCH(B426,Intramuraal!$A:$A,0))),IFERROR(IF(INDEX(GVS!$O:$O,MATCH(B426,GVS!$A:$A,0))="","",INDEX(GVS!$O:$O,MATCH(B426,GVS!$A:$A,0))),"")))</f>
        <v>Meerdere lijnen / indicatiebreed</v>
      </c>
      <c r="I426" s="14" t="s">
        <v>7658</v>
      </c>
      <c r="J426" s="14" t="s">
        <v>7659</v>
      </c>
      <c r="K426" s="16" t="s">
        <v>9103</v>
      </c>
      <c r="L426" s="14" t="s">
        <v>7549</v>
      </c>
      <c r="M426" s="14" t="s">
        <v>7550</v>
      </c>
      <c r="N426" s="16" t="s">
        <v>9104</v>
      </c>
      <c r="O426" s="14" t="s">
        <v>7662</v>
      </c>
      <c r="P426" s="14" t="s">
        <v>7942</v>
      </c>
      <c r="Q426" s="16"/>
      <c r="R426" s="14" t="s">
        <v>9105</v>
      </c>
      <c r="S426" s="14" t="s">
        <v>9095</v>
      </c>
      <c r="T426" s="15" t="n">
        <v>46288</v>
      </c>
      <c r="U426" s="14" t="s">
        <v>168</v>
      </c>
    </row>
    <row r="427" customFormat="false" ht="15" hidden="false" customHeight="true" outlineLevel="0" collapsed="false">
      <c r="A427" s="14" t="str">
        <f aca="false">IF(B427="","","ARG-"&amp;TEXT(ROW()-1,"0000"))</f>
        <v>ARG-0426</v>
      </c>
      <c r="B427" s="14" t="s">
        <v>1886</v>
      </c>
      <c r="C427" s="14" t="str">
        <f aca="false">IF(B427="","",IF(LEFT(B427,3)="INT","Intramuraal",IF(LEFT(B427,3)="GVS","GVS","")))</f>
        <v>Intramuraal</v>
      </c>
      <c r="D427" s="14" t="str">
        <f aca="false">IF(B427="","",IFERROR(INDEX(Intramuraal!$F:$F,MATCH(B427,Intramuraal!$A:$A,0)),IFERROR(INDEX(GVS!$F:$F,MATCH(B427,GVS!$A:$A,0)),"onbekend ID")))</f>
        <v>ravulizumab (Ultomiris®)</v>
      </c>
      <c r="E427" s="15" t="n">
        <f aca="false">IF(B427="","",IFERROR(IF(INDEX(Intramuraal!$C:$C,MATCH(B427,Intramuraal!$A:$A,0))="","",INDEX(Intramuraal!$C:$C,MATCH(B427,Intramuraal!$A:$A,0))),IFERROR(IF(INDEX(GVS!$C:$C,MATCH(B427,GVS!$A:$A,0))="","",INDEX(GVS!$C:$C,MATCH(B427,GVS!$A:$A,0))),"")))</f>
        <v>44545</v>
      </c>
      <c r="F427" s="14" t="str">
        <f aca="false">IF(B427="","",IFERROR(IF(INDEX(Intramuraal!$J:$J,MATCH(B427,Intramuraal!$A:$A,0))="","",INDEX(Intramuraal!$J:$J,MATCH(B427,Intramuraal!$A:$A,0))),IFERROR(IF(INDEX(GVS!$J:$J,MATCH(B427,GVS!$A:$A,0))="","",INDEX(GVS!$J:$J,MATCH(B427,GVS!$A:$A,0))),"")))</f>
        <v>Hematologie (benigne)</v>
      </c>
      <c r="G427" s="14" t="str">
        <f aca="false">IF(B427="","",IFERROR(IF(INDEX(Intramuraal!$N:$N,MATCH(B427,Intramuraal!$A:$A,0))="","",INDEX(Intramuraal!$N:$N,MATCH(B427,Intramuraal!$A:$A,0))),IFERROR(IF(INDEX(GVS!$N:$N,MATCH(B427,GVS!$A:$A,0))="","",INDEX(GVS!$N:$N,MATCH(B427,GVS!$A:$A,0))),"")))</f>
        <v>Overig hematologisch</v>
      </c>
      <c r="H427" s="14" t="str">
        <f aca="false">IF(B427="","",IFERROR(IF(INDEX(Intramuraal!$O:$O,MATCH(B427,Intramuraal!$A:$A,0))="","",INDEX(Intramuraal!$O:$O,MATCH(B427,Intramuraal!$A:$A,0))),IFERROR(IF(INDEX(GVS!$O:$O,MATCH(B427,GVS!$A:$A,0))="","",INDEX(GVS!$O:$O,MATCH(B427,GVS!$A:$A,0))),"")))</f>
        <v>Meerdere lijnen / indicatiebreed</v>
      </c>
      <c r="I427" s="14" t="s">
        <v>7617</v>
      </c>
      <c r="J427" s="14" t="s">
        <v>2691</v>
      </c>
      <c r="K427" s="16" t="s">
        <v>9106</v>
      </c>
      <c r="L427" s="14" t="s">
        <v>7549</v>
      </c>
      <c r="M427" s="14" t="s">
        <v>7543</v>
      </c>
      <c r="N427" s="16" t="s">
        <v>9107</v>
      </c>
      <c r="O427" s="14" t="s">
        <v>7614</v>
      </c>
      <c r="P427" s="14" t="s">
        <v>9108</v>
      </c>
      <c r="Q427" s="16"/>
      <c r="R427" s="14" t="s">
        <v>9109</v>
      </c>
      <c r="S427" s="14" t="s">
        <v>9095</v>
      </c>
      <c r="T427" s="15" t="n">
        <v>46288</v>
      </c>
      <c r="U427" s="14" t="s">
        <v>168</v>
      </c>
    </row>
    <row r="428" customFormat="false" ht="15" hidden="false" customHeight="true" outlineLevel="0" collapsed="false">
      <c r="A428" s="14" t="str">
        <f aca="false">IF(B428="","","ARG-"&amp;TEXT(ROW()-1,"0000"))</f>
        <v>ARG-0427</v>
      </c>
      <c r="B428" s="14" t="s">
        <v>1872</v>
      </c>
      <c r="C428" s="14" t="str">
        <f aca="false">IF(B428="","",IF(LEFT(B428,3)="INT","Intramuraal",IF(LEFT(B428,3)="GVS","GVS","")))</f>
        <v>Intramuraal</v>
      </c>
      <c r="D428" s="14" t="str">
        <f aca="false">IF(B428="","",IFERROR(INDEX(Intramuraal!$F:$F,MATCH(B428,Intramuraal!$A:$A,0)),IFERROR(INDEX(GVS!$F:$F,MATCH(B428,GVS!$A:$A,0)),"onbekend ID")))</f>
        <v>ipilimumab (Yervoy®) in combinatie met nivolumab (Opdivo®)</v>
      </c>
      <c r="E428" s="15" t="n">
        <f aca="false">IF(B428="","",IFERROR(IF(INDEX(Intramuraal!$C:$C,MATCH(B428,Intramuraal!$A:$A,0))="","",INDEX(Intramuraal!$C:$C,MATCH(B428,Intramuraal!$A:$A,0))),IFERROR(IF(INDEX(GVS!$C:$C,MATCH(B428,GVS!$A:$A,0))="","",INDEX(GVS!$C:$C,MATCH(B428,GVS!$A:$A,0))),"")))</f>
        <v>44547</v>
      </c>
      <c r="F428" s="14" t="str">
        <f aca="false">IF(B428="","",IFERROR(IF(INDEX(Intramuraal!$J:$J,MATCH(B428,Intramuraal!$A:$A,0))="","",INDEX(Intramuraal!$J:$J,MATCH(B428,Intramuraal!$A:$A,0))),IFERROR(IF(INDEX(GVS!$J:$J,MATCH(B428,GVS!$A:$A,0))="","",INDEX(GVS!$J:$J,MATCH(B428,GVS!$A:$A,0))),"")))</f>
        <v>Oncologie (solide tumoren)</v>
      </c>
      <c r="G428" s="14" t="str">
        <f aca="false">IF(B428="","",IFERROR(IF(INDEX(Intramuraal!$N:$N,MATCH(B428,Intramuraal!$A:$A,0))="","",INDEX(Intramuraal!$N:$N,MATCH(B428,Intramuraal!$A:$A,0))),IFERROR(IF(INDEX(GVS!$N:$N,MATCH(B428,GVS!$A:$A,0))="","",INDEX(GVS!$N:$N,MATCH(B428,GVS!$A:$A,0))),"")))</f>
        <v>Longkanker (NSCLC/SCLC)</v>
      </c>
      <c r="H428" s="14" t="str">
        <f aca="false">IF(B428="","",IFERROR(IF(INDEX(Intramuraal!$O:$O,MATCH(B428,Intramuraal!$A:$A,0))="","",INDEX(Intramuraal!$O:$O,MATCH(B428,Intramuraal!$A:$A,0))),IFERROR(IF(INDEX(GVS!$O:$O,MATCH(B428,GVS!$A:$A,0))="","",INDEX(GVS!$O:$O,MATCH(B428,GVS!$A:$A,0))),"")))</f>
        <v>1e lijn</v>
      </c>
      <c r="I428" s="14" t="s">
        <v>7532</v>
      </c>
      <c r="J428" s="14" t="s">
        <v>7599</v>
      </c>
      <c r="K428" s="16" t="s">
        <v>9110</v>
      </c>
      <c r="L428" s="14" t="s">
        <v>7549</v>
      </c>
      <c r="M428" s="14" t="s">
        <v>7536</v>
      </c>
      <c r="N428" s="16" t="s">
        <v>9111</v>
      </c>
      <c r="O428" s="14" t="s">
        <v>7607</v>
      </c>
      <c r="P428" s="14" t="s">
        <v>9051</v>
      </c>
      <c r="Q428" s="16"/>
      <c r="R428" s="14" t="s">
        <v>9112</v>
      </c>
      <c r="S428" s="14" t="s">
        <v>9095</v>
      </c>
      <c r="T428" s="15" t="n">
        <v>46288</v>
      </c>
      <c r="U428" s="14" t="s">
        <v>168</v>
      </c>
    </row>
    <row r="429" customFormat="false" ht="15" hidden="false" customHeight="true" outlineLevel="0" collapsed="false">
      <c r="A429" s="14" t="str">
        <f aca="false">IF(B429="","","ARG-"&amp;TEXT(ROW()-1,"0000"))</f>
        <v>ARG-0428</v>
      </c>
      <c r="B429" s="14" t="s">
        <v>1872</v>
      </c>
      <c r="C429" s="14" t="str">
        <f aca="false">IF(B429="","",IF(LEFT(B429,3)="INT","Intramuraal",IF(LEFT(B429,3)="GVS","GVS","")))</f>
        <v>Intramuraal</v>
      </c>
      <c r="D429" s="14" t="str">
        <f aca="false">IF(B429="","",IFERROR(INDEX(Intramuraal!$F:$F,MATCH(B429,Intramuraal!$A:$A,0)),IFERROR(INDEX(GVS!$F:$F,MATCH(B429,GVS!$A:$A,0)),"onbekend ID")))</f>
        <v>ipilimumab (Yervoy®) in combinatie met nivolumab (Opdivo®)</v>
      </c>
      <c r="E429" s="15" t="n">
        <f aca="false">IF(B429="","",IFERROR(IF(INDEX(Intramuraal!$C:$C,MATCH(B429,Intramuraal!$A:$A,0))="","",INDEX(Intramuraal!$C:$C,MATCH(B429,Intramuraal!$A:$A,0))),IFERROR(IF(INDEX(GVS!$C:$C,MATCH(B429,GVS!$A:$A,0))="","",INDEX(GVS!$C:$C,MATCH(B429,GVS!$A:$A,0))),"")))</f>
        <v>44547</v>
      </c>
      <c r="F429" s="14" t="str">
        <f aca="false">IF(B429="","",IFERROR(IF(INDEX(Intramuraal!$J:$J,MATCH(B429,Intramuraal!$A:$A,0))="","",INDEX(Intramuraal!$J:$J,MATCH(B429,Intramuraal!$A:$A,0))),IFERROR(IF(INDEX(GVS!$J:$J,MATCH(B429,GVS!$A:$A,0))="","",INDEX(GVS!$J:$J,MATCH(B429,GVS!$A:$A,0))),"")))</f>
        <v>Oncologie (solide tumoren)</v>
      </c>
      <c r="G429" s="14" t="str">
        <f aca="false">IF(B429="","",IFERROR(IF(INDEX(Intramuraal!$N:$N,MATCH(B429,Intramuraal!$A:$A,0))="","",INDEX(Intramuraal!$N:$N,MATCH(B429,Intramuraal!$A:$A,0))),IFERROR(IF(INDEX(GVS!$N:$N,MATCH(B429,GVS!$A:$A,0))="","",INDEX(GVS!$N:$N,MATCH(B429,GVS!$A:$A,0))),"")))</f>
        <v>Longkanker (NSCLC/SCLC)</v>
      </c>
      <c r="H429" s="14" t="str">
        <f aca="false">IF(B429="","",IFERROR(IF(INDEX(Intramuraal!$O:$O,MATCH(B429,Intramuraal!$A:$A,0))="","",INDEX(Intramuraal!$O:$O,MATCH(B429,Intramuraal!$A:$A,0))),IFERROR(IF(INDEX(GVS!$O:$O,MATCH(B429,GVS!$A:$A,0))="","",INDEX(GVS!$O:$O,MATCH(B429,GVS!$A:$A,0))),"")))</f>
        <v>1e lijn</v>
      </c>
      <c r="I429" s="14" t="s">
        <v>7580</v>
      </c>
      <c r="J429" s="14" t="s">
        <v>7599</v>
      </c>
      <c r="K429" s="16" t="s">
        <v>9113</v>
      </c>
      <c r="L429" s="14" t="s">
        <v>7586</v>
      </c>
      <c r="M429" s="14" t="s">
        <v>7536</v>
      </c>
      <c r="N429" s="16" t="s">
        <v>9114</v>
      </c>
      <c r="O429" s="14" t="s">
        <v>7607</v>
      </c>
      <c r="P429" s="14" t="s">
        <v>9115</v>
      </c>
      <c r="Q429" s="16"/>
      <c r="R429" s="14" t="s">
        <v>9116</v>
      </c>
      <c r="S429" s="14" t="s">
        <v>9095</v>
      </c>
      <c r="T429" s="15" t="n">
        <v>46288</v>
      </c>
      <c r="U429" s="14" t="s">
        <v>168</v>
      </c>
    </row>
    <row r="430" customFormat="false" ht="15" hidden="false" customHeight="true" outlineLevel="0" collapsed="false">
      <c r="A430" s="14" t="str">
        <f aca="false">IF(B430="","","ARG-"&amp;TEXT(ROW()-1,"0000"))</f>
        <v>ARG-0429</v>
      </c>
      <c r="B430" s="14" t="s">
        <v>1872</v>
      </c>
      <c r="C430" s="14" t="str">
        <f aca="false">IF(B430="","",IF(LEFT(B430,3)="INT","Intramuraal",IF(LEFT(B430,3)="GVS","GVS","")))</f>
        <v>Intramuraal</v>
      </c>
      <c r="D430" s="14" t="str">
        <f aca="false">IF(B430="","",IFERROR(INDEX(Intramuraal!$F:$F,MATCH(B430,Intramuraal!$A:$A,0)),IFERROR(INDEX(GVS!$F:$F,MATCH(B430,GVS!$A:$A,0)),"onbekend ID")))</f>
        <v>ipilimumab (Yervoy®) in combinatie met nivolumab (Opdivo®)</v>
      </c>
      <c r="E430" s="15" t="n">
        <f aca="false">IF(B430="","",IFERROR(IF(INDEX(Intramuraal!$C:$C,MATCH(B430,Intramuraal!$A:$A,0))="","",INDEX(Intramuraal!$C:$C,MATCH(B430,Intramuraal!$A:$A,0))),IFERROR(IF(INDEX(GVS!$C:$C,MATCH(B430,GVS!$A:$A,0))="","",INDEX(GVS!$C:$C,MATCH(B430,GVS!$A:$A,0))),"")))</f>
        <v>44547</v>
      </c>
      <c r="F430" s="14" t="str">
        <f aca="false">IF(B430="","",IFERROR(IF(INDEX(Intramuraal!$J:$J,MATCH(B430,Intramuraal!$A:$A,0))="","",INDEX(Intramuraal!$J:$J,MATCH(B430,Intramuraal!$A:$A,0))),IFERROR(IF(INDEX(GVS!$J:$J,MATCH(B430,GVS!$A:$A,0))="","",INDEX(GVS!$J:$J,MATCH(B430,GVS!$A:$A,0))),"")))</f>
        <v>Oncologie (solide tumoren)</v>
      </c>
      <c r="G430" s="14" t="str">
        <f aca="false">IF(B430="","",IFERROR(IF(INDEX(Intramuraal!$N:$N,MATCH(B430,Intramuraal!$A:$A,0))="","",INDEX(Intramuraal!$N:$N,MATCH(B430,Intramuraal!$A:$A,0))),IFERROR(IF(INDEX(GVS!$N:$N,MATCH(B430,GVS!$A:$A,0))="","",INDEX(GVS!$N:$N,MATCH(B430,GVS!$A:$A,0))),"")))</f>
        <v>Longkanker (NSCLC/SCLC)</v>
      </c>
      <c r="H430" s="14" t="str">
        <f aca="false">IF(B430="","",IFERROR(IF(INDEX(Intramuraal!$O:$O,MATCH(B430,Intramuraal!$A:$A,0))="","",INDEX(Intramuraal!$O:$O,MATCH(B430,Intramuraal!$A:$A,0))),IFERROR(IF(INDEX(GVS!$O:$O,MATCH(B430,GVS!$A:$A,0))="","",INDEX(GVS!$O:$O,MATCH(B430,GVS!$A:$A,0))),"")))</f>
        <v>1e lijn</v>
      </c>
      <c r="I430" s="14" t="s">
        <v>7580</v>
      </c>
      <c r="J430" s="14" t="s">
        <v>7604</v>
      </c>
      <c r="K430" s="16" t="s">
        <v>9117</v>
      </c>
      <c r="L430" s="14" t="s">
        <v>7586</v>
      </c>
      <c r="M430" s="14" t="s">
        <v>7536</v>
      </c>
      <c r="N430" s="16" t="s">
        <v>9118</v>
      </c>
      <c r="O430" s="14" t="s">
        <v>7607</v>
      </c>
      <c r="P430" s="14" t="s">
        <v>7927</v>
      </c>
      <c r="Q430" s="16"/>
      <c r="R430" s="14" t="s">
        <v>9119</v>
      </c>
      <c r="S430" s="14" t="s">
        <v>9095</v>
      </c>
      <c r="T430" s="15" t="n">
        <v>46288</v>
      </c>
      <c r="U430" s="14" t="s">
        <v>168</v>
      </c>
    </row>
    <row r="431" customFormat="false" ht="15" hidden="false" customHeight="true" outlineLevel="0" collapsed="false">
      <c r="A431" s="14" t="str">
        <f aca="false">IF(B431="","","ARG-"&amp;TEXT(ROW()-1,"0000"))</f>
        <v>ARG-0430</v>
      </c>
      <c r="B431" s="14" t="s">
        <v>1872</v>
      </c>
      <c r="C431" s="14" t="str">
        <f aca="false">IF(B431="","",IF(LEFT(B431,3)="INT","Intramuraal",IF(LEFT(B431,3)="GVS","GVS","")))</f>
        <v>Intramuraal</v>
      </c>
      <c r="D431" s="14" t="str">
        <f aca="false">IF(B431="","",IFERROR(INDEX(Intramuraal!$F:$F,MATCH(B431,Intramuraal!$A:$A,0)),IFERROR(INDEX(GVS!$F:$F,MATCH(B431,GVS!$A:$A,0)),"onbekend ID")))</f>
        <v>ipilimumab (Yervoy®) in combinatie met nivolumab (Opdivo®)</v>
      </c>
      <c r="E431" s="15" t="n">
        <f aca="false">IF(B431="","",IFERROR(IF(INDEX(Intramuraal!$C:$C,MATCH(B431,Intramuraal!$A:$A,0))="","",INDEX(Intramuraal!$C:$C,MATCH(B431,Intramuraal!$A:$A,0))),IFERROR(IF(INDEX(GVS!$C:$C,MATCH(B431,GVS!$A:$A,0))="","",INDEX(GVS!$C:$C,MATCH(B431,GVS!$A:$A,0))),"")))</f>
        <v>44547</v>
      </c>
      <c r="F431" s="14" t="str">
        <f aca="false">IF(B431="","",IFERROR(IF(INDEX(Intramuraal!$J:$J,MATCH(B431,Intramuraal!$A:$A,0))="","",INDEX(Intramuraal!$J:$J,MATCH(B431,Intramuraal!$A:$A,0))),IFERROR(IF(INDEX(GVS!$J:$J,MATCH(B431,GVS!$A:$A,0))="","",INDEX(GVS!$J:$J,MATCH(B431,GVS!$A:$A,0))),"")))</f>
        <v>Oncologie (solide tumoren)</v>
      </c>
      <c r="G431" s="14" t="str">
        <f aca="false">IF(B431="","",IFERROR(IF(INDEX(Intramuraal!$N:$N,MATCH(B431,Intramuraal!$A:$A,0))="","",INDEX(Intramuraal!$N:$N,MATCH(B431,Intramuraal!$A:$A,0))),IFERROR(IF(INDEX(GVS!$N:$N,MATCH(B431,GVS!$A:$A,0))="","",INDEX(GVS!$N:$N,MATCH(B431,GVS!$A:$A,0))),"")))</f>
        <v>Longkanker (NSCLC/SCLC)</v>
      </c>
      <c r="H431" s="14" t="str">
        <f aca="false">IF(B431="","",IFERROR(IF(INDEX(Intramuraal!$O:$O,MATCH(B431,Intramuraal!$A:$A,0))="","",INDEX(Intramuraal!$O:$O,MATCH(B431,Intramuraal!$A:$A,0))),IFERROR(IF(INDEX(GVS!$O:$O,MATCH(B431,GVS!$A:$A,0))="","",INDEX(GVS!$O:$O,MATCH(B431,GVS!$A:$A,0))),"")))</f>
        <v>1e lijn</v>
      </c>
      <c r="I431" s="14" t="s">
        <v>7574</v>
      </c>
      <c r="J431" s="14" t="s">
        <v>7903</v>
      </c>
      <c r="K431" s="16" t="s">
        <v>9120</v>
      </c>
      <c r="L431" s="14" t="s">
        <v>7549</v>
      </c>
      <c r="M431" s="14" t="s">
        <v>7550</v>
      </c>
      <c r="N431" s="16" t="s">
        <v>9121</v>
      </c>
      <c r="O431" s="14" t="s">
        <v>7607</v>
      </c>
      <c r="P431" s="14" t="s">
        <v>9122</v>
      </c>
      <c r="Q431" s="16"/>
      <c r="R431" s="14" t="s">
        <v>9123</v>
      </c>
      <c r="S431" s="14" t="s">
        <v>9095</v>
      </c>
      <c r="T431" s="15" t="n">
        <v>46288</v>
      </c>
      <c r="U431" s="14" t="s">
        <v>168</v>
      </c>
    </row>
    <row r="432" customFormat="false" ht="15" hidden="false" customHeight="true" outlineLevel="0" collapsed="false">
      <c r="A432" s="14" t="str">
        <f aca="false">IF(B432="","","ARG-"&amp;TEXT(ROW()-1,"0000"))</f>
        <v>ARG-0431</v>
      </c>
      <c r="B432" s="14" t="s">
        <v>1872</v>
      </c>
      <c r="C432" s="14" t="str">
        <f aca="false">IF(B432="","",IF(LEFT(B432,3)="INT","Intramuraal",IF(LEFT(B432,3)="GVS","GVS","")))</f>
        <v>Intramuraal</v>
      </c>
      <c r="D432" s="14" t="str">
        <f aca="false">IF(B432="","",IFERROR(INDEX(Intramuraal!$F:$F,MATCH(B432,Intramuraal!$A:$A,0)),IFERROR(INDEX(GVS!$F:$F,MATCH(B432,GVS!$A:$A,0)),"onbekend ID")))</f>
        <v>ipilimumab (Yervoy®) in combinatie met nivolumab (Opdivo®)</v>
      </c>
      <c r="E432" s="15" t="n">
        <f aca="false">IF(B432="","",IFERROR(IF(INDEX(Intramuraal!$C:$C,MATCH(B432,Intramuraal!$A:$A,0))="","",INDEX(Intramuraal!$C:$C,MATCH(B432,Intramuraal!$A:$A,0))),IFERROR(IF(INDEX(GVS!$C:$C,MATCH(B432,GVS!$A:$A,0))="","",INDEX(GVS!$C:$C,MATCH(B432,GVS!$A:$A,0))),"")))</f>
        <v>44547</v>
      </c>
      <c r="F432" s="14" t="str">
        <f aca="false">IF(B432="","",IFERROR(IF(INDEX(Intramuraal!$J:$J,MATCH(B432,Intramuraal!$A:$A,0))="","",INDEX(Intramuraal!$J:$J,MATCH(B432,Intramuraal!$A:$A,0))),IFERROR(IF(INDEX(GVS!$J:$J,MATCH(B432,GVS!$A:$A,0))="","",INDEX(GVS!$J:$J,MATCH(B432,GVS!$A:$A,0))),"")))</f>
        <v>Oncologie (solide tumoren)</v>
      </c>
      <c r="G432" s="14" t="str">
        <f aca="false">IF(B432="","",IFERROR(IF(INDEX(Intramuraal!$N:$N,MATCH(B432,Intramuraal!$A:$A,0))="","",INDEX(Intramuraal!$N:$N,MATCH(B432,Intramuraal!$A:$A,0))),IFERROR(IF(INDEX(GVS!$N:$N,MATCH(B432,GVS!$A:$A,0))="","",INDEX(GVS!$N:$N,MATCH(B432,GVS!$A:$A,0))),"")))</f>
        <v>Longkanker (NSCLC/SCLC)</v>
      </c>
      <c r="H432" s="14" t="str">
        <f aca="false">IF(B432="","",IFERROR(IF(INDEX(Intramuraal!$O:$O,MATCH(B432,Intramuraal!$A:$A,0))="","",INDEX(Intramuraal!$O:$O,MATCH(B432,Intramuraal!$A:$A,0))),IFERROR(IF(INDEX(GVS!$O:$O,MATCH(B432,GVS!$A:$A,0))="","",INDEX(GVS!$O:$O,MATCH(B432,GVS!$A:$A,0))),"")))</f>
        <v>1e lijn</v>
      </c>
      <c r="I432" s="14" t="s">
        <v>7617</v>
      </c>
      <c r="J432" s="14" t="s">
        <v>7554</v>
      </c>
      <c r="K432" s="16" t="s">
        <v>9124</v>
      </c>
      <c r="L432" s="14" t="s">
        <v>7549</v>
      </c>
      <c r="M432" s="14" t="s">
        <v>7550</v>
      </c>
      <c r="N432" s="16" t="s">
        <v>9125</v>
      </c>
      <c r="O432" s="14" t="s">
        <v>7614</v>
      </c>
      <c r="P432" s="14" t="s">
        <v>9126</v>
      </c>
      <c r="Q432" s="16"/>
      <c r="R432" s="14" t="s">
        <v>9127</v>
      </c>
      <c r="S432" s="14" t="s">
        <v>9095</v>
      </c>
      <c r="T432" s="15" t="n">
        <v>46288</v>
      </c>
      <c r="U432" s="14" t="s">
        <v>168</v>
      </c>
    </row>
    <row r="433" customFormat="false" ht="15" hidden="false" customHeight="true" outlineLevel="0" collapsed="false">
      <c r="A433" s="14" t="str">
        <f aca="false">IF(B433="","","ARG-"&amp;TEXT(ROW()-1,"0000"))</f>
        <v>ARG-0432</v>
      </c>
      <c r="B433" s="14" t="s">
        <v>1872</v>
      </c>
      <c r="C433" s="14" t="str">
        <f aca="false">IF(B433="","",IF(LEFT(B433,3)="INT","Intramuraal",IF(LEFT(B433,3)="GVS","GVS","")))</f>
        <v>Intramuraal</v>
      </c>
      <c r="D433" s="14" t="str">
        <f aca="false">IF(B433="","",IFERROR(INDEX(Intramuraal!$F:$F,MATCH(B433,Intramuraal!$A:$A,0)),IFERROR(INDEX(GVS!$F:$F,MATCH(B433,GVS!$A:$A,0)),"onbekend ID")))</f>
        <v>ipilimumab (Yervoy®) in combinatie met nivolumab (Opdivo®)</v>
      </c>
      <c r="E433" s="15" t="n">
        <f aca="false">IF(B433="","",IFERROR(IF(INDEX(Intramuraal!$C:$C,MATCH(B433,Intramuraal!$A:$A,0))="","",INDEX(Intramuraal!$C:$C,MATCH(B433,Intramuraal!$A:$A,0))),IFERROR(IF(INDEX(GVS!$C:$C,MATCH(B433,GVS!$A:$A,0))="","",INDEX(GVS!$C:$C,MATCH(B433,GVS!$A:$A,0))),"")))</f>
        <v>44547</v>
      </c>
      <c r="F433" s="14" t="str">
        <f aca="false">IF(B433="","",IFERROR(IF(INDEX(Intramuraal!$J:$J,MATCH(B433,Intramuraal!$A:$A,0))="","",INDEX(Intramuraal!$J:$J,MATCH(B433,Intramuraal!$A:$A,0))),IFERROR(IF(INDEX(GVS!$J:$J,MATCH(B433,GVS!$A:$A,0))="","",INDEX(GVS!$J:$J,MATCH(B433,GVS!$A:$A,0))),"")))</f>
        <v>Oncologie (solide tumoren)</v>
      </c>
      <c r="G433" s="14" t="str">
        <f aca="false">IF(B433="","",IFERROR(IF(INDEX(Intramuraal!$N:$N,MATCH(B433,Intramuraal!$A:$A,0))="","",INDEX(Intramuraal!$N:$N,MATCH(B433,Intramuraal!$A:$A,0))),IFERROR(IF(INDEX(GVS!$N:$N,MATCH(B433,GVS!$A:$A,0))="","",INDEX(GVS!$N:$N,MATCH(B433,GVS!$A:$A,0))),"")))</f>
        <v>Longkanker (NSCLC/SCLC)</v>
      </c>
      <c r="H433" s="14" t="str">
        <f aca="false">IF(B433="","",IFERROR(IF(INDEX(Intramuraal!$O:$O,MATCH(B433,Intramuraal!$A:$A,0))="","",INDEX(Intramuraal!$O:$O,MATCH(B433,Intramuraal!$A:$A,0))),IFERROR(IF(INDEX(GVS!$O:$O,MATCH(B433,GVS!$A:$A,0))="","",INDEX(GVS!$O:$O,MATCH(B433,GVS!$A:$A,0))),"")))</f>
        <v>1e lijn</v>
      </c>
      <c r="I433" s="14" t="s">
        <v>7658</v>
      </c>
      <c r="J433" s="14" t="s">
        <v>7659</v>
      </c>
      <c r="K433" s="16" t="s">
        <v>9128</v>
      </c>
      <c r="L433" s="14" t="s">
        <v>7549</v>
      </c>
      <c r="M433" s="14" t="s">
        <v>7550</v>
      </c>
      <c r="N433" s="16" t="s">
        <v>9129</v>
      </c>
      <c r="O433" s="14" t="s">
        <v>7662</v>
      </c>
      <c r="P433" s="14" t="s">
        <v>9130</v>
      </c>
      <c r="Q433" s="16"/>
      <c r="R433" s="14" t="s">
        <v>9131</v>
      </c>
      <c r="S433" s="14" t="s">
        <v>9095</v>
      </c>
      <c r="T433" s="15" t="n">
        <v>46288</v>
      </c>
      <c r="U433" s="14" t="s">
        <v>168</v>
      </c>
    </row>
    <row r="434" customFormat="false" ht="15" hidden="false" customHeight="true" outlineLevel="0" collapsed="false">
      <c r="A434" s="14" t="str">
        <f aca="false">IF(B434="","","ARG-"&amp;TEXT(ROW()-1,"0000"))</f>
        <v>ARG-0433</v>
      </c>
      <c r="B434" s="14" t="s">
        <v>1855</v>
      </c>
      <c r="C434" s="14" t="str">
        <f aca="false">IF(B434="","",IF(LEFT(B434,3)="INT","Intramuraal",IF(LEFT(B434,3)="GVS","GVS","")))</f>
        <v>Intramuraal</v>
      </c>
      <c r="D434" s="14" t="str">
        <f aca="false">IF(B434="","",IFERROR(INDEX(Intramuraal!$F:$F,MATCH(B434,Intramuraal!$A:$A,0)),IFERROR(INDEX(GVS!$F:$F,MATCH(B434,GVS!$A:$A,0)),"onbekend ID")))</f>
        <v>tucatinib (Tukysa®) in combinatie met trastuzumab en capecitabine</v>
      </c>
      <c r="E434" s="15" t="n">
        <f aca="false">IF(B434="","",IFERROR(IF(INDEX(Intramuraal!$C:$C,MATCH(B434,Intramuraal!$A:$A,0))="","",INDEX(Intramuraal!$C:$C,MATCH(B434,Intramuraal!$A:$A,0))),IFERROR(IF(INDEX(GVS!$C:$C,MATCH(B434,GVS!$A:$A,0))="","",INDEX(GVS!$C:$C,MATCH(B434,GVS!$A:$A,0))),"")))</f>
        <v>44578</v>
      </c>
      <c r="F434" s="14" t="str">
        <f aca="false">IF(B434="","",IFERROR(IF(INDEX(Intramuraal!$J:$J,MATCH(B434,Intramuraal!$A:$A,0))="","",INDEX(Intramuraal!$J:$J,MATCH(B434,Intramuraal!$A:$A,0))),IFERROR(IF(INDEX(GVS!$J:$J,MATCH(B434,GVS!$A:$A,0))="","",INDEX(GVS!$J:$J,MATCH(B434,GVS!$A:$A,0))),"")))</f>
        <v>Oncologie (solide tumoren)</v>
      </c>
      <c r="G434" s="14" t="str">
        <f aca="false">IF(B434="","",IFERROR(IF(INDEX(Intramuraal!$N:$N,MATCH(B434,Intramuraal!$A:$A,0))="","",INDEX(Intramuraal!$N:$N,MATCH(B434,Intramuraal!$A:$A,0))),IFERROR(IF(INDEX(GVS!$N:$N,MATCH(B434,GVS!$A:$A,0))="","",INDEX(GVS!$N:$N,MATCH(B434,GVS!$A:$A,0))),"")))</f>
        <v>Borstkanker</v>
      </c>
      <c r="H434" s="14" t="str">
        <f aca="false">IF(B434="","",IFERROR(IF(INDEX(Intramuraal!$O:$O,MATCH(B434,Intramuraal!$A:$A,0))="","",INDEX(Intramuraal!$O:$O,MATCH(B434,Intramuraal!$A:$A,0))),IFERROR(IF(INDEX(GVS!$O:$O,MATCH(B434,GVS!$A:$A,0))="","",INDEX(GVS!$O:$O,MATCH(B434,GVS!$A:$A,0))),"")))</f>
        <v>3e lijn of later</v>
      </c>
      <c r="I434" s="14" t="s">
        <v>7532</v>
      </c>
      <c r="J434" s="14" t="s">
        <v>7678</v>
      </c>
      <c r="K434" s="16" t="s">
        <v>9132</v>
      </c>
      <c r="L434" s="14" t="s">
        <v>7535</v>
      </c>
      <c r="M434" s="14" t="s">
        <v>7536</v>
      </c>
      <c r="N434" s="16" t="s">
        <v>9133</v>
      </c>
      <c r="O434" s="14" t="s">
        <v>7607</v>
      </c>
      <c r="P434" s="14" t="s">
        <v>8037</v>
      </c>
      <c r="Q434" s="16"/>
      <c r="R434" s="14" t="s">
        <v>9134</v>
      </c>
      <c r="S434" s="14" t="s">
        <v>9095</v>
      </c>
      <c r="T434" s="15" t="n">
        <v>46288</v>
      </c>
      <c r="U434" s="14" t="s">
        <v>168</v>
      </c>
    </row>
    <row r="435" customFormat="false" ht="15" hidden="false" customHeight="true" outlineLevel="0" collapsed="false">
      <c r="A435" s="14" t="str">
        <f aca="false">IF(B435="","","ARG-"&amp;TEXT(ROW()-1,"0000"))</f>
        <v>ARG-0434</v>
      </c>
      <c r="B435" s="14" t="s">
        <v>1855</v>
      </c>
      <c r="C435" s="14" t="str">
        <f aca="false">IF(B435="","",IF(LEFT(B435,3)="INT","Intramuraal",IF(LEFT(B435,3)="GVS","GVS","")))</f>
        <v>Intramuraal</v>
      </c>
      <c r="D435" s="14" t="str">
        <f aca="false">IF(B435="","",IFERROR(INDEX(Intramuraal!$F:$F,MATCH(B435,Intramuraal!$A:$A,0)),IFERROR(INDEX(GVS!$F:$F,MATCH(B435,GVS!$A:$A,0)),"onbekend ID")))</f>
        <v>tucatinib (Tukysa®) in combinatie met trastuzumab en capecitabine</v>
      </c>
      <c r="E435" s="15" t="n">
        <f aca="false">IF(B435="","",IFERROR(IF(INDEX(Intramuraal!$C:$C,MATCH(B435,Intramuraal!$A:$A,0))="","",INDEX(Intramuraal!$C:$C,MATCH(B435,Intramuraal!$A:$A,0))),IFERROR(IF(INDEX(GVS!$C:$C,MATCH(B435,GVS!$A:$A,0))="","",INDEX(GVS!$C:$C,MATCH(B435,GVS!$A:$A,0))),"")))</f>
        <v>44578</v>
      </c>
      <c r="F435" s="14" t="str">
        <f aca="false">IF(B435="","",IFERROR(IF(INDEX(Intramuraal!$J:$J,MATCH(B435,Intramuraal!$A:$A,0))="","",INDEX(Intramuraal!$J:$J,MATCH(B435,Intramuraal!$A:$A,0))),IFERROR(IF(INDEX(GVS!$J:$J,MATCH(B435,GVS!$A:$A,0))="","",INDEX(GVS!$J:$J,MATCH(B435,GVS!$A:$A,0))),"")))</f>
        <v>Oncologie (solide tumoren)</v>
      </c>
      <c r="G435" s="14" t="str">
        <f aca="false">IF(B435="","",IFERROR(IF(INDEX(Intramuraal!$N:$N,MATCH(B435,Intramuraal!$A:$A,0))="","",INDEX(Intramuraal!$N:$N,MATCH(B435,Intramuraal!$A:$A,0))),IFERROR(IF(INDEX(GVS!$N:$N,MATCH(B435,GVS!$A:$A,0))="","",INDEX(GVS!$N:$N,MATCH(B435,GVS!$A:$A,0))),"")))</f>
        <v>Borstkanker</v>
      </c>
      <c r="H435" s="14" t="str">
        <f aca="false">IF(B435="","",IFERROR(IF(INDEX(Intramuraal!$O:$O,MATCH(B435,Intramuraal!$A:$A,0))="","",INDEX(Intramuraal!$O:$O,MATCH(B435,Intramuraal!$A:$A,0))),IFERROR(IF(INDEX(GVS!$O:$O,MATCH(B435,GVS!$A:$A,0))="","",INDEX(GVS!$O:$O,MATCH(B435,GVS!$A:$A,0))),"")))</f>
        <v>3e lijn of later</v>
      </c>
      <c r="I435" s="14" t="s">
        <v>7580</v>
      </c>
      <c r="J435" s="14" t="s">
        <v>7604</v>
      </c>
      <c r="K435" s="16" t="s">
        <v>9135</v>
      </c>
      <c r="L435" s="14" t="s">
        <v>7586</v>
      </c>
      <c r="M435" s="14" t="s">
        <v>7536</v>
      </c>
      <c r="N435" s="16" t="s">
        <v>9136</v>
      </c>
      <c r="O435" s="14" t="s">
        <v>7607</v>
      </c>
      <c r="P435" s="14" t="s">
        <v>9137</v>
      </c>
      <c r="Q435" s="16"/>
      <c r="R435" s="14" t="s">
        <v>9138</v>
      </c>
      <c r="S435" s="14" t="s">
        <v>9095</v>
      </c>
      <c r="T435" s="15" t="n">
        <v>46288</v>
      </c>
      <c r="U435" s="14" t="s">
        <v>168</v>
      </c>
    </row>
    <row r="436" customFormat="false" ht="15" hidden="false" customHeight="true" outlineLevel="0" collapsed="false">
      <c r="A436" s="14" t="str">
        <f aca="false">IF(B436="","","ARG-"&amp;TEXT(ROW()-1,"0000"))</f>
        <v>ARG-0435</v>
      </c>
      <c r="B436" s="14" t="s">
        <v>1855</v>
      </c>
      <c r="C436" s="14" t="str">
        <f aca="false">IF(B436="","",IF(LEFT(B436,3)="INT","Intramuraal",IF(LEFT(B436,3)="GVS","GVS","")))</f>
        <v>Intramuraal</v>
      </c>
      <c r="D436" s="14" t="str">
        <f aca="false">IF(B436="","",IFERROR(INDEX(Intramuraal!$F:$F,MATCH(B436,Intramuraal!$A:$A,0)),IFERROR(INDEX(GVS!$F:$F,MATCH(B436,GVS!$A:$A,0)),"onbekend ID")))</f>
        <v>tucatinib (Tukysa®) in combinatie met trastuzumab en capecitabine</v>
      </c>
      <c r="E436" s="15" t="n">
        <f aca="false">IF(B436="","",IFERROR(IF(INDEX(Intramuraal!$C:$C,MATCH(B436,Intramuraal!$A:$A,0))="","",INDEX(Intramuraal!$C:$C,MATCH(B436,Intramuraal!$A:$A,0))),IFERROR(IF(INDEX(GVS!$C:$C,MATCH(B436,GVS!$A:$A,0))="","",INDEX(GVS!$C:$C,MATCH(B436,GVS!$A:$A,0))),"")))</f>
        <v>44578</v>
      </c>
      <c r="F436" s="14" t="str">
        <f aca="false">IF(B436="","",IFERROR(IF(INDEX(Intramuraal!$J:$J,MATCH(B436,Intramuraal!$A:$A,0))="","",INDEX(Intramuraal!$J:$J,MATCH(B436,Intramuraal!$A:$A,0))),IFERROR(IF(INDEX(GVS!$J:$J,MATCH(B436,GVS!$A:$A,0))="","",INDEX(GVS!$J:$J,MATCH(B436,GVS!$A:$A,0))),"")))</f>
        <v>Oncologie (solide tumoren)</v>
      </c>
      <c r="G436" s="14" t="str">
        <f aca="false">IF(B436="","",IFERROR(IF(INDEX(Intramuraal!$N:$N,MATCH(B436,Intramuraal!$A:$A,0))="","",INDEX(Intramuraal!$N:$N,MATCH(B436,Intramuraal!$A:$A,0))),IFERROR(IF(INDEX(GVS!$N:$N,MATCH(B436,GVS!$A:$A,0))="","",INDEX(GVS!$N:$N,MATCH(B436,GVS!$A:$A,0))),"")))</f>
        <v>Borstkanker</v>
      </c>
      <c r="H436" s="14" t="str">
        <f aca="false">IF(B436="","",IFERROR(IF(INDEX(Intramuraal!$O:$O,MATCH(B436,Intramuraal!$A:$A,0))="","",INDEX(Intramuraal!$O:$O,MATCH(B436,Intramuraal!$A:$A,0))),IFERROR(IF(INDEX(GVS!$O:$O,MATCH(B436,GVS!$A:$A,0))="","",INDEX(GVS!$O:$O,MATCH(B436,GVS!$A:$A,0))),"")))</f>
        <v>3e lijn of later</v>
      </c>
      <c r="I436" s="14" t="s">
        <v>7658</v>
      </c>
      <c r="J436" s="14" t="s">
        <v>7659</v>
      </c>
      <c r="K436" s="16" t="s">
        <v>9139</v>
      </c>
      <c r="L436" s="14" t="s">
        <v>7535</v>
      </c>
      <c r="M436" s="14" t="s">
        <v>7550</v>
      </c>
      <c r="N436" s="16" t="s">
        <v>9140</v>
      </c>
      <c r="O436" s="14" t="s">
        <v>7662</v>
      </c>
      <c r="P436" s="14" t="s">
        <v>7942</v>
      </c>
      <c r="Q436" s="16"/>
      <c r="R436" s="14" t="s">
        <v>9141</v>
      </c>
      <c r="S436" s="14" t="s">
        <v>9095</v>
      </c>
      <c r="T436" s="15" t="n">
        <v>46288</v>
      </c>
      <c r="U436" s="14" t="s">
        <v>168</v>
      </c>
    </row>
    <row r="437" customFormat="false" ht="15" hidden="false" customHeight="true" outlineLevel="0" collapsed="false">
      <c r="A437" s="14" t="str">
        <f aca="false">IF(B437="","","ARG-"&amp;TEXT(ROW()-1,"0000"))</f>
        <v>ARG-0436</v>
      </c>
      <c r="B437" s="14" t="s">
        <v>1826</v>
      </c>
      <c r="C437" s="14" t="str">
        <f aca="false">IF(B437="","",IF(LEFT(B437,3)="INT","Intramuraal",IF(LEFT(B437,3)="GVS","GVS","")))</f>
        <v>Intramuraal</v>
      </c>
      <c r="D437" s="14" t="str">
        <f aca="false">IF(B437="","",IFERROR(INDEX(Intramuraal!$F:$F,MATCH(B437,Intramuraal!$A:$A,0)),IFERROR(INDEX(GVS!$F:$F,MATCH(B437,GVS!$A:$A,0)),"onbekend ID")))</f>
        <v>cabozantinib in combinatie met nivolumab (Cabometyx®/Opdivo®)</v>
      </c>
      <c r="E437" s="15" t="n">
        <f aca="false">IF(B437="","",IFERROR(IF(INDEX(Intramuraal!$C:$C,MATCH(B437,Intramuraal!$A:$A,0))="","",INDEX(Intramuraal!$C:$C,MATCH(B437,Intramuraal!$A:$A,0))),IFERROR(IF(INDEX(GVS!$C:$C,MATCH(B437,GVS!$A:$A,0))="","",INDEX(GVS!$C:$C,MATCH(B437,GVS!$A:$A,0))),"")))</f>
        <v>44634</v>
      </c>
      <c r="F437" s="14" t="str">
        <f aca="false">IF(B437="","",IFERROR(IF(INDEX(Intramuraal!$J:$J,MATCH(B437,Intramuraal!$A:$A,0))="","",INDEX(Intramuraal!$J:$J,MATCH(B437,Intramuraal!$A:$A,0))),IFERROR(IF(INDEX(GVS!$J:$J,MATCH(B437,GVS!$A:$A,0))="","",INDEX(GVS!$J:$J,MATCH(B437,GVS!$A:$A,0))),"")))</f>
        <v>Oncologie (solide tumoren)</v>
      </c>
      <c r="G437" s="14" t="str">
        <f aca="false">IF(B437="","",IFERROR(IF(INDEX(Intramuraal!$N:$N,MATCH(B437,Intramuraal!$A:$A,0))="","",INDEX(Intramuraal!$N:$N,MATCH(B437,Intramuraal!$A:$A,0))),IFERROR(IF(INDEX(GVS!$N:$N,MATCH(B437,GVS!$A:$A,0))="","",INDEX(GVS!$N:$N,MATCH(B437,GVS!$A:$A,0))),"")))</f>
        <v>Niercelkanker</v>
      </c>
      <c r="H437" s="14" t="str">
        <f aca="false">IF(B437="","",IFERROR(IF(INDEX(Intramuraal!$O:$O,MATCH(B437,Intramuraal!$A:$A,0))="","",INDEX(Intramuraal!$O:$O,MATCH(B437,Intramuraal!$A:$A,0))),IFERROR(IF(INDEX(GVS!$O:$O,MATCH(B437,GVS!$A:$A,0))="","",INDEX(GVS!$O:$O,MATCH(B437,GVS!$A:$A,0))),"")))</f>
        <v>1e lijn</v>
      </c>
      <c r="I437" s="14" t="s">
        <v>7532</v>
      </c>
      <c r="J437" s="14" t="s">
        <v>7533</v>
      </c>
      <c r="K437" s="16" t="s">
        <v>9142</v>
      </c>
      <c r="L437" s="14" t="s">
        <v>7535</v>
      </c>
      <c r="M437" s="14" t="s">
        <v>7536</v>
      </c>
      <c r="N437" s="16" t="s">
        <v>9143</v>
      </c>
      <c r="O437" s="14" t="s">
        <v>7607</v>
      </c>
      <c r="P437" s="14" t="s">
        <v>8037</v>
      </c>
      <c r="Q437" s="16"/>
      <c r="R437" s="14" t="s">
        <v>9144</v>
      </c>
      <c r="S437" s="14" t="s">
        <v>9145</v>
      </c>
      <c r="T437" s="15" t="n">
        <v>46288</v>
      </c>
      <c r="U437" s="14" t="s">
        <v>168</v>
      </c>
    </row>
    <row r="438" customFormat="false" ht="15" hidden="false" customHeight="true" outlineLevel="0" collapsed="false">
      <c r="A438" s="14" t="str">
        <f aca="false">IF(B438="","","ARG-"&amp;TEXT(ROW()-1,"0000"))</f>
        <v>ARG-0437</v>
      </c>
      <c r="B438" s="14" t="s">
        <v>1826</v>
      </c>
      <c r="C438" s="14" t="str">
        <f aca="false">IF(B438="","",IF(LEFT(B438,3)="INT","Intramuraal",IF(LEFT(B438,3)="GVS","GVS","")))</f>
        <v>Intramuraal</v>
      </c>
      <c r="D438" s="14" t="str">
        <f aca="false">IF(B438="","",IFERROR(INDEX(Intramuraal!$F:$F,MATCH(B438,Intramuraal!$A:$A,0)),IFERROR(INDEX(GVS!$F:$F,MATCH(B438,GVS!$A:$A,0)),"onbekend ID")))</f>
        <v>cabozantinib in combinatie met nivolumab (Cabometyx®/Opdivo®)</v>
      </c>
      <c r="E438" s="15" t="n">
        <f aca="false">IF(B438="","",IFERROR(IF(INDEX(Intramuraal!$C:$C,MATCH(B438,Intramuraal!$A:$A,0))="","",INDEX(Intramuraal!$C:$C,MATCH(B438,Intramuraal!$A:$A,0))),IFERROR(IF(INDEX(GVS!$C:$C,MATCH(B438,GVS!$A:$A,0))="","",INDEX(GVS!$C:$C,MATCH(B438,GVS!$A:$A,0))),"")))</f>
        <v>44634</v>
      </c>
      <c r="F438" s="14" t="str">
        <f aca="false">IF(B438="","",IFERROR(IF(INDEX(Intramuraal!$J:$J,MATCH(B438,Intramuraal!$A:$A,0))="","",INDEX(Intramuraal!$J:$J,MATCH(B438,Intramuraal!$A:$A,0))),IFERROR(IF(INDEX(GVS!$J:$J,MATCH(B438,GVS!$A:$A,0))="","",INDEX(GVS!$J:$J,MATCH(B438,GVS!$A:$A,0))),"")))</f>
        <v>Oncologie (solide tumoren)</v>
      </c>
      <c r="G438" s="14" t="str">
        <f aca="false">IF(B438="","",IFERROR(IF(INDEX(Intramuraal!$N:$N,MATCH(B438,Intramuraal!$A:$A,0))="","",INDEX(Intramuraal!$N:$N,MATCH(B438,Intramuraal!$A:$A,0))),IFERROR(IF(INDEX(GVS!$N:$N,MATCH(B438,GVS!$A:$A,0))="","",INDEX(GVS!$N:$N,MATCH(B438,GVS!$A:$A,0))),"")))</f>
        <v>Niercelkanker</v>
      </c>
      <c r="H438" s="14" t="str">
        <f aca="false">IF(B438="","",IFERROR(IF(INDEX(Intramuraal!$O:$O,MATCH(B438,Intramuraal!$A:$A,0))="","",INDEX(Intramuraal!$O:$O,MATCH(B438,Intramuraal!$A:$A,0))),IFERROR(IF(INDEX(GVS!$O:$O,MATCH(B438,GVS!$A:$A,0))="","",INDEX(GVS!$O:$O,MATCH(B438,GVS!$A:$A,0))),"")))</f>
        <v>1e lijn</v>
      </c>
      <c r="I438" s="14" t="s">
        <v>7532</v>
      </c>
      <c r="J438" s="14" t="s">
        <v>2691</v>
      </c>
      <c r="K438" s="16" t="s">
        <v>9146</v>
      </c>
      <c r="L438" s="14" t="s">
        <v>7549</v>
      </c>
      <c r="M438" s="14" t="s">
        <v>7550</v>
      </c>
      <c r="N438" s="16" t="s">
        <v>9147</v>
      </c>
      <c r="O438" s="14" t="s">
        <v>7633</v>
      </c>
      <c r="P438" s="14" t="s">
        <v>7723</v>
      </c>
      <c r="Q438" s="16"/>
      <c r="R438" s="14" t="s">
        <v>9148</v>
      </c>
      <c r="S438" s="14" t="s">
        <v>9145</v>
      </c>
      <c r="T438" s="15" t="n">
        <v>46288</v>
      </c>
      <c r="U438" s="14" t="s">
        <v>168</v>
      </c>
    </row>
    <row r="439" customFormat="false" ht="15" hidden="false" customHeight="true" outlineLevel="0" collapsed="false">
      <c r="A439" s="14" t="str">
        <f aca="false">IF(B439="","","ARG-"&amp;TEXT(ROW()-1,"0000"))</f>
        <v>ARG-0438</v>
      </c>
      <c r="B439" s="14" t="s">
        <v>1826</v>
      </c>
      <c r="C439" s="14" t="str">
        <f aca="false">IF(B439="","",IF(LEFT(B439,3)="INT","Intramuraal",IF(LEFT(B439,3)="GVS","GVS","")))</f>
        <v>Intramuraal</v>
      </c>
      <c r="D439" s="14" t="str">
        <f aca="false">IF(B439="","",IFERROR(INDEX(Intramuraal!$F:$F,MATCH(B439,Intramuraal!$A:$A,0)),IFERROR(INDEX(GVS!$F:$F,MATCH(B439,GVS!$A:$A,0)),"onbekend ID")))</f>
        <v>cabozantinib in combinatie met nivolumab (Cabometyx®/Opdivo®)</v>
      </c>
      <c r="E439" s="15" t="n">
        <f aca="false">IF(B439="","",IFERROR(IF(INDEX(Intramuraal!$C:$C,MATCH(B439,Intramuraal!$A:$A,0))="","",INDEX(Intramuraal!$C:$C,MATCH(B439,Intramuraal!$A:$A,0))),IFERROR(IF(INDEX(GVS!$C:$C,MATCH(B439,GVS!$A:$A,0))="","",INDEX(GVS!$C:$C,MATCH(B439,GVS!$A:$A,0))),"")))</f>
        <v>44634</v>
      </c>
      <c r="F439" s="14" t="str">
        <f aca="false">IF(B439="","",IFERROR(IF(INDEX(Intramuraal!$J:$J,MATCH(B439,Intramuraal!$A:$A,0))="","",INDEX(Intramuraal!$J:$J,MATCH(B439,Intramuraal!$A:$A,0))),IFERROR(IF(INDEX(GVS!$J:$J,MATCH(B439,GVS!$A:$A,0))="","",INDEX(GVS!$J:$J,MATCH(B439,GVS!$A:$A,0))),"")))</f>
        <v>Oncologie (solide tumoren)</v>
      </c>
      <c r="G439" s="14" t="str">
        <f aca="false">IF(B439="","",IFERROR(IF(INDEX(Intramuraal!$N:$N,MATCH(B439,Intramuraal!$A:$A,0))="","",INDEX(Intramuraal!$N:$N,MATCH(B439,Intramuraal!$A:$A,0))),IFERROR(IF(INDEX(GVS!$N:$N,MATCH(B439,GVS!$A:$A,0))="","",INDEX(GVS!$N:$N,MATCH(B439,GVS!$A:$A,0))),"")))</f>
        <v>Niercelkanker</v>
      </c>
      <c r="H439" s="14" t="str">
        <f aca="false">IF(B439="","",IFERROR(IF(INDEX(Intramuraal!$O:$O,MATCH(B439,Intramuraal!$A:$A,0))="","",INDEX(Intramuraal!$O:$O,MATCH(B439,Intramuraal!$A:$A,0))),IFERROR(IF(INDEX(GVS!$O:$O,MATCH(B439,GVS!$A:$A,0))="","",INDEX(GVS!$O:$O,MATCH(B439,GVS!$A:$A,0))),"")))</f>
        <v>1e lijn</v>
      </c>
      <c r="I439" s="14" t="s">
        <v>7580</v>
      </c>
      <c r="J439" s="14" t="s">
        <v>7604</v>
      </c>
      <c r="K439" s="16" t="s">
        <v>9149</v>
      </c>
      <c r="L439" s="14" t="s">
        <v>7549</v>
      </c>
      <c r="M439" s="14" t="s">
        <v>7536</v>
      </c>
      <c r="N439" s="16" t="s">
        <v>9150</v>
      </c>
      <c r="O439" s="14" t="s">
        <v>7607</v>
      </c>
      <c r="P439" s="14" t="s">
        <v>8154</v>
      </c>
      <c r="Q439" s="16"/>
      <c r="R439" s="14" t="s">
        <v>9151</v>
      </c>
      <c r="S439" s="14" t="s">
        <v>9145</v>
      </c>
      <c r="T439" s="15" t="n">
        <v>46288</v>
      </c>
      <c r="U439" s="14" t="s">
        <v>168</v>
      </c>
    </row>
    <row r="440" customFormat="false" ht="15" hidden="false" customHeight="true" outlineLevel="0" collapsed="false">
      <c r="A440" s="14" t="str">
        <f aca="false">IF(B440="","","ARG-"&amp;TEXT(ROW()-1,"0000"))</f>
        <v>ARG-0439</v>
      </c>
      <c r="B440" s="14" t="s">
        <v>1826</v>
      </c>
      <c r="C440" s="14" t="str">
        <f aca="false">IF(B440="","",IF(LEFT(B440,3)="INT","Intramuraal",IF(LEFT(B440,3)="GVS","GVS","")))</f>
        <v>Intramuraal</v>
      </c>
      <c r="D440" s="14" t="str">
        <f aca="false">IF(B440="","",IFERROR(INDEX(Intramuraal!$F:$F,MATCH(B440,Intramuraal!$A:$A,0)),IFERROR(INDEX(GVS!$F:$F,MATCH(B440,GVS!$A:$A,0)),"onbekend ID")))</f>
        <v>cabozantinib in combinatie met nivolumab (Cabometyx®/Opdivo®)</v>
      </c>
      <c r="E440" s="15" t="n">
        <f aca="false">IF(B440="","",IFERROR(IF(INDEX(Intramuraal!$C:$C,MATCH(B440,Intramuraal!$A:$A,0))="","",INDEX(Intramuraal!$C:$C,MATCH(B440,Intramuraal!$A:$A,0))),IFERROR(IF(INDEX(GVS!$C:$C,MATCH(B440,GVS!$A:$A,0))="","",INDEX(GVS!$C:$C,MATCH(B440,GVS!$A:$A,0))),"")))</f>
        <v>44634</v>
      </c>
      <c r="F440" s="14" t="str">
        <f aca="false">IF(B440="","",IFERROR(IF(INDEX(Intramuraal!$J:$J,MATCH(B440,Intramuraal!$A:$A,0))="","",INDEX(Intramuraal!$J:$J,MATCH(B440,Intramuraal!$A:$A,0))),IFERROR(IF(INDEX(GVS!$J:$J,MATCH(B440,GVS!$A:$A,0))="","",INDEX(GVS!$J:$J,MATCH(B440,GVS!$A:$A,0))),"")))</f>
        <v>Oncologie (solide tumoren)</v>
      </c>
      <c r="G440" s="14" t="str">
        <f aca="false">IF(B440="","",IFERROR(IF(INDEX(Intramuraal!$N:$N,MATCH(B440,Intramuraal!$A:$A,0))="","",INDEX(Intramuraal!$N:$N,MATCH(B440,Intramuraal!$A:$A,0))),IFERROR(IF(INDEX(GVS!$N:$N,MATCH(B440,GVS!$A:$A,0))="","",INDEX(GVS!$N:$N,MATCH(B440,GVS!$A:$A,0))),"")))</f>
        <v>Niercelkanker</v>
      </c>
      <c r="H440" s="14" t="str">
        <f aca="false">IF(B440="","",IFERROR(IF(INDEX(Intramuraal!$O:$O,MATCH(B440,Intramuraal!$A:$A,0))="","",INDEX(Intramuraal!$O:$O,MATCH(B440,Intramuraal!$A:$A,0))),IFERROR(IF(INDEX(GVS!$O:$O,MATCH(B440,GVS!$A:$A,0))="","",INDEX(GVS!$O:$O,MATCH(B440,GVS!$A:$A,0))),"")))</f>
        <v>1e lijn</v>
      </c>
      <c r="I440" s="14" t="s">
        <v>7658</v>
      </c>
      <c r="J440" s="14" t="s">
        <v>7712</v>
      </c>
      <c r="K440" s="16" t="s">
        <v>9152</v>
      </c>
      <c r="L440" s="14" t="s">
        <v>7549</v>
      </c>
      <c r="M440" s="14" t="s">
        <v>7550</v>
      </c>
      <c r="N440" s="16" t="s">
        <v>9153</v>
      </c>
      <c r="O440" s="14" t="s">
        <v>7662</v>
      </c>
      <c r="P440" s="14" t="s">
        <v>8983</v>
      </c>
      <c r="Q440" s="16"/>
      <c r="R440" s="14" t="s">
        <v>9154</v>
      </c>
      <c r="S440" s="14" t="s">
        <v>9145</v>
      </c>
      <c r="T440" s="15" t="n">
        <v>46288</v>
      </c>
      <c r="U440" s="14" t="s">
        <v>168</v>
      </c>
    </row>
    <row r="441" customFormat="false" ht="15" hidden="false" customHeight="true" outlineLevel="0" collapsed="false">
      <c r="A441" s="14" t="str">
        <f aca="false">IF(B441="","","ARG-"&amp;TEXT(ROW()-1,"0000"))</f>
        <v>ARG-0440</v>
      </c>
      <c r="B441" s="14" t="s">
        <v>1780</v>
      </c>
      <c r="C441" s="14" t="str">
        <f aca="false">IF(B441="","",IF(LEFT(B441,3)="INT","Intramuraal",IF(LEFT(B441,3)="GVS","GVS","")))</f>
        <v>Intramuraal</v>
      </c>
      <c r="D441" s="14" t="str">
        <f aca="false">IF(B441="","",IFERROR(INDEX(Intramuraal!$F:$F,MATCH(B441,Intramuraal!$A:$A,0)),IFERROR(INDEX(GVS!$F:$F,MATCH(B441,GVS!$A:$A,0)),"onbekend ID")))</f>
        <v>risdiplam (Evrysdi®)</v>
      </c>
      <c r="E441" s="15" t="n">
        <f aca="false">IF(B441="","",IFERROR(IF(INDEX(Intramuraal!$C:$C,MATCH(B441,Intramuraal!$A:$A,0))="","",INDEX(Intramuraal!$C:$C,MATCH(B441,Intramuraal!$A:$A,0))),IFERROR(IF(INDEX(GVS!$C:$C,MATCH(B441,GVS!$A:$A,0))="","",INDEX(GVS!$C:$C,MATCH(B441,GVS!$A:$A,0))),"")))</f>
        <v>44757</v>
      </c>
      <c r="F441" s="14" t="str">
        <f aca="false">IF(B441="","",IFERROR(IF(INDEX(Intramuraal!$J:$J,MATCH(B441,Intramuraal!$A:$A,0))="","",INDEX(Intramuraal!$J:$J,MATCH(B441,Intramuraal!$A:$A,0))),IFERROR(IF(INDEX(GVS!$J:$J,MATCH(B441,GVS!$A:$A,0))="","",INDEX(GVS!$J:$J,MATCH(B441,GVS!$A:$A,0))),"")))</f>
        <v>Neurologie</v>
      </c>
      <c r="G441" s="14" t="str">
        <f aca="false">IF(B441="","",IFERROR(IF(INDEX(Intramuraal!$N:$N,MATCH(B441,Intramuraal!$A:$A,0))="","",INDEX(Intramuraal!$N:$N,MATCH(B441,Intramuraal!$A:$A,0))),IFERROR(IF(INDEX(GVS!$N:$N,MATCH(B441,GVS!$A:$A,0))="","",INDEX(GVS!$N:$N,MATCH(B441,GVS!$A:$A,0))),"")))</f>
        <v>Niet-oncologisch (zie Indicatie)</v>
      </c>
      <c r="H441" s="14" t="str">
        <f aca="false">IF(B441="","",IFERROR(IF(INDEX(Intramuraal!$O:$O,MATCH(B441,Intramuraal!$A:$A,0))="","",INDEX(Intramuraal!$O:$O,MATCH(B441,Intramuraal!$A:$A,0))),IFERROR(IF(INDEX(GVS!$O:$O,MATCH(B441,GVS!$A:$A,0))="","",INDEX(GVS!$O:$O,MATCH(B441,GVS!$A:$A,0))),"")))</f>
        <v>Meerdere lijnen / indicatiebreed</v>
      </c>
      <c r="I441" s="14" t="s">
        <v>7532</v>
      </c>
      <c r="J441" s="14" t="s">
        <v>7547</v>
      </c>
      <c r="K441" s="16" t="s">
        <v>9155</v>
      </c>
      <c r="L441" s="14" t="s">
        <v>7535</v>
      </c>
      <c r="M441" s="14" t="s">
        <v>7536</v>
      </c>
      <c r="N441" s="16" t="s">
        <v>9156</v>
      </c>
      <c r="O441" s="14" t="s">
        <v>7607</v>
      </c>
      <c r="P441" s="14" t="s">
        <v>9157</v>
      </c>
      <c r="Q441" s="16"/>
      <c r="R441" s="14" t="s">
        <v>9158</v>
      </c>
      <c r="S441" s="14" t="s">
        <v>9159</v>
      </c>
      <c r="T441" s="15" t="n">
        <v>46288</v>
      </c>
      <c r="U441" s="14" t="s">
        <v>168</v>
      </c>
    </row>
    <row r="442" customFormat="false" ht="15" hidden="false" customHeight="true" outlineLevel="0" collapsed="false">
      <c r="A442" s="14" t="str">
        <f aca="false">IF(B442="","","ARG-"&amp;TEXT(ROW()-1,"0000"))</f>
        <v>ARG-0441</v>
      </c>
      <c r="B442" s="14" t="s">
        <v>1780</v>
      </c>
      <c r="C442" s="14" t="str">
        <f aca="false">IF(B442="","",IF(LEFT(B442,3)="INT","Intramuraal",IF(LEFT(B442,3)="GVS","GVS","")))</f>
        <v>Intramuraal</v>
      </c>
      <c r="D442" s="14" t="str">
        <f aca="false">IF(B442="","",IFERROR(INDEX(Intramuraal!$F:$F,MATCH(B442,Intramuraal!$A:$A,0)),IFERROR(INDEX(GVS!$F:$F,MATCH(B442,GVS!$A:$A,0)),"onbekend ID")))</f>
        <v>risdiplam (Evrysdi®)</v>
      </c>
      <c r="E442" s="15" t="n">
        <f aca="false">IF(B442="","",IFERROR(IF(INDEX(Intramuraal!$C:$C,MATCH(B442,Intramuraal!$A:$A,0))="","",INDEX(Intramuraal!$C:$C,MATCH(B442,Intramuraal!$A:$A,0))),IFERROR(IF(INDEX(GVS!$C:$C,MATCH(B442,GVS!$A:$A,0))="","",INDEX(GVS!$C:$C,MATCH(B442,GVS!$A:$A,0))),"")))</f>
        <v>44757</v>
      </c>
      <c r="F442" s="14" t="str">
        <f aca="false">IF(B442="","",IFERROR(IF(INDEX(Intramuraal!$J:$J,MATCH(B442,Intramuraal!$A:$A,0))="","",INDEX(Intramuraal!$J:$J,MATCH(B442,Intramuraal!$A:$A,0))),IFERROR(IF(INDEX(GVS!$J:$J,MATCH(B442,GVS!$A:$A,0))="","",INDEX(GVS!$J:$J,MATCH(B442,GVS!$A:$A,0))),"")))</f>
        <v>Neurologie</v>
      </c>
      <c r="G442" s="14" t="str">
        <f aca="false">IF(B442="","",IFERROR(IF(INDEX(Intramuraal!$N:$N,MATCH(B442,Intramuraal!$A:$A,0))="","",INDEX(Intramuraal!$N:$N,MATCH(B442,Intramuraal!$A:$A,0))),IFERROR(IF(INDEX(GVS!$N:$N,MATCH(B442,GVS!$A:$A,0))="","",INDEX(GVS!$N:$N,MATCH(B442,GVS!$A:$A,0))),"")))</f>
        <v>Niet-oncologisch (zie Indicatie)</v>
      </c>
      <c r="H442" s="14" t="str">
        <f aca="false">IF(B442="","",IFERROR(IF(INDEX(Intramuraal!$O:$O,MATCH(B442,Intramuraal!$A:$A,0))="","",INDEX(Intramuraal!$O:$O,MATCH(B442,Intramuraal!$A:$A,0))),IFERROR(IF(INDEX(GVS!$O:$O,MATCH(B442,GVS!$A:$A,0))="","",INDEX(GVS!$O:$O,MATCH(B442,GVS!$A:$A,0))),"")))</f>
        <v>Meerdere lijnen / indicatiebreed</v>
      </c>
      <c r="I442" s="14" t="s">
        <v>7532</v>
      </c>
      <c r="J442" s="14" t="s">
        <v>7599</v>
      </c>
      <c r="K442" s="16" t="s">
        <v>9160</v>
      </c>
      <c r="L442" s="14" t="s">
        <v>7549</v>
      </c>
      <c r="M442" s="14" t="s">
        <v>7536</v>
      </c>
      <c r="N442" s="16" t="s">
        <v>9161</v>
      </c>
      <c r="O442" s="14" t="s">
        <v>7607</v>
      </c>
      <c r="P442" s="14" t="s">
        <v>7844</v>
      </c>
      <c r="Q442" s="16"/>
      <c r="R442" s="14" t="s">
        <v>9162</v>
      </c>
      <c r="S442" s="14" t="s">
        <v>9159</v>
      </c>
      <c r="T442" s="15" t="n">
        <v>46288</v>
      </c>
      <c r="U442" s="14" t="s">
        <v>168</v>
      </c>
    </row>
    <row r="443" customFormat="false" ht="15" hidden="false" customHeight="true" outlineLevel="0" collapsed="false">
      <c r="A443" s="14" t="str">
        <f aca="false">IF(B443="","","ARG-"&amp;TEXT(ROW()-1,"0000"))</f>
        <v>ARG-0442</v>
      </c>
      <c r="B443" s="14" t="s">
        <v>1780</v>
      </c>
      <c r="C443" s="14" t="str">
        <f aca="false">IF(B443="","",IF(LEFT(B443,3)="INT","Intramuraal",IF(LEFT(B443,3)="GVS","GVS","")))</f>
        <v>Intramuraal</v>
      </c>
      <c r="D443" s="14" t="str">
        <f aca="false">IF(B443="","",IFERROR(INDEX(Intramuraal!$F:$F,MATCH(B443,Intramuraal!$A:$A,0)),IFERROR(INDEX(GVS!$F:$F,MATCH(B443,GVS!$A:$A,0)),"onbekend ID")))</f>
        <v>risdiplam (Evrysdi®)</v>
      </c>
      <c r="E443" s="15" t="n">
        <f aca="false">IF(B443="","",IFERROR(IF(INDEX(Intramuraal!$C:$C,MATCH(B443,Intramuraal!$A:$A,0))="","",INDEX(Intramuraal!$C:$C,MATCH(B443,Intramuraal!$A:$A,0))),IFERROR(IF(INDEX(GVS!$C:$C,MATCH(B443,GVS!$A:$A,0))="","",INDEX(GVS!$C:$C,MATCH(B443,GVS!$A:$A,0))),"")))</f>
        <v>44757</v>
      </c>
      <c r="F443" s="14" t="str">
        <f aca="false">IF(B443="","",IFERROR(IF(INDEX(Intramuraal!$J:$J,MATCH(B443,Intramuraal!$A:$A,0))="","",INDEX(Intramuraal!$J:$J,MATCH(B443,Intramuraal!$A:$A,0))),IFERROR(IF(INDEX(GVS!$J:$J,MATCH(B443,GVS!$A:$A,0))="","",INDEX(GVS!$J:$J,MATCH(B443,GVS!$A:$A,0))),"")))</f>
        <v>Neurologie</v>
      </c>
      <c r="G443" s="14" t="str">
        <f aca="false">IF(B443="","",IFERROR(IF(INDEX(Intramuraal!$N:$N,MATCH(B443,Intramuraal!$A:$A,0))="","",INDEX(Intramuraal!$N:$N,MATCH(B443,Intramuraal!$A:$A,0))),IFERROR(IF(INDEX(GVS!$N:$N,MATCH(B443,GVS!$A:$A,0))="","",INDEX(GVS!$N:$N,MATCH(B443,GVS!$A:$A,0))),"")))</f>
        <v>Niet-oncologisch (zie Indicatie)</v>
      </c>
      <c r="H443" s="14" t="str">
        <f aca="false">IF(B443="","",IFERROR(IF(INDEX(Intramuraal!$O:$O,MATCH(B443,Intramuraal!$A:$A,0))="","",INDEX(Intramuraal!$O:$O,MATCH(B443,Intramuraal!$A:$A,0))),IFERROR(IF(INDEX(GVS!$O:$O,MATCH(B443,GVS!$A:$A,0))="","",INDEX(GVS!$O:$O,MATCH(B443,GVS!$A:$A,0))),"")))</f>
        <v>Meerdere lijnen / indicatiebreed</v>
      </c>
      <c r="I443" s="14" t="s">
        <v>7580</v>
      </c>
      <c r="J443" s="14" t="s">
        <v>7604</v>
      </c>
      <c r="K443" s="16" t="s">
        <v>9163</v>
      </c>
      <c r="L443" s="14" t="s">
        <v>7586</v>
      </c>
      <c r="M443" s="14" t="s">
        <v>7536</v>
      </c>
      <c r="N443" s="16" t="s">
        <v>9164</v>
      </c>
      <c r="O443" s="14" t="s">
        <v>7607</v>
      </c>
      <c r="P443" s="14" t="s">
        <v>9165</v>
      </c>
      <c r="Q443" s="16"/>
      <c r="R443" s="14" t="s">
        <v>9166</v>
      </c>
      <c r="S443" s="14" t="s">
        <v>9159</v>
      </c>
      <c r="T443" s="15" t="n">
        <v>46288</v>
      </c>
      <c r="U443" s="14" t="s">
        <v>168</v>
      </c>
    </row>
    <row r="444" customFormat="false" ht="15" hidden="false" customHeight="true" outlineLevel="0" collapsed="false">
      <c r="A444" s="14" t="str">
        <f aca="false">IF(B444="","","ARG-"&amp;TEXT(ROW()-1,"0000"))</f>
        <v>ARG-0443</v>
      </c>
      <c r="B444" s="14" t="s">
        <v>1780</v>
      </c>
      <c r="C444" s="14" t="str">
        <f aca="false">IF(B444="","",IF(LEFT(B444,3)="INT","Intramuraal",IF(LEFT(B444,3)="GVS","GVS","")))</f>
        <v>Intramuraal</v>
      </c>
      <c r="D444" s="14" t="str">
        <f aca="false">IF(B444="","",IFERROR(INDEX(Intramuraal!$F:$F,MATCH(B444,Intramuraal!$A:$A,0)),IFERROR(INDEX(GVS!$F:$F,MATCH(B444,GVS!$A:$A,0)),"onbekend ID")))</f>
        <v>risdiplam (Evrysdi®)</v>
      </c>
      <c r="E444" s="15" t="n">
        <f aca="false">IF(B444="","",IFERROR(IF(INDEX(Intramuraal!$C:$C,MATCH(B444,Intramuraal!$A:$A,0))="","",INDEX(Intramuraal!$C:$C,MATCH(B444,Intramuraal!$A:$A,0))),IFERROR(IF(INDEX(GVS!$C:$C,MATCH(B444,GVS!$A:$A,0))="","",INDEX(GVS!$C:$C,MATCH(B444,GVS!$A:$A,0))),"")))</f>
        <v>44757</v>
      </c>
      <c r="F444" s="14" t="str">
        <f aca="false">IF(B444="","",IFERROR(IF(INDEX(Intramuraal!$J:$J,MATCH(B444,Intramuraal!$A:$A,0))="","",INDEX(Intramuraal!$J:$J,MATCH(B444,Intramuraal!$A:$A,0))),IFERROR(IF(INDEX(GVS!$J:$J,MATCH(B444,GVS!$A:$A,0))="","",INDEX(GVS!$J:$J,MATCH(B444,GVS!$A:$A,0))),"")))</f>
        <v>Neurologie</v>
      </c>
      <c r="G444" s="14" t="str">
        <f aca="false">IF(B444="","",IFERROR(IF(INDEX(Intramuraal!$N:$N,MATCH(B444,Intramuraal!$A:$A,0))="","",INDEX(Intramuraal!$N:$N,MATCH(B444,Intramuraal!$A:$A,0))),IFERROR(IF(INDEX(GVS!$N:$N,MATCH(B444,GVS!$A:$A,0))="","",INDEX(GVS!$N:$N,MATCH(B444,GVS!$A:$A,0))),"")))</f>
        <v>Niet-oncologisch (zie Indicatie)</v>
      </c>
      <c r="H444" s="14" t="str">
        <f aca="false">IF(B444="","",IFERROR(IF(INDEX(Intramuraal!$O:$O,MATCH(B444,Intramuraal!$A:$A,0))="","",INDEX(Intramuraal!$O:$O,MATCH(B444,Intramuraal!$A:$A,0))),IFERROR(IF(INDEX(GVS!$O:$O,MATCH(B444,GVS!$A:$A,0))="","",INDEX(GVS!$O:$O,MATCH(B444,GVS!$A:$A,0))),"")))</f>
        <v>Meerdere lijnen / indicatiebreed</v>
      </c>
      <c r="I444" s="14" t="s">
        <v>7658</v>
      </c>
      <c r="J444" s="14" t="s">
        <v>7659</v>
      </c>
      <c r="K444" s="16" t="s">
        <v>9167</v>
      </c>
      <c r="L444" s="14" t="s">
        <v>7549</v>
      </c>
      <c r="M444" s="14" t="s">
        <v>7543</v>
      </c>
      <c r="N444" s="16" t="s">
        <v>9168</v>
      </c>
      <c r="O444" s="14" t="s">
        <v>7607</v>
      </c>
      <c r="P444" s="14" t="s">
        <v>9169</v>
      </c>
      <c r="Q444" s="16"/>
      <c r="R444" s="14" t="s">
        <v>9170</v>
      </c>
      <c r="S444" s="14" t="s">
        <v>9159</v>
      </c>
      <c r="T444" s="15" t="n">
        <v>46288</v>
      </c>
      <c r="U444" s="14" t="s">
        <v>168</v>
      </c>
    </row>
    <row r="445" customFormat="false" ht="15" hidden="false" customHeight="true" outlineLevel="0" collapsed="false">
      <c r="A445" s="14" t="str">
        <f aca="false">IF(B445="","","ARG-"&amp;TEXT(ROW()-1,"0000"))</f>
        <v>ARG-0444</v>
      </c>
      <c r="B445" s="14" t="s">
        <v>1780</v>
      </c>
      <c r="C445" s="14" t="str">
        <f aca="false">IF(B445="","",IF(LEFT(B445,3)="INT","Intramuraal",IF(LEFT(B445,3)="GVS","GVS","")))</f>
        <v>Intramuraal</v>
      </c>
      <c r="D445" s="14" t="str">
        <f aca="false">IF(B445="","",IFERROR(INDEX(Intramuraal!$F:$F,MATCH(B445,Intramuraal!$A:$A,0)),IFERROR(INDEX(GVS!$F:$F,MATCH(B445,GVS!$A:$A,0)),"onbekend ID")))</f>
        <v>risdiplam (Evrysdi®)</v>
      </c>
      <c r="E445" s="15" t="n">
        <f aca="false">IF(B445="","",IFERROR(IF(INDEX(Intramuraal!$C:$C,MATCH(B445,Intramuraal!$A:$A,0))="","",INDEX(Intramuraal!$C:$C,MATCH(B445,Intramuraal!$A:$A,0))),IFERROR(IF(INDEX(GVS!$C:$C,MATCH(B445,GVS!$A:$A,0))="","",INDEX(GVS!$C:$C,MATCH(B445,GVS!$A:$A,0))),"")))</f>
        <v>44757</v>
      </c>
      <c r="F445" s="14" t="str">
        <f aca="false">IF(B445="","",IFERROR(IF(INDEX(Intramuraal!$J:$J,MATCH(B445,Intramuraal!$A:$A,0))="","",INDEX(Intramuraal!$J:$J,MATCH(B445,Intramuraal!$A:$A,0))),IFERROR(IF(INDEX(GVS!$J:$J,MATCH(B445,GVS!$A:$A,0))="","",INDEX(GVS!$J:$J,MATCH(B445,GVS!$A:$A,0))),"")))</f>
        <v>Neurologie</v>
      </c>
      <c r="G445" s="14" t="str">
        <f aca="false">IF(B445="","",IFERROR(IF(INDEX(Intramuraal!$N:$N,MATCH(B445,Intramuraal!$A:$A,0))="","",INDEX(Intramuraal!$N:$N,MATCH(B445,Intramuraal!$A:$A,0))),IFERROR(IF(INDEX(GVS!$N:$N,MATCH(B445,GVS!$A:$A,0))="","",INDEX(GVS!$N:$N,MATCH(B445,GVS!$A:$A,0))),"")))</f>
        <v>Niet-oncologisch (zie Indicatie)</v>
      </c>
      <c r="H445" s="14" t="str">
        <f aca="false">IF(B445="","",IFERROR(IF(INDEX(Intramuraal!$O:$O,MATCH(B445,Intramuraal!$A:$A,0))="","",INDEX(Intramuraal!$O:$O,MATCH(B445,Intramuraal!$A:$A,0))),IFERROR(IF(INDEX(GVS!$O:$O,MATCH(B445,GVS!$A:$A,0))="","",INDEX(GVS!$O:$O,MATCH(B445,GVS!$A:$A,0))),"")))</f>
        <v>Meerdere lijnen / indicatiebreed</v>
      </c>
      <c r="I445" s="14" t="s">
        <v>7570</v>
      </c>
      <c r="J445" s="14" t="s">
        <v>2691</v>
      </c>
      <c r="K445" s="16" t="s">
        <v>9171</v>
      </c>
      <c r="L445" s="14" t="s">
        <v>7566</v>
      </c>
      <c r="M445" s="14" t="s">
        <v>7543</v>
      </c>
      <c r="N445" s="16" t="s">
        <v>9172</v>
      </c>
      <c r="O445" s="14" t="s">
        <v>7607</v>
      </c>
      <c r="P445" s="14" t="s">
        <v>7993</v>
      </c>
      <c r="Q445" s="16"/>
      <c r="R445" s="14" t="s">
        <v>9173</v>
      </c>
      <c r="S445" s="14" t="s">
        <v>9159</v>
      </c>
      <c r="T445" s="15" t="n">
        <v>46288</v>
      </c>
      <c r="U445" s="14" t="s">
        <v>168</v>
      </c>
    </row>
    <row r="446" customFormat="false" ht="15" hidden="false" customHeight="true" outlineLevel="0" collapsed="false">
      <c r="A446" s="14" t="str">
        <f aca="false">IF(B446="","","ARG-"&amp;TEXT(ROW()-1,"0000"))</f>
        <v>ARG-0445</v>
      </c>
      <c r="B446" s="14" t="s">
        <v>1780</v>
      </c>
      <c r="C446" s="14" t="str">
        <f aca="false">IF(B446="","",IF(LEFT(B446,3)="INT","Intramuraal",IF(LEFT(B446,3)="GVS","GVS","")))</f>
        <v>Intramuraal</v>
      </c>
      <c r="D446" s="14" t="str">
        <f aca="false">IF(B446="","",IFERROR(INDEX(Intramuraal!$F:$F,MATCH(B446,Intramuraal!$A:$A,0)),IFERROR(INDEX(GVS!$F:$F,MATCH(B446,GVS!$A:$A,0)),"onbekend ID")))</f>
        <v>risdiplam (Evrysdi®)</v>
      </c>
      <c r="E446" s="15" t="n">
        <f aca="false">IF(B446="","",IFERROR(IF(INDEX(Intramuraal!$C:$C,MATCH(B446,Intramuraal!$A:$A,0))="","",INDEX(Intramuraal!$C:$C,MATCH(B446,Intramuraal!$A:$A,0))),IFERROR(IF(INDEX(GVS!$C:$C,MATCH(B446,GVS!$A:$A,0))="","",INDEX(GVS!$C:$C,MATCH(B446,GVS!$A:$A,0))),"")))</f>
        <v>44757</v>
      </c>
      <c r="F446" s="14" t="str">
        <f aca="false">IF(B446="","",IFERROR(IF(INDEX(Intramuraal!$J:$J,MATCH(B446,Intramuraal!$A:$A,0))="","",INDEX(Intramuraal!$J:$J,MATCH(B446,Intramuraal!$A:$A,0))),IFERROR(IF(INDEX(GVS!$J:$J,MATCH(B446,GVS!$A:$A,0))="","",INDEX(GVS!$J:$J,MATCH(B446,GVS!$A:$A,0))),"")))</f>
        <v>Neurologie</v>
      </c>
      <c r="G446" s="14" t="str">
        <f aca="false">IF(B446="","",IFERROR(IF(INDEX(Intramuraal!$N:$N,MATCH(B446,Intramuraal!$A:$A,0))="","",INDEX(Intramuraal!$N:$N,MATCH(B446,Intramuraal!$A:$A,0))),IFERROR(IF(INDEX(GVS!$N:$N,MATCH(B446,GVS!$A:$A,0))="","",INDEX(GVS!$N:$N,MATCH(B446,GVS!$A:$A,0))),"")))</f>
        <v>Niet-oncologisch (zie Indicatie)</v>
      </c>
      <c r="H446" s="14" t="str">
        <f aca="false">IF(B446="","",IFERROR(IF(INDEX(Intramuraal!$O:$O,MATCH(B446,Intramuraal!$A:$A,0))="","",INDEX(Intramuraal!$O:$O,MATCH(B446,Intramuraal!$A:$A,0))),IFERROR(IF(INDEX(GVS!$O:$O,MATCH(B446,GVS!$A:$A,0))="","",INDEX(GVS!$O:$O,MATCH(B446,GVS!$A:$A,0))),"")))</f>
        <v>Meerdere lijnen / indicatiebreed</v>
      </c>
      <c r="I446" s="14" t="s">
        <v>7574</v>
      </c>
      <c r="J446" s="14" t="s">
        <v>7621</v>
      </c>
      <c r="K446" s="16" t="s">
        <v>9174</v>
      </c>
      <c r="L446" s="14" t="s">
        <v>7566</v>
      </c>
      <c r="M446" s="14" t="s">
        <v>7543</v>
      </c>
      <c r="N446" s="16" t="s">
        <v>9175</v>
      </c>
      <c r="O446" s="14" t="s">
        <v>7607</v>
      </c>
      <c r="P446" s="14" t="s">
        <v>9176</v>
      </c>
      <c r="Q446" s="16"/>
      <c r="R446" s="14" t="s">
        <v>9177</v>
      </c>
      <c r="S446" s="14" t="s">
        <v>9159</v>
      </c>
      <c r="T446" s="15" t="n">
        <v>46288</v>
      </c>
      <c r="U446" s="14" t="s">
        <v>168</v>
      </c>
    </row>
    <row r="447" customFormat="false" ht="15" hidden="false" customHeight="true" outlineLevel="0" collapsed="false">
      <c r="A447" s="14" t="str">
        <f aca="false">IF(B447="","","ARG-"&amp;TEXT(ROW()-1,"0000"))</f>
        <v>ARG-0446</v>
      </c>
      <c r="B447" s="14" t="s">
        <v>1798</v>
      </c>
      <c r="C447" s="14" t="str">
        <f aca="false">IF(B447="","",IF(LEFT(B447,3)="INT","Intramuraal",IF(LEFT(B447,3)="GVS","GVS","")))</f>
        <v>Intramuraal</v>
      </c>
      <c r="D447" s="14" t="str">
        <f aca="false">IF(B447="","",IFERROR(INDEX(Intramuraal!$F:$F,MATCH(B447,Intramuraal!$A:$A,0)),IFERROR(INDEX(GVS!$F:$F,MATCH(B447,GVS!$A:$A,0)),"onbekend ID")))</f>
        <v>sacituzumab govitecan (Trodelvy®)</v>
      </c>
      <c r="E447" s="15" t="n">
        <f aca="false">IF(B447="","",IFERROR(IF(INDEX(Intramuraal!$C:$C,MATCH(B447,Intramuraal!$A:$A,0))="","",INDEX(Intramuraal!$C:$C,MATCH(B447,Intramuraal!$A:$A,0))),IFERROR(IF(INDEX(GVS!$C:$C,MATCH(B447,GVS!$A:$A,0))="","",INDEX(GVS!$C:$C,MATCH(B447,GVS!$A:$A,0))),"")))</f>
        <v>44757</v>
      </c>
      <c r="F447" s="14" t="str">
        <f aca="false">IF(B447="","",IFERROR(IF(INDEX(Intramuraal!$J:$J,MATCH(B447,Intramuraal!$A:$A,0))="","",INDEX(Intramuraal!$J:$J,MATCH(B447,Intramuraal!$A:$A,0))),IFERROR(IF(INDEX(GVS!$J:$J,MATCH(B447,GVS!$A:$A,0))="","",INDEX(GVS!$J:$J,MATCH(B447,GVS!$A:$A,0))),"")))</f>
        <v>Oncologie (solide tumoren)</v>
      </c>
      <c r="G447" s="14" t="str">
        <f aca="false">IF(B447="","",IFERROR(IF(INDEX(Intramuraal!$N:$N,MATCH(B447,Intramuraal!$A:$A,0))="","",INDEX(Intramuraal!$N:$N,MATCH(B447,Intramuraal!$A:$A,0))),IFERROR(IF(INDEX(GVS!$N:$N,MATCH(B447,GVS!$A:$A,0))="","",INDEX(GVS!$N:$N,MATCH(B447,GVS!$A:$A,0))),"")))</f>
        <v>Borstkanker</v>
      </c>
      <c r="H447" s="14" t="str">
        <f aca="false">IF(B447="","",IFERROR(IF(INDEX(Intramuraal!$O:$O,MATCH(B447,Intramuraal!$A:$A,0))="","",INDEX(Intramuraal!$O:$O,MATCH(B447,Intramuraal!$A:$A,0))),IFERROR(IF(INDEX(GVS!$O:$O,MATCH(B447,GVS!$A:$A,0))="","",INDEX(GVS!$O:$O,MATCH(B447,GVS!$A:$A,0))),"")))</f>
        <v>3e lijn of later</v>
      </c>
      <c r="I447" s="14" t="s">
        <v>7532</v>
      </c>
      <c r="J447" s="14" t="s">
        <v>7678</v>
      </c>
      <c r="K447" s="16" t="s">
        <v>9178</v>
      </c>
      <c r="L447" s="14" t="s">
        <v>7535</v>
      </c>
      <c r="M447" s="14" t="s">
        <v>7536</v>
      </c>
      <c r="N447" s="16" t="s">
        <v>9179</v>
      </c>
      <c r="O447" s="14" t="s">
        <v>7607</v>
      </c>
      <c r="P447" s="14" t="s">
        <v>8987</v>
      </c>
      <c r="Q447" s="16"/>
      <c r="R447" s="14" t="s">
        <v>9180</v>
      </c>
      <c r="S447" s="14" t="s">
        <v>9159</v>
      </c>
      <c r="T447" s="15" t="n">
        <v>46288</v>
      </c>
      <c r="U447" s="14" t="s">
        <v>168</v>
      </c>
    </row>
    <row r="448" customFormat="false" ht="15" hidden="false" customHeight="true" outlineLevel="0" collapsed="false">
      <c r="A448" s="14" t="str">
        <f aca="false">IF(B448="","","ARG-"&amp;TEXT(ROW()-1,"0000"))</f>
        <v>ARG-0447</v>
      </c>
      <c r="B448" s="14" t="s">
        <v>1798</v>
      </c>
      <c r="C448" s="14" t="str">
        <f aca="false">IF(B448="","",IF(LEFT(B448,3)="INT","Intramuraal",IF(LEFT(B448,3)="GVS","GVS","")))</f>
        <v>Intramuraal</v>
      </c>
      <c r="D448" s="14" t="str">
        <f aca="false">IF(B448="","",IFERROR(INDEX(Intramuraal!$F:$F,MATCH(B448,Intramuraal!$A:$A,0)),IFERROR(INDEX(GVS!$F:$F,MATCH(B448,GVS!$A:$A,0)),"onbekend ID")))</f>
        <v>sacituzumab govitecan (Trodelvy®)</v>
      </c>
      <c r="E448" s="15" t="n">
        <f aca="false">IF(B448="","",IFERROR(IF(INDEX(Intramuraal!$C:$C,MATCH(B448,Intramuraal!$A:$A,0))="","",INDEX(Intramuraal!$C:$C,MATCH(B448,Intramuraal!$A:$A,0))),IFERROR(IF(INDEX(GVS!$C:$C,MATCH(B448,GVS!$A:$A,0))="","",INDEX(GVS!$C:$C,MATCH(B448,GVS!$A:$A,0))),"")))</f>
        <v>44757</v>
      </c>
      <c r="F448" s="14" t="str">
        <f aca="false">IF(B448="","",IFERROR(IF(INDEX(Intramuraal!$J:$J,MATCH(B448,Intramuraal!$A:$A,0))="","",INDEX(Intramuraal!$J:$J,MATCH(B448,Intramuraal!$A:$A,0))),IFERROR(IF(INDEX(GVS!$J:$J,MATCH(B448,GVS!$A:$A,0))="","",INDEX(GVS!$J:$J,MATCH(B448,GVS!$A:$A,0))),"")))</f>
        <v>Oncologie (solide tumoren)</v>
      </c>
      <c r="G448" s="14" t="str">
        <f aca="false">IF(B448="","",IFERROR(IF(INDEX(Intramuraal!$N:$N,MATCH(B448,Intramuraal!$A:$A,0))="","",INDEX(Intramuraal!$N:$N,MATCH(B448,Intramuraal!$A:$A,0))),IFERROR(IF(INDEX(GVS!$N:$N,MATCH(B448,GVS!$A:$A,0))="","",INDEX(GVS!$N:$N,MATCH(B448,GVS!$A:$A,0))),"")))</f>
        <v>Borstkanker</v>
      </c>
      <c r="H448" s="14" t="str">
        <f aca="false">IF(B448="","",IFERROR(IF(INDEX(Intramuraal!$O:$O,MATCH(B448,Intramuraal!$A:$A,0))="","",INDEX(Intramuraal!$O:$O,MATCH(B448,Intramuraal!$A:$A,0))),IFERROR(IF(INDEX(GVS!$O:$O,MATCH(B448,GVS!$A:$A,0))="","",INDEX(GVS!$O:$O,MATCH(B448,GVS!$A:$A,0))),"")))</f>
        <v>3e lijn of later</v>
      </c>
      <c r="I448" s="14" t="s">
        <v>7580</v>
      </c>
      <c r="J448" s="14" t="s">
        <v>7559</v>
      </c>
      <c r="K448" s="16" t="s">
        <v>9181</v>
      </c>
      <c r="L448" s="14" t="s">
        <v>7586</v>
      </c>
      <c r="M448" s="14" t="s">
        <v>7536</v>
      </c>
      <c r="N448" s="16" t="s">
        <v>9182</v>
      </c>
      <c r="O448" s="14" t="s">
        <v>7607</v>
      </c>
      <c r="P448" s="14" t="s">
        <v>8085</v>
      </c>
      <c r="Q448" s="16"/>
      <c r="R448" s="14" t="s">
        <v>9183</v>
      </c>
      <c r="S448" s="14" t="s">
        <v>9159</v>
      </c>
      <c r="T448" s="15" t="n">
        <v>46288</v>
      </c>
      <c r="U448" s="14" t="s">
        <v>168</v>
      </c>
    </row>
    <row r="449" customFormat="false" ht="15" hidden="false" customHeight="true" outlineLevel="0" collapsed="false">
      <c r="A449" s="14" t="str">
        <f aca="false">IF(B449="","","ARG-"&amp;TEXT(ROW()-1,"0000"))</f>
        <v>ARG-0448</v>
      </c>
      <c r="B449" s="14" t="s">
        <v>1798</v>
      </c>
      <c r="C449" s="14" t="str">
        <f aca="false">IF(B449="","",IF(LEFT(B449,3)="INT","Intramuraal",IF(LEFT(B449,3)="GVS","GVS","")))</f>
        <v>Intramuraal</v>
      </c>
      <c r="D449" s="14" t="str">
        <f aca="false">IF(B449="","",IFERROR(INDEX(Intramuraal!$F:$F,MATCH(B449,Intramuraal!$A:$A,0)),IFERROR(INDEX(GVS!$F:$F,MATCH(B449,GVS!$A:$A,0)),"onbekend ID")))</f>
        <v>sacituzumab govitecan (Trodelvy®)</v>
      </c>
      <c r="E449" s="15" t="n">
        <f aca="false">IF(B449="","",IFERROR(IF(INDEX(Intramuraal!$C:$C,MATCH(B449,Intramuraal!$A:$A,0))="","",INDEX(Intramuraal!$C:$C,MATCH(B449,Intramuraal!$A:$A,0))),IFERROR(IF(INDEX(GVS!$C:$C,MATCH(B449,GVS!$A:$A,0))="","",INDEX(GVS!$C:$C,MATCH(B449,GVS!$A:$A,0))),"")))</f>
        <v>44757</v>
      </c>
      <c r="F449" s="14" t="str">
        <f aca="false">IF(B449="","",IFERROR(IF(INDEX(Intramuraal!$J:$J,MATCH(B449,Intramuraal!$A:$A,0))="","",INDEX(Intramuraal!$J:$J,MATCH(B449,Intramuraal!$A:$A,0))),IFERROR(IF(INDEX(GVS!$J:$J,MATCH(B449,GVS!$A:$A,0))="","",INDEX(GVS!$J:$J,MATCH(B449,GVS!$A:$A,0))),"")))</f>
        <v>Oncologie (solide tumoren)</v>
      </c>
      <c r="G449" s="14" t="str">
        <f aca="false">IF(B449="","",IFERROR(IF(INDEX(Intramuraal!$N:$N,MATCH(B449,Intramuraal!$A:$A,0))="","",INDEX(Intramuraal!$N:$N,MATCH(B449,Intramuraal!$A:$A,0))),IFERROR(IF(INDEX(GVS!$N:$N,MATCH(B449,GVS!$A:$A,0))="","",INDEX(GVS!$N:$N,MATCH(B449,GVS!$A:$A,0))),"")))</f>
        <v>Borstkanker</v>
      </c>
      <c r="H449" s="14" t="str">
        <f aca="false">IF(B449="","",IFERROR(IF(INDEX(Intramuraal!$O:$O,MATCH(B449,Intramuraal!$A:$A,0))="","",INDEX(Intramuraal!$O:$O,MATCH(B449,Intramuraal!$A:$A,0))),IFERROR(IF(INDEX(GVS!$O:$O,MATCH(B449,GVS!$A:$A,0))="","",INDEX(GVS!$O:$O,MATCH(B449,GVS!$A:$A,0))),"")))</f>
        <v>3e lijn of later</v>
      </c>
      <c r="I449" s="14" t="s">
        <v>7617</v>
      </c>
      <c r="J449" s="14" t="s">
        <v>7604</v>
      </c>
      <c r="K449" s="16" t="s">
        <v>9184</v>
      </c>
      <c r="L449" s="14" t="s">
        <v>7549</v>
      </c>
      <c r="M449" s="14" t="s">
        <v>7536</v>
      </c>
      <c r="N449" s="16" t="s">
        <v>9185</v>
      </c>
      <c r="O449" s="14" t="s">
        <v>7614</v>
      </c>
      <c r="P449" s="14" t="s">
        <v>8057</v>
      </c>
      <c r="Q449" s="16"/>
      <c r="R449" s="14" t="s">
        <v>9186</v>
      </c>
      <c r="S449" s="14" t="s">
        <v>9159</v>
      </c>
      <c r="T449" s="15" t="n">
        <v>46288</v>
      </c>
      <c r="U449" s="14" t="s">
        <v>168</v>
      </c>
    </row>
    <row r="450" customFormat="false" ht="15" hidden="false" customHeight="true" outlineLevel="0" collapsed="false">
      <c r="A450" s="14" t="str">
        <f aca="false">IF(B450="","","ARG-"&amp;TEXT(ROW()-1,"0000"))</f>
        <v>ARG-0449</v>
      </c>
      <c r="B450" s="14" t="s">
        <v>1798</v>
      </c>
      <c r="C450" s="14" t="str">
        <f aca="false">IF(B450="","",IF(LEFT(B450,3)="INT","Intramuraal",IF(LEFT(B450,3)="GVS","GVS","")))</f>
        <v>Intramuraal</v>
      </c>
      <c r="D450" s="14" t="str">
        <f aca="false">IF(B450="","",IFERROR(INDEX(Intramuraal!$F:$F,MATCH(B450,Intramuraal!$A:$A,0)),IFERROR(INDEX(GVS!$F:$F,MATCH(B450,GVS!$A:$A,0)),"onbekend ID")))</f>
        <v>sacituzumab govitecan (Trodelvy®)</v>
      </c>
      <c r="E450" s="15" t="n">
        <f aca="false">IF(B450="","",IFERROR(IF(INDEX(Intramuraal!$C:$C,MATCH(B450,Intramuraal!$A:$A,0))="","",INDEX(Intramuraal!$C:$C,MATCH(B450,Intramuraal!$A:$A,0))),IFERROR(IF(INDEX(GVS!$C:$C,MATCH(B450,GVS!$A:$A,0))="","",INDEX(GVS!$C:$C,MATCH(B450,GVS!$A:$A,0))),"")))</f>
        <v>44757</v>
      </c>
      <c r="F450" s="14" t="str">
        <f aca="false">IF(B450="","",IFERROR(IF(INDEX(Intramuraal!$J:$J,MATCH(B450,Intramuraal!$A:$A,0))="","",INDEX(Intramuraal!$J:$J,MATCH(B450,Intramuraal!$A:$A,0))),IFERROR(IF(INDEX(GVS!$J:$J,MATCH(B450,GVS!$A:$A,0))="","",INDEX(GVS!$J:$J,MATCH(B450,GVS!$A:$A,0))),"")))</f>
        <v>Oncologie (solide tumoren)</v>
      </c>
      <c r="G450" s="14" t="str">
        <f aca="false">IF(B450="","",IFERROR(IF(INDEX(Intramuraal!$N:$N,MATCH(B450,Intramuraal!$A:$A,0))="","",INDEX(Intramuraal!$N:$N,MATCH(B450,Intramuraal!$A:$A,0))),IFERROR(IF(INDEX(GVS!$N:$N,MATCH(B450,GVS!$A:$A,0))="","",INDEX(GVS!$N:$N,MATCH(B450,GVS!$A:$A,0))),"")))</f>
        <v>Borstkanker</v>
      </c>
      <c r="H450" s="14" t="str">
        <f aca="false">IF(B450="","",IFERROR(IF(INDEX(Intramuraal!$O:$O,MATCH(B450,Intramuraal!$A:$A,0))="","",INDEX(Intramuraal!$O:$O,MATCH(B450,Intramuraal!$A:$A,0))),IFERROR(IF(INDEX(GVS!$O:$O,MATCH(B450,GVS!$A:$A,0))="","",INDEX(GVS!$O:$O,MATCH(B450,GVS!$A:$A,0))),"")))</f>
        <v>3e lijn of later</v>
      </c>
      <c r="I450" s="14" t="s">
        <v>7658</v>
      </c>
      <c r="J450" s="14" t="s">
        <v>7659</v>
      </c>
      <c r="K450" s="16" t="s">
        <v>9187</v>
      </c>
      <c r="L450" s="14" t="s">
        <v>7549</v>
      </c>
      <c r="M450" s="14" t="s">
        <v>7550</v>
      </c>
      <c r="N450" s="16" t="s">
        <v>9188</v>
      </c>
      <c r="O450" s="14" t="s">
        <v>7607</v>
      </c>
      <c r="P450" s="14" t="s">
        <v>9189</v>
      </c>
      <c r="Q450" s="16"/>
      <c r="R450" s="14" t="s">
        <v>9190</v>
      </c>
      <c r="S450" s="14" t="s">
        <v>9159</v>
      </c>
      <c r="T450" s="15" t="n">
        <v>46288</v>
      </c>
      <c r="U450" s="14" t="s">
        <v>168</v>
      </c>
    </row>
    <row r="451" customFormat="false" ht="15" hidden="false" customHeight="true" outlineLevel="0" collapsed="false">
      <c r="A451" s="14" t="str">
        <f aca="false">IF(B451="","","ARG-"&amp;TEXT(ROW()-1,"0000"))</f>
        <v>ARG-0450</v>
      </c>
      <c r="B451" s="14" t="s">
        <v>1746</v>
      </c>
      <c r="C451" s="14" t="str">
        <f aca="false">IF(B451="","",IF(LEFT(B451,3)="INT","Intramuraal",IF(LEFT(B451,3)="GVS","GVS","")))</f>
        <v>Intramuraal</v>
      </c>
      <c r="D451" s="14" t="str">
        <f aca="false">IF(B451="","",IFERROR(INDEX(Intramuraal!$F:$F,MATCH(B451,Intramuraal!$A:$A,0)),IFERROR(INDEX(GVS!$F:$F,MATCH(B451,GVS!$A:$A,0)),"onbekend ID")))</f>
        <v>pegcetacoplan (Aspaveli®)</v>
      </c>
      <c r="E451" s="15" t="n">
        <f aca="false">IF(B451="","",IFERROR(IF(INDEX(Intramuraal!$C:$C,MATCH(B451,Intramuraal!$A:$A,0))="","",INDEX(Intramuraal!$C:$C,MATCH(B451,Intramuraal!$A:$A,0))),IFERROR(IF(INDEX(GVS!$C:$C,MATCH(B451,GVS!$A:$A,0))="","",INDEX(GVS!$C:$C,MATCH(B451,GVS!$A:$A,0))),"")))</f>
        <v>44820</v>
      </c>
      <c r="F451" s="14" t="str">
        <f aca="false">IF(B451="","",IFERROR(IF(INDEX(Intramuraal!$J:$J,MATCH(B451,Intramuraal!$A:$A,0))="","",INDEX(Intramuraal!$J:$J,MATCH(B451,Intramuraal!$A:$A,0))),IFERROR(IF(INDEX(GVS!$J:$J,MATCH(B451,GVS!$A:$A,0))="","",INDEX(GVS!$J:$J,MATCH(B451,GVS!$A:$A,0))),"")))</f>
        <v>Hematologie (benigne)</v>
      </c>
      <c r="G451" s="14" t="str">
        <f aca="false">IF(B451="","",IFERROR(IF(INDEX(Intramuraal!$N:$N,MATCH(B451,Intramuraal!$A:$A,0))="","",INDEX(Intramuraal!$N:$N,MATCH(B451,Intramuraal!$A:$A,0))),IFERROR(IF(INDEX(GVS!$N:$N,MATCH(B451,GVS!$A:$A,0))="","",INDEX(GVS!$N:$N,MATCH(B451,GVS!$A:$A,0))),"")))</f>
        <v>Overig hematologisch</v>
      </c>
      <c r="H451" s="14" t="str">
        <f aca="false">IF(B451="","",IFERROR(IF(INDEX(Intramuraal!$O:$O,MATCH(B451,Intramuraal!$A:$A,0))="","",INDEX(Intramuraal!$O:$O,MATCH(B451,Intramuraal!$A:$A,0))),IFERROR(IF(INDEX(GVS!$O:$O,MATCH(B451,GVS!$A:$A,0))="","",INDEX(GVS!$O:$O,MATCH(B451,GVS!$A:$A,0))),"")))</f>
        <v>2e lijn</v>
      </c>
      <c r="I451" s="14" t="s">
        <v>7532</v>
      </c>
      <c r="J451" s="14" t="s">
        <v>7678</v>
      </c>
      <c r="K451" s="16" t="s">
        <v>9191</v>
      </c>
      <c r="L451" s="14" t="s">
        <v>7535</v>
      </c>
      <c r="M451" s="14" t="s">
        <v>7536</v>
      </c>
      <c r="N451" s="16" t="s">
        <v>9192</v>
      </c>
      <c r="O451" s="14" t="s">
        <v>7607</v>
      </c>
      <c r="P451" s="14" t="s">
        <v>9157</v>
      </c>
      <c r="Q451" s="16"/>
      <c r="R451" s="14" t="s">
        <v>9193</v>
      </c>
      <c r="S451" s="14" t="s">
        <v>9159</v>
      </c>
      <c r="T451" s="15" t="n">
        <v>46288</v>
      </c>
      <c r="U451" s="14" t="s">
        <v>168</v>
      </c>
    </row>
    <row r="452" customFormat="false" ht="15" hidden="false" customHeight="true" outlineLevel="0" collapsed="false">
      <c r="A452" s="14" t="str">
        <f aca="false">IF(B452="","","ARG-"&amp;TEXT(ROW()-1,"0000"))</f>
        <v>ARG-0451</v>
      </c>
      <c r="B452" s="14" t="s">
        <v>1746</v>
      </c>
      <c r="C452" s="14" t="str">
        <f aca="false">IF(B452="","",IF(LEFT(B452,3)="INT","Intramuraal",IF(LEFT(B452,3)="GVS","GVS","")))</f>
        <v>Intramuraal</v>
      </c>
      <c r="D452" s="14" t="str">
        <f aca="false">IF(B452="","",IFERROR(INDEX(Intramuraal!$F:$F,MATCH(B452,Intramuraal!$A:$A,0)),IFERROR(INDEX(GVS!$F:$F,MATCH(B452,GVS!$A:$A,0)),"onbekend ID")))</f>
        <v>pegcetacoplan (Aspaveli®)</v>
      </c>
      <c r="E452" s="15" t="n">
        <f aca="false">IF(B452="","",IFERROR(IF(INDEX(Intramuraal!$C:$C,MATCH(B452,Intramuraal!$A:$A,0))="","",INDEX(Intramuraal!$C:$C,MATCH(B452,Intramuraal!$A:$A,0))),IFERROR(IF(INDEX(GVS!$C:$C,MATCH(B452,GVS!$A:$A,0))="","",INDEX(GVS!$C:$C,MATCH(B452,GVS!$A:$A,0))),"")))</f>
        <v>44820</v>
      </c>
      <c r="F452" s="14" t="str">
        <f aca="false">IF(B452="","",IFERROR(IF(INDEX(Intramuraal!$J:$J,MATCH(B452,Intramuraal!$A:$A,0))="","",INDEX(Intramuraal!$J:$J,MATCH(B452,Intramuraal!$A:$A,0))),IFERROR(IF(INDEX(GVS!$J:$J,MATCH(B452,GVS!$A:$A,0))="","",INDEX(GVS!$J:$J,MATCH(B452,GVS!$A:$A,0))),"")))</f>
        <v>Hematologie (benigne)</v>
      </c>
      <c r="G452" s="14" t="str">
        <f aca="false">IF(B452="","",IFERROR(IF(INDEX(Intramuraal!$N:$N,MATCH(B452,Intramuraal!$A:$A,0))="","",INDEX(Intramuraal!$N:$N,MATCH(B452,Intramuraal!$A:$A,0))),IFERROR(IF(INDEX(GVS!$N:$N,MATCH(B452,GVS!$A:$A,0))="","",INDEX(GVS!$N:$N,MATCH(B452,GVS!$A:$A,0))),"")))</f>
        <v>Overig hematologisch</v>
      </c>
      <c r="H452" s="14" t="str">
        <f aca="false">IF(B452="","",IFERROR(IF(INDEX(Intramuraal!$O:$O,MATCH(B452,Intramuraal!$A:$A,0))="","",INDEX(Intramuraal!$O:$O,MATCH(B452,Intramuraal!$A:$A,0))),IFERROR(IF(INDEX(GVS!$O:$O,MATCH(B452,GVS!$A:$A,0))="","",INDEX(GVS!$O:$O,MATCH(B452,GVS!$A:$A,0))),"")))</f>
        <v>2e lijn</v>
      </c>
      <c r="I452" s="14" t="s">
        <v>7580</v>
      </c>
      <c r="J452" s="14" t="s">
        <v>7564</v>
      </c>
      <c r="K452" s="16" t="s">
        <v>9194</v>
      </c>
      <c r="L452" s="14" t="s">
        <v>7586</v>
      </c>
      <c r="M452" s="14" t="s">
        <v>7536</v>
      </c>
      <c r="N452" s="16" t="s">
        <v>9195</v>
      </c>
      <c r="O452" s="14" t="s">
        <v>7607</v>
      </c>
      <c r="P452" s="14" t="s">
        <v>8085</v>
      </c>
      <c r="Q452" s="16"/>
      <c r="R452" s="14" t="s">
        <v>9196</v>
      </c>
      <c r="S452" s="14" t="s">
        <v>9159</v>
      </c>
      <c r="T452" s="15" t="n">
        <v>46288</v>
      </c>
      <c r="U452" s="14" t="s">
        <v>168</v>
      </c>
    </row>
    <row r="453" customFormat="false" ht="15" hidden="false" customHeight="true" outlineLevel="0" collapsed="false">
      <c r="A453" s="14" t="str">
        <f aca="false">IF(B453="","","ARG-"&amp;TEXT(ROW()-1,"0000"))</f>
        <v>ARG-0452</v>
      </c>
      <c r="B453" s="14" t="s">
        <v>1746</v>
      </c>
      <c r="C453" s="14" t="str">
        <f aca="false">IF(B453="","",IF(LEFT(B453,3)="INT","Intramuraal",IF(LEFT(B453,3)="GVS","GVS","")))</f>
        <v>Intramuraal</v>
      </c>
      <c r="D453" s="14" t="str">
        <f aca="false">IF(B453="","",IFERROR(INDEX(Intramuraal!$F:$F,MATCH(B453,Intramuraal!$A:$A,0)),IFERROR(INDEX(GVS!$F:$F,MATCH(B453,GVS!$A:$A,0)),"onbekend ID")))</f>
        <v>pegcetacoplan (Aspaveli®)</v>
      </c>
      <c r="E453" s="15" t="n">
        <f aca="false">IF(B453="","",IFERROR(IF(INDEX(Intramuraal!$C:$C,MATCH(B453,Intramuraal!$A:$A,0))="","",INDEX(Intramuraal!$C:$C,MATCH(B453,Intramuraal!$A:$A,0))),IFERROR(IF(INDEX(GVS!$C:$C,MATCH(B453,GVS!$A:$A,0))="","",INDEX(GVS!$C:$C,MATCH(B453,GVS!$A:$A,0))),"")))</f>
        <v>44820</v>
      </c>
      <c r="F453" s="14" t="str">
        <f aca="false">IF(B453="","",IFERROR(IF(INDEX(Intramuraal!$J:$J,MATCH(B453,Intramuraal!$A:$A,0))="","",INDEX(Intramuraal!$J:$J,MATCH(B453,Intramuraal!$A:$A,0))),IFERROR(IF(INDEX(GVS!$J:$J,MATCH(B453,GVS!$A:$A,0))="","",INDEX(GVS!$J:$J,MATCH(B453,GVS!$A:$A,0))),"")))</f>
        <v>Hematologie (benigne)</v>
      </c>
      <c r="G453" s="14" t="str">
        <f aca="false">IF(B453="","",IFERROR(IF(INDEX(Intramuraal!$N:$N,MATCH(B453,Intramuraal!$A:$A,0))="","",INDEX(Intramuraal!$N:$N,MATCH(B453,Intramuraal!$A:$A,0))),IFERROR(IF(INDEX(GVS!$N:$N,MATCH(B453,GVS!$A:$A,0))="","",INDEX(GVS!$N:$N,MATCH(B453,GVS!$A:$A,0))),"")))</f>
        <v>Overig hematologisch</v>
      </c>
      <c r="H453" s="14" t="str">
        <f aca="false">IF(B453="","",IFERROR(IF(INDEX(Intramuraal!$O:$O,MATCH(B453,Intramuraal!$A:$A,0))="","",INDEX(Intramuraal!$O:$O,MATCH(B453,Intramuraal!$A:$A,0))),IFERROR(IF(INDEX(GVS!$O:$O,MATCH(B453,GVS!$A:$A,0))="","",INDEX(GVS!$O:$O,MATCH(B453,GVS!$A:$A,0))),"")))</f>
        <v>2e lijn</v>
      </c>
      <c r="I453" s="14" t="s">
        <v>7610</v>
      </c>
      <c r="J453" s="14" t="s">
        <v>7611</v>
      </c>
      <c r="K453" s="16" t="s">
        <v>9197</v>
      </c>
      <c r="L453" s="14" t="s">
        <v>7566</v>
      </c>
      <c r="M453" s="14" t="s">
        <v>7543</v>
      </c>
      <c r="N453" s="16" t="s">
        <v>9198</v>
      </c>
      <c r="O453" s="14" t="s">
        <v>7607</v>
      </c>
      <c r="P453" s="14" t="s">
        <v>8219</v>
      </c>
      <c r="Q453" s="16"/>
      <c r="R453" s="14" t="s">
        <v>9199</v>
      </c>
      <c r="S453" s="14" t="s">
        <v>9159</v>
      </c>
      <c r="T453" s="15" t="n">
        <v>46288</v>
      </c>
      <c r="U453" s="14" t="s">
        <v>168</v>
      </c>
    </row>
    <row r="454" customFormat="false" ht="15" hidden="false" customHeight="true" outlineLevel="0" collapsed="false">
      <c r="A454" s="14" t="str">
        <f aca="false">IF(B454="","","ARG-"&amp;TEXT(ROW()-1,"0000"))</f>
        <v>ARG-0453</v>
      </c>
      <c r="B454" s="14" t="s">
        <v>1746</v>
      </c>
      <c r="C454" s="14" t="str">
        <f aca="false">IF(B454="","",IF(LEFT(B454,3)="INT","Intramuraal",IF(LEFT(B454,3)="GVS","GVS","")))</f>
        <v>Intramuraal</v>
      </c>
      <c r="D454" s="14" t="str">
        <f aca="false">IF(B454="","",IFERROR(INDEX(Intramuraal!$F:$F,MATCH(B454,Intramuraal!$A:$A,0)),IFERROR(INDEX(GVS!$F:$F,MATCH(B454,GVS!$A:$A,0)),"onbekend ID")))</f>
        <v>pegcetacoplan (Aspaveli®)</v>
      </c>
      <c r="E454" s="15" t="n">
        <f aca="false">IF(B454="","",IFERROR(IF(INDEX(Intramuraal!$C:$C,MATCH(B454,Intramuraal!$A:$A,0))="","",INDEX(Intramuraal!$C:$C,MATCH(B454,Intramuraal!$A:$A,0))),IFERROR(IF(INDEX(GVS!$C:$C,MATCH(B454,GVS!$A:$A,0))="","",INDEX(GVS!$C:$C,MATCH(B454,GVS!$A:$A,0))),"")))</f>
        <v>44820</v>
      </c>
      <c r="F454" s="14" t="str">
        <f aca="false">IF(B454="","",IFERROR(IF(INDEX(Intramuraal!$J:$J,MATCH(B454,Intramuraal!$A:$A,0))="","",INDEX(Intramuraal!$J:$J,MATCH(B454,Intramuraal!$A:$A,0))),IFERROR(IF(INDEX(GVS!$J:$J,MATCH(B454,GVS!$A:$A,0))="","",INDEX(GVS!$J:$J,MATCH(B454,GVS!$A:$A,0))),"")))</f>
        <v>Hematologie (benigne)</v>
      </c>
      <c r="G454" s="14" t="str">
        <f aca="false">IF(B454="","",IFERROR(IF(INDEX(Intramuraal!$N:$N,MATCH(B454,Intramuraal!$A:$A,0))="","",INDEX(Intramuraal!$N:$N,MATCH(B454,Intramuraal!$A:$A,0))),IFERROR(IF(INDEX(GVS!$N:$N,MATCH(B454,GVS!$A:$A,0))="","",INDEX(GVS!$N:$N,MATCH(B454,GVS!$A:$A,0))),"")))</f>
        <v>Overig hematologisch</v>
      </c>
      <c r="H454" s="14" t="str">
        <f aca="false">IF(B454="","",IFERROR(IF(INDEX(Intramuraal!$O:$O,MATCH(B454,Intramuraal!$A:$A,0))="","",INDEX(Intramuraal!$O:$O,MATCH(B454,Intramuraal!$A:$A,0))),IFERROR(IF(INDEX(GVS!$O:$O,MATCH(B454,GVS!$A:$A,0))="","",INDEX(GVS!$O:$O,MATCH(B454,GVS!$A:$A,0))),"")))</f>
        <v>2e lijn</v>
      </c>
      <c r="I454" s="14" t="s">
        <v>7580</v>
      </c>
      <c r="J454" s="14" t="s">
        <v>7604</v>
      </c>
      <c r="K454" s="16" t="s">
        <v>9200</v>
      </c>
      <c r="L454" s="14" t="s">
        <v>7586</v>
      </c>
      <c r="M454" s="14" t="s">
        <v>7536</v>
      </c>
      <c r="N454" s="16" t="s">
        <v>9201</v>
      </c>
      <c r="O454" s="14" t="s">
        <v>7607</v>
      </c>
      <c r="P454" s="14" t="s">
        <v>9202</v>
      </c>
      <c r="Q454" s="16"/>
      <c r="R454" s="14" t="s">
        <v>9203</v>
      </c>
      <c r="S454" s="14" t="s">
        <v>9159</v>
      </c>
      <c r="T454" s="15" t="n">
        <v>46288</v>
      </c>
      <c r="U454" s="14" t="s">
        <v>168</v>
      </c>
    </row>
    <row r="455" customFormat="false" ht="15" hidden="false" customHeight="true" outlineLevel="0" collapsed="false">
      <c r="A455" s="14" t="str">
        <f aca="false">IF(B455="","","ARG-"&amp;TEXT(ROW()-1,"0000"))</f>
        <v>ARG-0454</v>
      </c>
      <c r="B455" s="14" t="s">
        <v>1746</v>
      </c>
      <c r="C455" s="14" t="str">
        <f aca="false">IF(B455="","",IF(LEFT(B455,3)="INT","Intramuraal",IF(LEFT(B455,3)="GVS","GVS","")))</f>
        <v>Intramuraal</v>
      </c>
      <c r="D455" s="14" t="str">
        <f aca="false">IF(B455="","",IFERROR(INDEX(Intramuraal!$F:$F,MATCH(B455,Intramuraal!$A:$A,0)),IFERROR(INDEX(GVS!$F:$F,MATCH(B455,GVS!$A:$A,0)),"onbekend ID")))</f>
        <v>pegcetacoplan (Aspaveli®)</v>
      </c>
      <c r="E455" s="15" t="n">
        <f aca="false">IF(B455="","",IFERROR(IF(INDEX(Intramuraal!$C:$C,MATCH(B455,Intramuraal!$A:$A,0))="","",INDEX(Intramuraal!$C:$C,MATCH(B455,Intramuraal!$A:$A,0))),IFERROR(IF(INDEX(GVS!$C:$C,MATCH(B455,GVS!$A:$A,0))="","",INDEX(GVS!$C:$C,MATCH(B455,GVS!$A:$A,0))),"")))</f>
        <v>44820</v>
      </c>
      <c r="F455" s="14" t="str">
        <f aca="false">IF(B455="","",IFERROR(IF(INDEX(Intramuraal!$J:$J,MATCH(B455,Intramuraal!$A:$A,0))="","",INDEX(Intramuraal!$J:$J,MATCH(B455,Intramuraal!$A:$A,0))),IFERROR(IF(INDEX(GVS!$J:$J,MATCH(B455,GVS!$A:$A,0))="","",INDEX(GVS!$J:$J,MATCH(B455,GVS!$A:$A,0))),"")))</f>
        <v>Hematologie (benigne)</v>
      </c>
      <c r="G455" s="14" t="str">
        <f aca="false">IF(B455="","",IFERROR(IF(INDEX(Intramuraal!$N:$N,MATCH(B455,Intramuraal!$A:$A,0))="","",INDEX(Intramuraal!$N:$N,MATCH(B455,Intramuraal!$A:$A,0))),IFERROR(IF(INDEX(GVS!$N:$N,MATCH(B455,GVS!$A:$A,0))="","",INDEX(GVS!$N:$N,MATCH(B455,GVS!$A:$A,0))),"")))</f>
        <v>Overig hematologisch</v>
      </c>
      <c r="H455" s="14" t="str">
        <f aca="false">IF(B455="","",IFERROR(IF(INDEX(Intramuraal!$O:$O,MATCH(B455,Intramuraal!$A:$A,0))="","",INDEX(Intramuraal!$O:$O,MATCH(B455,Intramuraal!$A:$A,0))),IFERROR(IF(INDEX(GVS!$O:$O,MATCH(B455,GVS!$A:$A,0))="","",INDEX(GVS!$O:$O,MATCH(B455,GVS!$A:$A,0))),"")))</f>
        <v>2e lijn</v>
      </c>
      <c r="I455" s="14" t="s">
        <v>7570</v>
      </c>
      <c r="J455" s="14" t="s">
        <v>2691</v>
      </c>
      <c r="K455" s="16" t="s">
        <v>9204</v>
      </c>
      <c r="L455" s="14" t="s">
        <v>7566</v>
      </c>
      <c r="M455" s="14" t="s">
        <v>7550</v>
      </c>
      <c r="N455" s="16" t="s">
        <v>9205</v>
      </c>
      <c r="O455" s="14" t="s">
        <v>7607</v>
      </c>
      <c r="P455" s="14" t="s">
        <v>7993</v>
      </c>
      <c r="Q455" s="16"/>
      <c r="R455" s="14" t="s">
        <v>9206</v>
      </c>
      <c r="S455" s="14" t="s">
        <v>9159</v>
      </c>
      <c r="T455" s="15" t="n">
        <v>46288</v>
      </c>
      <c r="U455" s="14" t="s">
        <v>168</v>
      </c>
    </row>
    <row r="456" customFormat="false" ht="15" hidden="false" customHeight="true" outlineLevel="0" collapsed="false">
      <c r="A456" s="14" t="str">
        <f aca="false">IF(B456="","","ARG-"&amp;TEXT(ROW()-1,"0000"))</f>
        <v>ARG-0455</v>
      </c>
      <c r="B456" s="14" t="s">
        <v>1733</v>
      </c>
      <c r="C456" s="14" t="str">
        <f aca="false">IF(B456="","",IF(LEFT(B456,3)="INT","Intramuraal",IF(LEFT(B456,3)="GVS","GVS","")))</f>
        <v>Intramuraal</v>
      </c>
      <c r="D456" s="14" t="str">
        <f aca="false">IF(B456="","",IFERROR(INDEX(Intramuraal!$F:$F,MATCH(B456,Intramuraal!$A:$A,0)),IFERROR(INDEX(GVS!$F:$F,MATCH(B456,GVS!$A:$A,0)),"onbekend ID")))</f>
        <v>atidarsagene autotemcel (Libmeldy®)</v>
      </c>
      <c r="E456" s="15" t="n">
        <f aca="false">IF(B456="","",IFERROR(IF(INDEX(Intramuraal!$C:$C,MATCH(B456,Intramuraal!$A:$A,0))="","",INDEX(Intramuraal!$C:$C,MATCH(B456,Intramuraal!$A:$A,0))),IFERROR(IF(INDEX(GVS!$C:$C,MATCH(B456,GVS!$A:$A,0))="","",INDEX(GVS!$C:$C,MATCH(B456,GVS!$A:$A,0))),"")))</f>
        <v>44831</v>
      </c>
      <c r="F456" s="14" t="str">
        <f aca="false">IF(B456="","",IFERROR(IF(INDEX(Intramuraal!$J:$J,MATCH(B456,Intramuraal!$A:$A,0))="","",INDEX(Intramuraal!$J:$J,MATCH(B456,Intramuraal!$A:$A,0))),IFERROR(IF(INDEX(GVS!$J:$J,MATCH(B456,GVS!$A:$A,0))="","",INDEX(GVS!$J:$J,MATCH(B456,GVS!$A:$A,0))),"")))</f>
        <v>Neurologie</v>
      </c>
      <c r="G456" s="14" t="str">
        <f aca="false">IF(B456="","",IFERROR(IF(INDEX(Intramuraal!$N:$N,MATCH(B456,Intramuraal!$A:$A,0))="","",INDEX(Intramuraal!$N:$N,MATCH(B456,Intramuraal!$A:$A,0))),IFERROR(IF(INDEX(GVS!$N:$N,MATCH(B456,GVS!$A:$A,0))="","",INDEX(GVS!$N:$N,MATCH(B456,GVS!$A:$A,0))),"")))</f>
        <v>Niet-oncologisch (zie Indicatie)</v>
      </c>
      <c r="H456" s="14" t="str">
        <f aca="false">IF(B456="","",IFERROR(IF(INDEX(Intramuraal!$O:$O,MATCH(B456,Intramuraal!$A:$A,0))="","",INDEX(Intramuraal!$O:$O,MATCH(B456,Intramuraal!$A:$A,0))),IFERROR(IF(INDEX(GVS!$O:$O,MATCH(B456,GVS!$A:$A,0))="","",INDEX(GVS!$O:$O,MATCH(B456,GVS!$A:$A,0))),"")))</f>
        <v>n.v.t. / onbekend</v>
      </c>
      <c r="I456" s="14" t="s">
        <v>7532</v>
      </c>
      <c r="J456" s="14" t="s">
        <v>7547</v>
      </c>
      <c r="K456" s="16" t="s">
        <v>9207</v>
      </c>
      <c r="L456" s="14" t="s">
        <v>7549</v>
      </c>
      <c r="M456" s="14" t="s">
        <v>7536</v>
      </c>
      <c r="N456" s="16" t="s">
        <v>9208</v>
      </c>
      <c r="O456" s="14" t="s">
        <v>7607</v>
      </c>
      <c r="P456" s="14" t="s">
        <v>9209</v>
      </c>
      <c r="Q456" s="16"/>
      <c r="R456" s="14" t="s">
        <v>9210</v>
      </c>
      <c r="S456" s="14" t="s">
        <v>9159</v>
      </c>
      <c r="T456" s="15" t="n">
        <v>46288</v>
      </c>
      <c r="U456" s="14" t="s">
        <v>168</v>
      </c>
    </row>
    <row r="457" customFormat="false" ht="15" hidden="false" customHeight="true" outlineLevel="0" collapsed="false">
      <c r="A457" s="14" t="str">
        <f aca="false">IF(B457="","","ARG-"&amp;TEXT(ROW()-1,"0000"))</f>
        <v>ARG-0456</v>
      </c>
      <c r="B457" s="14" t="s">
        <v>1733</v>
      </c>
      <c r="C457" s="14" t="str">
        <f aca="false">IF(B457="","",IF(LEFT(B457,3)="INT","Intramuraal",IF(LEFT(B457,3)="GVS","GVS","")))</f>
        <v>Intramuraal</v>
      </c>
      <c r="D457" s="14" t="str">
        <f aca="false">IF(B457="","",IFERROR(INDEX(Intramuraal!$F:$F,MATCH(B457,Intramuraal!$A:$A,0)),IFERROR(INDEX(GVS!$F:$F,MATCH(B457,GVS!$A:$A,0)),"onbekend ID")))</f>
        <v>atidarsagene autotemcel (Libmeldy®)</v>
      </c>
      <c r="E457" s="15" t="n">
        <f aca="false">IF(B457="","",IFERROR(IF(INDEX(Intramuraal!$C:$C,MATCH(B457,Intramuraal!$A:$A,0))="","",INDEX(Intramuraal!$C:$C,MATCH(B457,Intramuraal!$A:$A,0))),IFERROR(IF(INDEX(GVS!$C:$C,MATCH(B457,GVS!$A:$A,0))="","",INDEX(GVS!$C:$C,MATCH(B457,GVS!$A:$A,0))),"")))</f>
        <v>44831</v>
      </c>
      <c r="F457" s="14" t="str">
        <f aca="false">IF(B457="","",IFERROR(IF(INDEX(Intramuraal!$J:$J,MATCH(B457,Intramuraal!$A:$A,0))="","",INDEX(Intramuraal!$J:$J,MATCH(B457,Intramuraal!$A:$A,0))),IFERROR(IF(INDEX(GVS!$J:$J,MATCH(B457,GVS!$A:$A,0))="","",INDEX(GVS!$J:$J,MATCH(B457,GVS!$A:$A,0))),"")))</f>
        <v>Neurologie</v>
      </c>
      <c r="G457" s="14" t="str">
        <f aca="false">IF(B457="","",IFERROR(IF(INDEX(Intramuraal!$N:$N,MATCH(B457,Intramuraal!$A:$A,0))="","",INDEX(Intramuraal!$N:$N,MATCH(B457,Intramuraal!$A:$A,0))),IFERROR(IF(INDEX(GVS!$N:$N,MATCH(B457,GVS!$A:$A,0))="","",INDEX(GVS!$N:$N,MATCH(B457,GVS!$A:$A,0))),"")))</f>
        <v>Niet-oncologisch (zie Indicatie)</v>
      </c>
      <c r="H457" s="14" t="str">
        <f aca="false">IF(B457="","",IFERROR(IF(INDEX(Intramuraal!$O:$O,MATCH(B457,Intramuraal!$A:$A,0))="","",INDEX(Intramuraal!$O:$O,MATCH(B457,Intramuraal!$A:$A,0))),IFERROR(IF(INDEX(GVS!$O:$O,MATCH(B457,GVS!$A:$A,0))="","",INDEX(GVS!$O:$O,MATCH(B457,GVS!$A:$A,0))),"")))</f>
        <v>n.v.t. / onbekend</v>
      </c>
      <c r="I457" s="14" t="s">
        <v>7580</v>
      </c>
      <c r="J457" s="14" t="s">
        <v>7559</v>
      </c>
      <c r="K457" s="16" t="s">
        <v>9211</v>
      </c>
      <c r="L457" s="14" t="s">
        <v>7586</v>
      </c>
      <c r="M457" s="14" t="s">
        <v>7536</v>
      </c>
      <c r="N457" s="16" t="s">
        <v>9212</v>
      </c>
      <c r="O457" s="14" t="s">
        <v>7607</v>
      </c>
      <c r="P457" s="14" t="s">
        <v>8413</v>
      </c>
      <c r="Q457" s="16"/>
      <c r="R457" s="14" t="s">
        <v>9213</v>
      </c>
      <c r="S457" s="14" t="s">
        <v>9159</v>
      </c>
      <c r="T457" s="15" t="n">
        <v>46288</v>
      </c>
      <c r="U457" s="14" t="s">
        <v>168</v>
      </c>
    </row>
    <row r="458" customFormat="false" ht="15" hidden="false" customHeight="true" outlineLevel="0" collapsed="false">
      <c r="A458" s="14" t="str">
        <f aca="false">IF(B458="","","ARG-"&amp;TEXT(ROW()-1,"0000"))</f>
        <v>ARG-0457</v>
      </c>
      <c r="B458" s="14" t="s">
        <v>1733</v>
      </c>
      <c r="C458" s="14" t="str">
        <f aca="false">IF(B458="","",IF(LEFT(B458,3)="INT","Intramuraal",IF(LEFT(B458,3)="GVS","GVS","")))</f>
        <v>Intramuraal</v>
      </c>
      <c r="D458" s="14" t="str">
        <f aca="false">IF(B458="","",IFERROR(INDEX(Intramuraal!$F:$F,MATCH(B458,Intramuraal!$A:$A,0)),IFERROR(INDEX(GVS!$F:$F,MATCH(B458,GVS!$A:$A,0)),"onbekend ID")))</f>
        <v>atidarsagene autotemcel (Libmeldy®)</v>
      </c>
      <c r="E458" s="15" t="n">
        <f aca="false">IF(B458="","",IFERROR(IF(INDEX(Intramuraal!$C:$C,MATCH(B458,Intramuraal!$A:$A,0))="","",INDEX(Intramuraal!$C:$C,MATCH(B458,Intramuraal!$A:$A,0))),IFERROR(IF(INDEX(GVS!$C:$C,MATCH(B458,GVS!$A:$A,0))="","",INDEX(GVS!$C:$C,MATCH(B458,GVS!$A:$A,0))),"")))</f>
        <v>44831</v>
      </c>
      <c r="F458" s="14" t="str">
        <f aca="false">IF(B458="","",IFERROR(IF(INDEX(Intramuraal!$J:$J,MATCH(B458,Intramuraal!$A:$A,0))="","",INDEX(Intramuraal!$J:$J,MATCH(B458,Intramuraal!$A:$A,0))),IFERROR(IF(INDEX(GVS!$J:$J,MATCH(B458,GVS!$A:$A,0))="","",INDEX(GVS!$J:$J,MATCH(B458,GVS!$A:$A,0))),"")))</f>
        <v>Neurologie</v>
      </c>
      <c r="G458" s="14" t="str">
        <f aca="false">IF(B458="","",IFERROR(IF(INDEX(Intramuraal!$N:$N,MATCH(B458,Intramuraal!$A:$A,0))="","",INDEX(Intramuraal!$N:$N,MATCH(B458,Intramuraal!$A:$A,0))),IFERROR(IF(INDEX(GVS!$N:$N,MATCH(B458,GVS!$A:$A,0))="","",INDEX(GVS!$N:$N,MATCH(B458,GVS!$A:$A,0))),"")))</f>
        <v>Niet-oncologisch (zie Indicatie)</v>
      </c>
      <c r="H458" s="14" t="str">
        <f aca="false">IF(B458="","",IFERROR(IF(INDEX(Intramuraal!$O:$O,MATCH(B458,Intramuraal!$A:$A,0))="","",INDEX(Intramuraal!$O:$O,MATCH(B458,Intramuraal!$A:$A,0))),IFERROR(IF(INDEX(GVS!$O:$O,MATCH(B458,GVS!$A:$A,0))="","",INDEX(GVS!$O:$O,MATCH(B458,GVS!$A:$A,0))),"")))</f>
        <v>n.v.t. / onbekend</v>
      </c>
      <c r="I458" s="14" t="s">
        <v>7617</v>
      </c>
      <c r="J458" s="14" t="s">
        <v>7604</v>
      </c>
      <c r="K458" s="16" t="s">
        <v>9214</v>
      </c>
      <c r="L458" s="14" t="s">
        <v>7549</v>
      </c>
      <c r="M458" s="14" t="s">
        <v>7536</v>
      </c>
      <c r="N458" s="16" t="s">
        <v>9215</v>
      </c>
      <c r="O458" s="14" t="s">
        <v>7614</v>
      </c>
      <c r="P458" s="14" t="s">
        <v>9216</v>
      </c>
      <c r="Q458" s="16"/>
      <c r="R458" s="14" t="s">
        <v>9217</v>
      </c>
      <c r="S458" s="14" t="s">
        <v>9159</v>
      </c>
      <c r="T458" s="15" t="n">
        <v>46288</v>
      </c>
      <c r="U458" s="14" t="s">
        <v>168</v>
      </c>
    </row>
    <row r="459" customFormat="false" ht="15" hidden="false" customHeight="true" outlineLevel="0" collapsed="false">
      <c r="A459" s="14" t="str">
        <f aca="false">IF(B459="","","ARG-"&amp;TEXT(ROW()-1,"0000"))</f>
        <v>ARG-0458</v>
      </c>
      <c r="B459" s="14" t="s">
        <v>1733</v>
      </c>
      <c r="C459" s="14" t="str">
        <f aca="false">IF(B459="","",IF(LEFT(B459,3)="INT","Intramuraal",IF(LEFT(B459,3)="GVS","GVS","")))</f>
        <v>Intramuraal</v>
      </c>
      <c r="D459" s="14" t="str">
        <f aca="false">IF(B459="","",IFERROR(INDEX(Intramuraal!$F:$F,MATCH(B459,Intramuraal!$A:$A,0)),IFERROR(INDEX(GVS!$F:$F,MATCH(B459,GVS!$A:$A,0)),"onbekend ID")))</f>
        <v>atidarsagene autotemcel (Libmeldy®)</v>
      </c>
      <c r="E459" s="15" t="n">
        <f aca="false">IF(B459="","",IFERROR(IF(INDEX(Intramuraal!$C:$C,MATCH(B459,Intramuraal!$A:$A,0))="","",INDEX(Intramuraal!$C:$C,MATCH(B459,Intramuraal!$A:$A,0))),IFERROR(IF(INDEX(GVS!$C:$C,MATCH(B459,GVS!$A:$A,0))="","",INDEX(GVS!$C:$C,MATCH(B459,GVS!$A:$A,0))),"")))</f>
        <v>44831</v>
      </c>
      <c r="F459" s="14" t="str">
        <f aca="false">IF(B459="","",IFERROR(IF(INDEX(Intramuraal!$J:$J,MATCH(B459,Intramuraal!$A:$A,0))="","",INDEX(Intramuraal!$J:$J,MATCH(B459,Intramuraal!$A:$A,0))),IFERROR(IF(INDEX(GVS!$J:$J,MATCH(B459,GVS!$A:$A,0))="","",INDEX(GVS!$J:$J,MATCH(B459,GVS!$A:$A,0))),"")))</f>
        <v>Neurologie</v>
      </c>
      <c r="G459" s="14" t="str">
        <f aca="false">IF(B459="","",IFERROR(IF(INDEX(Intramuraal!$N:$N,MATCH(B459,Intramuraal!$A:$A,0))="","",INDEX(Intramuraal!$N:$N,MATCH(B459,Intramuraal!$A:$A,0))),IFERROR(IF(INDEX(GVS!$N:$N,MATCH(B459,GVS!$A:$A,0))="","",INDEX(GVS!$N:$N,MATCH(B459,GVS!$A:$A,0))),"")))</f>
        <v>Niet-oncologisch (zie Indicatie)</v>
      </c>
      <c r="H459" s="14" t="str">
        <f aca="false">IF(B459="","",IFERROR(IF(INDEX(Intramuraal!$O:$O,MATCH(B459,Intramuraal!$A:$A,0))="","",INDEX(Intramuraal!$O:$O,MATCH(B459,Intramuraal!$A:$A,0))),IFERROR(IF(INDEX(GVS!$O:$O,MATCH(B459,GVS!$A:$A,0))="","",INDEX(GVS!$O:$O,MATCH(B459,GVS!$A:$A,0))),"")))</f>
        <v>n.v.t. / onbekend</v>
      </c>
      <c r="I459" s="14" t="s">
        <v>7580</v>
      </c>
      <c r="J459" s="14" t="s">
        <v>7621</v>
      </c>
      <c r="K459" s="16" t="s">
        <v>9218</v>
      </c>
      <c r="L459" s="14" t="s">
        <v>7566</v>
      </c>
      <c r="M459" s="14" t="s">
        <v>7543</v>
      </c>
      <c r="N459" s="16" t="s">
        <v>9219</v>
      </c>
      <c r="O459" s="14" t="s">
        <v>7607</v>
      </c>
      <c r="P459" s="14" t="s">
        <v>9220</v>
      </c>
      <c r="Q459" s="16"/>
      <c r="R459" s="14" t="s">
        <v>9221</v>
      </c>
      <c r="S459" s="14" t="s">
        <v>9159</v>
      </c>
      <c r="T459" s="15" t="n">
        <v>46288</v>
      </c>
      <c r="U459" s="14" t="s">
        <v>168</v>
      </c>
    </row>
    <row r="460" customFormat="false" ht="15" hidden="false" customHeight="true" outlineLevel="0" collapsed="false">
      <c r="A460" s="14" t="str">
        <f aca="false">IF(B460="","","ARG-"&amp;TEXT(ROW()-1,"0000"))</f>
        <v>ARG-0459</v>
      </c>
      <c r="B460" s="14" t="s">
        <v>1733</v>
      </c>
      <c r="C460" s="14" t="str">
        <f aca="false">IF(B460="","",IF(LEFT(B460,3)="INT","Intramuraal",IF(LEFT(B460,3)="GVS","GVS","")))</f>
        <v>Intramuraal</v>
      </c>
      <c r="D460" s="14" t="str">
        <f aca="false">IF(B460="","",IFERROR(INDEX(Intramuraal!$F:$F,MATCH(B460,Intramuraal!$A:$A,0)),IFERROR(INDEX(GVS!$F:$F,MATCH(B460,GVS!$A:$A,0)),"onbekend ID")))</f>
        <v>atidarsagene autotemcel (Libmeldy®)</v>
      </c>
      <c r="E460" s="15" t="n">
        <f aca="false">IF(B460="","",IFERROR(IF(INDEX(Intramuraal!$C:$C,MATCH(B460,Intramuraal!$A:$A,0))="","",INDEX(Intramuraal!$C:$C,MATCH(B460,Intramuraal!$A:$A,0))),IFERROR(IF(INDEX(GVS!$C:$C,MATCH(B460,GVS!$A:$A,0))="","",INDEX(GVS!$C:$C,MATCH(B460,GVS!$A:$A,0))),"")))</f>
        <v>44831</v>
      </c>
      <c r="F460" s="14" t="str">
        <f aca="false">IF(B460="","",IFERROR(IF(INDEX(Intramuraal!$J:$J,MATCH(B460,Intramuraal!$A:$A,0))="","",INDEX(Intramuraal!$J:$J,MATCH(B460,Intramuraal!$A:$A,0))),IFERROR(IF(INDEX(GVS!$J:$J,MATCH(B460,GVS!$A:$A,0))="","",INDEX(GVS!$J:$J,MATCH(B460,GVS!$A:$A,0))),"")))</f>
        <v>Neurologie</v>
      </c>
      <c r="G460" s="14" t="str">
        <f aca="false">IF(B460="","",IFERROR(IF(INDEX(Intramuraal!$N:$N,MATCH(B460,Intramuraal!$A:$A,0))="","",INDEX(Intramuraal!$N:$N,MATCH(B460,Intramuraal!$A:$A,0))),IFERROR(IF(INDEX(GVS!$N:$N,MATCH(B460,GVS!$A:$A,0))="","",INDEX(GVS!$N:$N,MATCH(B460,GVS!$A:$A,0))),"")))</f>
        <v>Niet-oncologisch (zie Indicatie)</v>
      </c>
      <c r="H460" s="14" t="str">
        <f aca="false">IF(B460="","",IFERROR(IF(INDEX(Intramuraal!$O:$O,MATCH(B460,Intramuraal!$A:$A,0))="","",INDEX(Intramuraal!$O:$O,MATCH(B460,Intramuraal!$A:$A,0))),IFERROR(IF(INDEX(GVS!$O:$O,MATCH(B460,GVS!$A:$A,0))="","",INDEX(GVS!$O:$O,MATCH(B460,GVS!$A:$A,0))),"")))</f>
        <v>n.v.t. / onbekend</v>
      </c>
      <c r="I460" s="14" t="s">
        <v>7658</v>
      </c>
      <c r="J460" s="14" t="s">
        <v>7659</v>
      </c>
      <c r="K460" s="16" t="s">
        <v>9222</v>
      </c>
      <c r="L460" s="14" t="s">
        <v>7535</v>
      </c>
      <c r="M460" s="14" t="s">
        <v>7550</v>
      </c>
      <c r="N460" s="16" t="s">
        <v>9223</v>
      </c>
      <c r="O460" s="14" t="s">
        <v>7662</v>
      </c>
      <c r="P460" s="14" t="s">
        <v>9020</v>
      </c>
      <c r="Q460" s="16"/>
      <c r="R460" s="14" t="s">
        <v>9224</v>
      </c>
      <c r="S460" s="14" t="s">
        <v>9159</v>
      </c>
      <c r="T460" s="15" t="n">
        <v>46288</v>
      </c>
      <c r="U460" s="14" t="s">
        <v>168</v>
      </c>
    </row>
    <row r="461" customFormat="false" ht="15" hidden="false" customHeight="true" outlineLevel="0" collapsed="false">
      <c r="A461" s="14" t="str">
        <f aca="false">IF(B461="","","ARG-"&amp;TEXT(ROW()-1,"0000"))</f>
        <v>ARG-0460</v>
      </c>
      <c r="B461" s="14" t="s">
        <v>1706</v>
      </c>
      <c r="C461" s="14" t="str">
        <f aca="false">IF(B461="","",IF(LEFT(B461,3)="INT","Intramuraal",IF(LEFT(B461,3)="GVS","GVS","")))</f>
        <v>Intramuraal</v>
      </c>
      <c r="D461" s="14" t="str">
        <f aca="false">IF(B461="","",IFERROR(INDEX(Intramuraal!$F:$F,MATCH(B461,Intramuraal!$A:$A,0)),IFERROR(INDEX(GVS!$F:$F,MATCH(B461,GVS!$A:$A,0)),"onbekend ID")))</f>
        <v>pralsetinib (Gavreto®)</v>
      </c>
      <c r="E461" s="15" t="n">
        <f aca="false">IF(B461="","",IFERROR(IF(INDEX(Intramuraal!$C:$C,MATCH(B461,Intramuraal!$A:$A,0))="","",INDEX(Intramuraal!$C:$C,MATCH(B461,Intramuraal!$A:$A,0))),IFERROR(IF(INDEX(GVS!$C:$C,MATCH(B461,GVS!$A:$A,0))="","",INDEX(GVS!$C:$C,MATCH(B461,GVS!$A:$A,0))),"")))</f>
        <v>44875</v>
      </c>
      <c r="F461" s="14" t="str">
        <f aca="false">IF(B461="","",IFERROR(IF(INDEX(Intramuraal!$J:$J,MATCH(B461,Intramuraal!$A:$A,0))="","",INDEX(Intramuraal!$J:$J,MATCH(B461,Intramuraal!$A:$A,0))),IFERROR(IF(INDEX(GVS!$J:$J,MATCH(B461,GVS!$A:$A,0))="","",INDEX(GVS!$J:$J,MATCH(B461,GVS!$A:$A,0))),"")))</f>
        <v>Oncologie (solide tumoren)</v>
      </c>
      <c r="G461" s="14" t="str">
        <f aca="false">IF(B461="","",IFERROR(IF(INDEX(Intramuraal!$N:$N,MATCH(B461,Intramuraal!$A:$A,0))="","",INDEX(Intramuraal!$N:$N,MATCH(B461,Intramuraal!$A:$A,0))),IFERROR(IF(INDEX(GVS!$N:$N,MATCH(B461,GVS!$A:$A,0))="","",INDEX(GVS!$N:$N,MATCH(B461,GVS!$A:$A,0))),"")))</f>
        <v>Longkanker (NSCLC/SCLC)</v>
      </c>
      <c r="H461" s="14" t="str">
        <f aca="false">IF(B461="","",IFERROR(IF(INDEX(Intramuraal!$O:$O,MATCH(B461,Intramuraal!$A:$A,0))="","",INDEX(Intramuraal!$O:$O,MATCH(B461,Intramuraal!$A:$A,0))),IFERROR(IF(INDEX(GVS!$O:$O,MATCH(B461,GVS!$A:$A,0))="","",INDEX(GVS!$O:$O,MATCH(B461,GVS!$A:$A,0))),"")))</f>
        <v>Meerdere lijnen / indicatiebreed</v>
      </c>
      <c r="I461" s="14" t="s">
        <v>7532</v>
      </c>
      <c r="J461" s="14" t="s">
        <v>7533</v>
      </c>
      <c r="K461" s="16" t="s">
        <v>9225</v>
      </c>
      <c r="L461" s="14" t="s">
        <v>7586</v>
      </c>
      <c r="M461" s="14" t="s">
        <v>7536</v>
      </c>
      <c r="N461" s="16" t="s">
        <v>9226</v>
      </c>
      <c r="O461" s="14" t="s">
        <v>7607</v>
      </c>
      <c r="P461" s="14" t="s">
        <v>8037</v>
      </c>
      <c r="Q461" s="16"/>
      <c r="R461" s="14" t="s">
        <v>9227</v>
      </c>
      <c r="S461" s="14" t="s">
        <v>9159</v>
      </c>
      <c r="T461" s="15" t="n">
        <v>46288</v>
      </c>
      <c r="U461" s="14" t="s">
        <v>168</v>
      </c>
    </row>
    <row r="462" customFormat="false" ht="15" hidden="false" customHeight="true" outlineLevel="0" collapsed="false">
      <c r="A462" s="14" t="str">
        <f aca="false">IF(B462="","","ARG-"&amp;TEXT(ROW()-1,"0000"))</f>
        <v>ARG-0461</v>
      </c>
      <c r="B462" s="14" t="s">
        <v>1706</v>
      </c>
      <c r="C462" s="14" t="str">
        <f aca="false">IF(B462="","",IF(LEFT(B462,3)="INT","Intramuraal",IF(LEFT(B462,3)="GVS","GVS","")))</f>
        <v>Intramuraal</v>
      </c>
      <c r="D462" s="14" t="str">
        <f aca="false">IF(B462="","",IFERROR(INDEX(Intramuraal!$F:$F,MATCH(B462,Intramuraal!$A:$A,0)),IFERROR(INDEX(GVS!$F:$F,MATCH(B462,GVS!$A:$A,0)),"onbekend ID")))</f>
        <v>pralsetinib (Gavreto®)</v>
      </c>
      <c r="E462" s="15" t="n">
        <f aca="false">IF(B462="","",IFERROR(IF(INDEX(Intramuraal!$C:$C,MATCH(B462,Intramuraal!$A:$A,0))="","",INDEX(Intramuraal!$C:$C,MATCH(B462,Intramuraal!$A:$A,0))),IFERROR(IF(INDEX(GVS!$C:$C,MATCH(B462,GVS!$A:$A,0))="","",INDEX(GVS!$C:$C,MATCH(B462,GVS!$A:$A,0))),"")))</f>
        <v>44875</v>
      </c>
      <c r="F462" s="14" t="str">
        <f aca="false">IF(B462="","",IFERROR(IF(INDEX(Intramuraal!$J:$J,MATCH(B462,Intramuraal!$A:$A,0))="","",INDEX(Intramuraal!$J:$J,MATCH(B462,Intramuraal!$A:$A,0))),IFERROR(IF(INDEX(GVS!$J:$J,MATCH(B462,GVS!$A:$A,0))="","",INDEX(GVS!$J:$J,MATCH(B462,GVS!$A:$A,0))),"")))</f>
        <v>Oncologie (solide tumoren)</v>
      </c>
      <c r="G462" s="14" t="str">
        <f aca="false">IF(B462="","",IFERROR(IF(INDEX(Intramuraal!$N:$N,MATCH(B462,Intramuraal!$A:$A,0))="","",INDEX(Intramuraal!$N:$N,MATCH(B462,Intramuraal!$A:$A,0))),IFERROR(IF(INDEX(GVS!$N:$N,MATCH(B462,GVS!$A:$A,0))="","",INDEX(GVS!$N:$N,MATCH(B462,GVS!$A:$A,0))),"")))</f>
        <v>Longkanker (NSCLC/SCLC)</v>
      </c>
      <c r="H462" s="14" t="str">
        <f aca="false">IF(B462="","",IFERROR(IF(INDEX(Intramuraal!$O:$O,MATCH(B462,Intramuraal!$A:$A,0))="","",INDEX(Intramuraal!$O:$O,MATCH(B462,Intramuraal!$A:$A,0))),IFERROR(IF(INDEX(GVS!$O:$O,MATCH(B462,GVS!$A:$A,0))="","",INDEX(GVS!$O:$O,MATCH(B462,GVS!$A:$A,0))),"")))</f>
        <v>Meerdere lijnen / indicatiebreed</v>
      </c>
      <c r="I462" s="14" t="s">
        <v>7532</v>
      </c>
      <c r="J462" s="14" t="s">
        <v>7547</v>
      </c>
      <c r="K462" s="16" t="s">
        <v>9228</v>
      </c>
      <c r="L462" s="14" t="s">
        <v>7586</v>
      </c>
      <c r="M462" s="14" t="s">
        <v>7543</v>
      </c>
      <c r="N462" s="16" t="s">
        <v>9229</v>
      </c>
      <c r="O462" s="14" t="s">
        <v>7607</v>
      </c>
      <c r="P462" s="14" t="s">
        <v>7844</v>
      </c>
      <c r="Q462" s="16"/>
      <c r="R462" s="14" t="s">
        <v>9230</v>
      </c>
      <c r="S462" s="14" t="s">
        <v>9159</v>
      </c>
      <c r="T462" s="15" t="n">
        <v>46288</v>
      </c>
      <c r="U462" s="14" t="s">
        <v>168</v>
      </c>
    </row>
    <row r="463" customFormat="false" ht="15" hidden="false" customHeight="true" outlineLevel="0" collapsed="false">
      <c r="A463" s="14" t="str">
        <f aca="false">IF(B463="","","ARG-"&amp;TEXT(ROW()-1,"0000"))</f>
        <v>ARG-0462</v>
      </c>
      <c r="B463" s="14" t="s">
        <v>1679</v>
      </c>
      <c r="C463" s="14" t="str">
        <f aca="false">IF(B463="","",IF(LEFT(B463,3)="INT","Intramuraal",IF(LEFT(B463,3)="GVS","GVS","")))</f>
        <v>Intramuraal</v>
      </c>
      <c r="D463" s="14" t="str">
        <f aca="false">IF(B463="","",IFERROR(INDEX(Intramuraal!$F:$F,MATCH(B463,Intramuraal!$A:$A,0)),IFERROR(INDEX(GVS!$F:$F,MATCH(B463,GVS!$A:$A,0)),"onbekend ID")))</f>
        <v>trastuzumab-deruxtecan (Enhertu®)</v>
      </c>
      <c r="E463" s="15" t="n">
        <f aca="false">IF(B463="","",IFERROR(IF(INDEX(Intramuraal!$C:$C,MATCH(B463,Intramuraal!$A:$A,0))="","",INDEX(Intramuraal!$C:$C,MATCH(B463,Intramuraal!$A:$A,0))),IFERROR(IF(INDEX(GVS!$C:$C,MATCH(B463,GVS!$A:$A,0))="","",INDEX(GVS!$C:$C,MATCH(B463,GVS!$A:$A,0))),"")))</f>
        <v>44972</v>
      </c>
      <c r="F463" s="14" t="str">
        <f aca="false">IF(B463="","",IFERROR(IF(INDEX(Intramuraal!$J:$J,MATCH(B463,Intramuraal!$A:$A,0))="","",INDEX(Intramuraal!$J:$J,MATCH(B463,Intramuraal!$A:$A,0))),IFERROR(IF(INDEX(GVS!$J:$J,MATCH(B463,GVS!$A:$A,0))="","",INDEX(GVS!$J:$J,MATCH(B463,GVS!$A:$A,0))),"")))</f>
        <v>Oncologie (solide tumoren)</v>
      </c>
      <c r="G463" s="14" t="str">
        <f aca="false">IF(B463="","",IFERROR(IF(INDEX(Intramuraal!$N:$N,MATCH(B463,Intramuraal!$A:$A,0))="","",INDEX(Intramuraal!$N:$N,MATCH(B463,Intramuraal!$A:$A,0))),IFERROR(IF(INDEX(GVS!$N:$N,MATCH(B463,GVS!$A:$A,0))="","",INDEX(GVS!$N:$N,MATCH(B463,GVS!$A:$A,0))),"")))</f>
        <v>Borstkanker</v>
      </c>
      <c r="H463" s="14" t="str">
        <f aca="false">IF(B463="","",IFERROR(IF(INDEX(Intramuraal!$O:$O,MATCH(B463,Intramuraal!$A:$A,0))="","",INDEX(Intramuraal!$O:$O,MATCH(B463,Intramuraal!$A:$A,0))),IFERROR(IF(INDEX(GVS!$O:$O,MATCH(B463,GVS!$A:$A,0))="","",INDEX(GVS!$O:$O,MATCH(B463,GVS!$A:$A,0))),"")))</f>
        <v>2e lijn</v>
      </c>
      <c r="I463" s="14" t="s">
        <v>7532</v>
      </c>
      <c r="J463" s="14" t="s">
        <v>7673</v>
      </c>
      <c r="K463" s="16" t="s">
        <v>9231</v>
      </c>
      <c r="L463" s="14" t="s">
        <v>7535</v>
      </c>
      <c r="M463" s="14" t="s">
        <v>7536</v>
      </c>
      <c r="N463" s="16" t="s">
        <v>9232</v>
      </c>
      <c r="O463" s="14" t="s">
        <v>7607</v>
      </c>
      <c r="P463" s="14" t="s">
        <v>9093</v>
      </c>
      <c r="Q463" s="16"/>
      <c r="R463" s="14" t="s">
        <v>9233</v>
      </c>
      <c r="S463" s="14" t="s">
        <v>9234</v>
      </c>
      <c r="T463" s="15" t="n">
        <v>46288</v>
      </c>
      <c r="U463" s="14" t="s">
        <v>168</v>
      </c>
    </row>
    <row r="464" customFormat="false" ht="15" hidden="false" customHeight="true" outlineLevel="0" collapsed="false">
      <c r="A464" s="14" t="str">
        <f aca="false">IF(B464="","","ARG-"&amp;TEXT(ROW()-1,"0000"))</f>
        <v>ARG-0463</v>
      </c>
      <c r="B464" s="14" t="s">
        <v>1679</v>
      </c>
      <c r="C464" s="14" t="str">
        <f aca="false">IF(B464="","",IF(LEFT(B464,3)="INT","Intramuraal",IF(LEFT(B464,3)="GVS","GVS","")))</f>
        <v>Intramuraal</v>
      </c>
      <c r="D464" s="14" t="str">
        <f aca="false">IF(B464="","",IFERROR(INDEX(Intramuraal!$F:$F,MATCH(B464,Intramuraal!$A:$A,0)),IFERROR(INDEX(GVS!$F:$F,MATCH(B464,GVS!$A:$A,0)),"onbekend ID")))</f>
        <v>trastuzumab-deruxtecan (Enhertu®)</v>
      </c>
      <c r="E464" s="15" t="n">
        <f aca="false">IF(B464="","",IFERROR(IF(INDEX(Intramuraal!$C:$C,MATCH(B464,Intramuraal!$A:$A,0))="","",INDEX(Intramuraal!$C:$C,MATCH(B464,Intramuraal!$A:$A,0))),IFERROR(IF(INDEX(GVS!$C:$C,MATCH(B464,GVS!$A:$A,0))="","",INDEX(GVS!$C:$C,MATCH(B464,GVS!$A:$A,0))),"")))</f>
        <v>44972</v>
      </c>
      <c r="F464" s="14" t="str">
        <f aca="false">IF(B464="","",IFERROR(IF(INDEX(Intramuraal!$J:$J,MATCH(B464,Intramuraal!$A:$A,0))="","",INDEX(Intramuraal!$J:$J,MATCH(B464,Intramuraal!$A:$A,0))),IFERROR(IF(INDEX(GVS!$J:$J,MATCH(B464,GVS!$A:$A,0))="","",INDEX(GVS!$J:$J,MATCH(B464,GVS!$A:$A,0))),"")))</f>
        <v>Oncologie (solide tumoren)</v>
      </c>
      <c r="G464" s="14" t="str">
        <f aca="false">IF(B464="","",IFERROR(IF(INDEX(Intramuraal!$N:$N,MATCH(B464,Intramuraal!$A:$A,0))="","",INDEX(Intramuraal!$N:$N,MATCH(B464,Intramuraal!$A:$A,0))),IFERROR(IF(INDEX(GVS!$N:$N,MATCH(B464,GVS!$A:$A,0))="","",INDEX(GVS!$N:$N,MATCH(B464,GVS!$A:$A,0))),"")))</f>
        <v>Borstkanker</v>
      </c>
      <c r="H464" s="14" t="str">
        <f aca="false">IF(B464="","",IFERROR(IF(INDEX(Intramuraal!$O:$O,MATCH(B464,Intramuraal!$A:$A,0))="","",INDEX(Intramuraal!$O:$O,MATCH(B464,Intramuraal!$A:$A,0))),IFERROR(IF(INDEX(GVS!$O:$O,MATCH(B464,GVS!$A:$A,0))="","",INDEX(GVS!$O:$O,MATCH(B464,GVS!$A:$A,0))),"")))</f>
        <v>2e lijn</v>
      </c>
      <c r="I464" s="14" t="s">
        <v>7580</v>
      </c>
      <c r="J464" s="14" t="s">
        <v>7559</v>
      </c>
      <c r="K464" s="16" t="s">
        <v>9235</v>
      </c>
      <c r="L464" s="14" t="s">
        <v>7586</v>
      </c>
      <c r="M464" s="14" t="s">
        <v>7536</v>
      </c>
      <c r="N464" s="16" t="s">
        <v>9236</v>
      </c>
      <c r="O464" s="14" t="s">
        <v>7607</v>
      </c>
      <c r="P464" s="14" t="s">
        <v>8085</v>
      </c>
      <c r="Q464" s="16"/>
      <c r="R464" s="14" t="s">
        <v>9237</v>
      </c>
      <c r="S464" s="14" t="s">
        <v>9234</v>
      </c>
      <c r="T464" s="15" t="n">
        <v>46288</v>
      </c>
      <c r="U464" s="14" t="s">
        <v>168</v>
      </c>
    </row>
    <row r="465" customFormat="false" ht="15" hidden="false" customHeight="true" outlineLevel="0" collapsed="false">
      <c r="A465" s="14" t="str">
        <f aca="false">IF(B465="","","ARG-"&amp;TEXT(ROW()-1,"0000"))</f>
        <v>ARG-0464</v>
      </c>
      <c r="B465" s="14" t="s">
        <v>1679</v>
      </c>
      <c r="C465" s="14" t="str">
        <f aca="false">IF(B465="","",IF(LEFT(B465,3)="INT","Intramuraal",IF(LEFT(B465,3)="GVS","GVS","")))</f>
        <v>Intramuraal</v>
      </c>
      <c r="D465" s="14" t="str">
        <f aca="false">IF(B465="","",IFERROR(INDEX(Intramuraal!$F:$F,MATCH(B465,Intramuraal!$A:$A,0)),IFERROR(INDEX(GVS!$F:$F,MATCH(B465,GVS!$A:$A,0)),"onbekend ID")))</f>
        <v>trastuzumab-deruxtecan (Enhertu®)</v>
      </c>
      <c r="E465" s="15" t="n">
        <f aca="false">IF(B465="","",IFERROR(IF(INDEX(Intramuraal!$C:$C,MATCH(B465,Intramuraal!$A:$A,0))="","",INDEX(Intramuraal!$C:$C,MATCH(B465,Intramuraal!$A:$A,0))),IFERROR(IF(INDEX(GVS!$C:$C,MATCH(B465,GVS!$A:$A,0))="","",INDEX(GVS!$C:$C,MATCH(B465,GVS!$A:$A,0))),"")))</f>
        <v>44972</v>
      </c>
      <c r="F465" s="14" t="str">
        <f aca="false">IF(B465="","",IFERROR(IF(INDEX(Intramuraal!$J:$J,MATCH(B465,Intramuraal!$A:$A,0))="","",INDEX(Intramuraal!$J:$J,MATCH(B465,Intramuraal!$A:$A,0))),IFERROR(IF(INDEX(GVS!$J:$J,MATCH(B465,GVS!$A:$A,0))="","",INDEX(GVS!$J:$J,MATCH(B465,GVS!$A:$A,0))),"")))</f>
        <v>Oncologie (solide tumoren)</v>
      </c>
      <c r="G465" s="14" t="str">
        <f aca="false">IF(B465="","",IFERROR(IF(INDEX(Intramuraal!$N:$N,MATCH(B465,Intramuraal!$A:$A,0))="","",INDEX(Intramuraal!$N:$N,MATCH(B465,Intramuraal!$A:$A,0))),IFERROR(IF(INDEX(GVS!$N:$N,MATCH(B465,GVS!$A:$A,0))="","",INDEX(GVS!$N:$N,MATCH(B465,GVS!$A:$A,0))),"")))</f>
        <v>Borstkanker</v>
      </c>
      <c r="H465" s="14" t="str">
        <f aca="false">IF(B465="","",IFERROR(IF(INDEX(Intramuraal!$O:$O,MATCH(B465,Intramuraal!$A:$A,0))="","",INDEX(Intramuraal!$O:$O,MATCH(B465,Intramuraal!$A:$A,0))),IFERROR(IF(INDEX(GVS!$O:$O,MATCH(B465,GVS!$A:$A,0))="","",INDEX(GVS!$O:$O,MATCH(B465,GVS!$A:$A,0))),"")))</f>
        <v>2e lijn</v>
      </c>
      <c r="I465" s="14" t="s">
        <v>7570</v>
      </c>
      <c r="J465" s="14" t="s">
        <v>2691</v>
      </c>
      <c r="K465" s="16" t="s">
        <v>9238</v>
      </c>
      <c r="L465" s="14" t="s">
        <v>7566</v>
      </c>
      <c r="M465" s="14" t="s">
        <v>7543</v>
      </c>
      <c r="N465" s="16" t="s">
        <v>9239</v>
      </c>
      <c r="O465" s="14" t="s">
        <v>7607</v>
      </c>
      <c r="P465" s="14" t="s">
        <v>8089</v>
      </c>
      <c r="Q465" s="16"/>
      <c r="R465" s="14" t="s">
        <v>9240</v>
      </c>
      <c r="S465" s="14" t="s">
        <v>9234</v>
      </c>
      <c r="T465" s="15" t="n">
        <v>46288</v>
      </c>
      <c r="U465" s="14" t="s">
        <v>168</v>
      </c>
    </row>
    <row r="466" customFormat="false" ht="15" hidden="false" customHeight="true" outlineLevel="0" collapsed="false">
      <c r="A466" s="14" t="str">
        <f aca="false">IF(B466="","","ARG-"&amp;TEXT(ROW()-1,"0000"))</f>
        <v>ARG-0465</v>
      </c>
      <c r="B466" s="14" t="s">
        <v>1679</v>
      </c>
      <c r="C466" s="14" t="str">
        <f aca="false">IF(B466="","",IF(LEFT(B466,3)="INT","Intramuraal",IF(LEFT(B466,3)="GVS","GVS","")))</f>
        <v>Intramuraal</v>
      </c>
      <c r="D466" s="14" t="str">
        <f aca="false">IF(B466="","",IFERROR(INDEX(Intramuraal!$F:$F,MATCH(B466,Intramuraal!$A:$A,0)),IFERROR(INDEX(GVS!$F:$F,MATCH(B466,GVS!$A:$A,0)),"onbekend ID")))</f>
        <v>trastuzumab-deruxtecan (Enhertu®)</v>
      </c>
      <c r="E466" s="15" t="n">
        <f aca="false">IF(B466="","",IFERROR(IF(INDEX(Intramuraal!$C:$C,MATCH(B466,Intramuraal!$A:$A,0))="","",INDEX(Intramuraal!$C:$C,MATCH(B466,Intramuraal!$A:$A,0))),IFERROR(IF(INDEX(GVS!$C:$C,MATCH(B466,GVS!$A:$A,0))="","",INDEX(GVS!$C:$C,MATCH(B466,GVS!$A:$A,0))),"")))</f>
        <v>44972</v>
      </c>
      <c r="F466" s="14" t="str">
        <f aca="false">IF(B466="","",IFERROR(IF(INDEX(Intramuraal!$J:$J,MATCH(B466,Intramuraal!$A:$A,0))="","",INDEX(Intramuraal!$J:$J,MATCH(B466,Intramuraal!$A:$A,0))),IFERROR(IF(INDEX(GVS!$J:$J,MATCH(B466,GVS!$A:$A,0))="","",INDEX(GVS!$J:$J,MATCH(B466,GVS!$A:$A,0))),"")))</f>
        <v>Oncologie (solide tumoren)</v>
      </c>
      <c r="G466" s="14" t="str">
        <f aca="false">IF(B466="","",IFERROR(IF(INDEX(Intramuraal!$N:$N,MATCH(B466,Intramuraal!$A:$A,0))="","",INDEX(Intramuraal!$N:$N,MATCH(B466,Intramuraal!$A:$A,0))),IFERROR(IF(INDEX(GVS!$N:$N,MATCH(B466,GVS!$A:$A,0))="","",INDEX(GVS!$N:$N,MATCH(B466,GVS!$A:$A,0))),"")))</f>
        <v>Borstkanker</v>
      </c>
      <c r="H466" s="14" t="str">
        <f aca="false">IF(B466="","",IFERROR(IF(INDEX(Intramuraal!$O:$O,MATCH(B466,Intramuraal!$A:$A,0))="","",INDEX(Intramuraal!$O:$O,MATCH(B466,Intramuraal!$A:$A,0))),IFERROR(IF(INDEX(GVS!$O:$O,MATCH(B466,GVS!$A:$A,0))="","",INDEX(GVS!$O:$O,MATCH(B466,GVS!$A:$A,0))),"")))</f>
        <v>2e lijn</v>
      </c>
      <c r="I466" s="14" t="s">
        <v>7658</v>
      </c>
      <c r="J466" s="14" t="s">
        <v>7659</v>
      </c>
      <c r="K466" s="16" t="s">
        <v>9241</v>
      </c>
      <c r="L466" s="14" t="s">
        <v>7586</v>
      </c>
      <c r="M466" s="14" t="s">
        <v>7536</v>
      </c>
      <c r="N466" s="16" t="s">
        <v>9242</v>
      </c>
      <c r="O466" s="14" t="s">
        <v>7662</v>
      </c>
      <c r="P466" s="14" t="s">
        <v>8983</v>
      </c>
      <c r="Q466" s="16"/>
      <c r="R466" s="14" t="s">
        <v>9243</v>
      </c>
      <c r="S466" s="14" t="s">
        <v>9234</v>
      </c>
      <c r="T466" s="15" t="n">
        <v>46288</v>
      </c>
      <c r="U466" s="14" t="s">
        <v>168</v>
      </c>
    </row>
    <row r="467" customFormat="false" ht="15" hidden="false" customHeight="true" outlineLevel="0" collapsed="false">
      <c r="A467" s="14" t="str">
        <f aca="false">IF(B467="","","ARG-"&amp;TEXT(ROW()-1,"0000"))</f>
        <v>ARG-0466</v>
      </c>
      <c r="B467" s="14" t="s">
        <v>1679</v>
      </c>
      <c r="C467" s="14" t="str">
        <f aca="false">IF(B467="","",IF(LEFT(B467,3)="INT","Intramuraal",IF(LEFT(B467,3)="GVS","GVS","")))</f>
        <v>Intramuraal</v>
      </c>
      <c r="D467" s="14" t="str">
        <f aca="false">IF(B467="","",IFERROR(INDEX(Intramuraal!$F:$F,MATCH(B467,Intramuraal!$A:$A,0)),IFERROR(INDEX(GVS!$F:$F,MATCH(B467,GVS!$A:$A,0)),"onbekend ID")))</f>
        <v>trastuzumab-deruxtecan (Enhertu®)</v>
      </c>
      <c r="E467" s="15" t="n">
        <f aca="false">IF(B467="","",IFERROR(IF(INDEX(Intramuraal!$C:$C,MATCH(B467,Intramuraal!$A:$A,0))="","",INDEX(Intramuraal!$C:$C,MATCH(B467,Intramuraal!$A:$A,0))),IFERROR(IF(INDEX(GVS!$C:$C,MATCH(B467,GVS!$A:$A,0))="","",INDEX(GVS!$C:$C,MATCH(B467,GVS!$A:$A,0))),"")))</f>
        <v>44972</v>
      </c>
      <c r="F467" s="14" t="str">
        <f aca="false">IF(B467="","",IFERROR(IF(INDEX(Intramuraal!$J:$J,MATCH(B467,Intramuraal!$A:$A,0))="","",INDEX(Intramuraal!$J:$J,MATCH(B467,Intramuraal!$A:$A,0))),IFERROR(IF(INDEX(GVS!$J:$J,MATCH(B467,GVS!$A:$A,0))="","",INDEX(GVS!$J:$J,MATCH(B467,GVS!$A:$A,0))),"")))</f>
        <v>Oncologie (solide tumoren)</v>
      </c>
      <c r="G467" s="14" t="str">
        <f aca="false">IF(B467="","",IFERROR(IF(INDEX(Intramuraal!$N:$N,MATCH(B467,Intramuraal!$A:$A,0))="","",INDEX(Intramuraal!$N:$N,MATCH(B467,Intramuraal!$A:$A,0))),IFERROR(IF(INDEX(GVS!$N:$N,MATCH(B467,GVS!$A:$A,0))="","",INDEX(GVS!$N:$N,MATCH(B467,GVS!$A:$A,0))),"")))</f>
        <v>Borstkanker</v>
      </c>
      <c r="H467" s="14" t="str">
        <f aca="false">IF(B467="","",IFERROR(IF(INDEX(Intramuraal!$O:$O,MATCH(B467,Intramuraal!$A:$A,0))="","",INDEX(Intramuraal!$O:$O,MATCH(B467,Intramuraal!$A:$A,0))),IFERROR(IF(INDEX(GVS!$O:$O,MATCH(B467,GVS!$A:$A,0))="","",INDEX(GVS!$O:$O,MATCH(B467,GVS!$A:$A,0))),"")))</f>
        <v>2e lijn</v>
      </c>
      <c r="I467" s="14" t="s">
        <v>7617</v>
      </c>
      <c r="J467" s="14" t="s">
        <v>2691</v>
      </c>
      <c r="K467" s="16" t="s">
        <v>9244</v>
      </c>
      <c r="L467" s="14" t="s">
        <v>7549</v>
      </c>
      <c r="M467" s="14" t="s">
        <v>7550</v>
      </c>
      <c r="N467" s="16" t="s">
        <v>9245</v>
      </c>
      <c r="O467" s="14" t="s">
        <v>7614</v>
      </c>
      <c r="P467" s="14" t="s">
        <v>9126</v>
      </c>
      <c r="Q467" s="16"/>
      <c r="R467" s="14" t="s">
        <v>9246</v>
      </c>
      <c r="S467" s="14" t="s">
        <v>9234</v>
      </c>
      <c r="T467" s="15" t="n">
        <v>46288</v>
      </c>
      <c r="U467" s="14" t="s">
        <v>168</v>
      </c>
    </row>
    <row r="468" customFormat="false" ht="15" hidden="false" customHeight="true" outlineLevel="0" collapsed="false">
      <c r="A468" s="14" t="str">
        <f aca="false">IF(B468="","","ARG-"&amp;TEXT(ROW()-1,"0000"))</f>
        <v>ARG-0467</v>
      </c>
      <c r="B468" s="14" t="s">
        <v>1647</v>
      </c>
      <c r="C468" s="14" t="str">
        <f aca="false">IF(B468="","",IF(LEFT(B468,3)="INT","Intramuraal",IF(LEFT(B468,3)="GVS","GVS","")))</f>
        <v>Intramuraal</v>
      </c>
      <c r="D468" s="14" t="str">
        <f aca="false">IF(B468="","",IFERROR(INDEX(Intramuraal!$F:$F,MATCH(B468,Intramuraal!$A:$A,0)),IFERROR(INDEX(GVS!$F:$F,MATCH(B468,GVS!$A:$A,0)),"onbekend ID")))</f>
        <v>lenvatinib (Kisplix®) in combinatie met pembrolizumab</v>
      </c>
      <c r="E468" s="15" t="n">
        <f aca="false">IF(B468="","",IFERROR(IF(INDEX(Intramuraal!$C:$C,MATCH(B468,Intramuraal!$A:$A,0))="","",INDEX(Intramuraal!$C:$C,MATCH(B468,Intramuraal!$A:$A,0))),IFERROR(IF(INDEX(GVS!$C:$C,MATCH(B468,GVS!$A:$A,0))="","",INDEX(GVS!$C:$C,MATCH(B468,GVS!$A:$A,0))),"")))</f>
        <v>45061</v>
      </c>
      <c r="F468" s="14" t="str">
        <f aca="false">IF(B468="","",IFERROR(IF(INDEX(Intramuraal!$J:$J,MATCH(B468,Intramuraal!$A:$A,0))="","",INDEX(Intramuraal!$J:$J,MATCH(B468,Intramuraal!$A:$A,0))),IFERROR(IF(INDEX(GVS!$J:$J,MATCH(B468,GVS!$A:$A,0))="","",INDEX(GVS!$J:$J,MATCH(B468,GVS!$A:$A,0))),"")))</f>
        <v>Oncologie (solide tumoren)</v>
      </c>
      <c r="G468" s="14" t="str">
        <f aca="false">IF(B468="","",IFERROR(IF(INDEX(Intramuraal!$N:$N,MATCH(B468,Intramuraal!$A:$A,0))="","",INDEX(Intramuraal!$N:$N,MATCH(B468,Intramuraal!$A:$A,0))),IFERROR(IF(INDEX(GVS!$N:$N,MATCH(B468,GVS!$A:$A,0))="","",INDEX(GVS!$N:$N,MATCH(B468,GVS!$A:$A,0))),"")))</f>
        <v>Niercelkanker</v>
      </c>
      <c r="H468" s="14" t="str">
        <f aca="false">IF(B468="","",IFERROR(IF(INDEX(Intramuraal!$O:$O,MATCH(B468,Intramuraal!$A:$A,0))="","",INDEX(Intramuraal!$O:$O,MATCH(B468,Intramuraal!$A:$A,0))),IFERROR(IF(INDEX(GVS!$O:$O,MATCH(B468,GVS!$A:$A,0))="","",INDEX(GVS!$O:$O,MATCH(B468,GVS!$A:$A,0))),"")))</f>
        <v>1e lijn</v>
      </c>
      <c r="I468" s="14" t="s">
        <v>7532</v>
      </c>
      <c r="J468" s="14" t="s">
        <v>7533</v>
      </c>
      <c r="K468" s="16" t="s">
        <v>9247</v>
      </c>
      <c r="L468" s="14" t="s">
        <v>7549</v>
      </c>
      <c r="M468" s="14" t="s">
        <v>7536</v>
      </c>
      <c r="N468" s="16" t="s">
        <v>9248</v>
      </c>
      <c r="O468" s="14" t="s">
        <v>7607</v>
      </c>
      <c r="P468" s="14" t="s">
        <v>9157</v>
      </c>
      <c r="Q468" s="16"/>
      <c r="R468" s="14" t="s">
        <v>9249</v>
      </c>
      <c r="S468" s="14" t="s">
        <v>9234</v>
      </c>
      <c r="T468" s="15" t="n">
        <v>46288</v>
      </c>
      <c r="U468" s="14" t="s">
        <v>168</v>
      </c>
    </row>
    <row r="469" customFormat="false" ht="15" hidden="false" customHeight="true" outlineLevel="0" collapsed="false">
      <c r="A469" s="14" t="str">
        <f aca="false">IF(B469="","","ARG-"&amp;TEXT(ROW()-1,"0000"))</f>
        <v>ARG-0468</v>
      </c>
      <c r="B469" s="14" t="s">
        <v>1647</v>
      </c>
      <c r="C469" s="14" t="str">
        <f aca="false">IF(B469="","",IF(LEFT(B469,3)="INT","Intramuraal",IF(LEFT(B469,3)="GVS","GVS","")))</f>
        <v>Intramuraal</v>
      </c>
      <c r="D469" s="14" t="str">
        <f aca="false">IF(B469="","",IFERROR(INDEX(Intramuraal!$F:$F,MATCH(B469,Intramuraal!$A:$A,0)),IFERROR(INDEX(GVS!$F:$F,MATCH(B469,GVS!$A:$A,0)),"onbekend ID")))</f>
        <v>lenvatinib (Kisplix®) in combinatie met pembrolizumab</v>
      </c>
      <c r="E469" s="15" t="n">
        <f aca="false">IF(B469="","",IFERROR(IF(INDEX(Intramuraal!$C:$C,MATCH(B469,Intramuraal!$A:$A,0))="","",INDEX(Intramuraal!$C:$C,MATCH(B469,Intramuraal!$A:$A,0))),IFERROR(IF(INDEX(GVS!$C:$C,MATCH(B469,GVS!$A:$A,0))="","",INDEX(GVS!$C:$C,MATCH(B469,GVS!$A:$A,0))),"")))</f>
        <v>45061</v>
      </c>
      <c r="F469" s="14" t="str">
        <f aca="false">IF(B469="","",IFERROR(IF(INDEX(Intramuraal!$J:$J,MATCH(B469,Intramuraal!$A:$A,0))="","",INDEX(Intramuraal!$J:$J,MATCH(B469,Intramuraal!$A:$A,0))),IFERROR(IF(INDEX(GVS!$J:$J,MATCH(B469,GVS!$A:$A,0))="","",INDEX(GVS!$J:$J,MATCH(B469,GVS!$A:$A,0))),"")))</f>
        <v>Oncologie (solide tumoren)</v>
      </c>
      <c r="G469" s="14" t="str">
        <f aca="false">IF(B469="","",IFERROR(IF(INDEX(Intramuraal!$N:$N,MATCH(B469,Intramuraal!$A:$A,0))="","",INDEX(Intramuraal!$N:$N,MATCH(B469,Intramuraal!$A:$A,0))),IFERROR(IF(INDEX(GVS!$N:$N,MATCH(B469,GVS!$A:$A,0))="","",INDEX(GVS!$N:$N,MATCH(B469,GVS!$A:$A,0))),"")))</f>
        <v>Niercelkanker</v>
      </c>
      <c r="H469" s="14" t="str">
        <f aca="false">IF(B469="","",IFERROR(IF(INDEX(Intramuraal!$O:$O,MATCH(B469,Intramuraal!$A:$A,0))="","",INDEX(Intramuraal!$O:$O,MATCH(B469,Intramuraal!$A:$A,0))),IFERROR(IF(INDEX(GVS!$O:$O,MATCH(B469,GVS!$A:$A,0))="","",INDEX(GVS!$O:$O,MATCH(B469,GVS!$A:$A,0))),"")))</f>
        <v>1e lijn</v>
      </c>
      <c r="I469" s="14" t="s">
        <v>7580</v>
      </c>
      <c r="J469" s="14" t="s">
        <v>7604</v>
      </c>
      <c r="K469" s="16" t="s">
        <v>9250</v>
      </c>
      <c r="L469" s="14" t="s">
        <v>7549</v>
      </c>
      <c r="M469" s="14" t="s">
        <v>7536</v>
      </c>
      <c r="N469" s="16" t="s">
        <v>9251</v>
      </c>
      <c r="O469" s="14" t="s">
        <v>7607</v>
      </c>
      <c r="P469" s="14" t="s">
        <v>9252</v>
      </c>
      <c r="Q469" s="16"/>
      <c r="R469" s="14" t="s">
        <v>9253</v>
      </c>
      <c r="S469" s="14" t="s">
        <v>9234</v>
      </c>
      <c r="T469" s="15" t="n">
        <v>46288</v>
      </c>
      <c r="U469" s="14" t="s">
        <v>168</v>
      </c>
    </row>
    <row r="470" customFormat="false" ht="15" hidden="false" customHeight="true" outlineLevel="0" collapsed="false">
      <c r="A470" s="14" t="str">
        <f aca="false">IF(B470="","","ARG-"&amp;TEXT(ROW()-1,"0000"))</f>
        <v>ARG-0469</v>
      </c>
      <c r="B470" s="14" t="s">
        <v>1647</v>
      </c>
      <c r="C470" s="14" t="str">
        <f aca="false">IF(B470="","",IF(LEFT(B470,3)="INT","Intramuraal",IF(LEFT(B470,3)="GVS","GVS","")))</f>
        <v>Intramuraal</v>
      </c>
      <c r="D470" s="14" t="str">
        <f aca="false">IF(B470="","",IFERROR(INDEX(Intramuraal!$F:$F,MATCH(B470,Intramuraal!$A:$A,0)),IFERROR(INDEX(GVS!$F:$F,MATCH(B470,GVS!$A:$A,0)),"onbekend ID")))</f>
        <v>lenvatinib (Kisplix®) in combinatie met pembrolizumab</v>
      </c>
      <c r="E470" s="15" t="n">
        <f aca="false">IF(B470="","",IFERROR(IF(INDEX(Intramuraal!$C:$C,MATCH(B470,Intramuraal!$A:$A,0))="","",INDEX(Intramuraal!$C:$C,MATCH(B470,Intramuraal!$A:$A,0))),IFERROR(IF(INDEX(GVS!$C:$C,MATCH(B470,GVS!$A:$A,0))="","",INDEX(GVS!$C:$C,MATCH(B470,GVS!$A:$A,0))),"")))</f>
        <v>45061</v>
      </c>
      <c r="F470" s="14" t="str">
        <f aca="false">IF(B470="","",IFERROR(IF(INDEX(Intramuraal!$J:$J,MATCH(B470,Intramuraal!$A:$A,0))="","",INDEX(Intramuraal!$J:$J,MATCH(B470,Intramuraal!$A:$A,0))),IFERROR(IF(INDEX(GVS!$J:$J,MATCH(B470,GVS!$A:$A,0))="","",INDEX(GVS!$J:$J,MATCH(B470,GVS!$A:$A,0))),"")))</f>
        <v>Oncologie (solide tumoren)</v>
      </c>
      <c r="G470" s="14" t="str">
        <f aca="false">IF(B470="","",IFERROR(IF(INDEX(Intramuraal!$N:$N,MATCH(B470,Intramuraal!$A:$A,0))="","",INDEX(Intramuraal!$N:$N,MATCH(B470,Intramuraal!$A:$A,0))),IFERROR(IF(INDEX(GVS!$N:$N,MATCH(B470,GVS!$A:$A,0))="","",INDEX(GVS!$N:$N,MATCH(B470,GVS!$A:$A,0))),"")))</f>
        <v>Niercelkanker</v>
      </c>
      <c r="H470" s="14" t="str">
        <f aca="false">IF(B470="","",IFERROR(IF(INDEX(Intramuraal!$O:$O,MATCH(B470,Intramuraal!$A:$A,0))="","",INDEX(Intramuraal!$O:$O,MATCH(B470,Intramuraal!$A:$A,0))),IFERROR(IF(INDEX(GVS!$O:$O,MATCH(B470,GVS!$A:$A,0))="","",INDEX(GVS!$O:$O,MATCH(B470,GVS!$A:$A,0))),"")))</f>
        <v>1e lijn</v>
      </c>
      <c r="I470" s="14" t="s">
        <v>7658</v>
      </c>
      <c r="J470" s="14" t="s">
        <v>7659</v>
      </c>
      <c r="K470" s="16" t="s">
        <v>9254</v>
      </c>
      <c r="L470" s="14" t="s">
        <v>7549</v>
      </c>
      <c r="M470" s="14" t="s">
        <v>7550</v>
      </c>
      <c r="N470" s="16" t="s">
        <v>9255</v>
      </c>
      <c r="O470" s="14" t="s">
        <v>7662</v>
      </c>
      <c r="P470" s="14" t="s">
        <v>9256</v>
      </c>
      <c r="Q470" s="16"/>
      <c r="R470" s="14" t="s">
        <v>9257</v>
      </c>
      <c r="S470" s="14" t="s">
        <v>9234</v>
      </c>
      <c r="T470" s="15" t="n">
        <v>46288</v>
      </c>
      <c r="U470" s="14" t="s">
        <v>168</v>
      </c>
    </row>
    <row r="471" customFormat="false" ht="15" hidden="false" customHeight="true" outlineLevel="0" collapsed="false">
      <c r="A471" s="14" t="str">
        <f aca="false">IF(B471="","","ARG-"&amp;TEXT(ROW()-1,"0000"))</f>
        <v>ARG-0470</v>
      </c>
      <c r="B471" s="14" t="s">
        <v>1629</v>
      </c>
      <c r="C471" s="14" t="str">
        <f aca="false">IF(B471="","",IF(LEFT(B471,3)="INT","Intramuraal",IF(LEFT(B471,3)="GVS","GVS","")))</f>
        <v>Intramuraal</v>
      </c>
      <c r="D471" s="14" t="str">
        <f aca="false">IF(B471="","",IFERROR(INDEX(Intramuraal!$F:$F,MATCH(B471,Intramuraal!$A:$A,0)),IFERROR(INDEX(GVS!$F:$F,MATCH(B471,GVS!$A:$A,0)),"onbekend ID")))</f>
        <v>lenvatinib (Lenvima®)</v>
      </c>
      <c r="E471" s="15" t="n">
        <f aca="false">IF(B471="","",IFERROR(IF(INDEX(Intramuraal!$C:$C,MATCH(B471,Intramuraal!$A:$A,0))="","",INDEX(Intramuraal!$C:$C,MATCH(B471,Intramuraal!$A:$A,0))),IFERROR(IF(INDEX(GVS!$C:$C,MATCH(B471,GVS!$A:$A,0))="","",INDEX(GVS!$C:$C,MATCH(B471,GVS!$A:$A,0))),"")))</f>
        <v>45113</v>
      </c>
      <c r="F471" s="14" t="str">
        <f aca="false">IF(B471="","",IFERROR(IF(INDEX(Intramuraal!$J:$J,MATCH(B471,Intramuraal!$A:$A,0))="","",INDEX(Intramuraal!$J:$J,MATCH(B471,Intramuraal!$A:$A,0))),IFERROR(IF(INDEX(GVS!$J:$J,MATCH(B471,GVS!$A:$A,0))="","",INDEX(GVS!$J:$J,MATCH(B471,GVS!$A:$A,0))),"")))</f>
        <v>Oncologie (solide tumoren)</v>
      </c>
      <c r="G471" s="14" t="str">
        <f aca="false">IF(B471="","",IFERROR(IF(INDEX(Intramuraal!$N:$N,MATCH(B471,Intramuraal!$A:$A,0))="","",INDEX(Intramuraal!$N:$N,MATCH(B471,Intramuraal!$A:$A,0))),IFERROR(IF(INDEX(GVS!$N:$N,MATCH(B471,GVS!$A:$A,0))="","",INDEX(GVS!$N:$N,MATCH(B471,GVS!$A:$A,0))),"")))</f>
        <v>Gynaecologische tumoren</v>
      </c>
      <c r="H471" s="14" t="str">
        <f aca="false">IF(B471="","",IFERROR(IF(INDEX(Intramuraal!$O:$O,MATCH(B471,Intramuraal!$A:$A,0))="","",INDEX(Intramuraal!$O:$O,MATCH(B471,Intramuraal!$A:$A,0))),IFERROR(IF(INDEX(GVS!$O:$O,MATCH(B471,GVS!$A:$A,0))="","",INDEX(GVS!$O:$O,MATCH(B471,GVS!$A:$A,0))),"")))</f>
        <v>2e lijn</v>
      </c>
      <c r="I471" s="14" t="s">
        <v>7532</v>
      </c>
      <c r="J471" s="14" t="s">
        <v>7678</v>
      </c>
      <c r="K471" s="16" t="s">
        <v>9258</v>
      </c>
      <c r="L471" s="14" t="s">
        <v>7535</v>
      </c>
      <c r="M471" s="14" t="s">
        <v>7536</v>
      </c>
      <c r="N471" s="16" t="s">
        <v>9259</v>
      </c>
      <c r="O471" s="14" t="s">
        <v>7607</v>
      </c>
      <c r="P471" s="14" t="s">
        <v>8037</v>
      </c>
      <c r="Q471" s="16"/>
      <c r="R471" s="14" t="s">
        <v>9260</v>
      </c>
      <c r="S471" s="14" t="s">
        <v>9234</v>
      </c>
      <c r="T471" s="15" t="n">
        <v>46288</v>
      </c>
      <c r="U471" s="14" t="s">
        <v>168</v>
      </c>
    </row>
    <row r="472" customFormat="false" ht="15" hidden="false" customHeight="true" outlineLevel="0" collapsed="false">
      <c r="A472" s="14" t="str">
        <f aca="false">IF(B472="","","ARG-"&amp;TEXT(ROW()-1,"0000"))</f>
        <v>ARG-0471</v>
      </c>
      <c r="B472" s="14" t="s">
        <v>1629</v>
      </c>
      <c r="C472" s="14" t="str">
        <f aca="false">IF(B472="","",IF(LEFT(B472,3)="INT","Intramuraal",IF(LEFT(B472,3)="GVS","GVS","")))</f>
        <v>Intramuraal</v>
      </c>
      <c r="D472" s="14" t="str">
        <f aca="false">IF(B472="","",IFERROR(INDEX(Intramuraal!$F:$F,MATCH(B472,Intramuraal!$A:$A,0)),IFERROR(INDEX(GVS!$F:$F,MATCH(B472,GVS!$A:$A,0)),"onbekend ID")))</f>
        <v>lenvatinib (Lenvima®)</v>
      </c>
      <c r="E472" s="15" t="n">
        <f aca="false">IF(B472="","",IFERROR(IF(INDEX(Intramuraal!$C:$C,MATCH(B472,Intramuraal!$A:$A,0))="","",INDEX(Intramuraal!$C:$C,MATCH(B472,Intramuraal!$A:$A,0))),IFERROR(IF(INDEX(GVS!$C:$C,MATCH(B472,GVS!$A:$A,0))="","",INDEX(GVS!$C:$C,MATCH(B472,GVS!$A:$A,0))),"")))</f>
        <v>45113</v>
      </c>
      <c r="F472" s="14" t="str">
        <f aca="false">IF(B472="","",IFERROR(IF(INDEX(Intramuraal!$J:$J,MATCH(B472,Intramuraal!$A:$A,0))="","",INDEX(Intramuraal!$J:$J,MATCH(B472,Intramuraal!$A:$A,0))),IFERROR(IF(INDEX(GVS!$J:$J,MATCH(B472,GVS!$A:$A,0))="","",INDEX(GVS!$J:$J,MATCH(B472,GVS!$A:$A,0))),"")))</f>
        <v>Oncologie (solide tumoren)</v>
      </c>
      <c r="G472" s="14" t="str">
        <f aca="false">IF(B472="","",IFERROR(IF(INDEX(Intramuraal!$N:$N,MATCH(B472,Intramuraal!$A:$A,0))="","",INDEX(Intramuraal!$N:$N,MATCH(B472,Intramuraal!$A:$A,0))),IFERROR(IF(INDEX(GVS!$N:$N,MATCH(B472,GVS!$A:$A,0))="","",INDEX(GVS!$N:$N,MATCH(B472,GVS!$A:$A,0))),"")))</f>
        <v>Gynaecologische tumoren</v>
      </c>
      <c r="H472" s="14" t="str">
        <f aca="false">IF(B472="","",IFERROR(IF(INDEX(Intramuraal!$O:$O,MATCH(B472,Intramuraal!$A:$A,0))="","",INDEX(Intramuraal!$O:$O,MATCH(B472,Intramuraal!$A:$A,0))),IFERROR(IF(INDEX(GVS!$O:$O,MATCH(B472,GVS!$A:$A,0))="","",INDEX(GVS!$O:$O,MATCH(B472,GVS!$A:$A,0))),"")))</f>
        <v>2e lijn</v>
      </c>
      <c r="I472" s="14" t="s">
        <v>7580</v>
      </c>
      <c r="J472" s="14" t="s">
        <v>7559</v>
      </c>
      <c r="K472" s="16" t="s">
        <v>9261</v>
      </c>
      <c r="L472" s="14" t="s">
        <v>7586</v>
      </c>
      <c r="M472" s="14" t="s">
        <v>7536</v>
      </c>
      <c r="N472" s="16" t="s">
        <v>9262</v>
      </c>
      <c r="O472" s="14" t="s">
        <v>7607</v>
      </c>
      <c r="P472" s="14" t="s">
        <v>9263</v>
      </c>
      <c r="Q472" s="16"/>
      <c r="R472" s="14" t="s">
        <v>9264</v>
      </c>
      <c r="S472" s="14" t="s">
        <v>9234</v>
      </c>
      <c r="T472" s="15" t="n">
        <v>46288</v>
      </c>
      <c r="U472" s="14" t="s">
        <v>168</v>
      </c>
    </row>
    <row r="473" customFormat="false" ht="15" hidden="false" customHeight="true" outlineLevel="0" collapsed="false">
      <c r="A473" s="14" t="str">
        <f aca="false">IF(B473="","","ARG-"&amp;TEXT(ROW()-1,"0000"))</f>
        <v>ARG-0472</v>
      </c>
      <c r="B473" s="14" t="s">
        <v>1629</v>
      </c>
      <c r="C473" s="14" t="str">
        <f aca="false">IF(B473="","",IF(LEFT(B473,3)="INT","Intramuraal",IF(LEFT(B473,3)="GVS","GVS","")))</f>
        <v>Intramuraal</v>
      </c>
      <c r="D473" s="14" t="str">
        <f aca="false">IF(B473="","",IFERROR(INDEX(Intramuraal!$F:$F,MATCH(B473,Intramuraal!$A:$A,0)),IFERROR(INDEX(GVS!$F:$F,MATCH(B473,GVS!$A:$A,0)),"onbekend ID")))</f>
        <v>lenvatinib (Lenvima®)</v>
      </c>
      <c r="E473" s="15" t="n">
        <f aca="false">IF(B473="","",IFERROR(IF(INDEX(Intramuraal!$C:$C,MATCH(B473,Intramuraal!$A:$A,0))="","",INDEX(Intramuraal!$C:$C,MATCH(B473,Intramuraal!$A:$A,0))),IFERROR(IF(INDEX(GVS!$C:$C,MATCH(B473,GVS!$A:$A,0))="","",INDEX(GVS!$C:$C,MATCH(B473,GVS!$A:$A,0))),"")))</f>
        <v>45113</v>
      </c>
      <c r="F473" s="14" t="str">
        <f aca="false">IF(B473="","",IFERROR(IF(INDEX(Intramuraal!$J:$J,MATCH(B473,Intramuraal!$A:$A,0))="","",INDEX(Intramuraal!$J:$J,MATCH(B473,Intramuraal!$A:$A,0))),IFERROR(IF(INDEX(GVS!$J:$J,MATCH(B473,GVS!$A:$A,0))="","",INDEX(GVS!$J:$J,MATCH(B473,GVS!$A:$A,0))),"")))</f>
        <v>Oncologie (solide tumoren)</v>
      </c>
      <c r="G473" s="14" t="str">
        <f aca="false">IF(B473="","",IFERROR(IF(INDEX(Intramuraal!$N:$N,MATCH(B473,Intramuraal!$A:$A,0))="","",INDEX(Intramuraal!$N:$N,MATCH(B473,Intramuraal!$A:$A,0))),IFERROR(IF(INDEX(GVS!$N:$N,MATCH(B473,GVS!$A:$A,0))="","",INDEX(GVS!$N:$N,MATCH(B473,GVS!$A:$A,0))),"")))</f>
        <v>Gynaecologische tumoren</v>
      </c>
      <c r="H473" s="14" t="str">
        <f aca="false">IF(B473="","",IFERROR(IF(INDEX(Intramuraal!$O:$O,MATCH(B473,Intramuraal!$A:$A,0))="","",INDEX(Intramuraal!$O:$O,MATCH(B473,Intramuraal!$A:$A,0))),IFERROR(IF(INDEX(GVS!$O:$O,MATCH(B473,GVS!$A:$A,0))="","",INDEX(GVS!$O:$O,MATCH(B473,GVS!$A:$A,0))),"")))</f>
        <v>2e lijn</v>
      </c>
      <c r="I473" s="14" t="s">
        <v>7658</v>
      </c>
      <c r="J473" s="14" t="s">
        <v>7659</v>
      </c>
      <c r="K473" s="16" t="s">
        <v>9265</v>
      </c>
      <c r="L473" s="14" t="s">
        <v>7535</v>
      </c>
      <c r="M473" s="14" t="s">
        <v>7550</v>
      </c>
      <c r="N473" s="16" t="s">
        <v>9266</v>
      </c>
      <c r="O473" s="14" t="s">
        <v>7662</v>
      </c>
      <c r="P473" s="14" t="s">
        <v>9267</v>
      </c>
      <c r="Q473" s="16"/>
      <c r="R473" s="14" t="s">
        <v>9268</v>
      </c>
      <c r="S473" s="14" t="s">
        <v>9234</v>
      </c>
      <c r="T473" s="15" t="n">
        <v>46288</v>
      </c>
      <c r="U473" s="14" t="s">
        <v>168</v>
      </c>
    </row>
    <row r="474" customFormat="false" ht="15" hidden="false" customHeight="true" outlineLevel="0" collapsed="false">
      <c r="A474" s="14" t="str">
        <f aca="false">IF(B474="","","ARG-"&amp;TEXT(ROW()-1,"0000"))</f>
        <v>ARG-0473</v>
      </c>
      <c r="B474" s="14" t="s">
        <v>1611</v>
      </c>
      <c r="C474" s="14" t="str">
        <f aca="false">IF(B474="","",IF(LEFT(B474,3)="INT","Intramuraal",IF(LEFT(B474,3)="GVS","GVS","")))</f>
        <v>Intramuraal</v>
      </c>
      <c r="D474" s="14" t="str">
        <f aca="false">IF(B474="","",IFERROR(INDEX(Intramuraal!$F:$F,MATCH(B474,Intramuraal!$A:$A,0)),IFERROR(INDEX(GVS!$F:$F,MATCH(B474,GVS!$A:$A,0)),"onbekend ID")))</f>
        <v>entrectinib en larotrectinib (Rozlytrek® en Vitrakvi®)</v>
      </c>
      <c r="E474" s="15" t="n">
        <f aca="false">IF(B474="","",IFERROR(IF(INDEX(Intramuraal!$C:$C,MATCH(B474,Intramuraal!$A:$A,0))="","",INDEX(Intramuraal!$C:$C,MATCH(B474,Intramuraal!$A:$A,0))),IFERROR(IF(INDEX(GVS!$C:$C,MATCH(B474,GVS!$A:$A,0))="","",INDEX(GVS!$C:$C,MATCH(B474,GVS!$A:$A,0))),"")))</f>
        <v>45134</v>
      </c>
      <c r="F474" s="14" t="str">
        <f aca="false">IF(B474="","",IFERROR(IF(INDEX(Intramuraal!$J:$J,MATCH(B474,Intramuraal!$A:$A,0))="","",INDEX(Intramuraal!$J:$J,MATCH(B474,Intramuraal!$A:$A,0))),IFERROR(IF(INDEX(GVS!$J:$J,MATCH(B474,GVS!$A:$A,0))="","",INDEX(GVS!$J:$J,MATCH(B474,GVS!$A:$A,0))),"")))</f>
        <v>Oncologie (solide tumoren)</v>
      </c>
      <c r="G474" s="14" t="str">
        <f aca="false">IF(B474="","",IFERROR(IF(INDEX(Intramuraal!$N:$N,MATCH(B474,Intramuraal!$A:$A,0))="","",INDEX(Intramuraal!$N:$N,MATCH(B474,Intramuraal!$A:$A,0))),IFERROR(IF(INDEX(GVS!$N:$N,MATCH(B474,GVS!$A:$A,0))="","",INDEX(GVS!$N:$N,MATCH(B474,GVS!$A:$A,0))),"")))</f>
        <v>Overige solide tumoren</v>
      </c>
      <c r="H474" s="14" t="str">
        <f aca="false">IF(B474="","",IFERROR(IF(INDEX(Intramuraal!$O:$O,MATCH(B474,Intramuraal!$A:$A,0))="","",INDEX(Intramuraal!$O:$O,MATCH(B474,Intramuraal!$A:$A,0))),IFERROR(IF(INDEX(GVS!$O:$O,MATCH(B474,GVS!$A:$A,0))="","",INDEX(GVS!$O:$O,MATCH(B474,GVS!$A:$A,0))),"")))</f>
        <v>3e lijn of later</v>
      </c>
      <c r="I474" s="14" t="s">
        <v>7532</v>
      </c>
      <c r="J474" s="14" t="s">
        <v>7547</v>
      </c>
      <c r="K474" s="16" t="s">
        <v>9269</v>
      </c>
      <c r="L474" s="14" t="s">
        <v>7535</v>
      </c>
      <c r="M474" s="14" t="s">
        <v>7536</v>
      </c>
      <c r="N474" s="16" t="s">
        <v>9270</v>
      </c>
      <c r="O474" s="14" t="s">
        <v>7607</v>
      </c>
      <c r="P474" s="14" t="s">
        <v>9271</v>
      </c>
      <c r="Q474" s="16"/>
      <c r="R474" s="14" t="s">
        <v>9272</v>
      </c>
      <c r="S474" s="14" t="s">
        <v>9234</v>
      </c>
      <c r="T474" s="15" t="n">
        <v>46288</v>
      </c>
      <c r="U474" s="14" t="s">
        <v>168</v>
      </c>
    </row>
    <row r="475" customFormat="false" ht="15" hidden="false" customHeight="true" outlineLevel="0" collapsed="false">
      <c r="A475" s="14" t="str">
        <f aca="false">IF(B475="","","ARG-"&amp;TEXT(ROW()-1,"0000"))</f>
        <v>ARG-0474</v>
      </c>
      <c r="B475" s="14" t="s">
        <v>1611</v>
      </c>
      <c r="C475" s="14" t="str">
        <f aca="false">IF(B475="","",IF(LEFT(B475,3)="INT","Intramuraal",IF(LEFT(B475,3)="GVS","GVS","")))</f>
        <v>Intramuraal</v>
      </c>
      <c r="D475" s="14" t="str">
        <f aca="false">IF(B475="","",IFERROR(INDEX(Intramuraal!$F:$F,MATCH(B475,Intramuraal!$A:$A,0)),IFERROR(INDEX(GVS!$F:$F,MATCH(B475,GVS!$A:$A,0)),"onbekend ID")))</f>
        <v>entrectinib en larotrectinib (Rozlytrek® en Vitrakvi®)</v>
      </c>
      <c r="E475" s="15" t="n">
        <f aca="false">IF(B475="","",IFERROR(IF(INDEX(Intramuraal!$C:$C,MATCH(B475,Intramuraal!$A:$A,0))="","",INDEX(Intramuraal!$C:$C,MATCH(B475,Intramuraal!$A:$A,0))),IFERROR(IF(INDEX(GVS!$C:$C,MATCH(B475,GVS!$A:$A,0))="","",INDEX(GVS!$C:$C,MATCH(B475,GVS!$A:$A,0))),"")))</f>
        <v>45134</v>
      </c>
      <c r="F475" s="14" t="str">
        <f aca="false">IF(B475="","",IFERROR(IF(INDEX(Intramuraal!$J:$J,MATCH(B475,Intramuraal!$A:$A,0))="","",INDEX(Intramuraal!$J:$J,MATCH(B475,Intramuraal!$A:$A,0))),IFERROR(IF(INDEX(GVS!$J:$J,MATCH(B475,GVS!$A:$A,0))="","",INDEX(GVS!$J:$J,MATCH(B475,GVS!$A:$A,0))),"")))</f>
        <v>Oncologie (solide tumoren)</v>
      </c>
      <c r="G475" s="14" t="str">
        <f aca="false">IF(B475="","",IFERROR(IF(INDEX(Intramuraal!$N:$N,MATCH(B475,Intramuraal!$A:$A,0))="","",INDEX(Intramuraal!$N:$N,MATCH(B475,Intramuraal!$A:$A,0))),IFERROR(IF(INDEX(GVS!$N:$N,MATCH(B475,GVS!$A:$A,0))="","",INDEX(GVS!$N:$N,MATCH(B475,GVS!$A:$A,0))),"")))</f>
        <v>Overige solide tumoren</v>
      </c>
      <c r="H475" s="14" t="str">
        <f aca="false">IF(B475="","",IFERROR(IF(INDEX(Intramuraal!$O:$O,MATCH(B475,Intramuraal!$A:$A,0))="","",INDEX(Intramuraal!$O:$O,MATCH(B475,Intramuraal!$A:$A,0))),IFERROR(IF(INDEX(GVS!$O:$O,MATCH(B475,GVS!$A:$A,0))="","",INDEX(GVS!$O:$O,MATCH(B475,GVS!$A:$A,0))),"")))</f>
        <v>3e lijn of later</v>
      </c>
      <c r="I475" s="14" t="s">
        <v>7570</v>
      </c>
      <c r="J475" s="14" t="s">
        <v>2691</v>
      </c>
      <c r="K475" s="16" t="s">
        <v>9273</v>
      </c>
      <c r="L475" s="14" t="s">
        <v>7566</v>
      </c>
      <c r="M475" s="14" t="s">
        <v>7536</v>
      </c>
      <c r="N475" s="16" t="s">
        <v>9274</v>
      </c>
      <c r="O475" s="14" t="s">
        <v>7607</v>
      </c>
      <c r="P475" s="14" t="s">
        <v>9275</v>
      </c>
      <c r="Q475" s="16"/>
      <c r="R475" s="14" t="s">
        <v>9276</v>
      </c>
      <c r="S475" s="14" t="s">
        <v>9234</v>
      </c>
      <c r="T475" s="15" t="n">
        <v>46288</v>
      </c>
      <c r="U475" s="14" t="s">
        <v>168</v>
      </c>
    </row>
    <row r="476" customFormat="false" ht="15" hidden="false" customHeight="true" outlineLevel="0" collapsed="false">
      <c r="A476" s="14" t="str">
        <f aca="false">IF(B476="","","ARG-"&amp;TEXT(ROW()-1,"0000"))</f>
        <v>ARG-0475</v>
      </c>
      <c r="B476" s="14" t="s">
        <v>1611</v>
      </c>
      <c r="C476" s="14" t="str">
        <f aca="false">IF(B476="","",IF(LEFT(B476,3)="INT","Intramuraal",IF(LEFT(B476,3)="GVS","GVS","")))</f>
        <v>Intramuraal</v>
      </c>
      <c r="D476" s="14" t="str">
        <f aca="false">IF(B476="","",IFERROR(INDEX(Intramuraal!$F:$F,MATCH(B476,Intramuraal!$A:$A,0)),IFERROR(INDEX(GVS!$F:$F,MATCH(B476,GVS!$A:$A,0)),"onbekend ID")))</f>
        <v>entrectinib en larotrectinib (Rozlytrek® en Vitrakvi®)</v>
      </c>
      <c r="E476" s="15" t="n">
        <f aca="false">IF(B476="","",IFERROR(IF(INDEX(Intramuraal!$C:$C,MATCH(B476,Intramuraal!$A:$A,0))="","",INDEX(Intramuraal!$C:$C,MATCH(B476,Intramuraal!$A:$A,0))),IFERROR(IF(INDEX(GVS!$C:$C,MATCH(B476,GVS!$A:$A,0))="","",INDEX(GVS!$C:$C,MATCH(B476,GVS!$A:$A,0))),"")))</f>
        <v>45134</v>
      </c>
      <c r="F476" s="14" t="str">
        <f aca="false">IF(B476="","",IFERROR(IF(INDEX(Intramuraal!$J:$J,MATCH(B476,Intramuraal!$A:$A,0))="","",INDEX(Intramuraal!$J:$J,MATCH(B476,Intramuraal!$A:$A,0))),IFERROR(IF(INDEX(GVS!$J:$J,MATCH(B476,GVS!$A:$A,0))="","",INDEX(GVS!$J:$J,MATCH(B476,GVS!$A:$A,0))),"")))</f>
        <v>Oncologie (solide tumoren)</v>
      </c>
      <c r="G476" s="14" t="str">
        <f aca="false">IF(B476="","",IFERROR(IF(INDEX(Intramuraal!$N:$N,MATCH(B476,Intramuraal!$A:$A,0))="","",INDEX(Intramuraal!$N:$N,MATCH(B476,Intramuraal!$A:$A,0))),IFERROR(IF(INDEX(GVS!$N:$N,MATCH(B476,GVS!$A:$A,0))="","",INDEX(GVS!$N:$N,MATCH(B476,GVS!$A:$A,0))),"")))</f>
        <v>Overige solide tumoren</v>
      </c>
      <c r="H476" s="14" t="str">
        <f aca="false">IF(B476="","",IFERROR(IF(INDEX(Intramuraal!$O:$O,MATCH(B476,Intramuraal!$A:$A,0))="","",INDEX(Intramuraal!$O:$O,MATCH(B476,Intramuraal!$A:$A,0))),IFERROR(IF(INDEX(GVS!$O:$O,MATCH(B476,GVS!$A:$A,0))="","",INDEX(GVS!$O:$O,MATCH(B476,GVS!$A:$A,0))),"")))</f>
        <v>3e lijn of later</v>
      </c>
      <c r="I476" s="14" t="s">
        <v>7580</v>
      </c>
      <c r="J476" s="14" t="s">
        <v>2691</v>
      </c>
      <c r="K476" s="16" t="s">
        <v>9277</v>
      </c>
      <c r="L476" s="14" t="s">
        <v>7566</v>
      </c>
      <c r="M476" s="14" t="s">
        <v>7536</v>
      </c>
      <c r="N476" s="16" t="s">
        <v>9278</v>
      </c>
      <c r="O476" s="14" t="s">
        <v>7607</v>
      </c>
      <c r="P476" s="14" t="s">
        <v>9279</v>
      </c>
      <c r="Q476" s="16"/>
      <c r="R476" s="14" t="s">
        <v>9280</v>
      </c>
      <c r="S476" s="14" t="s">
        <v>9234</v>
      </c>
      <c r="T476" s="15" t="n">
        <v>46288</v>
      </c>
      <c r="U476" s="14" t="s">
        <v>168</v>
      </c>
    </row>
    <row r="477" customFormat="false" ht="15" hidden="false" customHeight="true" outlineLevel="0" collapsed="false">
      <c r="A477" s="14" t="str">
        <f aca="false">IF(B477="","","ARG-"&amp;TEXT(ROW()-1,"0000"))</f>
        <v>ARG-0476</v>
      </c>
      <c r="B477" s="14" t="s">
        <v>1611</v>
      </c>
      <c r="C477" s="14" t="str">
        <f aca="false">IF(B477="","",IF(LEFT(B477,3)="INT","Intramuraal",IF(LEFT(B477,3)="GVS","GVS","")))</f>
        <v>Intramuraal</v>
      </c>
      <c r="D477" s="14" t="str">
        <f aca="false">IF(B477="","",IFERROR(INDEX(Intramuraal!$F:$F,MATCH(B477,Intramuraal!$A:$A,0)),IFERROR(INDEX(GVS!$F:$F,MATCH(B477,GVS!$A:$A,0)),"onbekend ID")))</f>
        <v>entrectinib en larotrectinib (Rozlytrek® en Vitrakvi®)</v>
      </c>
      <c r="E477" s="15" t="n">
        <f aca="false">IF(B477="","",IFERROR(IF(INDEX(Intramuraal!$C:$C,MATCH(B477,Intramuraal!$A:$A,0))="","",INDEX(Intramuraal!$C:$C,MATCH(B477,Intramuraal!$A:$A,0))),IFERROR(IF(INDEX(GVS!$C:$C,MATCH(B477,GVS!$A:$A,0))="","",INDEX(GVS!$C:$C,MATCH(B477,GVS!$A:$A,0))),"")))</f>
        <v>45134</v>
      </c>
      <c r="F477" s="14" t="str">
        <f aca="false">IF(B477="","",IFERROR(IF(INDEX(Intramuraal!$J:$J,MATCH(B477,Intramuraal!$A:$A,0))="","",INDEX(Intramuraal!$J:$J,MATCH(B477,Intramuraal!$A:$A,0))),IFERROR(IF(INDEX(GVS!$J:$J,MATCH(B477,GVS!$A:$A,0))="","",INDEX(GVS!$J:$J,MATCH(B477,GVS!$A:$A,0))),"")))</f>
        <v>Oncologie (solide tumoren)</v>
      </c>
      <c r="G477" s="14" t="str">
        <f aca="false">IF(B477="","",IFERROR(IF(INDEX(Intramuraal!$N:$N,MATCH(B477,Intramuraal!$A:$A,0))="","",INDEX(Intramuraal!$N:$N,MATCH(B477,Intramuraal!$A:$A,0))),IFERROR(IF(INDEX(GVS!$N:$N,MATCH(B477,GVS!$A:$A,0))="","",INDEX(GVS!$N:$N,MATCH(B477,GVS!$A:$A,0))),"")))</f>
        <v>Overige solide tumoren</v>
      </c>
      <c r="H477" s="14" t="str">
        <f aca="false">IF(B477="","",IFERROR(IF(INDEX(Intramuraal!$O:$O,MATCH(B477,Intramuraal!$A:$A,0))="","",INDEX(Intramuraal!$O:$O,MATCH(B477,Intramuraal!$A:$A,0))),IFERROR(IF(INDEX(GVS!$O:$O,MATCH(B477,GVS!$A:$A,0))="","",INDEX(GVS!$O:$O,MATCH(B477,GVS!$A:$A,0))),"")))</f>
        <v>3e lijn of later</v>
      </c>
      <c r="I477" s="14" t="s">
        <v>7658</v>
      </c>
      <c r="J477" s="14" t="s">
        <v>7659</v>
      </c>
      <c r="K477" s="16" t="s">
        <v>9281</v>
      </c>
      <c r="L477" s="14" t="s">
        <v>7549</v>
      </c>
      <c r="M477" s="14" t="s">
        <v>7543</v>
      </c>
      <c r="N477" s="16" t="s">
        <v>9282</v>
      </c>
      <c r="O477" s="14" t="s">
        <v>7662</v>
      </c>
      <c r="P477" s="14" t="s">
        <v>9283</v>
      </c>
      <c r="Q477" s="16"/>
      <c r="R477" s="14" t="s">
        <v>9284</v>
      </c>
      <c r="S477" s="14" t="s">
        <v>9234</v>
      </c>
      <c r="T477" s="15" t="n">
        <v>46288</v>
      </c>
      <c r="U477" s="14" t="s">
        <v>168</v>
      </c>
    </row>
    <row r="478" customFormat="false" ht="15" hidden="false" customHeight="true" outlineLevel="0" collapsed="false">
      <c r="A478" s="14" t="str">
        <f aca="false">IF(B478="","","ARG-"&amp;TEXT(ROW()-1,"0000"))</f>
        <v>ARG-0477</v>
      </c>
      <c r="B478" s="14" t="s">
        <v>1583</v>
      </c>
      <c r="C478" s="14" t="str">
        <f aca="false">IF(B478="","",IF(LEFT(B478,3)="INT","Intramuraal",IF(LEFT(B478,3)="GVS","GVS","")))</f>
        <v>Intramuraal</v>
      </c>
      <c r="D478" s="14" t="str">
        <f aca="false">IF(B478="","",IFERROR(INDEX(Intramuraal!$F:$F,MATCH(B478,Intramuraal!$A:$A,0)),IFERROR(INDEX(GVS!$F:$F,MATCH(B478,GVS!$A:$A,0)),"onbekend ID")))</f>
        <v>eptinezumab (Vyepti®)</v>
      </c>
      <c r="E478" s="15" t="n">
        <f aca="false">IF(B478="","",IFERROR(IF(INDEX(Intramuraal!$C:$C,MATCH(B478,Intramuraal!$A:$A,0))="","",INDEX(Intramuraal!$C:$C,MATCH(B478,Intramuraal!$A:$A,0))),IFERROR(IF(INDEX(GVS!$C:$C,MATCH(B478,GVS!$A:$A,0))="","",INDEX(GVS!$C:$C,MATCH(B478,GVS!$A:$A,0))),"")))</f>
        <v>45135</v>
      </c>
      <c r="F478" s="14" t="str">
        <f aca="false">IF(B478="","",IFERROR(IF(INDEX(Intramuraal!$J:$J,MATCH(B478,Intramuraal!$A:$A,0))="","",INDEX(Intramuraal!$J:$J,MATCH(B478,Intramuraal!$A:$A,0))),IFERROR(IF(INDEX(GVS!$J:$J,MATCH(B478,GVS!$A:$A,0))="","",INDEX(GVS!$J:$J,MATCH(B478,GVS!$A:$A,0))),"")))</f>
        <v>Neurologie</v>
      </c>
      <c r="G478" s="14" t="str">
        <f aca="false">IF(B478="","",IFERROR(IF(INDEX(Intramuraal!$N:$N,MATCH(B478,Intramuraal!$A:$A,0))="","",INDEX(Intramuraal!$N:$N,MATCH(B478,Intramuraal!$A:$A,0))),IFERROR(IF(INDEX(GVS!$N:$N,MATCH(B478,GVS!$A:$A,0))="","",INDEX(GVS!$N:$N,MATCH(B478,GVS!$A:$A,0))),"")))</f>
        <v>Niet-oncologisch (zie Indicatie)</v>
      </c>
      <c r="H478" s="14" t="str">
        <f aca="false">IF(B478="","",IFERROR(IF(INDEX(Intramuraal!$O:$O,MATCH(B478,Intramuraal!$A:$A,0))="","",INDEX(Intramuraal!$O:$O,MATCH(B478,Intramuraal!$A:$A,0))),IFERROR(IF(INDEX(GVS!$O:$O,MATCH(B478,GVS!$A:$A,0))="","",INDEX(GVS!$O:$O,MATCH(B478,GVS!$A:$A,0))),"")))</f>
        <v>3e lijn of later</v>
      </c>
      <c r="I478" s="14" t="s">
        <v>7532</v>
      </c>
      <c r="J478" s="14" t="s">
        <v>8069</v>
      </c>
      <c r="K478" s="16" t="s">
        <v>9285</v>
      </c>
      <c r="L478" s="14" t="s">
        <v>7535</v>
      </c>
      <c r="M478" s="14" t="s">
        <v>7536</v>
      </c>
      <c r="N478" s="16" t="s">
        <v>9286</v>
      </c>
      <c r="O478" s="14" t="s">
        <v>7607</v>
      </c>
      <c r="P478" s="14" t="s">
        <v>9287</v>
      </c>
      <c r="Q478" s="16"/>
      <c r="R478" s="14" t="s">
        <v>9288</v>
      </c>
      <c r="S478" s="14" t="s">
        <v>9234</v>
      </c>
      <c r="T478" s="15" t="n">
        <v>46288</v>
      </c>
      <c r="U478" s="14" t="s">
        <v>168</v>
      </c>
    </row>
    <row r="479" customFormat="false" ht="15" hidden="false" customHeight="true" outlineLevel="0" collapsed="false">
      <c r="A479" s="14" t="str">
        <f aca="false">IF(B479="","","ARG-"&amp;TEXT(ROW()-1,"0000"))</f>
        <v>ARG-0478</v>
      </c>
      <c r="B479" s="14" t="s">
        <v>1583</v>
      </c>
      <c r="C479" s="14" t="str">
        <f aca="false">IF(B479="","",IF(LEFT(B479,3)="INT","Intramuraal",IF(LEFT(B479,3)="GVS","GVS","")))</f>
        <v>Intramuraal</v>
      </c>
      <c r="D479" s="14" t="str">
        <f aca="false">IF(B479="","",IFERROR(INDEX(Intramuraal!$F:$F,MATCH(B479,Intramuraal!$A:$A,0)),IFERROR(INDEX(GVS!$F:$F,MATCH(B479,GVS!$A:$A,0)),"onbekend ID")))</f>
        <v>eptinezumab (Vyepti®)</v>
      </c>
      <c r="E479" s="15" t="n">
        <f aca="false">IF(B479="","",IFERROR(IF(INDEX(Intramuraal!$C:$C,MATCH(B479,Intramuraal!$A:$A,0))="","",INDEX(Intramuraal!$C:$C,MATCH(B479,Intramuraal!$A:$A,0))),IFERROR(IF(INDEX(GVS!$C:$C,MATCH(B479,GVS!$A:$A,0))="","",INDEX(GVS!$C:$C,MATCH(B479,GVS!$A:$A,0))),"")))</f>
        <v>45135</v>
      </c>
      <c r="F479" s="14" t="str">
        <f aca="false">IF(B479="","",IFERROR(IF(INDEX(Intramuraal!$J:$J,MATCH(B479,Intramuraal!$A:$A,0))="","",INDEX(Intramuraal!$J:$J,MATCH(B479,Intramuraal!$A:$A,0))),IFERROR(IF(INDEX(GVS!$J:$J,MATCH(B479,GVS!$A:$A,0))="","",INDEX(GVS!$J:$J,MATCH(B479,GVS!$A:$A,0))),"")))</f>
        <v>Neurologie</v>
      </c>
      <c r="G479" s="14" t="str">
        <f aca="false">IF(B479="","",IFERROR(IF(INDEX(Intramuraal!$N:$N,MATCH(B479,Intramuraal!$A:$A,0))="","",INDEX(Intramuraal!$N:$N,MATCH(B479,Intramuraal!$A:$A,0))),IFERROR(IF(INDEX(GVS!$N:$N,MATCH(B479,GVS!$A:$A,0))="","",INDEX(GVS!$N:$N,MATCH(B479,GVS!$A:$A,0))),"")))</f>
        <v>Niet-oncologisch (zie Indicatie)</v>
      </c>
      <c r="H479" s="14" t="str">
        <f aca="false">IF(B479="","",IFERROR(IF(INDEX(Intramuraal!$O:$O,MATCH(B479,Intramuraal!$A:$A,0))="","",INDEX(Intramuraal!$O:$O,MATCH(B479,Intramuraal!$A:$A,0))),IFERROR(IF(INDEX(GVS!$O:$O,MATCH(B479,GVS!$A:$A,0))="","",INDEX(GVS!$O:$O,MATCH(B479,GVS!$A:$A,0))),"")))</f>
        <v>3e lijn of later</v>
      </c>
      <c r="I479" s="14" t="s">
        <v>7580</v>
      </c>
      <c r="J479" s="14" t="s">
        <v>7604</v>
      </c>
      <c r="K479" s="16" t="s">
        <v>9289</v>
      </c>
      <c r="L479" s="14" t="s">
        <v>7549</v>
      </c>
      <c r="M479" s="14" t="s">
        <v>7536</v>
      </c>
      <c r="N479" s="16" t="s">
        <v>9290</v>
      </c>
      <c r="O479" s="14" t="s">
        <v>7607</v>
      </c>
      <c r="P479" s="14" t="s">
        <v>8089</v>
      </c>
      <c r="Q479" s="16"/>
      <c r="R479" s="14" t="s">
        <v>9291</v>
      </c>
      <c r="S479" s="14" t="s">
        <v>9234</v>
      </c>
      <c r="T479" s="15" t="n">
        <v>46288</v>
      </c>
      <c r="U479" s="14" t="s">
        <v>168</v>
      </c>
    </row>
    <row r="480" customFormat="false" ht="15" hidden="false" customHeight="true" outlineLevel="0" collapsed="false">
      <c r="A480" s="14" t="str">
        <f aca="false">IF(B480="","","ARG-"&amp;TEXT(ROW()-1,"0000"))</f>
        <v>ARG-0479</v>
      </c>
      <c r="B480" s="14" t="s">
        <v>1583</v>
      </c>
      <c r="C480" s="14" t="str">
        <f aca="false">IF(B480="","",IF(LEFT(B480,3)="INT","Intramuraal",IF(LEFT(B480,3)="GVS","GVS","")))</f>
        <v>Intramuraal</v>
      </c>
      <c r="D480" s="14" t="str">
        <f aca="false">IF(B480="","",IFERROR(INDEX(Intramuraal!$F:$F,MATCH(B480,Intramuraal!$A:$A,0)),IFERROR(INDEX(GVS!$F:$F,MATCH(B480,GVS!$A:$A,0)),"onbekend ID")))</f>
        <v>eptinezumab (Vyepti®)</v>
      </c>
      <c r="E480" s="15" t="n">
        <f aca="false">IF(B480="","",IFERROR(IF(INDEX(Intramuraal!$C:$C,MATCH(B480,Intramuraal!$A:$A,0))="","",INDEX(Intramuraal!$C:$C,MATCH(B480,Intramuraal!$A:$A,0))),IFERROR(IF(INDEX(GVS!$C:$C,MATCH(B480,GVS!$A:$A,0))="","",INDEX(GVS!$C:$C,MATCH(B480,GVS!$A:$A,0))),"")))</f>
        <v>45135</v>
      </c>
      <c r="F480" s="14" t="str">
        <f aca="false">IF(B480="","",IFERROR(IF(INDEX(Intramuraal!$J:$J,MATCH(B480,Intramuraal!$A:$A,0))="","",INDEX(Intramuraal!$J:$J,MATCH(B480,Intramuraal!$A:$A,0))),IFERROR(IF(INDEX(GVS!$J:$J,MATCH(B480,GVS!$A:$A,0))="","",INDEX(GVS!$J:$J,MATCH(B480,GVS!$A:$A,0))),"")))</f>
        <v>Neurologie</v>
      </c>
      <c r="G480" s="14" t="str">
        <f aca="false">IF(B480="","",IFERROR(IF(INDEX(Intramuraal!$N:$N,MATCH(B480,Intramuraal!$A:$A,0))="","",INDEX(Intramuraal!$N:$N,MATCH(B480,Intramuraal!$A:$A,0))),IFERROR(IF(INDEX(GVS!$N:$N,MATCH(B480,GVS!$A:$A,0))="","",INDEX(GVS!$N:$N,MATCH(B480,GVS!$A:$A,0))),"")))</f>
        <v>Niet-oncologisch (zie Indicatie)</v>
      </c>
      <c r="H480" s="14" t="str">
        <f aca="false">IF(B480="","",IFERROR(IF(INDEX(Intramuraal!$O:$O,MATCH(B480,Intramuraal!$A:$A,0))="","",INDEX(Intramuraal!$O:$O,MATCH(B480,Intramuraal!$A:$A,0))),IFERROR(IF(INDEX(GVS!$O:$O,MATCH(B480,GVS!$A:$A,0))="","",INDEX(GVS!$O:$O,MATCH(B480,GVS!$A:$A,0))),"")))</f>
        <v>3e lijn of later</v>
      </c>
      <c r="I480" s="14" t="s">
        <v>7658</v>
      </c>
      <c r="J480" s="14" t="s">
        <v>7659</v>
      </c>
      <c r="K480" s="16" t="s">
        <v>9292</v>
      </c>
      <c r="L480" s="14" t="s">
        <v>7566</v>
      </c>
      <c r="M480" s="14" t="s">
        <v>7543</v>
      </c>
      <c r="N480" s="16" t="s">
        <v>9293</v>
      </c>
      <c r="O480" s="14" t="s">
        <v>7607</v>
      </c>
      <c r="P480" s="14" t="s">
        <v>8983</v>
      </c>
      <c r="Q480" s="16"/>
      <c r="R480" s="14" t="s">
        <v>9294</v>
      </c>
      <c r="S480" s="14" t="s">
        <v>9234</v>
      </c>
      <c r="T480" s="15" t="n">
        <v>46288</v>
      </c>
      <c r="U480" s="14" t="s">
        <v>168</v>
      </c>
    </row>
    <row r="481" customFormat="false" ht="15" hidden="false" customHeight="true" outlineLevel="0" collapsed="false">
      <c r="A481" s="14" t="str">
        <f aca="false">IF(B481="","","ARG-"&amp;TEXT(ROW()-1,"0000"))</f>
        <v>ARG-0480</v>
      </c>
      <c r="B481" s="14" t="s">
        <v>1583</v>
      </c>
      <c r="C481" s="14" t="str">
        <f aca="false">IF(B481="","",IF(LEFT(B481,3)="INT","Intramuraal",IF(LEFT(B481,3)="GVS","GVS","")))</f>
        <v>Intramuraal</v>
      </c>
      <c r="D481" s="14" t="str">
        <f aca="false">IF(B481="","",IFERROR(INDEX(Intramuraal!$F:$F,MATCH(B481,Intramuraal!$A:$A,0)),IFERROR(INDEX(GVS!$F:$F,MATCH(B481,GVS!$A:$A,0)),"onbekend ID")))</f>
        <v>eptinezumab (Vyepti®)</v>
      </c>
      <c r="E481" s="15" t="n">
        <f aca="false">IF(B481="","",IFERROR(IF(INDEX(Intramuraal!$C:$C,MATCH(B481,Intramuraal!$A:$A,0))="","",INDEX(Intramuraal!$C:$C,MATCH(B481,Intramuraal!$A:$A,0))),IFERROR(IF(INDEX(GVS!$C:$C,MATCH(B481,GVS!$A:$A,0))="","",INDEX(GVS!$C:$C,MATCH(B481,GVS!$A:$A,0))),"")))</f>
        <v>45135</v>
      </c>
      <c r="F481" s="14" t="str">
        <f aca="false">IF(B481="","",IFERROR(IF(INDEX(Intramuraal!$J:$J,MATCH(B481,Intramuraal!$A:$A,0))="","",INDEX(Intramuraal!$J:$J,MATCH(B481,Intramuraal!$A:$A,0))),IFERROR(IF(INDEX(GVS!$J:$J,MATCH(B481,GVS!$A:$A,0))="","",INDEX(GVS!$J:$J,MATCH(B481,GVS!$A:$A,0))),"")))</f>
        <v>Neurologie</v>
      </c>
      <c r="G481" s="14" t="str">
        <f aca="false">IF(B481="","",IFERROR(IF(INDEX(Intramuraal!$N:$N,MATCH(B481,Intramuraal!$A:$A,0))="","",INDEX(Intramuraal!$N:$N,MATCH(B481,Intramuraal!$A:$A,0))),IFERROR(IF(INDEX(GVS!$N:$N,MATCH(B481,GVS!$A:$A,0))="","",INDEX(GVS!$N:$N,MATCH(B481,GVS!$A:$A,0))),"")))</f>
        <v>Niet-oncologisch (zie Indicatie)</v>
      </c>
      <c r="H481" s="14" t="str">
        <f aca="false">IF(B481="","",IFERROR(IF(INDEX(Intramuraal!$O:$O,MATCH(B481,Intramuraal!$A:$A,0))="","",INDEX(Intramuraal!$O:$O,MATCH(B481,Intramuraal!$A:$A,0))),IFERROR(IF(INDEX(GVS!$O:$O,MATCH(B481,GVS!$A:$A,0))="","",INDEX(GVS!$O:$O,MATCH(B481,GVS!$A:$A,0))),"")))</f>
        <v>3e lijn of later</v>
      </c>
      <c r="I481" s="14" t="s">
        <v>7574</v>
      </c>
      <c r="J481" s="14" t="s">
        <v>7575</v>
      </c>
      <c r="K481" s="16" t="s">
        <v>9295</v>
      </c>
      <c r="L481" s="14" t="s">
        <v>7535</v>
      </c>
      <c r="M481" s="14" t="s">
        <v>7543</v>
      </c>
      <c r="N481" s="16" t="s">
        <v>9296</v>
      </c>
      <c r="O481" s="14" t="s">
        <v>7607</v>
      </c>
      <c r="P481" s="14" t="s">
        <v>9297</v>
      </c>
      <c r="Q481" s="16"/>
      <c r="R481" s="14" t="s">
        <v>9298</v>
      </c>
      <c r="S481" s="14" t="s">
        <v>9234</v>
      </c>
      <c r="T481" s="15" t="n">
        <v>46288</v>
      </c>
      <c r="U481" s="14" t="s">
        <v>168</v>
      </c>
    </row>
    <row r="482" customFormat="false" ht="15" hidden="false" customHeight="true" outlineLevel="0" collapsed="false">
      <c r="A482" s="14" t="str">
        <f aca="false">IF(B482="","","ARG-"&amp;TEXT(ROW()-1,"0000"))</f>
        <v>ARG-0481</v>
      </c>
      <c r="B482" s="14" t="s">
        <v>1599</v>
      </c>
      <c r="C482" s="14" t="str">
        <f aca="false">IF(B482="","",IF(LEFT(B482,3)="INT","Intramuraal",IF(LEFT(B482,3)="GVS","GVS","")))</f>
        <v>Intramuraal</v>
      </c>
      <c r="D482" s="14" t="str">
        <f aca="false">IF(B482="","",IFERROR(INDEX(Intramuraal!$F:$F,MATCH(B482,Intramuraal!$A:$A,0)),IFERROR(INDEX(GVS!$F:$F,MATCH(B482,GVS!$A:$A,0)),"onbekend ID")))</f>
        <v>darolutamide (Nubeqa®) i.c.m. docetaxel en androgeendeprivatietherapie (ADT)</v>
      </c>
      <c r="E482" s="15" t="n">
        <f aca="false">IF(B482="","",IFERROR(IF(INDEX(Intramuraal!$C:$C,MATCH(B482,Intramuraal!$A:$A,0))="","",INDEX(Intramuraal!$C:$C,MATCH(B482,Intramuraal!$A:$A,0))),IFERROR(IF(INDEX(GVS!$C:$C,MATCH(B482,GVS!$A:$A,0))="","",INDEX(GVS!$C:$C,MATCH(B482,GVS!$A:$A,0))),"")))</f>
        <v>45135</v>
      </c>
      <c r="F482" s="14" t="str">
        <f aca="false">IF(B482="","",IFERROR(IF(INDEX(Intramuraal!$J:$J,MATCH(B482,Intramuraal!$A:$A,0))="","",INDEX(Intramuraal!$J:$J,MATCH(B482,Intramuraal!$A:$A,0))),IFERROR(IF(INDEX(GVS!$J:$J,MATCH(B482,GVS!$A:$A,0))="","",INDEX(GVS!$J:$J,MATCH(B482,GVS!$A:$A,0))),"")))</f>
        <v>Oncologie (solide tumoren)</v>
      </c>
      <c r="G482" s="14" t="str">
        <f aca="false">IF(B482="","",IFERROR(IF(INDEX(Intramuraal!$N:$N,MATCH(B482,Intramuraal!$A:$A,0))="","",INDEX(Intramuraal!$N:$N,MATCH(B482,Intramuraal!$A:$A,0))),IFERROR(IF(INDEX(GVS!$N:$N,MATCH(B482,GVS!$A:$A,0))="","",INDEX(GVS!$N:$N,MATCH(B482,GVS!$A:$A,0))),"")))</f>
        <v>Prostaatkanker</v>
      </c>
      <c r="H482" s="14" t="str">
        <f aca="false">IF(B482="","",IFERROR(IF(INDEX(Intramuraal!$O:$O,MATCH(B482,Intramuraal!$A:$A,0))="","",INDEX(Intramuraal!$O:$O,MATCH(B482,Intramuraal!$A:$A,0))),IFERROR(IF(INDEX(GVS!$O:$O,MATCH(B482,GVS!$A:$A,0))="","",INDEX(GVS!$O:$O,MATCH(B482,GVS!$A:$A,0))),"")))</f>
        <v>1e lijn</v>
      </c>
      <c r="I482" s="14" t="s">
        <v>7532</v>
      </c>
      <c r="J482" s="14" t="s">
        <v>7564</v>
      </c>
      <c r="K482" s="16" t="s">
        <v>9299</v>
      </c>
      <c r="L482" s="14" t="s">
        <v>7549</v>
      </c>
      <c r="M482" s="14" t="s">
        <v>7536</v>
      </c>
      <c r="N482" s="16" t="s">
        <v>9300</v>
      </c>
      <c r="O482" s="14" t="s">
        <v>7607</v>
      </c>
      <c r="P482" s="14" t="s">
        <v>9301</v>
      </c>
      <c r="Q482" s="16"/>
      <c r="R482" s="14" t="s">
        <v>9302</v>
      </c>
      <c r="S482" s="14" t="s">
        <v>9234</v>
      </c>
      <c r="T482" s="15" t="n">
        <v>46288</v>
      </c>
      <c r="U482" s="14" t="s">
        <v>168</v>
      </c>
    </row>
    <row r="483" customFormat="false" ht="15" hidden="false" customHeight="true" outlineLevel="0" collapsed="false">
      <c r="A483" s="14" t="str">
        <f aca="false">IF(B483="","","ARG-"&amp;TEXT(ROW()-1,"0000"))</f>
        <v>ARG-0482</v>
      </c>
      <c r="B483" s="14" t="s">
        <v>1599</v>
      </c>
      <c r="C483" s="14" t="str">
        <f aca="false">IF(B483="","",IF(LEFT(B483,3)="INT","Intramuraal",IF(LEFT(B483,3)="GVS","GVS","")))</f>
        <v>Intramuraal</v>
      </c>
      <c r="D483" s="14" t="str">
        <f aca="false">IF(B483="","",IFERROR(INDEX(Intramuraal!$F:$F,MATCH(B483,Intramuraal!$A:$A,0)),IFERROR(INDEX(GVS!$F:$F,MATCH(B483,GVS!$A:$A,0)),"onbekend ID")))</f>
        <v>darolutamide (Nubeqa®) i.c.m. docetaxel en androgeendeprivatietherapie (ADT)</v>
      </c>
      <c r="E483" s="15" t="n">
        <f aca="false">IF(B483="","",IFERROR(IF(INDEX(Intramuraal!$C:$C,MATCH(B483,Intramuraal!$A:$A,0))="","",INDEX(Intramuraal!$C:$C,MATCH(B483,Intramuraal!$A:$A,0))),IFERROR(IF(INDEX(GVS!$C:$C,MATCH(B483,GVS!$A:$A,0))="","",INDEX(GVS!$C:$C,MATCH(B483,GVS!$A:$A,0))),"")))</f>
        <v>45135</v>
      </c>
      <c r="F483" s="14" t="str">
        <f aca="false">IF(B483="","",IFERROR(IF(INDEX(Intramuraal!$J:$J,MATCH(B483,Intramuraal!$A:$A,0))="","",INDEX(Intramuraal!$J:$J,MATCH(B483,Intramuraal!$A:$A,0))),IFERROR(IF(INDEX(GVS!$J:$J,MATCH(B483,GVS!$A:$A,0))="","",INDEX(GVS!$J:$J,MATCH(B483,GVS!$A:$A,0))),"")))</f>
        <v>Oncologie (solide tumoren)</v>
      </c>
      <c r="G483" s="14" t="str">
        <f aca="false">IF(B483="","",IFERROR(IF(INDEX(Intramuraal!$N:$N,MATCH(B483,Intramuraal!$A:$A,0))="","",INDEX(Intramuraal!$N:$N,MATCH(B483,Intramuraal!$A:$A,0))),IFERROR(IF(INDEX(GVS!$N:$N,MATCH(B483,GVS!$A:$A,0))="","",INDEX(GVS!$N:$N,MATCH(B483,GVS!$A:$A,0))),"")))</f>
        <v>Prostaatkanker</v>
      </c>
      <c r="H483" s="14" t="str">
        <f aca="false">IF(B483="","",IFERROR(IF(INDEX(Intramuraal!$O:$O,MATCH(B483,Intramuraal!$A:$A,0))="","",INDEX(Intramuraal!$O:$O,MATCH(B483,Intramuraal!$A:$A,0))),IFERROR(IF(INDEX(GVS!$O:$O,MATCH(B483,GVS!$A:$A,0))="","",INDEX(GVS!$O:$O,MATCH(B483,GVS!$A:$A,0))),"")))</f>
        <v>1e lijn</v>
      </c>
      <c r="I483" s="14" t="s">
        <v>7532</v>
      </c>
      <c r="J483" s="14" t="s">
        <v>7564</v>
      </c>
      <c r="K483" s="16" t="s">
        <v>9303</v>
      </c>
      <c r="L483" s="14" t="s">
        <v>7549</v>
      </c>
      <c r="M483" s="14" t="s">
        <v>7543</v>
      </c>
      <c r="N483" s="16" t="s">
        <v>9304</v>
      </c>
      <c r="O483" s="14" t="s">
        <v>7607</v>
      </c>
      <c r="P483" s="14" t="s">
        <v>9305</v>
      </c>
      <c r="Q483" s="16"/>
      <c r="R483" s="14" t="s">
        <v>9306</v>
      </c>
      <c r="S483" s="14" t="s">
        <v>9234</v>
      </c>
      <c r="T483" s="15" t="n">
        <v>46288</v>
      </c>
      <c r="U483" s="14" t="s">
        <v>168</v>
      </c>
    </row>
    <row r="484" customFormat="false" ht="15" hidden="false" customHeight="true" outlineLevel="0" collapsed="false">
      <c r="A484" s="14" t="str">
        <f aca="false">IF(B484="","","ARG-"&amp;TEXT(ROW()-1,"0000"))</f>
        <v>ARG-0483</v>
      </c>
      <c r="B484" s="14" t="s">
        <v>1599</v>
      </c>
      <c r="C484" s="14" t="str">
        <f aca="false">IF(B484="","",IF(LEFT(B484,3)="INT","Intramuraal",IF(LEFT(B484,3)="GVS","GVS","")))</f>
        <v>Intramuraal</v>
      </c>
      <c r="D484" s="14" t="str">
        <f aca="false">IF(B484="","",IFERROR(INDEX(Intramuraal!$F:$F,MATCH(B484,Intramuraal!$A:$A,0)),IFERROR(INDEX(GVS!$F:$F,MATCH(B484,GVS!$A:$A,0)),"onbekend ID")))</f>
        <v>darolutamide (Nubeqa®) i.c.m. docetaxel en androgeendeprivatietherapie (ADT)</v>
      </c>
      <c r="E484" s="15" t="n">
        <f aca="false">IF(B484="","",IFERROR(IF(INDEX(Intramuraal!$C:$C,MATCH(B484,Intramuraal!$A:$A,0))="","",INDEX(Intramuraal!$C:$C,MATCH(B484,Intramuraal!$A:$A,0))),IFERROR(IF(INDEX(GVS!$C:$C,MATCH(B484,GVS!$A:$A,0))="","",INDEX(GVS!$C:$C,MATCH(B484,GVS!$A:$A,0))),"")))</f>
        <v>45135</v>
      </c>
      <c r="F484" s="14" t="str">
        <f aca="false">IF(B484="","",IFERROR(IF(INDEX(Intramuraal!$J:$J,MATCH(B484,Intramuraal!$A:$A,0))="","",INDEX(Intramuraal!$J:$J,MATCH(B484,Intramuraal!$A:$A,0))),IFERROR(IF(INDEX(GVS!$J:$J,MATCH(B484,GVS!$A:$A,0))="","",INDEX(GVS!$J:$J,MATCH(B484,GVS!$A:$A,0))),"")))</f>
        <v>Oncologie (solide tumoren)</v>
      </c>
      <c r="G484" s="14" t="str">
        <f aca="false">IF(B484="","",IFERROR(IF(INDEX(Intramuraal!$N:$N,MATCH(B484,Intramuraal!$A:$A,0))="","",INDEX(Intramuraal!$N:$N,MATCH(B484,Intramuraal!$A:$A,0))),IFERROR(IF(INDEX(GVS!$N:$N,MATCH(B484,GVS!$A:$A,0))="","",INDEX(GVS!$N:$N,MATCH(B484,GVS!$A:$A,0))),"")))</f>
        <v>Prostaatkanker</v>
      </c>
      <c r="H484" s="14" t="str">
        <f aca="false">IF(B484="","",IFERROR(IF(INDEX(Intramuraal!$O:$O,MATCH(B484,Intramuraal!$A:$A,0))="","",INDEX(Intramuraal!$O:$O,MATCH(B484,Intramuraal!$A:$A,0))),IFERROR(IF(INDEX(GVS!$O:$O,MATCH(B484,GVS!$A:$A,0))="","",INDEX(GVS!$O:$O,MATCH(B484,GVS!$A:$A,0))),"")))</f>
        <v>1e lijn</v>
      </c>
      <c r="I484" s="14" t="s">
        <v>7580</v>
      </c>
      <c r="J484" s="14" t="s">
        <v>7604</v>
      </c>
      <c r="K484" s="16" t="s">
        <v>9307</v>
      </c>
      <c r="L484" s="14" t="s">
        <v>7586</v>
      </c>
      <c r="M484" s="14" t="s">
        <v>7536</v>
      </c>
      <c r="N484" s="16" t="s">
        <v>9308</v>
      </c>
      <c r="O484" s="14" t="s">
        <v>7607</v>
      </c>
      <c r="P484" s="14" t="s">
        <v>9309</v>
      </c>
      <c r="Q484" s="16"/>
      <c r="R484" s="14" t="s">
        <v>9310</v>
      </c>
      <c r="S484" s="14" t="s">
        <v>9234</v>
      </c>
      <c r="T484" s="15" t="n">
        <v>46288</v>
      </c>
      <c r="U484" s="14" t="s">
        <v>168</v>
      </c>
    </row>
    <row r="485" customFormat="false" ht="15" hidden="false" customHeight="true" outlineLevel="0" collapsed="false">
      <c r="A485" s="14" t="str">
        <f aca="false">IF(B485="","","ARG-"&amp;TEXT(ROW()-1,"0000"))</f>
        <v>ARG-0484</v>
      </c>
      <c r="B485" s="14" t="s">
        <v>1599</v>
      </c>
      <c r="C485" s="14" t="str">
        <f aca="false">IF(B485="","",IF(LEFT(B485,3)="INT","Intramuraal",IF(LEFT(B485,3)="GVS","GVS","")))</f>
        <v>Intramuraal</v>
      </c>
      <c r="D485" s="14" t="str">
        <f aca="false">IF(B485="","",IFERROR(INDEX(Intramuraal!$F:$F,MATCH(B485,Intramuraal!$A:$A,0)),IFERROR(INDEX(GVS!$F:$F,MATCH(B485,GVS!$A:$A,0)),"onbekend ID")))</f>
        <v>darolutamide (Nubeqa®) i.c.m. docetaxel en androgeendeprivatietherapie (ADT)</v>
      </c>
      <c r="E485" s="15" t="n">
        <f aca="false">IF(B485="","",IFERROR(IF(INDEX(Intramuraal!$C:$C,MATCH(B485,Intramuraal!$A:$A,0))="","",INDEX(Intramuraal!$C:$C,MATCH(B485,Intramuraal!$A:$A,0))),IFERROR(IF(INDEX(GVS!$C:$C,MATCH(B485,GVS!$A:$A,0))="","",INDEX(GVS!$C:$C,MATCH(B485,GVS!$A:$A,0))),"")))</f>
        <v>45135</v>
      </c>
      <c r="F485" s="14" t="str">
        <f aca="false">IF(B485="","",IFERROR(IF(INDEX(Intramuraal!$J:$J,MATCH(B485,Intramuraal!$A:$A,0))="","",INDEX(Intramuraal!$J:$J,MATCH(B485,Intramuraal!$A:$A,0))),IFERROR(IF(INDEX(GVS!$J:$J,MATCH(B485,GVS!$A:$A,0))="","",INDEX(GVS!$J:$J,MATCH(B485,GVS!$A:$A,0))),"")))</f>
        <v>Oncologie (solide tumoren)</v>
      </c>
      <c r="G485" s="14" t="str">
        <f aca="false">IF(B485="","",IFERROR(IF(INDEX(Intramuraal!$N:$N,MATCH(B485,Intramuraal!$A:$A,0))="","",INDEX(Intramuraal!$N:$N,MATCH(B485,Intramuraal!$A:$A,0))),IFERROR(IF(INDEX(GVS!$N:$N,MATCH(B485,GVS!$A:$A,0))="","",INDEX(GVS!$N:$N,MATCH(B485,GVS!$A:$A,0))),"")))</f>
        <v>Prostaatkanker</v>
      </c>
      <c r="H485" s="14" t="str">
        <f aca="false">IF(B485="","",IFERROR(IF(INDEX(Intramuraal!$O:$O,MATCH(B485,Intramuraal!$A:$A,0))="","",INDEX(Intramuraal!$O:$O,MATCH(B485,Intramuraal!$A:$A,0))),IFERROR(IF(INDEX(GVS!$O:$O,MATCH(B485,GVS!$A:$A,0))="","",INDEX(GVS!$O:$O,MATCH(B485,GVS!$A:$A,0))),"")))</f>
        <v>1e lijn</v>
      </c>
      <c r="I485" s="14" t="s">
        <v>7658</v>
      </c>
      <c r="J485" s="14" t="s">
        <v>7659</v>
      </c>
      <c r="K485" s="16" t="s">
        <v>9311</v>
      </c>
      <c r="L485" s="14" t="s">
        <v>7549</v>
      </c>
      <c r="M485" s="14" t="s">
        <v>7543</v>
      </c>
      <c r="N485" s="16" t="s">
        <v>9312</v>
      </c>
      <c r="O485" s="14" t="s">
        <v>7662</v>
      </c>
      <c r="P485" s="14" t="s">
        <v>9313</v>
      </c>
      <c r="Q485" s="16"/>
      <c r="R485" s="14" t="s">
        <v>9314</v>
      </c>
      <c r="S485" s="14" t="s">
        <v>9234</v>
      </c>
      <c r="T485" s="15" t="n">
        <v>46288</v>
      </c>
      <c r="U485" s="14" t="s">
        <v>168</v>
      </c>
    </row>
    <row r="486" customFormat="false" ht="15" hidden="false" customHeight="true" outlineLevel="0" collapsed="false">
      <c r="A486" s="14" t="str">
        <f aca="false">IF(B486="","","ARG-"&amp;TEXT(ROW()-1,"0000"))</f>
        <v>ARG-0485</v>
      </c>
      <c r="B486" s="14" t="s">
        <v>1553</v>
      </c>
      <c r="C486" s="14" t="str">
        <f aca="false">IF(B486="","",IF(LEFT(B486,3)="INT","Intramuraal",IF(LEFT(B486,3)="GVS","GVS","")))</f>
        <v>Intramuraal</v>
      </c>
      <c r="D486" s="14" t="str">
        <f aca="false">IF(B486="","",IFERROR(INDEX(Intramuraal!$F:$F,MATCH(B486,Intramuraal!$A:$A,0)),IFERROR(INDEX(GVS!$F:$F,MATCH(B486,GVS!$A:$A,0)),"onbekend ID")))</f>
        <v>emicizumab (Hemlibra®)</v>
      </c>
      <c r="E486" s="15" t="n">
        <f aca="false">IF(B486="","",IFERROR(IF(INDEX(Intramuraal!$C:$C,MATCH(B486,Intramuraal!$A:$A,0))="","",INDEX(Intramuraal!$C:$C,MATCH(B486,Intramuraal!$A:$A,0))),IFERROR(IF(INDEX(GVS!$C:$C,MATCH(B486,GVS!$A:$A,0))="","",INDEX(GVS!$C:$C,MATCH(B486,GVS!$A:$A,0))),"")))</f>
        <v>45246</v>
      </c>
      <c r="F486" s="14" t="str">
        <f aca="false">IF(B486="","",IFERROR(IF(INDEX(Intramuraal!$J:$J,MATCH(B486,Intramuraal!$A:$A,0))="","",INDEX(Intramuraal!$J:$J,MATCH(B486,Intramuraal!$A:$A,0))),IFERROR(IF(INDEX(GVS!$J:$J,MATCH(B486,GVS!$A:$A,0))="","",INDEX(GVS!$J:$J,MATCH(B486,GVS!$A:$A,0))),"")))</f>
        <v>Hematologie (benigne)</v>
      </c>
      <c r="G486" s="14" t="str">
        <f aca="false">IF(B486="","",IFERROR(IF(INDEX(Intramuraal!$N:$N,MATCH(B486,Intramuraal!$A:$A,0))="","",INDEX(Intramuraal!$N:$N,MATCH(B486,Intramuraal!$A:$A,0))),IFERROR(IF(INDEX(GVS!$N:$N,MATCH(B486,GVS!$A:$A,0))="","",INDEX(GVS!$N:$N,MATCH(B486,GVS!$A:$A,0))),"")))</f>
        <v>Hemofilie</v>
      </c>
      <c r="H486" s="14" t="str">
        <f aca="false">IF(B486="","",IFERROR(IF(INDEX(Intramuraal!$O:$O,MATCH(B486,Intramuraal!$A:$A,0))="","",INDEX(Intramuraal!$O:$O,MATCH(B486,Intramuraal!$A:$A,0))),IFERROR(IF(INDEX(GVS!$O:$O,MATCH(B486,GVS!$A:$A,0))="","",INDEX(GVS!$O:$O,MATCH(B486,GVS!$A:$A,0))),"")))</f>
        <v>Meerdere lijnen / indicatiebreed</v>
      </c>
      <c r="I486" s="14" t="s">
        <v>7532</v>
      </c>
      <c r="J486" s="14" t="s">
        <v>8069</v>
      </c>
      <c r="K486" s="16" t="s">
        <v>9315</v>
      </c>
      <c r="L486" s="14" t="s">
        <v>7535</v>
      </c>
      <c r="M486" s="14" t="s">
        <v>7536</v>
      </c>
      <c r="N486" s="16" t="s">
        <v>9316</v>
      </c>
      <c r="O486" s="14" t="s">
        <v>7607</v>
      </c>
      <c r="P486" s="14" t="s">
        <v>8037</v>
      </c>
      <c r="Q486" s="16"/>
      <c r="R486" s="14" t="s">
        <v>9317</v>
      </c>
      <c r="S486" s="14" t="s">
        <v>9318</v>
      </c>
      <c r="T486" s="15" t="n">
        <v>46288</v>
      </c>
      <c r="U486" s="14" t="s">
        <v>168</v>
      </c>
    </row>
    <row r="487" customFormat="false" ht="15" hidden="false" customHeight="true" outlineLevel="0" collapsed="false">
      <c r="A487" s="14" t="str">
        <f aca="false">IF(B487="","","ARG-"&amp;TEXT(ROW()-1,"0000"))</f>
        <v>ARG-0486</v>
      </c>
      <c r="B487" s="14" t="s">
        <v>1553</v>
      </c>
      <c r="C487" s="14" t="str">
        <f aca="false">IF(B487="","",IF(LEFT(B487,3)="INT","Intramuraal",IF(LEFT(B487,3)="GVS","GVS","")))</f>
        <v>Intramuraal</v>
      </c>
      <c r="D487" s="14" t="str">
        <f aca="false">IF(B487="","",IFERROR(INDEX(Intramuraal!$F:$F,MATCH(B487,Intramuraal!$A:$A,0)),IFERROR(INDEX(GVS!$F:$F,MATCH(B487,GVS!$A:$A,0)),"onbekend ID")))</f>
        <v>emicizumab (Hemlibra®)</v>
      </c>
      <c r="E487" s="15" t="n">
        <f aca="false">IF(B487="","",IFERROR(IF(INDEX(Intramuraal!$C:$C,MATCH(B487,Intramuraal!$A:$A,0))="","",INDEX(Intramuraal!$C:$C,MATCH(B487,Intramuraal!$A:$A,0))),IFERROR(IF(INDEX(GVS!$C:$C,MATCH(B487,GVS!$A:$A,0))="","",INDEX(GVS!$C:$C,MATCH(B487,GVS!$A:$A,0))),"")))</f>
        <v>45246</v>
      </c>
      <c r="F487" s="14" t="str">
        <f aca="false">IF(B487="","",IFERROR(IF(INDEX(Intramuraal!$J:$J,MATCH(B487,Intramuraal!$A:$A,0))="","",INDEX(Intramuraal!$J:$J,MATCH(B487,Intramuraal!$A:$A,0))),IFERROR(IF(INDEX(GVS!$J:$J,MATCH(B487,GVS!$A:$A,0))="","",INDEX(GVS!$J:$J,MATCH(B487,GVS!$A:$A,0))),"")))</f>
        <v>Hematologie (benigne)</v>
      </c>
      <c r="G487" s="14" t="str">
        <f aca="false">IF(B487="","",IFERROR(IF(INDEX(Intramuraal!$N:$N,MATCH(B487,Intramuraal!$A:$A,0))="","",INDEX(Intramuraal!$N:$N,MATCH(B487,Intramuraal!$A:$A,0))),IFERROR(IF(INDEX(GVS!$N:$N,MATCH(B487,GVS!$A:$A,0))="","",INDEX(GVS!$N:$N,MATCH(B487,GVS!$A:$A,0))),"")))</f>
        <v>Hemofilie</v>
      </c>
      <c r="H487" s="14" t="str">
        <f aca="false">IF(B487="","",IFERROR(IF(INDEX(Intramuraal!$O:$O,MATCH(B487,Intramuraal!$A:$A,0))="","",INDEX(Intramuraal!$O:$O,MATCH(B487,Intramuraal!$A:$A,0))),IFERROR(IF(INDEX(GVS!$O:$O,MATCH(B487,GVS!$A:$A,0))="","",INDEX(GVS!$O:$O,MATCH(B487,GVS!$A:$A,0))),"")))</f>
        <v>Meerdere lijnen / indicatiebreed</v>
      </c>
      <c r="I487" s="14" t="s">
        <v>7580</v>
      </c>
      <c r="J487" s="14" t="s">
        <v>7604</v>
      </c>
      <c r="K487" s="16" t="s">
        <v>9319</v>
      </c>
      <c r="L487" s="14" t="s">
        <v>7586</v>
      </c>
      <c r="M487" s="14" t="s">
        <v>7536</v>
      </c>
      <c r="N487" s="16" t="s">
        <v>9320</v>
      </c>
      <c r="O487" s="14" t="s">
        <v>7607</v>
      </c>
      <c r="P487" s="14" t="s">
        <v>9309</v>
      </c>
      <c r="Q487" s="16"/>
      <c r="R487" s="14" t="s">
        <v>9321</v>
      </c>
      <c r="S487" s="14" t="s">
        <v>9318</v>
      </c>
      <c r="T487" s="15" t="n">
        <v>46288</v>
      </c>
      <c r="U487" s="14" t="s">
        <v>168</v>
      </c>
    </row>
    <row r="488" customFormat="false" ht="15" hidden="false" customHeight="true" outlineLevel="0" collapsed="false">
      <c r="A488" s="14" t="str">
        <f aca="false">IF(B488="","","ARG-"&amp;TEXT(ROW()-1,"0000"))</f>
        <v>ARG-0487</v>
      </c>
      <c r="B488" s="14" t="s">
        <v>1553</v>
      </c>
      <c r="C488" s="14" t="str">
        <f aca="false">IF(B488="","",IF(LEFT(B488,3)="INT","Intramuraal",IF(LEFT(B488,3)="GVS","GVS","")))</f>
        <v>Intramuraal</v>
      </c>
      <c r="D488" s="14" t="str">
        <f aca="false">IF(B488="","",IFERROR(INDEX(Intramuraal!$F:$F,MATCH(B488,Intramuraal!$A:$A,0)),IFERROR(INDEX(GVS!$F:$F,MATCH(B488,GVS!$A:$A,0)),"onbekend ID")))</f>
        <v>emicizumab (Hemlibra®)</v>
      </c>
      <c r="E488" s="15" t="n">
        <f aca="false">IF(B488="","",IFERROR(IF(INDEX(Intramuraal!$C:$C,MATCH(B488,Intramuraal!$A:$A,0))="","",INDEX(Intramuraal!$C:$C,MATCH(B488,Intramuraal!$A:$A,0))),IFERROR(IF(INDEX(GVS!$C:$C,MATCH(B488,GVS!$A:$A,0))="","",INDEX(GVS!$C:$C,MATCH(B488,GVS!$A:$A,0))),"")))</f>
        <v>45246</v>
      </c>
      <c r="F488" s="14" t="str">
        <f aca="false">IF(B488="","",IFERROR(IF(INDEX(Intramuraal!$J:$J,MATCH(B488,Intramuraal!$A:$A,0))="","",INDEX(Intramuraal!$J:$J,MATCH(B488,Intramuraal!$A:$A,0))),IFERROR(IF(INDEX(GVS!$J:$J,MATCH(B488,GVS!$A:$A,0))="","",INDEX(GVS!$J:$J,MATCH(B488,GVS!$A:$A,0))),"")))</f>
        <v>Hematologie (benigne)</v>
      </c>
      <c r="G488" s="14" t="str">
        <f aca="false">IF(B488="","",IFERROR(IF(INDEX(Intramuraal!$N:$N,MATCH(B488,Intramuraal!$A:$A,0))="","",INDEX(Intramuraal!$N:$N,MATCH(B488,Intramuraal!$A:$A,0))),IFERROR(IF(INDEX(GVS!$N:$N,MATCH(B488,GVS!$A:$A,0))="","",INDEX(GVS!$N:$N,MATCH(B488,GVS!$A:$A,0))),"")))</f>
        <v>Hemofilie</v>
      </c>
      <c r="H488" s="14" t="str">
        <f aca="false">IF(B488="","",IFERROR(IF(INDEX(Intramuraal!$O:$O,MATCH(B488,Intramuraal!$A:$A,0))="","",INDEX(Intramuraal!$O:$O,MATCH(B488,Intramuraal!$A:$A,0))),IFERROR(IF(INDEX(GVS!$O:$O,MATCH(B488,GVS!$A:$A,0))="","",INDEX(GVS!$O:$O,MATCH(B488,GVS!$A:$A,0))),"")))</f>
        <v>Meerdere lijnen / indicatiebreed</v>
      </c>
      <c r="I488" s="14" t="s">
        <v>7574</v>
      </c>
      <c r="J488" s="14" t="s">
        <v>7621</v>
      </c>
      <c r="K488" s="16" t="s">
        <v>9322</v>
      </c>
      <c r="L488" s="14" t="s">
        <v>7566</v>
      </c>
      <c r="M488" s="14" t="s">
        <v>7536</v>
      </c>
      <c r="N488" s="16" t="s">
        <v>9323</v>
      </c>
      <c r="O488" s="14" t="s">
        <v>7607</v>
      </c>
      <c r="P488" s="14" t="s">
        <v>9324</v>
      </c>
      <c r="Q488" s="16"/>
      <c r="R488" s="14" t="s">
        <v>9325</v>
      </c>
      <c r="S488" s="14" t="s">
        <v>9318</v>
      </c>
      <c r="T488" s="15" t="n">
        <v>46288</v>
      </c>
      <c r="U488" s="14" t="s">
        <v>168</v>
      </c>
    </row>
    <row r="489" customFormat="false" ht="15" hidden="false" customHeight="true" outlineLevel="0" collapsed="false">
      <c r="A489" s="14" t="str">
        <f aca="false">IF(B489="","","ARG-"&amp;TEXT(ROW()-1,"0000"))</f>
        <v>ARG-0488</v>
      </c>
      <c r="B489" s="14" t="s">
        <v>1553</v>
      </c>
      <c r="C489" s="14" t="str">
        <f aca="false">IF(B489="","",IF(LEFT(B489,3)="INT","Intramuraal",IF(LEFT(B489,3)="GVS","GVS","")))</f>
        <v>Intramuraal</v>
      </c>
      <c r="D489" s="14" t="str">
        <f aca="false">IF(B489="","",IFERROR(INDEX(Intramuraal!$F:$F,MATCH(B489,Intramuraal!$A:$A,0)),IFERROR(INDEX(GVS!$F:$F,MATCH(B489,GVS!$A:$A,0)),"onbekend ID")))</f>
        <v>emicizumab (Hemlibra®)</v>
      </c>
      <c r="E489" s="15" t="n">
        <f aca="false">IF(B489="","",IFERROR(IF(INDEX(Intramuraal!$C:$C,MATCH(B489,Intramuraal!$A:$A,0))="","",INDEX(Intramuraal!$C:$C,MATCH(B489,Intramuraal!$A:$A,0))),IFERROR(IF(INDEX(GVS!$C:$C,MATCH(B489,GVS!$A:$A,0))="","",INDEX(GVS!$C:$C,MATCH(B489,GVS!$A:$A,0))),"")))</f>
        <v>45246</v>
      </c>
      <c r="F489" s="14" t="str">
        <f aca="false">IF(B489="","",IFERROR(IF(INDEX(Intramuraal!$J:$J,MATCH(B489,Intramuraal!$A:$A,0))="","",INDEX(Intramuraal!$J:$J,MATCH(B489,Intramuraal!$A:$A,0))),IFERROR(IF(INDEX(GVS!$J:$J,MATCH(B489,GVS!$A:$A,0))="","",INDEX(GVS!$J:$J,MATCH(B489,GVS!$A:$A,0))),"")))</f>
        <v>Hematologie (benigne)</v>
      </c>
      <c r="G489" s="14" t="str">
        <f aca="false">IF(B489="","",IFERROR(IF(INDEX(Intramuraal!$N:$N,MATCH(B489,Intramuraal!$A:$A,0))="","",INDEX(Intramuraal!$N:$N,MATCH(B489,Intramuraal!$A:$A,0))),IFERROR(IF(INDEX(GVS!$N:$N,MATCH(B489,GVS!$A:$A,0))="","",INDEX(GVS!$N:$N,MATCH(B489,GVS!$A:$A,0))),"")))</f>
        <v>Hemofilie</v>
      </c>
      <c r="H489" s="14" t="str">
        <f aca="false">IF(B489="","",IFERROR(IF(INDEX(Intramuraal!$O:$O,MATCH(B489,Intramuraal!$A:$A,0))="","",INDEX(Intramuraal!$O:$O,MATCH(B489,Intramuraal!$A:$A,0))),IFERROR(IF(INDEX(GVS!$O:$O,MATCH(B489,GVS!$A:$A,0))="","",INDEX(GVS!$O:$O,MATCH(B489,GVS!$A:$A,0))),"")))</f>
        <v>Meerdere lijnen / indicatiebreed</v>
      </c>
      <c r="I489" s="14" t="s">
        <v>7574</v>
      </c>
      <c r="J489" s="14" t="s">
        <v>7575</v>
      </c>
      <c r="K489" s="16" t="s">
        <v>9326</v>
      </c>
      <c r="L489" s="14" t="s">
        <v>7566</v>
      </c>
      <c r="M489" s="14" t="s">
        <v>7543</v>
      </c>
      <c r="N489" s="16" t="s">
        <v>9327</v>
      </c>
      <c r="O489" s="14" t="s">
        <v>7607</v>
      </c>
      <c r="P489" s="14" t="s">
        <v>9328</v>
      </c>
      <c r="Q489" s="16"/>
      <c r="R489" s="14" t="s">
        <v>9329</v>
      </c>
      <c r="S489" s="14" t="s">
        <v>9318</v>
      </c>
      <c r="T489" s="15" t="n">
        <v>46288</v>
      </c>
      <c r="U489" s="14" t="s">
        <v>168</v>
      </c>
    </row>
    <row r="490" customFormat="false" ht="15" hidden="false" customHeight="true" outlineLevel="0" collapsed="false">
      <c r="A490" s="14" t="str">
        <f aca="false">IF(B490="","","ARG-"&amp;TEXT(ROW()-1,"0000"))</f>
        <v>ARG-0489</v>
      </c>
      <c r="B490" s="14" t="s">
        <v>1531</v>
      </c>
      <c r="C490" s="14" t="str">
        <f aca="false">IF(B490="","",IF(LEFT(B490,3)="INT","Intramuraal",IF(LEFT(B490,3)="GVS","GVS","")))</f>
        <v>Intramuraal</v>
      </c>
      <c r="D490" s="14" t="str">
        <f aca="false">IF(B490="","",IFERROR(INDEX(Intramuraal!$F:$F,MATCH(B490,Intramuraal!$A:$A,0)),IFERROR(INDEX(GVS!$F:$F,MATCH(B490,GVS!$A:$A,0)),"onbekend ID")))</f>
        <v>atidarsagene autotemcel (Libmeldy®)</v>
      </c>
      <c r="E490" s="15" t="n">
        <f aca="false">IF(B490="","",IFERROR(IF(INDEX(Intramuraal!$C:$C,MATCH(B490,Intramuraal!$A:$A,0))="","",INDEX(Intramuraal!$C:$C,MATCH(B490,Intramuraal!$A:$A,0))),IFERROR(IF(INDEX(GVS!$C:$C,MATCH(B490,GVS!$A:$A,0))="","",INDEX(GVS!$C:$C,MATCH(B490,GVS!$A:$A,0))),"")))</f>
        <v>45261</v>
      </c>
      <c r="F490" s="14" t="str">
        <f aca="false">IF(B490="","",IFERROR(IF(INDEX(Intramuraal!$J:$J,MATCH(B490,Intramuraal!$A:$A,0))="","",INDEX(Intramuraal!$J:$J,MATCH(B490,Intramuraal!$A:$A,0))),IFERROR(IF(INDEX(GVS!$J:$J,MATCH(B490,GVS!$A:$A,0))="","",INDEX(GVS!$J:$J,MATCH(B490,GVS!$A:$A,0))),"")))</f>
        <v>Neurologie</v>
      </c>
      <c r="G490" s="14" t="str">
        <f aca="false">IF(B490="","",IFERROR(IF(INDEX(Intramuraal!$N:$N,MATCH(B490,Intramuraal!$A:$A,0))="","",INDEX(Intramuraal!$N:$N,MATCH(B490,Intramuraal!$A:$A,0))),IFERROR(IF(INDEX(GVS!$N:$N,MATCH(B490,GVS!$A:$A,0))="","",INDEX(GVS!$N:$N,MATCH(B490,GVS!$A:$A,0))),"")))</f>
        <v>Niet-oncologisch (zie Indicatie)</v>
      </c>
      <c r="H490" s="14" t="str">
        <f aca="false">IF(B490="","",IFERROR(IF(INDEX(Intramuraal!$O:$O,MATCH(B490,Intramuraal!$A:$A,0))="","",INDEX(Intramuraal!$O:$O,MATCH(B490,Intramuraal!$A:$A,0))),IFERROR(IF(INDEX(GVS!$O:$O,MATCH(B490,GVS!$A:$A,0))="","",INDEX(GVS!$O:$O,MATCH(B490,GVS!$A:$A,0))),"")))</f>
        <v>n.v.t. / onbekend</v>
      </c>
      <c r="I490" s="14" t="s">
        <v>7532</v>
      </c>
      <c r="J490" s="14" t="s">
        <v>7559</v>
      </c>
      <c r="K490" s="16" t="s">
        <v>9330</v>
      </c>
      <c r="L490" s="14" t="s">
        <v>7549</v>
      </c>
      <c r="M490" s="14" t="s">
        <v>7536</v>
      </c>
      <c r="N490" s="16" t="s">
        <v>9331</v>
      </c>
      <c r="O490" s="14" t="s">
        <v>7607</v>
      </c>
      <c r="P490" s="14" t="s">
        <v>9332</v>
      </c>
      <c r="Q490" s="16"/>
      <c r="R490" s="14" t="s">
        <v>9333</v>
      </c>
      <c r="S490" s="14" t="s">
        <v>9318</v>
      </c>
      <c r="T490" s="15" t="n">
        <v>46288</v>
      </c>
      <c r="U490" s="14" t="s">
        <v>168</v>
      </c>
    </row>
    <row r="491" customFormat="false" ht="15" hidden="false" customHeight="true" outlineLevel="0" collapsed="false">
      <c r="A491" s="14" t="str">
        <f aca="false">IF(B491="","","ARG-"&amp;TEXT(ROW()-1,"0000"))</f>
        <v>ARG-0490</v>
      </c>
      <c r="B491" s="14" t="s">
        <v>1531</v>
      </c>
      <c r="C491" s="14" t="str">
        <f aca="false">IF(B491="","",IF(LEFT(B491,3)="INT","Intramuraal",IF(LEFT(B491,3)="GVS","GVS","")))</f>
        <v>Intramuraal</v>
      </c>
      <c r="D491" s="14" t="str">
        <f aca="false">IF(B491="","",IFERROR(INDEX(Intramuraal!$F:$F,MATCH(B491,Intramuraal!$A:$A,0)),IFERROR(INDEX(GVS!$F:$F,MATCH(B491,GVS!$A:$A,0)),"onbekend ID")))</f>
        <v>atidarsagene autotemcel (Libmeldy®)</v>
      </c>
      <c r="E491" s="15" t="n">
        <f aca="false">IF(B491="","",IFERROR(IF(INDEX(Intramuraal!$C:$C,MATCH(B491,Intramuraal!$A:$A,0))="","",INDEX(Intramuraal!$C:$C,MATCH(B491,Intramuraal!$A:$A,0))),IFERROR(IF(INDEX(GVS!$C:$C,MATCH(B491,GVS!$A:$A,0))="","",INDEX(GVS!$C:$C,MATCH(B491,GVS!$A:$A,0))),"")))</f>
        <v>45261</v>
      </c>
      <c r="F491" s="14" t="str">
        <f aca="false">IF(B491="","",IFERROR(IF(INDEX(Intramuraal!$J:$J,MATCH(B491,Intramuraal!$A:$A,0))="","",INDEX(Intramuraal!$J:$J,MATCH(B491,Intramuraal!$A:$A,0))),IFERROR(IF(INDEX(GVS!$J:$J,MATCH(B491,GVS!$A:$A,0))="","",INDEX(GVS!$J:$J,MATCH(B491,GVS!$A:$A,0))),"")))</f>
        <v>Neurologie</v>
      </c>
      <c r="G491" s="14" t="str">
        <f aca="false">IF(B491="","",IFERROR(IF(INDEX(Intramuraal!$N:$N,MATCH(B491,Intramuraal!$A:$A,0))="","",INDEX(Intramuraal!$N:$N,MATCH(B491,Intramuraal!$A:$A,0))),IFERROR(IF(INDEX(GVS!$N:$N,MATCH(B491,GVS!$A:$A,0))="","",INDEX(GVS!$N:$N,MATCH(B491,GVS!$A:$A,0))),"")))</f>
        <v>Niet-oncologisch (zie Indicatie)</v>
      </c>
      <c r="H491" s="14" t="str">
        <f aca="false">IF(B491="","",IFERROR(IF(INDEX(Intramuraal!$O:$O,MATCH(B491,Intramuraal!$A:$A,0))="","",INDEX(Intramuraal!$O:$O,MATCH(B491,Intramuraal!$A:$A,0))),IFERROR(IF(INDEX(GVS!$O:$O,MATCH(B491,GVS!$A:$A,0))="","",INDEX(GVS!$O:$O,MATCH(B491,GVS!$A:$A,0))),"")))</f>
        <v>n.v.t. / onbekend</v>
      </c>
      <c r="I491" s="14" t="s">
        <v>7580</v>
      </c>
      <c r="J491" s="14" t="s">
        <v>7559</v>
      </c>
      <c r="K491" s="16" t="s">
        <v>9334</v>
      </c>
      <c r="L491" s="14" t="s">
        <v>7549</v>
      </c>
      <c r="M491" s="14" t="s">
        <v>7536</v>
      </c>
      <c r="N491" s="16" t="s">
        <v>9335</v>
      </c>
      <c r="O491" s="14" t="s">
        <v>7607</v>
      </c>
      <c r="P491" s="14" t="s">
        <v>9336</v>
      </c>
      <c r="Q491" s="16"/>
      <c r="R491" s="14" t="s">
        <v>9337</v>
      </c>
      <c r="S491" s="14" t="s">
        <v>9318</v>
      </c>
      <c r="T491" s="15" t="n">
        <v>46288</v>
      </c>
      <c r="U491" s="14" t="s">
        <v>168</v>
      </c>
    </row>
    <row r="492" customFormat="false" ht="15" hidden="false" customHeight="true" outlineLevel="0" collapsed="false">
      <c r="A492" s="14" t="str">
        <f aca="false">IF(B492="","","ARG-"&amp;TEXT(ROW()-1,"0000"))</f>
        <v>ARG-0491</v>
      </c>
      <c r="B492" s="14" t="s">
        <v>1531</v>
      </c>
      <c r="C492" s="14" t="str">
        <f aca="false">IF(B492="","",IF(LEFT(B492,3)="INT","Intramuraal",IF(LEFT(B492,3)="GVS","GVS","")))</f>
        <v>Intramuraal</v>
      </c>
      <c r="D492" s="14" t="str">
        <f aca="false">IF(B492="","",IFERROR(INDEX(Intramuraal!$F:$F,MATCH(B492,Intramuraal!$A:$A,0)),IFERROR(INDEX(GVS!$F:$F,MATCH(B492,GVS!$A:$A,0)),"onbekend ID")))</f>
        <v>atidarsagene autotemcel (Libmeldy®)</v>
      </c>
      <c r="E492" s="15" t="n">
        <f aca="false">IF(B492="","",IFERROR(IF(INDEX(Intramuraal!$C:$C,MATCH(B492,Intramuraal!$A:$A,0))="","",INDEX(Intramuraal!$C:$C,MATCH(B492,Intramuraal!$A:$A,0))),IFERROR(IF(INDEX(GVS!$C:$C,MATCH(B492,GVS!$A:$A,0))="","",INDEX(GVS!$C:$C,MATCH(B492,GVS!$A:$A,0))),"")))</f>
        <v>45261</v>
      </c>
      <c r="F492" s="14" t="str">
        <f aca="false">IF(B492="","",IFERROR(IF(INDEX(Intramuraal!$J:$J,MATCH(B492,Intramuraal!$A:$A,0))="","",INDEX(Intramuraal!$J:$J,MATCH(B492,Intramuraal!$A:$A,0))),IFERROR(IF(INDEX(GVS!$J:$J,MATCH(B492,GVS!$A:$A,0))="","",INDEX(GVS!$J:$J,MATCH(B492,GVS!$A:$A,0))),"")))</f>
        <v>Neurologie</v>
      </c>
      <c r="G492" s="14" t="str">
        <f aca="false">IF(B492="","",IFERROR(IF(INDEX(Intramuraal!$N:$N,MATCH(B492,Intramuraal!$A:$A,0))="","",INDEX(Intramuraal!$N:$N,MATCH(B492,Intramuraal!$A:$A,0))),IFERROR(IF(INDEX(GVS!$N:$N,MATCH(B492,GVS!$A:$A,0))="","",INDEX(GVS!$N:$N,MATCH(B492,GVS!$A:$A,0))),"")))</f>
        <v>Niet-oncologisch (zie Indicatie)</v>
      </c>
      <c r="H492" s="14" t="str">
        <f aca="false">IF(B492="","",IFERROR(IF(INDEX(Intramuraal!$O:$O,MATCH(B492,Intramuraal!$A:$A,0))="","",INDEX(Intramuraal!$O:$O,MATCH(B492,Intramuraal!$A:$A,0))),IFERROR(IF(INDEX(GVS!$O:$O,MATCH(B492,GVS!$A:$A,0))="","",INDEX(GVS!$O:$O,MATCH(B492,GVS!$A:$A,0))),"")))</f>
        <v>n.v.t. / onbekend</v>
      </c>
      <c r="I492" s="14" t="s">
        <v>7570</v>
      </c>
      <c r="J492" s="14" t="s">
        <v>2691</v>
      </c>
      <c r="K492" s="16" t="s">
        <v>9338</v>
      </c>
      <c r="L492" s="14" t="s">
        <v>7566</v>
      </c>
      <c r="M492" s="14" t="s">
        <v>7543</v>
      </c>
      <c r="N492" s="16" t="s">
        <v>9339</v>
      </c>
      <c r="O492" s="14" t="s">
        <v>7607</v>
      </c>
      <c r="P492" s="14" t="s">
        <v>9275</v>
      </c>
      <c r="Q492" s="16"/>
      <c r="R492" s="14" t="s">
        <v>9340</v>
      </c>
      <c r="S492" s="14" t="s">
        <v>9318</v>
      </c>
      <c r="T492" s="15" t="n">
        <v>46288</v>
      </c>
      <c r="U492" s="14" t="s">
        <v>168</v>
      </c>
    </row>
    <row r="493" customFormat="false" ht="15" hidden="false" customHeight="true" outlineLevel="0" collapsed="false">
      <c r="A493" s="14" t="str">
        <f aca="false">IF(B493="","","ARG-"&amp;TEXT(ROW()-1,"0000"))</f>
        <v>ARG-0492</v>
      </c>
      <c r="B493" s="14" t="s">
        <v>1518</v>
      </c>
      <c r="C493" s="14" t="str">
        <f aca="false">IF(B493="","",IF(LEFT(B493,3)="INT","Intramuraal",IF(LEFT(B493,3)="GVS","GVS","")))</f>
        <v>Intramuraal</v>
      </c>
      <c r="D493" s="14" t="str">
        <f aca="false">IF(B493="","",IFERROR(INDEX(Intramuraal!$F:$F,MATCH(B493,Intramuraal!$A:$A,0)),IFERROR(INDEX(GVS!$F:$F,MATCH(B493,GVS!$A:$A,0)),"onbekend ID")))</f>
        <v>ravulizumab (Ultomiris®)</v>
      </c>
      <c r="E493" s="15" t="n">
        <f aca="false">IF(B493="","",IFERROR(IF(INDEX(Intramuraal!$C:$C,MATCH(B493,Intramuraal!$A:$A,0))="","",INDEX(Intramuraal!$C:$C,MATCH(B493,Intramuraal!$A:$A,0))),IFERROR(IF(INDEX(GVS!$C:$C,MATCH(B493,GVS!$A:$A,0))="","",INDEX(GVS!$C:$C,MATCH(B493,GVS!$A:$A,0))),"")))</f>
        <v>45272</v>
      </c>
      <c r="F493" s="14" t="str">
        <f aca="false">IF(B493="","",IFERROR(IF(INDEX(Intramuraal!$J:$J,MATCH(B493,Intramuraal!$A:$A,0))="","",INDEX(Intramuraal!$J:$J,MATCH(B493,Intramuraal!$A:$A,0))),IFERROR(IF(INDEX(GVS!$J:$J,MATCH(B493,GVS!$A:$A,0))="","",INDEX(GVS!$J:$J,MATCH(B493,GVS!$A:$A,0))),"")))</f>
        <v>Neurologie</v>
      </c>
      <c r="G493" s="14" t="str">
        <f aca="false">IF(B493="","",IFERROR(IF(INDEX(Intramuraal!$N:$N,MATCH(B493,Intramuraal!$A:$A,0))="","",INDEX(Intramuraal!$N:$N,MATCH(B493,Intramuraal!$A:$A,0))),IFERROR(IF(INDEX(GVS!$N:$N,MATCH(B493,GVS!$A:$A,0))="","",INDEX(GVS!$N:$N,MATCH(B493,GVS!$A:$A,0))),"")))</f>
        <v>Niet-oncologisch (zie Indicatie)</v>
      </c>
      <c r="H493" s="14" t="str">
        <f aca="false">IF(B493="","",IFERROR(IF(INDEX(Intramuraal!$O:$O,MATCH(B493,Intramuraal!$A:$A,0))="","",INDEX(Intramuraal!$O:$O,MATCH(B493,Intramuraal!$A:$A,0))),IFERROR(IF(INDEX(GVS!$O:$O,MATCH(B493,GVS!$A:$A,0))="","",INDEX(GVS!$O:$O,MATCH(B493,GVS!$A:$A,0))),"")))</f>
        <v>3e lijn of later</v>
      </c>
      <c r="I493" s="14" t="s">
        <v>7532</v>
      </c>
      <c r="J493" s="14" t="s">
        <v>8069</v>
      </c>
      <c r="K493" s="16" t="s">
        <v>9341</v>
      </c>
      <c r="L493" s="14" t="s">
        <v>7535</v>
      </c>
      <c r="M493" s="14" t="s">
        <v>7536</v>
      </c>
      <c r="N493" s="16" t="s">
        <v>9342</v>
      </c>
      <c r="O493" s="14" t="s">
        <v>7607</v>
      </c>
      <c r="P493" s="14" t="s">
        <v>8400</v>
      </c>
      <c r="Q493" s="16"/>
      <c r="R493" s="14" t="s">
        <v>9343</v>
      </c>
      <c r="S493" s="14" t="s">
        <v>9318</v>
      </c>
      <c r="T493" s="15" t="n">
        <v>46288</v>
      </c>
      <c r="U493" s="14" t="s">
        <v>168</v>
      </c>
    </row>
    <row r="494" customFormat="false" ht="15" hidden="false" customHeight="true" outlineLevel="0" collapsed="false">
      <c r="A494" s="14" t="str">
        <f aca="false">IF(B494="","","ARG-"&amp;TEXT(ROW()-1,"0000"))</f>
        <v>ARG-0493</v>
      </c>
      <c r="B494" s="14" t="s">
        <v>1518</v>
      </c>
      <c r="C494" s="14" t="str">
        <f aca="false">IF(B494="","",IF(LEFT(B494,3)="INT","Intramuraal",IF(LEFT(B494,3)="GVS","GVS","")))</f>
        <v>Intramuraal</v>
      </c>
      <c r="D494" s="14" t="str">
        <f aca="false">IF(B494="","",IFERROR(INDEX(Intramuraal!$F:$F,MATCH(B494,Intramuraal!$A:$A,0)),IFERROR(INDEX(GVS!$F:$F,MATCH(B494,GVS!$A:$A,0)),"onbekend ID")))</f>
        <v>ravulizumab (Ultomiris®)</v>
      </c>
      <c r="E494" s="15" t="n">
        <f aca="false">IF(B494="","",IFERROR(IF(INDEX(Intramuraal!$C:$C,MATCH(B494,Intramuraal!$A:$A,0))="","",INDEX(Intramuraal!$C:$C,MATCH(B494,Intramuraal!$A:$A,0))),IFERROR(IF(INDEX(GVS!$C:$C,MATCH(B494,GVS!$A:$A,0))="","",INDEX(GVS!$C:$C,MATCH(B494,GVS!$A:$A,0))),"")))</f>
        <v>45272</v>
      </c>
      <c r="F494" s="14" t="str">
        <f aca="false">IF(B494="","",IFERROR(IF(INDEX(Intramuraal!$J:$J,MATCH(B494,Intramuraal!$A:$A,0))="","",INDEX(Intramuraal!$J:$J,MATCH(B494,Intramuraal!$A:$A,0))),IFERROR(IF(INDEX(GVS!$J:$J,MATCH(B494,GVS!$A:$A,0))="","",INDEX(GVS!$J:$J,MATCH(B494,GVS!$A:$A,0))),"")))</f>
        <v>Neurologie</v>
      </c>
      <c r="G494" s="14" t="str">
        <f aca="false">IF(B494="","",IFERROR(IF(INDEX(Intramuraal!$N:$N,MATCH(B494,Intramuraal!$A:$A,0))="","",INDEX(Intramuraal!$N:$N,MATCH(B494,Intramuraal!$A:$A,0))),IFERROR(IF(INDEX(GVS!$N:$N,MATCH(B494,GVS!$A:$A,0))="","",INDEX(GVS!$N:$N,MATCH(B494,GVS!$A:$A,0))),"")))</f>
        <v>Niet-oncologisch (zie Indicatie)</v>
      </c>
      <c r="H494" s="14" t="str">
        <f aca="false">IF(B494="","",IFERROR(IF(INDEX(Intramuraal!$O:$O,MATCH(B494,Intramuraal!$A:$A,0))="","",INDEX(Intramuraal!$O:$O,MATCH(B494,Intramuraal!$A:$A,0))),IFERROR(IF(INDEX(GVS!$O:$O,MATCH(B494,GVS!$A:$A,0))="","",INDEX(GVS!$O:$O,MATCH(B494,GVS!$A:$A,0))),"")))</f>
        <v>3e lijn of later</v>
      </c>
      <c r="I494" s="14" t="s">
        <v>7580</v>
      </c>
      <c r="J494" s="14" t="s">
        <v>7604</v>
      </c>
      <c r="K494" s="16" t="s">
        <v>9344</v>
      </c>
      <c r="L494" s="14" t="s">
        <v>7586</v>
      </c>
      <c r="M494" s="14" t="s">
        <v>7536</v>
      </c>
      <c r="N494" s="16" t="s">
        <v>9345</v>
      </c>
      <c r="O494" s="14" t="s">
        <v>7607</v>
      </c>
      <c r="P494" s="14" t="s">
        <v>9346</v>
      </c>
      <c r="Q494" s="16"/>
      <c r="R494" s="14" t="s">
        <v>9347</v>
      </c>
      <c r="S494" s="14" t="s">
        <v>9318</v>
      </c>
      <c r="T494" s="15" t="n">
        <v>46288</v>
      </c>
      <c r="U494" s="14" t="s">
        <v>168</v>
      </c>
    </row>
    <row r="495" customFormat="false" ht="15" hidden="false" customHeight="true" outlineLevel="0" collapsed="false">
      <c r="A495" s="14" t="str">
        <f aca="false">IF(B495="","","ARG-"&amp;TEXT(ROW()-1,"0000"))</f>
        <v>ARG-0494</v>
      </c>
      <c r="B495" s="14" t="s">
        <v>1518</v>
      </c>
      <c r="C495" s="14" t="str">
        <f aca="false">IF(B495="","",IF(LEFT(B495,3)="INT","Intramuraal",IF(LEFT(B495,3)="GVS","GVS","")))</f>
        <v>Intramuraal</v>
      </c>
      <c r="D495" s="14" t="str">
        <f aca="false">IF(B495="","",IFERROR(INDEX(Intramuraal!$F:$F,MATCH(B495,Intramuraal!$A:$A,0)),IFERROR(INDEX(GVS!$F:$F,MATCH(B495,GVS!$A:$A,0)),"onbekend ID")))</f>
        <v>ravulizumab (Ultomiris®)</v>
      </c>
      <c r="E495" s="15" t="n">
        <f aca="false">IF(B495="","",IFERROR(IF(INDEX(Intramuraal!$C:$C,MATCH(B495,Intramuraal!$A:$A,0))="","",INDEX(Intramuraal!$C:$C,MATCH(B495,Intramuraal!$A:$A,0))),IFERROR(IF(INDEX(GVS!$C:$C,MATCH(B495,GVS!$A:$A,0))="","",INDEX(GVS!$C:$C,MATCH(B495,GVS!$A:$A,0))),"")))</f>
        <v>45272</v>
      </c>
      <c r="F495" s="14" t="str">
        <f aca="false">IF(B495="","",IFERROR(IF(INDEX(Intramuraal!$J:$J,MATCH(B495,Intramuraal!$A:$A,0))="","",INDEX(Intramuraal!$J:$J,MATCH(B495,Intramuraal!$A:$A,0))),IFERROR(IF(INDEX(GVS!$J:$J,MATCH(B495,GVS!$A:$A,0))="","",INDEX(GVS!$J:$J,MATCH(B495,GVS!$A:$A,0))),"")))</f>
        <v>Neurologie</v>
      </c>
      <c r="G495" s="14" t="str">
        <f aca="false">IF(B495="","",IFERROR(IF(INDEX(Intramuraal!$N:$N,MATCH(B495,Intramuraal!$A:$A,0))="","",INDEX(Intramuraal!$N:$N,MATCH(B495,Intramuraal!$A:$A,0))),IFERROR(IF(INDEX(GVS!$N:$N,MATCH(B495,GVS!$A:$A,0))="","",INDEX(GVS!$N:$N,MATCH(B495,GVS!$A:$A,0))),"")))</f>
        <v>Niet-oncologisch (zie Indicatie)</v>
      </c>
      <c r="H495" s="14" t="str">
        <f aca="false">IF(B495="","",IFERROR(IF(INDEX(Intramuraal!$O:$O,MATCH(B495,Intramuraal!$A:$A,0))="","",INDEX(Intramuraal!$O:$O,MATCH(B495,Intramuraal!$A:$A,0))),IFERROR(IF(INDEX(GVS!$O:$O,MATCH(B495,GVS!$A:$A,0))="","",INDEX(GVS!$O:$O,MATCH(B495,GVS!$A:$A,0))),"")))</f>
        <v>3e lijn of later</v>
      </c>
      <c r="I495" s="14" t="s">
        <v>7658</v>
      </c>
      <c r="J495" s="14" t="s">
        <v>7659</v>
      </c>
      <c r="K495" s="16" t="s">
        <v>9348</v>
      </c>
      <c r="L495" s="14" t="s">
        <v>7549</v>
      </c>
      <c r="M495" s="14" t="s">
        <v>7550</v>
      </c>
      <c r="N495" s="16" t="s">
        <v>9349</v>
      </c>
      <c r="O495" s="14" t="s">
        <v>7662</v>
      </c>
      <c r="P495" s="14" t="s">
        <v>9313</v>
      </c>
      <c r="Q495" s="16"/>
      <c r="R495" s="14" t="s">
        <v>9350</v>
      </c>
      <c r="S495" s="14" t="s">
        <v>9318</v>
      </c>
      <c r="T495" s="15" t="n">
        <v>46288</v>
      </c>
      <c r="U495" s="14" t="s">
        <v>168</v>
      </c>
    </row>
    <row r="496" customFormat="false" ht="15" hidden="false" customHeight="true" outlineLevel="0" collapsed="false">
      <c r="A496" s="14" t="str">
        <f aca="false">IF(B496="","","ARG-"&amp;TEXT(ROW()-1,"0000"))</f>
        <v>ARG-0495</v>
      </c>
      <c r="B496" s="14" t="s">
        <v>1501</v>
      </c>
      <c r="C496" s="14" t="str">
        <f aca="false">IF(B496="","",IF(LEFT(B496,3)="INT","Intramuraal",IF(LEFT(B496,3)="GVS","GVS","")))</f>
        <v>Intramuraal</v>
      </c>
      <c r="D496" s="14" t="str">
        <f aca="false">IF(B496="","",IFERROR(INDEX(Intramuraal!$F:$F,MATCH(B496,Intramuraal!$A:$A,0)),IFERROR(INDEX(GVS!$F:$F,MATCH(B496,GVS!$A:$A,0)),"onbekend ID")))</f>
        <v>evinacumab (Evkeeza®)</v>
      </c>
      <c r="E496" s="15" t="n">
        <f aca="false">IF(B496="","",IFERROR(IF(INDEX(Intramuraal!$C:$C,MATCH(B496,Intramuraal!$A:$A,0))="","",INDEX(Intramuraal!$C:$C,MATCH(B496,Intramuraal!$A:$A,0))),IFERROR(IF(INDEX(GVS!$C:$C,MATCH(B496,GVS!$A:$A,0))="","",INDEX(GVS!$C:$C,MATCH(B496,GVS!$A:$A,0))),"")))</f>
        <v>45273</v>
      </c>
      <c r="F496" s="14" t="str">
        <f aca="false">IF(B496="","",IFERROR(IF(INDEX(Intramuraal!$J:$J,MATCH(B496,Intramuraal!$A:$A,0))="","",INDEX(Intramuraal!$J:$J,MATCH(B496,Intramuraal!$A:$A,0))),IFERROR(IF(INDEX(GVS!$J:$J,MATCH(B496,GVS!$A:$A,0))="","",INDEX(GVS!$J:$J,MATCH(B496,GVS!$A:$A,0))),"")))</f>
        <v>Stofwisseling / endocrinologie / zeldzaam</v>
      </c>
      <c r="G496" s="14" t="str">
        <f aca="false">IF(B496="","",IFERROR(IF(INDEX(Intramuraal!$N:$N,MATCH(B496,Intramuraal!$A:$A,0))="","",INDEX(Intramuraal!$N:$N,MATCH(B496,Intramuraal!$A:$A,0))),IFERROR(IF(INDEX(GVS!$N:$N,MATCH(B496,GVS!$A:$A,0))="","",INDEX(GVS!$N:$N,MATCH(B496,GVS!$A:$A,0))),"")))</f>
        <v>Niet-oncologisch (zie Indicatie)</v>
      </c>
      <c r="H496" s="14" t="str">
        <f aca="false">IF(B496="","",IFERROR(IF(INDEX(Intramuraal!$O:$O,MATCH(B496,Intramuraal!$A:$A,0))="","",INDEX(Intramuraal!$O:$O,MATCH(B496,Intramuraal!$A:$A,0))),IFERROR(IF(INDEX(GVS!$O:$O,MATCH(B496,GVS!$A:$A,0))="","",INDEX(GVS!$O:$O,MATCH(B496,GVS!$A:$A,0))),"")))</f>
        <v>3e lijn of later</v>
      </c>
      <c r="I496" s="14" t="s">
        <v>7532</v>
      </c>
      <c r="J496" s="14" t="s">
        <v>7673</v>
      </c>
      <c r="K496" s="16" t="s">
        <v>9351</v>
      </c>
      <c r="L496" s="14" t="s">
        <v>7535</v>
      </c>
      <c r="M496" s="14" t="s">
        <v>7536</v>
      </c>
      <c r="N496" s="16" t="s">
        <v>9352</v>
      </c>
      <c r="O496" s="14" t="s">
        <v>7607</v>
      </c>
      <c r="P496" s="14" t="s">
        <v>8400</v>
      </c>
      <c r="Q496" s="16"/>
      <c r="R496" s="14" t="s">
        <v>9353</v>
      </c>
      <c r="S496" s="14" t="s">
        <v>9318</v>
      </c>
      <c r="T496" s="15" t="n">
        <v>46288</v>
      </c>
      <c r="U496" s="14" t="s">
        <v>168</v>
      </c>
    </row>
    <row r="497" customFormat="false" ht="15" hidden="false" customHeight="true" outlineLevel="0" collapsed="false">
      <c r="A497" s="14" t="str">
        <f aca="false">IF(B497="","","ARG-"&amp;TEXT(ROW()-1,"0000"))</f>
        <v>ARG-0496</v>
      </c>
      <c r="B497" s="14" t="s">
        <v>1501</v>
      </c>
      <c r="C497" s="14" t="str">
        <f aca="false">IF(B497="","",IF(LEFT(B497,3)="INT","Intramuraal",IF(LEFT(B497,3)="GVS","GVS","")))</f>
        <v>Intramuraal</v>
      </c>
      <c r="D497" s="14" t="str">
        <f aca="false">IF(B497="","",IFERROR(INDEX(Intramuraal!$F:$F,MATCH(B497,Intramuraal!$A:$A,0)),IFERROR(INDEX(GVS!$F:$F,MATCH(B497,GVS!$A:$A,0)),"onbekend ID")))</f>
        <v>evinacumab (Evkeeza®)</v>
      </c>
      <c r="E497" s="15" t="n">
        <f aca="false">IF(B497="","",IFERROR(IF(INDEX(Intramuraal!$C:$C,MATCH(B497,Intramuraal!$A:$A,0))="","",INDEX(Intramuraal!$C:$C,MATCH(B497,Intramuraal!$A:$A,0))),IFERROR(IF(INDEX(GVS!$C:$C,MATCH(B497,GVS!$A:$A,0))="","",INDEX(GVS!$C:$C,MATCH(B497,GVS!$A:$A,0))),"")))</f>
        <v>45273</v>
      </c>
      <c r="F497" s="14" t="str">
        <f aca="false">IF(B497="","",IFERROR(IF(INDEX(Intramuraal!$J:$J,MATCH(B497,Intramuraal!$A:$A,0))="","",INDEX(Intramuraal!$J:$J,MATCH(B497,Intramuraal!$A:$A,0))),IFERROR(IF(INDEX(GVS!$J:$J,MATCH(B497,GVS!$A:$A,0))="","",INDEX(GVS!$J:$J,MATCH(B497,GVS!$A:$A,0))),"")))</f>
        <v>Stofwisseling / endocrinologie / zeldzaam</v>
      </c>
      <c r="G497" s="14" t="str">
        <f aca="false">IF(B497="","",IFERROR(IF(INDEX(Intramuraal!$N:$N,MATCH(B497,Intramuraal!$A:$A,0))="","",INDEX(Intramuraal!$N:$N,MATCH(B497,Intramuraal!$A:$A,0))),IFERROR(IF(INDEX(GVS!$N:$N,MATCH(B497,GVS!$A:$A,0))="","",INDEX(GVS!$N:$N,MATCH(B497,GVS!$A:$A,0))),"")))</f>
        <v>Niet-oncologisch (zie Indicatie)</v>
      </c>
      <c r="H497" s="14" t="str">
        <f aca="false">IF(B497="","",IFERROR(IF(INDEX(Intramuraal!$O:$O,MATCH(B497,Intramuraal!$A:$A,0))="","",INDEX(Intramuraal!$O:$O,MATCH(B497,Intramuraal!$A:$A,0))),IFERROR(IF(INDEX(GVS!$O:$O,MATCH(B497,GVS!$A:$A,0))="","",INDEX(GVS!$O:$O,MATCH(B497,GVS!$A:$A,0))),"")))</f>
        <v>3e lijn of later</v>
      </c>
      <c r="I497" s="14" t="s">
        <v>7532</v>
      </c>
      <c r="J497" s="14" t="s">
        <v>8069</v>
      </c>
      <c r="K497" s="16" t="s">
        <v>9354</v>
      </c>
      <c r="L497" s="14" t="s">
        <v>7549</v>
      </c>
      <c r="M497" s="14" t="s">
        <v>7536</v>
      </c>
      <c r="N497" s="16" t="s">
        <v>9355</v>
      </c>
      <c r="O497" s="14" t="s">
        <v>7607</v>
      </c>
      <c r="P497" s="14" t="s">
        <v>8219</v>
      </c>
      <c r="Q497" s="16"/>
      <c r="R497" s="14" t="s">
        <v>9356</v>
      </c>
      <c r="S497" s="14" t="s">
        <v>9318</v>
      </c>
      <c r="T497" s="15" t="n">
        <v>46288</v>
      </c>
      <c r="U497" s="14" t="s">
        <v>168</v>
      </c>
    </row>
    <row r="498" customFormat="false" ht="15" hidden="false" customHeight="true" outlineLevel="0" collapsed="false">
      <c r="A498" s="14" t="str">
        <f aca="false">IF(B498="","","ARG-"&amp;TEXT(ROW()-1,"0000"))</f>
        <v>ARG-0497</v>
      </c>
      <c r="B498" s="14" t="s">
        <v>1501</v>
      </c>
      <c r="C498" s="14" t="str">
        <f aca="false">IF(B498="","",IF(LEFT(B498,3)="INT","Intramuraal",IF(LEFT(B498,3)="GVS","GVS","")))</f>
        <v>Intramuraal</v>
      </c>
      <c r="D498" s="14" t="str">
        <f aca="false">IF(B498="","",IFERROR(INDEX(Intramuraal!$F:$F,MATCH(B498,Intramuraal!$A:$A,0)),IFERROR(INDEX(GVS!$F:$F,MATCH(B498,GVS!$A:$A,0)),"onbekend ID")))</f>
        <v>evinacumab (Evkeeza®)</v>
      </c>
      <c r="E498" s="15" t="n">
        <f aca="false">IF(B498="","",IFERROR(IF(INDEX(Intramuraal!$C:$C,MATCH(B498,Intramuraal!$A:$A,0))="","",INDEX(Intramuraal!$C:$C,MATCH(B498,Intramuraal!$A:$A,0))),IFERROR(IF(INDEX(GVS!$C:$C,MATCH(B498,GVS!$A:$A,0))="","",INDEX(GVS!$C:$C,MATCH(B498,GVS!$A:$A,0))),"")))</f>
        <v>45273</v>
      </c>
      <c r="F498" s="14" t="str">
        <f aca="false">IF(B498="","",IFERROR(IF(INDEX(Intramuraal!$J:$J,MATCH(B498,Intramuraal!$A:$A,0))="","",INDEX(Intramuraal!$J:$J,MATCH(B498,Intramuraal!$A:$A,0))),IFERROR(IF(INDEX(GVS!$J:$J,MATCH(B498,GVS!$A:$A,0))="","",INDEX(GVS!$J:$J,MATCH(B498,GVS!$A:$A,0))),"")))</f>
        <v>Stofwisseling / endocrinologie / zeldzaam</v>
      </c>
      <c r="G498" s="14" t="str">
        <f aca="false">IF(B498="","",IFERROR(IF(INDEX(Intramuraal!$N:$N,MATCH(B498,Intramuraal!$A:$A,0))="","",INDEX(Intramuraal!$N:$N,MATCH(B498,Intramuraal!$A:$A,0))),IFERROR(IF(INDEX(GVS!$N:$N,MATCH(B498,GVS!$A:$A,0))="","",INDEX(GVS!$N:$N,MATCH(B498,GVS!$A:$A,0))),"")))</f>
        <v>Niet-oncologisch (zie Indicatie)</v>
      </c>
      <c r="H498" s="14" t="str">
        <f aca="false">IF(B498="","",IFERROR(IF(INDEX(Intramuraal!$O:$O,MATCH(B498,Intramuraal!$A:$A,0))="","",INDEX(Intramuraal!$O:$O,MATCH(B498,Intramuraal!$A:$A,0))),IFERROR(IF(INDEX(GVS!$O:$O,MATCH(B498,GVS!$A:$A,0))="","",INDEX(GVS!$O:$O,MATCH(B498,GVS!$A:$A,0))),"")))</f>
        <v>3e lijn of later</v>
      </c>
      <c r="I498" s="14" t="s">
        <v>7580</v>
      </c>
      <c r="J498" s="14" t="s">
        <v>7604</v>
      </c>
      <c r="K498" s="16" t="s">
        <v>9357</v>
      </c>
      <c r="L498" s="14" t="s">
        <v>7549</v>
      </c>
      <c r="M498" s="14" t="s">
        <v>7536</v>
      </c>
      <c r="N498" s="16" t="s">
        <v>9358</v>
      </c>
      <c r="O498" s="14" t="s">
        <v>7607</v>
      </c>
      <c r="P498" s="14" t="s">
        <v>9359</v>
      </c>
      <c r="Q498" s="16"/>
      <c r="R498" s="14" t="s">
        <v>9360</v>
      </c>
      <c r="S498" s="14" t="s">
        <v>9318</v>
      </c>
      <c r="T498" s="15" t="n">
        <v>46288</v>
      </c>
      <c r="U498" s="14" t="s">
        <v>168</v>
      </c>
    </row>
    <row r="499" customFormat="false" ht="15" hidden="false" customHeight="true" outlineLevel="0" collapsed="false">
      <c r="A499" s="14" t="str">
        <f aca="false">IF(B499="","","ARG-"&amp;TEXT(ROW()-1,"0000"))</f>
        <v>ARG-0498</v>
      </c>
      <c r="B499" s="14" t="s">
        <v>1501</v>
      </c>
      <c r="C499" s="14" t="str">
        <f aca="false">IF(B499="","",IF(LEFT(B499,3)="INT","Intramuraal",IF(LEFT(B499,3)="GVS","GVS","")))</f>
        <v>Intramuraal</v>
      </c>
      <c r="D499" s="14" t="str">
        <f aca="false">IF(B499="","",IFERROR(INDEX(Intramuraal!$F:$F,MATCH(B499,Intramuraal!$A:$A,0)),IFERROR(INDEX(GVS!$F:$F,MATCH(B499,GVS!$A:$A,0)),"onbekend ID")))</f>
        <v>evinacumab (Evkeeza®)</v>
      </c>
      <c r="E499" s="15" t="n">
        <f aca="false">IF(B499="","",IFERROR(IF(INDEX(Intramuraal!$C:$C,MATCH(B499,Intramuraal!$A:$A,0))="","",INDEX(Intramuraal!$C:$C,MATCH(B499,Intramuraal!$A:$A,0))),IFERROR(IF(INDEX(GVS!$C:$C,MATCH(B499,GVS!$A:$A,0))="","",INDEX(GVS!$C:$C,MATCH(B499,GVS!$A:$A,0))),"")))</f>
        <v>45273</v>
      </c>
      <c r="F499" s="14" t="str">
        <f aca="false">IF(B499="","",IFERROR(IF(INDEX(Intramuraal!$J:$J,MATCH(B499,Intramuraal!$A:$A,0))="","",INDEX(Intramuraal!$J:$J,MATCH(B499,Intramuraal!$A:$A,0))),IFERROR(IF(INDEX(GVS!$J:$J,MATCH(B499,GVS!$A:$A,0))="","",INDEX(GVS!$J:$J,MATCH(B499,GVS!$A:$A,0))),"")))</f>
        <v>Stofwisseling / endocrinologie / zeldzaam</v>
      </c>
      <c r="G499" s="14" t="str">
        <f aca="false">IF(B499="","",IFERROR(IF(INDEX(Intramuraal!$N:$N,MATCH(B499,Intramuraal!$A:$A,0))="","",INDEX(Intramuraal!$N:$N,MATCH(B499,Intramuraal!$A:$A,0))),IFERROR(IF(INDEX(GVS!$N:$N,MATCH(B499,GVS!$A:$A,0))="","",INDEX(GVS!$N:$N,MATCH(B499,GVS!$A:$A,0))),"")))</f>
        <v>Niet-oncologisch (zie Indicatie)</v>
      </c>
      <c r="H499" s="14" t="str">
        <f aca="false">IF(B499="","",IFERROR(IF(INDEX(Intramuraal!$O:$O,MATCH(B499,Intramuraal!$A:$A,0))="","",INDEX(Intramuraal!$O:$O,MATCH(B499,Intramuraal!$A:$A,0))),IFERROR(IF(INDEX(GVS!$O:$O,MATCH(B499,GVS!$A:$A,0))="","",INDEX(GVS!$O:$O,MATCH(B499,GVS!$A:$A,0))),"")))</f>
        <v>3e lijn of later</v>
      </c>
      <c r="I499" s="14" t="s">
        <v>7658</v>
      </c>
      <c r="J499" s="14" t="s">
        <v>7659</v>
      </c>
      <c r="K499" s="16" t="s">
        <v>9361</v>
      </c>
      <c r="L499" s="14" t="s">
        <v>7549</v>
      </c>
      <c r="M499" s="14" t="s">
        <v>7543</v>
      </c>
      <c r="N499" s="16" t="s">
        <v>9362</v>
      </c>
      <c r="O499" s="14" t="s">
        <v>7662</v>
      </c>
      <c r="P499" s="14" t="s">
        <v>9363</v>
      </c>
      <c r="Q499" s="16"/>
      <c r="R499" s="14" t="s">
        <v>9364</v>
      </c>
      <c r="S499" s="14" t="s">
        <v>9318</v>
      </c>
      <c r="T499" s="15" t="n">
        <v>46288</v>
      </c>
      <c r="U499" s="14" t="s">
        <v>168</v>
      </c>
    </row>
    <row r="500" customFormat="false" ht="15" hidden="false" customHeight="true" outlineLevel="0" collapsed="false">
      <c r="A500" s="14" t="str">
        <f aca="false">IF(B500="","","ARG-"&amp;TEXT(ROW()-1,"0000"))</f>
        <v>ARG-0499</v>
      </c>
      <c r="B500" s="14" t="s">
        <v>1494</v>
      </c>
      <c r="C500" s="14" t="str">
        <f aca="false">IF(B500="","",IF(LEFT(B500,3)="INT","Intramuraal",IF(LEFT(B500,3)="GVS","GVS","")))</f>
        <v>Intramuraal</v>
      </c>
      <c r="D500" s="14" t="str">
        <f aca="false">IF(B500="","",IFERROR(INDEX(Intramuraal!$F:$F,MATCH(B500,Intramuraal!$A:$A,0)),IFERROR(INDEX(GVS!$F:$F,MATCH(B500,GVS!$A:$A,0)),"onbekend ID")))</f>
        <v>abemaciclib (Verzenios®)</v>
      </c>
      <c r="E500" s="15" t="n">
        <f aca="false">IF(B500="","",IFERROR(IF(INDEX(Intramuraal!$C:$C,MATCH(B500,Intramuraal!$A:$A,0))="","",INDEX(Intramuraal!$C:$C,MATCH(B500,Intramuraal!$A:$A,0))),IFERROR(IF(INDEX(GVS!$C:$C,MATCH(B500,GVS!$A:$A,0))="","",INDEX(GVS!$C:$C,MATCH(B500,GVS!$A:$A,0))),"")))</f>
        <v>45274</v>
      </c>
      <c r="F500" s="14" t="str">
        <f aca="false">IF(B500="","",IFERROR(IF(INDEX(Intramuraal!$J:$J,MATCH(B500,Intramuraal!$A:$A,0))="","",INDEX(Intramuraal!$J:$J,MATCH(B500,Intramuraal!$A:$A,0))),IFERROR(IF(INDEX(GVS!$J:$J,MATCH(B500,GVS!$A:$A,0))="","",INDEX(GVS!$J:$J,MATCH(B500,GVS!$A:$A,0))),"")))</f>
        <v>Oncologie (solide tumoren)</v>
      </c>
      <c r="G500" s="14" t="str">
        <f aca="false">IF(B500="","",IFERROR(IF(INDEX(Intramuraal!$N:$N,MATCH(B500,Intramuraal!$A:$A,0))="","",INDEX(Intramuraal!$N:$N,MATCH(B500,Intramuraal!$A:$A,0))),IFERROR(IF(INDEX(GVS!$N:$N,MATCH(B500,GVS!$A:$A,0))="","",INDEX(GVS!$N:$N,MATCH(B500,GVS!$A:$A,0))),"")))</f>
        <v>Borstkanker</v>
      </c>
      <c r="H500" s="14" t="str">
        <f aca="false">IF(B500="","",IFERROR(IF(INDEX(Intramuraal!$O:$O,MATCH(B500,Intramuraal!$A:$A,0))="","",INDEX(Intramuraal!$O:$O,MATCH(B500,Intramuraal!$A:$A,0))),IFERROR(IF(INDEX(GVS!$O:$O,MATCH(B500,GVS!$A:$A,0))="","",INDEX(GVS!$O:$O,MATCH(B500,GVS!$A:$A,0))),"")))</f>
        <v>Onderhoud / consolidatie</v>
      </c>
      <c r="I500" s="14" t="s">
        <v>7532</v>
      </c>
      <c r="J500" s="14" t="s">
        <v>7673</v>
      </c>
      <c r="K500" s="16" t="s">
        <v>9365</v>
      </c>
      <c r="L500" s="14" t="s">
        <v>7586</v>
      </c>
      <c r="M500" s="14" t="s">
        <v>7536</v>
      </c>
      <c r="N500" s="16" t="s">
        <v>9366</v>
      </c>
      <c r="O500" s="14" t="s">
        <v>7607</v>
      </c>
      <c r="P500" s="14" t="s">
        <v>8400</v>
      </c>
      <c r="Q500" s="16"/>
      <c r="R500" s="14" t="s">
        <v>9367</v>
      </c>
      <c r="S500" s="14" t="s">
        <v>9318</v>
      </c>
      <c r="T500" s="15" t="n">
        <v>46288</v>
      </c>
      <c r="U500" s="14" t="s">
        <v>168</v>
      </c>
    </row>
    <row r="501" customFormat="false" ht="15" hidden="false" customHeight="true" outlineLevel="0" collapsed="false">
      <c r="A501" s="14" t="str">
        <f aca="false">IF(B501="","","ARG-"&amp;TEXT(ROW()-1,"0000"))</f>
        <v>ARG-0500</v>
      </c>
      <c r="B501" s="14" t="s">
        <v>1494</v>
      </c>
      <c r="C501" s="14" t="str">
        <f aca="false">IF(B501="","",IF(LEFT(B501,3)="INT","Intramuraal",IF(LEFT(B501,3)="GVS","GVS","")))</f>
        <v>Intramuraal</v>
      </c>
      <c r="D501" s="14" t="str">
        <f aca="false">IF(B501="","",IFERROR(INDEX(Intramuraal!$F:$F,MATCH(B501,Intramuraal!$A:$A,0)),IFERROR(INDEX(GVS!$F:$F,MATCH(B501,GVS!$A:$A,0)),"onbekend ID")))</f>
        <v>abemaciclib (Verzenios®)</v>
      </c>
      <c r="E501" s="15" t="n">
        <f aca="false">IF(B501="","",IFERROR(IF(INDEX(Intramuraal!$C:$C,MATCH(B501,Intramuraal!$A:$A,0))="","",INDEX(Intramuraal!$C:$C,MATCH(B501,Intramuraal!$A:$A,0))),IFERROR(IF(INDEX(GVS!$C:$C,MATCH(B501,GVS!$A:$A,0))="","",INDEX(GVS!$C:$C,MATCH(B501,GVS!$A:$A,0))),"")))</f>
        <v>45274</v>
      </c>
      <c r="F501" s="14" t="str">
        <f aca="false">IF(B501="","",IFERROR(IF(INDEX(Intramuraal!$J:$J,MATCH(B501,Intramuraal!$A:$A,0))="","",INDEX(Intramuraal!$J:$J,MATCH(B501,Intramuraal!$A:$A,0))),IFERROR(IF(INDEX(GVS!$J:$J,MATCH(B501,GVS!$A:$A,0))="","",INDEX(GVS!$J:$J,MATCH(B501,GVS!$A:$A,0))),"")))</f>
        <v>Oncologie (solide tumoren)</v>
      </c>
      <c r="G501" s="14" t="str">
        <f aca="false">IF(B501="","",IFERROR(IF(INDEX(Intramuraal!$N:$N,MATCH(B501,Intramuraal!$A:$A,0))="","",INDEX(Intramuraal!$N:$N,MATCH(B501,Intramuraal!$A:$A,0))),IFERROR(IF(INDEX(GVS!$N:$N,MATCH(B501,GVS!$A:$A,0))="","",INDEX(GVS!$N:$N,MATCH(B501,GVS!$A:$A,0))),"")))</f>
        <v>Borstkanker</v>
      </c>
      <c r="H501" s="14" t="str">
        <f aca="false">IF(B501="","",IFERROR(IF(INDEX(Intramuraal!$O:$O,MATCH(B501,Intramuraal!$A:$A,0))="","",INDEX(Intramuraal!$O:$O,MATCH(B501,Intramuraal!$A:$A,0))),IFERROR(IF(INDEX(GVS!$O:$O,MATCH(B501,GVS!$A:$A,0))="","",INDEX(GVS!$O:$O,MATCH(B501,GVS!$A:$A,0))),"")))</f>
        <v>Onderhoud / consolidatie</v>
      </c>
      <c r="I501" s="14" t="s">
        <v>7532</v>
      </c>
      <c r="J501" s="14" t="s">
        <v>2691</v>
      </c>
      <c r="K501" s="16" t="s">
        <v>9368</v>
      </c>
      <c r="L501" s="14" t="s">
        <v>7586</v>
      </c>
      <c r="M501" s="14" t="s">
        <v>7543</v>
      </c>
      <c r="N501" s="16" t="s">
        <v>9369</v>
      </c>
      <c r="O501" s="14" t="s">
        <v>7607</v>
      </c>
      <c r="P501" s="14" t="s">
        <v>8219</v>
      </c>
      <c r="Q501" s="16"/>
      <c r="R501" s="14" t="s">
        <v>9370</v>
      </c>
      <c r="S501" s="14" t="s">
        <v>9318</v>
      </c>
      <c r="T501" s="15" t="n">
        <v>46288</v>
      </c>
      <c r="U501" s="14" t="s">
        <v>168</v>
      </c>
    </row>
    <row r="502" customFormat="false" ht="15" hidden="false" customHeight="true" outlineLevel="0" collapsed="false">
      <c r="A502" s="14" t="str">
        <f aca="false">IF(B502="","","ARG-"&amp;TEXT(ROW()-1,"0000"))</f>
        <v>ARG-0501</v>
      </c>
      <c r="B502" s="14" t="s">
        <v>1494</v>
      </c>
      <c r="C502" s="14" t="str">
        <f aca="false">IF(B502="","",IF(LEFT(B502,3)="INT","Intramuraal",IF(LEFT(B502,3)="GVS","GVS","")))</f>
        <v>Intramuraal</v>
      </c>
      <c r="D502" s="14" t="str">
        <f aca="false">IF(B502="","",IFERROR(INDEX(Intramuraal!$F:$F,MATCH(B502,Intramuraal!$A:$A,0)),IFERROR(INDEX(GVS!$F:$F,MATCH(B502,GVS!$A:$A,0)),"onbekend ID")))</f>
        <v>abemaciclib (Verzenios®)</v>
      </c>
      <c r="E502" s="15" t="n">
        <f aca="false">IF(B502="","",IFERROR(IF(INDEX(Intramuraal!$C:$C,MATCH(B502,Intramuraal!$A:$A,0))="","",INDEX(Intramuraal!$C:$C,MATCH(B502,Intramuraal!$A:$A,0))),IFERROR(IF(INDEX(GVS!$C:$C,MATCH(B502,GVS!$A:$A,0))="","",INDEX(GVS!$C:$C,MATCH(B502,GVS!$A:$A,0))),"")))</f>
        <v>45274</v>
      </c>
      <c r="F502" s="14" t="str">
        <f aca="false">IF(B502="","",IFERROR(IF(INDEX(Intramuraal!$J:$J,MATCH(B502,Intramuraal!$A:$A,0))="","",INDEX(Intramuraal!$J:$J,MATCH(B502,Intramuraal!$A:$A,0))),IFERROR(IF(INDEX(GVS!$J:$J,MATCH(B502,GVS!$A:$A,0))="","",INDEX(GVS!$J:$J,MATCH(B502,GVS!$A:$A,0))),"")))</f>
        <v>Oncologie (solide tumoren)</v>
      </c>
      <c r="G502" s="14" t="str">
        <f aca="false">IF(B502="","",IFERROR(IF(INDEX(Intramuraal!$N:$N,MATCH(B502,Intramuraal!$A:$A,0))="","",INDEX(Intramuraal!$N:$N,MATCH(B502,Intramuraal!$A:$A,0))),IFERROR(IF(INDEX(GVS!$N:$N,MATCH(B502,GVS!$A:$A,0))="","",INDEX(GVS!$N:$N,MATCH(B502,GVS!$A:$A,0))),"")))</f>
        <v>Borstkanker</v>
      </c>
      <c r="H502" s="14" t="str">
        <f aca="false">IF(B502="","",IFERROR(IF(INDEX(Intramuraal!$O:$O,MATCH(B502,Intramuraal!$A:$A,0))="","",INDEX(Intramuraal!$O:$O,MATCH(B502,Intramuraal!$A:$A,0))),IFERROR(IF(INDEX(GVS!$O:$O,MATCH(B502,GVS!$A:$A,0))="","",INDEX(GVS!$O:$O,MATCH(B502,GVS!$A:$A,0))),"")))</f>
        <v>Onderhoud / consolidatie</v>
      </c>
      <c r="I502" s="14" t="s">
        <v>7570</v>
      </c>
      <c r="J502" s="14" t="s">
        <v>2691</v>
      </c>
      <c r="K502" s="16" t="s">
        <v>9371</v>
      </c>
      <c r="L502" s="14" t="s">
        <v>7566</v>
      </c>
      <c r="M502" s="14" t="s">
        <v>7550</v>
      </c>
      <c r="N502" s="16" t="s">
        <v>9372</v>
      </c>
      <c r="O502" s="14" t="s">
        <v>7607</v>
      </c>
      <c r="P502" s="14" t="s">
        <v>7844</v>
      </c>
      <c r="Q502" s="16"/>
      <c r="R502" s="14" t="s">
        <v>9373</v>
      </c>
      <c r="S502" s="14" t="s">
        <v>9318</v>
      </c>
      <c r="T502" s="15" t="n">
        <v>46288</v>
      </c>
      <c r="U502" s="14" t="s">
        <v>168</v>
      </c>
    </row>
    <row r="503" customFormat="false" ht="15" hidden="false" customHeight="true" outlineLevel="0" collapsed="false">
      <c r="A503" s="14" t="str">
        <f aca="false">IF(B503="","","ARG-"&amp;TEXT(ROW()-1,"0000"))</f>
        <v>ARG-0502</v>
      </c>
      <c r="B503" s="14" t="s">
        <v>1481</v>
      </c>
      <c r="C503" s="14" t="str">
        <f aca="false">IF(B503="","",IF(LEFT(B503,3)="INT","Intramuraal",IF(LEFT(B503,3)="GVS","GVS","")))</f>
        <v>Intramuraal</v>
      </c>
      <c r="D503" s="14" t="str">
        <f aca="false">IF(B503="","",IFERROR(INDEX(Intramuraal!$F:$F,MATCH(B503,Intramuraal!$A:$A,0)),IFERROR(INDEX(GVS!$F:$F,MATCH(B503,GVS!$A:$A,0)),"onbekend ID")))</f>
        <v>olaparib (Lynparza®)</v>
      </c>
      <c r="E503" s="15" t="n">
        <f aca="false">IF(B503="","",IFERROR(IF(INDEX(Intramuraal!$C:$C,MATCH(B503,Intramuraal!$A:$A,0))="","",INDEX(Intramuraal!$C:$C,MATCH(B503,Intramuraal!$A:$A,0))),IFERROR(IF(INDEX(GVS!$C:$C,MATCH(B503,GVS!$A:$A,0))="","",INDEX(GVS!$C:$C,MATCH(B503,GVS!$A:$A,0))),"")))</f>
        <v>45335</v>
      </c>
      <c r="F503" s="14" t="str">
        <f aca="false">IF(B503="","",IFERROR(IF(INDEX(Intramuraal!$J:$J,MATCH(B503,Intramuraal!$A:$A,0))="","",INDEX(Intramuraal!$J:$J,MATCH(B503,Intramuraal!$A:$A,0))),IFERROR(IF(INDEX(GVS!$J:$J,MATCH(B503,GVS!$A:$A,0))="","",INDEX(GVS!$J:$J,MATCH(B503,GVS!$A:$A,0))),"")))</f>
        <v>Oncologie (solide tumoren)</v>
      </c>
      <c r="G503" s="14" t="str">
        <f aca="false">IF(B503="","",IFERROR(IF(INDEX(Intramuraal!$N:$N,MATCH(B503,Intramuraal!$A:$A,0))="","",INDEX(Intramuraal!$N:$N,MATCH(B503,Intramuraal!$A:$A,0))),IFERROR(IF(INDEX(GVS!$N:$N,MATCH(B503,GVS!$A:$A,0))="","",INDEX(GVS!$N:$N,MATCH(B503,GVS!$A:$A,0))),"")))</f>
        <v>Borstkanker</v>
      </c>
      <c r="H503" s="14" t="str">
        <f aca="false">IF(B503="","",IFERROR(IF(INDEX(Intramuraal!$O:$O,MATCH(B503,Intramuraal!$A:$A,0))="","",INDEX(Intramuraal!$O:$O,MATCH(B503,Intramuraal!$A:$A,0))),IFERROR(IF(INDEX(GVS!$O:$O,MATCH(B503,GVS!$A:$A,0))="","",INDEX(GVS!$O:$O,MATCH(B503,GVS!$A:$A,0))),"")))</f>
        <v>Onderhoud / consolidatie</v>
      </c>
      <c r="I503" s="14" t="s">
        <v>7532</v>
      </c>
      <c r="J503" s="14" t="s">
        <v>7564</v>
      </c>
      <c r="K503" s="16" t="s">
        <v>9374</v>
      </c>
      <c r="L503" s="14" t="s">
        <v>7549</v>
      </c>
      <c r="M503" s="14" t="s">
        <v>7536</v>
      </c>
      <c r="N503" s="16" t="s">
        <v>9375</v>
      </c>
      <c r="O503" s="14" t="s">
        <v>7607</v>
      </c>
      <c r="P503" s="14" t="s">
        <v>8037</v>
      </c>
      <c r="Q503" s="16"/>
      <c r="R503" s="14" t="s">
        <v>9376</v>
      </c>
      <c r="S503" s="14" t="s">
        <v>9318</v>
      </c>
      <c r="T503" s="15" t="n">
        <v>46288</v>
      </c>
      <c r="U503" s="14" t="s">
        <v>168</v>
      </c>
    </row>
    <row r="504" customFormat="false" ht="15" hidden="false" customHeight="true" outlineLevel="0" collapsed="false">
      <c r="A504" s="14" t="str">
        <f aca="false">IF(B504="","","ARG-"&amp;TEXT(ROW()-1,"0000"))</f>
        <v>ARG-0503</v>
      </c>
      <c r="B504" s="14" t="s">
        <v>1481</v>
      </c>
      <c r="C504" s="14" t="str">
        <f aca="false">IF(B504="","",IF(LEFT(B504,3)="INT","Intramuraal",IF(LEFT(B504,3)="GVS","GVS","")))</f>
        <v>Intramuraal</v>
      </c>
      <c r="D504" s="14" t="str">
        <f aca="false">IF(B504="","",IFERROR(INDEX(Intramuraal!$F:$F,MATCH(B504,Intramuraal!$A:$A,0)),IFERROR(INDEX(GVS!$F:$F,MATCH(B504,GVS!$A:$A,0)),"onbekend ID")))</f>
        <v>olaparib (Lynparza®)</v>
      </c>
      <c r="E504" s="15" t="n">
        <f aca="false">IF(B504="","",IFERROR(IF(INDEX(Intramuraal!$C:$C,MATCH(B504,Intramuraal!$A:$A,0))="","",INDEX(Intramuraal!$C:$C,MATCH(B504,Intramuraal!$A:$A,0))),IFERROR(IF(INDEX(GVS!$C:$C,MATCH(B504,GVS!$A:$A,0))="","",INDEX(GVS!$C:$C,MATCH(B504,GVS!$A:$A,0))),"")))</f>
        <v>45335</v>
      </c>
      <c r="F504" s="14" t="str">
        <f aca="false">IF(B504="","",IFERROR(IF(INDEX(Intramuraal!$J:$J,MATCH(B504,Intramuraal!$A:$A,0))="","",INDEX(Intramuraal!$J:$J,MATCH(B504,Intramuraal!$A:$A,0))),IFERROR(IF(INDEX(GVS!$J:$J,MATCH(B504,GVS!$A:$A,0))="","",INDEX(GVS!$J:$J,MATCH(B504,GVS!$A:$A,0))),"")))</f>
        <v>Oncologie (solide tumoren)</v>
      </c>
      <c r="G504" s="14" t="str">
        <f aca="false">IF(B504="","",IFERROR(IF(INDEX(Intramuraal!$N:$N,MATCH(B504,Intramuraal!$A:$A,0))="","",INDEX(Intramuraal!$N:$N,MATCH(B504,Intramuraal!$A:$A,0))),IFERROR(IF(INDEX(GVS!$N:$N,MATCH(B504,GVS!$A:$A,0))="","",INDEX(GVS!$N:$N,MATCH(B504,GVS!$A:$A,0))),"")))</f>
        <v>Borstkanker</v>
      </c>
      <c r="H504" s="14" t="str">
        <f aca="false">IF(B504="","",IFERROR(IF(INDEX(Intramuraal!$O:$O,MATCH(B504,Intramuraal!$A:$A,0))="","",INDEX(Intramuraal!$O:$O,MATCH(B504,Intramuraal!$A:$A,0))),IFERROR(IF(INDEX(GVS!$O:$O,MATCH(B504,GVS!$A:$A,0))="","",INDEX(GVS!$O:$O,MATCH(B504,GVS!$A:$A,0))),"")))</f>
        <v>Onderhoud / consolidatie</v>
      </c>
      <c r="I504" s="14" t="s">
        <v>7532</v>
      </c>
      <c r="J504" s="14" t="s">
        <v>7599</v>
      </c>
      <c r="K504" s="16" t="s">
        <v>9377</v>
      </c>
      <c r="L504" s="14" t="s">
        <v>7586</v>
      </c>
      <c r="M504" s="14" t="s">
        <v>7536</v>
      </c>
      <c r="N504" s="16" t="s">
        <v>9378</v>
      </c>
      <c r="O504" s="14" t="s">
        <v>7607</v>
      </c>
      <c r="P504" s="14" t="s">
        <v>9379</v>
      </c>
      <c r="Q504" s="16"/>
      <c r="R504" s="14" t="s">
        <v>9380</v>
      </c>
      <c r="S504" s="14" t="s">
        <v>9318</v>
      </c>
      <c r="T504" s="15" t="n">
        <v>46288</v>
      </c>
      <c r="U504" s="14" t="s">
        <v>168</v>
      </c>
    </row>
    <row r="505" customFormat="false" ht="15" hidden="false" customHeight="true" outlineLevel="0" collapsed="false">
      <c r="A505" s="14" t="str">
        <f aca="false">IF(B505="","","ARG-"&amp;TEXT(ROW()-1,"0000"))</f>
        <v>ARG-0504</v>
      </c>
      <c r="B505" s="14" t="s">
        <v>1481</v>
      </c>
      <c r="C505" s="14" t="str">
        <f aca="false">IF(B505="","",IF(LEFT(B505,3)="INT","Intramuraal",IF(LEFT(B505,3)="GVS","GVS","")))</f>
        <v>Intramuraal</v>
      </c>
      <c r="D505" s="14" t="str">
        <f aca="false">IF(B505="","",IFERROR(INDEX(Intramuraal!$F:$F,MATCH(B505,Intramuraal!$A:$A,0)),IFERROR(INDEX(GVS!$F:$F,MATCH(B505,GVS!$A:$A,0)),"onbekend ID")))</f>
        <v>olaparib (Lynparza®)</v>
      </c>
      <c r="E505" s="15" t="n">
        <f aca="false">IF(B505="","",IFERROR(IF(INDEX(Intramuraal!$C:$C,MATCH(B505,Intramuraal!$A:$A,0))="","",INDEX(Intramuraal!$C:$C,MATCH(B505,Intramuraal!$A:$A,0))),IFERROR(IF(INDEX(GVS!$C:$C,MATCH(B505,GVS!$A:$A,0))="","",INDEX(GVS!$C:$C,MATCH(B505,GVS!$A:$A,0))),"")))</f>
        <v>45335</v>
      </c>
      <c r="F505" s="14" t="str">
        <f aca="false">IF(B505="","",IFERROR(IF(INDEX(Intramuraal!$J:$J,MATCH(B505,Intramuraal!$A:$A,0))="","",INDEX(Intramuraal!$J:$J,MATCH(B505,Intramuraal!$A:$A,0))),IFERROR(IF(INDEX(GVS!$J:$J,MATCH(B505,GVS!$A:$A,0))="","",INDEX(GVS!$J:$J,MATCH(B505,GVS!$A:$A,0))),"")))</f>
        <v>Oncologie (solide tumoren)</v>
      </c>
      <c r="G505" s="14" t="str">
        <f aca="false">IF(B505="","",IFERROR(IF(INDEX(Intramuraal!$N:$N,MATCH(B505,Intramuraal!$A:$A,0))="","",INDEX(Intramuraal!$N:$N,MATCH(B505,Intramuraal!$A:$A,0))),IFERROR(IF(INDEX(GVS!$N:$N,MATCH(B505,GVS!$A:$A,0))="","",INDEX(GVS!$N:$N,MATCH(B505,GVS!$A:$A,0))),"")))</f>
        <v>Borstkanker</v>
      </c>
      <c r="H505" s="14" t="str">
        <f aca="false">IF(B505="","",IFERROR(IF(INDEX(Intramuraal!$O:$O,MATCH(B505,Intramuraal!$A:$A,0))="","",INDEX(Intramuraal!$O:$O,MATCH(B505,Intramuraal!$A:$A,0))),IFERROR(IF(INDEX(GVS!$O:$O,MATCH(B505,GVS!$A:$A,0))="","",INDEX(GVS!$O:$O,MATCH(B505,GVS!$A:$A,0))),"")))</f>
        <v>Onderhoud / consolidatie</v>
      </c>
      <c r="I505" s="14" t="s">
        <v>7532</v>
      </c>
      <c r="J505" s="14" t="s">
        <v>8069</v>
      </c>
      <c r="K505" s="16" t="s">
        <v>9381</v>
      </c>
      <c r="L505" s="14" t="s">
        <v>7549</v>
      </c>
      <c r="M505" s="14" t="s">
        <v>7536</v>
      </c>
      <c r="N505" s="16" t="s">
        <v>9382</v>
      </c>
      <c r="O505" s="14" t="s">
        <v>7607</v>
      </c>
      <c r="P505" s="14" t="s">
        <v>9383</v>
      </c>
      <c r="Q505" s="16"/>
      <c r="R505" s="14" t="s">
        <v>9384</v>
      </c>
      <c r="S505" s="14" t="s">
        <v>9318</v>
      </c>
      <c r="T505" s="15" t="n">
        <v>46288</v>
      </c>
      <c r="U505" s="14" t="s">
        <v>168</v>
      </c>
    </row>
    <row r="506" customFormat="false" ht="15" hidden="false" customHeight="true" outlineLevel="0" collapsed="false">
      <c r="A506" s="14" t="str">
        <f aca="false">IF(B506="","","ARG-"&amp;TEXT(ROW()-1,"0000"))</f>
        <v>ARG-0505</v>
      </c>
      <c r="B506" s="14" t="s">
        <v>1481</v>
      </c>
      <c r="C506" s="14" t="str">
        <f aca="false">IF(B506="","",IF(LEFT(B506,3)="INT","Intramuraal",IF(LEFT(B506,3)="GVS","GVS","")))</f>
        <v>Intramuraal</v>
      </c>
      <c r="D506" s="14" t="str">
        <f aca="false">IF(B506="","",IFERROR(INDEX(Intramuraal!$F:$F,MATCH(B506,Intramuraal!$A:$A,0)),IFERROR(INDEX(GVS!$F:$F,MATCH(B506,GVS!$A:$A,0)),"onbekend ID")))</f>
        <v>olaparib (Lynparza®)</v>
      </c>
      <c r="E506" s="15" t="n">
        <f aca="false">IF(B506="","",IFERROR(IF(INDEX(Intramuraal!$C:$C,MATCH(B506,Intramuraal!$A:$A,0))="","",INDEX(Intramuraal!$C:$C,MATCH(B506,Intramuraal!$A:$A,0))),IFERROR(IF(INDEX(GVS!$C:$C,MATCH(B506,GVS!$A:$A,0))="","",INDEX(GVS!$C:$C,MATCH(B506,GVS!$A:$A,0))),"")))</f>
        <v>45335</v>
      </c>
      <c r="F506" s="14" t="str">
        <f aca="false">IF(B506="","",IFERROR(IF(INDEX(Intramuraal!$J:$J,MATCH(B506,Intramuraal!$A:$A,0))="","",INDEX(Intramuraal!$J:$J,MATCH(B506,Intramuraal!$A:$A,0))),IFERROR(IF(INDEX(GVS!$J:$J,MATCH(B506,GVS!$A:$A,0))="","",INDEX(GVS!$J:$J,MATCH(B506,GVS!$A:$A,0))),"")))</f>
        <v>Oncologie (solide tumoren)</v>
      </c>
      <c r="G506" s="14" t="str">
        <f aca="false">IF(B506="","",IFERROR(IF(INDEX(Intramuraal!$N:$N,MATCH(B506,Intramuraal!$A:$A,0))="","",INDEX(Intramuraal!$N:$N,MATCH(B506,Intramuraal!$A:$A,0))),IFERROR(IF(INDEX(GVS!$N:$N,MATCH(B506,GVS!$A:$A,0))="","",INDEX(GVS!$N:$N,MATCH(B506,GVS!$A:$A,0))),"")))</f>
        <v>Borstkanker</v>
      </c>
      <c r="H506" s="14" t="str">
        <f aca="false">IF(B506="","",IFERROR(IF(INDEX(Intramuraal!$O:$O,MATCH(B506,Intramuraal!$A:$A,0))="","",INDEX(Intramuraal!$O:$O,MATCH(B506,Intramuraal!$A:$A,0))),IFERROR(IF(INDEX(GVS!$O:$O,MATCH(B506,GVS!$A:$A,0))="","",INDEX(GVS!$O:$O,MATCH(B506,GVS!$A:$A,0))),"")))</f>
        <v>Onderhoud / consolidatie</v>
      </c>
      <c r="I506" s="14" t="s">
        <v>7580</v>
      </c>
      <c r="J506" s="14" t="s">
        <v>7604</v>
      </c>
      <c r="K506" s="16" t="s">
        <v>9385</v>
      </c>
      <c r="L506" s="14" t="s">
        <v>7586</v>
      </c>
      <c r="M506" s="14" t="s">
        <v>7536</v>
      </c>
      <c r="N506" s="16" t="s">
        <v>9386</v>
      </c>
      <c r="O506" s="14" t="s">
        <v>7607</v>
      </c>
      <c r="P506" s="14" t="s">
        <v>9387</v>
      </c>
      <c r="Q506" s="16"/>
      <c r="R506" s="14" t="s">
        <v>9388</v>
      </c>
      <c r="S506" s="14" t="s">
        <v>9318</v>
      </c>
      <c r="T506" s="15" t="n">
        <v>46288</v>
      </c>
      <c r="U506" s="14" t="s">
        <v>168</v>
      </c>
    </row>
    <row r="507" customFormat="false" ht="15" hidden="false" customHeight="true" outlineLevel="0" collapsed="false">
      <c r="A507" s="14" t="str">
        <f aca="false">IF(B507="","","ARG-"&amp;TEXT(ROW()-1,"0000"))</f>
        <v>ARG-0506</v>
      </c>
      <c r="B507" s="14" t="s">
        <v>1481</v>
      </c>
      <c r="C507" s="14" t="str">
        <f aca="false">IF(B507="","",IF(LEFT(B507,3)="INT","Intramuraal",IF(LEFT(B507,3)="GVS","GVS","")))</f>
        <v>Intramuraal</v>
      </c>
      <c r="D507" s="14" t="str">
        <f aca="false">IF(B507="","",IFERROR(INDEX(Intramuraal!$F:$F,MATCH(B507,Intramuraal!$A:$A,0)),IFERROR(INDEX(GVS!$F:$F,MATCH(B507,GVS!$A:$A,0)),"onbekend ID")))</f>
        <v>olaparib (Lynparza®)</v>
      </c>
      <c r="E507" s="15" t="n">
        <f aca="false">IF(B507="","",IFERROR(IF(INDEX(Intramuraal!$C:$C,MATCH(B507,Intramuraal!$A:$A,0))="","",INDEX(Intramuraal!$C:$C,MATCH(B507,Intramuraal!$A:$A,0))),IFERROR(IF(INDEX(GVS!$C:$C,MATCH(B507,GVS!$A:$A,0))="","",INDEX(GVS!$C:$C,MATCH(B507,GVS!$A:$A,0))),"")))</f>
        <v>45335</v>
      </c>
      <c r="F507" s="14" t="str">
        <f aca="false">IF(B507="","",IFERROR(IF(INDEX(Intramuraal!$J:$J,MATCH(B507,Intramuraal!$A:$A,0))="","",INDEX(Intramuraal!$J:$J,MATCH(B507,Intramuraal!$A:$A,0))),IFERROR(IF(INDEX(GVS!$J:$J,MATCH(B507,GVS!$A:$A,0))="","",INDEX(GVS!$J:$J,MATCH(B507,GVS!$A:$A,0))),"")))</f>
        <v>Oncologie (solide tumoren)</v>
      </c>
      <c r="G507" s="14" t="str">
        <f aca="false">IF(B507="","",IFERROR(IF(INDEX(Intramuraal!$N:$N,MATCH(B507,Intramuraal!$A:$A,0))="","",INDEX(Intramuraal!$N:$N,MATCH(B507,Intramuraal!$A:$A,0))),IFERROR(IF(INDEX(GVS!$N:$N,MATCH(B507,GVS!$A:$A,0))="","",INDEX(GVS!$N:$N,MATCH(B507,GVS!$A:$A,0))),"")))</f>
        <v>Borstkanker</v>
      </c>
      <c r="H507" s="14" t="str">
        <f aca="false">IF(B507="","",IFERROR(IF(INDEX(Intramuraal!$O:$O,MATCH(B507,Intramuraal!$A:$A,0))="","",INDEX(Intramuraal!$O:$O,MATCH(B507,Intramuraal!$A:$A,0))),IFERROR(IF(INDEX(GVS!$O:$O,MATCH(B507,GVS!$A:$A,0))="","",INDEX(GVS!$O:$O,MATCH(B507,GVS!$A:$A,0))),"")))</f>
        <v>Onderhoud / consolidatie</v>
      </c>
      <c r="I507" s="14" t="s">
        <v>7570</v>
      </c>
      <c r="J507" s="14" t="s">
        <v>2691</v>
      </c>
      <c r="K507" s="16" t="s">
        <v>9389</v>
      </c>
      <c r="L507" s="14" t="s">
        <v>7566</v>
      </c>
      <c r="M507" s="14" t="s">
        <v>7543</v>
      </c>
      <c r="N507" s="16" t="s">
        <v>9390</v>
      </c>
      <c r="O507" s="14" t="s">
        <v>7607</v>
      </c>
      <c r="P507" s="14" t="s">
        <v>7959</v>
      </c>
      <c r="Q507" s="16"/>
      <c r="R507" s="14" t="s">
        <v>9391</v>
      </c>
      <c r="S507" s="14" t="s">
        <v>9318</v>
      </c>
      <c r="T507" s="15" t="n">
        <v>46288</v>
      </c>
      <c r="U507" s="14" t="s">
        <v>168</v>
      </c>
    </row>
    <row r="508" customFormat="false" ht="15" hidden="false" customHeight="true" outlineLevel="0" collapsed="false">
      <c r="A508" s="14" t="str">
        <f aca="false">IF(B508="","","ARG-"&amp;TEXT(ROW()-1,"0000"))</f>
        <v>ARG-0507</v>
      </c>
      <c r="B508" s="14" t="s">
        <v>1470</v>
      </c>
      <c r="C508" s="14" t="str">
        <f aca="false">IF(B508="","",IF(LEFT(B508,3)="INT","Intramuraal",IF(LEFT(B508,3)="GVS","GVS","")))</f>
        <v>Intramuraal</v>
      </c>
      <c r="D508" s="14" t="str">
        <f aca="false">IF(B508="","",IFERROR(INDEX(Intramuraal!$F:$F,MATCH(B508,Intramuraal!$A:$A,0)),IFERROR(INDEX(GVS!$F:$F,MATCH(B508,GVS!$A:$A,0)),"onbekend ID")))</f>
        <v>upadacitinib (Rinvoq®)</v>
      </c>
      <c r="E508" s="15" t="n">
        <f aca="false">IF(B508="","",IFERROR(IF(INDEX(Intramuraal!$C:$C,MATCH(B508,Intramuraal!$A:$A,0))="","",INDEX(Intramuraal!$C:$C,MATCH(B508,Intramuraal!$A:$A,0))),IFERROR(IF(INDEX(GVS!$C:$C,MATCH(B508,GVS!$A:$A,0))="","",INDEX(GVS!$C:$C,MATCH(B508,GVS!$A:$A,0))),"")))</f>
        <v>45352</v>
      </c>
      <c r="F508" s="14" t="str">
        <f aca="false">IF(B508="","",IFERROR(IF(INDEX(Intramuraal!$J:$J,MATCH(B508,Intramuraal!$A:$A,0))="","",INDEX(Intramuraal!$J:$J,MATCH(B508,Intramuraal!$A:$A,0))),IFERROR(IF(INDEX(GVS!$J:$J,MATCH(B508,GVS!$A:$A,0))="","",INDEX(GVS!$J:$J,MATCH(B508,GVS!$A:$A,0))),"")))</f>
        <v>Immunologie / IBD / dermatologie / reumatologie</v>
      </c>
      <c r="G508" s="14" t="str">
        <f aca="false">IF(B508="","",IFERROR(IF(INDEX(Intramuraal!$N:$N,MATCH(B508,Intramuraal!$A:$A,0))="","",INDEX(Intramuraal!$N:$N,MATCH(B508,Intramuraal!$A:$A,0))),IFERROR(IF(INDEX(GVS!$N:$N,MATCH(B508,GVS!$A:$A,0))="","",INDEX(GVS!$N:$N,MATCH(B508,GVS!$A:$A,0))),"")))</f>
        <v>Niet-oncologisch (zie Indicatie)</v>
      </c>
      <c r="H508" s="14" t="str">
        <f aca="false">IF(B508="","",IFERROR(IF(INDEX(Intramuraal!$O:$O,MATCH(B508,Intramuraal!$A:$A,0))="","",INDEX(Intramuraal!$O:$O,MATCH(B508,Intramuraal!$A:$A,0))),IFERROR(IF(INDEX(GVS!$O:$O,MATCH(B508,GVS!$A:$A,0))="","",INDEX(GVS!$O:$O,MATCH(B508,GVS!$A:$A,0))),"")))</f>
        <v>3e lijn of later</v>
      </c>
      <c r="I508" s="14" t="s">
        <v>7532</v>
      </c>
      <c r="J508" s="14" t="s">
        <v>8069</v>
      </c>
      <c r="K508" s="16" t="s">
        <v>9392</v>
      </c>
      <c r="L508" s="14" t="s">
        <v>7535</v>
      </c>
      <c r="M508" s="14" t="s">
        <v>7536</v>
      </c>
      <c r="N508" s="16" t="s">
        <v>9393</v>
      </c>
      <c r="O508" s="14" t="s">
        <v>7607</v>
      </c>
      <c r="P508" s="14" t="s">
        <v>9394</v>
      </c>
      <c r="Q508" s="16"/>
      <c r="R508" s="14" t="s">
        <v>9395</v>
      </c>
      <c r="S508" s="14" t="s">
        <v>9396</v>
      </c>
      <c r="T508" s="15" t="n">
        <v>46288</v>
      </c>
      <c r="U508" s="14" t="s">
        <v>168</v>
      </c>
    </row>
    <row r="509" customFormat="false" ht="15" hidden="false" customHeight="true" outlineLevel="0" collapsed="false">
      <c r="A509" s="14" t="str">
        <f aca="false">IF(B509="","","ARG-"&amp;TEXT(ROW()-1,"0000"))</f>
        <v>ARG-0508</v>
      </c>
      <c r="B509" s="14" t="s">
        <v>1470</v>
      </c>
      <c r="C509" s="14" t="str">
        <f aca="false">IF(B509="","",IF(LEFT(B509,3)="INT","Intramuraal",IF(LEFT(B509,3)="GVS","GVS","")))</f>
        <v>Intramuraal</v>
      </c>
      <c r="D509" s="14" t="str">
        <f aca="false">IF(B509="","",IFERROR(INDEX(Intramuraal!$F:$F,MATCH(B509,Intramuraal!$A:$A,0)),IFERROR(INDEX(GVS!$F:$F,MATCH(B509,GVS!$A:$A,0)),"onbekend ID")))</f>
        <v>upadacitinib (Rinvoq®)</v>
      </c>
      <c r="E509" s="15" t="n">
        <f aca="false">IF(B509="","",IFERROR(IF(INDEX(Intramuraal!$C:$C,MATCH(B509,Intramuraal!$A:$A,0))="","",INDEX(Intramuraal!$C:$C,MATCH(B509,Intramuraal!$A:$A,0))),IFERROR(IF(INDEX(GVS!$C:$C,MATCH(B509,GVS!$A:$A,0))="","",INDEX(GVS!$C:$C,MATCH(B509,GVS!$A:$A,0))),"")))</f>
        <v>45352</v>
      </c>
      <c r="F509" s="14" t="str">
        <f aca="false">IF(B509="","",IFERROR(IF(INDEX(Intramuraal!$J:$J,MATCH(B509,Intramuraal!$A:$A,0))="","",INDEX(Intramuraal!$J:$J,MATCH(B509,Intramuraal!$A:$A,0))),IFERROR(IF(INDEX(GVS!$J:$J,MATCH(B509,GVS!$A:$A,0))="","",INDEX(GVS!$J:$J,MATCH(B509,GVS!$A:$A,0))),"")))</f>
        <v>Immunologie / IBD / dermatologie / reumatologie</v>
      </c>
      <c r="G509" s="14" t="str">
        <f aca="false">IF(B509="","",IFERROR(IF(INDEX(Intramuraal!$N:$N,MATCH(B509,Intramuraal!$A:$A,0))="","",INDEX(Intramuraal!$N:$N,MATCH(B509,Intramuraal!$A:$A,0))),IFERROR(IF(INDEX(GVS!$N:$N,MATCH(B509,GVS!$A:$A,0))="","",INDEX(GVS!$N:$N,MATCH(B509,GVS!$A:$A,0))),"")))</f>
        <v>Niet-oncologisch (zie Indicatie)</v>
      </c>
      <c r="H509" s="14" t="str">
        <f aca="false">IF(B509="","",IFERROR(IF(INDEX(Intramuraal!$O:$O,MATCH(B509,Intramuraal!$A:$A,0))="","",INDEX(Intramuraal!$O:$O,MATCH(B509,Intramuraal!$A:$A,0))),IFERROR(IF(INDEX(GVS!$O:$O,MATCH(B509,GVS!$A:$A,0))="","",INDEX(GVS!$O:$O,MATCH(B509,GVS!$A:$A,0))),"")))</f>
        <v>3e lijn of later</v>
      </c>
      <c r="I509" s="14" t="s">
        <v>7580</v>
      </c>
      <c r="J509" s="14" t="s">
        <v>7604</v>
      </c>
      <c r="K509" s="16" t="s">
        <v>9397</v>
      </c>
      <c r="L509" s="14" t="s">
        <v>7549</v>
      </c>
      <c r="M509" s="14" t="s">
        <v>7536</v>
      </c>
      <c r="N509" s="16" t="s">
        <v>9398</v>
      </c>
      <c r="O509" s="14" t="s">
        <v>7607</v>
      </c>
      <c r="P509" s="14" t="s">
        <v>9399</v>
      </c>
      <c r="Q509" s="16"/>
      <c r="R509" s="14" t="s">
        <v>9400</v>
      </c>
      <c r="S509" s="14" t="s">
        <v>9396</v>
      </c>
      <c r="T509" s="15" t="n">
        <v>46288</v>
      </c>
      <c r="U509" s="14" t="s">
        <v>168</v>
      </c>
    </row>
    <row r="510" customFormat="false" ht="15" hidden="false" customHeight="true" outlineLevel="0" collapsed="false">
      <c r="A510" s="14" t="str">
        <f aca="false">IF(B510="","","ARG-"&amp;TEXT(ROW()-1,"0000"))</f>
        <v>ARG-0509</v>
      </c>
      <c r="B510" s="14" t="s">
        <v>1470</v>
      </c>
      <c r="C510" s="14" t="str">
        <f aca="false">IF(B510="","",IF(LEFT(B510,3)="INT","Intramuraal",IF(LEFT(B510,3)="GVS","GVS","")))</f>
        <v>Intramuraal</v>
      </c>
      <c r="D510" s="14" t="str">
        <f aca="false">IF(B510="","",IFERROR(INDEX(Intramuraal!$F:$F,MATCH(B510,Intramuraal!$A:$A,0)),IFERROR(INDEX(GVS!$F:$F,MATCH(B510,GVS!$A:$A,0)),"onbekend ID")))</f>
        <v>upadacitinib (Rinvoq®)</v>
      </c>
      <c r="E510" s="15" t="n">
        <f aca="false">IF(B510="","",IFERROR(IF(INDEX(Intramuraal!$C:$C,MATCH(B510,Intramuraal!$A:$A,0))="","",INDEX(Intramuraal!$C:$C,MATCH(B510,Intramuraal!$A:$A,0))),IFERROR(IF(INDEX(GVS!$C:$C,MATCH(B510,GVS!$A:$A,0))="","",INDEX(GVS!$C:$C,MATCH(B510,GVS!$A:$A,0))),"")))</f>
        <v>45352</v>
      </c>
      <c r="F510" s="14" t="str">
        <f aca="false">IF(B510="","",IFERROR(IF(INDEX(Intramuraal!$J:$J,MATCH(B510,Intramuraal!$A:$A,0))="","",INDEX(Intramuraal!$J:$J,MATCH(B510,Intramuraal!$A:$A,0))),IFERROR(IF(INDEX(GVS!$J:$J,MATCH(B510,GVS!$A:$A,0))="","",INDEX(GVS!$J:$J,MATCH(B510,GVS!$A:$A,0))),"")))</f>
        <v>Immunologie / IBD / dermatologie / reumatologie</v>
      </c>
      <c r="G510" s="14" t="str">
        <f aca="false">IF(B510="","",IFERROR(IF(INDEX(Intramuraal!$N:$N,MATCH(B510,Intramuraal!$A:$A,0))="","",INDEX(Intramuraal!$N:$N,MATCH(B510,Intramuraal!$A:$A,0))),IFERROR(IF(INDEX(GVS!$N:$N,MATCH(B510,GVS!$A:$A,0))="","",INDEX(GVS!$N:$N,MATCH(B510,GVS!$A:$A,0))),"")))</f>
        <v>Niet-oncologisch (zie Indicatie)</v>
      </c>
      <c r="H510" s="14" t="str">
        <f aca="false">IF(B510="","",IFERROR(IF(INDEX(Intramuraal!$O:$O,MATCH(B510,Intramuraal!$A:$A,0))="","",INDEX(Intramuraal!$O:$O,MATCH(B510,Intramuraal!$A:$A,0))),IFERROR(IF(INDEX(GVS!$O:$O,MATCH(B510,GVS!$A:$A,0))="","",INDEX(GVS!$O:$O,MATCH(B510,GVS!$A:$A,0))),"")))</f>
        <v>3e lijn of later</v>
      </c>
      <c r="I510" s="14" t="s">
        <v>7658</v>
      </c>
      <c r="J510" s="14" t="s">
        <v>7903</v>
      </c>
      <c r="K510" s="16" t="s">
        <v>9401</v>
      </c>
      <c r="L510" s="14" t="s">
        <v>7549</v>
      </c>
      <c r="M510" s="14" t="s">
        <v>7543</v>
      </c>
      <c r="N510" s="16" t="s">
        <v>9402</v>
      </c>
      <c r="O510" s="14" t="s">
        <v>7662</v>
      </c>
      <c r="P510" s="14" t="s">
        <v>9313</v>
      </c>
      <c r="Q510" s="16"/>
      <c r="R510" s="14" t="s">
        <v>9403</v>
      </c>
      <c r="S510" s="14" t="s">
        <v>9396</v>
      </c>
      <c r="T510" s="15" t="n">
        <v>46288</v>
      </c>
      <c r="U510" s="14" t="s">
        <v>168</v>
      </c>
    </row>
    <row r="511" customFormat="false" ht="15" hidden="false" customHeight="true" outlineLevel="0" collapsed="false">
      <c r="A511" s="14" t="str">
        <f aca="false">IF(B511="","","ARG-"&amp;TEXT(ROW()-1,"0000"))</f>
        <v>ARG-0510</v>
      </c>
      <c r="B511" s="14" t="s">
        <v>1452</v>
      </c>
      <c r="C511" s="14" t="str">
        <f aca="false">IF(B511="","",IF(LEFT(B511,3)="INT","Intramuraal",IF(LEFT(B511,3)="GVS","GVS","")))</f>
        <v>Intramuraal</v>
      </c>
      <c r="D511" s="14" t="str">
        <f aca="false">IF(B511="","",IFERROR(INDEX(Intramuraal!$F:$F,MATCH(B511,Intramuraal!$A:$A,0)),IFERROR(INDEX(GVS!$F:$F,MATCH(B511,GVS!$A:$A,0)),"onbekend ID")))</f>
        <v>deucravacitinib (Sotyktu®)</v>
      </c>
      <c r="E511" s="15" t="n">
        <f aca="false">IF(B511="","",IFERROR(IF(INDEX(Intramuraal!$C:$C,MATCH(B511,Intramuraal!$A:$A,0))="","",INDEX(Intramuraal!$C:$C,MATCH(B511,Intramuraal!$A:$A,0))),IFERROR(IF(INDEX(GVS!$C:$C,MATCH(B511,GVS!$A:$A,0))="","",INDEX(GVS!$C:$C,MATCH(B511,GVS!$A:$A,0))),"")))</f>
        <v>45378</v>
      </c>
      <c r="F511" s="14" t="str">
        <f aca="false">IF(B511="","",IFERROR(IF(INDEX(Intramuraal!$J:$J,MATCH(B511,Intramuraal!$A:$A,0))="","",INDEX(Intramuraal!$J:$J,MATCH(B511,Intramuraal!$A:$A,0))),IFERROR(IF(INDEX(GVS!$J:$J,MATCH(B511,GVS!$A:$A,0))="","",INDEX(GVS!$J:$J,MATCH(B511,GVS!$A:$A,0))),"")))</f>
        <v>Immunologie / IBD / dermatologie / reumatologie</v>
      </c>
      <c r="G511" s="14" t="str">
        <f aca="false">IF(B511="","",IFERROR(IF(INDEX(Intramuraal!$N:$N,MATCH(B511,Intramuraal!$A:$A,0))="","",INDEX(Intramuraal!$N:$N,MATCH(B511,Intramuraal!$A:$A,0))),IFERROR(IF(INDEX(GVS!$N:$N,MATCH(B511,GVS!$A:$A,0))="","",INDEX(GVS!$N:$N,MATCH(B511,GVS!$A:$A,0))),"")))</f>
        <v>Niet-oncologisch (zie Indicatie)</v>
      </c>
      <c r="H511" s="14" t="str">
        <f aca="false">IF(B511="","",IFERROR(IF(INDEX(Intramuraal!$O:$O,MATCH(B511,Intramuraal!$A:$A,0))="","",INDEX(Intramuraal!$O:$O,MATCH(B511,Intramuraal!$A:$A,0))),IFERROR(IF(INDEX(GVS!$O:$O,MATCH(B511,GVS!$A:$A,0))="","",INDEX(GVS!$O:$O,MATCH(B511,GVS!$A:$A,0))),"")))</f>
        <v>2e lijn</v>
      </c>
      <c r="I511" s="14" t="s">
        <v>7532</v>
      </c>
      <c r="J511" s="14" t="s">
        <v>7678</v>
      </c>
      <c r="K511" s="16" t="s">
        <v>9404</v>
      </c>
      <c r="L511" s="14" t="s">
        <v>7535</v>
      </c>
      <c r="M511" s="14" t="s">
        <v>7536</v>
      </c>
      <c r="N511" s="16" t="s">
        <v>9405</v>
      </c>
      <c r="O511" s="14" t="s">
        <v>7607</v>
      </c>
      <c r="P511" s="14" t="s">
        <v>8037</v>
      </c>
      <c r="Q511" s="16"/>
      <c r="R511" s="14" t="s">
        <v>9406</v>
      </c>
      <c r="S511" s="14" t="s">
        <v>9396</v>
      </c>
      <c r="T511" s="15" t="n">
        <v>46288</v>
      </c>
      <c r="U511" s="14" t="s">
        <v>168</v>
      </c>
    </row>
    <row r="512" customFormat="false" ht="15" hidden="false" customHeight="true" outlineLevel="0" collapsed="false">
      <c r="A512" s="14" t="str">
        <f aca="false">IF(B512="","","ARG-"&amp;TEXT(ROW()-1,"0000"))</f>
        <v>ARG-0511</v>
      </c>
      <c r="B512" s="14" t="s">
        <v>1452</v>
      </c>
      <c r="C512" s="14" t="str">
        <f aca="false">IF(B512="","",IF(LEFT(B512,3)="INT","Intramuraal",IF(LEFT(B512,3)="GVS","GVS","")))</f>
        <v>Intramuraal</v>
      </c>
      <c r="D512" s="14" t="str">
        <f aca="false">IF(B512="","",IFERROR(INDEX(Intramuraal!$F:$F,MATCH(B512,Intramuraal!$A:$A,0)),IFERROR(INDEX(GVS!$F:$F,MATCH(B512,GVS!$A:$A,0)),"onbekend ID")))</f>
        <v>deucravacitinib (Sotyktu®)</v>
      </c>
      <c r="E512" s="15" t="n">
        <f aca="false">IF(B512="","",IFERROR(IF(INDEX(Intramuraal!$C:$C,MATCH(B512,Intramuraal!$A:$A,0))="","",INDEX(Intramuraal!$C:$C,MATCH(B512,Intramuraal!$A:$A,0))),IFERROR(IF(INDEX(GVS!$C:$C,MATCH(B512,GVS!$A:$A,0))="","",INDEX(GVS!$C:$C,MATCH(B512,GVS!$A:$A,0))),"")))</f>
        <v>45378</v>
      </c>
      <c r="F512" s="14" t="str">
        <f aca="false">IF(B512="","",IFERROR(IF(INDEX(Intramuraal!$J:$J,MATCH(B512,Intramuraal!$A:$A,0))="","",INDEX(Intramuraal!$J:$J,MATCH(B512,Intramuraal!$A:$A,0))),IFERROR(IF(INDEX(GVS!$J:$J,MATCH(B512,GVS!$A:$A,0))="","",INDEX(GVS!$J:$J,MATCH(B512,GVS!$A:$A,0))),"")))</f>
        <v>Immunologie / IBD / dermatologie / reumatologie</v>
      </c>
      <c r="G512" s="14" t="str">
        <f aca="false">IF(B512="","",IFERROR(IF(INDEX(Intramuraal!$N:$N,MATCH(B512,Intramuraal!$A:$A,0))="","",INDEX(Intramuraal!$N:$N,MATCH(B512,Intramuraal!$A:$A,0))),IFERROR(IF(INDEX(GVS!$N:$N,MATCH(B512,GVS!$A:$A,0))="","",INDEX(GVS!$N:$N,MATCH(B512,GVS!$A:$A,0))),"")))</f>
        <v>Niet-oncologisch (zie Indicatie)</v>
      </c>
      <c r="H512" s="14" t="str">
        <f aca="false">IF(B512="","",IFERROR(IF(INDEX(Intramuraal!$O:$O,MATCH(B512,Intramuraal!$A:$A,0))="","",INDEX(Intramuraal!$O:$O,MATCH(B512,Intramuraal!$A:$A,0))),IFERROR(IF(INDEX(GVS!$O:$O,MATCH(B512,GVS!$A:$A,0))="","",INDEX(GVS!$O:$O,MATCH(B512,GVS!$A:$A,0))),"")))</f>
        <v>2e lijn</v>
      </c>
      <c r="I512" s="14" t="s">
        <v>7532</v>
      </c>
      <c r="J512" s="14" t="s">
        <v>7564</v>
      </c>
      <c r="K512" s="16" t="s">
        <v>9407</v>
      </c>
      <c r="L512" s="14" t="s">
        <v>7549</v>
      </c>
      <c r="M512" s="14" t="s">
        <v>7536</v>
      </c>
      <c r="N512" s="16" t="s">
        <v>9408</v>
      </c>
      <c r="O512" s="14" t="s">
        <v>7607</v>
      </c>
      <c r="P512" s="14" t="s">
        <v>9409</v>
      </c>
      <c r="Q512" s="16"/>
      <c r="R512" s="14" t="s">
        <v>9410</v>
      </c>
      <c r="S512" s="14" t="s">
        <v>9396</v>
      </c>
      <c r="T512" s="15" t="n">
        <v>46288</v>
      </c>
      <c r="U512" s="14" t="s">
        <v>168</v>
      </c>
    </row>
    <row r="513" customFormat="false" ht="15" hidden="false" customHeight="true" outlineLevel="0" collapsed="false">
      <c r="A513" s="14" t="str">
        <f aca="false">IF(B513="","","ARG-"&amp;TEXT(ROW()-1,"0000"))</f>
        <v>ARG-0512</v>
      </c>
      <c r="B513" s="14" t="s">
        <v>1452</v>
      </c>
      <c r="C513" s="14" t="str">
        <f aca="false">IF(B513="","",IF(LEFT(B513,3)="INT","Intramuraal",IF(LEFT(B513,3)="GVS","GVS","")))</f>
        <v>Intramuraal</v>
      </c>
      <c r="D513" s="14" t="str">
        <f aca="false">IF(B513="","",IFERROR(INDEX(Intramuraal!$F:$F,MATCH(B513,Intramuraal!$A:$A,0)),IFERROR(INDEX(GVS!$F:$F,MATCH(B513,GVS!$A:$A,0)),"onbekend ID")))</f>
        <v>deucravacitinib (Sotyktu®)</v>
      </c>
      <c r="E513" s="15" t="n">
        <f aca="false">IF(B513="","",IFERROR(IF(INDEX(Intramuraal!$C:$C,MATCH(B513,Intramuraal!$A:$A,0))="","",INDEX(Intramuraal!$C:$C,MATCH(B513,Intramuraal!$A:$A,0))),IFERROR(IF(INDEX(GVS!$C:$C,MATCH(B513,GVS!$A:$A,0))="","",INDEX(GVS!$C:$C,MATCH(B513,GVS!$A:$A,0))),"")))</f>
        <v>45378</v>
      </c>
      <c r="F513" s="14" t="str">
        <f aca="false">IF(B513="","",IFERROR(IF(INDEX(Intramuraal!$J:$J,MATCH(B513,Intramuraal!$A:$A,0))="","",INDEX(Intramuraal!$J:$J,MATCH(B513,Intramuraal!$A:$A,0))),IFERROR(IF(INDEX(GVS!$J:$J,MATCH(B513,GVS!$A:$A,0))="","",INDEX(GVS!$J:$J,MATCH(B513,GVS!$A:$A,0))),"")))</f>
        <v>Immunologie / IBD / dermatologie / reumatologie</v>
      </c>
      <c r="G513" s="14" t="str">
        <f aca="false">IF(B513="","",IFERROR(IF(INDEX(Intramuraal!$N:$N,MATCH(B513,Intramuraal!$A:$A,0))="","",INDEX(Intramuraal!$N:$N,MATCH(B513,Intramuraal!$A:$A,0))),IFERROR(IF(INDEX(GVS!$N:$N,MATCH(B513,GVS!$A:$A,0))="","",INDEX(GVS!$N:$N,MATCH(B513,GVS!$A:$A,0))),"")))</f>
        <v>Niet-oncologisch (zie Indicatie)</v>
      </c>
      <c r="H513" s="14" t="str">
        <f aca="false">IF(B513="","",IFERROR(IF(INDEX(Intramuraal!$O:$O,MATCH(B513,Intramuraal!$A:$A,0))="","",INDEX(Intramuraal!$O:$O,MATCH(B513,Intramuraal!$A:$A,0))),IFERROR(IF(INDEX(GVS!$O:$O,MATCH(B513,GVS!$A:$A,0))="","",INDEX(GVS!$O:$O,MATCH(B513,GVS!$A:$A,0))),"")))</f>
        <v>2e lijn</v>
      </c>
      <c r="I513" s="14" t="s">
        <v>7580</v>
      </c>
      <c r="J513" s="14" t="s">
        <v>7590</v>
      </c>
      <c r="K513" s="16" t="s">
        <v>9411</v>
      </c>
      <c r="L513" s="14" t="s">
        <v>7586</v>
      </c>
      <c r="M513" s="14" t="s">
        <v>7536</v>
      </c>
      <c r="N513" s="16" t="s">
        <v>9412</v>
      </c>
      <c r="O513" s="14" t="s">
        <v>7607</v>
      </c>
      <c r="P513" s="14" t="s">
        <v>8413</v>
      </c>
      <c r="Q513" s="16"/>
      <c r="R513" s="14" t="s">
        <v>9413</v>
      </c>
      <c r="S513" s="14" t="s">
        <v>9396</v>
      </c>
      <c r="T513" s="15" t="n">
        <v>46288</v>
      </c>
      <c r="U513" s="14" t="s">
        <v>168</v>
      </c>
    </row>
    <row r="514" customFormat="false" ht="15" hidden="false" customHeight="true" outlineLevel="0" collapsed="false">
      <c r="A514" s="14" t="str">
        <f aca="false">IF(B514="","","ARG-"&amp;TEXT(ROW()-1,"0000"))</f>
        <v>ARG-0513</v>
      </c>
      <c r="B514" s="14" t="s">
        <v>1452</v>
      </c>
      <c r="C514" s="14" t="str">
        <f aca="false">IF(B514="","",IF(LEFT(B514,3)="INT","Intramuraal",IF(LEFT(B514,3)="GVS","GVS","")))</f>
        <v>Intramuraal</v>
      </c>
      <c r="D514" s="14" t="str">
        <f aca="false">IF(B514="","",IFERROR(INDEX(Intramuraal!$F:$F,MATCH(B514,Intramuraal!$A:$A,0)),IFERROR(INDEX(GVS!$F:$F,MATCH(B514,GVS!$A:$A,0)),"onbekend ID")))</f>
        <v>deucravacitinib (Sotyktu®)</v>
      </c>
      <c r="E514" s="15" t="n">
        <f aca="false">IF(B514="","",IFERROR(IF(INDEX(Intramuraal!$C:$C,MATCH(B514,Intramuraal!$A:$A,0))="","",INDEX(Intramuraal!$C:$C,MATCH(B514,Intramuraal!$A:$A,0))),IFERROR(IF(INDEX(GVS!$C:$C,MATCH(B514,GVS!$A:$A,0))="","",INDEX(GVS!$C:$C,MATCH(B514,GVS!$A:$A,0))),"")))</f>
        <v>45378</v>
      </c>
      <c r="F514" s="14" t="str">
        <f aca="false">IF(B514="","",IFERROR(IF(INDEX(Intramuraal!$J:$J,MATCH(B514,Intramuraal!$A:$A,0))="","",INDEX(Intramuraal!$J:$J,MATCH(B514,Intramuraal!$A:$A,0))),IFERROR(IF(INDEX(GVS!$J:$J,MATCH(B514,GVS!$A:$A,0))="","",INDEX(GVS!$J:$J,MATCH(B514,GVS!$A:$A,0))),"")))</f>
        <v>Immunologie / IBD / dermatologie / reumatologie</v>
      </c>
      <c r="G514" s="14" t="str">
        <f aca="false">IF(B514="","",IFERROR(IF(INDEX(Intramuraal!$N:$N,MATCH(B514,Intramuraal!$A:$A,0))="","",INDEX(Intramuraal!$N:$N,MATCH(B514,Intramuraal!$A:$A,0))),IFERROR(IF(INDEX(GVS!$N:$N,MATCH(B514,GVS!$A:$A,0))="","",INDEX(GVS!$N:$N,MATCH(B514,GVS!$A:$A,0))),"")))</f>
        <v>Niet-oncologisch (zie Indicatie)</v>
      </c>
      <c r="H514" s="14" t="str">
        <f aca="false">IF(B514="","",IFERROR(IF(INDEX(Intramuraal!$O:$O,MATCH(B514,Intramuraal!$A:$A,0))="","",INDEX(Intramuraal!$O:$O,MATCH(B514,Intramuraal!$A:$A,0))),IFERROR(IF(INDEX(GVS!$O:$O,MATCH(B514,GVS!$A:$A,0))="","",INDEX(GVS!$O:$O,MATCH(B514,GVS!$A:$A,0))),"")))</f>
        <v>2e lijn</v>
      </c>
      <c r="I514" s="14" t="s">
        <v>7658</v>
      </c>
      <c r="J514" s="14" t="s">
        <v>7659</v>
      </c>
      <c r="K514" s="16" t="s">
        <v>9414</v>
      </c>
      <c r="L514" s="14" t="s">
        <v>7549</v>
      </c>
      <c r="M514" s="14" t="s">
        <v>7543</v>
      </c>
      <c r="N514" s="16" t="s">
        <v>9415</v>
      </c>
      <c r="O514" s="14" t="s">
        <v>7662</v>
      </c>
      <c r="P514" s="14" t="s">
        <v>9416</v>
      </c>
      <c r="Q514" s="16"/>
      <c r="R514" s="14" t="s">
        <v>9417</v>
      </c>
      <c r="S514" s="14" t="s">
        <v>9396</v>
      </c>
      <c r="T514" s="15" t="n">
        <v>46288</v>
      </c>
      <c r="U514" s="14" t="s">
        <v>168</v>
      </c>
    </row>
    <row r="515" customFormat="false" ht="15" hidden="false" customHeight="true" outlineLevel="0" collapsed="false">
      <c r="A515" s="14" t="str">
        <f aca="false">IF(B515="","","ARG-"&amp;TEXT(ROW()-1,"0000"))</f>
        <v>ARG-0514</v>
      </c>
      <c r="B515" s="14" t="s">
        <v>1423</v>
      </c>
      <c r="C515" s="14" t="str">
        <f aca="false">IF(B515="","",IF(LEFT(B515,3)="INT","Intramuraal",IF(LEFT(B515,3)="GVS","GVS","")))</f>
        <v>Intramuraal</v>
      </c>
      <c r="D515" s="14" t="str">
        <f aca="false">IF(B515="","",IFERROR(INDEX(Intramuraal!$F:$F,MATCH(B515,Intramuraal!$A:$A,0)),IFERROR(INDEX(GVS!$F:$F,MATCH(B515,GVS!$A:$A,0)),"onbekend ID")))</f>
        <v>selumetinib (Koselugo®)</v>
      </c>
      <c r="E515" s="15" t="n">
        <f aca="false">IF(B515="","",IFERROR(IF(INDEX(Intramuraal!$C:$C,MATCH(B515,Intramuraal!$A:$A,0))="","",INDEX(Intramuraal!$C:$C,MATCH(B515,Intramuraal!$A:$A,0))),IFERROR(IF(INDEX(GVS!$C:$C,MATCH(B515,GVS!$A:$A,0))="","",INDEX(GVS!$C:$C,MATCH(B515,GVS!$A:$A,0))),"")))</f>
        <v>45407</v>
      </c>
      <c r="F515" s="14" t="str">
        <f aca="false">IF(B515="","",IFERROR(IF(INDEX(Intramuraal!$J:$J,MATCH(B515,Intramuraal!$A:$A,0))="","",INDEX(Intramuraal!$J:$J,MATCH(B515,Intramuraal!$A:$A,0))),IFERROR(IF(INDEX(GVS!$J:$J,MATCH(B515,GVS!$A:$A,0))="","",INDEX(GVS!$J:$J,MATCH(B515,GVS!$A:$A,0))),"")))</f>
        <v>Oncologie (solide tumoren)</v>
      </c>
      <c r="G515" s="14" t="str">
        <f aca="false">IF(B515="","",IFERROR(IF(INDEX(Intramuraal!$N:$N,MATCH(B515,Intramuraal!$A:$A,0))="","",INDEX(Intramuraal!$N:$N,MATCH(B515,Intramuraal!$A:$A,0))),IFERROR(IF(INDEX(GVS!$N:$N,MATCH(B515,GVS!$A:$A,0))="","",INDEX(GVS!$N:$N,MATCH(B515,GVS!$A:$A,0))),"")))</f>
        <v>Overige solide tumoren</v>
      </c>
      <c r="H515" s="14" t="str">
        <f aca="false">IF(B515="","",IFERROR(IF(INDEX(Intramuraal!$O:$O,MATCH(B515,Intramuraal!$A:$A,0))="","",INDEX(Intramuraal!$O:$O,MATCH(B515,Intramuraal!$A:$A,0))),IFERROR(IF(INDEX(GVS!$O:$O,MATCH(B515,GVS!$A:$A,0))="","",INDEX(GVS!$O:$O,MATCH(B515,GVS!$A:$A,0))),"")))</f>
        <v>n.v.t. / onbekend</v>
      </c>
      <c r="I515" s="14" t="s">
        <v>7532</v>
      </c>
      <c r="J515" s="14" t="s">
        <v>7673</v>
      </c>
      <c r="K515" s="16" t="s">
        <v>9418</v>
      </c>
      <c r="L515" s="14" t="s">
        <v>7549</v>
      </c>
      <c r="M515" s="14" t="s">
        <v>7536</v>
      </c>
      <c r="N515" s="16" t="s">
        <v>9419</v>
      </c>
      <c r="O515" s="14" t="s">
        <v>7607</v>
      </c>
      <c r="P515" s="14" t="s">
        <v>8400</v>
      </c>
      <c r="Q515" s="16"/>
      <c r="R515" s="14" t="s">
        <v>9420</v>
      </c>
      <c r="S515" s="14" t="s">
        <v>9396</v>
      </c>
      <c r="T515" s="15" t="n">
        <v>46288</v>
      </c>
      <c r="U515" s="14" t="s">
        <v>168</v>
      </c>
    </row>
    <row r="516" customFormat="false" ht="15" hidden="false" customHeight="true" outlineLevel="0" collapsed="false">
      <c r="A516" s="14" t="str">
        <f aca="false">IF(B516="","","ARG-"&amp;TEXT(ROW()-1,"0000"))</f>
        <v>ARG-0515</v>
      </c>
      <c r="B516" s="14" t="s">
        <v>1423</v>
      </c>
      <c r="C516" s="14" t="str">
        <f aca="false">IF(B516="","",IF(LEFT(B516,3)="INT","Intramuraal",IF(LEFT(B516,3)="GVS","GVS","")))</f>
        <v>Intramuraal</v>
      </c>
      <c r="D516" s="14" t="str">
        <f aca="false">IF(B516="","",IFERROR(INDEX(Intramuraal!$F:$F,MATCH(B516,Intramuraal!$A:$A,0)),IFERROR(INDEX(GVS!$F:$F,MATCH(B516,GVS!$A:$A,0)),"onbekend ID")))</f>
        <v>selumetinib (Koselugo®)</v>
      </c>
      <c r="E516" s="15" t="n">
        <f aca="false">IF(B516="","",IFERROR(IF(INDEX(Intramuraal!$C:$C,MATCH(B516,Intramuraal!$A:$A,0))="","",INDEX(Intramuraal!$C:$C,MATCH(B516,Intramuraal!$A:$A,0))),IFERROR(IF(INDEX(GVS!$C:$C,MATCH(B516,GVS!$A:$A,0))="","",INDEX(GVS!$C:$C,MATCH(B516,GVS!$A:$A,0))),"")))</f>
        <v>45407</v>
      </c>
      <c r="F516" s="14" t="str">
        <f aca="false">IF(B516="","",IFERROR(IF(INDEX(Intramuraal!$J:$J,MATCH(B516,Intramuraal!$A:$A,0))="","",INDEX(Intramuraal!$J:$J,MATCH(B516,Intramuraal!$A:$A,0))),IFERROR(IF(INDEX(GVS!$J:$J,MATCH(B516,GVS!$A:$A,0))="","",INDEX(GVS!$J:$J,MATCH(B516,GVS!$A:$A,0))),"")))</f>
        <v>Oncologie (solide tumoren)</v>
      </c>
      <c r="G516" s="14" t="str">
        <f aca="false">IF(B516="","",IFERROR(IF(INDEX(Intramuraal!$N:$N,MATCH(B516,Intramuraal!$A:$A,0))="","",INDEX(Intramuraal!$N:$N,MATCH(B516,Intramuraal!$A:$A,0))),IFERROR(IF(INDEX(GVS!$N:$N,MATCH(B516,GVS!$A:$A,0))="","",INDEX(GVS!$N:$N,MATCH(B516,GVS!$A:$A,0))),"")))</f>
        <v>Overige solide tumoren</v>
      </c>
      <c r="H516" s="14" t="str">
        <f aca="false">IF(B516="","",IFERROR(IF(INDEX(Intramuraal!$O:$O,MATCH(B516,Intramuraal!$A:$A,0))="","",INDEX(Intramuraal!$O:$O,MATCH(B516,Intramuraal!$A:$A,0))),IFERROR(IF(INDEX(GVS!$O:$O,MATCH(B516,GVS!$A:$A,0))="","",INDEX(GVS!$O:$O,MATCH(B516,GVS!$A:$A,0))),"")))</f>
        <v>n.v.t. / onbekend</v>
      </c>
      <c r="I516" s="14" t="s">
        <v>7532</v>
      </c>
      <c r="J516" s="14" t="s">
        <v>7547</v>
      </c>
      <c r="K516" s="16" t="s">
        <v>9421</v>
      </c>
      <c r="L516" s="14" t="s">
        <v>7549</v>
      </c>
      <c r="M516" s="14" t="s">
        <v>7543</v>
      </c>
      <c r="N516" s="16" t="s">
        <v>9422</v>
      </c>
      <c r="O516" s="14" t="s">
        <v>7607</v>
      </c>
      <c r="P516" s="14" t="s">
        <v>8219</v>
      </c>
      <c r="Q516" s="16"/>
      <c r="R516" s="14" t="s">
        <v>9423</v>
      </c>
      <c r="S516" s="14" t="s">
        <v>9396</v>
      </c>
      <c r="T516" s="15" t="n">
        <v>46288</v>
      </c>
      <c r="U516" s="14" t="s">
        <v>168</v>
      </c>
    </row>
    <row r="517" customFormat="false" ht="15" hidden="false" customHeight="true" outlineLevel="0" collapsed="false">
      <c r="A517" s="14" t="str">
        <f aca="false">IF(B517="","","ARG-"&amp;TEXT(ROW()-1,"0000"))</f>
        <v>ARG-0516</v>
      </c>
      <c r="B517" s="14" t="s">
        <v>1423</v>
      </c>
      <c r="C517" s="14" t="str">
        <f aca="false">IF(B517="","",IF(LEFT(B517,3)="INT","Intramuraal",IF(LEFT(B517,3)="GVS","GVS","")))</f>
        <v>Intramuraal</v>
      </c>
      <c r="D517" s="14" t="str">
        <f aca="false">IF(B517="","",IFERROR(INDEX(Intramuraal!$F:$F,MATCH(B517,Intramuraal!$A:$A,0)),IFERROR(INDEX(GVS!$F:$F,MATCH(B517,GVS!$A:$A,0)),"onbekend ID")))</f>
        <v>selumetinib (Koselugo®)</v>
      </c>
      <c r="E517" s="15" t="n">
        <f aca="false">IF(B517="","",IFERROR(IF(INDEX(Intramuraal!$C:$C,MATCH(B517,Intramuraal!$A:$A,0))="","",INDEX(Intramuraal!$C:$C,MATCH(B517,Intramuraal!$A:$A,0))),IFERROR(IF(INDEX(GVS!$C:$C,MATCH(B517,GVS!$A:$A,0))="","",INDEX(GVS!$C:$C,MATCH(B517,GVS!$A:$A,0))),"")))</f>
        <v>45407</v>
      </c>
      <c r="F517" s="14" t="str">
        <f aca="false">IF(B517="","",IFERROR(IF(INDEX(Intramuraal!$J:$J,MATCH(B517,Intramuraal!$A:$A,0))="","",INDEX(Intramuraal!$J:$J,MATCH(B517,Intramuraal!$A:$A,0))),IFERROR(IF(INDEX(GVS!$J:$J,MATCH(B517,GVS!$A:$A,0))="","",INDEX(GVS!$J:$J,MATCH(B517,GVS!$A:$A,0))),"")))</f>
        <v>Oncologie (solide tumoren)</v>
      </c>
      <c r="G517" s="14" t="str">
        <f aca="false">IF(B517="","",IFERROR(IF(INDEX(Intramuraal!$N:$N,MATCH(B517,Intramuraal!$A:$A,0))="","",INDEX(Intramuraal!$N:$N,MATCH(B517,Intramuraal!$A:$A,0))),IFERROR(IF(INDEX(GVS!$N:$N,MATCH(B517,GVS!$A:$A,0))="","",INDEX(GVS!$N:$N,MATCH(B517,GVS!$A:$A,0))),"")))</f>
        <v>Overige solide tumoren</v>
      </c>
      <c r="H517" s="14" t="str">
        <f aca="false">IF(B517="","",IFERROR(IF(INDEX(Intramuraal!$O:$O,MATCH(B517,Intramuraal!$A:$A,0))="","",INDEX(Intramuraal!$O:$O,MATCH(B517,Intramuraal!$A:$A,0))),IFERROR(IF(INDEX(GVS!$O:$O,MATCH(B517,GVS!$A:$A,0))="","",INDEX(GVS!$O:$O,MATCH(B517,GVS!$A:$A,0))),"")))</f>
        <v>n.v.t. / onbekend</v>
      </c>
      <c r="I517" s="14" t="s">
        <v>7580</v>
      </c>
      <c r="J517" s="14" t="s">
        <v>7559</v>
      </c>
      <c r="K517" s="16" t="s">
        <v>9424</v>
      </c>
      <c r="L517" s="14" t="s">
        <v>7586</v>
      </c>
      <c r="M517" s="14" t="s">
        <v>7536</v>
      </c>
      <c r="N517" s="16" t="s">
        <v>9425</v>
      </c>
      <c r="O517" s="14" t="s">
        <v>7607</v>
      </c>
      <c r="P517" s="14" t="s">
        <v>8658</v>
      </c>
      <c r="Q517" s="16"/>
      <c r="R517" s="14" t="s">
        <v>9426</v>
      </c>
      <c r="S517" s="14" t="s">
        <v>9396</v>
      </c>
      <c r="T517" s="15" t="n">
        <v>46288</v>
      </c>
      <c r="U517" s="14" t="s">
        <v>168</v>
      </c>
    </row>
    <row r="518" customFormat="false" ht="15" hidden="false" customHeight="true" outlineLevel="0" collapsed="false">
      <c r="A518" s="14" t="str">
        <f aca="false">IF(B518="","","ARG-"&amp;TEXT(ROW()-1,"0000"))</f>
        <v>ARG-0517</v>
      </c>
      <c r="B518" s="14" t="s">
        <v>1423</v>
      </c>
      <c r="C518" s="14" t="str">
        <f aca="false">IF(B518="","",IF(LEFT(B518,3)="INT","Intramuraal",IF(LEFT(B518,3)="GVS","GVS","")))</f>
        <v>Intramuraal</v>
      </c>
      <c r="D518" s="14" t="str">
        <f aca="false">IF(B518="","",IFERROR(INDEX(Intramuraal!$F:$F,MATCH(B518,Intramuraal!$A:$A,0)),IFERROR(INDEX(GVS!$F:$F,MATCH(B518,GVS!$A:$A,0)),"onbekend ID")))</f>
        <v>selumetinib (Koselugo®)</v>
      </c>
      <c r="E518" s="15" t="n">
        <f aca="false">IF(B518="","",IFERROR(IF(INDEX(Intramuraal!$C:$C,MATCH(B518,Intramuraal!$A:$A,0))="","",INDEX(Intramuraal!$C:$C,MATCH(B518,Intramuraal!$A:$A,0))),IFERROR(IF(INDEX(GVS!$C:$C,MATCH(B518,GVS!$A:$A,0))="","",INDEX(GVS!$C:$C,MATCH(B518,GVS!$A:$A,0))),"")))</f>
        <v>45407</v>
      </c>
      <c r="F518" s="14" t="str">
        <f aca="false">IF(B518="","",IFERROR(IF(INDEX(Intramuraal!$J:$J,MATCH(B518,Intramuraal!$A:$A,0))="","",INDEX(Intramuraal!$J:$J,MATCH(B518,Intramuraal!$A:$A,0))),IFERROR(IF(INDEX(GVS!$J:$J,MATCH(B518,GVS!$A:$A,0))="","",INDEX(GVS!$J:$J,MATCH(B518,GVS!$A:$A,0))),"")))</f>
        <v>Oncologie (solide tumoren)</v>
      </c>
      <c r="G518" s="14" t="str">
        <f aca="false">IF(B518="","",IFERROR(IF(INDEX(Intramuraal!$N:$N,MATCH(B518,Intramuraal!$A:$A,0))="","",INDEX(Intramuraal!$N:$N,MATCH(B518,Intramuraal!$A:$A,0))),IFERROR(IF(INDEX(GVS!$N:$N,MATCH(B518,GVS!$A:$A,0))="","",INDEX(GVS!$N:$N,MATCH(B518,GVS!$A:$A,0))),"")))</f>
        <v>Overige solide tumoren</v>
      </c>
      <c r="H518" s="14" t="str">
        <f aca="false">IF(B518="","",IFERROR(IF(INDEX(Intramuraal!$O:$O,MATCH(B518,Intramuraal!$A:$A,0))="","",INDEX(Intramuraal!$O:$O,MATCH(B518,Intramuraal!$A:$A,0))),IFERROR(IF(INDEX(GVS!$O:$O,MATCH(B518,GVS!$A:$A,0))="","",INDEX(GVS!$O:$O,MATCH(B518,GVS!$A:$A,0))),"")))</f>
        <v>n.v.t. / onbekend</v>
      </c>
      <c r="I518" s="14" t="s">
        <v>7617</v>
      </c>
      <c r="J518" s="14" t="s">
        <v>7611</v>
      </c>
      <c r="K518" s="16" t="s">
        <v>9427</v>
      </c>
      <c r="L518" s="14" t="s">
        <v>7549</v>
      </c>
      <c r="M518" s="14" t="s">
        <v>7543</v>
      </c>
      <c r="N518" s="16" t="s">
        <v>9428</v>
      </c>
      <c r="O518" s="14" t="s">
        <v>7614</v>
      </c>
      <c r="P518" s="14" t="s">
        <v>8503</v>
      </c>
      <c r="Q518" s="16"/>
      <c r="R518" s="14" t="s">
        <v>9429</v>
      </c>
      <c r="S518" s="14" t="s">
        <v>9396</v>
      </c>
      <c r="T518" s="15" t="n">
        <v>46288</v>
      </c>
      <c r="U518" s="14" t="s">
        <v>168</v>
      </c>
    </row>
    <row r="519" customFormat="false" ht="15" hidden="false" customHeight="true" outlineLevel="0" collapsed="false">
      <c r="A519" s="14" t="str">
        <f aca="false">IF(B519="","","ARG-"&amp;TEXT(ROW()-1,"0000"))</f>
        <v>ARG-0518</v>
      </c>
      <c r="B519" s="14" t="s">
        <v>1423</v>
      </c>
      <c r="C519" s="14" t="str">
        <f aca="false">IF(B519="","",IF(LEFT(B519,3)="INT","Intramuraal",IF(LEFT(B519,3)="GVS","GVS","")))</f>
        <v>Intramuraal</v>
      </c>
      <c r="D519" s="14" t="str">
        <f aca="false">IF(B519="","",IFERROR(INDEX(Intramuraal!$F:$F,MATCH(B519,Intramuraal!$A:$A,0)),IFERROR(INDEX(GVS!$F:$F,MATCH(B519,GVS!$A:$A,0)),"onbekend ID")))</f>
        <v>selumetinib (Koselugo®)</v>
      </c>
      <c r="E519" s="15" t="n">
        <f aca="false">IF(B519="","",IFERROR(IF(INDEX(Intramuraal!$C:$C,MATCH(B519,Intramuraal!$A:$A,0))="","",INDEX(Intramuraal!$C:$C,MATCH(B519,Intramuraal!$A:$A,0))),IFERROR(IF(INDEX(GVS!$C:$C,MATCH(B519,GVS!$A:$A,0))="","",INDEX(GVS!$C:$C,MATCH(B519,GVS!$A:$A,0))),"")))</f>
        <v>45407</v>
      </c>
      <c r="F519" s="14" t="str">
        <f aca="false">IF(B519="","",IFERROR(IF(INDEX(Intramuraal!$J:$J,MATCH(B519,Intramuraal!$A:$A,0))="","",INDEX(Intramuraal!$J:$J,MATCH(B519,Intramuraal!$A:$A,0))),IFERROR(IF(INDEX(GVS!$J:$J,MATCH(B519,GVS!$A:$A,0))="","",INDEX(GVS!$J:$J,MATCH(B519,GVS!$A:$A,0))),"")))</f>
        <v>Oncologie (solide tumoren)</v>
      </c>
      <c r="G519" s="14" t="str">
        <f aca="false">IF(B519="","",IFERROR(IF(INDEX(Intramuraal!$N:$N,MATCH(B519,Intramuraal!$A:$A,0))="","",INDEX(Intramuraal!$N:$N,MATCH(B519,Intramuraal!$A:$A,0))),IFERROR(IF(INDEX(GVS!$N:$N,MATCH(B519,GVS!$A:$A,0))="","",INDEX(GVS!$N:$N,MATCH(B519,GVS!$A:$A,0))),"")))</f>
        <v>Overige solide tumoren</v>
      </c>
      <c r="H519" s="14" t="str">
        <f aca="false">IF(B519="","",IFERROR(IF(INDEX(Intramuraal!$O:$O,MATCH(B519,Intramuraal!$A:$A,0))="","",INDEX(Intramuraal!$O:$O,MATCH(B519,Intramuraal!$A:$A,0))),IFERROR(IF(INDEX(GVS!$O:$O,MATCH(B519,GVS!$A:$A,0))="","",INDEX(GVS!$O:$O,MATCH(B519,GVS!$A:$A,0))),"")))</f>
        <v>n.v.t. / onbekend</v>
      </c>
      <c r="I519" s="14" t="s">
        <v>7574</v>
      </c>
      <c r="J519" s="14" t="s">
        <v>7621</v>
      </c>
      <c r="K519" s="16" t="s">
        <v>9430</v>
      </c>
      <c r="L519" s="14" t="s">
        <v>7566</v>
      </c>
      <c r="M519" s="14" t="s">
        <v>7536</v>
      </c>
      <c r="N519" s="16" t="s">
        <v>9431</v>
      </c>
      <c r="O519" s="14" t="s">
        <v>7607</v>
      </c>
      <c r="P519" s="14" t="s">
        <v>9432</v>
      </c>
      <c r="Q519" s="16"/>
      <c r="R519" s="14" t="s">
        <v>9433</v>
      </c>
      <c r="S519" s="14" t="s">
        <v>9396</v>
      </c>
      <c r="T519" s="15" t="n">
        <v>46288</v>
      </c>
      <c r="U519" s="14" t="s">
        <v>168</v>
      </c>
    </row>
    <row r="520" customFormat="false" ht="15" hidden="false" customHeight="true" outlineLevel="0" collapsed="false">
      <c r="A520" s="14" t="str">
        <f aca="false">IF(B520="","","ARG-"&amp;TEXT(ROW()-1,"0000"))</f>
        <v>ARG-0519</v>
      </c>
      <c r="B520" s="14" t="s">
        <v>1423</v>
      </c>
      <c r="C520" s="14" t="str">
        <f aca="false">IF(B520="","",IF(LEFT(B520,3)="INT","Intramuraal",IF(LEFT(B520,3)="GVS","GVS","")))</f>
        <v>Intramuraal</v>
      </c>
      <c r="D520" s="14" t="str">
        <f aca="false">IF(B520="","",IFERROR(INDEX(Intramuraal!$F:$F,MATCH(B520,Intramuraal!$A:$A,0)),IFERROR(INDEX(GVS!$F:$F,MATCH(B520,GVS!$A:$A,0)),"onbekend ID")))</f>
        <v>selumetinib (Koselugo®)</v>
      </c>
      <c r="E520" s="15" t="n">
        <f aca="false">IF(B520="","",IFERROR(IF(INDEX(Intramuraal!$C:$C,MATCH(B520,Intramuraal!$A:$A,0))="","",INDEX(Intramuraal!$C:$C,MATCH(B520,Intramuraal!$A:$A,0))),IFERROR(IF(INDEX(GVS!$C:$C,MATCH(B520,GVS!$A:$A,0))="","",INDEX(GVS!$C:$C,MATCH(B520,GVS!$A:$A,0))),"")))</f>
        <v>45407</v>
      </c>
      <c r="F520" s="14" t="str">
        <f aca="false">IF(B520="","",IFERROR(IF(INDEX(Intramuraal!$J:$J,MATCH(B520,Intramuraal!$A:$A,0))="","",INDEX(Intramuraal!$J:$J,MATCH(B520,Intramuraal!$A:$A,0))),IFERROR(IF(INDEX(GVS!$J:$J,MATCH(B520,GVS!$A:$A,0))="","",INDEX(GVS!$J:$J,MATCH(B520,GVS!$A:$A,0))),"")))</f>
        <v>Oncologie (solide tumoren)</v>
      </c>
      <c r="G520" s="14" t="str">
        <f aca="false">IF(B520="","",IFERROR(IF(INDEX(Intramuraal!$N:$N,MATCH(B520,Intramuraal!$A:$A,0))="","",INDEX(Intramuraal!$N:$N,MATCH(B520,Intramuraal!$A:$A,0))),IFERROR(IF(INDEX(GVS!$N:$N,MATCH(B520,GVS!$A:$A,0))="","",INDEX(GVS!$N:$N,MATCH(B520,GVS!$A:$A,0))),"")))</f>
        <v>Overige solide tumoren</v>
      </c>
      <c r="H520" s="14" t="str">
        <f aca="false">IF(B520="","",IFERROR(IF(INDEX(Intramuraal!$O:$O,MATCH(B520,Intramuraal!$A:$A,0))="","",INDEX(Intramuraal!$O:$O,MATCH(B520,Intramuraal!$A:$A,0))),IFERROR(IF(INDEX(GVS!$O:$O,MATCH(B520,GVS!$A:$A,0))="","",INDEX(GVS!$O:$O,MATCH(B520,GVS!$A:$A,0))),"")))</f>
        <v>n.v.t. / onbekend</v>
      </c>
      <c r="I520" s="14" t="s">
        <v>7658</v>
      </c>
      <c r="J520" s="14" t="s">
        <v>7659</v>
      </c>
      <c r="K520" s="16" t="s">
        <v>9434</v>
      </c>
      <c r="L520" s="14" t="s">
        <v>7549</v>
      </c>
      <c r="M520" s="14" t="s">
        <v>7550</v>
      </c>
      <c r="N520" s="16" t="s">
        <v>9435</v>
      </c>
      <c r="O520" s="14" t="s">
        <v>7662</v>
      </c>
      <c r="P520" s="14" t="s">
        <v>8427</v>
      </c>
      <c r="Q520" s="16"/>
      <c r="R520" s="14" t="s">
        <v>9436</v>
      </c>
      <c r="S520" s="14" t="s">
        <v>9396</v>
      </c>
      <c r="T520" s="15" t="n">
        <v>46288</v>
      </c>
      <c r="U520" s="14" t="s">
        <v>168</v>
      </c>
    </row>
    <row r="521" customFormat="false" ht="15" hidden="false" customHeight="true" outlineLevel="0" collapsed="false">
      <c r="A521" s="14" t="str">
        <f aca="false">IF(B521="","","ARG-"&amp;TEXT(ROW()-1,"0000"))</f>
        <v>ARG-0520</v>
      </c>
      <c r="B521" s="14" t="s">
        <v>1412</v>
      </c>
      <c r="C521" s="14" t="str">
        <f aca="false">IF(B521="","",IF(LEFT(B521,3)="INT","Intramuraal",IF(LEFT(B521,3)="GVS","GVS","")))</f>
        <v>Intramuraal</v>
      </c>
      <c r="D521" s="14" t="str">
        <f aca="false">IF(B521="","",IFERROR(INDEX(Intramuraal!$F:$F,MATCH(B521,Intramuraal!$A:$A,0)),IFERROR(INDEX(GVS!$F:$F,MATCH(B521,GVS!$A:$A,0)),"onbekend ID")))</f>
        <v>nivolumab-relatlimab (Opdualag®)</v>
      </c>
      <c r="E521" s="15" t="n">
        <f aca="false">IF(B521="","",IFERROR(IF(INDEX(Intramuraal!$C:$C,MATCH(B521,Intramuraal!$A:$A,0))="","",INDEX(Intramuraal!$C:$C,MATCH(B521,Intramuraal!$A:$A,0))),IFERROR(IF(INDEX(GVS!$C:$C,MATCH(B521,GVS!$A:$A,0))="","",INDEX(GVS!$C:$C,MATCH(B521,GVS!$A:$A,0))),"")))</f>
        <v>45435</v>
      </c>
      <c r="F521" s="14" t="str">
        <f aca="false">IF(B521="","",IFERROR(IF(INDEX(Intramuraal!$J:$J,MATCH(B521,Intramuraal!$A:$A,0))="","",INDEX(Intramuraal!$J:$J,MATCH(B521,Intramuraal!$A:$A,0))),IFERROR(IF(INDEX(GVS!$J:$J,MATCH(B521,GVS!$A:$A,0))="","",INDEX(GVS!$J:$J,MATCH(B521,GVS!$A:$A,0))),"")))</f>
        <v>Oncologie (solide tumoren)</v>
      </c>
      <c r="G521" s="14" t="str">
        <f aca="false">IF(B521="","",IFERROR(IF(INDEX(Intramuraal!$N:$N,MATCH(B521,Intramuraal!$A:$A,0))="","",INDEX(Intramuraal!$N:$N,MATCH(B521,Intramuraal!$A:$A,0))),IFERROR(IF(INDEX(GVS!$N:$N,MATCH(B521,GVS!$A:$A,0))="","",INDEX(GVS!$N:$N,MATCH(B521,GVS!$A:$A,0))),"")))</f>
        <v>Melanoom</v>
      </c>
      <c r="H521" s="14" t="str">
        <f aca="false">IF(B521="","",IFERROR(IF(INDEX(Intramuraal!$O:$O,MATCH(B521,Intramuraal!$A:$A,0))="","",INDEX(Intramuraal!$O:$O,MATCH(B521,Intramuraal!$A:$A,0))),IFERROR(IF(INDEX(GVS!$O:$O,MATCH(B521,GVS!$A:$A,0))="","",INDEX(GVS!$O:$O,MATCH(B521,GVS!$A:$A,0))),"")))</f>
        <v>1e lijn</v>
      </c>
      <c r="I521" s="14" t="s">
        <v>7532</v>
      </c>
      <c r="J521" s="14" t="s">
        <v>7673</v>
      </c>
      <c r="K521" s="16" t="s">
        <v>9437</v>
      </c>
      <c r="L521" s="14" t="s">
        <v>7586</v>
      </c>
      <c r="M521" s="14" t="s">
        <v>7536</v>
      </c>
      <c r="N521" s="16" t="s">
        <v>9438</v>
      </c>
      <c r="O521" s="14" t="s">
        <v>7607</v>
      </c>
      <c r="P521" s="14" t="s">
        <v>8363</v>
      </c>
      <c r="Q521" s="16"/>
      <c r="R521" s="14" t="s">
        <v>9439</v>
      </c>
      <c r="S521" s="14" t="s">
        <v>9396</v>
      </c>
      <c r="T521" s="15" t="n">
        <v>46288</v>
      </c>
      <c r="U521" s="14" t="s">
        <v>168</v>
      </c>
    </row>
    <row r="522" customFormat="false" ht="15" hidden="false" customHeight="true" outlineLevel="0" collapsed="false">
      <c r="A522" s="14" t="str">
        <f aca="false">IF(B522="","","ARG-"&amp;TEXT(ROW()-1,"0000"))</f>
        <v>ARG-0521</v>
      </c>
      <c r="B522" s="14" t="s">
        <v>1412</v>
      </c>
      <c r="C522" s="14" t="str">
        <f aca="false">IF(B522="","",IF(LEFT(B522,3)="INT","Intramuraal",IF(LEFT(B522,3)="GVS","GVS","")))</f>
        <v>Intramuraal</v>
      </c>
      <c r="D522" s="14" t="str">
        <f aca="false">IF(B522="","",IFERROR(INDEX(Intramuraal!$F:$F,MATCH(B522,Intramuraal!$A:$A,0)),IFERROR(INDEX(GVS!$F:$F,MATCH(B522,GVS!$A:$A,0)),"onbekend ID")))</f>
        <v>nivolumab-relatlimab (Opdualag®)</v>
      </c>
      <c r="E522" s="15" t="n">
        <f aca="false">IF(B522="","",IFERROR(IF(INDEX(Intramuraal!$C:$C,MATCH(B522,Intramuraal!$A:$A,0))="","",INDEX(Intramuraal!$C:$C,MATCH(B522,Intramuraal!$A:$A,0))),IFERROR(IF(INDEX(GVS!$C:$C,MATCH(B522,GVS!$A:$A,0))="","",INDEX(GVS!$C:$C,MATCH(B522,GVS!$A:$A,0))),"")))</f>
        <v>45435</v>
      </c>
      <c r="F522" s="14" t="str">
        <f aca="false">IF(B522="","",IFERROR(IF(INDEX(Intramuraal!$J:$J,MATCH(B522,Intramuraal!$A:$A,0))="","",INDEX(Intramuraal!$J:$J,MATCH(B522,Intramuraal!$A:$A,0))),IFERROR(IF(INDEX(GVS!$J:$J,MATCH(B522,GVS!$A:$A,0))="","",INDEX(GVS!$J:$J,MATCH(B522,GVS!$A:$A,0))),"")))</f>
        <v>Oncologie (solide tumoren)</v>
      </c>
      <c r="G522" s="14" t="str">
        <f aca="false">IF(B522="","",IFERROR(IF(INDEX(Intramuraal!$N:$N,MATCH(B522,Intramuraal!$A:$A,0))="","",INDEX(Intramuraal!$N:$N,MATCH(B522,Intramuraal!$A:$A,0))),IFERROR(IF(INDEX(GVS!$N:$N,MATCH(B522,GVS!$A:$A,0))="","",INDEX(GVS!$N:$N,MATCH(B522,GVS!$A:$A,0))),"")))</f>
        <v>Melanoom</v>
      </c>
      <c r="H522" s="14" t="str">
        <f aca="false">IF(B522="","",IFERROR(IF(INDEX(Intramuraal!$O:$O,MATCH(B522,Intramuraal!$A:$A,0))="","",INDEX(Intramuraal!$O:$O,MATCH(B522,Intramuraal!$A:$A,0))),IFERROR(IF(INDEX(GVS!$O:$O,MATCH(B522,GVS!$A:$A,0))="","",INDEX(GVS!$O:$O,MATCH(B522,GVS!$A:$A,0))),"")))</f>
        <v>1e lijn</v>
      </c>
      <c r="I522" s="14" t="s">
        <v>7532</v>
      </c>
      <c r="J522" s="14" t="s">
        <v>7712</v>
      </c>
      <c r="K522" s="16" t="s">
        <v>9440</v>
      </c>
      <c r="L522" s="14" t="s">
        <v>7586</v>
      </c>
      <c r="M522" s="14" t="s">
        <v>7536</v>
      </c>
      <c r="N522" s="16" t="s">
        <v>9441</v>
      </c>
      <c r="O522" s="14" t="s">
        <v>7607</v>
      </c>
      <c r="P522" s="14" t="s">
        <v>9442</v>
      </c>
      <c r="Q522" s="16"/>
      <c r="R522" s="14" t="s">
        <v>9443</v>
      </c>
      <c r="S522" s="14" t="s">
        <v>9396</v>
      </c>
      <c r="T522" s="15" t="n">
        <v>46288</v>
      </c>
      <c r="U522" s="14" t="s">
        <v>168</v>
      </c>
    </row>
    <row r="523" customFormat="false" ht="15" hidden="false" customHeight="true" outlineLevel="0" collapsed="false">
      <c r="A523" s="14" t="str">
        <f aca="false">IF(B523="","","ARG-"&amp;TEXT(ROW()-1,"0000"))</f>
        <v>ARG-0522</v>
      </c>
      <c r="B523" s="14" t="s">
        <v>1412</v>
      </c>
      <c r="C523" s="14" t="str">
        <f aca="false">IF(B523="","",IF(LEFT(B523,3)="INT","Intramuraal",IF(LEFT(B523,3)="GVS","GVS","")))</f>
        <v>Intramuraal</v>
      </c>
      <c r="D523" s="14" t="str">
        <f aca="false">IF(B523="","",IFERROR(INDEX(Intramuraal!$F:$F,MATCH(B523,Intramuraal!$A:$A,0)),IFERROR(INDEX(GVS!$F:$F,MATCH(B523,GVS!$A:$A,0)),"onbekend ID")))</f>
        <v>nivolumab-relatlimab (Opdualag®)</v>
      </c>
      <c r="E523" s="15" t="n">
        <f aca="false">IF(B523="","",IFERROR(IF(INDEX(Intramuraal!$C:$C,MATCH(B523,Intramuraal!$A:$A,0))="","",INDEX(Intramuraal!$C:$C,MATCH(B523,Intramuraal!$A:$A,0))),IFERROR(IF(INDEX(GVS!$C:$C,MATCH(B523,GVS!$A:$A,0))="","",INDEX(GVS!$C:$C,MATCH(B523,GVS!$A:$A,0))),"")))</f>
        <v>45435</v>
      </c>
      <c r="F523" s="14" t="str">
        <f aca="false">IF(B523="","",IFERROR(IF(INDEX(Intramuraal!$J:$J,MATCH(B523,Intramuraal!$A:$A,0))="","",INDEX(Intramuraal!$J:$J,MATCH(B523,Intramuraal!$A:$A,0))),IFERROR(IF(INDEX(GVS!$J:$J,MATCH(B523,GVS!$A:$A,0))="","",INDEX(GVS!$J:$J,MATCH(B523,GVS!$A:$A,0))),"")))</f>
        <v>Oncologie (solide tumoren)</v>
      </c>
      <c r="G523" s="14" t="str">
        <f aca="false">IF(B523="","",IFERROR(IF(INDEX(Intramuraal!$N:$N,MATCH(B523,Intramuraal!$A:$A,0))="","",INDEX(Intramuraal!$N:$N,MATCH(B523,Intramuraal!$A:$A,0))),IFERROR(IF(INDEX(GVS!$N:$N,MATCH(B523,GVS!$A:$A,0))="","",INDEX(GVS!$N:$N,MATCH(B523,GVS!$A:$A,0))),"")))</f>
        <v>Melanoom</v>
      </c>
      <c r="H523" s="14" t="str">
        <f aca="false">IF(B523="","",IFERROR(IF(INDEX(Intramuraal!$O:$O,MATCH(B523,Intramuraal!$A:$A,0))="","",INDEX(Intramuraal!$O:$O,MATCH(B523,Intramuraal!$A:$A,0))),IFERROR(IF(INDEX(GVS!$O:$O,MATCH(B523,GVS!$A:$A,0))="","",INDEX(GVS!$O:$O,MATCH(B523,GVS!$A:$A,0))),"")))</f>
        <v>1e lijn</v>
      </c>
      <c r="I523" s="14" t="s">
        <v>7532</v>
      </c>
      <c r="J523" s="14" t="s">
        <v>7590</v>
      </c>
      <c r="K523" s="16" t="s">
        <v>9444</v>
      </c>
      <c r="L523" s="14" t="s">
        <v>7549</v>
      </c>
      <c r="M523" s="14" t="s">
        <v>7543</v>
      </c>
      <c r="N523" s="16" t="s">
        <v>9445</v>
      </c>
      <c r="O523" s="14" t="s">
        <v>7607</v>
      </c>
      <c r="P523" s="14" t="s">
        <v>9446</v>
      </c>
      <c r="Q523" s="16"/>
      <c r="R523" s="14" t="s">
        <v>9447</v>
      </c>
      <c r="S523" s="14" t="s">
        <v>9396</v>
      </c>
      <c r="T523" s="15" t="n">
        <v>46288</v>
      </c>
      <c r="U523" s="14" t="s">
        <v>168</v>
      </c>
    </row>
    <row r="524" customFormat="false" ht="15" hidden="false" customHeight="true" outlineLevel="0" collapsed="false">
      <c r="A524" s="14" t="str">
        <f aca="false">IF(B524="","","ARG-"&amp;TEXT(ROW()-1,"0000"))</f>
        <v>ARG-0523</v>
      </c>
      <c r="B524" s="14" t="s">
        <v>1412</v>
      </c>
      <c r="C524" s="14" t="str">
        <f aca="false">IF(B524="","",IF(LEFT(B524,3)="INT","Intramuraal",IF(LEFT(B524,3)="GVS","GVS","")))</f>
        <v>Intramuraal</v>
      </c>
      <c r="D524" s="14" t="str">
        <f aca="false">IF(B524="","",IFERROR(INDEX(Intramuraal!$F:$F,MATCH(B524,Intramuraal!$A:$A,0)),IFERROR(INDEX(GVS!$F:$F,MATCH(B524,GVS!$A:$A,0)),"onbekend ID")))</f>
        <v>nivolumab-relatlimab (Opdualag®)</v>
      </c>
      <c r="E524" s="15" t="n">
        <f aca="false">IF(B524="","",IFERROR(IF(INDEX(Intramuraal!$C:$C,MATCH(B524,Intramuraal!$A:$A,0))="","",INDEX(Intramuraal!$C:$C,MATCH(B524,Intramuraal!$A:$A,0))),IFERROR(IF(INDEX(GVS!$C:$C,MATCH(B524,GVS!$A:$A,0))="","",INDEX(GVS!$C:$C,MATCH(B524,GVS!$A:$A,0))),"")))</f>
        <v>45435</v>
      </c>
      <c r="F524" s="14" t="str">
        <f aca="false">IF(B524="","",IFERROR(IF(INDEX(Intramuraal!$J:$J,MATCH(B524,Intramuraal!$A:$A,0))="","",INDEX(Intramuraal!$J:$J,MATCH(B524,Intramuraal!$A:$A,0))),IFERROR(IF(INDEX(GVS!$J:$J,MATCH(B524,GVS!$A:$A,0))="","",INDEX(GVS!$J:$J,MATCH(B524,GVS!$A:$A,0))),"")))</f>
        <v>Oncologie (solide tumoren)</v>
      </c>
      <c r="G524" s="14" t="str">
        <f aca="false">IF(B524="","",IFERROR(IF(INDEX(Intramuraal!$N:$N,MATCH(B524,Intramuraal!$A:$A,0))="","",INDEX(Intramuraal!$N:$N,MATCH(B524,Intramuraal!$A:$A,0))),IFERROR(IF(INDEX(GVS!$N:$N,MATCH(B524,GVS!$A:$A,0))="","",INDEX(GVS!$N:$N,MATCH(B524,GVS!$A:$A,0))),"")))</f>
        <v>Melanoom</v>
      </c>
      <c r="H524" s="14" t="str">
        <f aca="false">IF(B524="","",IFERROR(IF(INDEX(Intramuraal!$O:$O,MATCH(B524,Intramuraal!$A:$A,0))="","",INDEX(Intramuraal!$O:$O,MATCH(B524,Intramuraal!$A:$A,0))),IFERROR(IF(INDEX(GVS!$O:$O,MATCH(B524,GVS!$A:$A,0))="","",INDEX(GVS!$O:$O,MATCH(B524,GVS!$A:$A,0))),"")))</f>
        <v>1e lijn</v>
      </c>
      <c r="I524" s="14" t="s">
        <v>7570</v>
      </c>
      <c r="J524" s="14" t="s">
        <v>7554</v>
      </c>
      <c r="K524" s="16" t="s">
        <v>9448</v>
      </c>
      <c r="L524" s="14" t="s">
        <v>7566</v>
      </c>
      <c r="M524" s="14" t="s">
        <v>7543</v>
      </c>
      <c r="N524" s="16" t="s">
        <v>9449</v>
      </c>
      <c r="O524" s="14" t="s">
        <v>7607</v>
      </c>
      <c r="P524" s="14" t="s">
        <v>8728</v>
      </c>
      <c r="Q524" s="16"/>
      <c r="R524" s="14" t="s">
        <v>9450</v>
      </c>
      <c r="S524" s="14" t="s">
        <v>9396</v>
      </c>
      <c r="T524" s="15" t="n">
        <v>46288</v>
      </c>
      <c r="U524" s="14" t="s">
        <v>168</v>
      </c>
    </row>
    <row r="525" customFormat="false" ht="15" hidden="false" customHeight="true" outlineLevel="0" collapsed="false">
      <c r="A525" s="14" t="str">
        <f aca="false">IF(B525="","","ARG-"&amp;TEXT(ROW()-1,"0000"))</f>
        <v>ARG-0524</v>
      </c>
      <c r="B525" s="14" t="s">
        <v>1396</v>
      </c>
      <c r="C525" s="14" t="str">
        <f aca="false">IF(B525="","",IF(LEFT(B525,3)="INT","Intramuraal",IF(LEFT(B525,3)="GVS","GVS","")))</f>
        <v>Intramuraal</v>
      </c>
      <c r="D525" s="14" t="str">
        <f aca="false">IF(B525="","",IFERROR(INDEX(Intramuraal!$F:$F,MATCH(B525,Intramuraal!$A:$A,0)),IFERROR(INDEX(GVS!$F:$F,MATCH(B525,GVS!$A:$A,0)),"onbekend ID")))</f>
        <v>avalglucosidase alfa (Nexviadyme®)</v>
      </c>
      <c r="E525" s="15" t="n">
        <f aca="false">IF(B525="","",IFERROR(IF(INDEX(Intramuraal!$C:$C,MATCH(B525,Intramuraal!$A:$A,0))="","",INDEX(Intramuraal!$C:$C,MATCH(B525,Intramuraal!$A:$A,0))),IFERROR(IF(INDEX(GVS!$C:$C,MATCH(B525,GVS!$A:$A,0))="","",INDEX(GVS!$C:$C,MATCH(B525,GVS!$A:$A,0))),"")))</f>
        <v>45442</v>
      </c>
      <c r="F525" s="14" t="str">
        <f aca="false">IF(B525="","",IFERROR(IF(INDEX(Intramuraal!$J:$J,MATCH(B525,Intramuraal!$A:$A,0))="","",INDEX(Intramuraal!$J:$J,MATCH(B525,Intramuraal!$A:$A,0))),IFERROR(IF(INDEX(GVS!$J:$J,MATCH(B525,GVS!$A:$A,0))="","",INDEX(GVS!$J:$J,MATCH(B525,GVS!$A:$A,0))),"")))</f>
        <v>Stofwisseling / endocrinologie / zeldzaam</v>
      </c>
      <c r="G525" s="14" t="str">
        <f aca="false">IF(B525="","",IFERROR(IF(INDEX(Intramuraal!$N:$N,MATCH(B525,Intramuraal!$A:$A,0))="","",INDEX(Intramuraal!$N:$N,MATCH(B525,Intramuraal!$A:$A,0))),IFERROR(IF(INDEX(GVS!$N:$N,MATCH(B525,GVS!$A:$A,0))="","",INDEX(GVS!$N:$N,MATCH(B525,GVS!$A:$A,0))),"")))</f>
        <v>Niet-oncologisch (zie Indicatie)</v>
      </c>
      <c r="H525" s="14" t="str">
        <f aca="false">IF(B525="","",IFERROR(IF(INDEX(Intramuraal!$O:$O,MATCH(B525,Intramuraal!$A:$A,0))="","",INDEX(Intramuraal!$O:$O,MATCH(B525,Intramuraal!$A:$A,0))),IFERROR(IF(INDEX(GVS!$O:$O,MATCH(B525,GVS!$A:$A,0))="","",INDEX(GVS!$O:$O,MATCH(B525,GVS!$A:$A,0))),"")))</f>
        <v>Meerdere lijnen / indicatiebreed</v>
      </c>
      <c r="I525" s="14" t="s">
        <v>7532</v>
      </c>
      <c r="J525" s="14" t="s">
        <v>8069</v>
      </c>
      <c r="K525" s="16" t="s">
        <v>9451</v>
      </c>
      <c r="L525" s="14" t="s">
        <v>7535</v>
      </c>
      <c r="M525" s="14" t="s">
        <v>7536</v>
      </c>
      <c r="N525" s="16" t="s">
        <v>9452</v>
      </c>
      <c r="O525" s="14" t="s">
        <v>7607</v>
      </c>
      <c r="P525" s="14" t="s">
        <v>8037</v>
      </c>
      <c r="Q525" s="16"/>
      <c r="R525" s="14" t="s">
        <v>9453</v>
      </c>
      <c r="S525" s="14" t="s">
        <v>9396</v>
      </c>
      <c r="T525" s="15" t="n">
        <v>46288</v>
      </c>
      <c r="U525" s="14" t="s">
        <v>168</v>
      </c>
    </row>
    <row r="526" customFormat="false" ht="15" hidden="false" customHeight="true" outlineLevel="0" collapsed="false">
      <c r="A526" s="14" t="str">
        <f aca="false">IF(B526="","","ARG-"&amp;TEXT(ROW()-1,"0000"))</f>
        <v>ARG-0525</v>
      </c>
      <c r="B526" s="14" t="s">
        <v>1396</v>
      </c>
      <c r="C526" s="14" t="str">
        <f aca="false">IF(B526="","",IF(LEFT(B526,3)="INT","Intramuraal",IF(LEFT(B526,3)="GVS","GVS","")))</f>
        <v>Intramuraal</v>
      </c>
      <c r="D526" s="14" t="str">
        <f aca="false">IF(B526="","",IFERROR(INDEX(Intramuraal!$F:$F,MATCH(B526,Intramuraal!$A:$A,0)),IFERROR(INDEX(GVS!$F:$F,MATCH(B526,GVS!$A:$A,0)),"onbekend ID")))</f>
        <v>avalglucosidase alfa (Nexviadyme®)</v>
      </c>
      <c r="E526" s="15" t="n">
        <f aca="false">IF(B526="","",IFERROR(IF(INDEX(Intramuraal!$C:$C,MATCH(B526,Intramuraal!$A:$A,0))="","",INDEX(Intramuraal!$C:$C,MATCH(B526,Intramuraal!$A:$A,0))),IFERROR(IF(INDEX(GVS!$C:$C,MATCH(B526,GVS!$A:$A,0))="","",INDEX(GVS!$C:$C,MATCH(B526,GVS!$A:$A,0))),"")))</f>
        <v>45442</v>
      </c>
      <c r="F526" s="14" t="str">
        <f aca="false">IF(B526="","",IFERROR(IF(INDEX(Intramuraal!$J:$J,MATCH(B526,Intramuraal!$A:$A,0))="","",INDEX(Intramuraal!$J:$J,MATCH(B526,Intramuraal!$A:$A,0))),IFERROR(IF(INDEX(GVS!$J:$J,MATCH(B526,GVS!$A:$A,0))="","",INDEX(GVS!$J:$J,MATCH(B526,GVS!$A:$A,0))),"")))</f>
        <v>Stofwisseling / endocrinologie / zeldzaam</v>
      </c>
      <c r="G526" s="14" t="str">
        <f aca="false">IF(B526="","",IFERROR(IF(INDEX(Intramuraal!$N:$N,MATCH(B526,Intramuraal!$A:$A,0))="","",INDEX(Intramuraal!$N:$N,MATCH(B526,Intramuraal!$A:$A,0))),IFERROR(IF(INDEX(GVS!$N:$N,MATCH(B526,GVS!$A:$A,0))="","",INDEX(GVS!$N:$N,MATCH(B526,GVS!$A:$A,0))),"")))</f>
        <v>Niet-oncologisch (zie Indicatie)</v>
      </c>
      <c r="H526" s="14" t="str">
        <f aca="false">IF(B526="","",IFERROR(IF(INDEX(Intramuraal!$O:$O,MATCH(B526,Intramuraal!$A:$A,0))="","",INDEX(Intramuraal!$O:$O,MATCH(B526,Intramuraal!$A:$A,0))),IFERROR(IF(INDEX(GVS!$O:$O,MATCH(B526,GVS!$A:$A,0))="","",INDEX(GVS!$O:$O,MATCH(B526,GVS!$A:$A,0))),"")))</f>
        <v>Meerdere lijnen / indicatiebreed</v>
      </c>
      <c r="I526" s="14" t="s">
        <v>7580</v>
      </c>
      <c r="J526" s="14" t="s">
        <v>7564</v>
      </c>
      <c r="K526" s="16" t="s">
        <v>9454</v>
      </c>
      <c r="L526" s="14" t="s">
        <v>7566</v>
      </c>
      <c r="M526" s="14" t="s">
        <v>7536</v>
      </c>
      <c r="N526" s="16" t="s">
        <v>9455</v>
      </c>
      <c r="O526" s="14" t="s">
        <v>7607</v>
      </c>
      <c r="P526" s="14" t="s">
        <v>9456</v>
      </c>
      <c r="Q526" s="16"/>
      <c r="R526" s="14" t="s">
        <v>9457</v>
      </c>
      <c r="S526" s="14" t="s">
        <v>9396</v>
      </c>
      <c r="T526" s="15" t="n">
        <v>46288</v>
      </c>
      <c r="U526" s="14" t="s">
        <v>168</v>
      </c>
    </row>
    <row r="527" customFormat="false" ht="15" hidden="false" customHeight="true" outlineLevel="0" collapsed="false">
      <c r="A527" s="14" t="str">
        <f aca="false">IF(B527="","","ARG-"&amp;TEXT(ROW()-1,"0000"))</f>
        <v>ARG-0526</v>
      </c>
      <c r="B527" s="14" t="s">
        <v>1396</v>
      </c>
      <c r="C527" s="14" t="str">
        <f aca="false">IF(B527="","",IF(LEFT(B527,3)="INT","Intramuraal",IF(LEFT(B527,3)="GVS","GVS","")))</f>
        <v>Intramuraal</v>
      </c>
      <c r="D527" s="14" t="str">
        <f aca="false">IF(B527="","",IFERROR(INDEX(Intramuraal!$F:$F,MATCH(B527,Intramuraal!$A:$A,0)),IFERROR(INDEX(GVS!$F:$F,MATCH(B527,GVS!$A:$A,0)),"onbekend ID")))</f>
        <v>avalglucosidase alfa (Nexviadyme®)</v>
      </c>
      <c r="E527" s="15" t="n">
        <f aca="false">IF(B527="","",IFERROR(IF(INDEX(Intramuraal!$C:$C,MATCH(B527,Intramuraal!$A:$A,0))="","",INDEX(Intramuraal!$C:$C,MATCH(B527,Intramuraal!$A:$A,0))),IFERROR(IF(INDEX(GVS!$C:$C,MATCH(B527,GVS!$A:$A,0))="","",INDEX(GVS!$C:$C,MATCH(B527,GVS!$A:$A,0))),"")))</f>
        <v>45442</v>
      </c>
      <c r="F527" s="14" t="str">
        <f aca="false">IF(B527="","",IFERROR(IF(INDEX(Intramuraal!$J:$J,MATCH(B527,Intramuraal!$A:$A,0))="","",INDEX(Intramuraal!$J:$J,MATCH(B527,Intramuraal!$A:$A,0))),IFERROR(IF(INDEX(GVS!$J:$J,MATCH(B527,GVS!$A:$A,0))="","",INDEX(GVS!$J:$J,MATCH(B527,GVS!$A:$A,0))),"")))</f>
        <v>Stofwisseling / endocrinologie / zeldzaam</v>
      </c>
      <c r="G527" s="14" t="str">
        <f aca="false">IF(B527="","",IFERROR(IF(INDEX(Intramuraal!$N:$N,MATCH(B527,Intramuraal!$A:$A,0))="","",INDEX(Intramuraal!$N:$N,MATCH(B527,Intramuraal!$A:$A,0))),IFERROR(IF(INDEX(GVS!$N:$N,MATCH(B527,GVS!$A:$A,0))="","",INDEX(GVS!$N:$N,MATCH(B527,GVS!$A:$A,0))),"")))</f>
        <v>Niet-oncologisch (zie Indicatie)</v>
      </c>
      <c r="H527" s="14" t="str">
        <f aca="false">IF(B527="","",IFERROR(IF(INDEX(Intramuraal!$O:$O,MATCH(B527,Intramuraal!$A:$A,0))="","",INDEX(Intramuraal!$O:$O,MATCH(B527,Intramuraal!$A:$A,0))),IFERROR(IF(INDEX(GVS!$O:$O,MATCH(B527,GVS!$A:$A,0))="","",INDEX(GVS!$O:$O,MATCH(B527,GVS!$A:$A,0))),"")))</f>
        <v>Meerdere lijnen / indicatiebreed</v>
      </c>
      <c r="I527" s="14" t="s">
        <v>7617</v>
      </c>
      <c r="J527" s="14" t="s">
        <v>7604</v>
      </c>
      <c r="K527" s="16" t="s">
        <v>9458</v>
      </c>
      <c r="L527" s="14" t="s">
        <v>7566</v>
      </c>
      <c r="M527" s="14" t="s">
        <v>7536</v>
      </c>
      <c r="N527" s="16" t="s">
        <v>9459</v>
      </c>
      <c r="O527" s="14" t="s">
        <v>7614</v>
      </c>
      <c r="P527" s="14" t="s">
        <v>9460</v>
      </c>
      <c r="Q527" s="16"/>
      <c r="R527" s="14" t="s">
        <v>9461</v>
      </c>
      <c r="S527" s="14" t="s">
        <v>9396</v>
      </c>
      <c r="T527" s="15" t="n">
        <v>46288</v>
      </c>
      <c r="U527" s="14" t="s">
        <v>168</v>
      </c>
    </row>
    <row r="528" customFormat="false" ht="15" hidden="false" customHeight="true" outlineLevel="0" collapsed="false">
      <c r="A528" s="14" t="str">
        <f aca="false">IF(B528="","","ARG-"&amp;TEXT(ROW()-1,"0000"))</f>
        <v>ARG-0527</v>
      </c>
      <c r="B528" s="14" t="s">
        <v>1396</v>
      </c>
      <c r="C528" s="14" t="str">
        <f aca="false">IF(B528="","",IF(LEFT(B528,3)="INT","Intramuraal",IF(LEFT(B528,3)="GVS","GVS","")))</f>
        <v>Intramuraal</v>
      </c>
      <c r="D528" s="14" t="str">
        <f aca="false">IF(B528="","",IFERROR(INDEX(Intramuraal!$F:$F,MATCH(B528,Intramuraal!$A:$A,0)),IFERROR(INDEX(GVS!$F:$F,MATCH(B528,GVS!$A:$A,0)),"onbekend ID")))</f>
        <v>avalglucosidase alfa (Nexviadyme®)</v>
      </c>
      <c r="E528" s="15" t="n">
        <f aca="false">IF(B528="","",IFERROR(IF(INDEX(Intramuraal!$C:$C,MATCH(B528,Intramuraal!$A:$A,0))="","",INDEX(Intramuraal!$C:$C,MATCH(B528,Intramuraal!$A:$A,0))),IFERROR(IF(INDEX(GVS!$C:$C,MATCH(B528,GVS!$A:$A,0))="","",INDEX(GVS!$C:$C,MATCH(B528,GVS!$A:$A,0))),"")))</f>
        <v>45442</v>
      </c>
      <c r="F528" s="14" t="str">
        <f aca="false">IF(B528="","",IFERROR(IF(INDEX(Intramuraal!$J:$J,MATCH(B528,Intramuraal!$A:$A,0))="","",INDEX(Intramuraal!$J:$J,MATCH(B528,Intramuraal!$A:$A,0))),IFERROR(IF(INDEX(GVS!$J:$J,MATCH(B528,GVS!$A:$A,0))="","",INDEX(GVS!$J:$J,MATCH(B528,GVS!$A:$A,0))),"")))</f>
        <v>Stofwisseling / endocrinologie / zeldzaam</v>
      </c>
      <c r="G528" s="14" t="str">
        <f aca="false">IF(B528="","",IFERROR(IF(INDEX(Intramuraal!$N:$N,MATCH(B528,Intramuraal!$A:$A,0))="","",INDEX(Intramuraal!$N:$N,MATCH(B528,Intramuraal!$A:$A,0))),IFERROR(IF(INDEX(GVS!$N:$N,MATCH(B528,GVS!$A:$A,0))="","",INDEX(GVS!$N:$N,MATCH(B528,GVS!$A:$A,0))),"")))</f>
        <v>Niet-oncologisch (zie Indicatie)</v>
      </c>
      <c r="H528" s="14" t="str">
        <f aca="false">IF(B528="","",IFERROR(IF(INDEX(Intramuraal!$O:$O,MATCH(B528,Intramuraal!$A:$A,0))="","",INDEX(Intramuraal!$O:$O,MATCH(B528,Intramuraal!$A:$A,0))),IFERROR(IF(INDEX(GVS!$O:$O,MATCH(B528,GVS!$A:$A,0))="","",INDEX(GVS!$O:$O,MATCH(B528,GVS!$A:$A,0))),"")))</f>
        <v>Meerdere lijnen / indicatiebreed</v>
      </c>
      <c r="I528" s="14" t="s">
        <v>7658</v>
      </c>
      <c r="J528" s="14" t="s">
        <v>7659</v>
      </c>
      <c r="K528" s="16" t="s">
        <v>9462</v>
      </c>
      <c r="L528" s="14" t="s">
        <v>7586</v>
      </c>
      <c r="M528" s="14" t="s">
        <v>7536</v>
      </c>
      <c r="N528" s="16" t="s">
        <v>9463</v>
      </c>
      <c r="O528" s="14" t="s">
        <v>7662</v>
      </c>
      <c r="P528" s="14" t="s">
        <v>9464</v>
      </c>
      <c r="Q528" s="16"/>
      <c r="R528" s="14" t="s">
        <v>9465</v>
      </c>
      <c r="S528" s="14" t="s">
        <v>9396</v>
      </c>
      <c r="T528" s="15" t="n">
        <v>46288</v>
      </c>
      <c r="U528" s="14" t="s">
        <v>168</v>
      </c>
    </row>
    <row r="529" customFormat="false" ht="15" hidden="false" customHeight="true" outlineLevel="0" collapsed="false">
      <c r="A529" s="14" t="str">
        <f aca="false">IF(B529="","","ARG-"&amp;TEXT(ROW()-1,"0000"))</f>
        <v>ARG-0528</v>
      </c>
      <c r="B529" s="14" t="s">
        <v>1346</v>
      </c>
      <c r="C529" s="14" t="str">
        <f aca="false">IF(B529="","",IF(LEFT(B529,3)="INT","Intramuraal",IF(LEFT(B529,3)="GVS","GVS","")))</f>
        <v>Intramuraal</v>
      </c>
      <c r="D529" s="14" t="str">
        <f aca="false">IF(B529="","",IFERROR(INDEX(Intramuraal!$F:$F,MATCH(B529,Intramuraal!$A:$A,0)),IFERROR(INDEX(GVS!$F:$F,MATCH(B529,GVS!$A:$A,0)),"onbekend ID")))</f>
        <v>niraparib-abirateron (Akeega®)</v>
      </c>
      <c r="E529" s="15" t="n">
        <f aca="false">IF(B529="","",IFERROR(IF(INDEX(Intramuraal!$C:$C,MATCH(B529,Intramuraal!$A:$A,0))="","",INDEX(Intramuraal!$C:$C,MATCH(B529,Intramuraal!$A:$A,0))),IFERROR(IF(INDEX(GVS!$C:$C,MATCH(B529,GVS!$A:$A,0))="","",INDEX(GVS!$C:$C,MATCH(B529,GVS!$A:$A,0))),"")))</f>
        <v>45455</v>
      </c>
      <c r="F529" s="14" t="str">
        <f aca="false">IF(B529="","",IFERROR(IF(INDEX(Intramuraal!$J:$J,MATCH(B529,Intramuraal!$A:$A,0))="","",INDEX(Intramuraal!$J:$J,MATCH(B529,Intramuraal!$A:$A,0))),IFERROR(IF(INDEX(GVS!$J:$J,MATCH(B529,GVS!$A:$A,0))="","",INDEX(GVS!$J:$J,MATCH(B529,GVS!$A:$A,0))),"")))</f>
        <v>Oncologie (solide tumoren)</v>
      </c>
      <c r="G529" s="14" t="str">
        <f aca="false">IF(B529="","",IFERROR(IF(INDEX(Intramuraal!$N:$N,MATCH(B529,Intramuraal!$A:$A,0))="","",INDEX(Intramuraal!$N:$N,MATCH(B529,Intramuraal!$A:$A,0))),IFERROR(IF(INDEX(GVS!$N:$N,MATCH(B529,GVS!$A:$A,0))="","",INDEX(GVS!$N:$N,MATCH(B529,GVS!$A:$A,0))),"")))</f>
        <v>Prostaatkanker</v>
      </c>
      <c r="H529" s="14" t="str">
        <f aca="false">IF(B529="","",IFERROR(IF(INDEX(Intramuraal!$O:$O,MATCH(B529,Intramuraal!$A:$A,0))="","",INDEX(Intramuraal!$O:$O,MATCH(B529,Intramuraal!$A:$A,0))),IFERROR(IF(INDEX(GVS!$O:$O,MATCH(B529,GVS!$A:$A,0))="","",INDEX(GVS!$O:$O,MATCH(B529,GVS!$A:$A,0))),"")))</f>
        <v>1e lijn</v>
      </c>
      <c r="I529" s="14" t="s">
        <v>7532</v>
      </c>
      <c r="J529" s="14" t="s">
        <v>7673</v>
      </c>
      <c r="K529" s="16" t="s">
        <v>9466</v>
      </c>
      <c r="L529" s="14" t="s">
        <v>7586</v>
      </c>
      <c r="M529" s="14" t="s">
        <v>7536</v>
      </c>
      <c r="N529" s="16" t="s">
        <v>9467</v>
      </c>
      <c r="O529" s="14" t="s">
        <v>7607</v>
      </c>
      <c r="P529" s="14" t="s">
        <v>8363</v>
      </c>
      <c r="Q529" s="16"/>
      <c r="R529" s="14" t="s">
        <v>9468</v>
      </c>
      <c r="S529" s="14" t="s">
        <v>9396</v>
      </c>
      <c r="T529" s="15" t="n">
        <v>46288</v>
      </c>
      <c r="U529" s="14" t="s">
        <v>168</v>
      </c>
    </row>
    <row r="530" customFormat="false" ht="15" hidden="false" customHeight="true" outlineLevel="0" collapsed="false">
      <c r="A530" s="14" t="str">
        <f aca="false">IF(B530="","","ARG-"&amp;TEXT(ROW()-1,"0000"))</f>
        <v>ARG-0529</v>
      </c>
      <c r="B530" s="14" t="s">
        <v>1346</v>
      </c>
      <c r="C530" s="14" t="str">
        <f aca="false">IF(B530="","",IF(LEFT(B530,3)="INT","Intramuraal",IF(LEFT(B530,3)="GVS","GVS","")))</f>
        <v>Intramuraal</v>
      </c>
      <c r="D530" s="14" t="str">
        <f aca="false">IF(B530="","",IFERROR(INDEX(Intramuraal!$F:$F,MATCH(B530,Intramuraal!$A:$A,0)),IFERROR(INDEX(GVS!$F:$F,MATCH(B530,GVS!$A:$A,0)),"onbekend ID")))</f>
        <v>niraparib-abirateron (Akeega®)</v>
      </c>
      <c r="E530" s="15" t="n">
        <f aca="false">IF(B530="","",IFERROR(IF(INDEX(Intramuraal!$C:$C,MATCH(B530,Intramuraal!$A:$A,0))="","",INDEX(Intramuraal!$C:$C,MATCH(B530,Intramuraal!$A:$A,0))),IFERROR(IF(INDEX(GVS!$C:$C,MATCH(B530,GVS!$A:$A,0))="","",INDEX(GVS!$C:$C,MATCH(B530,GVS!$A:$A,0))),"")))</f>
        <v>45455</v>
      </c>
      <c r="F530" s="14" t="str">
        <f aca="false">IF(B530="","",IFERROR(IF(INDEX(Intramuraal!$J:$J,MATCH(B530,Intramuraal!$A:$A,0))="","",INDEX(Intramuraal!$J:$J,MATCH(B530,Intramuraal!$A:$A,0))),IFERROR(IF(INDEX(GVS!$J:$J,MATCH(B530,GVS!$A:$A,0))="","",INDEX(GVS!$J:$J,MATCH(B530,GVS!$A:$A,0))),"")))</f>
        <v>Oncologie (solide tumoren)</v>
      </c>
      <c r="G530" s="14" t="str">
        <f aca="false">IF(B530="","",IFERROR(IF(INDEX(Intramuraal!$N:$N,MATCH(B530,Intramuraal!$A:$A,0))="","",INDEX(Intramuraal!$N:$N,MATCH(B530,Intramuraal!$A:$A,0))),IFERROR(IF(INDEX(GVS!$N:$N,MATCH(B530,GVS!$A:$A,0))="","",INDEX(GVS!$N:$N,MATCH(B530,GVS!$A:$A,0))),"")))</f>
        <v>Prostaatkanker</v>
      </c>
      <c r="H530" s="14" t="str">
        <f aca="false">IF(B530="","",IFERROR(IF(INDEX(Intramuraal!$O:$O,MATCH(B530,Intramuraal!$A:$A,0))="","",INDEX(Intramuraal!$O:$O,MATCH(B530,Intramuraal!$A:$A,0))),IFERROR(IF(INDEX(GVS!$O:$O,MATCH(B530,GVS!$A:$A,0))="","",INDEX(GVS!$O:$O,MATCH(B530,GVS!$A:$A,0))),"")))</f>
        <v>1e lijn</v>
      </c>
      <c r="I530" s="14" t="s">
        <v>7532</v>
      </c>
      <c r="J530" s="14" t="s">
        <v>7712</v>
      </c>
      <c r="K530" s="16" t="s">
        <v>9469</v>
      </c>
      <c r="L530" s="14" t="s">
        <v>7586</v>
      </c>
      <c r="M530" s="14" t="s">
        <v>7536</v>
      </c>
      <c r="N530" s="16" t="s">
        <v>9470</v>
      </c>
      <c r="O530" s="14" t="s">
        <v>7607</v>
      </c>
      <c r="P530" s="14" t="s">
        <v>9442</v>
      </c>
      <c r="Q530" s="16"/>
      <c r="R530" s="14" t="s">
        <v>9471</v>
      </c>
      <c r="S530" s="14" t="s">
        <v>9396</v>
      </c>
      <c r="T530" s="15" t="n">
        <v>46288</v>
      </c>
      <c r="U530" s="14" t="s">
        <v>168</v>
      </c>
    </row>
    <row r="531" customFormat="false" ht="15" hidden="false" customHeight="true" outlineLevel="0" collapsed="false">
      <c r="A531" s="14" t="str">
        <f aca="false">IF(B531="","","ARG-"&amp;TEXT(ROW()-1,"0000"))</f>
        <v>ARG-0530</v>
      </c>
      <c r="B531" s="14" t="s">
        <v>1356</v>
      </c>
      <c r="C531" s="14" t="str">
        <f aca="false">IF(B531="","",IF(LEFT(B531,3)="INT","Intramuraal",IF(LEFT(B531,3)="GVS","GVS","")))</f>
        <v>Intramuraal</v>
      </c>
      <c r="D531" s="14" t="str">
        <f aca="false">IF(B531="","",IFERROR(INDEX(Intramuraal!$F:$F,MATCH(B531,Intramuraal!$A:$A,0)),IFERROR(INDEX(GVS!$F:$F,MATCH(B531,GVS!$A:$A,0)),"onbekend ID")))</f>
        <v>pegunigalsidase alfa (Elfabrio®)</v>
      </c>
      <c r="E531" s="15" t="n">
        <f aca="false">IF(B531="","",IFERROR(IF(INDEX(Intramuraal!$C:$C,MATCH(B531,Intramuraal!$A:$A,0))="","",INDEX(Intramuraal!$C:$C,MATCH(B531,Intramuraal!$A:$A,0))),IFERROR(IF(INDEX(GVS!$C:$C,MATCH(B531,GVS!$A:$A,0))="","",INDEX(GVS!$C:$C,MATCH(B531,GVS!$A:$A,0))),"")))</f>
        <v>45455</v>
      </c>
      <c r="F531" s="14" t="str">
        <f aca="false">IF(B531="","",IFERROR(IF(INDEX(Intramuraal!$J:$J,MATCH(B531,Intramuraal!$A:$A,0))="","",INDEX(Intramuraal!$J:$J,MATCH(B531,Intramuraal!$A:$A,0))),IFERROR(IF(INDEX(GVS!$J:$J,MATCH(B531,GVS!$A:$A,0))="","",INDEX(GVS!$J:$J,MATCH(B531,GVS!$A:$A,0))),"")))</f>
        <v>Stofwisseling / endocrinologie / zeldzaam</v>
      </c>
      <c r="G531" s="14" t="str">
        <f aca="false">IF(B531="","",IFERROR(IF(INDEX(Intramuraal!$N:$N,MATCH(B531,Intramuraal!$A:$A,0))="","",INDEX(Intramuraal!$N:$N,MATCH(B531,Intramuraal!$A:$A,0))),IFERROR(IF(INDEX(GVS!$N:$N,MATCH(B531,GVS!$A:$A,0))="","",INDEX(GVS!$N:$N,MATCH(B531,GVS!$A:$A,0))),"")))</f>
        <v>Niet-oncologisch (zie Indicatie)</v>
      </c>
      <c r="H531" s="14" t="str">
        <f aca="false">IF(B531="","",IFERROR(IF(INDEX(Intramuraal!$O:$O,MATCH(B531,Intramuraal!$A:$A,0))="","",INDEX(Intramuraal!$O:$O,MATCH(B531,Intramuraal!$A:$A,0))),IFERROR(IF(INDEX(GVS!$O:$O,MATCH(B531,GVS!$A:$A,0))="","",INDEX(GVS!$O:$O,MATCH(B531,GVS!$A:$A,0))),"")))</f>
        <v>Meerdere lijnen / indicatiebreed</v>
      </c>
      <c r="I531" s="14" t="s">
        <v>7532</v>
      </c>
      <c r="J531" s="14" t="s">
        <v>8069</v>
      </c>
      <c r="K531" s="16" t="s">
        <v>9472</v>
      </c>
      <c r="L531" s="14" t="s">
        <v>7535</v>
      </c>
      <c r="M531" s="14" t="s">
        <v>7536</v>
      </c>
      <c r="N531" s="16" t="s">
        <v>9473</v>
      </c>
      <c r="O531" s="14" t="s">
        <v>7607</v>
      </c>
      <c r="P531" s="14" t="s">
        <v>8400</v>
      </c>
      <c r="Q531" s="16"/>
      <c r="R531" s="14" t="s">
        <v>9474</v>
      </c>
      <c r="S531" s="14" t="s">
        <v>9396</v>
      </c>
      <c r="T531" s="15" t="n">
        <v>46288</v>
      </c>
      <c r="U531" s="14" t="s">
        <v>168</v>
      </c>
    </row>
    <row r="532" customFormat="false" ht="15" hidden="false" customHeight="true" outlineLevel="0" collapsed="false">
      <c r="A532" s="14" t="str">
        <f aca="false">IF(B532="","","ARG-"&amp;TEXT(ROW()-1,"0000"))</f>
        <v>ARG-0531</v>
      </c>
      <c r="B532" s="14" t="s">
        <v>1356</v>
      </c>
      <c r="C532" s="14" t="str">
        <f aca="false">IF(B532="","",IF(LEFT(B532,3)="INT","Intramuraal",IF(LEFT(B532,3)="GVS","GVS","")))</f>
        <v>Intramuraal</v>
      </c>
      <c r="D532" s="14" t="str">
        <f aca="false">IF(B532="","",IFERROR(INDEX(Intramuraal!$F:$F,MATCH(B532,Intramuraal!$A:$A,0)),IFERROR(INDEX(GVS!$F:$F,MATCH(B532,GVS!$A:$A,0)),"onbekend ID")))</f>
        <v>pegunigalsidase alfa (Elfabrio®)</v>
      </c>
      <c r="E532" s="15" t="n">
        <f aca="false">IF(B532="","",IFERROR(IF(INDEX(Intramuraal!$C:$C,MATCH(B532,Intramuraal!$A:$A,0))="","",INDEX(Intramuraal!$C:$C,MATCH(B532,Intramuraal!$A:$A,0))),IFERROR(IF(INDEX(GVS!$C:$C,MATCH(B532,GVS!$A:$A,0))="","",INDEX(GVS!$C:$C,MATCH(B532,GVS!$A:$A,0))),"")))</f>
        <v>45455</v>
      </c>
      <c r="F532" s="14" t="str">
        <f aca="false">IF(B532="","",IFERROR(IF(INDEX(Intramuraal!$J:$J,MATCH(B532,Intramuraal!$A:$A,0))="","",INDEX(Intramuraal!$J:$J,MATCH(B532,Intramuraal!$A:$A,0))),IFERROR(IF(INDEX(GVS!$J:$J,MATCH(B532,GVS!$A:$A,0))="","",INDEX(GVS!$J:$J,MATCH(B532,GVS!$A:$A,0))),"")))</f>
        <v>Stofwisseling / endocrinologie / zeldzaam</v>
      </c>
      <c r="G532" s="14" t="str">
        <f aca="false">IF(B532="","",IFERROR(IF(INDEX(Intramuraal!$N:$N,MATCH(B532,Intramuraal!$A:$A,0))="","",INDEX(Intramuraal!$N:$N,MATCH(B532,Intramuraal!$A:$A,0))),IFERROR(IF(INDEX(GVS!$N:$N,MATCH(B532,GVS!$A:$A,0))="","",INDEX(GVS!$N:$N,MATCH(B532,GVS!$A:$A,0))),"")))</f>
        <v>Niet-oncologisch (zie Indicatie)</v>
      </c>
      <c r="H532" s="14" t="str">
        <f aca="false">IF(B532="","",IFERROR(IF(INDEX(Intramuraal!$O:$O,MATCH(B532,Intramuraal!$A:$A,0))="","",INDEX(Intramuraal!$O:$O,MATCH(B532,Intramuraal!$A:$A,0))),IFERROR(IF(INDEX(GVS!$O:$O,MATCH(B532,GVS!$A:$A,0))="","",INDEX(GVS!$O:$O,MATCH(B532,GVS!$A:$A,0))),"")))</f>
        <v>Meerdere lijnen / indicatiebreed</v>
      </c>
      <c r="I532" s="14" t="s">
        <v>7580</v>
      </c>
      <c r="J532" s="14" t="s">
        <v>7564</v>
      </c>
      <c r="K532" s="16" t="s">
        <v>9475</v>
      </c>
      <c r="L532" s="14" t="s">
        <v>7566</v>
      </c>
      <c r="M532" s="14" t="s">
        <v>7536</v>
      </c>
      <c r="N532" s="16" t="s">
        <v>9476</v>
      </c>
      <c r="O532" s="14" t="s">
        <v>7607</v>
      </c>
      <c r="P532" s="14" t="s">
        <v>8413</v>
      </c>
      <c r="Q532" s="16"/>
      <c r="R532" s="14" t="s">
        <v>9477</v>
      </c>
      <c r="S532" s="14" t="s">
        <v>9396</v>
      </c>
      <c r="T532" s="15" t="n">
        <v>46288</v>
      </c>
      <c r="U532" s="14" t="s">
        <v>168</v>
      </c>
    </row>
    <row r="533" customFormat="false" ht="15" hidden="false" customHeight="true" outlineLevel="0" collapsed="false">
      <c r="A533" s="14" t="str">
        <f aca="false">IF(B533="","","ARG-"&amp;TEXT(ROW()-1,"0000"))</f>
        <v>ARG-0532</v>
      </c>
      <c r="B533" s="14" t="s">
        <v>1356</v>
      </c>
      <c r="C533" s="14" t="str">
        <f aca="false">IF(B533="","",IF(LEFT(B533,3)="INT","Intramuraal",IF(LEFT(B533,3)="GVS","GVS","")))</f>
        <v>Intramuraal</v>
      </c>
      <c r="D533" s="14" t="str">
        <f aca="false">IF(B533="","",IFERROR(INDEX(Intramuraal!$F:$F,MATCH(B533,Intramuraal!$A:$A,0)),IFERROR(INDEX(GVS!$F:$F,MATCH(B533,GVS!$A:$A,0)),"onbekend ID")))</f>
        <v>pegunigalsidase alfa (Elfabrio®)</v>
      </c>
      <c r="E533" s="15" t="n">
        <f aca="false">IF(B533="","",IFERROR(IF(INDEX(Intramuraal!$C:$C,MATCH(B533,Intramuraal!$A:$A,0))="","",INDEX(Intramuraal!$C:$C,MATCH(B533,Intramuraal!$A:$A,0))),IFERROR(IF(INDEX(GVS!$C:$C,MATCH(B533,GVS!$A:$A,0))="","",INDEX(GVS!$C:$C,MATCH(B533,GVS!$A:$A,0))),"")))</f>
        <v>45455</v>
      </c>
      <c r="F533" s="14" t="str">
        <f aca="false">IF(B533="","",IFERROR(IF(INDEX(Intramuraal!$J:$J,MATCH(B533,Intramuraal!$A:$A,0))="","",INDEX(Intramuraal!$J:$J,MATCH(B533,Intramuraal!$A:$A,0))),IFERROR(IF(INDEX(GVS!$J:$J,MATCH(B533,GVS!$A:$A,0))="","",INDEX(GVS!$J:$J,MATCH(B533,GVS!$A:$A,0))),"")))</f>
        <v>Stofwisseling / endocrinologie / zeldzaam</v>
      </c>
      <c r="G533" s="14" t="str">
        <f aca="false">IF(B533="","",IFERROR(IF(INDEX(Intramuraal!$N:$N,MATCH(B533,Intramuraal!$A:$A,0))="","",INDEX(Intramuraal!$N:$N,MATCH(B533,Intramuraal!$A:$A,0))),IFERROR(IF(INDEX(GVS!$N:$N,MATCH(B533,GVS!$A:$A,0))="","",INDEX(GVS!$N:$N,MATCH(B533,GVS!$A:$A,0))),"")))</f>
        <v>Niet-oncologisch (zie Indicatie)</v>
      </c>
      <c r="H533" s="14" t="str">
        <f aca="false">IF(B533="","",IFERROR(IF(INDEX(Intramuraal!$O:$O,MATCH(B533,Intramuraal!$A:$A,0))="","",INDEX(Intramuraal!$O:$O,MATCH(B533,Intramuraal!$A:$A,0))),IFERROR(IF(INDEX(GVS!$O:$O,MATCH(B533,GVS!$A:$A,0))="","",INDEX(GVS!$O:$O,MATCH(B533,GVS!$A:$A,0))),"")))</f>
        <v>Meerdere lijnen / indicatiebreed</v>
      </c>
      <c r="I533" s="14" t="s">
        <v>7658</v>
      </c>
      <c r="J533" s="14" t="s">
        <v>7659</v>
      </c>
      <c r="K533" s="16" t="s">
        <v>9478</v>
      </c>
      <c r="L533" s="14" t="s">
        <v>7549</v>
      </c>
      <c r="M533" s="14" t="s">
        <v>7543</v>
      </c>
      <c r="N533" s="16" t="s">
        <v>9479</v>
      </c>
      <c r="O533" s="14" t="s">
        <v>7662</v>
      </c>
      <c r="P533" s="14" t="s">
        <v>9313</v>
      </c>
      <c r="Q533" s="16"/>
      <c r="R533" s="14" t="s">
        <v>9480</v>
      </c>
      <c r="S533" s="14" t="s">
        <v>9396</v>
      </c>
      <c r="T533" s="15" t="n">
        <v>46288</v>
      </c>
      <c r="U533" s="14" t="s">
        <v>168</v>
      </c>
    </row>
    <row r="534" customFormat="false" ht="15" hidden="false" customHeight="true" outlineLevel="0" collapsed="false">
      <c r="A534" s="14" t="str">
        <f aca="false">IF(B534="","","ARG-"&amp;TEXT(ROW()-1,"0000"))</f>
        <v>ARG-0533</v>
      </c>
      <c r="B534" s="14" t="s">
        <v>1314</v>
      </c>
      <c r="C534" s="14" t="str">
        <f aca="false">IF(B534="","",IF(LEFT(B534,3)="INT","Intramuraal",IF(LEFT(B534,3)="GVS","GVS","")))</f>
        <v>Intramuraal</v>
      </c>
      <c r="D534" s="14" t="str">
        <f aca="false">IF(B534="","",IFERROR(INDEX(Intramuraal!$F:$F,MATCH(B534,Intramuraal!$A:$A,0)),IFERROR(INDEX(GVS!$F:$F,MATCH(B534,GVS!$A:$A,0)),"onbekend ID")))</f>
        <v>sacituzumab govitecan (Trodelvy®)</v>
      </c>
      <c r="E534" s="15" t="n">
        <f aca="false">IF(B534="","",IFERROR(IF(INDEX(Intramuraal!$C:$C,MATCH(B534,Intramuraal!$A:$A,0))="","",INDEX(Intramuraal!$C:$C,MATCH(B534,Intramuraal!$A:$A,0))),IFERROR(IF(INDEX(GVS!$C:$C,MATCH(B534,GVS!$A:$A,0))="","",INDEX(GVS!$C:$C,MATCH(B534,GVS!$A:$A,0))),"")))</f>
        <v>45482</v>
      </c>
      <c r="F534" s="14" t="str">
        <f aca="false">IF(B534="","",IFERROR(IF(INDEX(Intramuraal!$J:$J,MATCH(B534,Intramuraal!$A:$A,0))="","",INDEX(Intramuraal!$J:$J,MATCH(B534,Intramuraal!$A:$A,0))),IFERROR(IF(INDEX(GVS!$J:$J,MATCH(B534,GVS!$A:$A,0))="","",INDEX(GVS!$J:$J,MATCH(B534,GVS!$A:$A,0))),"")))</f>
        <v>Oncologie (solide tumoren)</v>
      </c>
      <c r="G534" s="14" t="str">
        <f aca="false">IF(B534="","",IFERROR(IF(INDEX(Intramuraal!$N:$N,MATCH(B534,Intramuraal!$A:$A,0))="","",INDEX(Intramuraal!$N:$N,MATCH(B534,Intramuraal!$A:$A,0))),IFERROR(IF(INDEX(GVS!$N:$N,MATCH(B534,GVS!$A:$A,0))="","",INDEX(GVS!$N:$N,MATCH(B534,GVS!$A:$A,0))),"")))</f>
        <v>Borstkanker</v>
      </c>
      <c r="H534" s="14" t="str">
        <f aca="false">IF(B534="","",IFERROR(IF(INDEX(Intramuraal!$O:$O,MATCH(B534,Intramuraal!$A:$A,0))="","",INDEX(Intramuraal!$O:$O,MATCH(B534,Intramuraal!$A:$A,0))),IFERROR(IF(INDEX(GVS!$O:$O,MATCH(B534,GVS!$A:$A,0))="","",INDEX(GVS!$O:$O,MATCH(B534,GVS!$A:$A,0))),"")))</f>
        <v>3e lijn of later</v>
      </c>
      <c r="I534" s="14" t="s">
        <v>7580</v>
      </c>
      <c r="J534" s="14" t="s">
        <v>7559</v>
      </c>
      <c r="K534" s="16" t="s">
        <v>9481</v>
      </c>
      <c r="L534" s="14" t="s">
        <v>7535</v>
      </c>
      <c r="M534" s="14" t="s">
        <v>7536</v>
      </c>
      <c r="N534" s="16" t="s">
        <v>9482</v>
      </c>
      <c r="O534" s="14" t="s">
        <v>7607</v>
      </c>
      <c r="P534" s="14" t="s">
        <v>9483</v>
      </c>
      <c r="Q534" s="16"/>
      <c r="R534" s="14" t="s">
        <v>9484</v>
      </c>
      <c r="S534" s="14" t="s">
        <v>9485</v>
      </c>
      <c r="T534" s="15" t="n">
        <v>46288</v>
      </c>
      <c r="U534" s="14" t="s">
        <v>168</v>
      </c>
    </row>
    <row r="535" customFormat="false" ht="15" hidden="false" customHeight="true" outlineLevel="0" collapsed="false">
      <c r="A535" s="14" t="str">
        <f aca="false">IF(B535="","","ARG-"&amp;TEXT(ROW()-1,"0000"))</f>
        <v>ARG-0534</v>
      </c>
      <c r="B535" s="14" t="s">
        <v>1314</v>
      </c>
      <c r="C535" s="14" t="str">
        <f aca="false">IF(B535="","",IF(LEFT(B535,3)="INT","Intramuraal",IF(LEFT(B535,3)="GVS","GVS","")))</f>
        <v>Intramuraal</v>
      </c>
      <c r="D535" s="14" t="str">
        <f aca="false">IF(B535="","",IFERROR(INDEX(Intramuraal!$F:$F,MATCH(B535,Intramuraal!$A:$A,0)),IFERROR(INDEX(GVS!$F:$F,MATCH(B535,GVS!$A:$A,0)),"onbekend ID")))</f>
        <v>sacituzumab govitecan (Trodelvy®)</v>
      </c>
      <c r="E535" s="15" t="n">
        <f aca="false">IF(B535="","",IFERROR(IF(INDEX(Intramuraal!$C:$C,MATCH(B535,Intramuraal!$A:$A,0))="","",INDEX(Intramuraal!$C:$C,MATCH(B535,Intramuraal!$A:$A,0))),IFERROR(IF(INDEX(GVS!$C:$C,MATCH(B535,GVS!$A:$A,0))="","",INDEX(GVS!$C:$C,MATCH(B535,GVS!$A:$A,0))),"")))</f>
        <v>45482</v>
      </c>
      <c r="F535" s="14" t="str">
        <f aca="false">IF(B535="","",IFERROR(IF(INDEX(Intramuraal!$J:$J,MATCH(B535,Intramuraal!$A:$A,0))="","",INDEX(Intramuraal!$J:$J,MATCH(B535,Intramuraal!$A:$A,0))),IFERROR(IF(INDEX(GVS!$J:$J,MATCH(B535,GVS!$A:$A,0))="","",INDEX(GVS!$J:$J,MATCH(B535,GVS!$A:$A,0))),"")))</f>
        <v>Oncologie (solide tumoren)</v>
      </c>
      <c r="G535" s="14" t="str">
        <f aca="false">IF(B535="","",IFERROR(IF(INDEX(Intramuraal!$N:$N,MATCH(B535,Intramuraal!$A:$A,0))="","",INDEX(Intramuraal!$N:$N,MATCH(B535,Intramuraal!$A:$A,0))),IFERROR(IF(INDEX(GVS!$N:$N,MATCH(B535,GVS!$A:$A,0))="","",INDEX(GVS!$N:$N,MATCH(B535,GVS!$A:$A,0))),"")))</f>
        <v>Borstkanker</v>
      </c>
      <c r="H535" s="14" t="str">
        <f aca="false">IF(B535="","",IFERROR(IF(INDEX(Intramuraal!$O:$O,MATCH(B535,Intramuraal!$A:$A,0))="","",INDEX(Intramuraal!$O:$O,MATCH(B535,Intramuraal!$A:$A,0))),IFERROR(IF(INDEX(GVS!$O:$O,MATCH(B535,GVS!$A:$A,0))="","",INDEX(GVS!$O:$O,MATCH(B535,GVS!$A:$A,0))),"")))</f>
        <v>3e lijn of later</v>
      </c>
      <c r="I535" s="14" t="s">
        <v>7570</v>
      </c>
      <c r="J535" s="14" t="s">
        <v>2691</v>
      </c>
      <c r="K535" s="16" t="s">
        <v>9486</v>
      </c>
      <c r="L535" s="14" t="s">
        <v>7566</v>
      </c>
      <c r="M535" s="14" t="s">
        <v>7550</v>
      </c>
      <c r="N535" s="16" t="s">
        <v>9487</v>
      </c>
      <c r="O535" s="14" t="s">
        <v>7607</v>
      </c>
      <c r="P535" s="14" t="s">
        <v>7703</v>
      </c>
      <c r="Q535" s="16"/>
      <c r="R535" s="14" t="s">
        <v>9488</v>
      </c>
      <c r="S535" s="14" t="s">
        <v>9485</v>
      </c>
      <c r="T535" s="15" t="n">
        <v>46288</v>
      </c>
      <c r="U535" s="14" t="s">
        <v>168</v>
      </c>
    </row>
    <row r="536" customFormat="false" ht="15" hidden="false" customHeight="true" outlineLevel="0" collapsed="false">
      <c r="A536" s="14" t="str">
        <f aca="false">IF(B536="","","ARG-"&amp;TEXT(ROW()-1,"0000"))</f>
        <v>ARG-0535</v>
      </c>
      <c r="B536" s="14" t="s">
        <v>1296</v>
      </c>
      <c r="C536" s="14" t="str">
        <f aca="false">IF(B536="","",IF(LEFT(B536,3)="INT","Intramuraal",IF(LEFT(B536,3)="GVS","GVS","")))</f>
        <v>Intramuraal</v>
      </c>
      <c r="D536" s="14" t="str">
        <f aca="false">IF(B536="","",IFERROR(INDEX(Intramuraal!$F:$F,MATCH(B536,Intramuraal!$A:$A,0)),IFERROR(INDEX(GVS!$F:$F,MATCH(B536,GVS!$A:$A,0)),"onbekend ID")))</f>
        <v>dostarlimab (Jemperli®)</v>
      </c>
      <c r="E536" s="15" t="n">
        <f aca="false">IF(B536="","",IFERROR(IF(INDEX(Intramuraal!$C:$C,MATCH(B536,Intramuraal!$A:$A,0))="","",INDEX(Intramuraal!$C:$C,MATCH(B536,Intramuraal!$A:$A,0))),IFERROR(IF(INDEX(GVS!$C:$C,MATCH(B536,GVS!$A:$A,0))="","",INDEX(GVS!$C:$C,MATCH(B536,GVS!$A:$A,0))),"")))</f>
        <v>45483</v>
      </c>
      <c r="F536" s="14" t="str">
        <f aca="false">IF(B536="","",IFERROR(IF(INDEX(Intramuraal!$J:$J,MATCH(B536,Intramuraal!$A:$A,0))="","",INDEX(Intramuraal!$J:$J,MATCH(B536,Intramuraal!$A:$A,0))),IFERROR(IF(INDEX(GVS!$J:$J,MATCH(B536,GVS!$A:$A,0))="","",INDEX(GVS!$J:$J,MATCH(B536,GVS!$A:$A,0))),"")))</f>
        <v>Oncologie (solide tumoren)</v>
      </c>
      <c r="G536" s="14" t="str">
        <f aca="false">IF(B536="","",IFERROR(IF(INDEX(Intramuraal!$N:$N,MATCH(B536,Intramuraal!$A:$A,0))="","",INDEX(Intramuraal!$N:$N,MATCH(B536,Intramuraal!$A:$A,0))),IFERROR(IF(INDEX(GVS!$N:$N,MATCH(B536,GVS!$A:$A,0))="","",INDEX(GVS!$N:$N,MATCH(B536,GVS!$A:$A,0))),"")))</f>
        <v>Gynaecologische tumoren</v>
      </c>
      <c r="H536" s="14" t="str">
        <f aca="false">IF(B536="","",IFERROR(IF(INDEX(Intramuraal!$O:$O,MATCH(B536,Intramuraal!$A:$A,0))="","",INDEX(Intramuraal!$O:$O,MATCH(B536,Intramuraal!$A:$A,0))),IFERROR(IF(INDEX(GVS!$O:$O,MATCH(B536,GVS!$A:$A,0))="","",INDEX(GVS!$O:$O,MATCH(B536,GVS!$A:$A,0))),"")))</f>
        <v>1e lijn</v>
      </c>
      <c r="I536" s="14" t="s">
        <v>7532</v>
      </c>
      <c r="J536" s="14" t="s">
        <v>7678</v>
      </c>
      <c r="K536" s="16" t="s">
        <v>9489</v>
      </c>
      <c r="L536" s="14" t="s">
        <v>7535</v>
      </c>
      <c r="M536" s="14" t="s">
        <v>7536</v>
      </c>
      <c r="N536" s="16" t="s">
        <v>9490</v>
      </c>
      <c r="O536" s="14" t="s">
        <v>7607</v>
      </c>
      <c r="P536" s="14" t="s">
        <v>8400</v>
      </c>
      <c r="Q536" s="16"/>
      <c r="R536" s="14" t="s">
        <v>9491</v>
      </c>
      <c r="S536" s="14" t="s">
        <v>9485</v>
      </c>
      <c r="T536" s="15" t="n">
        <v>46288</v>
      </c>
      <c r="U536" s="14" t="s">
        <v>168</v>
      </c>
    </row>
    <row r="537" customFormat="false" ht="15" hidden="false" customHeight="true" outlineLevel="0" collapsed="false">
      <c r="A537" s="14" t="str">
        <f aca="false">IF(B537="","","ARG-"&amp;TEXT(ROW()-1,"0000"))</f>
        <v>ARG-0536</v>
      </c>
      <c r="B537" s="14" t="s">
        <v>1296</v>
      </c>
      <c r="C537" s="14" t="str">
        <f aca="false">IF(B537="","",IF(LEFT(B537,3)="INT","Intramuraal",IF(LEFT(B537,3)="GVS","GVS","")))</f>
        <v>Intramuraal</v>
      </c>
      <c r="D537" s="14" t="str">
        <f aca="false">IF(B537="","",IFERROR(INDEX(Intramuraal!$F:$F,MATCH(B537,Intramuraal!$A:$A,0)),IFERROR(INDEX(GVS!$F:$F,MATCH(B537,GVS!$A:$A,0)),"onbekend ID")))</f>
        <v>dostarlimab (Jemperli®)</v>
      </c>
      <c r="E537" s="15" t="n">
        <f aca="false">IF(B537="","",IFERROR(IF(INDEX(Intramuraal!$C:$C,MATCH(B537,Intramuraal!$A:$A,0))="","",INDEX(Intramuraal!$C:$C,MATCH(B537,Intramuraal!$A:$A,0))),IFERROR(IF(INDEX(GVS!$C:$C,MATCH(B537,GVS!$A:$A,0))="","",INDEX(GVS!$C:$C,MATCH(B537,GVS!$A:$A,0))),"")))</f>
        <v>45483</v>
      </c>
      <c r="F537" s="14" t="str">
        <f aca="false">IF(B537="","",IFERROR(IF(INDEX(Intramuraal!$J:$J,MATCH(B537,Intramuraal!$A:$A,0))="","",INDEX(Intramuraal!$J:$J,MATCH(B537,Intramuraal!$A:$A,0))),IFERROR(IF(INDEX(GVS!$J:$J,MATCH(B537,GVS!$A:$A,0))="","",INDEX(GVS!$J:$J,MATCH(B537,GVS!$A:$A,0))),"")))</f>
        <v>Oncologie (solide tumoren)</v>
      </c>
      <c r="G537" s="14" t="str">
        <f aca="false">IF(B537="","",IFERROR(IF(INDEX(Intramuraal!$N:$N,MATCH(B537,Intramuraal!$A:$A,0))="","",INDEX(Intramuraal!$N:$N,MATCH(B537,Intramuraal!$A:$A,0))),IFERROR(IF(INDEX(GVS!$N:$N,MATCH(B537,GVS!$A:$A,0))="","",INDEX(GVS!$N:$N,MATCH(B537,GVS!$A:$A,0))),"")))</f>
        <v>Gynaecologische tumoren</v>
      </c>
      <c r="H537" s="14" t="str">
        <f aca="false">IF(B537="","",IFERROR(IF(INDEX(Intramuraal!$O:$O,MATCH(B537,Intramuraal!$A:$A,0))="","",INDEX(Intramuraal!$O:$O,MATCH(B537,Intramuraal!$A:$A,0))),IFERROR(IF(INDEX(GVS!$O:$O,MATCH(B537,GVS!$A:$A,0))="","",INDEX(GVS!$O:$O,MATCH(B537,GVS!$A:$A,0))),"")))</f>
        <v>1e lijn</v>
      </c>
      <c r="I537" s="14" t="s">
        <v>7580</v>
      </c>
      <c r="J537" s="14" t="s">
        <v>7559</v>
      </c>
      <c r="K537" s="16" t="s">
        <v>9492</v>
      </c>
      <c r="L537" s="14" t="s">
        <v>7549</v>
      </c>
      <c r="M537" s="14" t="s">
        <v>7536</v>
      </c>
      <c r="N537" s="16" t="s">
        <v>9493</v>
      </c>
      <c r="O537" s="14" t="s">
        <v>7607</v>
      </c>
      <c r="P537" s="14" t="s">
        <v>8085</v>
      </c>
      <c r="Q537" s="16"/>
      <c r="R537" s="14" t="s">
        <v>9494</v>
      </c>
      <c r="S537" s="14" t="s">
        <v>9485</v>
      </c>
      <c r="T537" s="15" t="n">
        <v>46288</v>
      </c>
      <c r="U537" s="14" t="s">
        <v>168</v>
      </c>
    </row>
    <row r="538" customFormat="false" ht="15" hidden="false" customHeight="true" outlineLevel="0" collapsed="false">
      <c r="A538" s="14" t="str">
        <f aca="false">IF(B538="","","ARG-"&amp;TEXT(ROW()-1,"0000"))</f>
        <v>ARG-0537</v>
      </c>
      <c r="B538" s="14" t="s">
        <v>1296</v>
      </c>
      <c r="C538" s="14" t="str">
        <f aca="false">IF(B538="","",IF(LEFT(B538,3)="INT","Intramuraal",IF(LEFT(B538,3)="GVS","GVS","")))</f>
        <v>Intramuraal</v>
      </c>
      <c r="D538" s="14" t="str">
        <f aca="false">IF(B538="","",IFERROR(INDEX(Intramuraal!$F:$F,MATCH(B538,Intramuraal!$A:$A,0)),IFERROR(INDEX(GVS!$F:$F,MATCH(B538,GVS!$A:$A,0)),"onbekend ID")))</f>
        <v>dostarlimab (Jemperli®)</v>
      </c>
      <c r="E538" s="15" t="n">
        <f aca="false">IF(B538="","",IFERROR(IF(INDEX(Intramuraal!$C:$C,MATCH(B538,Intramuraal!$A:$A,0))="","",INDEX(Intramuraal!$C:$C,MATCH(B538,Intramuraal!$A:$A,0))),IFERROR(IF(INDEX(GVS!$C:$C,MATCH(B538,GVS!$A:$A,0))="","",INDEX(GVS!$C:$C,MATCH(B538,GVS!$A:$A,0))),"")))</f>
        <v>45483</v>
      </c>
      <c r="F538" s="14" t="str">
        <f aca="false">IF(B538="","",IFERROR(IF(INDEX(Intramuraal!$J:$J,MATCH(B538,Intramuraal!$A:$A,0))="","",INDEX(Intramuraal!$J:$J,MATCH(B538,Intramuraal!$A:$A,0))),IFERROR(IF(INDEX(GVS!$J:$J,MATCH(B538,GVS!$A:$A,0))="","",INDEX(GVS!$J:$J,MATCH(B538,GVS!$A:$A,0))),"")))</f>
        <v>Oncologie (solide tumoren)</v>
      </c>
      <c r="G538" s="14" t="str">
        <f aca="false">IF(B538="","",IFERROR(IF(INDEX(Intramuraal!$N:$N,MATCH(B538,Intramuraal!$A:$A,0))="","",INDEX(Intramuraal!$N:$N,MATCH(B538,Intramuraal!$A:$A,0))),IFERROR(IF(INDEX(GVS!$N:$N,MATCH(B538,GVS!$A:$A,0))="","",INDEX(GVS!$N:$N,MATCH(B538,GVS!$A:$A,0))),"")))</f>
        <v>Gynaecologische tumoren</v>
      </c>
      <c r="H538" s="14" t="str">
        <f aca="false">IF(B538="","",IFERROR(IF(INDEX(Intramuraal!$O:$O,MATCH(B538,Intramuraal!$A:$A,0))="","",INDEX(Intramuraal!$O:$O,MATCH(B538,Intramuraal!$A:$A,0))),IFERROR(IF(INDEX(GVS!$O:$O,MATCH(B538,GVS!$A:$A,0))="","",INDEX(GVS!$O:$O,MATCH(B538,GVS!$A:$A,0))),"")))</f>
        <v>1e lijn</v>
      </c>
      <c r="I538" s="14" t="s">
        <v>7580</v>
      </c>
      <c r="J538" s="14" t="s">
        <v>7604</v>
      </c>
      <c r="K538" s="16" t="s">
        <v>9495</v>
      </c>
      <c r="L538" s="14" t="s">
        <v>7566</v>
      </c>
      <c r="M538" s="14" t="s">
        <v>7536</v>
      </c>
      <c r="N538" s="16" t="s">
        <v>9496</v>
      </c>
      <c r="O538" s="14" t="s">
        <v>7607</v>
      </c>
      <c r="P538" s="14" t="s">
        <v>9497</v>
      </c>
      <c r="Q538" s="16"/>
      <c r="R538" s="14" t="s">
        <v>9498</v>
      </c>
      <c r="S538" s="14" t="s">
        <v>9485</v>
      </c>
      <c r="T538" s="15" t="n">
        <v>46288</v>
      </c>
      <c r="U538" s="14" t="s">
        <v>168</v>
      </c>
    </row>
    <row r="539" customFormat="false" ht="15" hidden="false" customHeight="true" outlineLevel="0" collapsed="false">
      <c r="A539" s="14" t="str">
        <f aca="false">IF(B539="","","ARG-"&amp;TEXT(ROW()-1,"0000"))</f>
        <v>ARG-0538</v>
      </c>
      <c r="B539" s="14" t="s">
        <v>1296</v>
      </c>
      <c r="C539" s="14" t="str">
        <f aca="false">IF(B539="","",IF(LEFT(B539,3)="INT","Intramuraal",IF(LEFT(B539,3)="GVS","GVS","")))</f>
        <v>Intramuraal</v>
      </c>
      <c r="D539" s="14" t="str">
        <f aca="false">IF(B539="","",IFERROR(INDEX(Intramuraal!$F:$F,MATCH(B539,Intramuraal!$A:$A,0)),IFERROR(INDEX(GVS!$F:$F,MATCH(B539,GVS!$A:$A,0)),"onbekend ID")))</f>
        <v>dostarlimab (Jemperli®)</v>
      </c>
      <c r="E539" s="15" t="n">
        <f aca="false">IF(B539="","",IFERROR(IF(INDEX(Intramuraal!$C:$C,MATCH(B539,Intramuraal!$A:$A,0))="","",INDEX(Intramuraal!$C:$C,MATCH(B539,Intramuraal!$A:$A,0))),IFERROR(IF(INDEX(GVS!$C:$C,MATCH(B539,GVS!$A:$A,0))="","",INDEX(GVS!$C:$C,MATCH(B539,GVS!$A:$A,0))),"")))</f>
        <v>45483</v>
      </c>
      <c r="F539" s="14" t="str">
        <f aca="false">IF(B539="","",IFERROR(IF(INDEX(Intramuraal!$J:$J,MATCH(B539,Intramuraal!$A:$A,0))="","",INDEX(Intramuraal!$J:$J,MATCH(B539,Intramuraal!$A:$A,0))),IFERROR(IF(INDEX(GVS!$J:$J,MATCH(B539,GVS!$A:$A,0))="","",INDEX(GVS!$J:$J,MATCH(B539,GVS!$A:$A,0))),"")))</f>
        <v>Oncologie (solide tumoren)</v>
      </c>
      <c r="G539" s="14" t="str">
        <f aca="false">IF(B539="","",IFERROR(IF(INDEX(Intramuraal!$N:$N,MATCH(B539,Intramuraal!$A:$A,0))="","",INDEX(Intramuraal!$N:$N,MATCH(B539,Intramuraal!$A:$A,0))),IFERROR(IF(INDEX(GVS!$N:$N,MATCH(B539,GVS!$A:$A,0))="","",INDEX(GVS!$N:$N,MATCH(B539,GVS!$A:$A,0))),"")))</f>
        <v>Gynaecologische tumoren</v>
      </c>
      <c r="H539" s="14" t="str">
        <f aca="false">IF(B539="","",IFERROR(IF(INDEX(Intramuraal!$O:$O,MATCH(B539,Intramuraal!$A:$A,0))="","",INDEX(Intramuraal!$O:$O,MATCH(B539,Intramuraal!$A:$A,0))),IFERROR(IF(INDEX(GVS!$O:$O,MATCH(B539,GVS!$A:$A,0))="","",INDEX(GVS!$O:$O,MATCH(B539,GVS!$A:$A,0))),"")))</f>
        <v>1e lijn</v>
      </c>
      <c r="I539" s="14" t="s">
        <v>7658</v>
      </c>
      <c r="J539" s="14" t="s">
        <v>7659</v>
      </c>
      <c r="K539" s="16" t="s">
        <v>9499</v>
      </c>
      <c r="L539" s="14" t="s">
        <v>7535</v>
      </c>
      <c r="M539" s="14" t="s">
        <v>7550</v>
      </c>
      <c r="N539" s="16" t="s">
        <v>9500</v>
      </c>
      <c r="O539" s="14" t="s">
        <v>7662</v>
      </c>
      <c r="P539" s="14" t="s">
        <v>9313</v>
      </c>
      <c r="Q539" s="16"/>
      <c r="R539" s="14" t="s">
        <v>9501</v>
      </c>
      <c r="S539" s="14" t="s">
        <v>9485</v>
      </c>
      <c r="T539" s="15" t="n">
        <v>46288</v>
      </c>
      <c r="U539" s="14" t="s">
        <v>168</v>
      </c>
    </row>
    <row r="540" customFormat="false" ht="15" hidden="false" customHeight="true" outlineLevel="0" collapsed="false">
      <c r="A540" s="14" t="str">
        <f aca="false">IF(B540="","","ARG-"&amp;TEXT(ROW()-1,"0000"))</f>
        <v>ARG-0539</v>
      </c>
      <c r="B540" s="14" t="s">
        <v>1268</v>
      </c>
      <c r="C540" s="14" t="str">
        <f aca="false">IF(B540="","",IF(LEFT(B540,3)="INT","Intramuraal",IF(LEFT(B540,3)="GVS","GVS","")))</f>
        <v>Intramuraal</v>
      </c>
      <c r="D540" s="14" t="str">
        <f aca="false">IF(B540="","",IFERROR(INDEX(Intramuraal!$F:$F,MATCH(B540,Intramuraal!$A:$A,0)),IFERROR(INDEX(GVS!$F:$F,MATCH(B540,GVS!$A:$A,0)),"onbekend ID")))</f>
        <v>etranacogene dezaparvovec (Hemgenix®)</v>
      </c>
      <c r="E540" s="15" t="n">
        <f aca="false">IF(B540="","",IFERROR(IF(INDEX(Intramuraal!$C:$C,MATCH(B540,Intramuraal!$A:$A,0))="","",INDEX(Intramuraal!$C:$C,MATCH(B540,Intramuraal!$A:$A,0))),IFERROR(IF(INDEX(GVS!$C:$C,MATCH(B540,GVS!$A:$A,0))="","",INDEX(GVS!$C:$C,MATCH(B540,GVS!$A:$A,0))),"")))</f>
        <v>45488</v>
      </c>
      <c r="F540" s="14" t="str">
        <f aca="false">IF(B540="","",IFERROR(IF(INDEX(Intramuraal!$J:$J,MATCH(B540,Intramuraal!$A:$A,0))="","",INDEX(Intramuraal!$J:$J,MATCH(B540,Intramuraal!$A:$A,0))),IFERROR(IF(INDEX(GVS!$J:$J,MATCH(B540,GVS!$A:$A,0))="","",INDEX(GVS!$J:$J,MATCH(B540,GVS!$A:$A,0))),"")))</f>
        <v>Hematologie (benigne)</v>
      </c>
      <c r="G540" s="14" t="str">
        <f aca="false">IF(B540="","",IFERROR(IF(INDEX(Intramuraal!$N:$N,MATCH(B540,Intramuraal!$A:$A,0))="","",INDEX(Intramuraal!$N:$N,MATCH(B540,Intramuraal!$A:$A,0))),IFERROR(IF(INDEX(GVS!$N:$N,MATCH(B540,GVS!$A:$A,0))="","",INDEX(GVS!$N:$N,MATCH(B540,GVS!$A:$A,0))),"")))</f>
        <v>Hemofilie</v>
      </c>
      <c r="H540" s="14" t="str">
        <f aca="false">IF(B540="","",IFERROR(IF(INDEX(Intramuraal!$O:$O,MATCH(B540,Intramuraal!$A:$A,0))="","",INDEX(Intramuraal!$O:$O,MATCH(B540,Intramuraal!$A:$A,0))),IFERROR(IF(INDEX(GVS!$O:$O,MATCH(B540,GVS!$A:$A,0))="","",INDEX(GVS!$O:$O,MATCH(B540,GVS!$A:$A,0))),"")))</f>
        <v>n.v.t. / onbekend</v>
      </c>
      <c r="I540" s="14" t="s">
        <v>7532</v>
      </c>
      <c r="J540" s="14" t="s">
        <v>7547</v>
      </c>
      <c r="K540" s="16" t="s">
        <v>9502</v>
      </c>
      <c r="L540" s="14" t="s">
        <v>7549</v>
      </c>
      <c r="M540" s="14" t="s">
        <v>7536</v>
      </c>
      <c r="N540" s="16" t="s">
        <v>9503</v>
      </c>
      <c r="O540" s="14" t="s">
        <v>7607</v>
      </c>
      <c r="P540" s="14" t="s">
        <v>8400</v>
      </c>
      <c r="Q540" s="16"/>
      <c r="R540" s="14" t="s">
        <v>9504</v>
      </c>
      <c r="S540" s="14" t="s">
        <v>9485</v>
      </c>
      <c r="T540" s="15" t="n">
        <v>46288</v>
      </c>
      <c r="U540" s="14" t="s">
        <v>168</v>
      </c>
    </row>
    <row r="541" customFormat="false" ht="15" hidden="false" customHeight="true" outlineLevel="0" collapsed="false">
      <c r="A541" s="14" t="str">
        <f aca="false">IF(B541="","","ARG-"&amp;TEXT(ROW()-1,"0000"))</f>
        <v>ARG-0540</v>
      </c>
      <c r="B541" s="14" t="s">
        <v>1268</v>
      </c>
      <c r="C541" s="14" t="str">
        <f aca="false">IF(B541="","",IF(LEFT(B541,3)="INT","Intramuraal",IF(LEFT(B541,3)="GVS","GVS","")))</f>
        <v>Intramuraal</v>
      </c>
      <c r="D541" s="14" t="str">
        <f aca="false">IF(B541="","",IFERROR(INDEX(Intramuraal!$F:$F,MATCH(B541,Intramuraal!$A:$A,0)),IFERROR(INDEX(GVS!$F:$F,MATCH(B541,GVS!$A:$A,0)),"onbekend ID")))</f>
        <v>etranacogene dezaparvovec (Hemgenix®)</v>
      </c>
      <c r="E541" s="15" t="n">
        <f aca="false">IF(B541="","",IFERROR(IF(INDEX(Intramuraal!$C:$C,MATCH(B541,Intramuraal!$A:$A,0))="","",INDEX(Intramuraal!$C:$C,MATCH(B541,Intramuraal!$A:$A,0))),IFERROR(IF(INDEX(GVS!$C:$C,MATCH(B541,GVS!$A:$A,0))="","",INDEX(GVS!$C:$C,MATCH(B541,GVS!$A:$A,0))),"")))</f>
        <v>45488</v>
      </c>
      <c r="F541" s="14" t="str">
        <f aca="false">IF(B541="","",IFERROR(IF(INDEX(Intramuraal!$J:$J,MATCH(B541,Intramuraal!$A:$A,0))="","",INDEX(Intramuraal!$J:$J,MATCH(B541,Intramuraal!$A:$A,0))),IFERROR(IF(INDEX(GVS!$J:$J,MATCH(B541,GVS!$A:$A,0))="","",INDEX(GVS!$J:$J,MATCH(B541,GVS!$A:$A,0))),"")))</f>
        <v>Hematologie (benigne)</v>
      </c>
      <c r="G541" s="14" t="str">
        <f aca="false">IF(B541="","",IFERROR(IF(INDEX(Intramuraal!$N:$N,MATCH(B541,Intramuraal!$A:$A,0))="","",INDEX(Intramuraal!$N:$N,MATCH(B541,Intramuraal!$A:$A,0))),IFERROR(IF(INDEX(GVS!$N:$N,MATCH(B541,GVS!$A:$A,0))="","",INDEX(GVS!$N:$N,MATCH(B541,GVS!$A:$A,0))),"")))</f>
        <v>Hemofilie</v>
      </c>
      <c r="H541" s="14" t="str">
        <f aca="false">IF(B541="","",IFERROR(IF(INDEX(Intramuraal!$O:$O,MATCH(B541,Intramuraal!$A:$A,0))="","",INDEX(Intramuraal!$O:$O,MATCH(B541,Intramuraal!$A:$A,0))),IFERROR(IF(INDEX(GVS!$O:$O,MATCH(B541,GVS!$A:$A,0))="","",INDEX(GVS!$O:$O,MATCH(B541,GVS!$A:$A,0))),"")))</f>
        <v>n.v.t. / onbekend</v>
      </c>
      <c r="I541" s="14" t="s">
        <v>7580</v>
      </c>
      <c r="J541" s="14" t="s">
        <v>7604</v>
      </c>
      <c r="K541" s="16" t="s">
        <v>9505</v>
      </c>
      <c r="L541" s="14" t="s">
        <v>7586</v>
      </c>
      <c r="M541" s="14" t="s">
        <v>7536</v>
      </c>
      <c r="N541" s="16" t="s">
        <v>9506</v>
      </c>
      <c r="O541" s="14" t="s">
        <v>7607</v>
      </c>
      <c r="P541" s="14" t="s">
        <v>9507</v>
      </c>
      <c r="Q541" s="16"/>
      <c r="R541" s="14" t="s">
        <v>9508</v>
      </c>
      <c r="S541" s="14" t="s">
        <v>9485</v>
      </c>
      <c r="T541" s="15" t="n">
        <v>46288</v>
      </c>
      <c r="U541" s="14" t="s">
        <v>168</v>
      </c>
    </row>
    <row r="542" customFormat="false" ht="15" hidden="false" customHeight="true" outlineLevel="0" collapsed="false">
      <c r="A542" s="14" t="str">
        <f aca="false">IF(B542="","","ARG-"&amp;TEXT(ROW()-1,"0000"))</f>
        <v>ARG-0541</v>
      </c>
      <c r="B542" s="14" t="s">
        <v>1268</v>
      </c>
      <c r="C542" s="14" t="str">
        <f aca="false">IF(B542="","",IF(LEFT(B542,3)="INT","Intramuraal",IF(LEFT(B542,3)="GVS","GVS","")))</f>
        <v>Intramuraal</v>
      </c>
      <c r="D542" s="14" t="str">
        <f aca="false">IF(B542="","",IFERROR(INDEX(Intramuraal!$F:$F,MATCH(B542,Intramuraal!$A:$A,0)),IFERROR(INDEX(GVS!$F:$F,MATCH(B542,GVS!$A:$A,0)),"onbekend ID")))</f>
        <v>etranacogene dezaparvovec (Hemgenix®)</v>
      </c>
      <c r="E542" s="15" t="n">
        <f aca="false">IF(B542="","",IFERROR(IF(INDEX(Intramuraal!$C:$C,MATCH(B542,Intramuraal!$A:$A,0))="","",INDEX(Intramuraal!$C:$C,MATCH(B542,Intramuraal!$A:$A,0))),IFERROR(IF(INDEX(GVS!$C:$C,MATCH(B542,GVS!$A:$A,0))="","",INDEX(GVS!$C:$C,MATCH(B542,GVS!$A:$A,0))),"")))</f>
        <v>45488</v>
      </c>
      <c r="F542" s="14" t="str">
        <f aca="false">IF(B542="","",IFERROR(IF(INDEX(Intramuraal!$J:$J,MATCH(B542,Intramuraal!$A:$A,0))="","",INDEX(Intramuraal!$J:$J,MATCH(B542,Intramuraal!$A:$A,0))),IFERROR(IF(INDEX(GVS!$J:$J,MATCH(B542,GVS!$A:$A,0))="","",INDEX(GVS!$J:$J,MATCH(B542,GVS!$A:$A,0))),"")))</f>
        <v>Hematologie (benigne)</v>
      </c>
      <c r="G542" s="14" t="str">
        <f aca="false">IF(B542="","",IFERROR(IF(INDEX(Intramuraal!$N:$N,MATCH(B542,Intramuraal!$A:$A,0))="","",INDEX(Intramuraal!$N:$N,MATCH(B542,Intramuraal!$A:$A,0))),IFERROR(IF(INDEX(GVS!$N:$N,MATCH(B542,GVS!$A:$A,0))="","",INDEX(GVS!$N:$N,MATCH(B542,GVS!$A:$A,0))),"")))</f>
        <v>Hemofilie</v>
      </c>
      <c r="H542" s="14" t="str">
        <f aca="false">IF(B542="","",IFERROR(IF(INDEX(Intramuraal!$O:$O,MATCH(B542,Intramuraal!$A:$A,0))="","",INDEX(Intramuraal!$O:$O,MATCH(B542,Intramuraal!$A:$A,0))),IFERROR(IF(INDEX(GVS!$O:$O,MATCH(B542,GVS!$A:$A,0))="","",INDEX(GVS!$O:$O,MATCH(B542,GVS!$A:$A,0))),"")))</f>
        <v>n.v.t. / onbekend</v>
      </c>
      <c r="I542" s="14" t="s">
        <v>7580</v>
      </c>
      <c r="J542" s="14" t="s">
        <v>7564</v>
      </c>
      <c r="K542" s="16" t="s">
        <v>9509</v>
      </c>
      <c r="L542" s="14" t="s">
        <v>7566</v>
      </c>
      <c r="M542" s="14" t="s">
        <v>7543</v>
      </c>
      <c r="N542" s="16" t="s">
        <v>9510</v>
      </c>
      <c r="O542" s="14" t="s">
        <v>7607</v>
      </c>
      <c r="P542" s="14" t="s">
        <v>9511</v>
      </c>
      <c r="Q542" s="16"/>
      <c r="R542" s="14" t="s">
        <v>9512</v>
      </c>
      <c r="S542" s="14" t="s">
        <v>9485</v>
      </c>
      <c r="T542" s="15" t="n">
        <v>46288</v>
      </c>
      <c r="U542" s="14" t="s">
        <v>168</v>
      </c>
    </row>
    <row r="543" customFormat="false" ht="15" hidden="false" customHeight="true" outlineLevel="0" collapsed="false">
      <c r="A543" s="14" t="str">
        <f aca="false">IF(B543="","","ARG-"&amp;TEXT(ROW()-1,"0000"))</f>
        <v>ARG-0542</v>
      </c>
      <c r="B543" s="14" t="s">
        <v>1268</v>
      </c>
      <c r="C543" s="14" t="str">
        <f aca="false">IF(B543="","",IF(LEFT(B543,3)="INT","Intramuraal",IF(LEFT(B543,3)="GVS","GVS","")))</f>
        <v>Intramuraal</v>
      </c>
      <c r="D543" s="14" t="str">
        <f aca="false">IF(B543="","",IFERROR(INDEX(Intramuraal!$F:$F,MATCH(B543,Intramuraal!$A:$A,0)),IFERROR(INDEX(GVS!$F:$F,MATCH(B543,GVS!$A:$A,0)),"onbekend ID")))</f>
        <v>etranacogene dezaparvovec (Hemgenix®)</v>
      </c>
      <c r="E543" s="15" t="n">
        <f aca="false">IF(B543="","",IFERROR(IF(INDEX(Intramuraal!$C:$C,MATCH(B543,Intramuraal!$A:$A,0))="","",INDEX(Intramuraal!$C:$C,MATCH(B543,Intramuraal!$A:$A,0))),IFERROR(IF(INDEX(GVS!$C:$C,MATCH(B543,GVS!$A:$A,0))="","",INDEX(GVS!$C:$C,MATCH(B543,GVS!$A:$A,0))),"")))</f>
        <v>45488</v>
      </c>
      <c r="F543" s="14" t="str">
        <f aca="false">IF(B543="","",IFERROR(IF(INDEX(Intramuraal!$J:$J,MATCH(B543,Intramuraal!$A:$A,0))="","",INDEX(Intramuraal!$J:$J,MATCH(B543,Intramuraal!$A:$A,0))),IFERROR(IF(INDEX(GVS!$J:$J,MATCH(B543,GVS!$A:$A,0))="","",INDEX(GVS!$J:$J,MATCH(B543,GVS!$A:$A,0))),"")))</f>
        <v>Hematologie (benigne)</v>
      </c>
      <c r="G543" s="14" t="str">
        <f aca="false">IF(B543="","",IFERROR(IF(INDEX(Intramuraal!$N:$N,MATCH(B543,Intramuraal!$A:$A,0))="","",INDEX(Intramuraal!$N:$N,MATCH(B543,Intramuraal!$A:$A,0))),IFERROR(IF(INDEX(GVS!$N:$N,MATCH(B543,GVS!$A:$A,0))="","",INDEX(GVS!$N:$N,MATCH(B543,GVS!$A:$A,0))),"")))</f>
        <v>Hemofilie</v>
      </c>
      <c r="H543" s="14" t="str">
        <f aca="false">IF(B543="","",IFERROR(IF(INDEX(Intramuraal!$O:$O,MATCH(B543,Intramuraal!$A:$A,0))="","",INDEX(Intramuraal!$O:$O,MATCH(B543,Intramuraal!$A:$A,0))),IFERROR(IF(INDEX(GVS!$O:$O,MATCH(B543,GVS!$A:$A,0))="","",INDEX(GVS!$O:$O,MATCH(B543,GVS!$A:$A,0))),"")))</f>
        <v>n.v.t. / onbekend</v>
      </c>
      <c r="I543" s="14" t="s">
        <v>7658</v>
      </c>
      <c r="J543" s="14" t="s">
        <v>7659</v>
      </c>
      <c r="K543" s="16" t="s">
        <v>9513</v>
      </c>
      <c r="L543" s="14" t="s">
        <v>7549</v>
      </c>
      <c r="M543" s="14" t="s">
        <v>7550</v>
      </c>
      <c r="N543" s="16" t="s">
        <v>9514</v>
      </c>
      <c r="O543" s="14" t="s">
        <v>7662</v>
      </c>
      <c r="P543" s="14" t="s">
        <v>9313</v>
      </c>
      <c r="Q543" s="16"/>
      <c r="R543" s="14" t="s">
        <v>9515</v>
      </c>
      <c r="S543" s="14" t="s">
        <v>9485</v>
      </c>
      <c r="T543" s="15" t="n">
        <v>46288</v>
      </c>
      <c r="U543" s="14" t="s">
        <v>168</v>
      </c>
    </row>
    <row r="544" customFormat="false" ht="15" hidden="false" customHeight="true" outlineLevel="0" collapsed="false">
      <c r="A544" s="14" t="str">
        <f aca="false">IF(B544="","","ARG-"&amp;TEXT(ROW()-1,"0000"))</f>
        <v>ARG-0543</v>
      </c>
      <c r="B544" s="14" t="s">
        <v>1268</v>
      </c>
      <c r="C544" s="14" t="str">
        <f aca="false">IF(B544="","",IF(LEFT(B544,3)="INT","Intramuraal",IF(LEFT(B544,3)="GVS","GVS","")))</f>
        <v>Intramuraal</v>
      </c>
      <c r="D544" s="14" t="str">
        <f aca="false">IF(B544="","",IFERROR(INDEX(Intramuraal!$F:$F,MATCH(B544,Intramuraal!$A:$A,0)),IFERROR(INDEX(GVS!$F:$F,MATCH(B544,GVS!$A:$A,0)),"onbekend ID")))</f>
        <v>etranacogene dezaparvovec (Hemgenix®)</v>
      </c>
      <c r="E544" s="15" t="n">
        <f aca="false">IF(B544="","",IFERROR(IF(INDEX(Intramuraal!$C:$C,MATCH(B544,Intramuraal!$A:$A,0))="","",INDEX(Intramuraal!$C:$C,MATCH(B544,Intramuraal!$A:$A,0))),IFERROR(IF(INDEX(GVS!$C:$C,MATCH(B544,GVS!$A:$A,0))="","",INDEX(GVS!$C:$C,MATCH(B544,GVS!$A:$A,0))),"")))</f>
        <v>45488</v>
      </c>
      <c r="F544" s="14" t="str">
        <f aca="false">IF(B544="","",IFERROR(IF(INDEX(Intramuraal!$J:$J,MATCH(B544,Intramuraal!$A:$A,0))="","",INDEX(Intramuraal!$J:$J,MATCH(B544,Intramuraal!$A:$A,0))),IFERROR(IF(INDEX(GVS!$J:$J,MATCH(B544,GVS!$A:$A,0))="","",INDEX(GVS!$J:$J,MATCH(B544,GVS!$A:$A,0))),"")))</f>
        <v>Hematologie (benigne)</v>
      </c>
      <c r="G544" s="14" t="str">
        <f aca="false">IF(B544="","",IFERROR(IF(INDEX(Intramuraal!$N:$N,MATCH(B544,Intramuraal!$A:$A,0))="","",INDEX(Intramuraal!$N:$N,MATCH(B544,Intramuraal!$A:$A,0))),IFERROR(IF(INDEX(GVS!$N:$N,MATCH(B544,GVS!$A:$A,0))="","",INDEX(GVS!$N:$N,MATCH(B544,GVS!$A:$A,0))),"")))</f>
        <v>Hemofilie</v>
      </c>
      <c r="H544" s="14" t="str">
        <f aca="false">IF(B544="","",IFERROR(IF(INDEX(Intramuraal!$O:$O,MATCH(B544,Intramuraal!$A:$A,0))="","",INDEX(Intramuraal!$O:$O,MATCH(B544,Intramuraal!$A:$A,0))),IFERROR(IF(INDEX(GVS!$O:$O,MATCH(B544,GVS!$A:$A,0))="","",INDEX(GVS!$O:$O,MATCH(B544,GVS!$A:$A,0))),"")))</f>
        <v>n.v.t. / onbekend</v>
      </c>
      <c r="I544" s="14" t="s">
        <v>7570</v>
      </c>
      <c r="J544" s="14" t="s">
        <v>2691</v>
      </c>
      <c r="K544" s="16" t="s">
        <v>9516</v>
      </c>
      <c r="L544" s="14" t="s">
        <v>7566</v>
      </c>
      <c r="M544" s="14" t="s">
        <v>7550</v>
      </c>
      <c r="N544" s="16" t="s">
        <v>9517</v>
      </c>
      <c r="O544" s="14" t="s">
        <v>7607</v>
      </c>
      <c r="P544" s="14" t="s">
        <v>9518</v>
      </c>
      <c r="Q544" s="16"/>
      <c r="R544" s="14" t="s">
        <v>9519</v>
      </c>
      <c r="S544" s="14" t="s">
        <v>9485</v>
      </c>
      <c r="T544" s="15" t="n">
        <v>46288</v>
      </c>
      <c r="U544" s="14" t="s">
        <v>168</v>
      </c>
    </row>
    <row r="545" customFormat="false" ht="15" hidden="false" customHeight="true" outlineLevel="0" collapsed="false">
      <c r="A545" s="14" t="str">
        <f aca="false">IF(B545="","","ARG-"&amp;TEXT(ROW()-1,"0000"))</f>
        <v>ARG-0544</v>
      </c>
      <c r="B545" s="14" t="s">
        <v>1250</v>
      </c>
      <c r="C545" s="14" t="str">
        <f aca="false">IF(B545="","",IF(LEFT(B545,3)="INT","Intramuraal",IF(LEFT(B545,3)="GVS","GVS","")))</f>
        <v>Intramuraal</v>
      </c>
      <c r="D545" s="14" t="str">
        <f aca="false">IF(B545="","",IFERROR(INDEX(Intramuraal!$F:$F,MATCH(B545,Intramuraal!$A:$A,0)),IFERROR(INDEX(GVS!$F:$F,MATCH(B545,GVS!$A:$A,0)),"onbekend ID")))</f>
        <v>cipaglucosidase alfa (Pombiliti®) in combinatie met miglustat (Opfolda®)</v>
      </c>
      <c r="E545" s="15" t="n">
        <f aca="false">IF(B545="","",IFERROR(IF(INDEX(Intramuraal!$C:$C,MATCH(B545,Intramuraal!$A:$A,0))="","",INDEX(Intramuraal!$C:$C,MATCH(B545,Intramuraal!$A:$A,0))),IFERROR(IF(INDEX(GVS!$C:$C,MATCH(B545,GVS!$A:$A,0))="","",INDEX(GVS!$C:$C,MATCH(B545,GVS!$A:$A,0))),"")))</f>
        <v>45503</v>
      </c>
      <c r="F545" s="14" t="str">
        <f aca="false">IF(B545="","",IFERROR(IF(INDEX(Intramuraal!$J:$J,MATCH(B545,Intramuraal!$A:$A,0))="","",INDEX(Intramuraal!$J:$J,MATCH(B545,Intramuraal!$A:$A,0))),IFERROR(IF(INDEX(GVS!$J:$J,MATCH(B545,GVS!$A:$A,0))="","",INDEX(GVS!$J:$J,MATCH(B545,GVS!$A:$A,0))),"")))</f>
        <v>Stofwisseling / endocrinologie / zeldzaam</v>
      </c>
      <c r="G545" s="14" t="str">
        <f aca="false">IF(B545="","",IFERROR(IF(INDEX(Intramuraal!$N:$N,MATCH(B545,Intramuraal!$A:$A,0))="","",INDEX(Intramuraal!$N:$N,MATCH(B545,Intramuraal!$A:$A,0))),IFERROR(IF(INDEX(GVS!$N:$N,MATCH(B545,GVS!$A:$A,0))="","",INDEX(GVS!$N:$N,MATCH(B545,GVS!$A:$A,0))),"")))</f>
        <v>Niet-oncologisch (zie Indicatie)</v>
      </c>
      <c r="H545" s="14" t="str">
        <f aca="false">IF(B545="","",IFERROR(IF(INDEX(Intramuraal!$O:$O,MATCH(B545,Intramuraal!$A:$A,0))="","",INDEX(Intramuraal!$O:$O,MATCH(B545,Intramuraal!$A:$A,0))),IFERROR(IF(INDEX(GVS!$O:$O,MATCH(B545,GVS!$A:$A,0))="","",INDEX(GVS!$O:$O,MATCH(B545,GVS!$A:$A,0))),"")))</f>
        <v>Meerdere lijnen / indicatiebreed</v>
      </c>
      <c r="I545" s="14" t="s">
        <v>7532</v>
      </c>
      <c r="J545" s="14" t="s">
        <v>8069</v>
      </c>
      <c r="K545" s="16" t="s">
        <v>9520</v>
      </c>
      <c r="L545" s="14" t="s">
        <v>7535</v>
      </c>
      <c r="M545" s="14" t="s">
        <v>7536</v>
      </c>
      <c r="N545" s="16" t="s">
        <v>9521</v>
      </c>
      <c r="O545" s="14" t="s">
        <v>7607</v>
      </c>
      <c r="P545" s="14" t="s">
        <v>9522</v>
      </c>
      <c r="Q545" s="16"/>
      <c r="R545" s="14" t="s">
        <v>9523</v>
      </c>
      <c r="S545" s="14" t="s">
        <v>9485</v>
      </c>
      <c r="T545" s="15" t="n">
        <v>46288</v>
      </c>
      <c r="U545" s="14" t="s">
        <v>168</v>
      </c>
    </row>
    <row r="546" customFormat="false" ht="15" hidden="false" customHeight="true" outlineLevel="0" collapsed="false">
      <c r="A546" s="14" t="str">
        <f aca="false">IF(B546="","","ARG-"&amp;TEXT(ROW()-1,"0000"))</f>
        <v>ARG-0545</v>
      </c>
      <c r="B546" s="14" t="s">
        <v>1250</v>
      </c>
      <c r="C546" s="14" t="str">
        <f aca="false">IF(B546="","",IF(LEFT(B546,3)="INT","Intramuraal",IF(LEFT(B546,3)="GVS","GVS","")))</f>
        <v>Intramuraal</v>
      </c>
      <c r="D546" s="14" t="str">
        <f aca="false">IF(B546="","",IFERROR(INDEX(Intramuraal!$F:$F,MATCH(B546,Intramuraal!$A:$A,0)),IFERROR(INDEX(GVS!$F:$F,MATCH(B546,GVS!$A:$A,0)),"onbekend ID")))</f>
        <v>cipaglucosidase alfa (Pombiliti®) in combinatie met miglustat (Opfolda®)</v>
      </c>
      <c r="E546" s="15" t="n">
        <f aca="false">IF(B546="","",IFERROR(IF(INDEX(Intramuraal!$C:$C,MATCH(B546,Intramuraal!$A:$A,0))="","",INDEX(Intramuraal!$C:$C,MATCH(B546,Intramuraal!$A:$A,0))),IFERROR(IF(INDEX(GVS!$C:$C,MATCH(B546,GVS!$A:$A,0))="","",INDEX(GVS!$C:$C,MATCH(B546,GVS!$A:$A,0))),"")))</f>
        <v>45503</v>
      </c>
      <c r="F546" s="14" t="str">
        <f aca="false">IF(B546="","",IFERROR(IF(INDEX(Intramuraal!$J:$J,MATCH(B546,Intramuraal!$A:$A,0))="","",INDEX(Intramuraal!$J:$J,MATCH(B546,Intramuraal!$A:$A,0))),IFERROR(IF(INDEX(GVS!$J:$J,MATCH(B546,GVS!$A:$A,0))="","",INDEX(GVS!$J:$J,MATCH(B546,GVS!$A:$A,0))),"")))</f>
        <v>Stofwisseling / endocrinologie / zeldzaam</v>
      </c>
      <c r="G546" s="14" t="str">
        <f aca="false">IF(B546="","",IFERROR(IF(INDEX(Intramuraal!$N:$N,MATCH(B546,Intramuraal!$A:$A,0))="","",INDEX(Intramuraal!$N:$N,MATCH(B546,Intramuraal!$A:$A,0))),IFERROR(IF(INDEX(GVS!$N:$N,MATCH(B546,GVS!$A:$A,0))="","",INDEX(GVS!$N:$N,MATCH(B546,GVS!$A:$A,0))),"")))</f>
        <v>Niet-oncologisch (zie Indicatie)</v>
      </c>
      <c r="H546" s="14" t="str">
        <f aca="false">IF(B546="","",IFERROR(IF(INDEX(Intramuraal!$O:$O,MATCH(B546,Intramuraal!$A:$A,0))="","",INDEX(Intramuraal!$O:$O,MATCH(B546,Intramuraal!$A:$A,0))),IFERROR(IF(INDEX(GVS!$O:$O,MATCH(B546,GVS!$A:$A,0))="","",INDEX(GVS!$O:$O,MATCH(B546,GVS!$A:$A,0))),"")))</f>
        <v>Meerdere lijnen / indicatiebreed</v>
      </c>
      <c r="I546" s="14" t="s">
        <v>7580</v>
      </c>
      <c r="J546" s="14" t="s">
        <v>7604</v>
      </c>
      <c r="K546" s="16" t="s">
        <v>9524</v>
      </c>
      <c r="L546" s="14" t="s">
        <v>7586</v>
      </c>
      <c r="M546" s="14" t="s">
        <v>7536</v>
      </c>
      <c r="N546" s="16" t="s">
        <v>9525</v>
      </c>
      <c r="O546" s="14" t="s">
        <v>7607</v>
      </c>
      <c r="P546" s="14" t="s">
        <v>9526</v>
      </c>
      <c r="Q546" s="16"/>
      <c r="R546" s="14" t="s">
        <v>9527</v>
      </c>
      <c r="S546" s="14" t="s">
        <v>9485</v>
      </c>
      <c r="T546" s="15" t="n">
        <v>46288</v>
      </c>
      <c r="U546" s="14" t="s">
        <v>168</v>
      </c>
    </row>
    <row r="547" customFormat="false" ht="15" hidden="false" customHeight="true" outlineLevel="0" collapsed="false">
      <c r="A547" s="14" t="str">
        <f aca="false">IF(B547="","","ARG-"&amp;TEXT(ROW()-1,"0000"))</f>
        <v>ARG-0546</v>
      </c>
      <c r="B547" s="14" t="s">
        <v>1250</v>
      </c>
      <c r="C547" s="14" t="str">
        <f aca="false">IF(B547="","",IF(LEFT(B547,3)="INT","Intramuraal",IF(LEFT(B547,3)="GVS","GVS","")))</f>
        <v>Intramuraal</v>
      </c>
      <c r="D547" s="14" t="str">
        <f aca="false">IF(B547="","",IFERROR(INDEX(Intramuraal!$F:$F,MATCH(B547,Intramuraal!$A:$A,0)),IFERROR(INDEX(GVS!$F:$F,MATCH(B547,GVS!$A:$A,0)),"onbekend ID")))</f>
        <v>cipaglucosidase alfa (Pombiliti®) in combinatie met miglustat (Opfolda®)</v>
      </c>
      <c r="E547" s="15" t="n">
        <f aca="false">IF(B547="","",IFERROR(IF(INDEX(Intramuraal!$C:$C,MATCH(B547,Intramuraal!$A:$A,0))="","",INDEX(Intramuraal!$C:$C,MATCH(B547,Intramuraal!$A:$A,0))),IFERROR(IF(INDEX(GVS!$C:$C,MATCH(B547,GVS!$A:$A,0))="","",INDEX(GVS!$C:$C,MATCH(B547,GVS!$A:$A,0))),"")))</f>
        <v>45503</v>
      </c>
      <c r="F547" s="14" t="str">
        <f aca="false">IF(B547="","",IFERROR(IF(INDEX(Intramuraal!$J:$J,MATCH(B547,Intramuraal!$A:$A,0))="","",INDEX(Intramuraal!$J:$J,MATCH(B547,Intramuraal!$A:$A,0))),IFERROR(IF(INDEX(GVS!$J:$J,MATCH(B547,GVS!$A:$A,0))="","",INDEX(GVS!$J:$J,MATCH(B547,GVS!$A:$A,0))),"")))</f>
        <v>Stofwisseling / endocrinologie / zeldzaam</v>
      </c>
      <c r="G547" s="14" t="str">
        <f aca="false">IF(B547="","",IFERROR(IF(INDEX(Intramuraal!$N:$N,MATCH(B547,Intramuraal!$A:$A,0))="","",INDEX(Intramuraal!$N:$N,MATCH(B547,Intramuraal!$A:$A,0))),IFERROR(IF(INDEX(GVS!$N:$N,MATCH(B547,GVS!$A:$A,0))="","",INDEX(GVS!$N:$N,MATCH(B547,GVS!$A:$A,0))),"")))</f>
        <v>Niet-oncologisch (zie Indicatie)</v>
      </c>
      <c r="H547" s="14" t="str">
        <f aca="false">IF(B547="","",IFERROR(IF(INDEX(Intramuraal!$O:$O,MATCH(B547,Intramuraal!$A:$A,0))="","",INDEX(Intramuraal!$O:$O,MATCH(B547,Intramuraal!$A:$A,0))),IFERROR(IF(INDEX(GVS!$O:$O,MATCH(B547,GVS!$A:$A,0))="","",INDEX(GVS!$O:$O,MATCH(B547,GVS!$A:$A,0))),"")))</f>
        <v>Meerdere lijnen / indicatiebreed</v>
      </c>
      <c r="I547" s="14" t="s">
        <v>7570</v>
      </c>
      <c r="J547" s="14" t="s">
        <v>2691</v>
      </c>
      <c r="K547" s="16" t="s">
        <v>9528</v>
      </c>
      <c r="L547" s="14" t="s">
        <v>7566</v>
      </c>
      <c r="M547" s="14" t="s">
        <v>7543</v>
      </c>
      <c r="N547" s="16" t="s">
        <v>9529</v>
      </c>
      <c r="O547" s="14" t="s">
        <v>7607</v>
      </c>
      <c r="P547" s="14" t="s">
        <v>9530</v>
      </c>
      <c r="Q547" s="16"/>
      <c r="R547" s="14" t="s">
        <v>9531</v>
      </c>
      <c r="S547" s="14" t="s">
        <v>9485</v>
      </c>
      <c r="T547" s="15" t="n">
        <v>46288</v>
      </c>
      <c r="U547" s="14" t="s">
        <v>168</v>
      </c>
    </row>
    <row r="548" customFormat="false" ht="15" hidden="false" customHeight="true" outlineLevel="0" collapsed="false">
      <c r="A548" s="14" t="str">
        <f aca="false">IF(B548="","","ARG-"&amp;TEXT(ROW()-1,"0000"))</f>
        <v>ARG-0547</v>
      </c>
      <c r="B548" s="14" t="s">
        <v>1250</v>
      </c>
      <c r="C548" s="14" t="str">
        <f aca="false">IF(B548="","",IF(LEFT(B548,3)="INT","Intramuraal",IF(LEFT(B548,3)="GVS","GVS","")))</f>
        <v>Intramuraal</v>
      </c>
      <c r="D548" s="14" t="str">
        <f aca="false">IF(B548="","",IFERROR(INDEX(Intramuraal!$F:$F,MATCH(B548,Intramuraal!$A:$A,0)),IFERROR(INDEX(GVS!$F:$F,MATCH(B548,GVS!$A:$A,0)),"onbekend ID")))</f>
        <v>cipaglucosidase alfa (Pombiliti®) in combinatie met miglustat (Opfolda®)</v>
      </c>
      <c r="E548" s="15" t="n">
        <f aca="false">IF(B548="","",IFERROR(IF(INDEX(Intramuraal!$C:$C,MATCH(B548,Intramuraal!$A:$A,0))="","",INDEX(Intramuraal!$C:$C,MATCH(B548,Intramuraal!$A:$A,0))),IFERROR(IF(INDEX(GVS!$C:$C,MATCH(B548,GVS!$A:$A,0))="","",INDEX(GVS!$C:$C,MATCH(B548,GVS!$A:$A,0))),"")))</f>
        <v>45503</v>
      </c>
      <c r="F548" s="14" t="str">
        <f aca="false">IF(B548="","",IFERROR(IF(INDEX(Intramuraal!$J:$J,MATCH(B548,Intramuraal!$A:$A,0))="","",INDEX(Intramuraal!$J:$J,MATCH(B548,Intramuraal!$A:$A,0))),IFERROR(IF(INDEX(GVS!$J:$J,MATCH(B548,GVS!$A:$A,0))="","",INDEX(GVS!$J:$J,MATCH(B548,GVS!$A:$A,0))),"")))</f>
        <v>Stofwisseling / endocrinologie / zeldzaam</v>
      </c>
      <c r="G548" s="14" t="str">
        <f aca="false">IF(B548="","",IFERROR(IF(INDEX(Intramuraal!$N:$N,MATCH(B548,Intramuraal!$A:$A,0))="","",INDEX(Intramuraal!$N:$N,MATCH(B548,Intramuraal!$A:$A,0))),IFERROR(IF(INDEX(GVS!$N:$N,MATCH(B548,GVS!$A:$A,0))="","",INDEX(GVS!$N:$N,MATCH(B548,GVS!$A:$A,0))),"")))</f>
        <v>Niet-oncologisch (zie Indicatie)</v>
      </c>
      <c r="H548" s="14" t="str">
        <f aca="false">IF(B548="","",IFERROR(IF(INDEX(Intramuraal!$O:$O,MATCH(B548,Intramuraal!$A:$A,0))="","",INDEX(Intramuraal!$O:$O,MATCH(B548,Intramuraal!$A:$A,0))),IFERROR(IF(INDEX(GVS!$O:$O,MATCH(B548,GVS!$A:$A,0))="","",INDEX(GVS!$O:$O,MATCH(B548,GVS!$A:$A,0))),"")))</f>
        <v>Meerdere lijnen / indicatiebreed</v>
      </c>
      <c r="I548" s="14" t="s">
        <v>7658</v>
      </c>
      <c r="J548" s="14" t="s">
        <v>7659</v>
      </c>
      <c r="K548" s="16" t="s">
        <v>9532</v>
      </c>
      <c r="L548" s="14" t="s">
        <v>7549</v>
      </c>
      <c r="M548" s="14" t="s">
        <v>7550</v>
      </c>
      <c r="N548" s="16" t="s">
        <v>9533</v>
      </c>
      <c r="O548" s="14" t="s">
        <v>7662</v>
      </c>
      <c r="P548" s="14" t="s">
        <v>8427</v>
      </c>
      <c r="Q548" s="16"/>
      <c r="R548" s="14" t="s">
        <v>9534</v>
      </c>
      <c r="S548" s="14" t="s">
        <v>9485</v>
      </c>
      <c r="T548" s="15" t="n">
        <v>46288</v>
      </c>
      <c r="U548" s="14" t="s">
        <v>168</v>
      </c>
    </row>
    <row r="549" customFormat="false" ht="15" hidden="false" customHeight="true" outlineLevel="0" collapsed="false">
      <c r="A549" s="14" t="str">
        <f aca="false">IF(B549="","","ARG-"&amp;TEXT(ROW()-1,"0000"))</f>
        <v>ARG-0548</v>
      </c>
      <c r="B549" s="14" t="s">
        <v>1239</v>
      </c>
      <c r="C549" s="14" t="str">
        <f aca="false">IF(B549="","",IF(LEFT(B549,3)="INT","Intramuraal",IF(LEFT(B549,3)="GVS","GVS","")))</f>
        <v>Intramuraal</v>
      </c>
      <c r="D549" s="14" t="str">
        <f aca="false">IF(B549="","",IFERROR(INDEX(Intramuraal!$F:$F,MATCH(B549,Intramuraal!$A:$A,0)),IFERROR(INDEX(GVS!$F:$F,MATCH(B549,GVS!$A:$A,0)),"onbekend ID")))</f>
        <v>mirikizumab (Omvoh®)</v>
      </c>
      <c r="E549" s="15" t="n">
        <f aca="false">IF(B549="","",IFERROR(IF(INDEX(Intramuraal!$C:$C,MATCH(B549,Intramuraal!$A:$A,0))="","",INDEX(Intramuraal!$C:$C,MATCH(B549,Intramuraal!$A:$A,0))),IFERROR(IF(INDEX(GVS!$C:$C,MATCH(B549,GVS!$A:$A,0))="","",INDEX(GVS!$C:$C,MATCH(B549,GVS!$A:$A,0))),"")))</f>
        <v>45511</v>
      </c>
      <c r="F549" s="14" t="str">
        <f aca="false">IF(B549="","",IFERROR(IF(INDEX(Intramuraal!$J:$J,MATCH(B549,Intramuraal!$A:$A,0))="","",INDEX(Intramuraal!$J:$J,MATCH(B549,Intramuraal!$A:$A,0))),IFERROR(IF(INDEX(GVS!$J:$J,MATCH(B549,GVS!$A:$A,0))="","",INDEX(GVS!$J:$J,MATCH(B549,GVS!$A:$A,0))),"")))</f>
        <v>Immunologie / IBD / dermatologie / reumatologie</v>
      </c>
      <c r="G549" s="14" t="str">
        <f aca="false">IF(B549="","",IFERROR(IF(INDEX(Intramuraal!$N:$N,MATCH(B549,Intramuraal!$A:$A,0))="","",INDEX(Intramuraal!$N:$N,MATCH(B549,Intramuraal!$A:$A,0))),IFERROR(IF(INDEX(GVS!$N:$N,MATCH(B549,GVS!$A:$A,0))="","",INDEX(GVS!$N:$N,MATCH(B549,GVS!$A:$A,0))),"")))</f>
        <v>Niet-oncologisch (zie Indicatie)</v>
      </c>
      <c r="H549" s="14" t="str">
        <f aca="false">IF(B549="","",IFERROR(IF(INDEX(Intramuraal!$O:$O,MATCH(B549,Intramuraal!$A:$A,0))="","",INDEX(Intramuraal!$O:$O,MATCH(B549,Intramuraal!$A:$A,0))),IFERROR(IF(INDEX(GVS!$O:$O,MATCH(B549,GVS!$A:$A,0))="","",INDEX(GVS!$O:$O,MATCH(B549,GVS!$A:$A,0))),"")))</f>
        <v>3e lijn of later</v>
      </c>
      <c r="I549" s="14" t="s">
        <v>7532</v>
      </c>
      <c r="J549" s="14" t="s">
        <v>8069</v>
      </c>
      <c r="K549" s="16" t="s">
        <v>9535</v>
      </c>
      <c r="L549" s="14" t="s">
        <v>7535</v>
      </c>
      <c r="M549" s="14" t="s">
        <v>7536</v>
      </c>
      <c r="N549" s="16" t="s">
        <v>9536</v>
      </c>
      <c r="O549" s="14" t="s">
        <v>7607</v>
      </c>
      <c r="P549" s="14" t="s">
        <v>8400</v>
      </c>
      <c r="Q549" s="16"/>
      <c r="R549" s="14" t="s">
        <v>9537</v>
      </c>
      <c r="S549" s="14" t="s">
        <v>9485</v>
      </c>
      <c r="T549" s="15" t="n">
        <v>46288</v>
      </c>
      <c r="U549" s="14" t="s">
        <v>168</v>
      </c>
    </row>
    <row r="550" customFormat="false" ht="15" hidden="false" customHeight="true" outlineLevel="0" collapsed="false">
      <c r="A550" s="14" t="str">
        <f aca="false">IF(B550="","","ARG-"&amp;TEXT(ROW()-1,"0000"))</f>
        <v>ARG-0549</v>
      </c>
      <c r="B550" s="14" t="s">
        <v>1239</v>
      </c>
      <c r="C550" s="14" t="str">
        <f aca="false">IF(B550="","",IF(LEFT(B550,3)="INT","Intramuraal",IF(LEFT(B550,3)="GVS","GVS","")))</f>
        <v>Intramuraal</v>
      </c>
      <c r="D550" s="14" t="str">
        <f aca="false">IF(B550="","",IFERROR(INDEX(Intramuraal!$F:$F,MATCH(B550,Intramuraal!$A:$A,0)),IFERROR(INDEX(GVS!$F:$F,MATCH(B550,GVS!$A:$A,0)),"onbekend ID")))</f>
        <v>mirikizumab (Omvoh®)</v>
      </c>
      <c r="E550" s="15" t="n">
        <f aca="false">IF(B550="","",IFERROR(IF(INDEX(Intramuraal!$C:$C,MATCH(B550,Intramuraal!$A:$A,0))="","",INDEX(Intramuraal!$C:$C,MATCH(B550,Intramuraal!$A:$A,0))),IFERROR(IF(INDEX(GVS!$C:$C,MATCH(B550,GVS!$A:$A,0))="","",INDEX(GVS!$C:$C,MATCH(B550,GVS!$A:$A,0))),"")))</f>
        <v>45511</v>
      </c>
      <c r="F550" s="14" t="str">
        <f aca="false">IF(B550="","",IFERROR(IF(INDEX(Intramuraal!$J:$J,MATCH(B550,Intramuraal!$A:$A,0))="","",INDEX(Intramuraal!$J:$J,MATCH(B550,Intramuraal!$A:$A,0))),IFERROR(IF(INDEX(GVS!$J:$J,MATCH(B550,GVS!$A:$A,0))="","",INDEX(GVS!$J:$J,MATCH(B550,GVS!$A:$A,0))),"")))</f>
        <v>Immunologie / IBD / dermatologie / reumatologie</v>
      </c>
      <c r="G550" s="14" t="str">
        <f aca="false">IF(B550="","",IFERROR(IF(INDEX(Intramuraal!$N:$N,MATCH(B550,Intramuraal!$A:$A,0))="","",INDEX(Intramuraal!$N:$N,MATCH(B550,Intramuraal!$A:$A,0))),IFERROR(IF(INDEX(GVS!$N:$N,MATCH(B550,GVS!$A:$A,0))="","",INDEX(GVS!$N:$N,MATCH(B550,GVS!$A:$A,0))),"")))</f>
        <v>Niet-oncologisch (zie Indicatie)</v>
      </c>
      <c r="H550" s="14" t="str">
        <f aca="false">IF(B550="","",IFERROR(IF(INDEX(Intramuraal!$O:$O,MATCH(B550,Intramuraal!$A:$A,0))="","",INDEX(Intramuraal!$O:$O,MATCH(B550,Intramuraal!$A:$A,0))),IFERROR(IF(INDEX(GVS!$O:$O,MATCH(B550,GVS!$A:$A,0))="","",INDEX(GVS!$O:$O,MATCH(B550,GVS!$A:$A,0))),"")))</f>
        <v>3e lijn of later</v>
      </c>
      <c r="I550" s="14" t="s">
        <v>7658</v>
      </c>
      <c r="J550" s="14" t="s">
        <v>7659</v>
      </c>
      <c r="K550" s="16" t="s">
        <v>9538</v>
      </c>
      <c r="L550" s="14" t="s">
        <v>7549</v>
      </c>
      <c r="M550" s="14" t="s">
        <v>7536</v>
      </c>
      <c r="N550" s="16" t="s">
        <v>9539</v>
      </c>
      <c r="O550" s="14" t="s">
        <v>7662</v>
      </c>
      <c r="P550" s="14" t="s">
        <v>9507</v>
      </c>
      <c r="Q550" s="16"/>
      <c r="R550" s="14" t="s">
        <v>9540</v>
      </c>
      <c r="S550" s="14" t="s">
        <v>9485</v>
      </c>
      <c r="T550" s="15" t="n">
        <v>46288</v>
      </c>
      <c r="U550" s="14" t="s">
        <v>168</v>
      </c>
    </row>
    <row r="551" customFormat="false" ht="15" hidden="false" customHeight="true" outlineLevel="0" collapsed="false">
      <c r="A551" s="14" t="str">
        <f aca="false">IF(B551="","","ARG-"&amp;TEXT(ROW()-1,"0000"))</f>
        <v>ARG-0550</v>
      </c>
      <c r="B551" s="14" t="s">
        <v>1239</v>
      </c>
      <c r="C551" s="14" t="str">
        <f aca="false">IF(B551="","",IF(LEFT(B551,3)="INT","Intramuraal",IF(LEFT(B551,3)="GVS","GVS","")))</f>
        <v>Intramuraal</v>
      </c>
      <c r="D551" s="14" t="str">
        <f aca="false">IF(B551="","",IFERROR(INDEX(Intramuraal!$F:$F,MATCH(B551,Intramuraal!$A:$A,0)),IFERROR(INDEX(GVS!$F:$F,MATCH(B551,GVS!$A:$A,0)),"onbekend ID")))</f>
        <v>mirikizumab (Omvoh®)</v>
      </c>
      <c r="E551" s="15" t="n">
        <f aca="false">IF(B551="","",IFERROR(IF(INDEX(Intramuraal!$C:$C,MATCH(B551,Intramuraal!$A:$A,0))="","",INDEX(Intramuraal!$C:$C,MATCH(B551,Intramuraal!$A:$A,0))),IFERROR(IF(INDEX(GVS!$C:$C,MATCH(B551,GVS!$A:$A,0))="","",INDEX(GVS!$C:$C,MATCH(B551,GVS!$A:$A,0))),"")))</f>
        <v>45511</v>
      </c>
      <c r="F551" s="14" t="str">
        <f aca="false">IF(B551="","",IFERROR(IF(INDEX(Intramuraal!$J:$J,MATCH(B551,Intramuraal!$A:$A,0))="","",INDEX(Intramuraal!$J:$J,MATCH(B551,Intramuraal!$A:$A,0))),IFERROR(IF(INDEX(GVS!$J:$J,MATCH(B551,GVS!$A:$A,0))="","",INDEX(GVS!$J:$J,MATCH(B551,GVS!$A:$A,0))),"")))</f>
        <v>Immunologie / IBD / dermatologie / reumatologie</v>
      </c>
      <c r="G551" s="14" t="str">
        <f aca="false">IF(B551="","",IFERROR(IF(INDEX(Intramuraal!$N:$N,MATCH(B551,Intramuraal!$A:$A,0))="","",INDEX(Intramuraal!$N:$N,MATCH(B551,Intramuraal!$A:$A,0))),IFERROR(IF(INDEX(GVS!$N:$N,MATCH(B551,GVS!$A:$A,0))="","",INDEX(GVS!$N:$N,MATCH(B551,GVS!$A:$A,0))),"")))</f>
        <v>Niet-oncologisch (zie Indicatie)</v>
      </c>
      <c r="H551" s="14" t="str">
        <f aca="false">IF(B551="","",IFERROR(IF(INDEX(Intramuraal!$O:$O,MATCH(B551,Intramuraal!$A:$A,0))="","",INDEX(Intramuraal!$O:$O,MATCH(B551,Intramuraal!$A:$A,0))),IFERROR(IF(INDEX(GVS!$O:$O,MATCH(B551,GVS!$A:$A,0))="","",INDEX(GVS!$O:$O,MATCH(B551,GVS!$A:$A,0))),"")))</f>
        <v>3e lijn of later</v>
      </c>
      <c r="I551" s="14" t="s">
        <v>7580</v>
      </c>
      <c r="J551" s="14" t="s">
        <v>7564</v>
      </c>
      <c r="K551" s="16" t="s">
        <v>9541</v>
      </c>
      <c r="L551" s="14" t="s">
        <v>7566</v>
      </c>
      <c r="M551" s="14" t="s">
        <v>7550</v>
      </c>
      <c r="N551" s="16" t="s">
        <v>9542</v>
      </c>
      <c r="O551" s="14" t="s">
        <v>7607</v>
      </c>
      <c r="P551" s="14" t="s">
        <v>8085</v>
      </c>
      <c r="Q551" s="16"/>
      <c r="R551" s="14" t="s">
        <v>9543</v>
      </c>
      <c r="S551" s="14" t="s">
        <v>9485</v>
      </c>
      <c r="T551" s="15" t="n">
        <v>46288</v>
      </c>
      <c r="U551" s="14" t="s">
        <v>168</v>
      </c>
    </row>
    <row r="552" customFormat="false" ht="15" hidden="false" customHeight="true" outlineLevel="0" collapsed="false">
      <c r="A552" s="14" t="str">
        <f aca="false">IF(B552="","","ARG-"&amp;TEXT(ROW()-1,"0000"))</f>
        <v>ARG-0551</v>
      </c>
      <c r="B552" s="14" t="s">
        <v>1217</v>
      </c>
      <c r="C552" s="14" t="str">
        <f aca="false">IF(B552="","",IF(LEFT(B552,3)="INT","Intramuraal",IF(LEFT(B552,3)="GVS","GVS","")))</f>
        <v>Intramuraal</v>
      </c>
      <c r="D552" s="14" t="str">
        <f aca="false">IF(B552="","",IFERROR(INDEX(Intramuraal!$F:$F,MATCH(B552,Intramuraal!$A:$A,0)),IFERROR(INDEX(GVS!$F:$F,MATCH(B552,GVS!$A:$A,0)),"onbekend ID")))</f>
        <v>bimekizumab (Bimzelx®)</v>
      </c>
      <c r="E552" s="15" t="n">
        <f aca="false">IF(B552="","",IFERROR(IF(INDEX(Intramuraal!$C:$C,MATCH(B552,Intramuraal!$A:$A,0))="","",INDEX(Intramuraal!$C:$C,MATCH(B552,Intramuraal!$A:$A,0))),IFERROR(IF(INDEX(GVS!$C:$C,MATCH(B552,GVS!$A:$A,0))="","",INDEX(GVS!$C:$C,MATCH(B552,GVS!$A:$A,0))),"")))</f>
        <v>45523</v>
      </c>
      <c r="F552" s="14" t="str">
        <f aca="false">IF(B552="","",IFERROR(IF(INDEX(Intramuraal!$J:$J,MATCH(B552,Intramuraal!$A:$A,0))="","",INDEX(Intramuraal!$J:$J,MATCH(B552,Intramuraal!$A:$A,0))),IFERROR(IF(INDEX(GVS!$J:$J,MATCH(B552,GVS!$A:$A,0))="","",INDEX(GVS!$J:$J,MATCH(B552,GVS!$A:$A,0))),"")))</f>
        <v>Immunologie / IBD / dermatologie / reumatologie</v>
      </c>
      <c r="G552" s="14" t="str">
        <f aca="false">IF(B552="","",IFERROR(IF(INDEX(Intramuraal!$N:$N,MATCH(B552,Intramuraal!$A:$A,0))="","",INDEX(Intramuraal!$N:$N,MATCH(B552,Intramuraal!$A:$A,0))),IFERROR(IF(INDEX(GVS!$N:$N,MATCH(B552,GVS!$A:$A,0))="","",INDEX(GVS!$N:$N,MATCH(B552,GVS!$A:$A,0))),"")))</f>
        <v>Niet-oncologisch (zie Indicatie)</v>
      </c>
      <c r="H552" s="14" t="str">
        <f aca="false">IF(B552="","",IFERROR(IF(INDEX(Intramuraal!$O:$O,MATCH(B552,Intramuraal!$A:$A,0))="","",INDEX(Intramuraal!$O:$O,MATCH(B552,Intramuraal!$A:$A,0))),IFERROR(IF(INDEX(GVS!$O:$O,MATCH(B552,GVS!$A:$A,0))="","",INDEX(GVS!$O:$O,MATCH(B552,GVS!$A:$A,0))),"")))</f>
        <v>3e lijn of later</v>
      </c>
      <c r="I552" s="14" t="s">
        <v>7532</v>
      </c>
      <c r="J552" s="14" t="s">
        <v>8069</v>
      </c>
      <c r="K552" s="16" t="s">
        <v>9544</v>
      </c>
      <c r="L552" s="14" t="s">
        <v>7535</v>
      </c>
      <c r="M552" s="14" t="s">
        <v>7536</v>
      </c>
      <c r="N552" s="16" t="s">
        <v>9545</v>
      </c>
      <c r="O552" s="14" t="s">
        <v>7607</v>
      </c>
      <c r="P552" s="14" t="s">
        <v>9546</v>
      </c>
      <c r="Q552" s="16"/>
      <c r="R552" s="14" t="s">
        <v>9547</v>
      </c>
      <c r="S552" s="14" t="s">
        <v>9485</v>
      </c>
      <c r="T552" s="15" t="n">
        <v>46288</v>
      </c>
      <c r="U552" s="14" t="s">
        <v>168</v>
      </c>
    </row>
    <row r="553" customFormat="false" ht="15" hidden="false" customHeight="true" outlineLevel="0" collapsed="false">
      <c r="A553" s="14" t="str">
        <f aca="false">IF(B553="","","ARG-"&amp;TEXT(ROW()-1,"0000"))</f>
        <v>ARG-0552</v>
      </c>
      <c r="B553" s="14" t="s">
        <v>1217</v>
      </c>
      <c r="C553" s="14" t="str">
        <f aca="false">IF(B553="","",IF(LEFT(B553,3)="INT","Intramuraal",IF(LEFT(B553,3)="GVS","GVS","")))</f>
        <v>Intramuraal</v>
      </c>
      <c r="D553" s="14" t="str">
        <f aca="false">IF(B553="","",IFERROR(INDEX(Intramuraal!$F:$F,MATCH(B553,Intramuraal!$A:$A,0)),IFERROR(INDEX(GVS!$F:$F,MATCH(B553,GVS!$A:$A,0)),"onbekend ID")))</f>
        <v>bimekizumab (Bimzelx®)</v>
      </c>
      <c r="E553" s="15" t="n">
        <f aca="false">IF(B553="","",IFERROR(IF(INDEX(Intramuraal!$C:$C,MATCH(B553,Intramuraal!$A:$A,0))="","",INDEX(Intramuraal!$C:$C,MATCH(B553,Intramuraal!$A:$A,0))),IFERROR(IF(INDEX(GVS!$C:$C,MATCH(B553,GVS!$A:$A,0))="","",INDEX(GVS!$C:$C,MATCH(B553,GVS!$A:$A,0))),"")))</f>
        <v>45523</v>
      </c>
      <c r="F553" s="14" t="str">
        <f aca="false">IF(B553="","",IFERROR(IF(INDEX(Intramuraal!$J:$J,MATCH(B553,Intramuraal!$A:$A,0))="","",INDEX(Intramuraal!$J:$J,MATCH(B553,Intramuraal!$A:$A,0))),IFERROR(IF(INDEX(GVS!$J:$J,MATCH(B553,GVS!$A:$A,0))="","",INDEX(GVS!$J:$J,MATCH(B553,GVS!$A:$A,0))),"")))</f>
        <v>Immunologie / IBD / dermatologie / reumatologie</v>
      </c>
      <c r="G553" s="14" t="str">
        <f aca="false">IF(B553="","",IFERROR(IF(INDEX(Intramuraal!$N:$N,MATCH(B553,Intramuraal!$A:$A,0))="","",INDEX(Intramuraal!$N:$N,MATCH(B553,Intramuraal!$A:$A,0))),IFERROR(IF(INDEX(GVS!$N:$N,MATCH(B553,GVS!$A:$A,0))="","",INDEX(GVS!$N:$N,MATCH(B553,GVS!$A:$A,0))),"")))</f>
        <v>Niet-oncologisch (zie Indicatie)</v>
      </c>
      <c r="H553" s="14" t="str">
        <f aca="false">IF(B553="","",IFERROR(IF(INDEX(Intramuraal!$O:$O,MATCH(B553,Intramuraal!$A:$A,0))="","",INDEX(Intramuraal!$O:$O,MATCH(B553,Intramuraal!$A:$A,0))),IFERROR(IF(INDEX(GVS!$O:$O,MATCH(B553,GVS!$A:$A,0))="","",INDEX(GVS!$O:$O,MATCH(B553,GVS!$A:$A,0))),"")))</f>
        <v>3e lijn of later</v>
      </c>
      <c r="I553" s="14" t="s">
        <v>7658</v>
      </c>
      <c r="J553" s="14" t="s">
        <v>7659</v>
      </c>
      <c r="K553" s="16" t="s">
        <v>9548</v>
      </c>
      <c r="L553" s="14" t="s">
        <v>7549</v>
      </c>
      <c r="M553" s="14" t="s">
        <v>7550</v>
      </c>
      <c r="N553" s="16" t="s">
        <v>9549</v>
      </c>
      <c r="O553" s="14" t="s">
        <v>7662</v>
      </c>
      <c r="P553" s="14" t="s">
        <v>9550</v>
      </c>
      <c r="Q553" s="16"/>
      <c r="R553" s="14" t="s">
        <v>9551</v>
      </c>
      <c r="S553" s="14" t="s">
        <v>9485</v>
      </c>
      <c r="T553" s="15" t="n">
        <v>46288</v>
      </c>
      <c r="U553" s="14" t="s">
        <v>168</v>
      </c>
    </row>
    <row r="554" customFormat="false" ht="15" hidden="false" customHeight="true" outlineLevel="0" collapsed="false">
      <c r="A554" s="14" t="str">
        <f aca="false">IF(B554="","","ARG-"&amp;TEXT(ROW()-1,"0000"))</f>
        <v>ARG-0553</v>
      </c>
      <c r="B554" s="14" t="s">
        <v>1229</v>
      </c>
      <c r="C554" s="14" t="str">
        <f aca="false">IF(B554="","",IF(LEFT(B554,3)="INT","Intramuraal",IF(LEFT(B554,3)="GVS","GVS","")))</f>
        <v>Intramuraal</v>
      </c>
      <c r="D554" s="14" t="str">
        <f aca="false">IF(B554="","",IFERROR(INDEX(Intramuraal!$F:$F,MATCH(B554,Intramuraal!$A:$A,0)),IFERROR(INDEX(GVS!$F:$F,MATCH(B554,GVS!$A:$A,0)),"onbekend ID")))</f>
        <v>bimekizumab (Bimzelx®)</v>
      </c>
      <c r="E554" s="15" t="n">
        <f aca="false">IF(B554="","",IFERROR(IF(INDEX(Intramuraal!$C:$C,MATCH(B554,Intramuraal!$A:$A,0))="","",INDEX(Intramuraal!$C:$C,MATCH(B554,Intramuraal!$A:$A,0))),IFERROR(IF(INDEX(GVS!$C:$C,MATCH(B554,GVS!$A:$A,0))="","",INDEX(GVS!$C:$C,MATCH(B554,GVS!$A:$A,0))),"")))</f>
        <v>45523</v>
      </c>
      <c r="F554" s="14" t="str">
        <f aca="false">IF(B554="","",IFERROR(IF(INDEX(Intramuraal!$J:$J,MATCH(B554,Intramuraal!$A:$A,0))="","",INDEX(Intramuraal!$J:$J,MATCH(B554,Intramuraal!$A:$A,0))),IFERROR(IF(INDEX(GVS!$J:$J,MATCH(B554,GVS!$A:$A,0))="","",INDEX(GVS!$J:$J,MATCH(B554,GVS!$A:$A,0))),"")))</f>
        <v>Immunologie / IBD / dermatologie / reumatologie</v>
      </c>
      <c r="G554" s="14" t="str">
        <f aca="false">IF(B554="","",IFERROR(IF(INDEX(Intramuraal!$N:$N,MATCH(B554,Intramuraal!$A:$A,0))="","",INDEX(Intramuraal!$N:$N,MATCH(B554,Intramuraal!$A:$A,0))),IFERROR(IF(INDEX(GVS!$N:$N,MATCH(B554,GVS!$A:$A,0))="","",INDEX(GVS!$N:$N,MATCH(B554,GVS!$A:$A,0))),"")))</f>
        <v>Niet-oncologisch (zie Indicatie)</v>
      </c>
      <c r="H554" s="14" t="str">
        <f aca="false">IF(B554="","",IFERROR(IF(INDEX(Intramuraal!$O:$O,MATCH(B554,Intramuraal!$A:$A,0))="","",INDEX(Intramuraal!$O:$O,MATCH(B554,Intramuraal!$A:$A,0))),IFERROR(IF(INDEX(GVS!$O:$O,MATCH(B554,GVS!$A:$A,0))="","",INDEX(GVS!$O:$O,MATCH(B554,GVS!$A:$A,0))),"")))</f>
        <v>3e lijn of later</v>
      </c>
      <c r="I554" s="14" t="s">
        <v>7532</v>
      </c>
      <c r="J554" s="14" t="s">
        <v>7533</v>
      </c>
      <c r="K554" s="16" t="s">
        <v>9552</v>
      </c>
      <c r="L554" s="14" t="s">
        <v>7549</v>
      </c>
      <c r="M554" s="14" t="s">
        <v>7536</v>
      </c>
      <c r="N554" s="16" t="s">
        <v>9553</v>
      </c>
      <c r="O554" s="14" t="s">
        <v>7607</v>
      </c>
      <c r="P554" s="14" t="s">
        <v>8400</v>
      </c>
      <c r="Q554" s="16"/>
      <c r="R554" s="14" t="s">
        <v>9554</v>
      </c>
      <c r="S554" s="14" t="s">
        <v>9485</v>
      </c>
      <c r="T554" s="15" t="n">
        <v>46288</v>
      </c>
      <c r="U554" s="14" t="s">
        <v>168</v>
      </c>
    </row>
    <row r="555" customFormat="false" ht="15" hidden="false" customHeight="true" outlineLevel="0" collapsed="false">
      <c r="A555" s="14" t="str">
        <f aca="false">IF(B555="","","ARG-"&amp;TEXT(ROW()-1,"0000"))</f>
        <v>ARG-0554</v>
      </c>
      <c r="B555" s="14" t="s">
        <v>1196</v>
      </c>
      <c r="C555" s="14" t="str">
        <f aca="false">IF(B555="","",IF(LEFT(B555,3)="INT","Intramuraal",IF(LEFT(B555,3)="GVS","GVS","")))</f>
        <v>Intramuraal</v>
      </c>
      <c r="D555" s="14" t="str">
        <f aca="false">IF(B555="","",IFERROR(INDEX(Intramuraal!$F:$F,MATCH(B555,Intramuraal!$A:$A,0)),IFERROR(INDEX(GVS!$F:$F,MATCH(B555,GVS!$A:$A,0)),"onbekend ID")))</f>
        <v>olipudase alfa (Xenpozyme®)</v>
      </c>
      <c r="E555" s="15" t="n">
        <f aca="false">IF(B555="","",IFERROR(IF(INDEX(Intramuraal!$C:$C,MATCH(B555,Intramuraal!$A:$A,0))="","",INDEX(Intramuraal!$C:$C,MATCH(B555,Intramuraal!$A:$A,0))),IFERROR(IF(INDEX(GVS!$C:$C,MATCH(B555,GVS!$A:$A,0))="","",INDEX(GVS!$C:$C,MATCH(B555,GVS!$A:$A,0))),"")))</f>
        <v>45525</v>
      </c>
      <c r="F555" s="14" t="str">
        <f aca="false">IF(B555="","",IFERROR(IF(INDEX(Intramuraal!$J:$J,MATCH(B555,Intramuraal!$A:$A,0))="","",INDEX(Intramuraal!$J:$J,MATCH(B555,Intramuraal!$A:$A,0))),IFERROR(IF(INDEX(GVS!$J:$J,MATCH(B555,GVS!$A:$A,0))="","",INDEX(GVS!$J:$J,MATCH(B555,GVS!$A:$A,0))),"")))</f>
        <v>Stofwisseling / endocrinologie / zeldzaam</v>
      </c>
      <c r="G555" s="14" t="str">
        <f aca="false">IF(B555="","",IFERROR(IF(INDEX(Intramuraal!$N:$N,MATCH(B555,Intramuraal!$A:$A,0))="","",INDEX(Intramuraal!$N:$N,MATCH(B555,Intramuraal!$A:$A,0))),IFERROR(IF(INDEX(GVS!$N:$N,MATCH(B555,GVS!$A:$A,0))="","",INDEX(GVS!$N:$N,MATCH(B555,GVS!$A:$A,0))),"")))</f>
        <v>Niet-oncologisch (zie Indicatie)</v>
      </c>
      <c r="H555" s="14" t="str">
        <f aca="false">IF(B555="","",IFERROR(IF(INDEX(Intramuraal!$O:$O,MATCH(B555,Intramuraal!$A:$A,0))="","",INDEX(Intramuraal!$O:$O,MATCH(B555,Intramuraal!$A:$A,0))),IFERROR(IF(INDEX(GVS!$O:$O,MATCH(B555,GVS!$A:$A,0))="","",INDEX(GVS!$O:$O,MATCH(B555,GVS!$A:$A,0))),"")))</f>
        <v>n.v.t. / onbekend</v>
      </c>
      <c r="I555" s="14" t="s">
        <v>7532</v>
      </c>
      <c r="J555" s="14" t="s">
        <v>7673</v>
      </c>
      <c r="K555" s="16" t="s">
        <v>9555</v>
      </c>
      <c r="L555" s="14" t="s">
        <v>7549</v>
      </c>
      <c r="M555" s="14" t="s">
        <v>7536</v>
      </c>
      <c r="N555" s="16" t="s">
        <v>9556</v>
      </c>
      <c r="O555" s="14" t="s">
        <v>7607</v>
      </c>
      <c r="P555" s="14" t="s">
        <v>9522</v>
      </c>
      <c r="Q555" s="16"/>
      <c r="R555" s="14" t="s">
        <v>9557</v>
      </c>
      <c r="S555" s="14" t="s">
        <v>9485</v>
      </c>
      <c r="T555" s="15" t="n">
        <v>46288</v>
      </c>
      <c r="U555" s="14" t="s">
        <v>168</v>
      </c>
    </row>
    <row r="556" customFormat="false" ht="15" hidden="false" customHeight="true" outlineLevel="0" collapsed="false">
      <c r="A556" s="14" t="str">
        <f aca="false">IF(B556="","","ARG-"&amp;TEXT(ROW()-1,"0000"))</f>
        <v>ARG-0555</v>
      </c>
      <c r="B556" s="14" t="s">
        <v>1196</v>
      </c>
      <c r="C556" s="14" t="str">
        <f aca="false">IF(B556="","",IF(LEFT(B556,3)="INT","Intramuraal",IF(LEFT(B556,3)="GVS","GVS","")))</f>
        <v>Intramuraal</v>
      </c>
      <c r="D556" s="14" t="str">
        <f aca="false">IF(B556="","",IFERROR(INDEX(Intramuraal!$F:$F,MATCH(B556,Intramuraal!$A:$A,0)),IFERROR(INDEX(GVS!$F:$F,MATCH(B556,GVS!$A:$A,0)),"onbekend ID")))</f>
        <v>olipudase alfa (Xenpozyme®)</v>
      </c>
      <c r="E556" s="15" t="n">
        <f aca="false">IF(B556="","",IFERROR(IF(INDEX(Intramuraal!$C:$C,MATCH(B556,Intramuraal!$A:$A,0))="","",INDEX(Intramuraal!$C:$C,MATCH(B556,Intramuraal!$A:$A,0))),IFERROR(IF(INDEX(GVS!$C:$C,MATCH(B556,GVS!$A:$A,0))="","",INDEX(GVS!$C:$C,MATCH(B556,GVS!$A:$A,0))),"")))</f>
        <v>45525</v>
      </c>
      <c r="F556" s="14" t="str">
        <f aca="false">IF(B556="","",IFERROR(IF(INDEX(Intramuraal!$J:$J,MATCH(B556,Intramuraal!$A:$A,0))="","",INDEX(Intramuraal!$J:$J,MATCH(B556,Intramuraal!$A:$A,0))),IFERROR(IF(INDEX(GVS!$J:$J,MATCH(B556,GVS!$A:$A,0))="","",INDEX(GVS!$J:$J,MATCH(B556,GVS!$A:$A,0))),"")))</f>
        <v>Stofwisseling / endocrinologie / zeldzaam</v>
      </c>
      <c r="G556" s="14" t="str">
        <f aca="false">IF(B556="","",IFERROR(IF(INDEX(Intramuraal!$N:$N,MATCH(B556,Intramuraal!$A:$A,0))="","",INDEX(Intramuraal!$N:$N,MATCH(B556,Intramuraal!$A:$A,0))),IFERROR(IF(INDEX(GVS!$N:$N,MATCH(B556,GVS!$A:$A,0))="","",INDEX(GVS!$N:$N,MATCH(B556,GVS!$A:$A,0))),"")))</f>
        <v>Niet-oncologisch (zie Indicatie)</v>
      </c>
      <c r="H556" s="14" t="str">
        <f aca="false">IF(B556="","",IFERROR(IF(INDEX(Intramuraal!$O:$O,MATCH(B556,Intramuraal!$A:$A,0))="","",INDEX(Intramuraal!$O:$O,MATCH(B556,Intramuraal!$A:$A,0))),IFERROR(IF(INDEX(GVS!$O:$O,MATCH(B556,GVS!$A:$A,0))="","",INDEX(GVS!$O:$O,MATCH(B556,GVS!$A:$A,0))),"")))</f>
        <v>n.v.t. / onbekend</v>
      </c>
      <c r="I556" s="14" t="s">
        <v>7580</v>
      </c>
      <c r="J556" s="14" t="s">
        <v>7604</v>
      </c>
      <c r="K556" s="16" t="s">
        <v>9558</v>
      </c>
      <c r="L556" s="14" t="s">
        <v>7586</v>
      </c>
      <c r="M556" s="14" t="s">
        <v>7536</v>
      </c>
      <c r="N556" s="16" t="s">
        <v>9559</v>
      </c>
      <c r="O556" s="14" t="s">
        <v>7607</v>
      </c>
      <c r="P556" s="14" t="s">
        <v>9560</v>
      </c>
      <c r="Q556" s="16"/>
      <c r="R556" s="14" t="s">
        <v>9561</v>
      </c>
      <c r="S556" s="14" t="s">
        <v>9485</v>
      </c>
      <c r="T556" s="15" t="n">
        <v>46288</v>
      </c>
      <c r="U556" s="14" t="s">
        <v>168</v>
      </c>
    </row>
    <row r="557" customFormat="false" ht="15" hidden="false" customHeight="true" outlineLevel="0" collapsed="false">
      <c r="A557" s="14" t="str">
        <f aca="false">IF(B557="","","ARG-"&amp;TEXT(ROW()-1,"0000"))</f>
        <v>ARG-0556</v>
      </c>
      <c r="B557" s="14" t="s">
        <v>1196</v>
      </c>
      <c r="C557" s="14" t="str">
        <f aca="false">IF(B557="","",IF(LEFT(B557,3)="INT","Intramuraal",IF(LEFT(B557,3)="GVS","GVS","")))</f>
        <v>Intramuraal</v>
      </c>
      <c r="D557" s="14" t="str">
        <f aca="false">IF(B557="","",IFERROR(INDEX(Intramuraal!$F:$F,MATCH(B557,Intramuraal!$A:$A,0)),IFERROR(INDEX(GVS!$F:$F,MATCH(B557,GVS!$A:$A,0)),"onbekend ID")))</f>
        <v>olipudase alfa (Xenpozyme®)</v>
      </c>
      <c r="E557" s="15" t="n">
        <f aca="false">IF(B557="","",IFERROR(IF(INDEX(Intramuraal!$C:$C,MATCH(B557,Intramuraal!$A:$A,0))="","",INDEX(Intramuraal!$C:$C,MATCH(B557,Intramuraal!$A:$A,0))),IFERROR(IF(INDEX(GVS!$C:$C,MATCH(B557,GVS!$A:$A,0))="","",INDEX(GVS!$C:$C,MATCH(B557,GVS!$A:$A,0))),"")))</f>
        <v>45525</v>
      </c>
      <c r="F557" s="14" t="str">
        <f aca="false">IF(B557="","",IFERROR(IF(INDEX(Intramuraal!$J:$J,MATCH(B557,Intramuraal!$A:$A,0))="","",INDEX(Intramuraal!$J:$J,MATCH(B557,Intramuraal!$A:$A,0))),IFERROR(IF(INDEX(GVS!$J:$J,MATCH(B557,GVS!$A:$A,0))="","",INDEX(GVS!$J:$J,MATCH(B557,GVS!$A:$A,0))),"")))</f>
        <v>Stofwisseling / endocrinologie / zeldzaam</v>
      </c>
      <c r="G557" s="14" t="str">
        <f aca="false">IF(B557="","",IFERROR(IF(INDEX(Intramuraal!$N:$N,MATCH(B557,Intramuraal!$A:$A,0))="","",INDEX(Intramuraal!$N:$N,MATCH(B557,Intramuraal!$A:$A,0))),IFERROR(IF(INDEX(GVS!$N:$N,MATCH(B557,GVS!$A:$A,0))="","",INDEX(GVS!$N:$N,MATCH(B557,GVS!$A:$A,0))),"")))</f>
        <v>Niet-oncologisch (zie Indicatie)</v>
      </c>
      <c r="H557" s="14" t="str">
        <f aca="false">IF(B557="","",IFERROR(IF(INDEX(Intramuraal!$O:$O,MATCH(B557,Intramuraal!$A:$A,0))="","",INDEX(Intramuraal!$O:$O,MATCH(B557,Intramuraal!$A:$A,0))),IFERROR(IF(INDEX(GVS!$O:$O,MATCH(B557,GVS!$A:$A,0))="","",INDEX(GVS!$O:$O,MATCH(B557,GVS!$A:$A,0))),"")))</f>
        <v>n.v.t. / onbekend</v>
      </c>
      <c r="I557" s="14" t="s">
        <v>7617</v>
      </c>
      <c r="J557" s="14" t="s">
        <v>7611</v>
      </c>
      <c r="K557" s="16" t="s">
        <v>9562</v>
      </c>
      <c r="L557" s="14" t="s">
        <v>7586</v>
      </c>
      <c r="M557" s="14" t="s">
        <v>7543</v>
      </c>
      <c r="N557" s="16" t="s">
        <v>9563</v>
      </c>
      <c r="O557" s="14" t="s">
        <v>7614</v>
      </c>
      <c r="P557" s="14" t="s">
        <v>9564</v>
      </c>
      <c r="Q557" s="16"/>
      <c r="R557" s="14" t="s">
        <v>9565</v>
      </c>
      <c r="S557" s="14" t="s">
        <v>9485</v>
      </c>
      <c r="T557" s="15" t="n">
        <v>46288</v>
      </c>
      <c r="U557" s="14" t="s">
        <v>168</v>
      </c>
    </row>
    <row r="558" customFormat="false" ht="15" hidden="false" customHeight="true" outlineLevel="0" collapsed="false">
      <c r="A558" s="14" t="str">
        <f aca="false">IF(B558="","","ARG-"&amp;TEXT(ROW()-1,"0000"))</f>
        <v>ARG-0557</v>
      </c>
      <c r="B558" s="14" t="s">
        <v>1196</v>
      </c>
      <c r="C558" s="14" t="str">
        <f aca="false">IF(B558="","",IF(LEFT(B558,3)="INT","Intramuraal",IF(LEFT(B558,3)="GVS","GVS","")))</f>
        <v>Intramuraal</v>
      </c>
      <c r="D558" s="14" t="str">
        <f aca="false">IF(B558="","",IFERROR(INDEX(Intramuraal!$F:$F,MATCH(B558,Intramuraal!$A:$A,0)),IFERROR(INDEX(GVS!$F:$F,MATCH(B558,GVS!$A:$A,0)),"onbekend ID")))</f>
        <v>olipudase alfa (Xenpozyme®)</v>
      </c>
      <c r="E558" s="15" t="n">
        <f aca="false">IF(B558="","",IFERROR(IF(INDEX(Intramuraal!$C:$C,MATCH(B558,Intramuraal!$A:$A,0))="","",INDEX(Intramuraal!$C:$C,MATCH(B558,Intramuraal!$A:$A,0))),IFERROR(IF(INDEX(GVS!$C:$C,MATCH(B558,GVS!$A:$A,0))="","",INDEX(GVS!$C:$C,MATCH(B558,GVS!$A:$A,0))),"")))</f>
        <v>45525</v>
      </c>
      <c r="F558" s="14" t="str">
        <f aca="false">IF(B558="","",IFERROR(IF(INDEX(Intramuraal!$J:$J,MATCH(B558,Intramuraal!$A:$A,0))="","",INDEX(Intramuraal!$J:$J,MATCH(B558,Intramuraal!$A:$A,0))),IFERROR(IF(INDEX(GVS!$J:$J,MATCH(B558,GVS!$A:$A,0))="","",INDEX(GVS!$J:$J,MATCH(B558,GVS!$A:$A,0))),"")))</f>
        <v>Stofwisseling / endocrinologie / zeldzaam</v>
      </c>
      <c r="G558" s="14" t="str">
        <f aca="false">IF(B558="","",IFERROR(IF(INDEX(Intramuraal!$N:$N,MATCH(B558,Intramuraal!$A:$A,0))="","",INDEX(Intramuraal!$N:$N,MATCH(B558,Intramuraal!$A:$A,0))),IFERROR(IF(INDEX(GVS!$N:$N,MATCH(B558,GVS!$A:$A,0))="","",INDEX(GVS!$N:$N,MATCH(B558,GVS!$A:$A,0))),"")))</f>
        <v>Niet-oncologisch (zie Indicatie)</v>
      </c>
      <c r="H558" s="14" t="str">
        <f aca="false">IF(B558="","",IFERROR(IF(INDEX(Intramuraal!$O:$O,MATCH(B558,Intramuraal!$A:$A,0))="","",INDEX(Intramuraal!$O:$O,MATCH(B558,Intramuraal!$A:$A,0))),IFERROR(IF(INDEX(GVS!$O:$O,MATCH(B558,GVS!$A:$A,0))="","",INDEX(GVS!$O:$O,MATCH(B558,GVS!$A:$A,0))),"")))</f>
        <v>n.v.t. / onbekend</v>
      </c>
      <c r="I558" s="14" t="s">
        <v>7574</v>
      </c>
      <c r="J558" s="14" t="s">
        <v>7575</v>
      </c>
      <c r="K558" s="16" t="s">
        <v>9566</v>
      </c>
      <c r="L558" s="14" t="s">
        <v>7566</v>
      </c>
      <c r="M558" s="14" t="s">
        <v>7543</v>
      </c>
      <c r="N558" s="16" t="s">
        <v>9567</v>
      </c>
      <c r="O558" s="14" t="s">
        <v>7607</v>
      </c>
      <c r="P558" s="14" t="s">
        <v>8698</v>
      </c>
      <c r="Q558" s="16"/>
      <c r="R558" s="14" t="s">
        <v>9568</v>
      </c>
      <c r="S558" s="14" t="s">
        <v>9485</v>
      </c>
      <c r="T558" s="15" t="n">
        <v>46288</v>
      </c>
      <c r="U558" s="14" t="s">
        <v>168</v>
      </c>
    </row>
    <row r="559" customFormat="false" ht="15" hidden="false" customHeight="true" outlineLevel="0" collapsed="false">
      <c r="A559" s="14" t="str">
        <f aca="false">IF(B559="","","ARG-"&amp;TEXT(ROW()-1,"0000"))</f>
        <v>ARG-0558</v>
      </c>
      <c r="B559" s="14" t="s">
        <v>1196</v>
      </c>
      <c r="C559" s="14" t="str">
        <f aca="false">IF(B559="","",IF(LEFT(B559,3)="INT","Intramuraal",IF(LEFT(B559,3)="GVS","GVS","")))</f>
        <v>Intramuraal</v>
      </c>
      <c r="D559" s="14" t="str">
        <f aca="false">IF(B559="","",IFERROR(INDEX(Intramuraal!$F:$F,MATCH(B559,Intramuraal!$A:$A,0)),IFERROR(INDEX(GVS!$F:$F,MATCH(B559,GVS!$A:$A,0)),"onbekend ID")))</f>
        <v>olipudase alfa (Xenpozyme®)</v>
      </c>
      <c r="E559" s="15" t="n">
        <f aca="false">IF(B559="","",IFERROR(IF(INDEX(Intramuraal!$C:$C,MATCH(B559,Intramuraal!$A:$A,0))="","",INDEX(Intramuraal!$C:$C,MATCH(B559,Intramuraal!$A:$A,0))),IFERROR(IF(INDEX(GVS!$C:$C,MATCH(B559,GVS!$A:$A,0))="","",INDEX(GVS!$C:$C,MATCH(B559,GVS!$A:$A,0))),"")))</f>
        <v>45525</v>
      </c>
      <c r="F559" s="14" t="str">
        <f aca="false">IF(B559="","",IFERROR(IF(INDEX(Intramuraal!$J:$J,MATCH(B559,Intramuraal!$A:$A,0))="","",INDEX(Intramuraal!$J:$J,MATCH(B559,Intramuraal!$A:$A,0))),IFERROR(IF(INDEX(GVS!$J:$J,MATCH(B559,GVS!$A:$A,0))="","",INDEX(GVS!$J:$J,MATCH(B559,GVS!$A:$A,0))),"")))</f>
        <v>Stofwisseling / endocrinologie / zeldzaam</v>
      </c>
      <c r="G559" s="14" t="str">
        <f aca="false">IF(B559="","",IFERROR(IF(INDEX(Intramuraal!$N:$N,MATCH(B559,Intramuraal!$A:$A,0))="","",INDEX(Intramuraal!$N:$N,MATCH(B559,Intramuraal!$A:$A,0))),IFERROR(IF(INDEX(GVS!$N:$N,MATCH(B559,GVS!$A:$A,0))="","",INDEX(GVS!$N:$N,MATCH(B559,GVS!$A:$A,0))),"")))</f>
        <v>Niet-oncologisch (zie Indicatie)</v>
      </c>
      <c r="H559" s="14" t="str">
        <f aca="false">IF(B559="","",IFERROR(IF(INDEX(Intramuraal!$O:$O,MATCH(B559,Intramuraal!$A:$A,0))="","",INDEX(Intramuraal!$O:$O,MATCH(B559,Intramuraal!$A:$A,0))),IFERROR(IF(INDEX(GVS!$O:$O,MATCH(B559,GVS!$A:$A,0))="","",INDEX(GVS!$O:$O,MATCH(B559,GVS!$A:$A,0))),"")))</f>
        <v>n.v.t. / onbekend</v>
      </c>
      <c r="I559" s="14" t="s">
        <v>7658</v>
      </c>
      <c r="J559" s="14" t="s">
        <v>7659</v>
      </c>
      <c r="K559" s="16" t="s">
        <v>9569</v>
      </c>
      <c r="L559" s="14" t="s">
        <v>7549</v>
      </c>
      <c r="M559" s="14" t="s">
        <v>7550</v>
      </c>
      <c r="N559" s="16" t="s">
        <v>9570</v>
      </c>
      <c r="O559" s="14" t="s">
        <v>7662</v>
      </c>
      <c r="P559" s="14" t="s">
        <v>9571</v>
      </c>
      <c r="Q559" s="16"/>
      <c r="R559" s="14" t="s">
        <v>9572</v>
      </c>
      <c r="S559" s="14" t="s">
        <v>9485</v>
      </c>
      <c r="T559" s="15" t="n">
        <v>46288</v>
      </c>
      <c r="U559" s="14" t="s">
        <v>168</v>
      </c>
    </row>
    <row r="560" customFormat="false" ht="15" hidden="false" customHeight="true" outlineLevel="0" collapsed="false">
      <c r="A560" s="14" t="str">
        <f aca="false">IF(B560="","","ARG-"&amp;TEXT(ROW()-1,"0000"))</f>
        <v>ARG-0559</v>
      </c>
      <c r="B560" s="14" t="s">
        <v>1175</v>
      </c>
      <c r="C560" s="14" t="str">
        <f aca="false">IF(B560="","",IF(LEFT(B560,3)="INT","Intramuraal",IF(LEFT(B560,3)="GVS","GVS","")))</f>
        <v>Intramuraal</v>
      </c>
      <c r="D560" s="14" t="str">
        <f aca="false">IF(B560="","",IFERROR(INDEX(Intramuraal!$F:$F,MATCH(B560,Intramuraal!$A:$A,0)),IFERROR(INDEX(GVS!$F:$F,MATCH(B560,GVS!$A:$A,0)),"onbekend ID")))</f>
        <v>tebentafusp (Kimmtrak®)</v>
      </c>
      <c r="E560" s="15" t="n">
        <f aca="false">IF(B560="","",IFERROR(IF(INDEX(Intramuraal!$C:$C,MATCH(B560,Intramuraal!$A:$A,0))="","",INDEX(Intramuraal!$C:$C,MATCH(B560,Intramuraal!$A:$A,0))),IFERROR(IF(INDEX(GVS!$C:$C,MATCH(B560,GVS!$A:$A,0))="","",INDEX(GVS!$C:$C,MATCH(B560,GVS!$A:$A,0))),"")))</f>
        <v>45533</v>
      </c>
      <c r="F560" s="14" t="str">
        <f aca="false">IF(B560="","",IFERROR(IF(INDEX(Intramuraal!$J:$J,MATCH(B560,Intramuraal!$A:$A,0))="","",INDEX(Intramuraal!$J:$J,MATCH(B560,Intramuraal!$A:$A,0))),IFERROR(IF(INDEX(GVS!$J:$J,MATCH(B560,GVS!$A:$A,0))="","",INDEX(GVS!$J:$J,MATCH(B560,GVS!$A:$A,0))),"")))</f>
        <v>Oncologie (solide tumoren)</v>
      </c>
      <c r="G560" s="14" t="str">
        <f aca="false">IF(B560="","",IFERROR(IF(INDEX(Intramuraal!$N:$N,MATCH(B560,Intramuraal!$A:$A,0))="","",INDEX(Intramuraal!$N:$N,MATCH(B560,Intramuraal!$A:$A,0))),IFERROR(IF(INDEX(GVS!$N:$N,MATCH(B560,GVS!$A:$A,0))="","",INDEX(GVS!$N:$N,MATCH(B560,GVS!$A:$A,0))),"")))</f>
        <v>Melanoom</v>
      </c>
      <c r="H560" s="14" t="str">
        <f aca="false">IF(B560="","",IFERROR(IF(INDEX(Intramuraal!$O:$O,MATCH(B560,Intramuraal!$A:$A,0))="","",INDEX(Intramuraal!$O:$O,MATCH(B560,Intramuraal!$A:$A,0))),IFERROR(IF(INDEX(GVS!$O:$O,MATCH(B560,GVS!$A:$A,0))="","",INDEX(GVS!$O:$O,MATCH(B560,GVS!$A:$A,0))),"")))</f>
        <v>1e lijn</v>
      </c>
      <c r="I560" s="14" t="s">
        <v>7532</v>
      </c>
      <c r="J560" s="14" t="s">
        <v>7645</v>
      </c>
      <c r="K560" s="16" t="s">
        <v>9573</v>
      </c>
      <c r="L560" s="14" t="s">
        <v>7535</v>
      </c>
      <c r="M560" s="14" t="s">
        <v>7536</v>
      </c>
      <c r="N560" s="16" t="s">
        <v>9574</v>
      </c>
      <c r="O560" s="14" t="s">
        <v>7607</v>
      </c>
      <c r="P560" s="14" t="s">
        <v>8400</v>
      </c>
      <c r="Q560" s="16"/>
      <c r="R560" s="14" t="s">
        <v>9575</v>
      </c>
      <c r="S560" s="14" t="s">
        <v>9485</v>
      </c>
      <c r="T560" s="15" t="n">
        <v>46288</v>
      </c>
      <c r="U560" s="14" t="s">
        <v>168</v>
      </c>
    </row>
    <row r="561" customFormat="false" ht="15" hidden="false" customHeight="true" outlineLevel="0" collapsed="false">
      <c r="A561" s="14" t="str">
        <f aca="false">IF(B561="","","ARG-"&amp;TEXT(ROW()-1,"0000"))</f>
        <v>ARG-0560</v>
      </c>
      <c r="B561" s="14" t="s">
        <v>1175</v>
      </c>
      <c r="C561" s="14" t="str">
        <f aca="false">IF(B561="","",IF(LEFT(B561,3)="INT","Intramuraal",IF(LEFT(B561,3)="GVS","GVS","")))</f>
        <v>Intramuraal</v>
      </c>
      <c r="D561" s="14" t="str">
        <f aca="false">IF(B561="","",IFERROR(INDEX(Intramuraal!$F:$F,MATCH(B561,Intramuraal!$A:$A,0)),IFERROR(INDEX(GVS!$F:$F,MATCH(B561,GVS!$A:$A,0)),"onbekend ID")))</f>
        <v>tebentafusp (Kimmtrak®)</v>
      </c>
      <c r="E561" s="15" t="n">
        <f aca="false">IF(B561="","",IFERROR(IF(INDEX(Intramuraal!$C:$C,MATCH(B561,Intramuraal!$A:$A,0))="","",INDEX(Intramuraal!$C:$C,MATCH(B561,Intramuraal!$A:$A,0))),IFERROR(IF(INDEX(GVS!$C:$C,MATCH(B561,GVS!$A:$A,0))="","",INDEX(GVS!$C:$C,MATCH(B561,GVS!$A:$A,0))),"")))</f>
        <v>45533</v>
      </c>
      <c r="F561" s="14" t="str">
        <f aca="false">IF(B561="","",IFERROR(IF(INDEX(Intramuraal!$J:$J,MATCH(B561,Intramuraal!$A:$A,0))="","",INDEX(Intramuraal!$J:$J,MATCH(B561,Intramuraal!$A:$A,0))),IFERROR(IF(INDEX(GVS!$J:$J,MATCH(B561,GVS!$A:$A,0))="","",INDEX(GVS!$J:$J,MATCH(B561,GVS!$A:$A,0))),"")))</f>
        <v>Oncologie (solide tumoren)</v>
      </c>
      <c r="G561" s="14" t="str">
        <f aca="false">IF(B561="","",IFERROR(IF(INDEX(Intramuraal!$N:$N,MATCH(B561,Intramuraal!$A:$A,0))="","",INDEX(Intramuraal!$N:$N,MATCH(B561,Intramuraal!$A:$A,0))),IFERROR(IF(INDEX(GVS!$N:$N,MATCH(B561,GVS!$A:$A,0))="","",INDEX(GVS!$N:$N,MATCH(B561,GVS!$A:$A,0))),"")))</f>
        <v>Melanoom</v>
      </c>
      <c r="H561" s="14" t="str">
        <f aca="false">IF(B561="","",IFERROR(IF(INDEX(Intramuraal!$O:$O,MATCH(B561,Intramuraal!$A:$A,0))="","",INDEX(Intramuraal!$O:$O,MATCH(B561,Intramuraal!$A:$A,0))),IFERROR(IF(INDEX(GVS!$O:$O,MATCH(B561,GVS!$A:$A,0))="","",INDEX(GVS!$O:$O,MATCH(B561,GVS!$A:$A,0))),"")))</f>
        <v>1e lijn</v>
      </c>
      <c r="I561" s="14" t="s">
        <v>7532</v>
      </c>
      <c r="J561" s="14" t="s">
        <v>7564</v>
      </c>
      <c r="K561" s="16" t="s">
        <v>9576</v>
      </c>
      <c r="L561" s="14" t="s">
        <v>7549</v>
      </c>
      <c r="M561" s="14" t="s">
        <v>7543</v>
      </c>
      <c r="N561" s="16" t="s">
        <v>9577</v>
      </c>
      <c r="O561" s="14" t="s">
        <v>7607</v>
      </c>
      <c r="P561" s="14" t="s">
        <v>8219</v>
      </c>
      <c r="Q561" s="16"/>
      <c r="R561" s="14" t="s">
        <v>9578</v>
      </c>
      <c r="S561" s="14" t="s">
        <v>9485</v>
      </c>
      <c r="T561" s="15" t="n">
        <v>46288</v>
      </c>
      <c r="U561" s="14" t="s">
        <v>168</v>
      </c>
    </row>
    <row r="562" customFormat="false" ht="15" hidden="false" customHeight="true" outlineLevel="0" collapsed="false">
      <c r="A562" s="14" t="str">
        <f aca="false">IF(B562="","","ARG-"&amp;TEXT(ROW()-1,"0000"))</f>
        <v>ARG-0561</v>
      </c>
      <c r="B562" s="14" t="s">
        <v>1175</v>
      </c>
      <c r="C562" s="14" t="str">
        <f aca="false">IF(B562="","",IF(LEFT(B562,3)="INT","Intramuraal",IF(LEFT(B562,3)="GVS","GVS","")))</f>
        <v>Intramuraal</v>
      </c>
      <c r="D562" s="14" t="str">
        <f aca="false">IF(B562="","",IFERROR(INDEX(Intramuraal!$F:$F,MATCH(B562,Intramuraal!$A:$A,0)),IFERROR(INDEX(GVS!$F:$F,MATCH(B562,GVS!$A:$A,0)),"onbekend ID")))</f>
        <v>tebentafusp (Kimmtrak®)</v>
      </c>
      <c r="E562" s="15" t="n">
        <f aca="false">IF(B562="","",IFERROR(IF(INDEX(Intramuraal!$C:$C,MATCH(B562,Intramuraal!$A:$A,0))="","",INDEX(Intramuraal!$C:$C,MATCH(B562,Intramuraal!$A:$A,0))),IFERROR(IF(INDEX(GVS!$C:$C,MATCH(B562,GVS!$A:$A,0))="","",INDEX(GVS!$C:$C,MATCH(B562,GVS!$A:$A,0))),"")))</f>
        <v>45533</v>
      </c>
      <c r="F562" s="14" t="str">
        <f aca="false">IF(B562="","",IFERROR(IF(INDEX(Intramuraal!$J:$J,MATCH(B562,Intramuraal!$A:$A,0))="","",INDEX(Intramuraal!$J:$J,MATCH(B562,Intramuraal!$A:$A,0))),IFERROR(IF(INDEX(GVS!$J:$J,MATCH(B562,GVS!$A:$A,0))="","",INDEX(GVS!$J:$J,MATCH(B562,GVS!$A:$A,0))),"")))</f>
        <v>Oncologie (solide tumoren)</v>
      </c>
      <c r="G562" s="14" t="str">
        <f aca="false">IF(B562="","",IFERROR(IF(INDEX(Intramuraal!$N:$N,MATCH(B562,Intramuraal!$A:$A,0))="","",INDEX(Intramuraal!$N:$N,MATCH(B562,Intramuraal!$A:$A,0))),IFERROR(IF(INDEX(GVS!$N:$N,MATCH(B562,GVS!$A:$A,0))="","",INDEX(GVS!$N:$N,MATCH(B562,GVS!$A:$A,0))),"")))</f>
        <v>Melanoom</v>
      </c>
      <c r="H562" s="14" t="str">
        <f aca="false">IF(B562="","",IFERROR(IF(INDEX(Intramuraal!$O:$O,MATCH(B562,Intramuraal!$A:$A,0))="","",INDEX(Intramuraal!$O:$O,MATCH(B562,Intramuraal!$A:$A,0))),IFERROR(IF(INDEX(GVS!$O:$O,MATCH(B562,GVS!$A:$A,0))="","",INDEX(GVS!$O:$O,MATCH(B562,GVS!$A:$A,0))),"")))</f>
        <v>1e lijn</v>
      </c>
      <c r="I562" s="14" t="s">
        <v>7580</v>
      </c>
      <c r="J562" s="14" t="s">
        <v>7559</v>
      </c>
      <c r="K562" s="16" t="s">
        <v>9579</v>
      </c>
      <c r="L562" s="14" t="s">
        <v>7586</v>
      </c>
      <c r="M562" s="14" t="s">
        <v>7536</v>
      </c>
      <c r="N562" s="16" t="s">
        <v>9580</v>
      </c>
      <c r="O562" s="14" t="s">
        <v>7607</v>
      </c>
      <c r="P562" s="14" t="s">
        <v>8413</v>
      </c>
      <c r="Q562" s="16"/>
      <c r="R562" s="14" t="s">
        <v>9581</v>
      </c>
      <c r="S562" s="14" t="s">
        <v>9485</v>
      </c>
      <c r="T562" s="15" t="n">
        <v>46288</v>
      </c>
      <c r="U562" s="14" t="s">
        <v>168</v>
      </c>
    </row>
    <row r="563" customFormat="false" ht="15" hidden="false" customHeight="true" outlineLevel="0" collapsed="false">
      <c r="A563" s="14" t="str">
        <f aca="false">IF(B563="","","ARG-"&amp;TEXT(ROW()-1,"0000"))</f>
        <v>ARG-0562</v>
      </c>
      <c r="B563" s="14" t="s">
        <v>1175</v>
      </c>
      <c r="C563" s="14" t="str">
        <f aca="false">IF(B563="","",IF(LEFT(B563,3)="INT","Intramuraal",IF(LEFT(B563,3)="GVS","GVS","")))</f>
        <v>Intramuraal</v>
      </c>
      <c r="D563" s="14" t="str">
        <f aca="false">IF(B563="","",IFERROR(INDEX(Intramuraal!$F:$F,MATCH(B563,Intramuraal!$A:$A,0)),IFERROR(INDEX(GVS!$F:$F,MATCH(B563,GVS!$A:$A,0)),"onbekend ID")))</f>
        <v>tebentafusp (Kimmtrak®)</v>
      </c>
      <c r="E563" s="15" t="n">
        <f aca="false">IF(B563="","",IFERROR(IF(INDEX(Intramuraal!$C:$C,MATCH(B563,Intramuraal!$A:$A,0))="","",INDEX(Intramuraal!$C:$C,MATCH(B563,Intramuraal!$A:$A,0))),IFERROR(IF(INDEX(GVS!$C:$C,MATCH(B563,GVS!$A:$A,0))="","",INDEX(GVS!$C:$C,MATCH(B563,GVS!$A:$A,0))),"")))</f>
        <v>45533</v>
      </c>
      <c r="F563" s="14" t="str">
        <f aca="false">IF(B563="","",IFERROR(IF(INDEX(Intramuraal!$J:$J,MATCH(B563,Intramuraal!$A:$A,0))="","",INDEX(Intramuraal!$J:$J,MATCH(B563,Intramuraal!$A:$A,0))),IFERROR(IF(INDEX(GVS!$J:$J,MATCH(B563,GVS!$A:$A,0))="","",INDEX(GVS!$J:$J,MATCH(B563,GVS!$A:$A,0))),"")))</f>
        <v>Oncologie (solide tumoren)</v>
      </c>
      <c r="G563" s="14" t="str">
        <f aca="false">IF(B563="","",IFERROR(IF(INDEX(Intramuraal!$N:$N,MATCH(B563,Intramuraal!$A:$A,0))="","",INDEX(Intramuraal!$N:$N,MATCH(B563,Intramuraal!$A:$A,0))),IFERROR(IF(INDEX(GVS!$N:$N,MATCH(B563,GVS!$A:$A,0))="","",INDEX(GVS!$N:$N,MATCH(B563,GVS!$A:$A,0))),"")))</f>
        <v>Melanoom</v>
      </c>
      <c r="H563" s="14" t="str">
        <f aca="false">IF(B563="","",IFERROR(IF(INDEX(Intramuraal!$O:$O,MATCH(B563,Intramuraal!$A:$A,0))="","",INDEX(Intramuraal!$O:$O,MATCH(B563,Intramuraal!$A:$A,0))),IFERROR(IF(INDEX(GVS!$O:$O,MATCH(B563,GVS!$A:$A,0))="","",INDEX(GVS!$O:$O,MATCH(B563,GVS!$A:$A,0))),"")))</f>
        <v>1e lijn</v>
      </c>
      <c r="I563" s="14" t="s">
        <v>7617</v>
      </c>
      <c r="J563" s="14" t="s">
        <v>7604</v>
      </c>
      <c r="K563" s="16" t="s">
        <v>9582</v>
      </c>
      <c r="L563" s="14" t="s">
        <v>7586</v>
      </c>
      <c r="M563" s="14" t="s">
        <v>7536</v>
      </c>
      <c r="N563" s="16" t="s">
        <v>9583</v>
      </c>
      <c r="O563" s="14" t="s">
        <v>7614</v>
      </c>
      <c r="P563" s="14" t="s">
        <v>9584</v>
      </c>
      <c r="Q563" s="16"/>
      <c r="R563" s="14" t="s">
        <v>9585</v>
      </c>
      <c r="S563" s="14" t="s">
        <v>9485</v>
      </c>
      <c r="T563" s="15" t="n">
        <v>46288</v>
      </c>
      <c r="U563" s="14" t="s">
        <v>168</v>
      </c>
    </row>
    <row r="564" customFormat="false" ht="15" hidden="false" customHeight="true" outlineLevel="0" collapsed="false">
      <c r="A564" s="14" t="str">
        <f aca="false">IF(B564="","","ARG-"&amp;TEXT(ROW()-1,"0000"))</f>
        <v>ARG-0563</v>
      </c>
      <c r="B564" s="14" t="s">
        <v>1175</v>
      </c>
      <c r="C564" s="14" t="str">
        <f aca="false">IF(B564="","",IF(LEFT(B564,3)="INT","Intramuraal",IF(LEFT(B564,3)="GVS","GVS","")))</f>
        <v>Intramuraal</v>
      </c>
      <c r="D564" s="14" t="str">
        <f aca="false">IF(B564="","",IFERROR(INDEX(Intramuraal!$F:$F,MATCH(B564,Intramuraal!$A:$A,0)),IFERROR(INDEX(GVS!$F:$F,MATCH(B564,GVS!$A:$A,0)),"onbekend ID")))</f>
        <v>tebentafusp (Kimmtrak®)</v>
      </c>
      <c r="E564" s="15" t="n">
        <f aca="false">IF(B564="","",IFERROR(IF(INDEX(Intramuraal!$C:$C,MATCH(B564,Intramuraal!$A:$A,0))="","",INDEX(Intramuraal!$C:$C,MATCH(B564,Intramuraal!$A:$A,0))),IFERROR(IF(INDEX(GVS!$C:$C,MATCH(B564,GVS!$A:$A,0))="","",INDEX(GVS!$C:$C,MATCH(B564,GVS!$A:$A,0))),"")))</f>
        <v>45533</v>
      </c>
      <c r="F564" s="14" t="str">
        <f aca="false">IF(B564="","",IFERROR(IF(INDEX(Intramuraal!$J:$J,MATCH(B564,Intramuraal!$A:$A,0))="","",INDEX(Intramuraal!$J:$J,MATCH(B564,Intramuraal!$A:$A,0))),IFERROR(IF(INDEX(GVS!$J:$J,MATCH(B564,GVS!$A:$A,0))="","",INDEX(GVS!$J:$J,MATCH(B564,GVS!$A:$A,0))),"")))</f>
        <v>Oncologie (solide tumoren)</v>
      </c>
      <c r="G564" s="14" t="str">
        <f aca="false">IF(B564="","",IFERROR(IF(INDEX(Intramuraal!$N:$N,MATCH(B564,Intramuraal!$A:$A,0))="","",INDEX(Intramuraal!$N:$N,MATCH(B564,Intramuraal!$A:$A,0))),IFERROR(IF(INDEX(GVS!$N:$N,MATCH(B564,GVS!$A:$A,0))="","",INDEX(GVS!$N:$N,MATCH(B564,GVS!$A:$A,0))),"")))</f>
        <v>Melanoom</v>
      </c>
      <c r="H564" s="14" t="str">
        <f aca="false">IF(B564="","",IFERROR(IF(INDEX(Intramuraal!$O:$O,MATCH(B564,Intramuraal!$A:$A,0))="","",INDEX(Intramuraal!$O:$O,MATCH(B564,Intramuraal!$A:$A,0))),IFERROR(IF(INDEX(GVS!$O:$O,MATCH(B564,GVS!$A:$A,0))="","",INDEX(GVS!$O:$O,MATCH(B564,GVS!$A:$A,0))),"")))</f>
        <v>1e lijn</v>
      </c>
      <c r="I564" s="14" t="s">
        <v>7658</v>
      </c>
      <c r="J564" s="14" t="s">
        <v>7659</v>
      </c>
      <c r="K564" s="16" t="s">
        <v>9586</v>
      </c>
      <c r="L564" s="14" t="s">
        <v>7549</v>
      </c>
      <c r="M564" s="14" t="s">
        <v>7550</v>
      </c>
      <c r="N564" s="16" t="s">
        <v>9587</v>
      </c>
      <c r="O564" s="14" t="s">
        <v>7662</v>
      </c>
      <c r="P564" s="14" t="s">
        <v>9020</v>
      </c>
      <c r="Q564" s="16"/>
      <c r="R564" s="14" t="s">
        <v>9588</v>
      </c>
      <c r="S564" s="14" t="s">
        <v>9485</v>
      </c>
      <c r="T564" s="15" t="n">
        <v>46288</v>
      </c>
      <c r="U564" s="14" t="s">
        <v>168</v>
      </c>
    </row>
    <row r="565" customFormat="false" ht="15" hidden="false" customHeight="true" outlineLevel="0" collapsed="false">
      <c r="A565" s="14" t="str">
        <f aca="false">IF(B565="","","ARG-"&amp;TEXT(ROW()-1,"0000"))</f>
        <v>ARG-0564</v>
      </c>
      <c r="B565" s="14" t="s">
        <v>1159</v>
      </c>
      <c r="C565" s="14" t="str">
        <f aca="false">IF(B565="","",IF(LEFT(B565,3)="INT","Intramuraal",IF(LEFT(B565,3)="GVS","GVS","")))</f>
        <v>Intramuraal</v>
      </c>
      <c r="D565" s="14" t="str">
        <f aca="false">IF(B565="","",IFERROR(INDEX(Intramuraal!$F:$F,MATCH(B565,Intramuraal!$A:$A,0)),IFERROR(INDEX(GVS!$F:$F,MATCH(B565,GVS!$A:$A,0)),"onbekend ID")))</f>
        <v>lebrikizumab (Ebglyss®)</v>
      </c>
      <c r="E565" s="15" t="n">
        <f aca="false">IF(B565="","",IFERROR(IF(INDEX(Intramuraal!$C:$C,MATCH(B565,Intramuraal!$A:$A,0))="","",INDEX(Intramuraal!$C:$C,MATCH(B565,Intramuraal!$A:$A,0))),IFERROR(IF(INDEX(GVS!$C:$C,MATCH(B565,GVS!$A:$A,0))="","",INDEX(GVS!$C:$C,MATCH(B565,GVS!$A:$A,0))),"")))</f>
        <v>45547</v>
      </c>
      <c r="F565" s="14" t="str">
        <f aca="false">IF(B565="","",IFERROR(IF(INDEX(Intramuraal!$J:$J,MATCH(B565,Intramuraal!$A:$A,0))="","",INDEX(Intramuraal!$J:$J,MATCH(B565,Intramuraal!$A:$A,0))),IFERROR(IF(INDEX(GVS!$J:$J,MATCH(B565,GVS!$A:$A,0))="","",INDEX(GVS!$J:$J,MATCH(B565,GVS!$A:$A,0))),"")))</f>
        <v>Immunologie / IBD / dermatologie / reumatologie</v>
      </c>
      <c r="G565" s="14" t="str">
        <f aca="false">IF(B565="","",IFERROR(IF(INDEX(Intramuraal!$N:$N,MATCH(B565,Intramuraal!$A:$A,0))="","",INDEX(Intramuraal!$N:$N,MATCH(B565,Intramuraal!$A:$A,0))),IFERROR(IF(INDEX(GVS!$N:$N,MATCH(B565,GVS!$A:$A,0))="","",INDEX(GVS!$N:$N,MATCH(B565,GVS!$A:$A,0))),"")))</f>
        <v>Niet-oncologisch (zie Indicatie)</v>
      </c>
      <c r="H565" s="14" t="str">
        <f aca="false">IF(B565="","",IFERROR(IF(INDEX(Intramuraal!$O:$O,MATCH(B565,Intramuraal!$A:$A,0))="","",INDEX(Intramuraal!$O:$O,MATCH(B565,Intramuraal!$A:$A,0))),IFERROR(IF(INDEX(GVS!$O:$O,MATCH(B565,GVS!$A:$A,0))="","",INDEX(GVS!$O:$O,MATCH(B565,GVS!$A:$A,0))),"")))</f>
        <v>3e lijn of later</v>
      </c>
      <c r="I565" s="14" t="s">
        <v>7532</v>
      </c>
      <c r="J565" s="14" t="s">
        <v>8069</v>
      </c>
      <c r="K565" s="16" t="s">
        <v>9589</v>
      </c>
      <c r="L565" s="14" t="s">
        <v>7535</v>
      </c>
      <c r="M565" s="14" t="s">
        <v>7536</v>
      </c>
      <c r="N565" s="16" t="s">
        <v>9590</v>
      </c>
      <c r="O565" s="14" t="s">
        <v>7607</v>
      </c>
      <c r="P565" s="14" t="s">
        <v>8431</v>
      </c>
      <c r="Q565" s="16"/>
      <c r="R565" s="14" t="s">
        <v>9591</v>
      </c>
      <c r="S565" s="14" t="s">
        <v>9592</v>
      </c>
      <c r="T565" s="15" t="n">
        <v>46288</v>
      </c>
      <c r="U565" s="14" t="s">
        <v>168</v>
      </c>
    </row>
    <row r="566" customFormat="false" ht="15" hidden="false" customHeight="true" outlineLevel="0" collapsed="false">
      <c r="A566" s="14" t="str">
        <f aca="false">IF(B566="","","ARG-"&amp;TEXT(ROW()-1,"0000"))</f>
        <v>ARG-0565</v>
      </c>
      <c r="B566" s="14" t="s">
        <v>1159</v>
      </c>
      <c r="C566" s="14" t="str">
        <f aca="false">IF(B566="","",IF(LEFT(B566,3)="INT","Intramuraal",IF(LEFT(B566,3)="GVS","GVS","")))</f>
        <v>Intramuraal</v>
      </c>
      <c r="D566" s="14" t="str">
        <f aca="false">IF(B566="","",IFERROR(INDEX(Intramuraal!$F:$F,MATCH(B566,Intramuraal!$A:$A,0)),IFERROR(INDEX(GVS!$F:$F,MATCH(B566,GVS!$A:$A,0)),"onbekend ID")))</f>
        <v>lebrikizumab (Ebglyss®)</v>
      </c>
      <c r="E566" s="15" t="n">
        <f aca="false">IF(B566="","",IFERROR(IF(INDEX(Intramuraal!$C:$C,MATCH(B566,Intramuraal!$A:$A,0))="","",INDEX(Intramuraal!$C:$C,MATCH(B566,Intramuraal!$A:$A,0))),IFERROR(IF(INDEX(GVS!$C:$C,MATCH(B566,GVS!$A:$A,0))="","",INDEX(GVS!$C:$C,MATCH(B566,GVS!$A:$A,0))),"")))</f>
        <v>45547</v>
      </c>
      <c r="F566" s="14" t="str">
        <f aca="false">IF(B566="","",IFERROR(IF(INDEX(Intramuraal!$J:$J,MATCH(B566,Intramuraal!$A:$A,0))="","",INDEX(Intramuraal!$J:$J,MATCH(B566,Intramuraal!$A:$A,0))),IFERROR(IF(INDEX(GVS!$J:$J,MATCH(B566,GVS!$A:$A,0))="","",INDEX(GVS!$J:$J,MATCH(B566,GVS!$A:$A,0))),"")))</f>
        <v>Immunologie / IBD / dermatologie / reumatologie</v>
      </c>
      <c r="G566" s="14" t="str">
        <f aca="false">IF(B566="","",IFERROR(IF(INDEX(Intramuraal!$N:$N,MATCH(B566,Intramuraal!$A:$A,0))="","",INDEX(Intramuraal!$N:$N,MATCH(B566,Intramuraal!$A:$A,0))),IFERROR(IF(INDEX(GVS!$N:$N,MATCH(B566,GVS!$A:$A,0))="","",INDEX(GVS!$N:$N,MATCH(B566,GVS!$A:$A,0))),"")))</f>
        <v>Niet-oncologisch (zie Indicatie)</v>
      </c>
      <c r="H566" s="14" t="str">
        <f aca="false">IF(B566="","",IFERROR(IF(INDEX(Intramuraal!$O:$O,MATCH(B566,Intramuraal!$A:$A,0))="","",INDEX(Intramuraal!$O:$O,MATCH(B566,Intramuraal!$A:$A,0))),IFERROR(IF(INDEX(GVS!$O:$O,MATCH(B566,GVS!$A:$A,0))="","",INDEX(GVS!$O:$O,MATCH(B566,GVS!$A:$A,0))),"")))</f>
        <v>3e lijn of later</v>
      </c>
      <c r="I566" s="14" t="s">
        <v>7658</v>
      </c>
      <c r="J566" s="14" t="s">
        <v>7903</v>
      </c>
      <c r="K566" s="16" t="s">
        <v>9593</v>
      </c>
      <c r="L566" s="14" t="s">
        <v>7549</v>
      </c>
      <c r="M566" s="14" t="s">
        <v>7543</v>
      </c>
      <c r="N566" s="16" t="s">
        <v>9594</v>
      </c>
      <c r="O566" s="14" t="s">
        <v>7662</v>
      </c>
      <c r="P566" s="14" t="s">
        <v>9313</v>
      </c>
      <c r="Q566" s="16"/>
      <c r="R566" s="14" t="s">
        <v>9595</v>
      </c>
      <c r="S566" s="14" t="s">
        <v>9592</v>
      </c>
      <c r="T566" s="15" t="n">
        <v>46288</v>
      </c>
      <c r="U566" s="14" t="s">
        <v>168</v>
      </c>
    </row>
    <row r="567" customFormat="false" ht="15" hidden="false" customHeight="true" outlineLevel="0" collapsed="false">
      <c r="A567" s="14" t="str">
        <f aca="false">IF(B567="","","ARG-"&amp;TEXT(ROW()-1,"0000"))</f>
        <v>ARG-0566</v>
      </c>
      <c r="B567" s="14" t="s">
        <v>1148</v>
      </c>
      <c r="C567" s="14" t="str">
        <f aca="false">IF(B567="","",IF(LEFT(B567,3)="INT","Intramuraal",IF(LEFT(B567,3)="GVS","GVS","")))</f>
        <v>Intramuraal</v>
      </c>
      <c r="D567" s="14" t="str">
        <f aca="false">IF(B567="","",IFERROR(INDEX(Intramuraal!$F:$F,MATCH(B567,Intramuraal!$A:$A,0)),IFERROR(INDEX(GVS!$F:$F,MATCH(B567,GVS!$A:$A,0)),"onbekend ID")))</f>
        <v>olaparib (Lynparza®)</v>
      </c>
      <c r="E567" s="15" t="n">
        <f aca="false">IF(B567="","",IFERROR(IF(INDEX(Intramuraal!$C:$C,MATCH(B567,Intramuraal!$A:$A,0))="","",INDEX(Intramuraal!$C:$C,MATCH(B567,Intramuraal!$A:$A,0))),IFERROR(IF(INDEX(GVS!$C:$C,MATCH(B567,GVS!$A:$A,0))="","",INDEX(GVS!$C:$C,MATCH(B567,GVS!$A:$A,0))),"")))</f>
        <v>45575</v>
      </c>
      <c r="F567" s="14" t="str">
        <f aca="false">IF(B567="","",IFERROR(IF(INDEX(Intramuraal!$J:$J,MATCH(B567,Intramuraal!$A:$A,0))="","",INDEX(Intramuraal!$J:$J,MATCH(B567,Intramuraal!$A:$A,0))),IFERROR(IF(INDEX(GVS!$J:$J,MATCH(B567,GVS!$A:$A,0))="","",INDEX(GVS!$J:$J,MATCH(B567,GVS!$A:$A,0))),"")))</f>
        <v>Oncologie (solide tumoren)</v>
      </c>
      <c r="G567" s="14" t="str">
        <f aca="false">IF(B567="","",IFERROR(IF(INDEX(Intramuraal!$N:$N,MATCH(B567,Intramuraal!$A:$A,0))="","",INDEX(Intramuraal!$N:$N,MATCH(B567,Intramuraal!$A:$A,0))),IFERROR(IF(INDEX(GVS!$N:$N,MATCH(B567,GVS!$A:$A,0))="","",INDEX(GVS!$N:$N,MATCH(B567,GVS!$A:$A,0))),"")))</f>
        <v>Prostaatkanker</v>
      </c>
      <c r="H567" s="14" t="str">
        <f aca="false">IF(B567="","",IFERROR(IF(INDEX(Intramuraal!$O:$O,MATCH(B567,Intramuraal!$A:$A,0))="","",INDEX(Intramuraal!$O:$O,MATCH(B567,Intramuraal!$A:$A,0))),IFERROR(IF(INDEX(GVS!$O:$O,MATCH(B567,GVS!$A:$A,0))="","",INDEX(GVS!$O:$O,MATCH(B567,GVS!$A:$A,0))),"")))</f>
        <v>1e lijn</v>
      </c>
      <c r="I567" s="14" t="s">
        <v>7532</v>
      </c>
      <c r="J567" s="14" t="s">
        <v>7673</v>
      </c>
      <c r="K567" s="16" t="s">
        <v>9596</v>
      </c>
      <c r="L567" s="14" t="s">
        <v>7586</v>
      </c>
      <c r="M567" s="14" t="s">
        <v>7536</v>
      </c>
      <c r="N567" s="16" t="s">
        <v>9597</v>
      </c>
      <c r="O567" s="14" t="s">
        <v>7607</v>
      </c>
      <c r="P567" s="14" t="s">
        <v>9522</v>
      </c>
      <c r="Q567" s="16"/>
      <c r="R567" s="14" t="s">
        <v>9598</v>
      </c>
      <c r="S567" s="14" t="s">
        <v>9592</v>
      </c>
      <c r="T567" s="15" t="n">
        <v>46288</v>
      </c>
      <c r="U567" s="14" t="s">
        <v>168</v>
      </c>
    </row>
    <row r="568" customFormat="false" ht="15" hidden="false" customHeight="true" outlineLevel="0" collapsed="false">
      <c r="A568" s="14" t="str">
        <f aca="false">IF(B568="","","ARG-"&amp;TEXT(ROW()-1,"0000"))</f>
        <v>ARG-0567</v>
      </c>
      <c r="B568" s="14" t="s">
        <v>1148</v>
      </c>
      <c r="C568" s="14" t="str">
        <f aca="false">IF(B568="","",IF(LEFT(B568,3)="INT","Intramuraal",IF(LEFT(B568,3)="GVS","GVS","")))</f>
        <v>Intramuraal</v>
      </c>
      <c r="D568" s="14" t="str">
        <f aca="false">IF(B568="","",IFERROR(INDEX(Intramuraal!$F:$F,MATCH(B568,Intramuraal!$A:$A,0)),IFERROR(INDEX(GVS!$F:$F,MATCH(B568,GVS!$A:$A,0)),"onbekend ID")))</f>
        <v>olaparib (Lynparza®)</v>
      </c>
      <c r="E568" s="15" t="n">
        <f aca="false">IF(B568="","",IFERROR(IF(INDEX(Intramuraal!$C:$C,MATCH(B568,Intramuraal!$A:$A,0))="","",INDEX(Intramuraal!$C:$C,MATCH(B568,Intramuraal!$A:$A,0))),IFERROR(IF(INDEX(GVS!$C:$C,MATCH(B568,GVS!$A:$A,0))="","",INDEX(GVS!$C:$C,MATCH(B568,GVS!$A:$A,0))),"")))</f>
        <v>45575</v>
      </c>
      <c r="F568" s="14" t="str">
        <f aca="false">IF(B568="","",IFERROR(IF(INDEX(Intramuraal!$J:$J,MATCH(B568,Intramuraal!$A:$A,0))="","",INDEX(Intramuraal!$J:$J,MATCH(B568,Intramuraal!$A:$A,0))),IFERROR(IF(INDEX(GVS!$J:$J,MATCH(B568,GVS!$A:$A,0))="","",INDEX(GVS!$J:$J,MATCH(B568,GVS!$A:$A,0))),"")))</f>
        <v>Oncologie (solide tumoren)</v>
      </c>
      <c r="G568" s="14" t="str">
        <f aca="false">IF(B568="","",IFERROR(IF(INDEX(Intramuraal!$N:$N,MATCH(B568,Intramuraal!$A:$A,0))="","",INDEX(Intramuraal!$N:$N,MATCH(B568,Intramuraal!$A:$A,0))),IFERROR(IF(INDEX(GVS!$N:$N,MATCH(B568,GVS!$A:$A,0))="","",INDEX(GVS!$N:$N,MATCH(B568,GVS!$A:$A,0))),"")))</f>
        <v>Prostaatkanker</v>
      </c>
      <c r="H568" s="14" t="str">
        <f aca="false">IF(B568="","",IFERROR(IF(INDEX(Intramuraal!$O:$O,MATCH(B568,Intramuraal!$A:$A,0))="","",INDEX(Intramuraal!$O:$O,MATCH(B568,Intramuraal!$A:$A,0))),IFERROR(IF(INDEX(GVS!$O:$O,MATCH(B568,GVS!$A:$A,0))="","",INDEX(GVS!$O:$O,MATCH(B568,GVS!$A:$A,0))),"")))</f>
        <v>1e lijn</v>
      </c>
      <c r="I568" s="14" t="s">
        <v>7532</v>
      </c>
      <c r="J568" s="14" t="s">
        <v>7599</v>
      </c>
      <c r="K568" s="16" t="s">
        <v>9599</v>
      </c>
      <c r="L568" s="14" t="s">
        <v>7586</v>
      </c>
      <c r="M568" s="14" t="s">
        <v>7536</v>
      </c>
      <c r="N568" s="16" t="s">
        <v>9600</v>
      </c>
      <c r="O568" s="14" t="s">
        <v>7607</v>
      </c>
      <c r="P568" s="14" t="s">
        <v>8219</v>
      </c>
      <c r="Q568" s="16"/>
      <c r="R568" s="14" t="s">
        <v>9601</v>
      </c>
      <c r="S568" s="14" t="s">
        <v>9592</v>
      </c>
      <c r="T568" s="15" t="n">
        <v>46288</v>
      </c>
      <c r="U568" s="14" t="s">
        <v>168</v>
      </c>
    </row>
    <row r="569" customFormat="false" ht="15" hidden="false" customHeight="true" outlineLevel="0" collapsed="false">
      <c r="A569" s="14" t="str">
        <f aca="false">IF(B569="","","ARG-"&amp;TEXT(ROW()-1,"0000"))</f>
        <v>ARG-0568</v>
      </c>
      <c r="B569" s="14" t="s">
        <v>1148</v>
      </c>
      <c r="C569" s="14" t="str">
        <f aca="false">IF(B569="","",IF(LEFT(B569,3)="INT","Intramuraal",IF(LEFT(B569,3)="GVS","GVS","")))</f>
        <v>Intramuraal</v>
      </c>
      <c r="D569" s="14" t="str">
        <f aca="false">IF(B569="","",IFERROR(INDEX(Intramuraal!$F:$F,MATCH(B569,Intramuraal!$A:$A,0)),IFERROR(INDEX(GVS!$F:$F,MATCH(B569,GVS!$A:$A,0)),"onbekend ID")))</f>
        <v>olaparib (Lynparza®)</v>
      </c>
      <c r="E569" s="15" t="n">
        <f aca="false">IF(B569="","",IFERROR(IF(INDEX(Intramuraal!$C:$C,MATCH(B569,Intramuraal!$A:$A,0))="","",INDEX(Intramuraal!$C:$C,MATCH(B569,Intramuraal!$A:$A,0))),IFERROR(IF(INDEX(GVS!$C:$C,MATCH(B569,GVS!$A:$A,0))="","",INDEX(GVS!$C:$C,MATCH(B569,GVS!$A:$A,0))),"")))</f>
        <v>45575</v>
      </c>
      <c r="F569" s="14" t="str">
        <f aca="false">IF(B569="","",IFERROR(IF(INDEX(Intramuraal!$J:$J,MATCH(B569,Intramuraal!$A:$A,0))="","",INDEX(Intramuraal!$J:$J,MATCH(B569,Intramuraal!$A:$A,0))),IFERROR(IF(INDEX(GVS!$J:$J,MATCH(B569,GVS!$A:$A,0))="","",INDEX(GVS!$J:$J,MATCH(B569,GVS!$A:$A,0))),"")))</f>
        <v>Oncologie (solide tumoren)</v>
      </c>
      <c r="G569" s="14" t="str">
        <f aca="false">IF(B569="","",IFERROR(IF(INDEX(Intramuraal!$N:$N,MATCH(B569,Intramuraal!$A:$A,0))="","",INDEX(Intramuraal!$N:$N,MATCH(B569,Intramuraal!$A:$A,0))),IFERROR(IF(INDEX(GVS!$N:$N,MATCH(B569,GVS!$A:$A,0))="","",INDEX(GVS!$N:$N,MATCH(B569,GVS!$A:$A,0))),"")))</f>
        <v>Prostaatkanker</v>
      </c>
      <c r="H569" s="14" t="str">
        <f aca="false">IF(B569="","",IFERROR(IF(INDEX(Intramuraal!$O:$O,MATCH(B569,Intramuraal!$A:$A,0))="","",INDEX(Intramuraal!$O:$O,MATCH(B569,Intramuraal!$A:$A,0))),IFERROR(IF(INDEX(GVS!$O:$O,MATCH(B569,GVS!$A:$A,0))="","",INDEX(GVS!$O:$O,MATCH(B569,GVS!$A:$A,0))),"")))</f>
        <v>1e lijn</v>
      </c>
      <c r="I569" s="14" t="s">
        <v>7532</v>
      </c>
      <c r="J569" s="14" t="s">
        <v>7712</v>
      </c>
      <c r="K569" s="16" t="s">
        <v>9602</v>
      </c>
      <c r="L569" s="14" t="s">
        <v>7586</v>
      </c>
      <c r="M569" s="14" t="s">
        <v>7536</v>
      </c>
      <c r="N569" s="16" t="s">
        <v>9603</v>
      </c>
      <c r="O569" s="14" t="s">
        <v>7607</v>
      </c>
      <c r="P569" s="14" t="s">
        <v>9442</v>
      </c>
      <c r="Q569" s="16"/>
      <c r="R569" s="14" t="s">
        <v>9604</v>
      </c>
      <c r="S569" s="14" t="s">
        <v>9592</v>
      </c>
      <c r="T569" s="15" t="n">
        <v>46288</v>
      </c>
      <c r="U569" s="14" t="s">
        <v>168</v>
      </c>
    </row>
    <row r="570" customFormat="false" ht="15" hidden="false" customHeight="true" outlineLevel="0" collapsed="false">
      <c r="A570" s="14" t="str">
        <f aca="false">IF(B570="","","ARG-"&amp;TEXT(ROW()-1,"0000"))</f>
        <v>ARG-0569</v>
      </c>
      <c r="B570" s="14" t="s">
        <v>1120</v>
      </c>
      <c r="C570" s="14" t="str">
        <f aca="false">IF(B570="","",IF(LEFT(B570,3)="INT","Intramuraal",IF(LEFT(B570,3)="GVS","GVS","")))</f>
        <v>Intramuraal</v>
      </c>
      <c r="D570" s="14" t="str">
        <f aca="false">IF(B570="","",IFERROR(INDEX(Intramuraal!$F:$F,MATCH(B570,Intramuraal!$A:$A,0)),IFERROR(INDEX(GVS!$F:$F,MATCH(B570,GVS!$A:$A,0)),"onbekend ID")))</f>
        <v>bimekizumab (Bimzelx®)</v>
      </c>
      <c r="E570" s="15" t="n">
        <f aca="false">IF(B570="","",IFERROR(IF(INDEX(Intramuraal!$C:$C,MATCH(B570,Intramuraal!$A:$A,0))="","",INDEX(Intramuraal!$C:$C,MATCH(B570,Intramuraal!$A:$A,0))),IFERROR(IF(INDEX(GVS!$C:$C,MATCH(B570,GVS!$A:$A,0))="","",INDEX(GVS!$C:$C,MATCH(B570,GVS!$A:$A,0))),"")))</f>
        <v>45642</v>
      </c>
      <c r="F570" s="14" t="str">
        <f aca="false">IF(B570="","",IFERROR(IF(INDEX(Intramuraal!$J:$J,MATCH(B570,Intramuraal!$A:$A,0))="","",INDEX(Intramuraal!$J:$J,MATCH(B570,Intramuraal!$A:$A,0))),IFERROR(IF(INDEX(GVS!$J:$J,MATCH(B570,GVS!$A:$A,0))="","",INDEX(GVS!$J:$J,MATCH(B570,GVS!$A:$A,0))),"")))</f>
        <v>Immunologie / IBD / dermatologie / reumatologie</v>
      </c>
      <c r="G570" s="14" t="str">
        <f aca="false">IF(B570="","",IFERROR(IF(INDEX(Intramuraal!$N:$N,MATCH(B570,Intramuraal!$A:$A,0))="","",INDEX(Intramuraal!$N:$N,MATCH(B570,Intramuraal!$A:$A,0))),IFERROR(IF(INDEX(GVS!$N:$N,MATCH(B570,GVS!$A:$A,0))="","",INDEX(GVS!$N:$N,MATCH(B570,GVS!$A:$A,0))),"")))</f>
        <v>Niet-oncologisch (zie Indicatie)</v>
      </c>
      <c r="H570" s="14" t="str">
        <f aca="false">IF(B570="","",IFERROR(IF(INDEX(Intramuraal!$O:$O,MATCH(B570,Intramuraal!$A:$A,0))="","",INDEX(Intramuraal!$O:$O,MATCH(B570,Intramuraal!$A:$A,0))),IFERROR(IF(INDEX(GVS!$O:$O,MATCH(B570,GVS!$A:$A,0))="","",INDEX(GVS!$O:$O,MATCH(B570,GVS!$A:$A,0))),"")))</f>
        <v>2e lijn</v>
      </c>
      <c r="I570" s="14" t="s">
        <v>7532</v>
      </c>
      <c r="J570" s="14" t="s">
        <v>8069</v>
      </c>
      <c r="K570" s="16" t="s">
        <v>9605</v>
      </c>
      <c r="L570" s="14" t="s">
        <v>7535</v>
      </c>
      <c r="M570" s="14" t="s">
        <v>7536</v>
      </c>
      <c r="N570" s="16" t="s">
        <v>9606</v>
      </c>
      <c r="O570" s="14" t="s">
        <v>7607</v>
      </c>
      <c r="P570" s="14" t="s">
        <v>8400</v>
      </c>
      <c r="Q570" s="16"/>
      <c r="R570" s="14" t="s">
        <v>9607</v>
      </c>
      <c r="S570" s="14" t="s">
        <v>9592</v>
      </c>
      <c r="T570" s="15" t="n">
        <v>46288</v>
      </c>
      <c r="U570" s="14" t="s">
        <v>168</v>
      </c>
    </row>
    <row r="571" customFormat="false" ht="15" hidden="false" customHeight="true" outlineLevel="0" collapsed="false">
      <c r="A571" s="14" t="str">
        <f aca="false">IF(B571="","","ARG-"&amp;TEXT(ROW()-1,"0000"))</f>
        <v>ARG-0570</v>
      </c>
      <c r="B571" s="14" t="s">
        <v>1120</v>
      </c>
      <c r="C571" s="14" t="str">
        <f aca="false">IF(B571="","",IF(LEFT(B571,3)="INT","Intramuraal",IF(LEFT(B571,3)="GVS","GVS","")))</f>
        <v>Intramuraal</v>
      </c>
      <c r="D571" s="14" t="str">
        <f aca="false">IF(B571="","",IFERROR(INDEX(Intramuraal!$F:$F,MATCH(B571,Intramuraal!$A:$A,0)),IFERROR(INDEX(GVS!$F:$F,MATCH(B571,GVS!$A:$A,0)),"onbekend ID")))</f>
        <v>bimekizumab (Bimzelx®)</v>
      </c>
      <c r="E571" s="15" t="n">
        <f aca="false">IF(B571="","",IFERROR(IF(INDEX(Intramuraal!$C:$C,MATCH(B571,Intramuraal!$A:$A,0))="","",INDEX(Intramuraal!$C:$C,MATCH(B571,Intramuraal!$A:$A,0))),IFERROR(IF(INDEX(GVS!$C:$C,MATCH(B571,GVS!$A:$A,0))="","",INDEX(GVS!$C:$C,MATCH(B571,GVS!$A:$A,0))),"")))</f>
        <v>45642</v>
      </c>
      <c r="F571" s="14" t="str">
        <f aca="false">IF(B571="","",IFERROR(IF(INDEX(Intramuraal!$J:$J,MATCH(B571,Intramuraal!$A:$A,0))="","",INDEX(Intramuraal!$J:$J,MATCH(B571,Intramuraal!$A:$A,0))),IFERROR(IF(INDEX(GVS!$J:$J,MATCH(B571,GVS!$A:$A,0))="","",INDEX(GVS!$J:$J,MATCH(B571,GVS!$A:$A,0))),"")))</f>
        <v>Immunologie / IBD / dermatologie / reumatologie</v>
      </c>
      <c r="G571" s="14" t="str">
        <f aca="false">IF(B571="","",IFERROR(IF(INDEX(Intramuraal!$N:$N,MATCH(B571,Intramuraal!$A:$A,0))="","",INDEX(Intramuraal!$N:$N,MATCH(B571,Intramuraal!$A:$A,0))),IFERROR(IF(INDEX(GVS!$N:$N,MATCH(B571,GVS!$A:$A,0))="","",INDEX(GVS!$N:$N,MATCH(B571,GVS!$A:$A,0))),"")))</f>
        <v>Niet-oncologisch (zie Indicatie)</v>
      </c>
      <c r="H571" s="14" t="str">
        <f aca="false">IF(B571="","",IFERROR(IF(INDEX(Intramuraal!$O:$O,MATCH(B571,Intramuraal!$A:$A,0))="","",INDEX(Intramuraal!$O:$O,MATCH(B571,Intramuraal!$A:$A,0))),IFERROR(IF(INDEX(GVS!$O:$O,MATCH(B571,GVS!$A:$A,0))="","",INDEX(GVS!$O:$O,MATCH(B571,GVS!$A:$A,0))),"")))</f>
        <v>2e lijn</v>
      </c>
      <c r="I571" s="14" t="s">
        <v>7658</v>
      </c>
      <c r="J571" s="14" t="s">
        <v>7903</v>
      </c>
      <c r="K571" s="16" t="s">
        <v>9608</v>
      </c>
      <c r="L571" s="14" t="s">
        <v>7586</v>
      </c>
      <c r="M571" s="14" t="s">
        <v>7536</v>
      </c>
      <c r="N571" s="16" t="s">
        <v>9609</v>
      </c>
      <c r="O571" s="14" t="s">
        <v>7662</v>
      </c>
      <c r="P571" s="14" t="s">
        <v>9550</v>
      </c>
      <c r="Q571" s="16"/>
      <c r="R571" s="14" t="s">
        <v>9610</v>
      </c>
      <c r="S571" s="14" t="s">
        <v>9592</v>
      </c>
      <c r="T571" s="15" t="n">
        <v>46288</v>
      </c>
      <c r="U571" s="14" t="s">
        <v>168</v>
      </c>
    </row>
    <row r="572" customFormat="false" ht="15" hidden="false" customHeight="true" outlineLevel="0" collapsed="false">
      <c r="A572" s="14" t="str">
        <f aca="false">IF(B572="","","ARG-"&amp;TEXT(ROW()-1,"0000"))</f>
        <v>ARG-0571</v>
      </c>
      <c r="B572" s="14" t="s">
        <v>1106</v>
      </c>
      <c r="C572" s="14" t="str">
        <f aca="false">IF(B572="","",IF(LEFT(B572,3)="INT","Intramuraal",IF(LEFT(B572,3)="GVS","GVS","")))</f>
        <v>Intramuraal</v>
      </c>
      <c r="D572" s="14" t="str">
        <f aca="false">IF(B572="","",IFERROR(INDEX(Intramuraal!$F:$F,MATCH(B572,Intramuraal!$A:$A,0)),IFERROR(INDEX(GVS!$F:$F,MATCH(B572,GVS!$A:$A,0)),"onbekend ID")))</f>
        <v>risankizumab (Skyrizi®)</v>
      </c>
      <c r="E572" s="15" t="n">
        <f aca="false">IF(B572="","",IFERROR(IF(INDEX(Intramuraal!$C:$C,MATCH(B572,Intramuraal!$A:$A,0))="","",INDEX(Intramuraal!$C:$C,MATCH(B572,Intramuraal!$A:$A,0))),IFERROR(IF(INDEX(GVS!$C:$C,MATCH(B572,GVS!$A:$A,0))="","",INDEX(GVS!$C:$C,MATCH(B572,GVS!$A:$A,0))),"")))</f>
        <v>45645</v>
      </c>
      <c r="F572" s="14" t="str">
        <f aca="false">IF(B572="","",IFERROR(IF(INDEX(Intramuraal!$J:$J,MATCH(B572,Intramuraal!$A:$A,0))="","",INDEX(Intramuraal!$J:$J,MATCH(B572,Intramuraal!$A:$A,0))),IFERROR(IF(INDEX(GVS!$J:$J,MATCH(B572,GVS!$A:$A,0))="","",INDEX(GVS!$J:$J,MATCH(B572,GVS!$A:$A,0))),"")))</f>
        <v>Immunologie / IBD / dermatologie / reumatologie</v>
      </c>
      <c r="G572" s="14" t="str">
        <f aca="false">IF(B572="","",IFERROR(IF(INDEX(Intramuraal!$N:$N,MATCH(B572,Intramuraal!$A:$A,0))="","",INDEX(Intramuraal!$N:$N,MATCH(B572,Intramuraal!$A:$A,0))),IFERROR(IF(INDEX(GVS!$N:$N,MATCH(B572,GVS!$A:$A,0))="","",INDEX(GVS!$N:$N,MATCH(B572,GVS!$A:$A,0))),"")))</f>
        <v>Niet-oncologisch (zie Indicatie)</v>
      </c>
      <c r="H572" s="14" t="str">
        <f aca="false">IF(B572="","",IFERROR(IF(INDEX(Intramuraal!$O:$O,MATCH(B572,Intramuraal!$A:$A,0))="","",INDEX(Intramuraal!$O:$O,MATCH(B572,Intramuraal!$A:$A,0))),IFERROR(IF(INDEX(GVS!$O:$O,MATCH(B572,GVS!$A:$A,0))="","",INDEX(GVS!$O:$O,MATCH(B572,GVS!$A:$A,0))),"")))</f>
        <v>3e lijn of later</v>
      </c>
      <c r="I572" s="14" t="s">
        <v>7532</v>
      </c>
      <c r="J572" s="14" t="s">
        <v>8069</v>
      </c>
      <c r="K572" s="16" t="s">
        <v>9611</v>
      </c>
      <c r="L572" s="14" t="s">
        <v>7535</v>
      </c>
      <c r="M572" s="14" t="s">
        <v>7536</v>
      </c>
      <c r="N572" s="16" t="s">
        <v>9612</v>
      </c>
      <c r="O572" s="14" t="s">
        <v>7607</v>
      </c>
      <c r="P572" s="14" t="s">
        <v>8037</v>
      </c>
      <c r="Q572" s="16"/>
      <c r="R572" s="14" t="s">
        <v>9613</v>
      </c>
      <c r="S572" s="14" t="s">
        <v>9592</v>
      </c>
      <c r="T572" s="15" t="n">
        <v>46288</v>
      </c>
      <c r="U572" s="14" t="s">
        <v>168</v>
      </c>
    </row>
    <row r="573" customFormat="false" ht="15" hidden="false" customHeight="true" outlineLevel="0" collapsed="false">
      <c r="A573" s="14" t="str">
        <f aca="false">IF(B573="","","ARG-"&amp;TEXT(ROW()-1,"0000"))</f>
        <v>ARG-0572</v>
      </c>
      <c r="B573" s="14" t="s">
        <v>1106</v>
      </c>
      <c r="C573" s="14" t="str">
        <f aca="false">IF(B573="","",IF(LEFT(B573,3)="INT","Intramuraal",IF(LEFT(B573,3)="GVS","GVS","")))</f>
        <v>Intramuraal</v>
      </c>
      <c r="D573" s="14" t="str">
        <f aca="false">IF(B573="","",IFERROR(INDEX(Intramuraal!$F:$F,MATCH(B573,Intramuraal!$A:$A,0)),IFERROR(INDEX(GVS!$F:$F,MATCH(B573,GVS!$A:$A,0)),"onbekend ID")))</f>
        <v>risankizumab (Skyrizi®)</v>
      </c>
      <c r="E573" s="15" t="n">
        <f aca="false">IF(B573="","",IFERROR(IF(INDEX(Intramuraal!$C:$C,MATCH(B573,Intramuraal!$A:$A,0))="","",INDEX(Intramuraal!$C:$C,MATCH(B573,Intramuraal!$A:$A,0))),IFERROR(IF(INDEX(GVS!$C:$C,MATCH(B573,GVS!$A:$A,0))="","",INDEX(GVS!$C:$C,MATCH(B573,GVS!$A:$A,0))),"")))</f>
        <v>45645</v>
      </c>
      <c r="F573" s="14" t="str">
        <f aca="false">IF(B573="","",IFERROR(IF(INDEX(Intramuraal!$J:$J,MATCH(B573,Intramuraal!$A:$A,0))="","",INDEX(Intramuraal!$J:$J,MATCH(B573,Intramuraal!$A:$A,0))),IFERROR(IF(INDEX(GVS!$J:$J,MATCH(B573,GVS!$A:$A,0))="","",INDEX(GVS!$J:$J,MATCH(B573,GVS!$A:$A,0))),"")))</f>
        <v>Immunologie / IBD / dermatologie / reumatologie</v>
      </c>
      <c r="G573" s="14" t="str">
        <f aca="false">IF(B573="","",IFERROR(IF(INDEX(Intramuraal!$N:$N,MATCH(B573,Intramuraal!$A:$A,0))="","",INDEX(Intramuraal!$N:$N,MATCH(B573,Intramuraal!$A:$A,0))),IFERROR(IF(INDEX(GVS!$N:$N,MATCH(B573,GVS!$A:$A,0))="","",INDEX(GVS!$N:$N,MATCH(B573,GVS!$A:$A,0))),"")))</f>
        <v>Niet-oncologisch (zie Indicatie)</v>
      </c>
      <c r="H573" s="14" t="str">
        <f aca="false">IF(B573="","",IFERROR(IF(INDEX(Intramuraal!$O:$O,MATCH(B573,Intramuraal!$A:$A,0))="","",INDEX(Intramuraal!$O:$O,MATCH(B573,Intramuraal!$A:$A,0))),IFERROR(IF(INDEX(GVS!$O:$O,MATCH(B573,GVS!$A:$A,0))="","",INDEX(GVS!$O:$O,MATCH(B573,GVS!$A:$A,0))),"")))</f>
        <v>3e lijn of later</v>
      </c>
      <c r="I573" s="14" t="s">
        <v>7658</v>
      </c>
      <c r="J573" s="14" t="s">
        <v>7659</v>
      </c>
      <c r="K573" s="16" t="s">
        <v>9614</v>
      </c>
      <c r="L573" s="14" t="s">
        <v>7586</v>
      </c>
      <c r="M573" s="14" t="s">
        <v>7536</v>
      </c>
      <c r="N573" s="16" t="s">
        <v>9615</v>
      </c>
      <c r="O573" s="14" t="s">
        <v>7662</v>
      </c>
      <c r="P573" s="14" t="s">
        <v>9313</v>
      </c>
      <c r="Q573" s="16"/>
      <c r="R573" s="14" t="s">
        <v>9616</v>
      </c>
      <c r="S573" s="14" t="s">
        <v>9592</v>
      </c>
      <c r="T573" s="15" t="n">
        <v>46288</v>
      </c>
      <c r="U573" s="14" t="s">
        <v>168</v>
      </c>
    </row>
    <row r="574" customFormat="false" ht="15" hidden="false" customHeight="true" outlineLevel="0" collapsed="false">
      <c r="A574" s="14" t="str">
        <f aca="false">IF(B574="","","ARG-"&amp;TEXT(ROW()-1,"0000"))</f>
        <v>ARG-0573</v>
      </c>
      <c r="B574" s="14" t="s">
        <v>1090</v>
      </c>
      <c r="C574" s="14" t="str">
        <f aca="false">IF(B574="","",IF(LEFT(B574,3)="INT","Intramuraal",IF(LEFT(B574,3)="GVS","GVS","")))</f>
        <v>Intramuraal</v>
      </c>
      <c r="D574" s="14" t="str">
        <f aca="false">IF(B574="","",IFERROR(INDEX(Intramuraal!$F:$F,MATCH(B574,Intramuraal!$A:$A,0)),IFERROR(INDEX(GVS!$F:$F,MATCH(B574,GVS!$A:$A,0)),"onbekend ID")))</f>
        <v>efanesoctocog alfa (Altuvoct®)</v>
      </c>
      <c r="E574" s="15" t="n">
        <f aca="false">IF(B574="","",IFERROR(IF(INDEX(Intramuraal!$C:$C,MATCH(B574,Intramuraal!$A:$A,0))="","",INDEX(Intramuraal!$C:$C,MATCH(B574,Intramuraal!$A:$A,0))),IFERROR(IF(INDEX(GVS!$C:$C,MATCH(B574,GVS!$A:$A,0))="","",INDEX(GVS!$C:$C,MATCH(B574,GVS!$A:$A,0))),"")))</f>
        <v>45666</v>
      </c>
      <c r="F574" s="14" t="str">
        <f aca="false">IF(B574="","",IFERROR(IF(INDEX(Intramuraal!$J:$J,MATCH(B574,Intramuraal!$A:$A,0))="","",INDEX(Intramuraal!$J:$J,MATCH(B574,Intramuraal!$A:$A,0))),IFERROR(IF(INDEX(GVS!$J:$J,MATCH(B574,GVS!$A:$A,0))="","",INDEX(GVS!$J:$J,MATCH(B574,GVS!$A:$A,0))),"")))</f>
        <v>Hematologie (benigne)</v>
      </c>
      <c r="G574" s="14" t="str">
        <f aca="false">IF(B574="","",IFERROR(IF(INDEX(Intramuraal!$N:$N,MATCH(B574,Intramuraal!$A:$A,0))="","",INDEX(Intramuraal!$N:$N,MATCH(B574,Intramuraal!$A:$A,0))),IFERROR(IF(INDEX(GVS!$N:$N,MATCH(B574,GVS!$A:$A,0))="","",INDEX(GVS!$N:$N,MATCH(B574,GVS!$A:$A,0))),"")))</f>
        <v>Hemofilie</v>
      </c>
      <c r="H574" s="14" t="str">
        <f aca="false">IF(B574="","",IFERROR(IF(INDEX(Intramuraal!$O:$O,MATCH(B574,Intramuraal!$A:$A,0))="","",INDEX(Intramuraal!$O:$O,MATCH(B574,Intramuraal!$A:$A,0))),IFERROR(IF(INDEX(GVS!$O:$O,MATCH(B574,GVS!$A:$A,0))="","",INDEX(GVS!$O:$O,MATCH(B574,GVS!$A:$A,0))),"")))</f>
        <v>Meerdere lijnen / indicatiebreed</v>
      </c>
      <c r="I574" s="14" t="s">
        <v>7532</v>
      </c>
      <c r="J574" s="14" t="s">
        <v>8069</v>
      </c>
      <c r="K574" s="16" t="s">
        <v>9617</v>
      </c>
      <c r="L574" s="14" t="s">
        <v>7535</v>
      </c>
      <c r="M574" s="14" t="s">
        <v>7536</v>
      </c>
      <c r="N574" s="16" t="s">
        <v>9618</v>
      </c>
      <c r="O574" s="14" t="s">
        <v>7607</v>
      </c>
      <c r="P574" s="14" t="s">
        <v>8400</v>
      </c>
      <c r="Q574" s="16"/>
      <c r="R574" s="14" t="s">
        <v>9619</v>
      </c>
      <c r="S574" s="14" t="s">
        <v>9592</v>
      </c>
      <c r="T574" s="15" t="n">
        <v>46288</v>
      </c>
      <c r="U574" s="14" t="s">
        <v>168</v>
      </c>
    </row>
    <row r="575" customFormat="false" ht="15" hidden="false" customHeight="true" outlineLevel="0" collapsed="false">
      <c r="A575" s="14" t="str">
        <f aca="false">IF(B575="","","ARG-"&amp;TEXT(ROW()-1,"0000"))</f>
        <v>ARG-0574</v>
      </c>
      <c r="B575" s="14" t="s">
        <v>1090</v>
      </c>
      <c r="C575" s="14" t="str">
        <f aca="false">IF(B575="","",IF(LEFT(B575,3)="INT","Intramuraal",IF(LEFT(B575,3)="GVS","GVS","")))</f>
        <v>Intramuraal</v>
      </c>
      <c r="D575" s="14" t="str">
        <f aca="false">IF(B575="","",IFERROR(INDEX(Intramuraal!$F:$F,MATCH(B575,Intramuraal!$A:$A,0)),IFERROR(INDEX(GVS!$F:$F,MATCH(B575,GVS!$A:$A,0)),"onbekend ID")))</f>
        <v>efanesoctocog alfa (Altuvoct®)</v>
      </c>
      <c r="E575" s="15" t="n">
        <f aca="false">IF(B575="","",IFERROR(IF(INDEX(Intramuraal!$C:$C,MATCH(B575,Intramuraal!$A:$A,0))="","",INDEX(Intramuraal!$C:$C,MATCH(B575,Intramuraal!$A:$A,0))),IFERROR(IF(INDEX(GVS!$C:$C,MATCH(B575,GVS!$A:$A,0))="","",INDEX(GVS!$C:$C,MATCH(B575,GVS!$A:$A,0))),"")))</f>
        <v>45666</v>
      </c>
      <c r="F575" s="14" t="str">
        <f aca="false">IF(B575="","",IFERROR(IF(INDEX(Intramuraal!$J:$J,MATCH(B575,Intramuraal!$A:$A,0))="","",INDEX(Intramuraal!$J:$J,MATCH(B575,Intramuraal!$A:$A,0))),IFERROR(IF(INDEX(GVS!$J:$J,MATCH(B575,GVS!$A:$A,0))="","",INDEX(GVS!$J:$J,MATCH(B575,GVS!$A:$A,0))),"")))</f>
        <v>Hematologie (benigne)</v>
      </c>
      <c r="G575" s="14" t="str">
        <f aca="false">IF(B575="","",IFERROR(IF(INDEX(Intramuraal!$N:$N,MATCH(B575,Intramuraal!$A:$A,0))="","",INDEX(Intramuraal!$N:$N,MATCH(B575,Intramuraal!$A:$A,0))),IFERROR(IF(INDEX(GVS!$N:$N,MATCH(B575,GVS!$A:$A,0))="","",INDEX(GVS!$N:$N,MATCH(B575,GVS!$A:$A,0))),"")))</f>
        <v>Hemofilie</v>
      </c>
      <c r="H575" s="14" t="str">
        <f aca="false">IF(B575="","",IFERROR(IF(INDEX(Intramuraal!$O:$O,MATCH(B575,Intramuraal!$A:$A,0))="","",INDEX(Intramuraal!$O:$O,MATCH(B575,Intramuraal!$A:$A,0))),IFERROR(IF(INDEX(GVS!$O:$O,MATCH(B575,GVS!$A:$A,0))="","",INDEX(GVS!$O:$O,MATCH(B575,GVS!$A:$A,0))),"")))</f>
        <v>Meerdere lijnen / indicatiebreed</v>
      </c>
      <c r="I575" s="14" t="s">
        <v>7580</v>
      </c>
      <c r="J575" s="14" t="s">
        <v>7604</v>
      </c>
      <c r="K575" s="16" t="s">
        <v>9620</v>
      </c>
      <c r="L575" s="14" t="s">
        <v>7549</v>
      </c>
      <c r="M575" s="14" t="s">
        <v>7536</v>
      </c>
      <c r="N575" s="16" t="s">
        <v>9621</v>
      </c>
      <c r="O575" s="14" t="s">
        <v>7607</v>
      </c>
      <c r="P575" s="14" t="s">
        <v>9622</v>
      </c>
      <c r="Q575" s="16"/>
      <c r="R575" s="14" t="s">
        <v>9623</v>
      </c>
      <c r="S575" s="14" t="s">
        <v>9592</v>
      </c>
      <c r="T575" s="15" t="n">
        <v>46288</v>
      </c>
      <c r="U575" s="14" t="s">
        <v>168</v>
      </c>
    </row>
    <row r="576" customFormat="false" ht="15" hidden="false" customHeight="true" outlineLevel="0" collapsed="false">
      <c r="A576" s="14" t="str">
        <f aca="false">IF(B576="","","ARG-"&amp;TEXT(ROW()-1,"0000"))</f>
        <v>ARG-0575</v>
      </c>
      <c r="B576" s="14" t="s">
        <v>1090</v>
      </c>
      <c r="C576" s="14" t="str">
        <f aca="false">IF(B576="","",IF(LEFT(B576,3)="INT","Intramuraal",IF(LEFT(B576,3)="GVS","GVS","")))</f>
        <v>Intramuraal</v>
      </c>
      <c r="D576" s="14" t="str">
        <f aca="false">IF(B576="","",IFERROR(INDEX(Intramuraal!$F:$F,MATCH(B576,Intramuraal!$A:$A,0)),IFERROR(INDEX(GVS!$F:$F,MATCH(B576,GVS!$A:$A,0)),"onbekend ID")))</f>
        <v>efanesoctocog alfa (Altuvoct®)</v>
      </c>
      <c r="E576" s="15" t="n">
        <f aca="false">IF(B576="","",IFERROR(IF(INDEX(Intramuraal!$C:$C,MATCH(B576,Intramuraal!$A:$A,0))="","",INDEX(Intramuraal!$C:$C,MATCH(B576,Intramuraal!$A:$A,0))),IFERROR(IF(INDEX(GVS!$C:$C,MATCH(B576,GVS!$A:$A,0))="","",INDEX(GVS!$C:$C,MATCH(B576,GVS!$A:$A,0))),"")))</f>
        <v>45666</v>
      </c>
      <c r="F576" s="14" t="str">
        <f aca="false">IF(B576="","",IFERROR(IF(INDEX(Intramuraal!$J:$J,MATCH(B576,Intramuraal!$A:$A,0))="","",INDEX(Intramuraal!$J:$J,MATCH(B576,Intramuraal!$A:$A,0))),IFERROR(IF(INDEX(GVS!$J:$J,MATCH(B576,GVS!$A:$A,0))="","",INDEX(GVS!$J:$J,MATCH(B576,GVS!$A:$A,0))),"")))</f>
        <v>Hematologie (benigne)</v>
      </c>
      <c r="G576" s="14" t="str">
        <f aca="false">IF(B576="","",IFERROR(IF(INDEX(Intramuraal!$N:$N,MATCH(B576,Intramuraal!$A:$A,0))="","",INDEX(Intramuraal!$N:$N,MATCH(B576,Intramuraal!$A:$A,0))),IFERROR(IF(INDEX(GVS!$N:$N,MATCH(B576,GVS!$A:$A,0))="","",INDEX(GVS!$N:$N,MATCH(B576,GVS!$A:$A,0))),"")))</f>
        <v>Hemofilie</v>
      </c>
      <c r="H576" s="14" t="str">
        <f aca="false">IF(B576="","",IFERROR(IF(INDEX(Intramuraal!$O:$O,MATCH(B576,Intramuraal!$A:$A,0))="","",INDEX(Intramuraal!$O:$O,MATCH(B576,Intramuraal!$A:$A,0))),IFERROR(IF(INDEX(GVS!$O:$O,MATCH(B576,GVS!$A:$A,0))="","",INDEX(GVS!$O:$O,MATCH(B576,GVS!$A:$A,0))),"")))</f>
        <v>Meerdere lijnen / indicatiebreed</v>
      </c>
      <c r="I576" s="14" t="s">
        <v>7658</v>
      </c>
      <c r="J576" s="14" t="s">
        <v>7659</v>
      </c>
      <c r="K576" s="16" t="s">
        <v>9624</v>
      </c>
      <c r="L576" s="14" t="s">
        <v>7535</v>
      </c>
      <c r="M576" s="14" t="s">
        <v>7550</v>
      </c>
      <c r="N576" s="16" t="s">
        <v>9625</v>
      </c>
      <c r="O576" s="14" t="s">
        <v>7662</v>
      </c>
      <c r="P576" s="14" t="s">
        <v>9313</v>
      </c>
      <c r="Q576" s="16"/>
      <c r="R576" s="14" t="s">
        <v>9626</v>
      </c>
      <c r="S576" s="14" t="s">
        <v>9592</v>
      </c>
      <c r="T576" s="15" t="n">
        <v>46288</v>
      </c>
      <c r="U576" s="14" t="s">
        <v>168</v>
      </c>
    </row>
    <row r="577" customFormat="false" ht="15" hidden="false" customHeight="true" outlineLevel="0" collapsed="false">
      <c r="A577" s="14" t="str">
        <f aca="false">IF(B577="","","ARG-"&amp;TEXT(ROW()-1,"0000"))</f>
        <v>ARG-0576</v>
      </c>
      <c r="B577" s="14" t="s">
        <v>1066</v>
      </c>
      <c r="C577" s="14" t="str">
        <f aca="false">IF(B577="","",IF(LEFT(B577,3)="INT","Intramuraal",IF(LEFT(B577,3)="GVS","GVS","")))</f>
        <v>Intramuraal</v>
      </c>
      <c r="D577" s="14" t="str">
        <f aca="false">IF(B577="","",IFERROR(INDEX(Intramuraal!$F:$F,MATCH(B577,Intramuraal!$A:$A,0)),IFERROR(INDEX(GVS!$F:$F,MATCH(B577,GVS!$A:$A,0)),"onbekend ID")))</f>
        <v>ripretinib (Qinlock®)</v>
      </c>
      <c r="E577" s="15" t="n">
        <f aca="false">IF(B577="","",IFERROR(IF(INDEX(Intramuraal!$C:$C,MATCH(B577,Intramuraal!$A:$A,0))="","",INDEX(Intramuraal!$C:$C,MATCH(B577,Intramuraal!$A:$A,0))),IFERROR(IF(INDEX(GVS!$C:$C,MATCH(B577,GVS!$A:$A,0))="","",INDEX(GVS!$C:$C,MATCH(B577,GVS!$A:$A,0))),"")))</f>
        <v>45673</v>
      </c>
      <c r="F577" s="14" t="str">
        <f aca="false">IF(B577="","",IFERROR(IF(INDEX(Intramuraal!$J:$J,MATCH(B577,Intramuraal!$A:$A,0))="","",INDEX(Intramuraal!$J:$J,MATCH(B577,Intramuraal!$A:$A,0))),IFERROR(IF(INDEX(GVS!$J:$J,MATCH(B577,GVS!$A:$A,0))="","",INDEX(GVS!$J:$J,MATCH(B577,GVS!$A:$A,0))),"")))</f>
        <v>Oncologie (solide tumoren)</v>
      </c>
      <c r="G577" s="14" t="str">
        <f aca="false">IF(B577="","",IFERROR(IF(INDEX(Intramuraal!$N:$N,MATCH(B577,Intramuraal!$A:$A,0))="","",INDEX(Intramuraal!$N:$N,MATCH(B577,Intramuraal!$A:$A,0))),IFERROR(IF(INDEX(GVS!$N:$N,MATCH(B577,GVS!$A:$A,0))="","",INDEX(GVS!$N:$N,MATCH(B577,GVS!$A:$A,0))),"")))</f>
        <v>Sarcoom / GIST</v>
      </c>
      <c r="H577" s="14" t="str">
        <f aca="false">IF(B577="","",IFERROR(IF(INDEX(Intramuraal!$O:$O,MATCH(B577,Intramuraal!$A:$A,0))="","",INDEX(Intramuraal!$O:$O,MATCH(B577,Intramuraal!$A:$A,0))),IFERROR(IF(INDEX(GVS!$O:$O,MATCH(B577,GVS!$A:$A,0))="","",INDEX(GVS!$O:$O,MATCH(B577,GVS!$A:$A,0))),"")))</f>
        <v>3e lijn of later</v>
      </c>
      <c r="I577" s="14" t="s">
        <v>7532</v>
      </c>
      <c r="J577" s="14" t="s">
        <v>7645</v>
      </c>
      <c r="K577" s="16" t="s">
        <v>9627</v>
      </c>
      <c r="L577" s="14" t="s">
        <v>7535</v>
      </c>
      <c r="M577" s="14" t="s">
        <v>7536</v>
      </c>
      <c r="N577" s="16" t="s">
        <v>9628</v>
      </c>
      <c r="O577" s="14" t="s">
        <v>7607</v>
      </c>
      <c r="P577" s="14" t="s">
        <v>8400</v>
      </c>
      <c r="Q577" s="16"/>
      <c r="R577" s="14" t="s">
        <v>9629</v>
      </c>
      <c r="S577" s="14" t="s">
        <v>9592</v>
      </c>
      <c r="T577" s="15" t="n">
        <v>46288</v>
      </c>
      <c r="U577" s="14" t="s">
        <v>168</v>
      </c>
    </row>
    <row r="578" customFormat="false" ht="15" hidden="false" customHeight="true" outlineLevel="0" collapsed="false">
      <c r="A578" s="14" t="str">
        <f aca="false">IF(B578="","","ARG-"&amp;TEXT(ROW()-1,"0000"))</f>
        <v>ARG-0577</v>
      </c>
      <c r="B578" s="14" t="s">
        <v>1066</v>
      </c>
      <c r="C578" s="14" t="str">
        <f aca="false">IF(B578="","",IF(LEFT(B578,3)="INT","Intramuraal",IF(LEFT(B578,3)="GVS","GVS","")))</f>
        <v>Intramuraal</v>
      </c>
      <c r="D578" s="14" t="str">
        <f aca="false">IF(B578="","",IFERROR(INDEX(Intramuraal!$F:$F,MATCH(B578,Intramuraal!$A:$A,0)),IFERROR(INDEX(GVS!$F:$F,MATCH(B578,GVS!$A:$A,0)),"onbekend ID")))</f>
        <v>ripretinib (Qinlock®)</v>
      </c>
      <c r="E578" s="15" t="n">
        <f aca="false">IF(B578="","",IFERROR(IF(INDEX(Intramuraal!$C:$C,MATCH(B578,Intramuraal!$A:$A,0))="","",INDEX(Intramuraal!$C:$C,MATCH(B578,Intramuraal!$A:$A,0))),IFERROR(IF(INDEX(GVS!$C:$C,MATCH(B578,GVS!$A:$A,0))="","",INDEX(GVS!$C:$C,MATCH(B578,GVS!$A:$A,0))),"")))</f>
        <v>45673</v>
      </c>
      <c r="F578" s="14" t="str">
        <f aca="false">IF(B578="","",IFERROR(IF(INDEX(Intramuraal!$J:$J,MATCH(B578,Intramuraal!$A:$A,0))="","",INDEX(Intramuraal!$J:$J,MATCH(B578,Intramuraal!$A:$A,0))),IFERROR(IF(INDEX(GVS!$J:$J,MATCH(B578,GVS!$A:$A,0))="","",INDEX(GVS!$J:$J,MATCH(B578,GVS!$A:$A,0))),"")))</f>
        <v>Oncologie (solide tumoren)</v>
      </c>
      <c r="G578" s="14" t="str">
        <f aca="false">IF(B578="","",IFERROR(IF(INDEX(Intramuraal!$N:$N,MATCH(B578,Intramuraal!$A:$A,0))="","",INDEX(Intramuraal!$N:$N,MATCH(B578,Intramuraal!$A:$A,0))),IFERROR(IF(INDEX(GVS!$N:$N,MATCH(B578,GVS!$A:$A,0))="","",INDEX(GVS!$N:$N,MATCH(B578,GVS!$A:$A,0))),"")))</f>
        <v>Sarcoom / GIST</v>
      </c>
      <c r="H578" s="14" t="str">
        <f aca="false">IF(B578="","",IFERROR(IF(INDEX(Intramuraal!$O:$O,MATCH(B578,Intramuraal!$A:$A,0))="","",INDEX(Intramuraal!$O:$O,MATCH(B578,Intramuraal!$A:$A,0))),IFERROR(IF(INDEX(GVS!$O:$O,MATCH(B578,GVS!$A:$A,0))="","",INDEX(GVS!$O:$O,MATCH(B578,GVS!$A:$A,0))),"")))</f>
        <v>3e lijn of later</v>
      </c>
      <c r="I578" s="14" t="s">
        <v>7580</v>
      </c>
      <c r="J578" s="14" t="s">
        <v>7604</v>
      </c>
      <c r="K578" s="16" t="s">
        <v>9630</v>
      </c>
      <c r="L578" s="14" t="s">
        <v>7586</v>
      </c>
      <c r="M578" s="14" t="s">
        <v>7536</v>
      </c>
      <c r="N578" s="16" t="s">
        <v>9631</v>
      </c>
      <c r="O578" s="14" t="s">
        <v>7607</v>
      </c>
      <c r="P578" s="14" t="s">
        <v>9632</v>
      </c>
      <c r="Q578" s="16"/>
      <c r="R578" s="14" t="s">
        <v>9633</v>
      </c>
      <c r="S578" s="14" t="s">
        <v>9592</v>
      </c>
      <c r="T578" s="15" t="n">
        <v>46288</v>
      </c>
      <c r="U578" s="14" t="s">
        <v>168</v>
      </c>
    </row>
    <row r="579" customFormat="false" ht="15" hidden="false" customHeight="true" outlineLevel="0" collapsed="false">
      <c r="A579" s="14" t="str">
        <f aca="false">IF(B579="","","ARG-"&amp;TEXT(ROW()-1,"0000"))</f>
        <v>ARG-0578</v>
      </c>
      <c r="B579" s="14" t="s">
        <v>1066</v>
      </c>
      <c r="C579" s="14" t="str">
        <f aca="false">IF(B579="","",IF(LEFT(B579,3)="INT","Intramuraal",IF(LEFT(B579,3)="GVS","GVS","")))</f>
        <v>Intramuraal</v>
      </c>
      <c r="D579" s="14" t="str">
        <f aca="false">IF(B579="","",IFERROR(INDEX(Intramuraal!$F:$F,MATCH(B579,Intramuraal!$A:$A,0)),IFERROR(INDEX(GVS!$F:$F,MATCH(B579,GVS!$A:$A,0)),"onbekend ID")))</f>
        <v>ripretinib (Qinlock®)</v>
      </c>
      <c r="E579" s="15" t="n">
        <f aca="false">IF(B579="","",IFERROR(IF(INDEX(Intramuraal!$C:$C,MATCH(B579,Intramuraal!$A:$A,0))="","",INDEX(Intramuraal!$C:$C,MATCH(B579,Intramuraal!$A:$A,0))),IFERROR(IF(INDEX(GVS!$C:$C,MATCH(B579,GVS!$A:$A,0))="","",INDEX(GVS!$C:$C,MATCH(B579,GVS!$A:$A,0))),"")))</f>
        <v>45673</v>
      </c>
      <c r="F579" s="14" t="str">
        <f aca="false">IF(B579="","",IFERROR(IF(INDEX(Intramuraal!$J:$J,MATCH(B579,Intramuraal!$A:$A,0))="","",INDEX(Intramuraal!$J:$J,MATCH(B579,Intramuraal!$A:$A,0))),IFERROR(IF(INDEX(GVS!$J:$J,MATCH(B579,GVS!$A:$A,0))="","",INDEX(GVS!$J:$J,MATCH(B579,GVS!$A:$A,0))),"")))</f>
        <v>Oncologie (solide tumoren)</v>
      </c>
      <c r="G579" s="14" t="str">
        <f aca="false">IF(B579="","",IFERROR(IF(INDEX(Intramuraal!$N:$N,MATCH(B579,Intramuraal!$A:$A,0))="","",INDEX(Intramuraal!$N:$N,MATCH(B579,Intramuraal!$A:$A,0))),IFERROR(IF(INDEX(GVS!$N:$N,MATCH(B579,GVS!$A:$A,0))="","",INDEX(GVS!$N:$N,MATCH(B579,GVS!$A:$A,0))),"")))</f>
        <v>Sarcoom / GIST</v>
      </c>
      <c r="H579" s="14" t="str">
        <f aca="false">IF(B579="","",IFERROR(IF(INDEX(Intramuraal!$O:$O,MATCH(B579,Intramuraal!$A:$A,0))="","",INDEX(Intramuraal!$O:$O,MATCH(B579,Intramuraal!$A:$A,0))),IFERROR(IF(INDEX(GVS!$O:$O,MATCH(B579,GVS!$A:$A,0))="","",INDEX(GVS!$O:$O,MATCH(B579,GVS!$A:$A,0))),"")))</f>
        <v>3e lijn of later</v>
      </c>
      <c r="I579" s="14" t="s">
        <v>7658</v>
      </c>
      <c r="J579" s="14" t="s">
        <v>7903</v>
      </c>
      <c r="K579" s="16" t="s">
        <v>9634</v>
      </c>
      <c r="L579" s="14" t="s">
        <v>7549</v>
      </c>
      <c r="M579" s="14" t="s">
        <v>7543</v>
      </c>
      <c r="N579" s="16" t="s">
        <v>9635</v>
      </c>
      <c r="O579" s="14" t="s">
        <v>7662</v>
      </c>
      <c r="P579" s="14" t="s">
        <v>8427</v>
      </c>
      <c r="Q579" s="16"/>
      <c r="R579" s="14" t="s">
        <v>9636</v>
      </c>
      <c r="S579" s="14" t="s">
        <v>9592</v>
      </c>
      <c r="T579" s="15" t="n">
        <v>46288</v>
      </c>
      <c r="U579" s="14" t="s">
        <v>168</v>
      </c>
    </row>
    <row r="580" customFormat="false" ht="15" hidden="false" customHeight="true" outlineLevel="0" collapsed="false">
      <c r="A580" s="14" t="str">
        <f aca="false">IF(B580="","","ARG-"&amp;TEXT(ROW()-1,"0000"))</f>
        <v>ARG-0579</v>
      </c>
      <c r="B580" s="14" t="s">
        <v>1002</v>
      </c>
      <c r="C580" s="14" t="str">
        <f aca="false">IF(B580="","",IF(LEFT(B580,3)="INT","Intramuraal",IF(LEFT(B580,3)="GVS","GVS","")))</f>
        <v>Intramuraal</v>
      </c>
      <c r="D580" s="14" t="str">
        <f aca="false">IF(B580="","",IFERROR(INDEX(Intramuraal!$F:$F,MATCH(B580,Intramuraal!$A:$A,0)),IFERROR(INDEX(GVS!$F:$F,MATCH(B580,GVS!$A:$A,0)),"onbekend ID")))</f>
        <v>faricimab (Vabysmo®)</v>
      </c>
      <c r="E580" s="15" t="n">
        <f aca="false">IF(B580="","",IFERROR(IF(INDEX(Intramuraal!$C:$C,MATCH(B580,Intramuraal!$A:$A,0))="","",INDEX(Intramuraal!$C:$C,MATCH(B580,Intramuraal!$A:$A,0))),IFERROR(IF(INDEX(GVS!$C:$C,MATCH(B580,GVS!$A:$A,0))="","",INDEX(GVS!$C:$C,MATCH(B580,GVS!$A:$A,0))),"")))</f>
        <v>45708</v>
      </c>
      <c r="F580" s="14" t="str">
        <f aca="false">IF(B580="","",IFERROR(IF(INDEX(Intramuraal!$J:$J,MATCH(B580,Intramuraal!$A:$A,0))="","",INDEX(Intramuraal!$J:$J,MATCH(B580,Intramuraal!$A:$A,0))),IFERROR(IF(INDEX(GVS!$J:$J,MATCH(B580,GVS!$A:$A,0))="","",INDEX(GVS!$J:$J,MATCH(B580,GVS!$A:$A,0))),"")))</f>
        <v>Oogheelkunde</v>
      </c>
      <c r="G580" s="14" t="str">
        <f aca="false">IF(B580="","",IFERROR(IF(INDEX(Intramuraal!$N:$N,MATCH(B580,Intramuraal!$A:$A,0))="","",INDEX(Intramuraal!$N:$N,MATCH(B580,Intramuraal!$A:$A,0))),IFERROR(IF(INDEX(GVS!$N:$N,MATCH(B580,GVS!$A:$A,0))="","",INDEX(GVS!$N:$N,MATCH(B580,GVS!$A:$A,0))),"")))</f>
        <v>Niet-oncologisch (zie Indicatie)</v>
      </c>
      <c r="H580" s="14" t="str">
        <f aca="false">IF(B580="","",IFERROR(IF(INDEX(Intramuraal!$O:$O,MATCH(B580,Intramuraal!$A:$A,0))="","",INDEX(Intramuraal!$O:$O,MATCH(B580,Intramuraal!$A:$A,0))),IFERROR(IF(INDEX(GVS!$O:$O,MATCH(B580,GVS!$A:$A,0))="","",INDEX(GVS!$O:$O,MATCH(B580,GVS!$A:$A,0))),"")))</f>
        <v>2e lijn</v>
      </c>
      <c r="I580" s="14" t="s">
        <v>7532</v>
      </c>
      <c r="J580" s="14" t="s">
        <v>8069</v>
      </c>
      <c r="K580" s="16" t="s">
        <v>9637</v>
      </c>
      <c r="L580" s="14" t="s">
        <v>7535</v>
      </c>
      <c r="M580" s="14" t="s">
        <v>7536</v>
      </c>
      <c r="N580" s="16" t="s">
        <v>9638</v>
      </c>
      <c r="O580" s="14" t="s">
        <v>7607</v>
      </c>
      <c r="P580" s="14" t="s">
        <v>8037</v>
      </c>
      <c r="Q580" s="16"/>
      <c r="R580" s="14" t="s">
        <v>9639</v>
      </c>
      <c r="S580" s="14" t="s">
        <v>9640</v>
      </c>
      <c r="T580" s="15" t="n">
        <v>46288</v>
      </c>
      <c r="U580" s="14" t="s">
        <v>168</v>
      </c>
    </row>
    <row r="581" customFormat="false" ht="15" hidden="false" customHeight="true" outlineLevel="0" collapsed="false">
      <c r="A581" s="14" t="str">
        <f aca="false">IF(B581="","","ARG-"&amp;TEXT(ROW()-1,"0000"))</f>
        <v>ARG-0580</v>
      </c>
      <c r="B581" s="14" t="s">
        <v>1002</v>
      </c>
      <c r="C581" s="14" t="str">
        <f aca="false">IF(B581="","",IF(LEFT(B581,3)="INT","Intramuraal",IF(LEFT(B581,3)="GVS","GVS","")))</f>
        <v>Intramuraal</v>
      </c>
      <c r="D581" s="14" t="str">
        <f aca="false">IF(B581="","",IFERROR(INDEX(Intramuraal!$F:$F,MATCH(B581,Intramuraal!$A:$A,0)),IFERROR(INDEX(GVS!$F:$F,MATCH(B581,GVS!$A:$A,0)),"onbekend ID")))</f>
        <v>faricimab (Vabysmo®)</v>
      </c>
      <c r="E581" s="15" t="n">
        <f aca="false">IF(B581="","",IFERROR(IF(INDEX(Intramuraal!$C:$C,MATCH(B581,Intramuraal!$A:$A,0))="","",INDEX(Intramuraal!$C:$C,MATCH(B581,Intramuraal!$A:$A,0))),IFERROR(IF(INDEX(GVS!$C:$C,MATCH(B581,GVS!$A:$A,0))="","",INDEX(GVS!$C:$C,MATCH(B581,GVS!$A:$A,0))),"")))</f>
        <v>45708</v>
      </c>
      <c r="F581" s="14" t="str">
        <f aca="false">IF(B581="","",IFERROR(IF(INDEX(Intramuraal!$J:$J,MATCH(B581,Intramuraal!$A:$A,0))="","",INDEX(Intramuraal!$J:$J,MATCH(B581,Intramuraal!$A:$A,0))),IFERROR(IF(INDEX(GVS!$J:$J,MATCH(B581,GVS!$A:$A,0))="","",INDEX(GVS!$J:$J,MATCH(B581,GVS!$A:$A,0))),"")))</f>
        <v>Oogheelkunde</v>
      </c>
      <c r="G581" s="14" t="str">
        <f aca="false">IF(B581="","",IFERROR(IF(INDEX(Intramuraal!$N:$N,MATCH(B581,Intramuraal!$A:$A,0))="","",INDEX(Intramuraal!$N:$N,MATCH(B581,Intramuraal!$A:$A,0))),IFERROR(IF(INDEX(GVS!$N:$N,MATCH(B581,GVS!$A:$A,0))="","",INDEX(GVS!$N:$N,MATCH(B581,GVS!$A:$A,0))),"")))</f>
        <v>Niet-oncologisch (zie Indicatie)</v>
      </c>
      <c r="H581" s="14" t="str">
        <f aca="false">IF(B581="","",IFERROR(IF(INDEX(Intramuraal!$O:$O,MATCH(B581,Intramuraal!$A:$A,0))="","",INDEX(Intramuraal!$O:$O,MATCH(B581,Intramuraal!$A:$A,0))),IFERROR(IF(INDEX(GVS!$O:$O,MATCH(B581,GVS!$A:$A,0))="","",INDEX(GVS!$O:$O,MATCH(B581,GVS!$A:$A,0))),"")))</f>
        <v>2e lijn</v>
      </c>
      <c r="I581" s="14" t="s">
        <v>7580</v>
      </c>
      <c r="J581" s="14" t="s">
        <v>7604</v>
      </c>
      <c r="K581" s="16" t="s">
        <v>9641</v>
      </c>
      <c r="L581" s="14" t="s">
        <v>7549</v>
      </c>
      <c r="M581" s="14" t="s">
        <v>7536</v>
      </c>
      <c r="N581" s="16" t="s">
        <v>9642</v>
      </c>
      <c r="O581" s="14" t="s">
        <v>7607</v>
      </c>
      <c r="P581" s="14" t="s">
        <v>9643</v>
      </c>
      <c r="Q581" s="16"/>
      <c r="R581" s="14" t="s">
        <v>9644</v>
      </c>
      <c r="S581" s="14" t="s">
        <v>9640</v>
      </c>
      <c r="T581" s="15" t="n">
        <v>46288</v>
      </c>
      <c r="U581" s="14" t="s">
        <v>168</v>
      </c>
    </row>
    <row r="582" customFormat="false" ht="15" hidden="false" customHeight="true" outlineLevel="0" collapsed="false">
      <c r="A582" s="14" t="str">
        <f aca="false">IF(B582="","","ARG-"&amp;TEXT(ROW()-1,"0000"))</f>
        <v>ARG-0581</v>
      </c>
      <c r="B582" s="14" t="s">
        <v>1002</v>
      </c>
      <c r="C582" s="14" t="str">
        <f aca="false">IF(B582="","",IF(LEFT(B582,3)="INT","Intramuraal",IF(LEFT(B582,3)="GVS","GVS","")))</f>
        <v>Intramuraal</v>
      </c>
      <c r="D582" s="14" t="str">
        <f aca="false">IF(B582="","",IFERROR(INDEX(Intramuraal!$F:$F,MATCH(B582,Intramuraal!$A:$A,0)),IFERROR(INDEX(GVS!$F:$F,MATCH(B582,GVS!$A:$A,0)),"onbekend ID")))</f>
        <v>faricimab (Vabysmo®)</v>
      </c>
      <c r="E582" s="15" t="n">
        <f aca="false">IF(B582="","",IFERROR(IF(INDEX(Intramuraal!$C:$C,MATCH(B582,Intramuraal!$A:$A,0))="","",INDEX(Intramuraal!$C:$C,MATCH(B582,Intramuraal!$A:$A,0))),IFERROR(IF(INDEX(GVS!$C:$C,MATCH(B582,GVS!$A:$A,0))="","",INDEX(GVS!$C:$C,MATCH(B582,GVS!$A:$A,0))),"")))</f>
        <v>45708</v>
      </c>
      <c r="F582" s="14" t="str">
        <f aca="false">IF(B582="","",IFERROR(IF(INDEX(Intramuraal!$J:$J,MATCH(B582,Intramuraal!$A:$A,0))="","",INDEX(Intramuraal!$J:$J,MATCH(B582,Intramuraal!$A:$A,0))),IFERROR(IF(INDEX(GVS!$J:$J,MATCH(B582,GVS!$A:$A,0))="","",INDEX(GVS!$J:$J,MATCH(B582,GVS!$A:$A,0))),"")))</f>
        <v>Oogheelkunde</v>
      </c>
      <c r="G582" s="14" t="str">
        <f aca="false">IF(B582="","",IFERROR(IF(INDEX(Intramuraal!$N:$N,MATCH(B582,Intramuraal!$A:$A,0))="","",INDEX(Intramuraal!$N:$N,MATCH(B582,Intramuraal!$A:$A,0))),IFERROR(IF(INDEX(GVS!$N:$N,MATCH(B582,GVS!$A:$A,0))="","",INDEX(GVS!$N:$N,MATCH(B582,GVS!$A:$A,0))),"")))</f>
        <v>Niet-oncologisch (zie Indicatie)</v>
      </c>
      <c r="H582" s="14" t="str">
        <f aca="false">IF(B582="","",IFERROR(IF(INDEX(Intramuraal!$O:$O,MATCH(B582,Intramuraal!$A:$A,0))="","",INDEX(Intramuraal!$O:$O,MATCH(B582,Intramuraal!$A:$A,0))),IFERROR(IF(INDEX(GVS!$O:$O,MATCH(B582,GVS!$A:$A,0))="","",INDEX(GVS!$O:$O,MATCH(B582,GVS!$A:$A,0))),"")))</f>
        <v>2e lijn</v>
      </c>
      <c r="I582" s="14" t="s">
        <v>7658</v>
      </c>
      <c r="J582" s="14" t="s">
        <v>7659</v>
      </c>
      <c r="K582" s="16" t="s">
        <v>9645</v>
      </c>
      <c r="L582" s="14" t="s">
        <v>7549</v>
      </c>
      <c r="M582" s="14" t="s">
        <v>7550</v>
      </c>
      <c r="N582" s="16" t="s">
        <v>9646</v>
      </c>
      <c r="O582" s="14" t="s">
        <v>7662</v>
      </c>
      <c r="P582" s="14" t="s">
        <v>9313</v>
      </c>
      <c r="Q582" s="16"/>
      <c r="R582" s="14" t="s">
        <v>9647</v>
      </c>
      <c r="S582" s="14" t="s">
        <v>9640</v>
      </c>
      <c r="T582" s="15" t="n">
        <v>46288</v>
      </c>
      <c r="U582" s="14" t="s">
        <v>168</v>
      </c>
    </row>
    <row r="583" customFormat="false" ht="15" hidden="false" customHeight="true" outlineLevel="0" collapsed="false">
      <c r="A583" s="14" t="str">
        <f aca="false">IF(B583="","","ARG-"&amp;TEXT(ROW()-1,"0000"))</f>
        <v>ARG-0582</v>
      </c>
      <c r="B583" s="14" t="s">
        <v>1017</v>
      </c>
      <c r="C583" s="14" t="str">
        <f aca="false">IF(B583="","",IF(LEFT(B583,3)="INT","Intramuraal",IF(LEFT(B583,3)="GVS","GVS","")))</f>
        <v>Intramuraal</v>
      </c>
      <c r="D583" s="14" t="str">
        <f aca="false">IF(B583="","",IFERROR(INDEX(Intramuraal!$F:$F,MATCH(B583,Intramuraal!$A:$A,0)),IFERROR(INDEX(GVS!$F:$F,MATCH(B583,GVS!$A:$A,0)),"onbekend ID")))</f>
        <v>ublituximab (Briumvi®)</v>
      </c>
      <c r="E583" s="15" t="n">
        <f aca="false">IF(B583="","",IFERROR(IF(INDEX(Intramuraal!$C:$C,MATCH(B583,Intramuraal!$A:$A,0))="","",INDEX(Intramuraal!$C:$C,MATCH(B583,Intramuraal!$A:$A,0))),IFERROR(IF(INDEX(GVS!$C:$C,MATCH(B583,GVS!$A:$A,0))="","",INDEX(GVS!$C:$C,MATCH(B583,GVS!$A:$A,0))),"")))</f>
        <v>45708</v>
      </c>
      <c r="F583" s="14" t="str">
        <f aca="false">IF(B583="","",IFERROR(IF(INDEX(Intramuraal!$J:$J,MATCH(B583,Intramuraal!$A:$A,0))="","",INDEX(Intramuraal!$J:$J,MATCH(B583,Intramuraal!$A:$A,0))),IFERROR(IF(INDEX(GVS!$J:$J,MATCH(B583,GVS!$A:$A,0))="","",INDEX(GVS!$J:$J,MATCH(B583,GVS!$A:$A,0))),"")))</f>
        <v>Neurologie</v>
      </c>
      <c r="G583" s="14" t="str">
        <f aca="false">IF(B583="","",IFERROR(IF(INDEX(Intramuraal!$N:$N,MATCH(B583,Intramuraal!$A:$A,0))="","",INDEX(Intramuraal!$N:$N,MATCH(B583,Intramuraal!$A:$A,0))),IFERROR(IF(INDEX(GVS!$N:$N,MATCH(B583,GVS!$A:$A,0))="","",INDEX(GVS!$N:$N,MATCH(B583,GVS!$A:$A,0))),"")))</f>
        <v>Niet-oncologisch (zie Indicatie)</v>
      </c>
      <c r="H583" s="14" t="str">
        <f aca="false">IF(B583="","",IFERROR(IF(INDEX(Intramuraal!$O:$O,MATCH(B583,Intramuraal!$A:$A,0))="","",INDEX(Intramuraal!$O:$O,MATCH(B583,Intramuraal!$A:$A,0))),IFERROR(IF(INDEX(GVS!$O:$O,MATCH(B583,GVS!$A:$A,0))="","",INDEX(GVS!$O:$O,MATCH(B583,GVS!$A:$A,0))),"")))</f>
        <v>2e lijn</v>
      </c>
      <c r="I583" s="14" t="s">
        <v>7532</v>
      </c>
      <c r="J583" s="14" t="s">
        <v>7564</v>
      </c>
      <c r="K583" s="16" t="s">
        <v>9648</v>
      </c>
      <c r="L583" s="14" t="s">
        <v>7566</v>
      </c>
      <c r="M583" s="14" t="s">
        <v>7536</v>
      </c>
      <c r="N583" s="16" t="s">
        <v>9649</v>
      </c>
      <c r="O583" s="14" t="s">
        <v>7607</v>
      </c>
      <c r="P583" s="14" t="s">
        <v>9650</v>
      </c>
      <c r="Q583" s="16"/>
      <c r="R583" s="14" t="s">
        <v>9651</v>
      </c>
      <c r="S583" s="14" t="s">
        <v>9640</v>
      </c>
      <c r="T583" s="15" t="n">
        <v>46288</v>
      </c>
      <c r="U583" s="14" t="s">
        <v>168</v>
      </c>
    </row>
    <row r="584" customFormat="false" ht="15" hidden="false" customHeight="true" outlineLevel="0" collapsed="false">
      <c r="A584" s="14" t="str">
        <f aca="false">IF(B584="","","ARG-"&amp;TEXT(ROW()-1,"0000"))</f>
        <v>ARG-0583</v>
      </c>
      <c r="B584" s="14" t="s">
        <v>1017</v>
      </c>
      <c r="C584" s="14" t="str">
        <f aca="false">IF(B584="","",IF(LEFT(B584,3)="INT","Intramuraal",IF(LEFT(B584,3)="GVS","GVS","")))</f>
        <v>Intramuraal</v>
      </c>
      <c r="D584" s="14" t="str">
        <f aca="false">IF(B584="","",IFERROR(INDEX(Intramuraal!$F:$F,MATCH(B584,Intramuraal!$A:$A,0)),IFERROR(INDEX(GVS!$F:$F,MATCH(B584,GVS!$A:$A,0)),"onbekend ID")))</f>
        <v>ublituximab (Briumvi®)</v>
      </c>
      <c r="E584" s="15" t="n">
        <f aca="false">IF(B584="","",IFERROR(IF(INDEX(Intramuraal!$C:$C,MATCH(B584,Intramuraal!$A:$A,0))="","",INDEX(Intramuraal!$C:$C,MATCH(B584,Intramuraal!$A:$A,0))),IFERROR(IF(INDEX(GVS!$C:$C,MATCH(B584,GVS!$A:$A,0))="","",INDEX(GVS!$C:$C,MATCH(B584,GVS!$A:$A,0))),"")))</f>
        <v>45708</v>
      </c>
      <c r="F584" s="14" t="str">
        <f aca="false">IF(B584="","",IFERROR(IF(INDEX(Intramuraal!$J:$J,MATCH(B584,Intramuraal!$A:$A,0))="","",INDEX(Intramuraal!$J:$J,MATCH(B584,Intramuraal!$A:$A,0))),IFERROR(IF(INDEX(GVS!$J:$J,MATCH(B584,GVS!$A:$A,0))="","",INDEX(GVS!$J:$J,MATCH(B584,GVS!$A:$A,0))),"")))</f>
        <v>Neurologie</v>
      </c>
      <c r="G584" s="14" t="str">
        <f aca="false">IF(B584="","",IFERROR(IF(INDEX(Intramuraal!$N:$N,MATCH(B584,Intramuraal!$A:$A,0))="","",INDEX(Intramuraal!$N:$N,MATCH(B584,Intramuraal!$A:$A,0))),IFERROR(IF(INDEX(GVS!$N:$N,MATCH(B584,GVS!$A:$A,0))="","",INDEX(GVS!$N:$N,MATCH(B584,GVS!$A:$A,0))),"")))</f>
        <v>Niet-oncologisch (zie Indicatie)</v>
      </c>
      <c r="H584" s="14" t="str">
        <f aca="false">IF(B584="","",IFERROR(IF(INDEX(Intramuraal!$O:$O,MATCH(B584,Intramuraal!$A:$A,0))="","",INDEX(Intramuraal!$O:$O,MATCH(B584,Intramuraal!$A:$A,0))),IFERROR(IF(INDEX(GVS!$O:$O,MATCH(B584,GVS!$A:$A,0))="","",INDEX(GVS!$O:$O,MATCH(B584,GVS!$A:$A,0))),"")))</f>
        <v>2e lijn</v>
      </c>
      <c r="I584" s="14" t="s">
        <v>7532</v>
      </c>
      <c r="J584" s="14" t="s">
        <v>7533</v>
      </c>
      <c r="K584" s="16" t="s">
        <v>9652</v>
      </c>
      <c r="L584" s="14" t="s">
        <v>7535</v>
      </c>
      <c r="M584" s="14" t="s">
        <v>7536</v>
      </c>
      <c r="N584" s="16" t="s">
        <v>9653</v>
      </c>
      <c r="O584" s="14" t="s">
        <v>7607</v>
      </c>
      <c r="P584" s="14" t="s">
        <v>7844</v>
      </c>
      <c r="Q584" s="16"/>
      <c r="R584" s="14" t="s">
        <v>9654</v>
      </c>
      <c r="S584" s="14" t="s">
        <v>9640</v>
      </c>
      <c r="T584" s="15" t="n">
        <v>46288</v>
      </c>
      <c r="U584" s="14" t="s">
        <v>168</v>
      </c>
    </row>
    <row r="585" customFormat="false" ht="15" hidden="false" customHeight="true" outlineLevel="0" collapsed="false">
      <c r="A585" s="14" t="str">
        <f aca="false">IF(B585="","","ARG-"&amp;TEXT(ROW()-1,"0000"))</f>
        <v>ARG-0584</v>
      </c>
      <c r="B585" s="14" t="s">
        <v>1017</v>
      </c>
      <c r="C585" s="14" t="str">
        <f aca="false">IF(B585="","",IF(LEFT(B585,3)="INT","Intramuraal",IF(LEFT(B585,3)="GVS","GVS","")))</f>
        <v>Intramuraal</v>
      </c>
      <c r="D585" s="14" t="str">
        <f aca="false">IF(B585="","",IFERROR(INDEX(Intramuraal!$F:$F,MATCH(B585,Intramuraal!$A:$A,0)),IFERROR(INDEX(GVS!$F:$F,MATCH(B585,GVS!$A:$A,0)),"onbekend ID")))</f>
        <v>ublituximab (Briumvi®)</v>
      </c>
      <c r="E585" s="15" t="n">
        <f aca="false">IF(B585="","",IFERROR(IF(INDEX(Intramuraal!$C:$C,MATCH(B585,Intramuraal!$A:$A,0))="","",INDEX(Intramuraal!$C:$C,MATCH(B585,Intramuraal!$A:$A,0))),IFERROR(IF(INDEX(GVS!$C:$C,MATCH(B585,GVS!$A:$A,0))="","",INDEX(GVS!$C:$C,MATCH(B585,GVS!$A:$A,0))),"")))</f>
        <v>45708</v>
      </c>
      <c r="F585" s="14" t="str">
        <f aca="false">IF(B585="","",IFERROR(IF(INDEX(Intramuraal!$J:$J,MATCH(B585,Intramuraal!$A:$A,0))="","",INDEX(Intramuraal!$J:$J,MATCH(B585,Intramuraal!$A:$A,0))),IFERROR(IF(INDEX(GVS!$J:$J,MATCH(B585,GVS!$A:$A,0))="","",INDEX(GVS!$J:$J,MATCH(B585,GVS!$A:$A,0))),"")))</f>
        <v>Neurologie</v>
      </c>
      <c r="G585" s="14" t="str">
        <f aca="false">IF(B585="","",IFERROR(IF(INDEX(Intramuraal!$N:$N,MATCH(B585,Intramuraal!$A:$A,0))="","",INDEX(Intramuraal!$N:$N,MATCH(B585,Intramuraal!$A:$A,0))),IFERROR(IF(INDEX(GVS!$N:$N,MATCH(B585,GVS!$A:$A,0))="","",INDEX(GVS!$N:$N,MATCH(B585,GVS!$A:$A,0))),"")))</f>
        <v>Niet-oncologisch (zie Indicatie)</v>
      </c>
      <c r="H585" s="14" t="str">
        <f aca="false">IF(B585="","",IFERROR(IF(INDEX(Intramuraal!$O:$O,MATCH(B585,Intramuraal!$A:$A,0))="","",INDEX(Intramuraal!$O:$O,MATCH(B585,Intramuraal!$A:$A,0))),IFERROR(IF(INDEX(GVS!$O:$O,MATCH(B585,GVS!$A:$A,0))="","",INDEX(GVS!$O:$O,MATCH(B585,GVS!$A:$A,0))),"")))</f>
        <v>2e lijn</v>
      </c>
      <c r="I585" s="14" t="s">
        <v>7658</v>
      </c>
      <c r="J585" s="14" t="s">
        <v>7659</v>
      </c>
      <c r="K585" s="16" t="s">
        <v>9655</v>
      </c>
      <c r="L585" s="14" t="s">
        <v>7549</v>
      </c>
      <c r="M585" s="14" t="s">
        <v>7550</v>
      </c>
      <c r="N585" s="16" t="s">
        <v>9656</v>
      </c>
      <c r="O585" s="14" t="s">
        <v>7662</v>
      </c>
      <c r="P585" s="14" t="s">
        <v>9313</v>
      </c>
      <c r="Q585" s="16"/>
      <c r="R585" s="14" t="s">
        <v>9657</v>
      </c>
      <c r="S585" s="14" t="s">
        <v>9640</v>
      </c>
      <c r="T585" s="15" t="n">
        <v>46288</v>
      </c>
      <c r="U585" s="14" t="s">
        <v>168</v>
      </c>
    </row>
    <row r="586" customFormat="false" ht="15" hidden="false" customHeight="true" outlineLevel="0" collapsed="false">
      <c r="A586" s="14" t="str">
        <f aca="false">IF(B586="","","ARG-"&amp;TEXT(ROW()-1,"0000"))</f>
        <v>ARG-0585</v>
      </c>
      <c r="B586" s="14" t="s">
        <v>948</v>
      </c>
      <c r="C586" s="14" t="str">
        <f aca="false">IF(B586="","",IF(LEFT(B586,3)="INT","Intramuraal",IF(LEFT(B586,3)="GVS","GVS","")))</f>
        <v>Intramuraal</v>
      </c>
      <c r="D586" s="14" t="str">
        <f aca="false">IF(B586="","",IFERROR(INDEX(Intramuraal!$F:$F,MATCH(B586,Intramuraal!$A:$A,0)),IFERROR(INDEX(GVS!$F:$F,MATCH(B586,GVS!$A:$A,0)),"onbekend ID")))</f>
        <v>injectie Pluvicto®</v>
      </c>
      <c r="E586" s="15" t="n">
        <f aca="false">IF(B586="","",IFERROR(IF(INDEX(Intramuraal!$C:$C,MATCH(B586,Intramuraal!$A:$A,0))="","",INDEX(Intramuraal!$C:$C,MATCH(B586,Intramuraal!$A:$A,0))),IFERROR(IF(INDEX(GVS!$C:$C,MATCH(B586,GVS!$A:$A,0))="","",INDEX(GVS!$C:$C,MATCH(B586,GVS!$A:$A,0))),"")))</f>
        <v>45728</v>
      </c>
      <c r="F586" s="14" t="str">
        <f aca="false">IF(B586="","",IFERROR(IF(INDEX(Intramuraal!$J:$J,MATCH(B586,Intramuraal!$A:$A,0))="","",INDEX(Intramuraal!$J:$J,MATCH(B586,Intramuraal!$A:$A,0))),IFERROR(IF(INDEX(GVS!$J:$J,MATCH(B586,GVS!$A:$A,0))="","",INDEX(GVS!$J:$J,MATCH(B586,GVS!$A:$A,0))),"")))</f>
        <v>Oncologie (solide tumoren)</v>
      </c>
      <c r="G586" s="14" t="str">
        <f aca="false">IF(B586="","",IFERROR(IF(INDEX(Intramuraal!$N:$N,MATCH(B586,Intramuraal!$A:$A,0))="","",INDEX(Intramuraal!$N:$N,MATCH(B586,Intramuraal!$A:$A,0))),IFERROR(IF(INDEX(GVS!$N:$N,MATCH(B586,GVS!$A:$A,0))="","",INDEX(GVS!$N:$N,MATCH(B586,GVS!$A:$A,0))),"")))</f>
        <v>Prostaatkanker</v>
      </c>
      <c r="H586" s="14" t="str">
        <f aca="false">IF(B586="","",IFERROR(IF(INDEX(Intramuraal!$O:$O,MATCH(B586,Intramuraal!$A:$A,0))="","",INDEX(Intramuraal!$O:$O,MATCH(B586,Intramuraal!$A:$A,0))),IFERROR(IF(INDEX(GVS!$O:$O,MATCH(B586,GVS!$A:$A,0))="","",INDEX(GVS!$O:$O,MATCH(B586,GVS!$A:$A,0))),"")))</f>
        <v>3e lijn of later</v>
      </c>
      <c r="I586" s="14" t="s">
        <v>7532</v>
      </c>
      <c r="J586" s="14" t="s">
        <v>7599</v>
      </c>
      <c r="K586" s="16" t="s">
        <v>9658</v>
      </c>
      <c r="L586" s="14" t="s">
        <v>7549</v>
      </c>
      <c r="M586" s="14" t="s">
        <v>7536</v>
      </c>
      <c r="N586" s="16" t="s">
        <v>9659</v>
      </c>
      <c r="O586" s="14" t="s">
        <v>7607</v>
      </c>
      <c r="P586" s="14" t="s">
        <v>9660</v>
      </c>
      <c r="Q586" s="16"/>
      <c r="R586" s="14" t="s">
        <v>9661</v>
      </c>
      <c r="S586" s="14" t="s">
        <v>9640</v>
      </c>
      <c r="T586" s="15" t="n">
        <v>46288</v>
      </c>
      <c r="U586" s="14" t="s">
        <v>168</v>
      </c>
    </row>
    <row r="587" customFormat="false" ht="15" hidden="false" customHeight="true" outlineLevel="0" collapsed="false">
      <c r="A587" s="14" t="str">
        <f aca="false">IF(B587="","","ARG-"&amp;TEXT(ROW()-1,"0000"))</f>
        <v>ARG-0586</v>
      </c>
      <c r="B587" s="14" t="s">
        <v>948</v>
      </c>
      <c r="C587" s="14" t="str">
        <f aca="false">IF(B587="","",IF(LEFT(B587,3)="INT","Intramuraal",IF(LEFT(B587,3)="GVS","GVS","")))</f>
        <v>Intramuraal</v>
      </c>
      <c r="D587" s="14" t="str">
        <f aca="false">IF(B587="","",IFERROR(INDEX(Intramuraal!$F:$F,MATCH(B587,Intramuraal!$A:$A,0)),IFERROR(INDEX(GVS!$F:$F,MATCH(B587,GVS!$A:$A,0)),"onbekend ID")))</f>
        <v>injectie Pluvicto®</v>
      </c>
      <c r="E587" s="15" t="n">
        <f aca="false">IF(B587="","",IFERROR(IF(INDEX(Intramuraal!$C:$C,MATCH(B587,Intramuraal!$A:$A,0))="","",INDEX(Intramuraal!$C:$C,MATCH(B587,Intramuraal!$A:$A,0))),IFERROR(IF(INDEX(GVS!$C:$C,MATCH(B587,GVS!$A:$A,0))="","",INDEX(GVS!$C:$C,MATCH(B587,GVS!$A:$A,0))),"")))</f>
        <v>45728</v>
      </c>
      <c r="F587" s="14" t="str">
        <f aca="false">IF(B587="","",IFERROR(IF(INDEX(Intramuraal!$J:$J,MATCH(B587,Intramuraal!$A:$A,0))="","",INDEX(Intramuraal!$J:$J,MATCH(B587,Intramuraal!$A:$A,0))),IFERROR(IF(INDEX(GVS!$J:$J,MATCH(B587,GVS!$A:$A,0))="","",INDEX(GVS!$J:$J,MATCH(B587,GVS!$A:$A,0))),"")))</f>
        <v>Oncologie (solide tumoren)</v>
      </c>
      <c r="G587" s="14" t="str">
        <f aca="false">IF(B587="","",IFERROR(IF(INDEX(Intramuraal!$N:$N,MATCH(B587,Intramuraal!$A:$A,0))="","",INDEX(Intramuraal!$N:$N,MATCH(B587,Intramuraal!$A:$A,0))),IFERROR(IF(INDEX(GVS!$N:$N,MATCH(B587,GVS!$A:$A,0))="","",INDEX(GVS!$N:$N,MATCH(B587,GVS!$A:$A,0))),"")))</f>
        <v>Prostaatkanker</v>
      </c>
      <c r="H587" s="14" t="str">
        <f aca="false">IF(B587="","",IFERROR(IF(INDEX(Intramuraal!$O:$O,MATCH(B587,Intramuraal!$A:$A,0))="","",INDEX(Intramuraal!$O:$O,MATCH(B587,Intramuraal!$A:$A,0))),IFERROR(IF(INDEX(GVS!$O:$O,MATCH(B587,GVS!$A:$A,0))="","",INDEX(GVS!$O:$O,MATCH(B587,GVS!$A:$A,0))),"")))</f>
        <v>3e lijn of later</v>
      </c>
      <c r="I587" s="14" t="s">
        <v>7532</v>
      </c>
      <c r="J587" s="14" t="s">
        <v>7554</v>
      </c>
      <c r="K587" s="16" t="s">
        <v>9662</v>
      </c>
      <c r="L587" s="14" t="s">
        <v>7549</v>
      </c>
      <c r="M587" s="14" t="s">
        <v>7543</v>
      </c>
      <c r="N587" s="16" t="s">
        <v>9663</v>
      </c>
      <c r="O587" s="14" t="s">
        <v>7607</v>
      </c>
      <c r="P587" s="14" t="s">
        <v>7681</v>
      </c>
      <c r="Q587" s="16"/>
      <c r="R587" s="14" t="s">
        <v>9664</v>
      </c>
      <c r="S587" s="14" t="s">
        <v>9640</v>
      </c>
      <c r="T587" s="15" t="n">
        <v>46288</v>
      </c>
      <c r="U587" s="14" t="s">
        <v>168</v>
      </c>
    </row>
    <row r="588" customFormat="false" ht="15" hidden="false" customHeight="true" outlineLevel="0" collapsed="false">
      <c r="A588" s="14" t="str">
        <f aca="false">IF(B588="","","ARG-"&amp;TEXT(ROW()-1,"0000"))</f>
        <v>ARG-0587</v>
      </c>
      <c r="B588" s="14" t="s">
        <v>948</v>
      </c>
      <c r="C588" s="14" t="str">
        <f aca="false">IF(B588="","",IF(LEFT(B588,3)="INT","Intramuraal",IF(LEFT(B588,3)="GVS","GVS","")))</f>
        <v>Intramuraal</v>
      </c>
      <c r="D588" s="14" t="str">
        <f aca="false">IF(B588="","",IFERROR(INDEX(Intramuraal!$F:$F,MATCH(B588,Intramuraal!$A:$A,0)),IFERROR(INDEX(GVS!$F:$F,MATCH(B588,GVS!$A:$A,0)),"onbekend ID")))</f>
        <v>injectie Pluvicto®</v>
      </c>
      <c r="E588" s="15" t="n">
        <f aca="false">IF(B588="","",IFERROR(IF(INDEX(Intramuraal!$C:$C,MATCH(B588,Intramuraal!$A:$A,0))="","",INDEX(Intramuraal!$C:$C,MATCH(B588,Intramuraal!$A:$A,0))),IFERROR(IF(INDEX(GVS!$C:$C,MATCH(B588,GVS!$A:$A,0))="","",INDEX(GVS!$C:$C,MATCH(B588,GVS!$A:$A,0))),"")))</f>
        <v>45728</v>
      </c>
      <c r="F588" s="14" t="str">
        <f aca="false">IF(B588="","",IFERROR(IF(INDEX(Intramuraal!$J:$J,MATCH(B588,Intramuraal!$A:$A,0))="","",INDEX(Intramuraal!$J:$J,MATCH(B588,Intramuraal!$A:$A,0))),IFERROR(IF(INDEX(GVS!$J:$J,MATCH(B588,GVS!$A:$A,0))="","",INDEX(GVS!$J:$J,MATCH(B588,GVS!$A:$A,0))),"")))</f>
        <v>Oncologie (solide tumoren)</v>
      </c>
      <c r="G588" s="14" t="str">
        <f aca="false">IF(B588="","",IFERROR(IF(INDEX(Intramuraal!$N:$N,MATCH(B588,Intramuraal!$A:$A,0))="","",INDEX(Intramuraal!$N:$N,MATCH(B588,Intramuraal!$A:$A,0))),IFERROR(IF(INDEX(GVS!$N:$N,MATCH(B588,GVS!$A:$A,0))="","",INDEX(GVS!$N:$N,MATCH(B588,GVS!$A:$A,0))),"")))</f>
        <v>Prostaatkanker</v>
      </c>
      <c r="H588" s="14" t="str">
        <f aca="false">IF(B588="","",IFERROR(IF(INDEX(Intramuraal!$O:$O,MATCH(B588,Intramuraal!$A:$A,0))="","",INDEX(Intramuraal!$O:$O,MATCH(B588,Intramuraal!$A:$A,0))),IFERROR(IF(INDEX(GVS!$O:$O,MATCH(B588,GVS!$A:$A,0))="","",INDEX(GVS!$O:$O,MATCH(B588,GVS!$A:$A,0))),"")))</f>
        <v>3e lijn of later</v>
      </c>
      <c r="I588" s="14" t="s">
        <v>7580</v>
      </c>
      <c r="J588" s="14" t="s">
        <v>7559</v>
      </c>
      <c r="K588" s="16" t="s">
        <v>9665</v>
      </c>
      <c r="L588" s="14" t="s">
        <v>7586</v>
      </c>
      <c r="M588" s="14" t="s">
        <v>7536</v>
      </c>
      <c r="N588" s="16" t="s">
        <v>9666</v>
      </c>
      <c r="O588" s="14" t="s">
        <v>7607</v>
      </c>
      <c r="P588" s="14" t="s">
        <v>8658</v>
      </c>
      <c r="Q588" s="16"/>
      <c r="R588" s="14" t="s">
        <v>9667</v>
      </c>
      <c r="S588" s="14" t="s">
        <v>9640</v>
      </c>
      <c r="T588" s="15" t="n">
        <v>46288</v>
      </c>
      <c r="U588" s="14" t="s">
        <v>168</v>
      </c>
    </row>
    <row r="589" customFormat="false" ht="15" hidden="false" customHeight="true" outlineLevel="0" collapsed="false">
      <c r="A589" s="14" t="str">
        <f aca="false">IF(B589="","","ARG-"&amp;TEXT(ROW()-1,"0000"))</f>
        <v>ARG-0588</v>
      </c>
      <c r="B589" s="14" t="s">
        <v>948</v>
      </c>
      <c r="C589" s="14" t="str">
        <f aca="false">IF(B589="","",IF(LEFT(B589,3)="INT","Intramuraal",IF(LEFT(B589,3)="GVS","GVS","")))</f>
        <v>Intramuraal</v>
      </c>
      <c r="D589" s="14" t="str">
        <f aca="false">IF(B589="","",IFERROR(INDEX(Intramuraal!$F:$F,MATCH(B589,Intramuraal!$A:$A,0)),IFERROR(INDEX(GVS!$F:$F,MATCH(B589,GVS!$A:$A,0)),"onbekend ID")))</f>
        <v>injectie Pluvicto®</v>
      </c>
      <c r="E589" s="15" t="n">
        <f aca="false">IF(B589="","",IFERROR(IF(INDEX(Intramuraal!$C:$C,MATCH(B589,Intramuraal!$A:$A,0))="","",INDEX(Intramuraal!$C:$C,MATCH(B589,Intramuraal!$A:$A,0))),IFERROR(IF(INDEX(GVS!$C:$C,MATCH(B589,GVS!$A:$A,0))="","",INDEX(GVS!$C:$C,MATCH(B589,GVS!$A:$A,0))),"")))</f>
        <v>45728</v>
      </c>
      <c r="F589" s="14" t="str">
        <f aca="false">IF(B589="","",IFERROR(IF(INDEX(Intramuraal!$J:$J,MATCH(B589,Intramuraal!$A:$A,0))="","",INDEX(Intramuraal!$J:$J,MATCH(B589,Intramuraal!$A:$A,0))),IFERROR(IF(INDEX(GVS!$J:$J,MATCH(B589,GVS!$A:$A,0))="","",INDEX(GVS!$J:$J,MATCH(B589,GVS!$A:$A,0))),"")))</f>
        <v>Oncologie (solide tumoren)</v>
      </c>
      <c r="G589" s="14" t="str">
        <f aca="false">IF(B589="","",IFERROR(IF(INDEX(Intramuraal!$N:$N,MATCH(B589,Intramuraal!$A:$A,0))="","",INDEX(Intramuraal!$N:$N,MATCH(B589,Intramuraal!$A:$A,0))),IFERROR(IF(INDEX(GVS!$N:$N,MATCH(B589,GVS!$A:$A,0))="","",INDEX(GVS!$N:$N,MATCH(B589,GVS!$A:$A,0))),"")))</f>
        <v>Prostaatkanker</v>
      </c>
      <c r="H589" s="14" t="str">
        <f aca="false">IF(B589="","",IFERROR(IF(INDEX(Intramuraal!$O:$O,MATCH(B589,Intramuraal!$A:$A,0))="","",INDEX(Intramuraal!$O:$O,MATCH(B589,Intramuraal!$A:$A,0))),IFERROR(IF(INDEX(GVS!$O:$O,MATCH(B589,GVS!$A:$A,0))="","",INDEX(GVS!$O:$O,MATCH(B589,GVS!$A:$A,0))),"")))</f>
        <v>3e lijn of later</v>
      </c>
      <c r="I589" s="14" t="s">
        <v>7580</v>
      </c>
      <c r="J589" s="14" t="s">
        <v>7564</v>
      </c>
      <c r="K589" s="16" t="s">
        <v>9668</v>
      </c>
      <c r="L589" s="14" t="s">
        <v>7566</v>
      </c>
      <c r="M589" s="14" t="s">
        <v>7536</v>
      </c>
      <c r="N589" s="16" t="s">
        <v>9669</v>
      </c>
      <c r="O589" s="14" t="s">
        <v>7607</v>
      </c>
      <c r="P589" s="14" t="s">
        <v>9670</v>
      </c>
      <c r="Q589" s="16"/>
      <c r="R589" s="14" t="s">
        <v>9671</v>
      </c>
      <c r="S589" s="14" t="s">
        <v>9640</v>
      </c>
      <c r="T589" s="15" t="n">
        <v>46288</v>
      </c>
      <c r="U589" s="14" t="s">
        <v>168</v>
      </c>
    </row>
    <row r="590" customFormat="false" ht="15" hidden="false" customHeight="true" outlineLevel="0" collapsed="false">
      <c r="A590" s="14" t="str">
        <f aca="false">IF(B590="","","ARG-"&amp;TEXT(ROW()-1,"0000"))</f>
        <v>ARG-0589</v>
      </c>
      <c r="B590" s="14" t="s">
        <v>948</v>
      </c>
      <c r="C590" s="14" t="str">
        <f aca="false">IF(B590="","",IF(LEFT(B590,3)="INT","Intramuraal",IF(LEFT(B590,3)="GVS","GVS","")))</f>
        <v>Intramuraal</v>
      </c>
      <c r="D590" s="14" t="str">
        <f aca="false">IF(B590="","",IFERROR(INDEX(Intramuraal!$F:$F,MATCH(B590,Intramuraal!$A:$A,0)),IFERROR(INDEX(GVS!$F:$F,MATCH(B590,GVS!$A:$A,0)),"onbekend ID")))</f>
        <v>injectie Pluvicto®</v>
      </c>
      <c r="E590" s="15" t="n">
        <f aca="false">IF(B590="","",IFERROR(IF(INDEX(Intramuraal!$C:$C,MATCH(B590,Intramuraal!$A:$A,0))="","",INDEX(Intramuraal!$C:$C,MATCH(B590,Intramuraal!$A:$A,0))),IFERROR(IF(INDEX(GVS!$C:$C,MATCH(B590,GVS!$A:$A,0))="","",INDEX(GVS!$C:$C,MATCH(B590,GVS!$A:$A,0))),"")))</f>
        <v>45728</v>
      </c>
      <c r="F590" s="14" t="str">
        <f aca="false">IF(B590="","",IFERROR(IF(INDEX(Intramuraal!$J:$J,MATCH(B590,Intramuraal!$A:$A,0))="","",INDEX(Intramuraal!$J:$J,MATCH(B590,Intramuraal!$A:$A,0))),IFERROR(IF(INDEX(GVS!$J:$J,MATCH(B590,GVS!$A:$A,0))="","",INDEX(GVS!$J:$J,MATCH(B590,GVS!$A:$A,0))),"")))</f>
        <v>Oncologie (solide tumoren)</v>
      </c>
      <c r="G590" s="14" t="str">
        <f aca="false">IF(B590="","",IFERROR(IF(INDEX(Intramuraal!$N:$N,MATCH(B590,Intramuraal!$A:$A,0))="","",INDEX(Intramuraal!$N:$N,MATCH(B590,Intramuraal!$A:$A,0))),IFERROR(IF(INDEX(GVS!$N:$N,MATCH(B590,GVS!$A:$A,0))="","",INDEX(GVS!$N:$N,MATCH(B590,GVS!$A:$A,0))),"")))</f>
        <v>Prostaatkanker</v>
      </c>
      <c r="H590" s="14" t="str">
        <f aca="false">IF(B590="","",IFERROR(IF(INDEX(Intramuraal!$O:$O,MATCH(B590,Intramuraal!$A:$A,0))="","",INDEX(Intramuraal!$O:$O,MATCH(B590,Intramuraal!$A:$A,0))),IFERROR(IF(INDEX(GVS!$O:$O,MATCH(B590,GVS!$A:$A,0))="","",INDEX(GVS!$O:$O,MATCH(B590,GVS!$A:$A,0))),"")))</f>
        <v>3e lijn of later</v>
      </c>
      <c r="I590" s="14" t="s">
        <v>7617</v>
      </c>
      <c r="J590" s="14" t="s">
        <v>7604</v>
      </c>
      <c r="K590" s="16" t="s">
        <v>9672</v>
      </c>
      <c r="L590" s="14" t="s">
        <v>7549</v>
      </c>
      <c r="M590" s="14" t="s">
        <v>7536</v>
      </c>
      <c r="N590" s="16" t="s">
        <v>9673</v>
      </c>
      <c r="O590" s="14" t="s">
        <v>7614</v>
      </c>
      <c r="P590" s="14" t="s">
        <v>9674</v>
      </c>
      <c r="Q590" s="16"/>
      <c r="R590" s="14" t="s">
        <v>9675</v>
      </c>
      <c r="S590" s="14" t="s">
        <v>9640</v>
      </c>
      <c r="T590" s="15" t="n">
        <v>46288</v>
      </c>
      <c r="U590" s="14" t="s">
        <v>168</v>
      </c>
    </row>
    <row r="591" customFormat="false" ht="15" hidden="false" customHeight="true" outlineLevel="0" collapsed="false">
      <c r="A591" s="14" t="str">
        <f aca="false">IF(B591="","","ARG-"&amp;TEXT(ROW()-1,"0000"))</f>
        <v>ARG-0590</v>
      </c>
      <c r="B591" s="14" t="s">
        <v>948</v>
      </c>
      <c r="C591" s="14" t="str">
        <f aca="false">IF(B591="","",IF(LEFT(B591,3)="INT","Intramuraal",IF(LEFT(B591,3)="GVS","GVS","")))</f>
        <v>Intramuraal</v>
      </c>
      <c r="D591" s="14" t="str">
        <f aca="false">IF(B591="","",IFERROR(INDEX(Intramuraal!$F:$F,MATCH(B591,Intramuraal!$A:$A,0)),IFERROR(INDEX(GVS!$F:$F,MATCH(B591,GVS!$A:$A,0)),"onbekend ID")))</f>
        <v>injectie Pluvicto®</v>
      </c>
      <c r="E591" s="15" t="n">
        <f aca="false">IF(B591="","",IFERROR(IF(INDEX(Intramuraal!$C:$C,MATCH(B591,Intramuraal!$A:$A,0))="","",INDEX(Intramuraal!$C:$C,MATCH(B591,Intramuraal!$A:$A,0))),IFERROR(IF(INDEX(GVS!$C:$C,MATCH(B591,GVS!$A:$A,0))="","",INDEX(GVS!$C:$C,MATCH(B591,GVS!$A:$A,0))),"")))</f>
        <v>45728</v>
      </c>
      <c r="F591" s="14" t="str">
        <f aca="false">IF(B591="","",IFERROR(IF(INDEX(Intramuraal!$J:$J,MATCH(B591,Intramuraal!$A:$A,0))="","",INDEX(Intramuraal!$J:$J,MATCH(B591,Intramuraal!$A:$A,0))),IFERROR(IF(INDEX(GVS!$J:$J,MATCH(B591,GVS!$A:$A,0))="","",INDEX(GVS!$J:$J,MATCH(B591,GVS!$A:$A,0))),"")))</f>
        <v>Oncologie (solide tumoren)</v>
      </c>
      <c r="G591" s="14" t="str">
        <f aca="false">IF(B591="","",IFERROR(IF(INDEX(Intramuraal!$N:$N,MATCH(B591,Intramuraal!$A:$A,0))="","",INDEX(Intramuraal!$N:$N,MATCH(B591,Intramuraal!$A:$A,0))),IFERROR(IF(INDEX(GVS!$N:$N,MATCH(B591,GVS!$A:$A,0))="","",INDEX(GVS!$N:$N,MATCH(B591,GVS!$A:$A,0))),"")))</f>
        <v>Prostaatkanker</v>
      </c>
      <c r="H591" s="14" t="str">
        <f aca="false">IF(B591="","",IFERROR(IF(INDEX(Intramuraal!$O:$O,MATCH(B591,Intramuraal!$A:$A,0))="","",INDEX(Intramuraal!$O:$O,MATCH(B591,Intramuraal!$A:$A,0))),IFERROR(IF(INDEX(GVS!$O:$O,MATCH(B591,GVS!$A:$A,0))="","",INDEX(GVS!$O:$O,MATCH(B591,GVS!$A:$A,0))),"")))</f>
        <v>3e lijn of later</v>
      </c>
      <c r="I591" s="14" t="s">
        <v>7658</v>
      </c>
      <c r="J591" s="14" t="s">
        <v>7659</v>
      </c>
      <c r="K591" s="16" t="s">
        <v>9676</v>
      </c>
      <c r="L591" s="14" t="s">
        <v>7586</v>
      </c>
      <c r="M591" s="14" t="s">
        <v>7543</v>
      </c>
      <c r="N591" s="16" t="s">
        <v>9677</v>
      </c>
      <c r="O591" s="14" t="s">
        <v>7662</v>
      </c>
      <c r="P591" s="14" t="s">
        <v>9678</v>
      </c>
      <c r="Q591" s="16"/>
      <c r="R591" s="14" t="s">
        <v>9679</v>
      </c>
      <c r="S591" s="14" t="s">
        <v>9640</v>
      </c>
      <c r="T591" s="15" t="n">
        <v>46288</v>
      </c>
      <c r="U591" s="14" t="s">
        <v>168</v>
      </c>
    </row>
    <row r="592" customFormat="false" ht="15" hidden="false" customHeight="true" outlineLevel="0" collapsed="false">
      <c r="A592" s="14" t="str">
        <f aca="false">IF(B592="","","ARG-"&amp;TEXT(ROW()-1,"0000"))</f>
        <v>ARG-0591</v>
      </c>
      <c r="B592" s="14" t="s">
        <v>968</v>
      </c>
      <c r="C592" s="14" t="str">
        <f aca="false">IF(B592="","",IF(LEFT(B592,3)="INT","Intramuraal",IF(LEFT(B592,3)="GVS","GVS","")))</f>
        <v>Intramuraal</v>
      </c>
      <c r="D592" s="14" t="str">
        <f aca="false">IF(B592="","",IFERROR(INDEX(Intramuraal!$F:$F,MATCH(B592,Intramuraal!$A:$A,0)),IFERROR(INDEX(GVS!$F:$F,MATCH(B592,GVS!$A:$A,0)),"onbekend ID")))</f>
        <v>talazoparib (Talzenna®) met enzalutamide</v>
      </c>
      <c r="E592" s="15" t="n">
        <f aca="false">IF(B592="","",IFERROR(IF(INDEX(Intramuraal!$C:$C,MATCH(B592,Intramuraal!$A:$A,0))="","",INDEX(Intramuraal!$C:$C,MATCH(B592,Intramuraal!$A:$A,0))),IFERROR(IF(INDEX(GVS!$C:$C,MATCH(B592,GVS!$A:$A,0))="","",INDEX(GVS!$C:$C,MATCH(B592,GVS!$A:$A,0))),"")))</f>
        <v>45728</v>
      </c>
      <c r="F592" s="14" t="str">
        <f aca="false">IF(B592="","",IFERROR(IF(INDEX(Intramuraal!$J:$J,MATCH(B592,Intramuraal!$A:$A,0))="","",INDEX(Intramuraal!$J:$J,MATCH(B592,Intramuraal!$A:$A,0))),IFERROR(IF(INDEX(GVS!$J:$J,MATCH(B592,GVS!$A:$A,0))="","",INDEX(GVS!$J:$J,MATCH(B592,GVS!$A:$A,0))),"")))</f>
        <v>Oncologie (solide tumoren)</v>
      </c>
      <c r="G592" s="14" t="str">
        <f aca="false">IF(B592="","",IFERROR(IF(INDEX(Intramuraal!$N:$N,MATCH(B592,Intramuraal!$A:$A,0))="","",INDEX(Intramuraal!$N:$N,MATCH(B592,Intramuraal!$A:$A,0))),IFERROR(IF(INDEX(GVS!$N:$N,MATCH(B592,GVS!$A:$A,0))="","",INDEX(GVS!$N:$N,MATCH(B592,GVS!$A:$A,0))),"")))</f>
        <v>Prostaatkanker</v>
      </c>
      <c r="H592" s="14" t="str">
        <f aca="false">IF(B592="","",IFERROR(IF(INDEX(Intramuraal!$O:$O,MATCH(B592,Intramuraal!$A:$A,0))="","",INDEX(Intramuraal!$O:$O,MATCH(B592,Intramuraal!$A:$A,0))),IFERROR(IF(INDEX(GVS!$O:$O,MATCH(B592,GVS!$A:$A,0))="","",INDEX(GVS!$O:$O,MATCH(B592,GVS!$A:$A,0))),"")))</f>
        <v>1e lijn</v>
      </c>
      <c r="I592" s="14" t="s">
        <v>7532</v>
      </c>
      <c r="J592" s="14" t="s">
        <v>7678</v>
      </c>
      <c r="K592" s="16" t="s">
        <v>9680</v>
      </c>
      <c r="L592" s="14" t="s">
        <v>7535</v>
      </c>
      <c r="M592" s="14" t="s">
        <v>7536</v>
      </c>
      <c r="N592" s="16" t="s">
        <v>9681</v>
      </c>
      <c r="O592" s="14" t="s">
        <v>7607</v>
      </c>
      <c r="P592" s="14" t="s">
        <v>9682</v>
      </c>
      <c r="Q592" s="16"/>
      <c r="R592" s="14" t="s">
        <v>9683</v>
      </c>
      <c r="S592" s="14" t="s">
        <v>9640</v>
      </c>
      <c r="T592" s="15" t="n">
        <v>46288</v>
      </c>
      <c r="U592" s="14" t="s">
        <v>168</v>
      </c>
    </row>
    <row r="593" customFormat="false" ht="15" hidden="false" customHeight="true" outlineLevel="0" collapsed="false">
      <c r="A593" s="14" t="str">
        <f aca="false">IF(B593="","","ARG-"&amp;TEXT(ROW()-1,"0000"))</f>
        <v>ARG-0592</v>
      </c>
      <c r="B593" s="14" t="s">
        <v>968</v>
      </c>
      <c r="C593" s="14" t="str">
        <f aca="false">IF(B593="","",IF(LEFT(B593,3)="INT","Intramuraal",IF(LEFT(B593,3)="GVS","GVS","")))</f>
        <v>Intramuraal</v>
      </c>
      <c r="D593" s="14" t="str">
        <f aca="false">IF(B593="","",IFERROR(INDEX(Intramuraal!$F:$F,MATCH(B593,Intramuraal!$A:$A,0)),IFERROR(INDEX(GVS!$F:$F,MATCH(B593,GVS!$A:$A,0)),"onbekend ID")))</f>
        <v>talazoparib (Talzenna®) met enzalutamide</v>
      </c>
      <c r="E593" s="15" t="n">
        <f aca="false">IF(B593="","",IFERROR(IF(INDEX(Intramuraal!$C:$C,MATCH(B593,Intramuraal!$A:$A,0))="","",INDEX(Intramuraal!$C:$C,MATCH(B593,Intramuraal!$A:$A,0))),IFERROR(IF(INDEX(GVS!$C:$C,MATCH(B593,GVS!$A:$A,0))="","",INDEX(GVS!$C:$C,MATCH(B593,GVS!$A:$A,0))),"")))</f>
        <v>45728</v>
      </c>
      <c r="F593" s="14" t="str">
        <f aca="false">IF(B593="","",IFERROR(IF(INDEX(Intramuraal!$J:$J,MATCH(B593,Intramuraal!$A:$A,0))="","",INDEX(Intramuraal!$J:$J,MATCH(B593,Intramuraal!$A:$A,0))),IFERROR(IF(INDEX(GVS!$J:$J,MATCH(B593,GVS!$A:$A,0))="","",INDEX(GVS!$J:$J,MATCH(B593,GVS!$A:$A,0))),"")))</f>
        <v>Oncologie (solide tumoren)</v>
      </c>
      <c r="G593" s="14" t="str">
        <f aca="false">IF(B593="","",IFERROR(IF(INDEX(Intramuraal!$N:$N,MATCH(B593,Intramuraal!$A:$A,0))="","",INDEX(Intramuraal!$N:$N,MATCH(B593,Intramuraal!$A:$A,0))),IFERROR(IF(INDEX(GVS!$N:$N,MATCH(B593,GVS!$A:$A,0))="","",INDEX(GVS!$N:$N,MATCH(B593,GVS!$A:$A,0))),"")))</f>
        <v>Prostaatkanker</v>
      </c>
      <c r="H593" s="14" t="str">
        <f aca="false">IF(B593="","",IFERROR(IF(INDEX(Intramuraal!$O:$O,MATCH(B593,Intramuraal!$A:$A,0))="","",INDEX(Intramuraal!$O:$O,MATCH(B593,Intramuraal!$A:$A,0))),IFERROR(IF(INDEX(GVS!$O:$O,MATCH(B593,GVS!$A:$A,0))="","",INDEX(GVS!$O:$O,MATCH(B593,GVS!$A:$A,0))),"")))</f>
        <v>1e lijn</v>
      </c>
      <c r="I593" s="14" t="s">
        <v>7580</v>
      </c>
      <c r="J593" s="14" t="s">
        <v>7712</v>
      </c>
      <c r="K593" s="16" t="s">
        <v>9684</v>
      </c>
      <c r="L593" s="14" t="s">
        <v>7586</v>
      </c>
      <c r="M593" s="14" t="s">
        <v>7536</v>
      </c>
      <c r="N593" s="16" t="s">
        <v>9685</v>
      </c>
      <c r="O593" s="14" t="s">
        <v>7607</v>
      </c>
      <c r="P593" s="14" t="s">
        <v>8658</v>
      </c>
      <c r="Q593" s="16"/>
      <c r="R593" s="14" t="s">
        <v>9686</v>
      </c>
      <c r="S593" s="14" t="s">
        <v>9640</v>
      </c>
      <c r="T593" s="15" t="n">
        <v>46288</v>
      </c>
      <c r="U593" s="14" t="s">
        <v>168</v>
      </c>
    </row>
    <row r="594" customFormat="false" ht="15" hidden="false" customHeight="true" outlineLevel="0" collapsed="false">
      <c r="A594" s="14" t="str">
        <f aca="false">IF(B594="","","ARG-"&amp;TEXT(ROW()-1,"0000"))</f>
        <v>ARG-0593</v>
      </c>
      <c r="B594" s="14" t="s">
        <v>968</v>
      </c>
      <c r="C594" s="14" t="str">
        <f aca="false">IF(B594="","",IF(LEFT(B594,3)="INT","Intramuraal",IF(LEFT(B594,3)="GVS","GVS","")))</f>
        <v>Intramuraal</v>
      </c>
      <c r="D594" s="14" t="str">
        <f aca="false">IF(B594="","",IFERROR(INDEX(Intramuraal!$F:$F,MATCH(B594,Intramuraal!$A:$A,0)),IFERROR(INDEX(GVS!$F:$F,MATCH(B594,GVS!$A:$A,0)),"onbekend ID")))</f>
        <v>talazoparib (Talzenna®) met enzalutamide</v>
      </c>
      <c r="E594" s="15" t="n">
        <f aca="false">IF(B594="","",IFERROR(IF(INDEX(Intramuraal!$C:$C,MATCH(B594,Intramuraal!$A:$A,0))="","",INDEX(Intramuraal!$C:$C,MATCH(B594,Intramuraal!$A:$A,0))),IFERROR(IF(INDEX(GVS!$C:$C,MATCH(B594,GVS!$A:$A,0))="","",INDEX(GVS!$C:$C,MATCH(B594,GVS!$A:$A,0))),"")))</f>
        <v>45728</v>
      </c>
      <c r="F594" s="14" t="str">
        <f aca="false">IF(B594="","",IFERROR(IF(INDEX(Intramuraal!$J:$J,MATCH(B594,Intramuraal!$A:$A,0))="","",INDEX(Intramuraal!$J:$J,MATCH(B594,Intramuraal!$A:$A,0))),IFERROR(IF(INDEX(GVS!$J:$J,MATCH(B594,GVS!$A:$A,0))="","",INDEX(GVS!$J:$J,MATCH(B594,GVS!$A:$A,0))),"")))</f>
        <v>Oncologie (solide tumoren)</v>
      </c>
      <c r="G594" s="14" t="str">
        <f aca="false">IF(B594="","",IFERROR(IF(INDEX(Intramuraal!$N:$N,MATCH(B594,Intramuraal!$A:$A,0))="","",INDEX(Intramuraal!$N:$N,MATCH(B594,Intramuraal!$A:$A,0))),IFERROR(IF(INDEX(GVS!$N:$N,MATCH(B594,GVS!$A:$A,0))="","",INDEX(GVS!$N:$N,MATCH(B594,GVS!$A:$A,0))),"")))</f>
        <v>Prostaatkanker</v>
      </c>
      <c r="H594" s="14" t="str">
        <f aca="false">IF(B594="","",IFERROR(IF(INDEX(Intramuraal!$O:$O,MATCH(B594,Intramuraal!$A:$A,0))="","",INDEX(Intramuraal!$O:$O,MATCH(B594,Intramuraal!$A:$A,0))),IFERROR(IF(INDEX(GVS!$O:$O,MATCH(B594,GVS!$A:$A,0))="","",INDEX(GVS!$O:$O,MATCH(B594,GVS!$A:$A,0))),"")))</f>
        <v>1e lijn</v>
      </c>
      <c r="I594" s="14" t="s">
        <v>7617</v>
      </c>
      <c r="J594" s="14" t="s">
        <v>7712</v>
      </c>
      <c r="K594" s="16" t="s">
        <v>9687</v>
      </c>
      <c r="L594" s="14" t="s">
        <v>7549</v>
      </c>
      <c r="M594" s="14" t="s">
        <v>7536</v>
      </c>
      <c r="N594" s="16" t="s">
        <v>9688</v>
      </c>
      <c r="O594" s="14" t="s">
        <v>7614</v>
      </c>
      <c r="P594" s="14" t="s">
        <v>9689</v>
      </c>
      <c r="Q594" s="16"/>
      <c r="R594" s="14" t="s">
        <v>9690</v>
      </c>
      <c r="S594" s="14" t="s">
        <v>9640</v>
      </c>
      <c r="T594" s="15" t="n">
        <v>46288</v>
      </c>
      <c r="U594" s="14" t="s">
        <v>168</v>
      </c>
    </row>
    <row r="595" customFormat="false" ht="15" hidden="false" customHeight="true" outlineLevel="0" collapsed="false">
      <c r="A595" s="14" t="str">
        <f aca="false">IF(B595="","","ARG-"&amp;TEXT(ROW()-1,"0000"))</f>
        <v>ARG-0594</v>
      </c>
      <c r="B595" s="14" t="s">
        <v>968</v>
      </c>
      <c r="C595" s="14" t="str">
        <f aca="false">IF(B595="","",IF(LEFT(B595,3)="INT","Intramuraal",IF(LEFT(B595,3)="GVS","GVS","")))</f>
        <v>Intramuraal</v>
      </c>
      <c r="D595" s="14" t="str">
        <f aca="false">IF(B595="","",IFERROR(INDEX(Intramuraal!$F:$F,MATCH(B595,Intramuraal!$A:$A,0)),IFERROR(INDEX(GVS!$F:$F,MATCH(B595,GVS!$A:$A,0)),"onbekend ID")))</f>
        <v>talazoparib (Talzenna®) met enzalutamide</v>
      </c>
      <c r="E595" s="15" t="n">
        <f aca="false">IF(B595="","",IFERROR(IF(INDEX(Intramuraal!$C:$C,MATCH(B595,Intramuraal!$A:$A,0))="","",INDEX(Intramuraal!$C:$C,MATCH(B595,Intramuraal!$A:$A,0))),IFERROR(IF(INDEX(GVS!$C:$C,MATCH(B595,GVS!$A:$A,0))="","",INDEX(GVS!$C:$C,MATCH(B595,GVS!$A:$A,0))),"")))</f>
        <v>45728</v>
      </c>
      <c r="F595" s="14" t="str">
        <f aca="false">IF(B595="","",IFERROR(IF(INDEX(Intramuraal!$J:$J,MATCH(B595,Intramuraal!$A:$A,0))="","",INDEX(Intramuraal!$J:$J,MATCH(B595,Intramuraal!$A:$A,0))),IFERROR(IF(INDEX(GVS!$J:$J,MATCH(B595,GVS!$A:$A,0))="","",INDEX(GVS!$J:$J,MATCH(B595,GVS!$A:$A,0))),"")))</f>
        <v>Oncologie (solide tumoren)</v>
      </c>
      <c r="G595" s="14" t="str">
        <f aca="false">IF(B595="","",IFERROR(IF(INDEX(Intramuraal!$N:$N,MATCH(B595,Intramuraal!$A:$A,0))="","",INDEX(Intramuraal!$N:$N,MATCH(B595,Intramuraal!$A:$A,0))),IFERROR(IF(INDEX(GVS!$N:$N,MATCH(B595,GVS!$A:$A,0))="","",INDEX(GVS!$N:$N,MATCH(B595,GVS!$A:$A,0))),"")))</f>
        <v>Prostaatkanker</v>
      </c>
      <c r="H595" s="14" t="str">
        <f aca="false">IF(B595="","",IFERROR(IF(INDEX(Intramuraal!$O:$O,MATCH(B595,Intramuraal!$A:$A,0))="","",INDEX(Intramuraal!$O:$O,MATCH(B595,Intramuraal!$A:$A,0))),IFERROR(IF(INDEX(GVS!$O:$O,MATCH(B595,GVS!$A:$A,0))="","",INDEX(GVS!$O:$O,MATCH(B595,GVS!$A:$A,0))),"")))</f>
        <v>1e lijn</v>
      </c>
      <c r="I595" s="14" t="s">
        <v>7574</v>
      </c>
      <c r="J595" s="14" t="s">
        <v>7575</v>
      </c>
      <c r="K595" s="16" t="s">
        <v>9691</v>
      </c>
      <c r="L595" s="14" t="s">
        <v>7566</v>
      </c>
      <c r="M595" s="14" t="s">
        <v>7543</v>
      </c>
      <c r="N595" s="16" t="s">
        <v>9692</v>
      </c>
      <c r="O595" s="14" t="s">
        <v>7607</v>
      </c>
      <c r="P595" s="14" t="s">
        <v>9693</v>
      </c>
      <c r="Q595" s="16"/>
      <c r="R595" s="14" t="s">
        <v>9694</v>
      </c>
      <c r="S595" s="14" t="s">
        <v>9640</v>
      </c>
      <c r="T595" s="15" t="n">
        <v>46288</v>
      </c>
      <c r="U595" s="14" t="s">
        <v>168</v>
      </c>
    </row>
    <row r="596" customFormat="false" ht="15" hidden="false" customHeight="true" outlineLevel="0" collapsed="false">
      <c r="A596" s="14" t="str">
        <f aca="false">IF(B596="","","ARG-"&amp;TEXT(ROW()-1,"0000"))</f>
        <v>ARG-0595</v>
      </c>
      <c r="B596" s="14" t="s">
        <v>932</v>
      </c>
      <c r="C596" s="14" t="str">
        <f aca="false">IF(B596="","",IF(LEFT(B596,3)="INT","Intramuraal",IF(LEFT(B596,3)="GVS","GVS","")))</f>
        <v>Intramuraal</v>
      </c>
      <c r="D596" s="14" t="str">
        <f aca="false">IF(B596="","",IFERROR(INDEX(Intramuraal!$F:$F,MATCH(B596,Intramuraal!$A:$A,0)),IFERROR(INDEX(GVS!$F:$F,MATCH(B596,GVS!$A:$A,0)),"onbekend ID")))</f>
        <v>marstacimab (Hympavzi®)</v>
      </c>
      <c r="E596" s="15" t="n">
        <f aca="false">IF(B596="","",IFERROR(IF(INDEX(Intramuraal!$C:$C,MATCH(B596,Intramuraal!$A:$A,0))="","",INDEX(Intramuraal!$C:$C,MATCH(B596,Intramuraal!$A:$A,0))),IFERROR(IF(INDEX(GVS!$C:$C,MATCH(B596,GVS!$A:$A,0))="","",INDEX(GVS!$C:$C,MATCH(B596,GVS!$A:$A,0))),"")))</f>
        <v>45735</v>
      </c>
      <c r="F596" s="14" t="str">
        <f aca="false">IF(B596="","",IFERROR(IF(INDEX(Intramuraal!$J:$J,MATCH(B596,Intramuraal!$A:$A,0))="","",INDEX(Intramuraal!$J:$J,MATCH(B596,Intramuraal!$A:$A,0))),IFERROR(IF(INDEX(GVS!$J:$J,MATCH(B596,GVS!$A:$A,0))="","",INDEX(GVS!$J:$J,MATCH(B596,GVS!$A:$A,0))),"")))</f>
        <v>Hematologie (benigne)</v>
      </c>
      <c r="G596" s="14" t="str">
        <f aca="false">IF(B596="","",IFERROR(IF(INDEX(Intramuraal!$N:$N,MATCH(B596,Intramuraal!$A:$A,0))="","",INDEX(Intramuraal!$N:$N,MATCH(B596,Intramuraal!$A:$A,0))),IFERROR(IF(INDEX(GVS!$N:$N,MATCH(B596,GVS!$A:$A,0))="","",INDEX(GVS!$N:$N,MATCH(B596,GVS!$A:$A,0))),"")))</f>
        <v>Hemofilie</v>
      </c>
      <c r="H596" s="14" t="str">
        <f aca="false">IF(B596="","",IFERROR(IF(INDEX(Intramuraal!$O:$O,MATCH(B596,Intramuraal!$A:$A,0))="","",INDEX(Intramuraal!$O:$O,MATCH(B596,Intramuraal!$A:$A,0))),IFERROR(IF(INDEX(GVS!$O:$O,MATCH(B596,GVS!$A:$A,0))="","",INDEX(GVS!$O:$O,MATCH(B596,GVS!$A:$A,0))),"")))</f>
        <v>Meerdere lijnen / indicatiebreed</v>
      </c>
      <c r="I596" s="14" t="s">
        <v>7532</v>
      </c>
      <c r="J596" s="14" t="s">
        <v>8069</v>
      </c>
      <c r="K596" s="16" t="s">
        <v>9695</v>
      </c>
      <c r="L596" s="14" t="s">
        <v>7535</v>
      </c>
      <c r="M596" s="14" t="s">
        <v>7536</v>
      </c>
      <c r="N596" s="16" t="s">
        <v>9696</v>
      </c>
      <c r="O596" s="14" t="s">
        <v>7607</v>
      </c>
      <c r="P596" s="14" t="s">
        <v>8400</v>
      </c>
      <c r="Q596" s="16"/>
      <c r="R596" s="14" t="s">
        <v>9697</v>
      </c>
      <c r="S596" s="14" t="s">
        <v>9640</v>
      </c>
      <c r="T596" s="15" t="n">
        <v>46288</v>
      </c>
      <c r="U596" s="14" t="s">
        <v>168</v>
      </c>
    </row>
    <row r="597" customFormat="false" ht="15" hidden="false" customHeight="true" outlineLevel="0" collapsed="false">
      <c r="A597" s="14" t="str">
        <f aca="false">IF(B597="","","ARG-"&amp;TEXT(ROW()-1,"0000"))</f>
        <v>ARG-0596</v>
      </c>
      <c r="B597" s="14" t="s">
        <v>932</v>
      </c>
      <c r="C597" s="14" t="str">
        <f aca="false">IF(B597="","",IF(LEFT(B597,3)="INT","Intramuraal",IF(LEFT(B597,3)="GVS","GVS","")))</f>
        <v>Intramuraal</v>
      </c>
      <c r="D597" s="14" t="str">
        <f aca="false">IF(B597="","",IFERROR(INDEX(Intramuraal!$F:$F,MATCH(B597,Intramuraal!$A:$A,0)),IFERROR(INDEX(GVS!$F:$F,MATCH(B597,GVS!$A:$A,0)),"onbekend ID")))</f>
        <v>marstacimab (Hympavzi®)</v>
      </c>
      <c r="E597" s="15" t="n">
        <f aca="false">IF(B597="","",IFERROR(IF(INDEX(Intramuraal!$C:$C,MATCH(B597,Intramuraal!$A:$A,0))="","",INDEX(Intramuraal!$C:$C,MATCH(B597,Intramuraal!$A:$A,0))),IFERROR(IF(INDEX(GVS!$C:$C,MATCH(B597,GVS!$A:$A,0))="","",INDEX(GVS!$C:$C,MATCH(B597,GVS!$A:$A,0))),"")))</f>
        <v>45735</v>
      </c>
      <c r="F597" s="14" t="str">
        <f aca="false">IF(B597="","",IFERROR(IF(INDEX(Intramuraal!$J:$J,MATCH(B597,Intramuraal!$A:$A,0))="","",INDEX(Intramuraal!$J:$J,MATCH(B597,Intramuraal!$A:$A,0))),IFERROR(IF(INDEX(GVS!$J:$J,MATCH(B597,GVS!$A:$A,0))="","",INDEX(GVS!$J:$J,MATCH(B597,GVS!$A:$A,0))),"")))</f>
        <v>Hematologie (benigne)</v>
      </c>
      <c r="G597" s="14" t="str">
        <f aca="false">IF(B597="","",IFERROR(IF(INDEX(Intramuraal!$N:$N,MATCH(B597,Intramuraal!$A:$A,0))="","",INDEX(Intramuraal!$N:$N,MATCH(B597,Intramuraal!$A:$A,0))),IFERROR(IF(INDEX(GVS!$N:$N,MATCH(B597,GVS!$A:$A,0))="","",INDEX(GVS!$N:$N,MATCH(B597,GVS!$A:$A,0))),"")))</f>
        <v>Hemofilie</v>
      </c>
      <c r="H597" s="14" t="str">
        <f aca="false">IF(B597="","",IFERROR(IF(INDEX(Intramuraal!$O:$O,MATCH(B597,Intramuraal!$A:$A,0))="","",INDEX(Intramuraal!$O:$O,MATCH(B597,Intramuraal!$A:$A,0))),IFERROR(IF(INDEX(GVS!$O:$O,MATCH(B597,GVS!$A:$A,0))="","",INDEX(GVS!$O:$O,MATCH(B597,GVS!$A:$A,0))),"")))</f>
        <v>Meerdere lijnen / indicatiebreed</v>
      </c>
      <c r="I597" s="14" t="s">
        <v>7580</v>
      </c>
      <c r="J597" s="14" t="s">
        <v>7604</v>
      </c>
      <c r="K597" s="16" t="s">
        <v>9698</v>
      </c>
      <c r="L597" s="14" t="s">
        <v>7549</v>
      </c>
      <c r="M597" s="14" t="s">
        <v>7536</v>
      </c>
      <c r="N597" s="16" t="s">
        <v>9699</v>
      </c>
      <c r="O597" s="14" t="s">
        <v>7607</v>
      </c>
      <c r="P597" s="14" t="s">
        <v>9700</v>
      </c>
      <c r="Q597" s="16"/>
      <c r="R597" s="14" t="s">
        <v>9701</v>
      </c>
      <c r="S597" s="14" t="s">
        <v>9640</v>
      </c>
      <c r="T597" s="15" t="n">
        <v>46288</v>
      </c>
      <c r="U597" s="14" t="s">
        <v>168</v>
      </c>
    </row>
    <row r="598" customFormat="false" ht="15" hidden="false" customHeight="true" outlineLevel="0" collapsed="false">
      <c r="A598" s="14" t="str">
        <f aca="false">IF(B598="","","ARG-"&amp;TEXT(ROW()-1,"0000"))</f>
        <v>ARG-0597</v>
      </c>
      <c r="B598" s="14" t="s">
        <v>904</v>
      </c>
      <c r="C598" s="14" t="str">
        <f aca="false">IF(B598="","",IF(LEFT(B598,3)="INT","Intramuraal",IF(LEFT(B598,3)="GVS","GVS","")))</f>
        <v>Intramuraal</v>
      </c>
      <c r="D598" s="14" t="str">
        <f aca="false">IF(B598="","",IFERROR(INDEX(Intramuraal!$F:$F,MATCH(B598,Intramuraal!$A:$A,0)),IFERROR(INDEX(GVS!$F:$F,MATCH(B598,GVS!$A:$A,0)),"onbekend ID")))</f>
        <v>mirikizumab (Omvoh®)</v>
      </c>
      <c r="E598" s="15" t="n">
        <f aca="false">IF(B598="","",IFERROR(IF(INDEX(Intramuraal!$C:$C,MATCH(B598,Intramuraal!$A:$A,0))="","",INDEX(Intramuraal!$C:$C,MATCH(B598,Intramuraal!$A:$A,0))),IFERROR(IF(INDEX(GVS!$C:$C,MATCH(B598,GVS!$A:$A,0))="","",INDEX(GVS!$C:$C,MATCH(B598,GVS!$A:$A,0))),"")))</f>
        <v>45750</v>
      </c>
      <c r="F598" s="14" t="str">
        <f aca="false">IF(B598="","",IFERROR(IF(INDEX(Intramuraal!$J:$J,MATCH(B598,Intramuraal!$A:$A,0))="","",INDEX(Intramuraal!$J:$J,MATCH(B598,Intramuraal!$A:$A,0))),IFERROR(IF(INDEX(GVS!$J:$J,MATCH(B598,GVS!$A:$A,0))="","",INDEX(GVS!$J:$J,MATCH(B598,GVS!$A:$A,0))),"")))</f>
        <v>Immunologie / IBD / dermatologie / reumatologie</v>
      </c>
      <c r="G598" s="14" t="str">
        <f aca="false">IF(B598="","",IFERROR(IF(INDEX(Intramuraal!$N:$N,MATCH(B598,Intramuraal!$A:$A,0))="","",INDEX(Intramuraal!$N:$N,MATCH(B598,Intramuraal!$A:$A,0))),IFERROR(IF(INDEX(GVS!$N:$N,MATCH(B598,GVS!$A:$A,0))="","",INDEX(GVS!$N:$N,MATCH(B598,GVS!$A:$A,0))),"")))</f>
        <v>Niet-oncologisch (zie Indicatie)</v>
      </c>
      <c r="H598" s="14" t="str">
        <f aca="false">IF(B598="","",IFERROR(IF(INDEX(Intramuraal!$O:$O,MATCH(B598,Intramuraal!$A:$A,0))="","",INDEX(Intramuraal!$O:$O,MATCH(B598,Intramuraal!$A:$A,0))),IFERROR(IF(INDEX(GVS!$O:$O,MATCH(B598,GVS!$A:$A,0))="","",INDEX(GVS!$O:$O,MATCH(B598,GVS!$A:$A,0))),"")))</f>
        <v>3e lijn of later</v>
      </c>
      <c r="I598" s="14" t="s">
        <v>7532</v>
      </c>
      <c r="J598" s="14" t="s">
        <v>8069</v>
      </c>
      <c r="K598" s="16" t="s">
        <v>9702</v>
      </c>
      <c r="L598" s="14" t="s">
        <v>7535</v>
      </c>
      <c r="M598" s="14" t="s">
        <v>7536</v>
      </c>
      <c r="N598" s="16" t="s">
        <v>9703</v>
      </c>
      <c r="O598" s="14" t="s">
        <v>7607</v>
      </c>
      <c r="P598" s="14" t="s">
        <v>8400</v>
      </c>
      <c r="Q598" s="16"/>
      <c r="R598" s="14" t="s">
        <v>9704</v>
      </c>
      <c r="S598" s="14" t="s">
        <v>9705</v>
      </c>
      <c r="T598" s="15" t="n">
        <v>46288</v>
      </c>
      <c r="U598" s="14" t="s">
        <v>168</v>
      </c>
    </row>
    <row r="599" customFormat="false" ht="15" hidden="false" customHeight="true" outlineLevel="0" collapsed="false">
      <c r="A599" s="14" t="str">
        <f aca="false">IF(B599="","","ARG-"&amp;TEXT(ROW()-1,"0000"))</f>
        <v>ARG-0598</v>
      </c>
      <c r="B599" s="14" t="s">
        <v>904</v>
      </c>
      <c r="C599" s="14" t="str">
        <f aca="false">IF(B599="","",IF(LEFT(B599,3)="INT","Intramuraal",IF(LEFT(B599,3)="GVS","GVS","")))</f>
        <v>Intramuraal</v>
      </c>
      <c r="D599" s="14" t="str">
        <f aca="false">IF(B599="","",IFERROR(INDEX(Intramuraal!$F:$F,MATCH(B599,Intramuraal!$A:$A,0)),IFERROR(INDEX(GVS!$F:$F,MATCH(B599,GVS!$A:$A,0)),"onbekend ID")))</f>
        <v>mirikizumab (Omvoh®)</v>
      </c>
      <c r="E599" s="15" t="n">
        <f aca="false">IF(B599="","",IFERROR(IF(INDEX(Intramuraal!$C:$C,MATCH(B599,Intramuraal!$A:$A,0))="","",INDEX(Intramuraal!$C:$C,MATCH(B599,Intramuraal!$A:$A,0))),IFERROR(IF(INDEX(GVS!$C:$C,MATCH(B599,GVS!$A:$A,0))="","",INDEX(GVS!$C:$C,MATCH(B599,GVS!$A:$A,0))),"")))</f>
        <v>45750</v>
      </c>
      <c r="F599" s="14" t="str">
        <f aca="false">IF(B599="","",IFERROR(IF(INDEX(Intramuraal!$J:$J,MATCH(B599,Intramuraal!$A:$A,0))="","",INDEX(Intramuraal!$J:$J,MATCH(B599,Intramuraal!$A:$A,0))),IFERROR(IF(INDEX(GVS!$J:$J,MATCH(B599,GVS!$A:$A,0))="","",INDEX(GVS!$J:$J,MATCH(B599,GVS!$A:$A,0))),"")))</f>
        <v>Immunologie / IBD / dermatologie / reumatologie</v>
      </c>
      <c r="G599" s="14" t="str">
        <f aca="false">IF(B599="","",IFERROR(IF(INDEX(Intramuraal!$N:$N,MATCH(B599,Intramuraal!$A:$A,0))="","",INDEX(Intramuraal!$N:$N,MATCH(B599,Intramuraal!$A:$A,0))),IFERROR(IF(INDEX(GVS!$N:$N,MATCH(B599,GVS!$A:$A,0))="","",INDEX(GVS!$N:$N,MATCH(B599,GVS!$A:$A,0))),"")))</f>
        <v>Niet-oncologisch (zie Indicatie)</v>
      </c>
      <c r="H599" s="14" t="str">
        <f aca="false">IF(B599="","",IFERROR(IF(INDEX(Intramuraal!$O:$O,MATCH(B599,Intramuraal!$A:$A,0))="","",INDEX(Intramuraal!$O:$O,MATCH(B599,Intramuraal!$A:$A,0))),IFERROR(IF(INDEX(GVS!$O:$O,MATCH(B599,GVS!$A:$A,0))="","",INDEX(GVS!$O:$O,MATCH(B599,GVS!$A:$A,0))),"")))</f>
        <v>3e lijn of later</v>
      </c>
      <c r="I599" s="14" t="s">
        <v>7658</v>
      </c>
      <c r="J599" s="14" t="s">
        <v>7659</v>
      </c>
      <c r="K599" s="16" t="s">
        <v>9706</v>
      </c>
      <c r="L599" s="14" t="s">
        <v>7566</v>
      </c>
      <c r="M599" s="14" t="s">
        <v>7543</v>
      </c>
      <c r="N599" s="16" t="s">
        <v>9707</v>
      </c>
      <c r="O599" s="14" t="s">
        <v>7607</v>
      </c>
      <c r="P599" s="14" t="s">
        <v>9313</v>
      </c>
      <c r="Q599" s="16"/>
      <c r="R599" s="14" t="s">
        <v>9708</v>
      </c>
      <c r="S599" s="14" t="s">
        <v>9705</v>
      </c>
      <c r="T599" s="15" t="n">
        <v>46288</v>
      </c>
      <c r="U599" s="14" t="s">
        <v>168</v>
      </c>
    </row>
    <row r="600" customFormat="false" ht="15" hidden="false" customHeight="true" outlineLevel="0" collapsed="false">
      <c r="A600" s="14" t="str">
        <f aca="false">IF(B600="","","ARG-"&amp;TEXT(ROW()-1,"0000"))</f>
        <v>ARG-0599</v>
      </c>
      <c r="B600" s="14" t="s">
        <v>917</v>
      </c>
      <c r="C600" s="14" t="str">
        <f aca="false">IF(B600="","",IF(LEFT(B600,3)="INT","Intramuraal",IF(LEFT(B600,3)="GVS","GVS","")))</f>
        <v>Intramuraal</v>
      </c>
      <c r="D600" s="14" t="str">
        <f aca="false">IF(B600="","",IFERROR(INDEX(Intramuraal!$F:$F,MATCH(B600,Intramuraal!$A:$A,0)),IFERROR(INDEX(GVS!$F:$F,MATCH(B600,GVS!$A:$A,0)),"onbekend ID")))</f>
        <v>etrasimod (Velsipity®)</v>
      </c>
      <c r="E600" s="15" t="n">
        <f aca="false">IF(B600="","",IFERROR(IF(INDEX(Intramuraal!$C:$C,MATCH(B600,Intramuraal!$A:$A,0))="","",INDEX(Intramuraal!$C:$C,MATCH(B600,Intramuraal!$A:$A,0))),IFERROR(IF(INDEX(GVS!$C:$C,MATCH(B600,GVS!$A:$A,0))="","",INDEX(GVS!$C:$C,MATCH(B600,GVS!$A:$A,0))),"")))</f>
        <v>45750</v>
      </c>
      <c r="F600" s="14" t="str">
        <f aca="false">IF(B600="","",IFERROR(IF(INDEX(Intramuraal!$J:$J,MATCH(B600,Intramuraal!$A:$A,0))="","",INDEX(Intramuraal!$J:$J,MATCH(B600,Intramuraal!$A:$A,0))),IFERROR(IF(INDEX(GVS!$J:$J,MATCH(B600,GVS!$A:$A,0))="","",INDEX(GVS!$J:$J,MATCH(B600,GVS!$A:$A,0))),"")))</f>
        <v>Immunologie / IBD / dermatologie / reumatologie</v>
      </c>
      <c r="G600" s="14" t="str">
        <f aca="false">IF(B600="","",IFERROR(IF(INDEX(Intramuraal!$N:$N,MATCH(B600,Intramuraal!$A:$A,0))="","",INDEX(Intramuraal!$N:$N,MATCH(B600,Intramuraal!$A:$A,0))),IFERROR(IF(INDEX(GVS!$N:$N,MATCH(B600,GVS!$A:$A,0))="","",INDEX(GVS!$N:$N,MATCH(B600,GVS!$A:$A,0))),"")))</f>
        <v>Niet-oncologisch (zie Indicatie)</v>
      </c>
      <c r="H600" s="14" t="str">
        <f aca="false">IF(B600="","",IFERROR(IF(INDEX(Intramuraal!$O:$O,MATCH(B600,Intramuraal!$A:$A,0))="","",INDEX(Intramuraal!$O:$O,MATCH(B600,Intramuraal!$A:$A,0))),IFERROR(IF(INDEX(GVS!$O:$O,MATCH(B600,GVS!$A:$A,0))="","",INDEX(GVS!$O:$O,MATCH(B600,GVS!$A:$A,0))),"")))</f>
        <v>3e lijn of later</v>
      </c>
      <c r="I600" s="14" t="s">
        <v>7532</v>
      </c>
      <c r="J600" s="14" t="s">
        <v>8069</v>
      </c>
      <c r="K600" s="16" t="s">
        <v>9709</v>
      </c>
      <c r="L600" s="14" t="s">
        <v>7535</v>
      </c>
      <c r="M600" s="14" t="s">
        <v>7536</v>
      </c>
      <c r="N600" s="16" t="s">
        <v>9710</v>
      </c>
      <c r="O600" s="14" t="s">
        <v>7607</v>
      </c>
      <c r="P600" s="14" t="s">
        <v>8037</v>
      </c>
      <c r="Q600" s="16"/>
      <c r="R600" s="14" t="s">
        <v>9711</v>
      </c>
      <c r="S600" s="14" t="s">
        <v>9705</v>
      </c>
      <c r="T600" s="15" t="n">
        <v>46288</v>
      </c>
      <c r="U600" s="14" t="s">
        <v>168</v>
      </c>
    </row>
    <row r="601" customFormat="false" ht="57" hidden="false" customHeight="true" outlineLevel="0" collapsed="false">
      <c r="A601" s="14" t="str">
        <f aca="false">IF(B601="","","ARG-"&amp;TEXT(ROW()-1,"0000"))</f>
        <v>ARG-0600</v>
      </c>
      <c r="B601" s="14" t="s">
        <v>917</v>
      </c>
      <c r="C601" s="14" t="str">
        <f aca="false">IF(B601="","",IF(LEFT(B601,3)="INT","Intramuraal",IF(LEFT(B601,3)="GVS","GVS","")))</f>
        <v>Intramuraal</v>
      </c>
      <c r="D601" s="14" t="str">
        <f aca="false">IF(B601="","",IFERROR(INDEX(Intramuraal!$F:$F,MATCH(B601,Intramuraal!$A:$A,0)),IFERROR(INDEX(GVS!$F:$F,MATCH(B601,GVS!$A:$A,0)),"onbekend ID")))</f>
        <v>etrasimod (Velsipity®)</v>
      </c>
      <c r="E601" s="15" t="n">
        <f aca="false">IF(B601="","",IFERROR(IF(INDEX(Intramuraal!$C:$C,MATCH(B601,Intramuraal!$A:$A,0))="","",INDEX(Intramuraal!$C:$C,MATCH(B601,Intramuraal!$A:$A,0))),IFERROR(IF(INDEX(GVS!$C:$C,MATCH(B601,GVS!$A:$A,0))="","",INDEX(GVS!$C:$C,MATCH(B601,GVS!$A:$A,0))),"")))</f>
        <v>45750</v>
      </c>
      <c r="F601" s="14" t="str">
        <f aca="false">IF(B601="","",IFERROR(IF(INDEX(Intramuraal!$J:$J,MATCH(B601,Intramuraal!$A:$A,0))="","",INDEX(Intramuraal!$J:$J,MATCH(B601,Intramuraal!$A:$A,0))),IFERROR(IF(INDEX(GVS!$J:$J,MATCH(B601,GVS!$A:$A,0))="","",INDEX(GVS!$J:$J,MATCH(B601,GVS!$A:$A,0))),"")))</f>
        <v>Immunologie / IBD / dermatologie / reumatologie</v>
      </c>
      <c r="G601" s="14" t="str">
        <f aca="false">IF(B601="","",IFERROR(IF(INDEX(Intramuraal!$N:$N,MATCH(B601,Intramuraal!$A:$A,0))="","",INDEX(Intramuraal!$N:$N,MATCH(B601,Intramuraal!$A:$A,0))),IFERROR(IF(INDEX(GVS!$N:$N,MATCH(B601,GVS!$A:$A,0))="","",INDEX(GVS!$N:$N,MATCH(B601,GVS!$A:$A,0))),"")))</f>
        <v>Niet-oncologisch (zie Indicatie)</v>
      </c>
      <c r="H601" s="14" t="str">
        <f aca="false">IF(B601="","",IFERROR(IF(INDEX(Intramuraal!$O:$O,MATCH(B601,Intramuraal!$A:$A,0))="","",INDEX(Intramuraal!$O:$O,MATCH(B601,Intramuraal!$A:$A,0))),IFERROR(IF(INDEX(GVS!$O:$O,MATCH(B601,GVS!$A:$A,0))="","",INDEX(GVS!$O:$O,MATCH(B601,GVS!$A:$A,0))),"")))</f>
        <v>3e lijn of later</v>
      </c>
      <c r="I601" s="14" t="s">
        <v>7658</v>
      </c>
      <c r="J601" s="14" t="s">
        <v>7659</v>
      </c>
      <c r="K601" s="16" t="s">
        <v>9712</v>
      </c>
      <c r="L601" s="14" t="s">
        <v>7549</v>
      </c>
      <c r="M601" s="14" t="s">
        <v>7550</v>
      </c>
      <c r="N601" s="16" t="s">
        <v>9713</v>
      </c>
      <c r="O601" s="14" t="s">
        <v>7662</v>
      </c>
      <c r="P601" s="14" t="s">
        <v>9313</v>
      </c>
      <c r="Q601" s="16"/>
      <c r="R601" s="14" t="s">
        <v>9714</v>
      </c>
      <c r="S601" s="14" t="s">
        <v>9705</v>
      </c>
      <c r="T601" s="15" t="n">
        <v>46288</v>
      </c>
      <c r="U601" s="14" t="s">
        <v>168</v>
      </c>
    </row>
    <row r="602" customFormat="false" ht="79.5" hidden="false" customHeight="true" outlineLevel="0" collapsed="false">
      <c r="A602" s="14" t="str">
        <f aca="false">IF(B602="","","ARG-"&amp;TEXT(ROW()-1,"0000"))</f>
        <v>ARG-0601</v>
      </c>
      <c r="B602" s="14" t="s">
        <v>873</v>
      </c>
      <c r="C602" s="14" t="str">
        <f aca="false">IF(B602="","",IF(LEFT(B602,3)="INT","Intramuraal",IF(LEFT(B602,3)="GVS","GVS","")))</f>
        <v>Intramuraal</v>
      </c>
      <c r="D602" s="14" t="str">
        <f aca="false">IF(B602="","",IFERROR(INDEX(Intramuraal!$F:$F,MATCH(B602,Intramuraal!$A:$A,0)),IFERROR(INDEX(GVS!$F:$F,MATCH(B602,GVS!$A:$A,0)),"onbekend ID")))</f>
        <v>abemaciclib (Verzenios®)</v>
      </c>
      <c r="E602" s="15" t="n">
        <f aca="false">IF(B602="","",IFERROR(IF(INDEX(Intramuraal!$C:$C,MATCH(B602,Intramuraal!$A:$A,0))="","",INDEX(Intramuraal!$C:$C,MATCH(B602,Intramuraal!$A:$A,0))),IFERROR(IF(INDEX(GVS!$C:$C,MATCH(B602,GVS!$A:$A,0))="","",INDEX(GVS!$C:$C,MATCH(B602,GVS!$A:$A,0))),"")))</f>
        <v>45762</v>
      </c>
      <c r="F602" s="14" t="str">
        <f aca="false">IF(B602="","",IFERROR(IF(INDEX(Intramuraal!$J:$J,MATCH(B602,Intramuraal!$A:$A,0))="","",INDEX(Intramuraal!$J:$J,MATCH(B602,Intramuraal!$A:$A,0))),IFERROR(IF(INDEX(GVS!$J:$J,MATCH(B602,GVS!$A:$A,0))="","",INDEX(GVS!$J:$J,MATCH(B602,GVS!$A:$A,0))),"")))</f>
        <v>Oncologie (solide tumoren)</v>
      </c>
      <c r="G602" s="14" t="str">
        <f aca="false">IF(B602="","",IFERROR(IF(INDEX(Intramuraal!$N:$N,MATCH(B602,Intramuraal!$A:$A,0))="","",INDEX(Intramuraal!$N:$N,MATCH(B602,Intramuraal!$A:$A,0))),IFERROR(IF(INDEX(GVS!$N:$N,MATCH(B602,GVS!$A:$A,0))="","",INDEX(GVS!$N:$N,MATCH(B602,GVS!$A:$A,0))),"")))</f>
        <v>Borstkanker</v>
      </c>
      <c r="H602" s="14" t="str">
        <f aca="false">IF(B602="","",IFERROR(IF(INDEX(Intramuraal!$O:$O,MATCH(B602,Intramuraal!$A:$A,0))="","",INDEX(Intramuraal!$O:$O,MATCH(B602,Intramuraal!$A:$A,0))),IFERROR(IF(INDEX(GVS!$O:$O,MATCH(B602,GVS!$A:$A,0))="","",INDEX(GVS!$O:$O,MATCH(B602,GVS!$A:$A,0))),"")))</f>
        <v>Onderhoud / consolidatie</v>
      </c>
      <c r="I602" s="14" t="s">
        <v>7570</v>
      </c>
      <c r="J602" s="14" t="s">
        <v>2691</v>
      </c>
      <c r="K602" s="16" t="s">
        <v>9715</v>
      </c>
      <c r="L602" s="14" t="s">
        <v>7566</v>
      </c>
      <c r="M602" s="14" t="s">
        <v>7536</v>
      </c>
      <c r="N602" s="16" t="s">
        <v>9716</v>
      </c>
      <c r="O602" s="14" t="s">
        <v>7607</v>
      </c>
      <c r="P602" s="14" t="s">
        <v>9717</v>
      </c>
      <c r="Q602" s="16"/>
      <c r="R602" s="14" t="s">
        <v>9718</v>
      </c>
      <c r="S602" s="14" t="s">
        <v>9705</v>
      </c>
      <c r="T602" s="15" t="n">
        <v>46288</v>
      </c>
      <c r="U602" s="14" t="s">
        <v>168</v>
      </c>
    </row>
    <row r="603" customFormat="false" ht="57" hidden="false" customHeight="true" outlineLevel="0" collapsed="false">
      <c r="A603" s="14" t="str">
        <f aca="false">IF(B603="","","ARG-"&amp;TEXT(ROW()-1,"0000"))</f>
        <v>ARG-0602</v>
      </c>
      <c r="B603" s="14" t="s">
        <v>873</v>
      </c>
      <c r="C603" s="14" t="str">
        <f aca="false">IF(B603="","",IF(LEFT(B603,3)="INT","Intramuraal",IF(LEFT(B603,3)="GVS","GVS","")))</f>
        <v>Intramuraal</v>
      </c>
      <c r="D603" s="14" t="str">
        <f aca="false">IF(B603="","",IFERROR(INDEX(Intramuraal!$F:$F,MATCH(B603,Intramuraal!$A:$A,0)),IFERROR(INDEX(GVS!$F:$F,MATCH(B603,GVS!$A:$A,0)),"onbekend ID")))</f>
        <v>abemaciclib (Verzenios®)</v>
      </c>
      <c r="E603" s="15" t="n">
        <f aca="false">IF(B603="","",IFERROR(IF(INDEX(Intramuraal!$C:$C,MATCH(B603,Intramuraal!$A:$A,0))="","",INDEX(Intramuraal!$C:$C,MATCH(B603,Intramuraal!$A:$A,0))),IFERROR(IF(INDEX(GVS!$C:$C,MATCH(B603,GVS!$A:$A,0))="","",INDEX(GVS!$C:$C,MATCH(B603,GVS!$A:$A,0))),"")))</f>
        <v>45762</v>
      </c>
      <c r="F603" s="14" t="str">
        <f aca="false">IF(B603="","",IFERROR(IF(INDEX(Intramuraal!$J:$J,MATCH(B603,Intramuraal!$A:$A,0))="","",INDEX(Intramuraal!$J:$J,MATCH(B603,Intramuraal!$A:$A,0))),IFERROR(IF(INDEX(GVS!$J:$J,MATCH(B603,GVS!$A:$A,0))="","",INDEX(GVS!$J:$J,MATCH(B603,GVS!$A:$A,0))),"")))</f>
        <v>Oncologie (solide tumoren)</v>
      </c>
      <c r="G603" s="14" t="str">
        <f aca="false">IF(B603="","",IFERROR(IF(INDEX(Intramuraal!$N:$N,MATCH(B603,Intramuraal!$A:$A,0))="","",INDEX(Intramuraal!$N:$N,MATCH(B603,Intramuraal!$A:$A,0))),IFERROR(IF(INDEX(GVS!$N:$N,MATCH(B603,GVS!$A:$A,0))="","",INDEX(GVS!$N:$N,MATCH(B603,GVS!$A:$A,0))),"")))</f>
        <v>Borstkanker</v>
      </c>
      <c r="H603" s="14" t="str">
        <f aca="false">IF(B603="","",IFERROR(IF(INDEX(Intramuraal!$O:$O,MATCH(B603,Intramuraal!$A:$A,0))="","",INDEX(Intramuraal!$O:$O,MATCH(B603,Intramuraal!$A:$A,0))),IFERROR(IF(INDEX(GVS!$O:$O,MATCH(B603,GVS!$A:$A,0))="","",INDEX(GVS!$O:$O,MATCH(B603,GVS!$A:$A,0))),"")))</f>
        <v>Onderhoud / consolidatie</v>
      </c>
      <c r="I603" s="14" t="s">
        <v>7532</v>
      </c>
      <c r="J603" s="14" t="s">
        <v>7678</v>
      </c>
      <c r="K603" s="16" t="s">
        <v>9719</v>
      </c>
      <c r="L603" s="14" t="s">
        <v>7586</v>
      </c>
      <c r="M603" s="14" t="s">
        <v>7536</v>
      </c>
      <c r="N603" s="16" t="s">
        <v>9720</v>
      </c>
      <c r="O603" s="14" t="s">
        <v>7607</v>
      </c>
      <c r="P603" s="14" t="s">
        <v>9522</v>
      </c>
      <c r="Q603" s="16"/>
      <c r="R603" s="14" t="s">
        <v>9721</v>
      </c>
      <c r="S603" s="14" t="s">
        <v>9705</v>
      </c>
      <c r="T603" s="15" t="n">
        <v>46288</v>
      </c>
      <c r="U603" s="14" t="s">
        <v>168</v>
      </c>
    </row>
    <row r="604" customFormat="false" ht="68.25" hidden="false" customHeight="true" outlineLevel="0" collapsed="false">
      <c r="A604" s="14" t="str">
        <f aca="false">IF(B604="","","ARG-"&amp;TEXT(ROW()-1,"0000"))</f>
        <v>ARG-0603</v>
      </c>
      <c r="B604" s="14" t="s">
        <v>873</v>
      </c>
      <c r="C604" s="14" t="str">
        <f aca="false">IF(B604="","",IF(LEFT(B604,3)="INT","Intramuraal",IF(LEFT(B604,3)="GVS","GVS","")))</f>
        <v>Intramuraal</v>
      </c>
      <c r="D604" s="14" t="str">
        <f aca="false">IF(B604="","",IFERROR(INDEX(Intramuraal!$F:$F,MATCH(B604,Intramuraal!$A:$A,0)),IFERROR(INDEX(GVS!$F:$F,MATCH(B604,GVS!$A:$A,0)),"onbekend ID")))</f>
        <v>abemaciclib (Verzenios®)</v>
      </c>
      <c r="E604" s="15" t="n">
        <f aca="false">IF(B604="","",IFERROR(IF(INDEX(Intramuraal!$C:$C,MATCH(B604,Intramuraal!$A:$A,0))="","",INDEX(Intramuraal!$C:$C,MATCH(B604,Intramuraal!$A:$A,0))),IFERROR(IF(INDEX(GVS!$C:$C,MATCH(B604,GVS!$A:$A,0))="","",INDEX(GVS!$C:$C,MATCH(B604,GVS!$A:$A,0))),"")))</f>
        <v>45762</v>
      </c>
      <c r="F604" s="14" t="str">
        <f aca="false">IF(B604="","",IFERROR(IF(INDEX(Intramuraal!$J:$J,MATCH(B604,Intramuraal!$A:$A,0))="","",INDEX(Intramuraal!$J:$J,MATCH(B604,Intramuraal!$A:$A,0))),IFERROR(IF(INDEX(GVS!$J:$J,MATCH(B604,GVS!$A:$A,0))="","",INDEX(GVS!$J:$J,MATCH(B604,GVS!$A:$A,0))),"")))</f>
        <v>Oncologie (solide tumoren)</v>
      </c>
      <c r="G604" s="14" t="str">
        <f aca="false">IF(B604="","",IFERROR(IF(INDEX(Intramuraal!$N:$N,MATCH(B604,Intramuraal!$A:$A,0))="","",INDEX(Intramuraal!$N:$N,MATCH(B604,Intramuraal!$A:$A,0))),IFERROR(IF(INDEX(GVS!$N:$N,MATCH(B604,GVS!$A:$A,0))="","",INDEX(GVS!$N:$N,MATCH(B604,GVS!$A:$A,0))),"")))</f>
        <v>Borstkanker</v>
      </c>
      <c r="H604" s="14" t="str">
        <f aca="false">IF(B604="","",IFERROR(IF(INDEX(Intramuraal!$O:$O,MATCH(B604,Intramuraal!$A:$A,0))="","",INDEX(Intramuraal!$O:$O,MATCH(B604,Intramuraal!$A:$A,0))),IFERROR(IF(INDEX(GVS!$O:$O,MATCH(B604,GVS!$A:$A,0))="","",INDEX(GVS!$O:$O,MATCH(B604,GVS!$A:$A,0))),"")))</f>
        <v>Onderhoud / consolidatie</v>
      </c>
      <c r="I604" s="14" t="s">
        <v>7532</v>
      </c>
      <c r="J604" s="14" t="s">
        <v>7673</v>
      </c>
      <c r="K604" s="16" t="s">
        <v>9722</v>
      </c>
      <c r="L604" s="14" t="s">
        <v>7586</v>
      </c>
      <c r="M604" s="14" t="s">
        <v>7536</v>
      </c>
      <c r="N604" s="16" t="s">
        <v>9723</v>
      </c>
      <c r="O604" s="14" t="s">
        <v>7607</v>
      </c>
      <c r="P604" s="14" t="s">
        <v>8219</v>
      </c>
      <c r="Q604" s="16"/>
      <c r="R604" s="14" t="s">
        <v>9724</v>
      </c>
      <c r="S604" s="14" t="s">
        <v>9705</v>
      </c>
      <c r="T604" s="15" t="n">
        <v>46288</v>
      </c>
      <c r="U604" s="14" t="s">
        <v>168</v>
      </c>
    </row>
    <row r="605" customFormat="false" ht="45.75" hidden="false" customHeight="true" outlineLevel="0" collapsed="false">
      <c r="A605" s="14" t="str">
        <f aca="false">IF(B605="","","ARG-"&amp;TEXT(ROW()-1,"0000"))</f>
        <v>ARG-0604</v>
      </c>
      <c r="B605" s="14" t="s">
        <v>873</v>
      </c>
      <c r="C605" s="14" t="str">
        <f aca="false">IF(B605="","",IF(LEFT(B605,3)="INT","Intramuraal",IF(LEFT(B605,3)="GVS","GVS","")))</f>
        <v>Intramuraal</v>
      </c>
      <c r="D605" s="14" t="str">
        <f aca="false">IF(B605="","",IFERROR(INDEX(Intramuraal!$F:$F,MATCH(B605,Intramuraal!$A:$A,0)),IFERROR(INDEX(GVS!$F:$F,MATCH(B605,GVS!$A:$A,0)),"onbekend ID")))</f>
        <v>abemaciclib (Verzenios®)</v>
      </c>
      <c r="E605" s="15" t="n">
        <f aca="false">IF(B605="","",IFERROR(IF(INDEX(Intramuraal!$C:$C,MATCH(B605,Intramuraal!$A:$A,0))="","",INDEX(Intramuraal!$C:$C,MATCH(B605,Intramuraal!$A:$A,0))),IFERROR(IF(INDEX(GVS!$C:$C,MATCH(B605,GVS!$A:$A,0))="","",INDEX(GVS!$C:$C,MATCH(B605,GVS!$A:$A,0))),"")))</f>
        <v>45762</v>
      </c>
      <c r="F605" s="14" t="str">
        <f aca="false">IF(B605="","",IFERROR(IF(INDEX(Intramuraal!$J:$J,MATCH(B605,Intramuraal!$A:$A,0))="","",INDEX(Intramuraal!$J:$J,MATCH(B605,Intramuraal!$A:$A,0))),IFERROR(IF(INDEX(GVS!$J:$J,MATCH(B605,GVS!$A:$A,0))="","",INDEX(GVS!$J:$J,MATCH(B605,GVS!$A:$A,0))),"")))</f>
        <v>Oncologie (solide tumoren)</v>
      </c>
      <c r="G605" s="14" t="str">
        <f aca="false">IF(B605="","",IFERROR(IF(INDEX(Intramuraal!$N:$N,MATCH(B605,Intramuraal!$A:$A,0))="","",INDEX(Intramuraal!$N:$N,MATCH(B605,Intramuraal!$A:$A,0))),IFERROR(IF(INDEX(GVS!$N:$N,MATCH(B605,GVS!$A:$A,0))="","",INDEX(GVS!$N:$N,MATCH(B605,GVS!$A:$A,0))),"")))</f>
        <v>Borstkanker</v>
      </c>
      <c r="H605" s="14" t="str">
        <f aca="false">IF(B605="","",IFERROR(IF(INDEX(Intramuraal!$O:$O,MATCH(B605,Intramuraal!$A:$A,0))="","",INDEX(Intramuraal!$O:$O,MATCH(B605,Intramuraal!$A:$A,0))),IFERROR(IF(INDEX(GVS!$O:$O,MATCH(B605,GVS!$A:$A,0))="","",INDEX(GVS!$O:$O,MATCH(B605,GVS!$A:$A,0))),"")))</f>
        <v>Onderhoud / consolidatie</v>
      </c>
      <c r="I605" s="14" t="s">
        <v>7532</v>
      </c>
      <c r="J605" s="14" t="s">
        <v>7590</v>
      </c>
      <c r="K605" s="16" t="s">
        <v>9725</v>
      </c>
      <c r="L605" s="14" t="s">
        <v>7586</v>
      </c>
      <c r="M605" s="14" t="s">
        <v>7543</v>
      </c>
      <c r="N605" s="16" t="s">
        <v>9726</v>
      </c>
      <c r="O605" s="14" t="s">
        <v>7607</v>
      </c>
      <c r="P605" s="14" t="s">
        <v>8219</v>
      </c>
      <c r="Q605" s="16"/>
      <c r="R605" s="14" t="s">
        <v>9727</v>
      </c>
      <c r="S605" s="14" t="s">
        <v>9705</v>
      </c>
      <c r="T605" s="15" t="n">
        <v>46288</v>
      </c>
      <c r="U605" s="14" t="s">
        <v>168</v>
      </c>
    </row>
    <row r="606" customFormat="false" ht="57" hidden="false" customHeight="true" outlineLevel="0" collapsed="false">
      <c r="A606" s="14" t="str">
        <f aca="false">IF(B606="","","ARG-"&amp;TEXT(ROW()-1,"0000"))</f>
        <v>ARG-0605</v>
      </c>
      <c r="B606" s="14" t="s">
        <v>838</v>
      </c>
      <c r="C606" s="14" t="str">
        <f aca="false">IF(B606="","",IF(LEFT(B606,3)="INT","Intramuraal",IF(LEFT(B606,3)="GVS","GVS","")))</f>
        <v>Intramuraal</v>
      </c>
      <c r="D606" s="14" t="str">
        <f aca="false">IF(B606="","",IFERROR(INDEX(Intramuraal!$F:$F,MATCH(B606,Intramuraal!$A:$A,0)),IFERROR(INDEX(GVS!$F:$F,MATCH(B606,GVS!$A:$A,0)),"onbekend ID")))</f>
        <v>trastuzumab-deruxtecan (Enhertu®)</v>
      </c>
      <c r="E606" s="15" t="n">
        <f aca="false">IF(B606="","",IFERROR(IF(INDEX(Intramuraal!$C:$C,MATCH(B606,Intramuraal!$A:$A,0))="","",INDEX(Intramuraal!$C:$C,MATCH(B606,Intramuraal!$A:$A,0))),IFERROR(IF(INDEX(GVS!$C:$C,MATCH(B606,GVS!$A:$A,0))="","",INDEX(GVS!$C:$C,MATCH(B606,GVS!$A:$A,0))),"")))</f>
        <v>45805</v>
      </c>
      <c r="F606" s="14" t="str">
        <f aca="false">IF(B606="","",IFERROR(IF(INDEX(Intramuraal!$J:$J,MATCH(B606,Intramuraal!$A:$A,0))="","",INDEX(Intramuraal!$J:$J,MATCH(B606,Intramuraal!$A:$A,0))),IFERROR(IF(INDEX(GVS!$J:$J,MATCH(B606,GVS!$A:$A,0))="","",INDEX(GVS!$J:$J,MATCH(B606,GVS!$A:$A,0))),"")))</f>
        <v>Oncologie (solide tumoren)</v>
      </c>
      <c r="G606" s="14" t="str">
        <f aca="false">IF(B606="","",IFERROR(IF(INDEX(Intramuraal!$N:$N,MATCH(B606,Intramuraal!$A:$A,0))="","",INDEX(Intramuraal!$N:$N,MATCH(B606,Intramuraal!$A:$A,0))),IFERROR(IF(INDEX(GVS!$N:$N,MATCH(B606,GVS!$A:$A,0))="","",INDEX(GVS!$N:$N,MATCH(B606,GVS!$A:$A,0))),"")))</f>
        <v>Borstkanker</v>
      </c>
      <c r="H606" s="14" t="str">
        <f aca="false">IF(B606="","",IFERROR(IF(INDEX(Intramuraal!$O:$O,MATCH(B606,Intramuraal!$A:$A,0))="","",INDEX(Intramuraal!$O:$O,MATCH(B606,Intramuraal!$A:$A,0))),IFERROR(IF(INDEX(GVS!$O:$O,MATCH(B606,GVS!$A:$A,0))="","",INDEX(GVS!$O:$O,MATCH(B606,GVS!$A:$A,0))),"")))</f>
        <v>2e lijn</v>
      </c>
      <c r="I606" s="14" t="s">
        <v>7532</v>
      </c>
      <c r="J606" s="14" t="s">
        <v>7678</v>
      </c>
      <c r="K606" s="16" t="s">
        <v>9728</v>
      </c>
      <c r="L606" s="14" t="s">
        <v>7535</v>
      </c>
      <c r="M606" s="14" t="s">
        <v>7536</v>
      </c>
      <c r="N606" s="16" t="s">
        <v>9729</v>
      </c>
      <c r="O606" s="14" t="s">
        <v>7607</v>
      </c>
      <c r="P606" s="14" t="s">
        <v>8363</v>
      </c>
      <c r="Q606" s="16"/>
      <c r="R606" s="14" t="s">
        <v>9730</v>
      </c>
      <c r="S606" s="14" t="s">
        <v>9705</v>
      </c>
      <c r="T606" s="15" t="n">
        <v>46288</v>
      </c>
      <c r="U606" s="14" t="s">
        <v>168</v>
      </c>
    </row>
    <row r="607" customFormat="false" ht="68.25" hidden="false" customHeight="true" outlineLevel="0" collapsed="false">
      <c r="A607" s="14" t="str">
        <f aca="false">IF(B607="","","ARG-"&amp;TEXT(ROW()-1,"0000"))</f>
        <v>ARG-0606</v>
      </c>
      <c r="B607" s="14" t="s">
        <v>838</v>
      </c>
      <c r="C607" s="14" t="str">
        <f aca="false">IF(B607="","",IF(LEFT(B607,3)="INT","Intramuraal",IF(LEFT(B607,3)="GVS","GVS","")))</f>
        <v>Intramuraal</v>
      </c>
      <c r="D607" s="14" t="str">
        <f aca="false">IF(B607="","",IFERROR(INDEX(Intramuraal!$F:$F,MATCH(B607,Intramuraal!$A:$A,0)),IFERROR(INDEX(GVS!$F:$F,MATCH(B607,GVS!$A:$A,0)),"onbekend ID")))</f>
        <v>trastuzumab-deruxtecan (Enhertu®)</v>
      </c>
      <c r="E607" s="15" t="n">
        <f aca="false">IF(B607="","",IFERROR(IF(INDEX(Intramuraal!$C:$C,MATCH(B607,Intramuraal!$A:$A,0))="","",INDEX(Intramuraal!$C:$C,MATCH(B607,Intramuraal!$A:$A,0))),IFERROR(IF(INDEX(GVS!$C:$C,MATCH(B607,GVS!$A:$A,0))="","",INDEX(GVS!$C:$C,MATCH(B607,GVS!$A:$A,0))),"")))</f>
        <v>45805</v>
      </c>
      <c r="F607" s="14" t="str">
        <f aca="false">IF(B607="","",IFERROR(IF(INDEX(Intramuraal!$J:$J,MATCH(B607,Intramuraal!$A:$A,0))="","",INDEX(Intramuraal!$J:$J,MATCH(B607,Intramuraal!$A:$A,0))),IFERROR(IF(INDEX(GVS!$J:$J,MATCH(B607,GVS!$A:$A,0))="","",INDEX(GVS!$J:$J,MATCH(B607,GVS!$A:$A,0))),"")))</f>
        <v>Oncologie (solide tumoren)</v>
      </c>
      <c r="G607" s="14" t="str">
        <f aca="false">IF(B607="","",IFERROR(IF(INDEX(Intramuraal!$N:$N,MATCH(B607,Intramuraal!$A:$A,0))="","",INDEX(Intramuraal!$N:$N,MATCH(B607,Intramuraal!$A:$A,0))),IFERROR(IF(INDEX(GVS!$N:$N,MATCH(B607,GVS!$A:$A,0))="","",INDEX(GVS!$N:$N,MATCH(B607,GVS!$A:$A,0))),"")))</f>
        <v>Borstkanker</v>
      </c>
      <c r="H607" s="14" t="str">
        <f aca="false">IF(B607="","",IFERROR(IF(INDEX(Intramuraal!$O:$O,MATCH(B607,Intramuraal!$A:$A,0))="","",INDEX(Intramuraal!$O:$O,MATCH(B607,Intramuraal!$A:$A,0))),IFERROR(IF(INDEX(GVS!$O:$O,MATCH(B607,GVS!$A:$A,0))="","",INDEX(GVS!$O:$O,MATCH(B607,GVS!$A:$A,0))),"")))</f>
        <v>2e lijn</v>
      </c>
      <c r="I607" s="14" t="s">
        <v>7532</v>
      </c>
      <c r="J607" s="14" t="s">
        <v>7590</v>
      </c>
      <c r="K607" s="16" t="s">
        <v>9731</v>
      </c>
      <c r="L607" s="14" t="s">
        <v>7586</v>
      </c>
      <c r="M607" s="14" t="s">
        <v>7536</v>
      </c>
      <c r="N607" s="16" t="s">
        <v>9732</v>
      </c>
      <c r="O607" s="14" t="s">
        <v>7607</v>
      </c>
      <c r="P607" s="14" t="s">
        <v>9733</v>
      </c>
      <c r="Q607" s="16"/>
      <c r="R607" s="14" t="s">
        <v>9734</v>
      </c>
      <c r="S607" s="14" t="s">
        <v>9705</v>
      </c>
      <c r="T607" s="15" t="n">
        <v>46288</v>
      </c>
      <c r="U607" s="14" t="s">
        <v>168</v>
      </c>
    </row>
    <row r="608" customFormat="false" ht="68.25" hidden="false" customHeight="true" outlineLevel="0" collapsed="false">
      <c r="A608" s="14" t="str">
        <f aca="false">IF(B608="","","ARG-"&amp;TEXT(ROW()-1,"0000"))</f>
        <v>ARG-0607</v>
      </c>
      <c r="B608" s="14" t="s">
        <v>838</v>
      </c>
      <c r="C608" s="14" t="str">
        <f aca="false">IF(B608="","",IF(LEFT(B608,3)="INT","Intramuraal",IF(LEFT(B608,3)="GVS","GVS","")))</f>
        <v>Intramuraal</v>
      </c>
      <c r="D608" s="14" t="str">
        <f aca="false">IF(B608="","",IFERROR(INDEX(Intramuraal!$F:$F,MATCH(B608,Intramuraal!$A:$A,0)),IFERROR(INDEX(GVS!$F:$F,MATCH(B608,GVS!$A:$A,0)),"onbekend ID")))</f>
        <v>trastuzumab-deruxtecan (Enhertu®)</v>
      </c>
      <c r="E608" s="15" t="n">
        <f aca="false">IF(B608="","",IFERROR(IF(INDEX(Intramuraal!$C:$C,MATCH(B608,Intramuraal!$A:$A,0))="","",INDEX(Intramuraal!$C:$C,MATCH(B608,Intramuraal!$A:$A,0))),IFERROR(IF(INDEX(GVS!$C:$C,MATCH(B608,GVS!$A:$A,0))="","",INDEX(GVS!$C:$C,MATCH(B608,GVS!$A:$A,0))),"")))</f>
        <v>45805</v>
      </c>
      <c r="F608" s="14" t="str">
        <f aca="false">IF(B608="","",IFERROR(IF(INDEX(Intramuraal!$J:$J,MATCH(B608,Intramuraal!$A:$A,0))="","",INDEX(Intramuraal!$J:$J,MATCH(B608,Intramuraal!$A:$A,0))),IFERROR(IF(INDEX(GVS!$J:$J,MATCH(B608,GVS!$A:$A,0))="","",INDEX(GVS!$J:$J,MATCH(B608,GVS!$A:$A,0))),"")))</f>
        <v>Oncologie (solide tumoren)</v>
      </c>
      <c r="G608" s="14" t="str">
        <f aca="false">IF(B608="","",IFERROR(IF(INDEX(Intramuraal!$N:$N,MATCH(B608,Intramuraal!$A:$A,0))="","",INDEX(Intramuraal!$N:$N,MATCH(B608,Intramuraal!$A:$A,0))),IFERROR(IF(INDEX(GVS!$N:$N,MATCH(B608,GVS!$A:$A,0))="","",INDEX(GVS!$N:$N,MATCH(B608,GVS!$A:$A,0))),"")))</f>
        <v>Borstkanker</v>
      </c>
      <c r="H608" s="14" t="str">
        <f aca="false">IF(B608="","",IFERROR(IF(INDEX(Intramuraal!$O:$O,MATCH(B608,Intramuraal!$A:$A,0))="","",INDEX(Intramuraal!$O:$O,MATCH(B608,Intramuraal!$A:$A,0))),IFERROR(IF(INDEX(GVS!$O:$O,MATCH(B608,GVS!$A:$A,0))="","",INDEX(GVS!$O:$O,MATCH(B608,GVS!$A:$A,0))),"")))</f>
        <v>2e lijn</v>
      </c>
      <c r="I608" s="14" t="s">
        <v>7580</v>
      </c>
      <c r="J608" s="14" t="s">
        <v>7559</v>
      </c>
      <c r="K608" s="16" t="s">
        <v>9735</v>
      </c>
      <c r="L608" s="14" t="s">
        <v>7586</v>
      </c>
      <c r="M608" s="14" t="s">
        <v>7536</v>
      </c>
      <c r="N608" s="16" t="s">
        <v>9736</v>
      </c>
      <c r="O608" s="14" t="s">
        <v>7607</v>
      </c>
      <c r="P608" s="14" t="s">
        <v>8413</v>
      </c>
      <c r="Q608" s="16"/>
      <c r="R608" s="14" t="s">
        <v>9737</v>
      </c>
      <c r="S608" s="14" t="s">
        <v>9705</v>
      </c>
      <c r="T608" s="15" t="n">
        <v>46288</v>
      </c>
      <c r="U608" s="14" t="s">
        <v>168</v>
      </c>
    </row>
    <row r="609" customFormat="false" ht="68.25" hidden="false" customHeight="true" outlineLevel="0" collapsed="false">
      <c r="A609" s="14" t="str">
        <f aca="false">IF(B609="","","ARG-"&amp;TEXT(ROW()-1,"0000"))</f>
        <v>ARG-0608</v>
      </c>
      <c r="B609" s="14" t="s">
        <v>838</v>
      </c>
      <c r="C609" s="14" t="str">
        <f aca="false">IF(B609="","",IF(LEFT(B609,3)="INT","Intramuraal",IF(LEFT(B609,3)="GVS","GVS","")))</f>
        <v>Intramuraal</v>
      </c>
      <c r="D609" s="14" t="str">
        <f aca="false">IF(B609="","",IFERROR(INDEX(Intramuraal!$F:$F,MATCH(B609,Intramuraal!$A:$A,0)),IFERROR(INDEX(GVS!$F:$F,MATCH(B609,GVS!$A:$A,0)),"onbekend ID")))</f>
        <v>trastuzumab-deruxtecan (Enhertu®)</v>
      </c>
      <c r="E609" s="15" t="n">
        <f aca="false">IF(B609="","",IFERROR(IF(INDEX(Intramuraal!$C:$C,MATCH(B609,Intramuraal!$A:$A,0))="","",INDEX(Intramuraal!$C:$C,MATCH(B609,Intramuraal!$A:$A,0))),IFERROR(IF(INDEX(GVS!$C:$C,MATCH(B609,GVS!$A:$A,0))="","",INDEX(GVS!$C:$C,MATCH(B609,GVS!$A:$A,0))),"")))</f>
        <v>45805</v>
      </c>
      <c r="F609" s="14" t="str">
        <f aca="false">IF(B609="","",IFERROR(IF(INDEX(Intramuraal!$J:$J,MATCH(B609,Intramuraal!$A:$A,0))="","",INDEX(Intramuraal!$J:$J,MATCH(B609,Intramuraal!$A:$A,0))),IFERROR(IF(INDEX(GVS!$J:$J,MATCH(B609,GVS!$A:$A,0))="","",INDEX(GVS!$J:$J,MATCH(B609,GVS!$A:$A,0))),"")))</f>
        <v>Oncologie (solide tumoren)</v>
      </c>
      <c r="G609" s="14" t="str">
        <f aca="false">IF(B609="","",IFERROR(IF(INDEX(Intramuraal!$N:$N,MATCH(B609,Intramuraal!$A:$A,0))="","",INDEX(Intramuraal!$N:$N,MATCH(B609,Intramuraal!$A:$A,0))),IFERROR(IF(INDEX(GVS!$N:$N,MATCH(B609,GVS!$A:$A,0))="","",INDEX(GVS!$N:$N,MATCH(B609,GVS!$A:$A,0))),"")))</f>
        <v>Borstkanker</v>
      </c>
      <c r="H609" s="14" t="str">
        <f aca="false">IF(B609="","",IFERROR(IF(INDEX(Intramuraal!$O:$O,MATCH(B609,Intramuraal!$A:$A,0))="","",INDEX(Intramuraal!$O:$O,MATCH(B609,Intramuraal!$A:$A,0))),IFERROR(IF(INDEX(GVS!$O:$O,MATCH(B609,GVS!$A:$A,0))="","",INDEX(GVS!$O:$O,MATCH(B609,GVS!$A:$A,0))),"")))</f>
        <v>2e lijn</v>
      </c>
      <c r="I609" s="14" t="s">
        <v>7617</v>
      </c>
      <c r="J609" s="14" t="s">
        <v>7604</v>
      </c>
      <c r="K609" s="16" t="s">
        <v>9738</v>
      </c>
      <c r="L609" s="14" t="s">
        <v>7586</v>
      </c>
      <c r="M609" s="14" t="s">
        <v>7536</v>
      </c>
      <c r="N609" s="16" t="s">
        <v>9739</v>
      </c>
      <c r="O609" s="14" t="s">
        <v>7614</v>
      </c>
      <c r="P609" s="14" t="s">
        <v>9689</v>
      </c>
      <c r="Q609" s="16"/>
      <c r="R609" s="14" t="s">
        <v>9740</v>
      </c>
      <c r="S609" s="14" t="s">
        <v>9705</v>
      </c>
      <c r="T609" s="15" t="n">
        <v>46288</v>
      </c>
      <c r="U609" s="14" t="s">
        <v>168</v>
      </c>
    </row>
    <row r="610" customFormat="false" ht="57" hidden="false" customHeight="true" outlineLevel="0" collapsed="false">
      <c r="A610" s="14" t="str">
        <f aca="false">IF(B610="","","ARG-"&amp;TEXT(ROW()-1,"0000"))</f>
        <v>ARG-0609</v>
      </c>
      <c r="B610" s="14" t="s">
        <v>838</v>
      </c>
      <c r="C610" s="14" t="str">
        <f aca="false">IF(B610="","",IF(LEFT(B610,3)="INT","Intramuraal",IF(LEFT(B610,3)="GVS","GVS","")))</f>
        <v>Intramuraal</v>
      </c>
      <c r="D610" s="14" t="str">
        <f aca="false">IF(B610="","",IFERROR(INDEX(Intramuraal!$F:$F,MATCH(B610,Intramuraal!$A:$A,0)),IFERROR(INDEX(GVS!$F:$F,MATCH(B610,GVS!$A:$A,0)),"onbekend ID")))</f>
        <v>trastuzumab-deruxtecan (Enhertu®)</v>
      </c>
      <c r="E610" s="15" t="n">
        <f aca="false">IF(B610="","",IFERROR(IF(INDEX(Intramuraal!$C:$C,MATCH(B610,Intramuraal!$A:$A,0))="","",INDEX(Intramuraal!$C:$C,MATCH(B610,Intramuraal!$A:$A,0))),IFERROR(IF(INDEX(GVS!$C:$C,MATCH(B610,GVS!$A:$A,0))="","",INDEX(GVS!$C:$C,MATCH(B610,GVS!$A:$A,0))),"")))</f>
        <v>45805</v>
      </c>
      <c r="F610" s="14" t="str">
        <f aca="false">IF(B610="","",IFERROR(IF(INDEX(Intramuraal!$J:$J,MATCH(B610,Intramuraal!$A:$A,0))="","",INDEX(Intramuraal!$J:$J,MATCH(B610,Intramuraal!$A:$A,0))),IFERROR(IF(INDEX(GVS!$J:$J,MATCH(B610,GVS!$A:$A,0))="","",INDEX(GVS!$J:$J,MATCH(B610,GVS!$A:$A,0))),"")))</f>
        <v>Oncologie (solide tumoren)</v>
      </c>
      <c r="G610" s="14" t="str">
        <f aca="false">IF(B610="","",IFERROR(IF(INDEX(Intramuraal!$N:$N,MATCH(B610,Intramuraal!$A:$A,0))="","",INDEX(Intramuraal!$N:$N,MATCH(B610,Intramuraal!$A:$A,0))),IFERROR(IF(INDEX(GVS!$N:$N,MATCH(B610,GVS!$A:$A,0))="","",INDEX(GVS!$N:$N,MATCH(B610,GVS!$A:$A,0))),"")))</f>
        <v>Borstkanker</v>
      </c>
      <c r="H610" s="14" t="str">
        <f aca="false">IF(B610="","",IFERROR(IF(INDEX(Intramuraal!$O:$O,MATCH(B610,Intramuraal!$A:$A,0))="","",INDEX(Intramuraal!$O:$O,MATCH(B610,Intramuraal!$A:$A,0))),IFERROR(IF(INDEX(GVS!$O:$O,MATCH(B610,GVS!$A:$A,0))="","",INDEX(GVS!$O:$O,MATCH(B610,GVS!$A:$A,0))),"")))</f>
        <v>2e lijn</v>
      </c>
      <c r="I610" s="14" t="s">
        <v>7658</v>
      </c>
      <c r="J610" s="14" t="s">
        <v>7659</v>
      </c>
      <c r="K610" s="16" t="s">
        <v>9741</v>
      </c>
      <c r="L610" s="14" t="s">
        <v>7586</v>
      </c>
      <c r="M610" s="14" t="s">
        <v>7543</v>
      </c>
      <c r="N610" s="16" t="s">
        <v>9742</v>
      </c>
      <c r="O610" s="14" t="s">
        <v>7662</v>
      </c>
      <c r="P610" s="14" t="s">
        <v>9743</v>
      </c>
      <c r="Q610" s="16"/>
      <c r="R610" s="14" t="s">
        <v>9744</v>
      </c>
      <c r="S610" s="14" t="s">
        <v>9705</v>
      </c>
      <c r="T610" s="15" t="n">
        <v>46288</v>
      </c>
      <c r="U610" s="14" t="s">
        <v>168</v>
      </c>
    </row>
    <row r="611" customFormat="false" ht="57" hidden="false" customHeight="true" outlineLevel="0" collapsed="false">
      <c r="A611" s="14" t="str">
        <f aca="false">IF(B611="","","ARG-"&amp;TEXT(ROW()-1,"0000"))</f>
        <v>ARG-0610</v>
      </c>
      <c r="B611" s="14" t="s">
        <v>816</v>
      </c>
      <c r="C611" s="14" t="str">
        <f aca="false">IF(B611="","",IF(LEFT(B611,3)="INT","Intramuraal",IF(LEFT(B611,3)="GVS","GVS","")))</f>
        <v>Intramuraal</v>
      </c>
      <c r="D611" s="14" t="str">
        <f aca="false">IF(B611="","",IFERROR(INDEX(Intramuraal!$F:$F,MATCH(B611,Intramuraal!$A:$A,0)),IFERROR(INDEX(GVS!$F:$F,MATCH(B611,GVS!$A:$A,0)),"onbekend ID")))</f>
        <v>guselkumab (Tremfya®)</v>
      </c>
      <c r="E611" s="15" t="n">
        <f aca="false">IF(B611="","",IFERROR(IF(INDEX(Intramuraal!$C:$C,MATCH(B611,Intramuraal!$A:$A,0))="","",INDEX(Intramuraal!$C:$C,MATCH(B611,Intramuraal!$A:$A,0))),IFERROR(IF(INDEX(GVS!$C:$C,MATCH(B611,GVS!$A:$A,0))="","",INDEX(GVS!$C:$C,MATCH(B611,GVS!$A:$A,0))),"")))</f>
        <v>45845</v>
      </c>
      <c r="F611" s="14" t="str">
        <f aca="false">IF(B611="","",IFERROR(IF(INDEX(Intramuraal!$J:$J,MATCH(B611,Intramuraal!$A:$A,0))="","",INDEX(Intramuraal!$J:$J,MATCH(B611,Intramuraal!$A:$A,0))),IFERROR(IF(INDEX(GVS!$J:$J,MATCH(B611,GVS!$A:$A,0))="","",INDEX(GVS!$J:$J,MATCH(B611,GVS!$A:$A,0))),"")))</f>
        <v>Immunologie / IBD / dermatologie / reumatologie</v>
      </c>
      <c r="G611" s="14" t="str">
        <f aca="false">IF(B611="","",IFERROR(IF(INDEX(Intramuraal!$N:$N,MATCH(B611,Intramuraal!$A:$A,0))="","",INDEX(Intramuraal!$N:$N,MATCH(B611,Intramuraal!$A:$A,0))),IFERROR(IF(INDEX(GVS!$N:$N,MATCH(B611,GVS!$A:$A,0))="","",INDEX(GVS!$N:$N,MATCH(B611,GVS!$A:$A,0))),"")))</f>
        <v>Niet-oncologisch (zie Indicatie)</v>
      </c>
      <c r="H611" s="14" t="str">
        <f aca="false">IF(B611="","",IFERROR(IF(INDEX(Intramuraal!$O:$O,MATCH(B611,Intramuraal!$A:$A,0))="","",INDEX(Intramuraal!$O:$O,MATCH(B611,Intramuraal!$A:$A,0))),IFERROR(IF(INDEX(GVS!$O:$O,MATCH(B611,GVS!$A:$A,0))="","",INDEX(GVS!$O:$O,MATCH(B611,GVS!$A:$A,0))),"")))</f>
        <v>3e lijn of later</v>
      </c>
      <c r="I611" s="14" t="s">
        <v>7532</v>
      </c>
      <c r="J611" s="14" t="s">
        <v>8069</v>
      </c>
      <c r="K611" s="16" t="s">
        <v>9745</v>
      </c>
      <c r="L611" s="14" t="s">
        <v>7535</v>
      </c>
      <c r="M611" s="14" t="s">
        <v>7536</v>
      </c>
      <c r="N611" s="16" t="s">
        <v>9746</v>
      </c>
      <c r="O611" s="14" t="s">
        <v>7607</v>
      </c>
      <c r="P611" s="14" t="s">
        <v>8037</v>
      </c>
      <c r="Q611" s="16"/>
      <c r="R611" s="14" t="s">
        <v>9747</v>
      </c>
      <c r="S611" s="14" t="s">
        <v>9705</v>
      </c>
      <c r="T611" s="15" t="n">
        <v>46288</v>
      </c>
      <c r="U611" s="14" t="s">
        <v>168</v>
      </c>
    </row>
    <row r="612" customFormat="false" ht="68.25" hidden="false" customHeight="true" outlineLevel="0" collapsed="false">
      <c r="A612" s="14" t="str">
        <f aca="false">IF(B612="","","ARG-"&amp;TEXT(ROW()-1,"0000"))</f>
        <v>ARG-0611</v>
      </c>
      <c r="B612" s="14" t="s">
        <v>816</v>
      </c>
      <c r="C612" s="14" t="str">
        <f aca="false">IF(B612="","",IF(LEFT(B612,3)="INT","Intramuraal",IF(LEFT(B612,3)="GVS","GVS","")))</f>
        <v>Intramuraal</v>
      </c>
      <c r="D612" s="14" t="str">
        <f aca="false">IF(B612="","",IFERROR(INDEX(Intramuraal!$F:$F,MATCH(B612,Intramuraal!$A:$A,0)),IFERROR(INDEX(GVS!$F:$F,MATCH(B612,GVS!$A:$A,0)),"onbekend ID")))</f>
        <v>guselkumab (Tremfya®)</v>
      </c>
      <c r="E612" s="15" t="n">
        <f aca="false">IF(B612="","",IFERROR(IF(INDEX(Intramuraal!$C:$C,MATCH(B612,Intramuraal!$A:$A,0))="","",INDEX(Intramuraal!$C:$C,MATCH(B612,Intramuraal!$A:$A,0))),IFERROR(IF(INDEX(GVS!$C:$C,MATCH(B612,GVS!$A:$A,0))="","",INDEX(GVS!$C:$C,MATCH(B612,GVS!$A:$A,0))),"")))</f>
        <v>45845</v>
      </c>
      <c r="F612" s="14" t="str">
        <f aca="false">IF(B612="","",IFERROR(IF(INDEX(Intramuraal!$J:$J,MATCH(B612,Intramuraal!$A:$A,0))="","",INDEX(Intramuraal!$J:$J,MATCH(B612,Intramuraal!$A:$A,0))),IFERROR(IF(INDEX(GVS!$J:$J,MATCH(B612,GVS!$A:$A,0))="","",INDEX(GVS!$J:$J,MATCH(B612,GVS!$A:$A,0))),"")))</f>
        <v>Immunologie / IBD / dermatologie / reumatologie</v>
      </c>
      <c r="G612" s="14" t="str">
        <f aca="false">IF(B612="","",IFERROR(IF(INDEX(Intramuraal!$N:$N,MATCH(B612,Intramuraal!$A:$A,0))="","",INDEX(Intramuraal!$N:$N,MATCH(B612,Intramuraal!$A:$A,0))),IFERROR(IF(INDEX(GVS!$N:$N,MATCH(B612,GVS!$A:$A,0))="","",INDEX(GVS!$N:$N,MATCH(B612,GVS!$A:$A,0))),"")))</f>
        <v>Niet-oncologisch (zie Indicatie)</v>
      </c>
      <c r="H612" s="14" t="str">
        <f aca="false">IF(B612="","",IFERROR(IF(INDEX(Intramuraal!$O:$O,MATCH(B612,Intramuraal!$A:$A,0))="","",INDEX(Intramuraal!$O:$O,MATCH(B612,Intramuraal!$A:$A,0))),IFERROR(IF(INDEX(GVS!$O:$O,MATCH(B612,GVS!$A:$A,0))="","",INDEX(GVS!$O:$O,MATCH(B612,GVS!$A:$A,0))),"")))</f>
        <v>3e lijn of later</v>
      </c>
      <c r="I612" s="14" t="s">
        <v>7658</v>
      </c>
      <c r="J612" s="14" t="s">
        <v>7903</v>
      </c>
      <c r="K612" s="16" t="s">
        <v>9748</v>
      </c>
      <c r="L612" s="14" t="s">
        <v>7549</v>
      </c>
      <c r="M612" s="14" t="s">
        <v>7536</v>
      </c>
      <c r="N612" s="16" t="s">
        <v>9749</v>
      </c>
      <c r="O612" s="14" t="s">
        <v>7662</v>
      </c>
      <c r="P612" s="14" t="s">
        <v>9313</v>
      </c>
      <c r="Q612" s="16"/>
      <c r="R612" s="14" t="s">
        <v>9750</v>
      </c>
      <c r="S612" s="14" t="s">
        <v>9705</v>
      </c>
      <c r="T612" s="15" t="n">
        <v>46288</v>
      </c>
      <c r="U612" s="14" t="s">
        <v>168</v>
      </c>
    </row>
    <row r="613" customFormat="false" ht="68.25" hidden="false" customHeight="true" outlineLevel="0" collapsed="false">
      <c r="A613" s="14" t="str">
        <f aca="false">IF(B613="","","ARG-"&amp;TEXT(ROW()-1,"0000"))</f>
        <v>ARG-0612</v>
      </c>
      <c r="B613" s="14" t="s">
        <v>785</v>
      </c>
      <c r="C613" s="14" t="str">
        <f aca="false">IF(B613="","",IF(LEFT(B613,3)="INT","Intramuraal",IF(LEFT(B613,3)="GVS","GVS","")))</f>
        <v>Intramuraal</v>
      </c>
      <c r="D613" s="14" t="str">
        <f aca="false">IF(B613="","",IFERROR(INDEX(Intramuraal!$F:$F,MATCH(B613,Intramuraal!$A:$A,0)),IFERROR(INDEX(GVS!$F:$F,MATCH(B613,GVS!$A:$A,0)),"onbekend ID")))</f>
        <v>exagamglogene autotemcel (Casgevy®)</v>
      </c>
      <c r="E613" s="15" t="n">
        <f aca="false">IF(B613="","",IFERROR(IF(INDEX(Intramuraal!$C:$C,MATCH(B613,Intramuraal!$A:$A,0))="","",INDEX(Intramuraal!$C:$C,MATCH(B613,Intramuraal!$A:$A,0))),IFERROR(IF(INDEX(GVS!$C:$C,MATCH(B613,GVS!$A:$A,0))="","",INDEX(GVS!$C:$C,MATCH(B613,GVS!$A:$A,0))),"")))</f>
        <v>45869</v>
      </c>
      <c r="F613" s="14" t="str">
        <f aca="false">IF(B613="","",IFERROR(IF(INDEX(Intramuraal!$J:$J,MATCH(B613,Intramuraal!$A:$A,0))="","",INDEX(Intramuraal!$J:$J,MATCH(B613,Intramuraal!$A:$A,0))),IFERROR(IF(INDEX(GVS!$J:$J,MATCH(B613,GVS!$A:$A,0))="","",INDEX(GVS!$J:$J,MATCH(B613,GVS!$A:$A,0))),"")))</f>
        <v>Hematologie (benigne)</v>
      </c>
      <c r="G613" s="14" t="str">
        <f aca="false">IF(B613="","",IFERROR(IF(INDEX(Intramuraal!$N:$N,MATCH(B613,Intramuraal!$A:$A,0))="","",INDEX(Intramuraal!$N:$N,MATCH(B613,Intramuraal!$A:$A,0))),IFERROR(IF(INDEX(GVS!$N:$N,MATCH(B613,GVS!$A:$A,0))="","",INDEX(GVS!$N:$N,MATCH(B613,GVS!$A:$A,0))),"")))</f>
        <v>Sikkelcelziekte / thalassemie</v>
      </c>
      <c r="H613" s="14" t="str">
        <f aca="false">IF(B613="","",IFERROR(IF(INDEX(Intramuraal!$O:$O,MATCH(B613,Intramuraal!$A:$A,0))="","",INDEX(Intramuraal!$O:$O,MATCH(B613,Intramuraal!$A:$A,0))),IFERROR(IF(INDEX(GVS!$O:$O,MATCH(B613,GVS!$A:$A,0))="","",INDEX(GVS!$O:$O,MATCH(B613,GVS!$A:$A,0))),"")))</f>
        <v>n.v.t. / onbekend</v>
      </c>
      <c r="I613" s="14" t="s">
        <v>7532</v>
      </c>
      <c r="J613" s="14" t="s">
        <v>7547</v>
      </c>
      <c r="K613" s="16" t="s">
        <v>9751</v>
      </c>
      <c r="L613" s="14" t="s">
        <v>7535</v>
      </c>
      <c r="M613" s="14" t="s">
        <v>7536</v>
      </c>
      <c r="N613" s="16" t="s">
        <v>9752</v>
      </c>
      <c r="O613" s="14" t="s">
        <v>7607</v>
      </c>
      <c r="P613" s="14" t="s">
        <v>9522</v>
      </c>
      <c r="Q613" s="16"/>
      <c r="R613" s="14" t="s">
        <v>9753</v>
      </c>
      <c r="S613" s="14" t="s">
        <v>9705</v>
      </c>
      <c r="T613" s="15" t="n">
        <v>46288</v>
      </c>
      <c r="U613" s="14" t="s">
        <v>168</v>
      </c>
    </row>
    <row r="614" customFormat="false" ht="57" hidden="false" customHeight="true" outlineLevel="0" collapsed="false">
      <c r="A614" s="14" t="str">
        <f aca="false">IF(B614="","","ARG-"&amp;TEXT(ROW()-1,"0000"))</f>
        <v>ARG-0613</v>
      </c>
      <c r="B614" s="14" t="s">
        <v>785</v>
      </c>
      <c r="C614" s="14" t="str">
        <f aca="false">IF(B614="","",IF(LEFT(B614,3)="INT","Intramuraal",IF(LEFT(B614,3)="GVS","GVS","")))</f>
        <v>Intramuraal</v>
      </c>
      <c r="D614" s="14" t="str">
        <f aca="false">IF(B614="","",IFERROR(INDEX(Intramuraal!$F:$F,MATCH(B614,Intramuraal!$A:$A,0)),IFERROR(INDEX(GVS!$F:$F,MATCH(B614,GVS!$A:$A,0)),"onbekend ID")))</f>
        <v>exagamglogene autotemcel (Casgevy®)</v>
      </c>
      <c r="E614" s="15" t="n">
        <f aca="false">IF(B614="","",IFERROR(IF(INDEX(Intramuraal!$C:$C,MATCH(B614,Intramuraal!$A:$A,0))="","",INDEX(Intramuraal!$C:$C,MATCH(B614,Intramuraal!$A:$A,0))),IFERROR(IF(INDEX(GVS!$C:$C,MATCH(B614,GVS!$A:$A,0))="","",INDEX(GVS!$C:$C,MATCH(B614,GVS!$A:$A,0))),"")))</f>
        <v>45869</v>
      </c>
      <c r="F614" s="14" t="str">
        <f aca="false">IF(B614="","",IFERROR(IF(INDEX(Intramuraal!$J:$J,MATCH(B614,Intramuraal!$A:$A,0))="","",INDEX(Intramuraal!$J:$J,MATCH(B614,Intramuraal!$A:$A,0))),IFERROR(IF(INDEX(GVS!$J:$J,MATCH(B614,GVS!$A:$A,0))="","",INDEX(GVS!$J:$J,MATCH(B614,GVS!$A:$A,0))),"")))</f>
        <v>Hematologie (benigne)</v>
      </c>
      <c r="G614" s="14" t="str">
        <f aca="false">IF(B614="","",IFERROR(IF(INDEX(Intramuraal!$N:$N,MATCH(B614,Intramuraal!$A:$A,0))="","",INDEX(Intramuraal!$N:$N,MATCH(B614,Intramuraal!$A:$A,0))),IFERROR(IF(INDEX(GVS!$N:$N,MATCH(B614,GVS!$A:$A,0))="","",INDEX(GVS!$N:$N,MATCH(B614,GVS!$A:$A,0))),"")))</f>
        <v>Sikkelcelziekte / thalassemie</v>
      </c>
      <c r="H614" s="14" t="str">
        <f aca="false">IF(B614="","",IFERROR(IF(INDEX(Intramuraal!$O:$O,MATCH(B614,Intramuraal!$A:$A,0))="","",INDEX(Intramuraal!$O:$O,MATCH(B614,Intramuraal!$A:$A,0))),IFERROR(IF(INDEX(GVS!$O:$O,MATCH(B614,GVS!$A:$A,0))="","",INDEX(GVS!$O:$O,MATCH(B614,GVS!$A:$A,0))),"")))</f>
        <v>n.v.t. / onbekend</v>
      </c>
      <c r="I614" s="14" t="s">
        <v>7580</v>
      </c>
      <c r="J614" s="14" t="s">
        <v>7590</v>
      </c>
      <c r="K614" s="16" t="s">
        <v>9754</v>
      </c>
      <c r="L614" s="14" t="s">
        <v>7586</v>
      </c>
      <c r="M614" s="14" t="s">
        <v>7536</v>
      </c>
      <c r="N614" s="16" t="s">
        <v>9755</v>
      </c>
      <c r="O614" s="14" t="s">
        <v>7607</v>
      </c>
      <c r="P614" s="14" t="s">
        <v>8085</v>
      </c>
      <c r="Q614" s="16"/>
      <c r="R614" s="14" t="s">
        <v>9756</v>
      </c>
      <c r="S614" s="14" t="s">
        <v>9705</v>
      </c>
      <c r="T614" s="15" t="n">
        <v>46288</v>
      </c>
      <c r="U614" s="14" t="s">
        <v>168</v>
      </c>
    </row>
    <row r="615" customFormat="false" ht="68.25" hidden="false" customHeight="true" outlineLevel="0" collapsed="false">
      <c r="A615" s="14" t="str">
        <f aca="false">IF(B615="","","ARG-"&amp;TEXT(ROW()-1,"0000"))</f>
        <v>ARG-0614</v>
      </c>
      <c r="B615" s="14" t="s">
        <v>785</v>
      </c>
      <c r="C615" s="14" t="str">
        <f aca="false">IF(B615="","",IF(LEFT(B615,3)="INT","Intramuraal",IF(LEFT(B615,3)="GVS","GVS","")))</f>
        <v>Intramuraal</v>
      </c>
      <c r="D615" s="14" t="str">
        <f aca="false">IF(B615="","",IFERROR(INDEX(Intramuraal!$F:$F,MATCH(B615,Intramuraal!$A:$A,0)),IFERROR(INDEX(GVS!$F:$F,MATCH(B615,GVS!$A:$A,0)),"onbekend ID")))</f>
        <v>exagamglogene autotemcel (Casgevy®)</v>
      </c>
      <c r="E615" s="15" t="n">
        <f aca="false">IF(B615="","",IFERROR(IF(INDEX(Intramuraal!$C:$C,MATCH(B615,Intramuraal!$A:$A,0))="","",INDEX(Intramuraal!$C:$C,MATCH(B615,Intramuraal!$A:$A,0))),IFERROR(IF(INDEX(GVS!$C:$C,MATCH(B615,GVS!$A:$A,0))="","",INDEX(GVS!$C:$C,MATCH(B615,GVS!$A:$A,0))),"")))</f>
        <v>45869</v>
      </c>
      <c r="F615" s="14" t="str">
        <f aca="false">IF(B615="","",IFERROR(IF(INDEX(Intramuraal!$J:$J,MATCH(B615,Intramuraal!$A:$A,0))="","",INDEX(Intramuraal!$J:$J,MATCH(B615,Intramuraal!$A:$A,0))),IFERROR(IF(INDEX(GVS!$J:$J,MATCH(B615,GVS!$A:$A,0))="","",INDEX(GVS!$J:$J,MATCH(B615,GVS!$A:$A,0))),"")))</f>
        <v>Hematologie (benigne)</v>
      </c>
      <c r="G615" s="14" t="str">
        <f aca="false">IF(B615="","",IFERROR(IF(INDEX(Intramuraal!$N:$N,MATCH(B615,Intramuraal!$A:$A,0))="","",INDEX(Intramuraal!$N:$N,MATCH(B615,Intramuraal!$A:$A,0))),IFERROR(IF(INDEX(GVS!$N:$N,MATCH(B615,GVS!$A:$A,0))="","",INDEX(GVS!$N:$N,MATCH(B615,GVS!$A:$A,0))),"")))</f>
        <v>Sikkelcelziekte / thalassemie</v>
      </c>
      <c r="H615" s="14" t="str">
        <f aca="false">IF(B615="","",IFERROR(IF(INDEX(Intramuraal!$O:$O,MATCH(B615,Intramuraal!$A:$A,0))="","",INDEX(Intramuraal!$O:$O,MATCH(B615,Intramuraal!$A:$A,0))),IFERROR(IF(INDEX(GVS!$O:$O,MATCH(B615,GVS!$A:$A,0))="","",INDEX(GVS!$O:$O,MATCH(B615,GVS!$A:$A,0))),"")))</f>
        <v>n.v.t. / onbekend</v>
      </c>
      <c r="I615" s="14" t="s">
        <v>7574</v>
      </c>
      <c r="J615" s="14" t="s">
        <v>2691</v>
      </c>
      <c r="K615" s="16" t="s">
        <v>9757</v>
      </c>
      <c r="L615" s="14" t="s">
        <v>7566</v>
      </c>
      <c r="M615" s="14" t="s">
        <v>7536</v>
      </c>
      <c r="N615" s="16" t="s">
        <v>9758</v>
      </c>
      <c r="O615" s="14" t="s">
        <v>7607</v>
      </c>
      <c r="P615" s="14" t="s">
        <v>9759</v>
      </c>
      <c r="Q615" s="16"/>
      <c r="R615" s="14" t="s">
        <v>9760</v>
      </c>
      <c r="S615" s="14" t="s">
        <v>9705</v>
      </c>
      <c r="T615" s="15" t="n">
        <v>46288</v>
      </c>
      <c r="U615" s="14" t="s">
        <v>168</v>
      </c>
    </row>
    <row r="616" customFormat="false" ht="68.25" hidden="false" customHeight="true" outlineLevel="0" collapsed="false">
      <c r="A616" s="14" t="str">
        <f aca="false">IF(B616="","","ARG-"&amp;TEXT(ROW()-1,"0000"))</f>
        <v>ARG-0615</v>
      </c>
      <c r="B616" s="14" t="s">
        <v>785</v>
      </c>
      <c r="C616" s="14" t="str">
        <f aca="false">IF(B616="","",IF(LEFT(B616,3)="INT","Intramuraal",IF(LEFT(B616,3)="GVS","GVS","")))</f>
        <v>Intramuraal</v>
      </c>
      <c r="D616" s="14" t="str">
        <f aca="false">IF(B616="","",IFERROR(INDEX(Intramuraal!$F:$F,MATCH(B616,Intramuraal!$A:$A,0)),IFERROR(INDEX(GVS!$F:$F,MATCH(B616,GVS!$A:$A,0)),"onbekend ID")))</f>
        <v>exagamglogene autotemcel (Casgevy®)</v>
      </c>
      <c r="E616" s="15" t="n">
        <f aca="false">IF(B616="","",IFERROR(IF(INDEX(Intramuraal!$C:$C,MATCH(B616,Intramuraal!$A:$A,0))="","",INDEX(Intramuraal!$C:$C,MATCH(B616,Intramuraal!$A:$A,0))),IFERROR(IF(INDEX(GVS!$C:$C,MATCH(B616,GVS!$A:$A,0))="","",INDEX(GVS!$C:$C,MATCH(B616,GVS!$A:$A,0))),"")))</f>
        <v>45869</v>
      </c>
      <c r="F616" s="14" t="str">
        <f aca="false">IF(B616="","",IFERROR(IF(INDEX(Intramuraal!$J:$J,MATCH(B616,Intramuraal!$A:$A,0))="","",INDEX(Intramuraal!$J:$J,MATCH(B616,Intramuraal!$A:$A,0))),IFERROR(IF(INDEX(GVS!$J:$J,MATCH(B616,GVS!$A:$A,0))="","",INDEX(GVS!$J:$J,MATCH(B616,GVS!$A:$A,0))),"")))</f>
        <v>Hematologie (benigne)</v>
      </c>
      <c r="G616" s="14" t="str">
        <f aca="false">IF(B616="","",IFERROR(IF(INDEX(Intramuraal!$N:$N,MATCH(B616,Intramuraal!$A:$A,0))="","",INDEX(Intramuraal!$N:$N,MATCH(B616,Intramuraal!$A:$A,0))),IFERROR(IF(INDEX(GVS!$N:$N,MATCH(B616,GVS!$A:$A,0))="","",INDEX(GVS!$N:$N,MATCH(B616,GVS!$A:$A,0))),"")))</f>
        <v>Sikkelcelziekte / thalassemie</v>
      </c>
      <c r="H616" s="14" t="str">
        <f aca="false">IF(B616="","",IFERROR(IF(INDEX(Intramuraal!$O:$O,MATCH(B616,Intramuraal!$A:$A,0))="","",INDEX(Intramuraal!$O:$O,MATCH(B616,Intramuraal!$A:$A,0))),IFERROR(IF(INDEX(GVS!$O:$O,MATCH(B616,GVS!$A:$A,0))="","",INDEX(GVS!$O:$O,MATCH(B616,GVS!$A:$A,0))),"")))</f>
        <v>n.v.t. / onbekend</v>
      </c>
      <c r="I616" s="14" t="s">
        <v>7658</v>
      </c>
      <c r="J616" s="14" t="s">
        <v>7659</v>
      </c>
      <c r="K616" s="16" t="s">
        <v>9761</v>
      </c>
      <c r="L616" s="14" t="s">
        <v>7586</v>
      </c>
      <c r="M616" s="14" t="s">
        <v>7536</v>
      </c>
      <c r="N616" s="16" t="s">
        <v>9762</v>
      </c>
      <c r="O616" s="14" t="s">
        <v>7662</v>
      </c>
      <c r="P616" s="14" t="s">
        <v>9763</v>
      </c>
      <c r="Q616" s="16"/>
      <c r="R616" s="14" t="s">
        <v>9764</v>
      </c>
      <c r="S616" s="14" t="s">
        <v>9705</v>
      </c>
      <c r="T616" s="15" t="n">
        <v>46288</v>
      </c>
      <c r="U616" s="14" t="s">
        <v>168</v>
      </c>
    </row>
    <row r="617" customFormat="false" ht="79.5" hidden="false" customHeight="true" outlineLevel="0" collapsed="false">
      <c r="A617" s="14" t="str">
        <f aca="false">IF(B617="","","ARG-"&amp;TEXT(ROW()-1,"0000"))</f>
        <v>ARG-0616</v>
      </c>
      <c r="B617" s="14" t="s">
        <v>773</v>
      </c>
      <c r="C617" s="14" t="str">
        <f aca="false">IF(B617="","",IF(LEFT(B617,3)="INT","Intramuraal",IF(LEFT(B617,3)="GVS","GVS","")))</f>
        <v>Intramuraal</v>
      </c>
      <c r="D617" s="14" t="str">
        <f aca="false">IF(B617="","",IFERROR(INDEX(Intramuraal!$F:$F,MATCH(B617,Intramuraal!$A:$A,0)),IFERROR(INDEX(GVS!$F:$F,MATCH(B617,GVS!$A:$A,0)),"onbekend ID")))</f>
        <v>guselkumab (Tremfya®)</v>
      </c>
      <c r="E617" s="15" t="n">
        <f aca="false">IF(B617="","",IFERROR(IF(INDEX(Intramuraal!$C:$C,MATCH(B617,Intramuraal!$A:$A,0))="","",INDEX(Intramuraal!$C:$C,MATCH(B617,Intramuraal!$A:$A,0))),IFERROR(IF(INDEX(GVS!$C:$C,MATCH(B617,GVS!$A:$A,0))="","",INDEX(GVS!$C:$C,MATCH(B617,GVS!$A:$A,0))),"")))</f>
        <v>45889</v>
      </c>
      <c r="F617" s="14" t="str">
        <f aca="false">IF(B617="","",IFERROR(IF(INDEX(Intramuraal!$J:$J,MATCH(B617,Intramuraal!$A:$A,0))="","",INDEX(Intramuraal!$J:$J,MATCH(B617,Intramuraal!$A:$A,0))),IFERROR(IF(INDEX(GVS!$J:$J,MATCH(B617,GVS!$A:$A,0))="","",INDEX(GVS!$J:$J,MATCH(B617,GVS!$A:$A,0))),"")))</f>
        <v>Immunologie / IBD / dermatologie / reumatologie</v>
      </c>
      <c r="G617" s="14" t="str">
        <f aca="false">IF(B617="","",IFERROR(IF(INDEX(Intramuraal!$N:$N,MATCH(B617,Intramuraal!$A:$A,0))="","",INDEX(Intramuraal!$N:$N,MATCH(B617,Intramuraal!$A:$A,0))),IFERROR(IF(INDEX(GVS!$N:$N,MATCH(B617,GVS!$A:$A,0))="","",INDEX(GVS!$N:$N,MATCH(B617,GVS!$A:$A,0))),"")))</f>
        <v>Niet-oncologisch (zie Indicatie)</v>
      </c>
      <c r="H617" s="14" t="str">
        <f aca="false">IF(B617="","",IFERROR(IF(INDEX(Intramuraal!$O:$O,MATCH(B617,Intramuraal!$A:$A,0))="","",INDEX(Intramuraal!$O:$O,MATCH(B617,Intramuraal!$A:$A,0))),IFERROR(IF(INDEX(GVS!$O:$O,MATCH(B617,GVS!$A:$A,0))="","",INDEX(GVS!$O:$O,MATCH(B617,GVS!$A:$A,0))),"")))</f>
        <v>3e lijn of later</v>
      </c>
      <c r="I617" s="14" t="s">
        <v>7532</v>
      </c>
      <c r="J617" s="14" t="s">
        <v>8069</v>
      </c>
      <c r="K617" s="16" t="s">
        <v>9765</v>
      </c>
      <c r="L617" s="14" t="s">
        <v>7549</v>
      </c>
      <c r="M617" s="14" t="s">
        <v>7536</v>
      </c>
      <c r="N617" s="16" t="s">
        <v>9766</v>
      </c>
      <c r="O617" s="14" t="s">
        <v>7607</v>
      </c>
      <c r="P617" s="14" t="s">
        <v>8400</v>
      </c>
      <c r="Q617" s="16"/>
      <c r="R617" s="14" t="s">
        <v>9767</v>
      </c>
      <c r="S617" s="14" t="s">
        <v>9705</v>
      </c>
      <c r="T617" s="15" t="n">
        <v>46288</v>
      </c>
      <c r="U617" s="14" t="s">
        <v>168</v>
      </c>
    </row>
    <row r="618" customFormat="false" ht="90.75" hidden="false" customHeight="true" outlineLevel="0" collapsed="false">
      <c r="A618" s="14" t="str">
        <f aca="false">IF(B618="","","ARG-"&amp;TEXT(ROW()-1,"0000"))</f>
        <v>ARG-0617</v>
      </c>
      <c r="B618" s="14" t="s">
        <v>773</v>
      </c>
      <c r="C618" s="14" t="str">
        <f aca="false">IF(B618="","",IF(LEFT(B618,3)="INT","Intramuraal",IF(LEFT(B618,3)="GVS","GVS","")))</f>
        <v>Intramuraal</v>
      </c>
      <c r="D618" s="14" t="str">
        <f aca="false">IF(B618="","",IFERROR(INDEX(Intramuraal!$F:$F,MATCH(B618,Intramuraal!$A:$A,0)),IFERROR(INDEX(GVS!$F:$F,MATCH(B618,GVS!$A:$A,0)),"onbekend ID")))</f>
        <v>guselkumab (Tremfya®)</v>
      </c>
      <c r="E618" s="15" t="n">
        <f aca="false">IF(B618="","",IFERROR(IF(INDEX(Intramuraal!$C:$C,MATCH(B618,Intramuraal!$A:$A,0))="","",INDEX(Intramuraal!$C:$C,MATCH(B618,Intramuraal!$A:$A,0))),IFERROR(IF(INDEX(GVS!$C:$C,MATCH(B618,GVS!$A:$A,0))="","",INDEX(GVS!$C:$C,MATCH(B618,GVS!$A:$A,0))),"")))</f>
        <v>45889</v>
      </c>
      <c r="F618" s="14" t="str">
        <f aca="false">IF(B618="","",IFERROR(IF(INDEX(Intramuraal!$J:$J,MATCH(B618,Intramuraal!$A:$A,0))="","",INDEX(Intramuraal!$J:$J,MATCH(B618,Intramuraal!$A:$A,0))),IFERROR(IF(INDEX(GVS!$J:$J,MATCH(B618,GVS!$A:$A,0))="","",INDEX(GVS!$J:$J,MATCH(B618,GVS!$A:$A,0))),"")))</f>
        <v>Immunologie / IBD / dermatologie / reumatologie</v>
      </c>
      <c r="G618" s="14" t="str">
        <f aca="false">IF(B618="","",IFERROR(IF(INDEX(Intramuraal!$N:$N,MATCH(B618,Intramuraal!$A:$A,0))="","",INDEX(Intramuraal!$N:$N,MATCH(B618,Intramuraal!$A:$A,0))),IFERROR(IF(INDEX(GVS!$N:$N,MATCH(B618,GVS!$A:$A,0))="","",INDEX(GVS!$N:$N,MATCH(B618,GVS!$A:$A,0))),"")))</f>
        <v>Niet-oncologisch (zie Indicatie)</v>
      </c>
      <c r="H618" s="14" t="str">
        <f aca="false">IF(B618="","",IFERROR(IF(INDEX(Intramuraal!$O:$O,MATCH(B618,Intramuraal!$A:$A,0))="","",INDEX(Intramuraal!$O:$O,MATCH(B618,Intramuraal!$A:$A,0))),IFERROR(IF(INDEX(GVS!$O:$O,MATCH(B618,GVS!$A:$A,0))="","",INDEX(GVS!$O:$O,MATCH(B618,GVS!$A:$A,0))),"")))</f>
        <v>3e lijn of later</v>
      </c>
      <c r="I618" s="14" t="s">
        <v>7658</v>
      </c>
      <c r="J618" s="14" t="s">
        <v>7659</v>
      </c>
      <c r="K618" s="16" t="s">
        <v>9768</v>
      </c>
      <c r="L618" s="14" t="s">
        <v>7549</v>
      </c>
      <c r="M618" s="14" t="s">
        <v>7536</v>
      </c>
      <c r="N618" s="16" t="s">
        <v>9769</v>
      </c>
      <c r="O618" s="14" t="s">
        <v>7607</v>
      </c>
      <c r="P618" s="14" t="s">
        <v>9770</v>
      </c>
      <c r="Q618" s="16"/>
      <c r="R618" s="14" t="s">
        <v>9771</v>
      </c>
      <c r="S618" s="14" t="s">
        <v>9705</v>
      </c>
      <c r="T618" s="15" t="n">
        <v>46288</v>
      </c>
      <c r="U618" s="14" t="s">
        <v>168</v>
      </c>
    </row>
    <row r="619" customFormat="false" ht="57" hidden="false" customHeight="true" outlineLevel="0" collapsed="false">
      <c r="A619" s="14" t="str">
        <f aca="false">IF(B619="","","ARG-"&amp;TEXT(ROW()-1,"0000"))</f>
        <v>ARG-0618</v>
      </c>
      <c r="B619" s="14" t="s">
        <v>753</v>
      </c>
      <c r="C619" s="14" t="str">
        <f aca="false">IF(B619="","",IF(LEFT(B619,3)="INT","Intramuraal",IF(LEFT(B619,3)="GVS","GVS","")))</f>
        <v>Intramuraal</v>
      </c>
      <c r="D619" s="14" t="str">
        <f aca="false">IF(B619="","",IFERROR(INDEX(Intramuraal!$F:$F,MATCH(B619,Intramuraal!$A:$A,0)),IFERROR(INDEX(GVS!$F:$F,MATCH(B619,GVS!$A:$A,0)),"onbekend ID")))</f>
        <v>enfortumab vedotin (Padcev®)</v>
      </c>
      <c r="E619" s="15" t="n">
        <f aca="false">IF(B619="","",IFERROR(IF(INDEX(Intramuraal!$C:$C,MATCH(B619,Intramuraal!$A:$A,0))="","",INDEX(Intramuraal!$C:$C,MATCH(B619,Intramuraal!$A:$A,0))),IFERROR(IF(INDEX(GVS!$C:$C,MATCH(B619,GVS!$A:$A,0))="","",INDEX(GVS!$C:$C,MATCH(B619,GVS!$A:$A,0))),"")))</f>
        <v>45910</v>
      </c>
      <c r="F619" s="14" t="str">
        <f aca="false">IF(B619="","",IFERROR(IF(INDEX(Intramuraal!$J:$J,MATCH(B619,Intramuraal!$A:$A,0))="","",INDEX(Intramuraal!$J:$J,MATCH(B619,Intramuraal!$A:$A,0))),IFERROR(IF(INDEX(GVS!$J:$J,MATCH(B619,GVS!$A:$A,0))="","",INDEX(GVS!$J:$J,MATCH(B619,GVS!$A:$A,0))),"")))</f>
        <v>Oncologie (solide tumoren)</v>
      </c>
      <c r="G619" s="14" t="str">
        <f aca="false">IF(B619="","",IFERROR(IF(INDEX(Intramuraal!$N:$N,MATCH(B619,Intramuraal!$A:$A,0))="","",INDEX(Intramuraal!$N:$N,MATCH(B619,Intramuraal!$A:$A,0))),IFERROR(IF(INDEX(GVS!$N:$N,MATCH(B619,GVS!$A:$A,0))="","",INDEX(GVS!$N:$N,MATCH(B619,GVS!$A:$A,0))),"")))</f>
        <v>Blaas-/urotheelkanker</v>
      </c>
      <c r="H619" s="14" t="str">
        <f aca="false">IF(B619="","",IFERROR(IF(INDEX(Intramuraal!$O:$O,MATCH(B619,Intramuraal!$A:$A,0))="","",INDEX(Intramuraal!$O:$O,MATCH(B619,Intramuraal!$A:$A,0))),IFERROR(IF(INDEX(GVS!$O:$O,MATCH(B619,GVS!$A:$A,0))="","",INDEX(GVS!$O:$O,MATCH(B619,GVS!$A:$A,0))),"")))</f>
        <v>1e lijn</v>
      </c>
      <c r="I619" s="14" t="s">
        <v>7532</v>
      </c>
      <c r="J619" s="14" t="s">
        <v>7678</v>
      </c>
      <c r="K619" s="16" t="s">
        <v>9772</v>
      </c>
      <c r="L619" s="14" t="s">
        <v>7535</v>
      </c>
      <c r="M619" s="14" t="s">
        <v>7536</v>
      </c>
      <c r="N619" s="16" t="s">
        <v>9773</v>
      </c>
      <c r="O619" s="14" t="s">
        <v>7607</v>
      </c>
      <c r="P619" s="14" t="s">
        <v>8037</v>
      </c>
      <c r="Q619" s="16"/>
      <c r="R619" s="14" t="s">
        <v>9774</v>
      </c>
      <c r="S619" s="14" t="s">
        <v>9705</v>
      </c>
      <c r="T619" s="15" t="n">
        <v>46288</v>
      </c>
      <c r="U619" s="14" t="s">
        <v>168</v>
      </c>
    </row>
    <row r="620" customFormat="false" ht="79.5" hidden="false" customHeight="true" outlineLevel="0" collapsed="false">
      <c r="A620" s="14" t="str">
        <f aca="false">IF(B620="","","ARG-"&amp;TEXT(ROW()-1,"0000"))</f>
        <v>ARG-0619</v>
      </c>
      <c r="B620" s="14" t="s">
        <v>753</v>
      </c>
      <c r="C620" s="14" t="str">
        <f aca="false">IF(B620="","",IF(LEFT(B620,3)="INT","Intramuraal",IF(LEFT(B620,3)="GVS","GVS","")))</f>
        <v>Intramuraal</v>
      </c>
      <c r="D620" s="14" t="str">
        <f aca="false">IF(B620="","",IFERROR(INDEX(Intramuraal!$F:$F,MATCH(B620,Intramuraal!$A:$A,0)),IFERROR(INDEX(GVS!$F:$F,MATCH(B620,GVS!$A:$A,0)),"onbekend ID")))</f>
        <v>enfortumab vedotin (Padcev®)</v>
      </c>
      <c r="E620" s="15" t="n">
        <f aca="false">IF(B620="","",IFERROR(IF(INDEX(Intramuraal!$C:$C,MATCH(B620,Intramuraal!$A:$A,0))="","",INDEX(Intramuraal!$C:$C,MATCH(B620,Intramuraal!$A:$A,0))),IFERROR(IF(INDEX(GVS!$C:$C,MATCH(B620,GVS!$A:$A,0))="","",INDEX(GVS!$C:$C,MATCH(B620,GVS!$A:$A,0))),"")))</f>
        <v>45910</v>
      </c>
      <c r="F620" s="14" t="str">
        <f aca="false">IF(B620="","",IFERROR(IF(INDEX(Intramuraal!$J:$J,MATCH(B620,Intramuraal!$A:$A,0))="","",INDEX(Intramuraal!$J:$J,MATCH(B620,Intramuraal!$A:$A,0))),IFERROR(IF(INDEX(GVS!$J:$J,MATCH(B620,GVS!$A:$A,0))="","",INDEX(GVS!$J:$J,MATCH(B620,GVS!$A:$A,0))),"")))</f>
        <v>Oncologie (solide tumoren)</v>
      </c>
      <c r="G620" s="14" t="str">
        <f aca="false">IF(B620="","",IFERROR(IF(INDEX(Intramuraal!$N:$N,MATCH(B620,Intramuraal!$A:$A,0))="","",INDEX(Intramuraal!$N:$N,MATCH(B620,Intramuraal!$A:$A,0))),IFERROR(IF(INDEX(GVS!$N:$N,MATCH(B620,GVS!$A:$A,0))="","",INDEX(GVS!$N:$N,MATCH(B620,GVS!$A:$A,0))),"")))</f>
        <v>Blaas-/urotheelkanker</v>
      </c>
      <c r="H620" s="14" t="str">
        <f aca="false">IF(B620="","",IFERROR(IF(INDEX(Intramuraal!$O:$O,MATCH(B620,Intramuraal!$A:$A,0))="","",INDEX(Intramuraal!$O:$O,MATCH(B620,Intramuraal!$A:$A,0))),IFERROR(IF(INDEX(GVS!$O:$O,MATCH(B620,GVS!$A:$A,0))="","",INDEX(GVS!$O:$O,MATCH(B620,GVS!$A:$A,0))),"")))</f>
        <v>1e lijn</v>
      </c>
      <c r="I620" s="14" t="s">
        <v>7580</v>
      </c>
      <c r="J620" s="14" t="s">
        <v>7712</v>
      </c>
      <c r="K620" s="16" t="s">
        <v>9775</v>
      </c>
      <c r="L620" s="14" t="s">
        <v>7549</v>
      </c>
      <c r="M620" s="14" t="s">
        <v>7536</v>
      </c>
      <c r="N620" s="16" t="s">
        <v>9776</v>
      </c>
      <c r="O620" s="14" t="s">
        <v>7607</v>
      </c>
      <c r="P620" s="14" t="s">
        <v>8951</v>
      </c>
      <c r="Q620" s="16"/>
      <c r="R620" s="14" t="s">
        <v>9777</v>
      </c>
      <c r="S620" s="14" t="s">
        <v>9705</v>
      </c>
      <c r="T620" s="15" t="n">
        <v>46288</v>
      </c>
      <c r="U620" s="14" t="s">
        <v>168</v>
      </c>
    </row>
    <row r="621" customFormat="false" ht="45.75" hidden="false" customHeight="true" outlineLevel="0" collapsed="false">
      <c r="A621" s="14" t="str">
        <f aca="false">IF(B621="","","ARG-"&amp;TEXT(ROW()-1,"0000"))</f>
        <v>ARG-0620</v>
      </c>
      <c r="B621" s="14" t="s">
        <v>753</v>
      </c>
      <c r="C621" s="14" t="str">
        <f aca="false">IF(B621="","",IF(LEFT(B621,3)="INT","Intramuraal",IF(LEFT(B621,3)="GVS","GVS","")))</f>
        <v>Intramuraal</v>
      </c>
      <c r="D621" s="14" t="str">
        <f aca="false">IF(B621="","",IFERROR(INDEX(Intramuraal!$F:$F,MATCH(B621,Intramuraal!$A:$A,0)),IFERROR(INDEX(GVS!$F:$F,MATCH(B621,GVS!$A:$A,0)),"onbekend ID")))</f>
        <v>enfortumab vedotin (Padcev®)</v>
      </c>
      <c r="E621" s="15" t="n">
        <f aca="false">IF(B621="","",IFERROR(IF(INDEX(Intramuraal!$C:$C,MATCH(B621,Intramuraal!$A:$A,0))="","",INDEX(Intramuraal!$C:$C,MATCH(B621,Intramuraal!$A:$A,0))),IFERROR(IF(INDEX(GVS!$C:$C,MATCH(B621,GVS!$A:$A,0))="","",INDEX(GVS!$C:$C,MATCH(B621,GVS!$A:$A,0))),"")))</f>
        <v>45910</v>
      </c>
      <c r="F621" s="14" t="str">
        <f aca="false">IF(B621="","",IFERROR(IF(INDEX(Intramuraal!$J:$J,MATCH(B621,Intramuraal!$A:$A,0))="","",INDEX(Intramuraal!$J:$J,MATCH(B621,Intramuraal!$A:$A,0))),IFERROR(IF(INDEX(GVS!$J:$J,MATCH(B621,GVS!$A:$A,0))="","",INDEX(GVS!$J:$J,MATCH(B621,GVS!$A:$A,0))),"")))</f>
        <v>Oncologie (solide tumoren)</v>
      </c>
      <c r="G621" s="14" t="str">
        <f aca="false">IF(B621="","",IFERROR(IF(INDEX(Intramuraal!$N:$N,MATCH(B621,Intramuraal!$A:$A,0))="","",INDEX(Intramuraal!$N:$N,MATCH(B621,Intramuraal!$A:$A,0))),IFERROR(IF(INDEX(GVS!$N:$N,MATCH(B621,GVS!$A:$A,0))="","",INDEX(GVS!$N:$N,MATCH(B621,GVS!$A:$A,0))),"")))</f>
        <v>Blaas-/urotheelkanker</v>
      </c>
      <c r="H621" s="14" t="str">
        <f aca="false">IF(B621="","",IFERROR(IF(INDEX(Intramuraal!$O:$O,MATCH(B621,Intramuraal!$A:$A,0))="","",INDEX(Intramuraal!$O:$O,MATCH(B621,Intramuraal!$A:$A,0))),IFERROR(IF(INDEX(GVS!$O:$O,MATCH(B621,GVS!$A:$A,0))="","",INDEX(GVS!$O:$O,MATCH(B621,GVS!$A:$A,0))),"")))</f>
        <v>1e lijn</v>
      </c>
      <c r="I621" s="14" t="s">
        <v>7580</v>
      </c>
      <c r="J621" s="14" t="s">
        <v>7604</v>
      </c>
      <c r="K621" s="16" t="s">
        <v>9778</v>
      </c>
      <c r="L621" s="14" t="s">
        <v>7586</v>
      </c>
      <c r="M621" s="14" t="s">
        <v>7536</v>
      </c>
      <c r="N621" s="16" t="s">
        <v>9779</v>
      </c>
      <c r="O621" s="14" t="s">
        <v>7607</v>
      </c>
      <c r="P621" s="14" t="s">
        <v>9780</v>
      </c>
      <c r="Q621" s="16"/>
      <c r="R621" s="14" t="s">
        <v>9781</v>
      </c>
      <c r="S621" s="14" t="s">
        <v>9705</v>
      </c>
      <c r="T621" s="15" t="n">
        <v>46288</v>
      </c>
      <c r="U621" s="14" t="s">
        <v>168</v>
      </c>
    </row>
    <row r="622" customFormat="false" ht="68.25" hidden="false" customHeight="true" outlineLevel="0" collapsed="false">
      <c r="A622" s="14" t="str">
        <f aca="false">IF(B622="","","ARG-"&amp;TEXT(ROW()-1,"0000"))</f>
        <v>ARG-0621</v>
      </c>
      <c r="B622" s="14" t="s">
        <v>753</v>
      </c>
      <c r="C622" s="14" t="str">
        <f aca="false">IF(B622="","",IF(LEFT(B622,3)="INT","Intramuraal",IF(LEFT(B622,3)="GVS","GVS","")))</f>
        <v>Intramuraal</v>
      </c>
      <c r="D622" s="14" t="str">
        <f aca="false">IF(B622="","",IFERROR(INDEX(Intramuraal!$F:$F,MATCH(B622,Intramuraal!$A:$A,0)),IFERROR(INDEX(GVS!$F:$F,MATCH(B622,GVS!$A:$A,0)),"onbekend ID")))</f>
        <v>enfortumab vedotin (Padcev®)</v>
      </c>
      <c r="E622" s="15" t="n">
        <f aca="false">IF(B622="","",IFERROR(IF(INDEX(Intramuraal!$C:$C,MATCH(B622,Intramuraal!$A:$A,0))="","",INDEX(Intramuraal!$C:$C,MATCH(B622,Intramuraal!$A:$A,0))),IFERROR(IF(INDEX(GVS!$C:$C,MATCH(B622,GVS!$A:$A,0))="","",INDEX(GVS!$C:$C,MATCH(B622,GVS!$A:$A,0))),"")))</f>
        <v>45910</v>
      </c>
      <c r="F622" s="14" t="str">
        <f aca="false">IF(B622="","",IFERROR(IF(INDEX(Intramuraal!$J:$J,MATCH(B622,Intramuraal!$A:$A,0))="","",INDEX(Intramuraal!$J:$J,MATCH(B622,Intramuraal!$A:$A,0))),IFERROR(IF(INDEX(GVS!$J:$J,MATCH(B622,GVS!$A:$A,0))="","",INDEX(GVS!$J:$J,MATCH(B622,GVS!$A:$A,0))),"")))</f>
        <v>Oncologie (solide tumoren)</v>
      </c>
      <c r="G622" s="14" t="str">
        <f aca="false">IF(B622="","",IFERROR(IF(INDEX(Intramuraal!$N:$N,MATCH(B622,Intramuraal!$A:$A,0))="","",INDEX(Intramuraal!$N:$N,MATCH(B622,Intramuraal!$A:$A,0))),IFERROR(IF(INDEX(GVS!$N:$N,MATCH(B622,GVS!$A:$A,0))="","",INDEX(GVS!$N:$N,MATCH(B622,GVS!$A:$A,0))),"")))</f>
        <v>Blaas-/urotheelkanker</v>
      </c>
      <c r="H622" s="14" t="str">
        <f aca="false">IF(B622="","",IFERROR(IF(INDEX(Intramuraal!$O:$O,MATCH(B622,Intramuraal!$A:$A,0))="","",INDEX(Intramuraal!$O:$O,MATCH(B622,Intramuraal!$A:$A,0))),IFERROR(IF(INDEX(GVS!$O:$O,MATCH(B622,GVS!$A:$A,0))="","",INDEX(GVS!$O:$O,MATCH(B622,GVS!$A:$A,0))),"")))</f>
        <v>1e lijn</v>
      </c>
      <c r="I622" s="14" t="s">
        <v>7617</v>
      </c>
      <c r="J622" s="14" t="s">
        <v>7712</v>
      </c>
      <c r="K622" s="16" t="s">
        <v>9782</v>
      </c>
      <c r="L622" s="14" t="s">
        <v>7566</v>
      </c>
      <c r="M622" s="14" t="s">
        <v>7543</v>
      </c>
      <c r="N622" s="16" t="s">
        <v>9783</v>
      </c>
      <c r="O622" s="14" t="s">
        <v>7614</v>
      </c>
      <c r="P622" s="14" t="s">
        <v>8057</v>
      </c>
      <c r="Q622" s="16"/>
      <c r="R622" s="14" t="s">
        <v>9784</v>
      </c>
      <c r="S622" s="14" t="s">
        <v>9705</v>
      </c>
      <c r="T622" s="15" t="n">
        <v>46288</v>
      </c>
      <c r="U622" s="14" t="s">
        <v>168</v>
      </c>
    </row>
    <row r="623" customFormat="false" ht="68.25" hidden="false" customHeight="true" outlineLevel="0" collapsed="false">
      <c r="A623" s="14" t="str">
        <f aca="false">IF(B623="","","ARG-"&amp;TEXT(ROW()-1,"0000"))</f>
        <v>ARG-0622</v>
      </c>
      <c r="B623" s="14" t="s">
        <v>753</v>
      </c>
      <c r="C623" s="14" t="str">
        <f aca="false">IF(B623="","",IF(LEFT(B623,3)="INT","Intramuraal",IF(LEFT(B623,3)="GVS","GVS","")))</f>
        <v>Intramuraal</v>
      </c>
      <c r="D623" s="14" t="str">
        <f aca="false">IF(B623="","",IFERROR(INDEX(Intramuraal!$F:$F,MATCH(B623,Intramuraal!$A:$A,0)),IFERROR(INDEX(GVS!$F:$F,MATCH(B623,GVS!$A:$A,0)),"onbekend ID")))</f>
        <v>enfortumab vedotin (Padcev®)</v>
      </c>
      <c r="E623" s="15" t="n">
        <f aca="false">IF(B623="","",IFERROR(IF(INDEX(Intramuraal!$C:$C,MATCH(B623,Intramuraal!$A:$A,0))="","",INDEX(Intramuraal!$C:$C,MATCH(B623,Intramuraal!$A:$A,0))),IFERROR(IF(INDEX(GVS!$C:$C,MATCH(B623,GVS!$A:$A,0))="","",INDEX(GVS!$C:$C,MATCH(B623,GVS!$A:$A,0))),"")))</f>
        <v>45910</v>
      </c>
      <c r="F623" s="14" t="str">
        <f aca="false">IF(B623="","",IFERROR(IF(INDEX(Intramuraal!$J:$J,MATCH(B623,Intramuraal!$A:$A,0))="","",INDEX(Intramuraal!$J:$J,MATCH(B623,Intramuraal!$A:$A,0))),IFERROR(IF(INDEX(GVS!$J:$J,MATCH(B623,GVS!$A:$A,0))="","",INDEX(GVS!$J:$J,MATCH(B623,GVS!$A:$A,0))),"")))</f>
        <v>Oncologie (solide tumoren)</v>
      </c>
      <c r="G623" s="14" t="str">
        <f aca="false">IF(B623="","",IFERROR(IF(INDEX(Intramuraal!$N:$N,MATCH(B623,Intramuraal!$A:$A,0))="","",INDEX(Intramuraal!$N:$N,MATCH(B623,Intramuraal!$A:$A,0))),IFERROR(IF(INDEX(GVS!$N:$N,MATCH(B623,GVS!$A:$A,0))="","",INDEX(GVS!$N:$N,MATCH(B623,GVS!$A:$A,0))),"")))</f>
        <v>Blaas-/urotheelkanker</v>
      </c>
      <c r="H623" s="14" t="str">
        <f aca="false">IF(B623="","",IFERROR(IF(INDEX(Intramuraal!$O:$O,MATCH(B623,Intramuraal!$A:$A,0))="","",INDEX(Intramuraal!$O:$O,MATCH(B623,Intramuraal!$A:$A,0))),IFERROR(IF(INDEX(GVS!$O:$O,MATCH(B623,GVS!$A:$A,0))="","",INDEX(GVS!$O:$O,MATCH(B623,GVS!$A:$A,0))),"")))</f>
        <v>1e lijn</v>
      </c>
      <c r="I623" s="14" t="s">
        <v>7574</v>
      </c>
      <c r="J623" s="14" t="s">
        <v>7903</v>
      </c>
      <c r="K623" s="16" t="s">
        <v>9785</v>
      </c>
      <c r="L623" s="14" t="s">
        <v>7566</v>
      </c>
      <c r="M623" s="14" t="s">
        <v>7543</v>
      </c>
      <c r="N623" s="16" t="s">
        <v>9786</v>
      </c>
      <c r="O623" s="14" t="s">
        <v>7607</v>
      </c>
      <c r="P623" s="14" t="s">
        <v>9787</v>
      </c>
      <c r="Q623" s="16"/>
      <c r="R623" s="14" t="s">
        <v>9788</v>
      </c>
      <c r="S623" s="14" t="s">
        <v>9705</v>
      </c>
      <c r="T623" s="15" t="n">
        <v>46288</v>
      </c>
      <c r="U623" s="14" t="s">
        <v>168</v>
      </c>
    </row>
    <row r="624" customFormat="false" ht="45.75" hidden="false" customHeight="true" outlineLevel="0" collapsed="false">
      <c r="A624" s="14" t="str">
        <f aca="false">IF(B624="","","ARG-"&amp;TEXT(ROW()-1,"0000"))</f>
        <v>ARG-0623</v>
      </c>
      <c r="B624" s="14" t="s">
        <v>753</v>
      </c>
      <c r="C624" s="14" t="str">
        <f aca="false">IF(B624="","",IF(LEFT(B624,3)="INT","Intramuraal",IF(LEFT(B624,3)="GVS","GVS","")))</f>
        <v>Intramuraal</v>
      </c>
      <c r="D624" s="14" t="str">
        <f aca="false">IF(B624="","",IFERROR(INDEX(Intramuraal!$F:$F,MATCH(B624,Intramuraal!$A:$A,0)),IFERROR(INDEX(GVS!$F:$F,MATCH(B624,GVS!$A:$A,0)),"onbekend ID")))</f>
        <v>enfortumab vedotin (Padcev®)</v>
      </c>
      <c r="E624" s="15" t="n">
        <f aca="false">IF(B624="","",IFERROR(IF(INDEX(Intramuraal!$C:$C,MATCH(B624,Intramuraal!$A:$A,0))="","",INDEX(Intramuraal!$C:$C,MATCH(B624,Intramuraal!$A:$A,0))),IFERROR(IF(INDEX(GVS!$C:$C,MATCH(B624,GVS!$A:$A,0))="","",INDEX(GVS!$C:$C,MATCH(B624,GVS!$A:$A,0))),"")))</f>
        <v>45910</v>
      </c>
      <c r="F624" s="14" t="str">
        <f aca="false">IF(B624="","",IFERROR(IF(INDEX(Intramuraal!$J:$J,MATCH(B624,Intramuraal!$A:$A,0))="","",INDEX(Intramuraal!$J:$J,MATCH(B624,Intramuraal!$A:$A,0))),IFERROR(IF(INDEX(GVS!$J:$J,MATCH(B624,GVS!$A:$A,0))="","",INDEX(GVS!$J:$J,MATCH(B624,GVS!$A:$A,0))),"")))</f>
        <v>Oncologie (solide tumoren)</v>
      </c>
      <c r="G624" s="14" t="str">
        <f aca="false">IF(B624="","",IFERROR(IF(INDEX(Intramuraal!$N:$N,MATCH(B624,Intramuraal!$A:$A,0))="","",INDEX(Intramuraal!$N:$N,MATCH(B624,Intramuraal!$A:$A,0))),IFERROR(IF(INDEX(GVS!$N:$N,MATCH(B624,GVS!$A:$A,0))="","",INDEX(GVS!$N:$N,MATCH(B624,GVS!$A:$A,0))),"")))</f>
        <v>Blaas-/urotheelkanker</v>
      </c>
      <c r="H624" s="14" t="str">
        <f aca="false">IF(B624="","",IFERROR(IF(INDEX(Intramuraal!$O:$O,MATCH(B624,Intramuraal!$A:$A,0))="","",INDEX(Intramuraal!$O:$O,MATCH(B624,Intramuraal!$A:$A,0))),IFERROR(IF(INDEX(GVS!$O:$O,MATCH(B624,GVS!$A:$A,0))="","",INDEX(GVS!$O:$O,MATCH(B624,GVS!$A:$A,0))),"")))</f>
        <v>1e lijn</v>
      </c>
      <c r="I624" s="14" t="s">
        <v>7658</v>
      </c>
      <c r="J624" s="14" t="s">
        <v>7659</v>
      </c>
      <c r="K624" s="16" t="s">
        <v>9789</v>
      </c>
      <c r="L624" s="14" t="s">
        <v>7586</v>
      </c>
      <c r="M624" s="14" t="s">
        <v>7536</v>
      </c>
      <c r="N624" s="16" t="s">
        <v>9790</v>
      </c>
      <c r="O624" s="14" t="s">
        <v>7662</v>
      </c>
      <c r="P624" s="14" t="s">
        <v>9313</v>
      </c>
      <c r="Q624" s="16"/>
      <c r="R624" s="14" t="s">
        <v>9791</v>
      </c>
      <c r="S624" s="14" t="s">
        <v>9705</v>
      </c>
      <c r="T624" s="15" t="n">
        <v>46288</v>
      </c>
      <c r="U624" s="14" t="s">
        <v>168</v>
      </c>
    </row>
    <row r="625" customFormat="false" ht="68.25" hidden="false" customHeight="true" outlineLevel="0" collapsed="false">
      <c r="A625" s="14" t="str">
        <f aca="false">IF(B625="","","ARG-"&amp;TEXT(ROW()-1,"0000"))</f>
        <v>ARG-0624</v>
      </c>
      <c r="B625" s="14" t="s">
        <v>735</v>
      </c>
      <c r="C625" s="14" t="str">
        <f aca="false">IF(B625="","",IF(LEFT(B625,3)="INT","Intramuraal",IF(LEFT(B625,3)="GVS","GVS","")))</f>
        <v>Intramuraal</v>
      </c>
      <c r="D625" s="14" t="str">
        <f aca="false">IF(B625="","",IFERROR(INDEX(Intramuraal!$F:$F,MATCH(B625,Intramuraal!$A:$A,0)),IFERROR(INDEX(GVS!$F:$F,MATCH(B625,GVS!$A:$A,0)),"onbekend ID")))</f>
        <v>alectinib (Alecensa®)</v>
      </c>
      <c r="E625" s="15" t="n">
        <f aca="false">IF(B625="","",IFERROR(IF(INDEX(Intramuraal!$C:$C,MATCH(B625,Intramuraal!$A:$A,0))="","",INDEX(Intramuraal!$C:$C,MATCH(B625,Intramuraal!$A:$A,0))),IFERROR(IF(INDEX(GVS!$C:$C,MATCH(B625,GVS!$A:$A,0))="","",INDEX(GVS!$C:$C,MATCH(B625,GVS!$A:$A,0))),"")))</f>
        <v>45936</v>
      </c>
      <c r="F625" s="14" t="str">
        <f aca="false">IF(B625="","",IFERROR(IF(INDEX(Intramuraal!$J:$J,MATCH(B625,Intramuraal!$A:$A,0))="","",INDEX(Intramuraal!$J:$J,MATCH(B625,Intramuraal!$A:$A,0))),IFERROR(IF(INDEX(GVS!$J:$J,MATCH(B625,GVS!$A:$A,0))="","",INDEX(GVS!$J:$J,MATCH(B625,GVS!$A:$A,0))),"")))</f>
        <v>Oncologie (solide tumoren)</v>
      </c>
      <c r="G625" s="14" t="str">
        <f aca="false">IF(B625="","",IFERROR(IF(INDEX(Intramuraal!$N:$N,MATCH(B625,Intramuraal!$A:$A,0))="","",INDEX(Intramuraal!$N:$N,MATCH(B625,Intramuraal!$A:$A,0))),IFERROR(IF(INDEX(GVS!$N:$N,MATCH(B625,GVS!$A:$A,0))="","",INDEX(GVS!$N:$N,MATCH(B625,GVS!$A:$A,0))),"")))</f>
        <v>Longkanker (NSCLC/SCLC)</v>
      </c>
      <c r="H625" s="14" t="str">
        <f aca="false">IF(B625="","",IFERROR(IF(INDEX(Intramuraal!$O:$O,MATCH(B625,Intramuraal!$A:$A,0))="","",INDEX(Intramuraal!$O:$O,MATCH(B625,Intramuraal!$A:$A,0))),IFERROR(IF(INDEX(GVS!$O:$O,MATCH(B625,GVS!$A:$A,0))="","",INDEX(GVS!$O:$O,MATCH(B625,GVS!$A:$A,0))),"")))</f>
        <v>Onderhoud / consolidatie</v>
      </c>
      <c r="I625" s="14" t="s">
        <v>7532</v>
      </c>
      <c r="J625" s="14" t="s">
        <v>7673</v>
      </c>
      <c r="K625" s="16" t="s">
        <v>9792</v>
      </c>
      <c r="L625" s="14" t="s">
        <v>7535</v>
      </c>
      <c r="M625" s="14" t="s">
        <v>7536</v>
      </c>
      <c r="N625" s="16" t="s">
        <v>9793</v>
      </c>
      <c r="O625" s="14" t="s">
        <v>7607</v>
      </c>
      <c r="P625" s="14" t="s">
        <v>8400</v>
      </c>
      <c r="Q625" s="16"/>
      <c r="R625" s="14" t="s">
        <v>9794</v>
      </c>
      <c r="S625" s="14" t="s">
        <v>9795</v>
      </c>
      <c r="T625" s="15" t="n">
        <v>46288</v>
      </c>
      <c r="U625" s="14" t="s">
        <v>168</v>
      </c>
    </row>
    <row r="626" customFormat="false" ht="57" hidden="false" customHeight="true" outlineLevel="0" collapsed="false">
      <c r="A626" s="14" t="str">
        <f aca="false">IF(B626="","","ARG-"&amp;TEXT(ROW()-1,"0000"))</f>
        <v>ARG-0625</v>
      </c>
      <c r="B626" s="14" t="s">
        <v>735</v>
      </c>
      <c r="C626" s="14" t="str">
        <f aca="false">IF(B626="","",IF(LEFT(B626,3)="INT","Intramuraal",IF(LEFT(B626,3)="GVS","GVS","")))</f>
        <v>Intramuraal</v>
      </c>
      <c r="D626" s="14" t="str">
        <f aca="false">IF(B626="","",IFERROR(INDEX(Intramuraal!$F:$F,MATCH(B626,Intramuraal!$A:$A,0)),IFERROR(INDEX(GVS!$F:$F,MATCH(B626,GVS!$A:$A,0)),"onbekend ID")))</f>
        <v>alectinib (Alecensa®)</v>
      </c>
      <c r="E626" s="15" t="n">
        <f aca="false">IF(B626="","",IFERROR(IF(INDEX(Intramuraal!$C:$C,MATCH(B626,Intramuraal!$A:$A,0))="","",INDEX(Intramuraal!$C:$C,MATCH(B626,Intramuraal!$A:$A,0))),IFERROR(IF(INDEX(GVS!$C:$C,MATCH(B626,GVS!$A:$A,0))="","",INDEX(GVS!$C:$C,MATCH(B626,GVS!$A:$A,0))),"")))</f>
        <v>45936</v>
      </c>
      <c r="F626" s="14" t="str">
        <f aca="false">IF(B626="","",IFERROR(IF(INDEX(Intramuraal!$J:$J,MATCH(B626,Intramuraal!$A:$A,0))="","",INDEX(Intramuraal!$J:$J,MATCH(B626,Intramuraal!$A:$A,0))),IFERROR(IF(INDEX(GVS!$J:$J,MATCH(B626,GVS!$A:$A,0))="","",INDEX(GVS!$J:$J,MATCH(B626,GVS!$A:$A,0))),"")))</f>
        <v>Oncologie (solide tumoren)</v>
      </c>
      <c r="G626" s="14" t="str">
        <f aca="false">IF(B626="","",IFERROR(IF(INDEX(Intramuraal!$N:$N,MATCH(B626,Intramuraal!$A:$A,0))="","",INDEX(Intramuraal!$N:$N,MATCH(B626,Intramuraal!$A:$A,0))),IFERROR(IF(INDEX(GVS!$N:$N,MATCH(B626,GVS!$A:$A,0))="","",INDEX(GVS!$N:$N,MATCH(B626,GVS!$A:$A,0))),"")))</f>
        <v>Longkanker (NSCLC/SCLC)</v>
      </c>
      <c r="H626" s="14" t="str">
        <f aca="false">IF(B626="","",IFERROR(IF(INDEX(Intramuraal!$O:$O,MATCH(B626,Intramuraal!$A:$A,0))="","",INDEX(Intramuraal!$O:$O,MATCH(B626,Intramuraal!$A:$A,0))),IFERROR(IF(INDEX(GVS!$O:$O,MATCH(B626,GVS!$A:$A,0))="","",INDEX(GVS!$O:$O,MATCH(B626,GVS!$A:$A,0))),"")))</f>
        <v>Onderhoud / consolidatie</v>
      </c>
      <c r="I626" s="14" t="s">
        <v>7580</v>
      </c>
      <c r="J626" s="14" t="s">
        <v>7559</v>
      </c>
      <c r="K626" s="16" t="s">
        <v>9796</v>
      </c>
      <c r="L626" s="14" t="s">
        <v>7535</v>
      </c>
      <c r="M626" s="14" t="s">
        <v>7536</v>
      </c>
      <c r="N626" s="16" t="s">
        <v>9797</v>
      </c>
      <c r="O626" s="14" t="s">
        <v>7607</v>
      </c>
      <c r="P626" s="14" t="s">
        <v>8085</v>
      </c>
      <c r="Q626" s="16"/>
      <c r="R626" s="14" t="s">
        <v>9798</v>
      </c>
      <c r="S626" s="14" t="s">
        <v>9795</v>
      </c>
      <c r="T626" s="15" t="n">
        <v>46288</v>
      </c>
      <c r="U626" s="14" t="s">
        <v>168</v>
      </c>
    </row>
    <row r="627" customFormat="false" ht="45.75" hidden="false" customHeight="true" outlineLevel="0" collapsed="false">
      <c r="A627" s="14" t="str">
        <f aca="false">IF(B627="","","ARG-"&amp;TEXT(ROW()-1,"0000"))</f>
        <v>ARG-0626</v>
      </c>
      <c r="B627" s="14" t="s">
        <v>735</v>
      </c>
      <c r="C627" s="14" t="str">
        <f aca="false">IF(B627="","",IF(LEFT(B627,3)="INT","Intramuraal",IF(LEFT(B627,3)="GVS","GVS","")))</f>
        <v>Intramuraal</v>
      </c>
      <c r="D627" s="14" t="str">
        <f aca="false">IF(B627="","",IFERROR(INDEX(Intramuraal!$F:$F,MATCH(B627,Intramuraal!$A:$A,0)),IFERROR(INDEX(GVS!$F:$F,MATCH(B627,GVS!$A:$A,0)),"onbekend ID")))</f>
        <v>alectinib (Alecensa®)</v>
      </c>
      <c r="E627" s="15" t="n">
        <f aca="false">IF(B627="","",IFERROR(IF(INDEX(Intramuraal!$C:$C,MATCH(B627,Intramuraal!$A:$A,0))="","",INDEX(Intramuraal!$C:$C,MATCH(B627,Intramuraal!$A:$A,0))),IFERROR(IF(INDEX(GVS!$C:$C,MATCH(B627,GVS!$A:$A,0))="","",INDEX(GVS!$C:$C,MATCH(B627,GVS!$A:$A,0))),"")))</f>
        <v>45936</v>
      </c>
      <c r="F627" s="14" t="str">
        <f aca="false">IF(B627="","",IFERROR(IF(INDEX(Intramuraal!$J:$J,MATCH(B627,Intramuraal!$A:$A,0))="","",INDEX(Intramuraal!$J:$J,MATCH(B627,Intramuraal!$A:$A,0))),IFERROR(IF(INDEX(GVS!$J:$J,MATCH(B627,GVS!$A:$A,0))="","",INDEX(GVS!$J:$J,MATCH(B627,GVS!$A:$A,0))),"")))</f>
        <v>Oncologie (solide tumoren)</v>
      </c>
      <c r="G627" s="14" t="str">
        <f aca="false">IF(B627="","",IFERROR(IF(INDEX(Intramuraal!$N:$N,MATCH(B627,Intramuraal!$A:$A,0))="","",INDEX(Intramuraal!$N:$N,MATCH(B627,Intramuraal!$A:$A,0))),IFERROR(IF(INDEX(GVS!$N:$N,MATCH(B627,GVS!$A:$A,0))="","",INDEX(GVS!$N:$N,MATCH(B627,GVS!$A:$A,0))),"")))</f>
        <v>Longkanker (NSCLC/SCLC)</v>
      </c>
      <c r="H627" s="14" t="str">
        <f aca="false">IF(B627="","",IFERROR(IF(INDEX(Intramuraal!$O:$O,MATCH(B627,Intramuraal!$A:$A,0))="","",INDEX(Intramuraal!$O:$O,MATCH(B627,Intramuraal!$A:$A,0))),IFERROR(IF(INDEX(GVS!$O:$O,MATCH(B627,GVS!$A:$A,0))="","",INDEX(GVS!$O:$O,MATCH(B627,GVS!$A:$A,0))),"")))</f>
        <v>Onderhoud / consolidatie</v>
      </c>
      <c r="I627" s="14" t="s">
        <v>7570</v>
      </c>
      <c r="J627" s="14" t="s">
        <v>2691</v>
      </c>
      <c r="K627" s="16" t="s">
        <v>9799</v>
      </c>
      <c r="L627" s="14" t="s">
        <v>7566</v>
      </c>
      <c r="M627" s="14" t="s">
        <v>7543</v>
      </c>
      <c r="N627" s="16" t="s">
        <v>9800</v>
      </c>
      <c r="O627" s="14" t="s">
        <v>7607</v>
      </c>
      <c r="P627" s="14" t="s">
        <v>8423</v>
      </c>
      <c r="Q627" s="16"/>
      <c r="R627" s="14" t="s">
        <v>9801</v>
      </c>
      <c r="S627" s="14" t="s">
        <v>9795</v>
      </c>
      <c r="T627" s="15" t="n">
        <v>46288</v>
      </c>
      <c r="U627" s="14" t="s">
        <v>168</v>
      </c>
    </row>
    <row r="628" customFormat="false" ht="34.5" hidden="false" customHeight="true" outlineLevel="0" collapsed="false">
      <c r="A628" s="14" t="str">
        <f aca="false">IF(B628="","","ARG-"&amp;TEXT(ROW()-1,"0000"))</f>
        <v>ARG-0627</v>
      </c>
      <c r="B628" s="14" t="s">
        <v>735</v>
      </c>
      <c r="C628" s="14" t="str">
        <f aca="false">IF(B628="","",IF(LEFT(B628,3)="INT","Intramuraal",IF(LEFT(B628,3)="GVS","GVS","")))</f>
        <v>Intramuraal</v>
      </c>
      <c r="D628" s="14" t="str">
        <f aca="false">IF(B628="","",IFERROR(INDEX(Intramuraal!$F:$F,MATCH(B628,Intramuraal!$A:$A,0)),IFERROR(INDEX(GVS!$F:$F,MATCH(B628,GVS!$A:$A,0)),"onbekend ID")))</f>
        <v>alectinib (Alecensa®)</v>
      </c>
      <c r="E628" s="15" t="n">
        <f aca="false">IF(B628="","",IFERROR(IF(INDEX(Intramuraal!$C:$C,MATCH(B628,Intramuraal!$A:$A,0))="","",INDEX(Intramuraal!$C:$C,MATCH(B628,Intramuraal!$A:$A,0))),IFERROR(IF(INDEX(GVS!$C:$C,MATCH(B628,GVS!$A:$A,0))="","",INDEX(GVS!$C:$C,MATCH(B628,GVS!$A:$A,0))),"")))</f>
        <v>45936</v>
      </c>
      <c r="F628" s="14" t="str">
        <f aca="false">IF(B628="","",IFERROR(IF(INDEX(Intramuraal!$J:$J,MATCH(B628,Intramuraal!$A:$A,0))="","",INDEX(Intramuraal!$J:$J,MATCH(B628,Intramuraal!$A:$A,0))),IFERROR(IF(INDEX(GVS!$J:$J,MATCH(B628,GVS!$A:$A,0))="","",INDEX(GVS!$J:$J,MATCH(B628,GVS!$A:$A,0))),"")))</f>
        <v>Oncologie (solide tumoren)</v>
      </c>
      <c r="G628" s="14" t="str">
        <f aca="false">IF(B628="","",IFERROR(IF(INDEX(Intramuraal!$N:$N,MATCH(B628,Intramuraal!$A:$A,0))="","",INDEX(Intramuraal!$N:$N,MATCH(B628,Intramuraal!$A:$A,0))),IFERROR(IF(INDEX(GVS!$N:$N,MATCH(B628,GVS!$A:$A,0))="","",INDEX(GVS!$N:$N,MATCH(B628,GVS!$A:$A,0))),"")))</f>
        <v>Longkanker (NSCLC/SCLC)</v>
      </c>
      <c r="H628" s="14" t="str">
        <f aca="false">IF(B628="","",IFERROR(IF(INDEX(Intramuraal!$O:$O,MATCH(B628,Intramuraal!$A:$A,0))="","",INDEX(Intramuraal!$O:$O,MATCH(B628,Intramuraal!$A:$A,0))),IFERROR(IF(INDEX(GVS!$O:$O,MATCH(B628,GVS!$A:$A,0))="","",INDEX(GVS!$O:$O,MATCH(B628,GVS!$A:$A,0))),"")))</f>
        <v>Onderhoud / consolidatie</v>
      </c>
      <c r="I628" s="14" t="s">
        <v>7658</v>
      </c>
      <c r="J628" s="14" t="s">
        <v>7659</v>
      </c>
      <c r="K628" s="16" t="s">
        <v>9802</v>
      </c>
      <c r="L628" s="14" t="s">
        <v>7535</v>
      </c>
      <c r="M628" s="14" t="s">
        <v>7550</v>
      </c>
      <c r="N628" s="16" t="s">
        <v>9803</v>
      </c>
      <c r="O628" s="14" t="s">
        <v>7662</v>
      </c>
      <c r="P628" s="14" t="s">
        <v>9313</v>
      </c>
      <c r="Q628" s="16"/>
      <c r="R628" s="14" t="s">
        <v>9804</v>
      </c>
      <c r="S628" s="14" t="s">
        <v>9795</v>
      </c>
      <c r="T628" s="15" t="n">
        <v>46288</v>
      </c>
      <c r="U628" s="14" t="s">
        <v>168</v>
      </c>
    </row>
    <row r="629" customFormat="false" ht="79.5" hidden="false" customHeight="true" outlineLevel="0" collapsed="false">
      <c r="A629" s="14" t="str">
        <f aca="false">IF(B629="","","ARG-"&amp;TEXT(ROW()-1,"0000"))</f>
        <v>ARG-0628</v>
      </c>
      <c r="B629" s="14" t="s">
        <v>715</v>
      </c>
      <c r="C629" s="14" t="str">
        <f aca="false">IF(B629="","",IF(LEFT(B629,3)="INT","Intramuraal",IF(LEFT(B629,3)="GVS","GVS","")))</f>
        <v>Intramuraal</v>
      </c>
      <c r="D629" s="14" t="str">
        <f aca="false">IF(B629="","",IFERROR(INDEX(Intramuraal!$F:$F,MATCH(B629,Intramuraal!$A:$A,0)),IFERROR(INDEX(GVS!$F:$F,MATCH(B629,GVS!$A:$A,0)),"onbekend ID")))</f>
        <v>ripretinib (Qinlock®)</v>
      </c>
      <c r="E629" s="15" t="n">
        <f aca="false">IF(B629="","",IFERROR(IF(INDEX(Intramuraal!$C:$C,MATCH(B629,Intramuraal!$A:$A,0))="","",INDEX(Intramuraal!$C:$C,MATCH(B629,Intramuraal!$A:$A,0))),IFERROR(IF(INDEX(GVS!$C:$C,MATCH(B629,GVS!$A:$A,0))="","",INDEX(GVS!$C:$C,MATCH(B629,GVS!$A:$A,0))),"")))</f>
        <v>45947</v>
      </c>
      <c r="F629" s="14" t="str">
        <f aca="false">IF(B629="","",IFERROR(IF(INDEX(Intramuraal!$J:$J,MATCH(B629,Intramuraal!$A:$A,0))="","",INDEX(Intramuraal!$J:$J,MATCH(B629,Intramuraal!$A:$A,0))),IFERROR(IF(INDEX(GVS!$J:$J,MATCH(B629,GVS!$A:$A,0))="","",INDEX(GVS!$J:$J,MATCH(B629,GVS!$A:$A,0))),"")))</f>
        <v>Oncologie (solide tumoren)</v>
      </c>
      <c r="G629" s="14" t="str">
        <f aca="false">IF(B629="","",IFERROR(IF(INDEX(Intramuraal!$N:$N,MATCH(B629,Intramuraal!$A:$A,0))="","",INDEX(Intramuraal!$N:$N,MATCH(B629,Intramuraal!$A:$A,0))),IFERROR(IF(INDEX(GVS!$N:$N,MATCH(B629,GVS!$A:$A,0))="","",INDEX(GVS!$N:$N,MATCH(B629,GVS!$A:$A,0))),"")))</f>
        <v>Sarcoom / GIST</v>
      </c>
      <c r="H629" s="14" t="str">
        <f aca="false">IF(B629="","",IFERROR(IF(INDEX(Intramuraal!$O:$O,MATCH(B629,Intramuraal!$A:$A,0))="","",INDEX(Intramuraal!$O:$O,MATCH(B629,Intramuraal!$A:$A,0))),IFERROR(IF(INDEX(GVS!$O:$O,MATCH(B629,GVS!$A:$A,0))="","",INDEX(GVS!$O:$O,MATCH(B629,GVS!$A:$A,0))),"")))</f>
        <v>3e lijn of later</v>
      </c>
      <c r="I629" s="14" t="s">
        <v>7580</v>
      </c>
      <c r="J629" s="14" t="s">
        <v>7604</v>
      </c>
      <c r="K629" s="16" t="s">
        <v>9805</v>
      </c>
      <c r="L629" s="14" t="s">
        <v>7586</v>
      </c>
      <c r="M629" s="14" t="s">
        <v>7536</v>
      </c>
      <c r="N629" s="16" t="s">
        <v>9806</v>
      </c>
      <c r="O629" s="14" t="s">
        <v>7607</v>
      </c>
      <c r="P629" s="14" t="s">
        <v>9807</v>
      </c>
      <c r="Q629" s="16"/>
      <c r="R629" s="14" t="s">
        <v>9808</v>
      </c>
      <c r="S629" s="14" t="s">
        <v>9795</v>
      </c>
      <c r="T629" s="15" t="n">
        <v>46288</v>
      </c>
      <c r="U629" s="14" t="s">
        <v>168</v>
      </c>
    </row>
    <row r="630" customFormat="false" ht="90.75" hidden="false" customHeight="true" outlineLevel="0" collapsed="false">
      <c r="A630" s="14" t="str">
        <f aca="false">IF(B630="","","ARG-"&amp;TEXT(ROW()-1,"0000"))</f>
        <v>ARG-0629</v>
      </c>
      <c r="B630" s="14" t="s">
        <v>715</v>
      </c>
      <c r="C630" s="14" t="str">
        <f aca="false">IF(B630="","",IF(LEFT(B630,3)="INT","Intramuraal",IF(LEFT(B630,3)="GVS","GVS","")))</f>
        <v>Intramuraal</v>
      </c>
      <c r="D630" s="14" t="str">
        <f aca="false">IF(B630="","",IFERROR(INDEX(Intramuraal!$F:$F,MATCH(B630,Intramuraal!$A:$A,0)),IFERROR(INDEX(GVS!$F:$F,MATCH(B630,GVS!$A:$A,0)),"onbekend ID")))</f>
        <v>ripretinib (Qinlock®)</v>
      </c>
      <c r="E630" s="15" t="n">
        <f aca="false">IF(B630="","",IFERROR(IF(INDEX(Intramuraal!$C:$C,MATCH(B630,Intramuraal!$A:$A,0))="","",INDEX(Intramuraal!$C:$C,MATCH(B630,Intramuraal!$A:$A,0))),IFERROR(IF(INDEX(GVS!$C:$C,MATCH(B630,GVS!$A:$A,0))="","",INDEX(GVS!$C:$C,MATCH(B630,GVS!$A:$A,0))),"")))</f>
        <v>45947</v>
      </c>
      <c r="F630" s="14" t="str">
        <f aca="false">IF(B630="","",IFERROR(IF(INDEX(Intramuraal!$J:$J,MATCH(B630,Intramuraal!$A:$A,0))="","",INDEX(Intramuraal!$J:$J,MATCH(B630,Intramuraal!$A:$A,0))),IFERROR(IF(INDEX(GVS!$J:$J,MATCH(B630,GVS!$A:$A,0))="","",INDEX(GVS!$J:$J,MATCH(B630,GVS!$A:$A,0))),"")))</f>
        <v>Oncologie (solide tumoren)</v>
      </c>
      <c r="G630" s="14" t="str">
        <f aca="false">IF(B630="","",IFERROR(IF(INDEX(Intramuraal!$N:$N,MATCH(B630,Intramuraal!$A:$A,0))="","",INDEX(Intramuraal!$N:$N,MATCH(B630,Intramuraal!$A:$A,0))),IFERROR(IF(INDEX(GVS!$N:$N,MATCH(B630,GVS!$A:$A,0))="","",INDEX(GVS!$N:$N,MATCH(B630,GVS!$A:$A,0))),"")))</f>
        <v>Sarcoom / GIST</v>
      </c>
      <c r="H630" s="14" t="str">
        <f aca="false">IF(B630="","",IFERROR(IF(INDEX(Intramuraal!$O:$O,MATCH(B630,Intramuraal!$A:$A,0))="","",INDEX(Intramuraal!$O:$O,MATCH(B630,Intramuraal!$A:$A,0))),IFERROR(IF(INDEX(GVS!$O:$O,MATCH(B630,GVS!$A:$A,0))="","",INDEX(GVS!$O:$O,MATCH(B630,GVS!$A:$A,0))),"")))</f>
        <v>3e lijn of later</v>
      </c>
      <c r="I630" s="14" t="s">
        <v>7617</v>
      </c>
      <c r="J630" s="14" t="s">
        <v>7903</v>
      </c>
      <c r="K630" s="16" t="s">
        <v>9809</v>
      </c>
      <c r="L630" s="14" t="s">
        <v>7549</v>
      </c>
      <c r="M630" s="14" t="s">
        <v>7536</v>
      </c>
      <c r="N630" s="16" t="s">
        <v>9810</v>
      </c>
      <c r="O630" s="14" t="s">
        <v>7614</v>
      </c>
      <c r="P630" s="14" t="s">
        <v>9584</v>
      </c>
      <c r="Q630" s="16"/>
      <c r="R630" s="14" t="s">
        <v>9811</v>
      </c>
      <c r="S630" s="14" t="s">
        <v>9795</v>
      </c>
      <c r="T630" s="15" t="n">
        <v>46288</v>
      </c>
      <c r="U630" s="14" t="s">
        <v>168</v>
      </c>
    </row>
    <row r="631" customFormat="false" ht="68.25" hidden="false" customHeight="true" outlineLevel="0" collapsed="false">
      <c r="A631" s="14" t="str">
        <f aca="false">IF(B631="","","ARG-"&amp;TEXT(ROW()-1,"0000"))</f>
        <v>ARG-0630</v>
      </c>
      <c r="B631" s="14" t="s">
        <v>715</v>
      </c>
      <c r="C631" s="14" t="str">
        <f aca="false">IF(B631="","",IF(LEFT(B631,3)="INT","Intramuraal",IF(LEFT(B631,3)="GVS","GVS","")))</f>
        <v>Intramuraal</v>
      </c>
      <c r="D631" s="14" t="str">
        <f aca="false">IF(B631="","",IFERROR(INDEX(Intramuraal!$F:$F,MATCH(B631,Intramuraal!$A:$A,0)),IFERROR(INDEX(GVS!$F:$F,MATCH(B631,GVS!$A:$A,0)),"onbekend ID")))</f>
        <v>ripretinib (Qinlock®)</v>
      </c>
      <c r="E631" s="15" t="n">
        <f aca="false">IF(B631="","",IFERROR(IF(INDEX(Intramuraal!$C:$C,MATCH(B631,Intramuraal!$A:$A,0))="","",INDEX(Intramuraal!$C:$C,MATCH(B631,Intramuraal!$A:$A,0))),IFERROR(IF(INDEX(GVS!$C:$C,MATCH(B631,GVS!$A:$A,0))="","",INDEX(GVS!$C:$C,MATCH(B631,GVS!$A:$A,0))),"")))</f>
        <v>45947</v>
      </c>
      <c r="F631" s="14" t="str">
        <f aca="false">IF(B631="","",IFERROR(IF(INDEX(Intramuraal!$J:$J,MATCH(B631,Intramuraal!$A:$A,0))="","",INDEX(Intramuraal!$J:$J,MATCH(B631,Intramuraal!$A:$A,0))),IFERROR(IF(INDEX(GVS!$J:$J,MATCH(B631,GVS!$A:$A,0))="","",INDEX(GVS!$J:$J,MATCH(B631,GVS!$A:$A,0))),"")))</f>
        <v>Oncologie (solide tumoren)</v>
      </c>
      <c r="G631" s="14" t="str">
        <f aca="false">IF(B631="","",IFERROR(IF(INDEX(Intramuraal!$N:$N,MATCH(B631,Intramuraal!$A:$A,0))="","",INDEX(Intramuraal!$N:$N,MATCH(B631,Intramuraal!$A:$A,0))),IFERROR(IF(INDEX(GVS!$N:$N,MATCH(B631,GVS!$A:$A,0))="","",INDEX(GVS!$N:$N,MATCH(B631,GVS!$A:$A,0))),"")))</f>
        <v>Sarcoom / GIST</v>
      </c>
      <c r="H631" s="14" t="str">
        <f aca="false">IF(B631="","",IFERROR(IF(INDEX(Intramuraal!$O:$O,MATCH(B631,Intramuraal!$A:$A,0))="","",INDEX(Intramuraal!$O:$O,MATCH(B631,Intramuraal!$A:$A,0))),IFERROR(IF(INDEX(GVS!$O:$O,MATCH(B631,GVS!$A:$A,0))="","",INDEX(GVS!$O:$O,MATCH(B631,GVS!$A:$A,0))),"")))</f>
        <v>3e lijn of later</v>
      </c>
      <c r="I631" s="14" t="s">
        <v>7617</v>
      </c>
      <c r="J631" s="14" t="s">
        <v>7659</v>
      </c>
      <c r="K631" s="16" t="s">
        <v>9812</v>
      </c>
      <c r="L631" s="14" t="s">
        <v>7549</v>
      </c>
      <c r="M631" s="14" t="s">
        <v>7543</v>
      </c>
      <c r="N631" s="16" t="s">
        <v>9813</v>
      </c>
      <c r="O631" s="14" t="s">
        <v>7607</v>
      </c>
      <c r="P631" s="14" t="s">
        <v>9814</v>
      </c>
      <c r="Q631" s="16"/>
      <c r="R631" s="14" t="s">
        <v>9815</v>
      </c>
      <c r="S631" s="14" t="s">
        <v>9795</v>
      </c>
      <c r="T631" s="15" t="n">
        <v>46288</v>
      </c>
      <c r="U631" s="14" t="s">
        <v>168</v>
      </c>
    </row>
    <row r="632" customFormat="false" ht="68.25" hidden="false" customHeight="true" outlineLevel="0" collapsed="false">
      <c r="A632" s="14" t="str">
        <f aca="false">IF(B632="","","ARG-"&amp;TEXT(ROW()-1,"0000"))</f>
        <v>ARG-0631</v>
      </c>
      <c r="B632" s="14" t="s">
        <v>703</v>
      </c>
      <c r="C632" s="14" t="str">
        <f aca="false">IF(B632="","",IF(LEFT(B632,3)="INT","Intramuraal",IF(LEFT(B632,3)="GVS","GVS","")))</f>
        <v>Intramuraal</v>
      </c>
      <c r="D632" s="14" t="str">
        <f aca="false">IF(B632="","",IFERROR(INDEX(Intramuraal!$F:$F,MATCH(B632,Intramuraal!$A:$A,0)),IFERROR(INDEX(GVS!$F:$F,MATCH(B632,GVS!$A:$A,0)),"onbekend ID")))</f>
        <v>ravulizumab (Ultomiris®)</v>
      </c>
      <c r="E632" s="15" t="n">
        <f aca="false">IF(B632="","",IFERROR(IF(INDEX(Intramuraal!$C:$C,MATCH(B632,Intramuraal!$A:$A,0))="","",INDEX(Intramuraal!$C:$C,MATCH(B632,Intramuraal!$A:$A,0))),IFERROR(IF(INDEX(GVS!$C:$C,MATCH(B632,GVS!$A:$A,0))="","",INDEX(GVS!$C:$C,MATCH(B632,GVS!$A:$A,0))),"")))</f>
        <v>45960</v>
      </c>
      <c r="F632" s="14" t="str">
        <f aca="false">IF(B632="","",IFERROR(IF(INDEX(Intramuraal!$J:$J,MATCH(B632,Intramuraal!$A:$A,0))="","",INDEX(Intramuraal!$J:$J,MATCH(B632,Intramuraal!$A:$A,0))),IFERROR(IF(INDEX(GVS!$J:$J,MATCH(B632,GVS!$A:$A,0))="","",INDEX(GVS!$J:$J,MATCH(B632,GVS!$A:$A,0))),"")))</f>
        <v>Neurologie</v>
      </c>
      <c r="G632" s="14" t="str">
        <f aca="false">IF(B632="","",IFERROR(IF(INDEX(Intramuraal!$N:$N,MATCH(B632,Intramuraal!$A:$A,0))="","",INDEX(Intramuraal!$N:$N,MATCH(B632,Intramuraal!$A:$A,0))),IFERROR(IF(INDEX(GVS!$N:$N,MATCH(B632,GVS!$A:$A,0))="","",INDEX(GVS!$N:$N,MATCH(B632,GVS!$A:$A,0))),"")))</f>
        <v>Niet-oncologisch (zie Indicatie)</v>
      </c>
      <c r="H632" s="14" t="str">
        <f aca="false">IF(B632="","",IFERROR(IF(INDEX(Intramuraal!$O:$O,MATCH(B632,Intramuraal!$A:$A,0))="","",INDEX(Intramuraal!$O:$O,MATCH(B632,Intramuraal!$A:$A,0))),IFERROR(IF(INDEX(GVS!$O:$O,MATCH(B632,GVS!$A:$A,0))="","",INDEX(GVS!$O:$O,MATCH(B632,GVS!$A:$A,0))),"")))</f>
        <v>2e lijn</v>
      </c>
      <c r="I632" s="14" t="s">
        <v>7532</v>
      </c>
      <c r="J632" s="14" t="s">
        <v>7533</v>
      </c>
      <c r="K632" s="16" t="s">
        <v>9816</v>
      </c>
      <c r="L632" s="14" t="s">
        <v>7535</v>
      </c>
      <c r="M632" s="14" t="s">
        <v>7536</v>
      </c>
      <c r="N632" s="16" t="s">
        <v>9817</v>
      </c>
      <c r="O632" s="14" t="s">
        <v>7607</v>
      </c>
      <c r="P632" s="14" t="s">
        <v>8400</v>
      </c>
      <c r="Q632" s="16"/>
      <c r="R632" s="14" t="s">
        <v>9818</v>
      </c>
      <c r="S632" s="14" t="s">
        <v>9795</v>
      </c>
      <c r="T632" s="15" t="n">
        <v>46288</v>
      </c>
      <c r="U632" s="14" t="s">
        <v>168</v>
      </c>
    </row>
    <row r="633" customFormat="false" ht="79.5" hidden="false" customHeight="true" outlineLevel="0" collapsed="false">
      <c r="A633" s="14" t="str">
        <f aca="false">IF(B633="","","ARG-"&amp;TEXT(ROW()-1,"0000"))</f>
        <v>ARG-0632</v>
      </c>
      <c r="B633" s="14" t="s">
        <v>703</v>
      </c>
      <c r="C633" s="14" t="str">
        <f aca="false">IF(B633="","",IF(LEFT(B633,3)="INT","Intramuraal",IF(LEFT(B633,3)="GVS","GVS","")))</f>
        <v>Intramuraal</v>
      </c>
      <c r="D633" s="14" t="str">
        <f aca="false">IF(B633="","",IFERROR(INDEX(Intramuraal!$F:$F,MATCH(B633,Intramuraal!$A:$A,0)),IFERROR(INDEX(GVS!$F:$F,MATCH(B633,GVS!$A:$A,0)),"onbekend ID")))</f>
        <v>ravulizumab (Ultomiris®)</v>
      </c>
      <c r="E633" s="15" t="n">
        <f aca="false">IF(B633="","",IFERROR(IF(INDEX(Intramuraal!$C:$C,MATCH(B633,Intramuraal!$A:$A,0))="","",INDEX(Intramuraal!$C:$C,MATCH(B633,Intramuraal!$A:$A,0))),IFERROR(IF(INDEX(GVS!$C:$C,MATCH(B633,GVS!$A:$A,0))="","",INDEX(GVS!$C:$C,MATCH(B633,GVS!$A:$A,0))),"")))</f>
        <v>45960</v>
      </c>
      <c r="F633" s="14" t="str">
        <f aca="false">IF(B633="","",IFERROR(IF(INDEX(Intramuraal!$J:$J,MATCH(B633,Intramuraal!$A:$A,0))="","",INDEX(Intramuraal!$J:$J,MATCH(B633,Intramuraal!$A:$A,0))),IFERROR(IF(INDEX(GVS!$J:$J,MATCH(B633,GVS!$A:$A,0))="","",INDEX(GVS!$J:$J,MATCH(B633,GVS!$A:$A,0))),"")))</f>
        <v>Neurologie</v>
      </c>
      <c r="G633" s="14" t="str">
        <f aca="false">IF(B633="","",IFERROR(IF(INDEX(Intramuraal!$N:$N,MATCH(B633,Intramuraal!$A:$A,0))="","",INDEX(Intramuraal!$N:$N,MATCH(B633,Intramuraal!$A:$A,0))),IFERROR(IF(INDEX(GVS!$N:$N,MATCH(B633,GVS!$A:$A,0))="","",INDEX(GVS!$N:$N,MATCH(B633,GVS!$A:$A,0))),"")))</f>
        <v>Niet-oncologisch (zie Indicatie)</v>
      </c>
      <c r="H633" s="14" t="str">
        <f aca="false">IF(B633="","",IFERROR(IF(INDEX(Intramuraal!$O:$O,MATCH(B633,Intramuraal!$A:$A,0))="","",INDEX(Intramuraal!$O:$O,MATCH(B633,Intramuraal!$A:$A,0))),IFERROR(IF(INDEX(GVS!$O:$O,MATCH(B633,GVS!$A:$A,0))="","",INDEX(GVS!$O:$O,MATCH(B633,GVS!$A:$A,0))),"")))</f>
        <v>2e lijn</v>
      </c>
      <c r="I633" s="14" t="s">
        <v>7580</v>
      </c>
      <c r="J633" s="14" t="s">
        <v>7604</v>
      </c>
      <c r="K633" s="16" t="s">
        <v>9819</v>
      </c>
      <c r="L633" s="14" t="s">
        <v>7586</v>
      </c>
      <c r="M633" s="14" t="s">
        <v>7536</v>
      </c>
      <c r="N633" s="16" t="s">
        <v>9820</v>
      </c>
      <c r="O633" s="14" t="s">
        <v>7607</v>
      </c>
      <c r="P633" s="14" t="s">
        <v>9643</v>
      </c>
      <c r="Q633" s="16"/>
      <c r="R633" s="14" t="s">
        <v>9821</v>
      </c>
      <c r="S633" s="14" t="s">
        <v>9795</v>
      </c>
      <c r="T633" s="15" t="n">
        <v>46288</v>
      </c>
      <c r="U633" s="14" t="s">
        <v>168</v>
      </c>
    </row>
    <row r="634" customFormat="false" ht="57" hidden="false" customHeight="true" outlineLevel="0" collapsed="false">
      <c r="A634" s="14" t="str">
        <f aca="false">IF(B634="","","ARG-"&amp;TEXT(ROW()-1,"0000"))</f>
        <v>ARG-0633</v>
      </c>
      <c r="B634" s="14" t="s">
        <v>703</v>
      </c>
      <c r="C634" s="14" t="str">
        <f aca="false">IF(B634="","",IF(LEFT(B634,3)="INT","Intramuraal",IF(LEFT(B634,3)="GVS","GVS","")))</f>
        <v>Intramuraal</v>
      </c>
      <c r="D634" s="14" t="str">
        <f aca="false">IF(B634="","",IFERROR(INDEX(Intramuraal!$F:$F,MATCH(B634,Intramuraal!$A:$A,0)),IFERROR(INDEX(GVS!$F:$F,MATCH(B634,GVS!$A:$A,0)),"onbekend ID")))</f>
        <v>ravulizumab (Ultomiris®)</v>
      </c>
      <c r="E634" s="15" t="n">
        <f aca="false">IF(B634="","",IFERROR(IF(INDEX(Intramuraal!$C:$C,MATCH(B634,Intramuraal!$A:$A,0))="","",INDEX(Intramuraal!$C:$C,MATCH(B634,Intramuraal!$A:$A,0))),IFERROR(IF(INDEX(GVS!$C:$C,MATCH(B634,GVS!$A:$A,0))="","",INDEX(GVS!$C:$C,MATCH(B634,GVS!$A:$A,0))),"")))</f>
        <v>45960</v>
      </c>
      <c r="F634" s="14" t="str">
        <f aca="false">IF(B634="","",IFERROR(IF(INDEX(Intramuraal!$J:$J,MATCH(B634,Intramuraal!$A:$A,0))="","",INDEX(Intramuraal!$J:$J,MATCH(B634,Intramuraal!$A:$A,0))),IFERROR(IF(INDEX(GVS!$J:$J,MATCH(B634,GVS!$A:$A,0))="","",INDEX(GVS!$J:$J,MATCH(B634,GVS!$A:$A,0))),"")))</f>
        <v>Neurologie</v>
      </c>
      <c r="G634" s="14" t="str">
        <f aca="false">IF(B634="","",IFERROR(IF(INDEX(Intramuraal!$N:$N,MATCH(B634,Intramuraal!$A:$A,0))="","",INDEX(Intramuraal!$N:$N,MATCH(B634,Intramuraal!$A:$A,0))),IFERROR(IF(INDEX(GVS!$N:$N,MATCH(B634,GVS!$A:$A,0))="","",INDEX(GVS!$N:$N,MATCH(B634,GVS!$A:$A,0))),"")))</f>
        <v>Niet-oncologisch (zie Indicatie)</v>
      </c>
      <c r="H634" s="14" t="str">
        <f aca="false">IF(B634="","",IFERROR(IF(INDEX(Intramuraal!$O:$O,MATCH(B634,Intramuraal!$A:$A,0))="","",INDEX(Intramuraal!$O:$O,MATCH(B634,Intramuraal!$A:$A,0))),IFERROR(IF(INDEX(GVS!$O:$O,MATCH(B634,GVS!$A:$A,0))="","",INDEX(GVS!$O:$O,MATCH(B634,GVS!$A:$A,0))),"")))</f>
        <v>2e lijn</v>
      </c>
      <c r="I634" s="14" t="s">
        <v>7574</v>
      </c>
      <c r="J634" s="14" t="s">
        <v>7621</v>
      </c>
      <c r="K634" s="16" t="s">
        <v>9822</v>
      </c>
      <c r="L634" s="14" t="s">
        <v>7566</v>
      </c>
      <c r="M634" s="14" t="s">
        <v>7550</v>
      </c>
      <c r="N634" s="16" t="s">
        <v>9823</v>
      </c>
      <c r="O634" s="14" t="s">
        <v>7607</v>
      </c>
      <c r="P634" s="14" t="s">
        <v>9824</v>
      </c>
      <c r="Q634" s="16"/>
      <c r="R634" s="14" t="s">
        <v>9825</v>
      </c>
      <c r="S634" s="14" t="s">
        <v>9795</v>
      </c>
      <c r="T634" s="15" t="n">
        <v>46288</v>
      </c>
      <c r="U634" s="14" t="s">
        <v>168</v>
      </c>
    </row>
    <row r="635" customFormat="false" ht="90.75" hidden="false" customHeight="true" outlineLevel="0" collapsed="false">
      <c r="A635" s="14" t="str">
        <f aca="false">IF(B635="","","ARG-"&amp;TEXT(ROW()-1,"0000"))</f>
        <v>ARG-0634</v>
      </c>
      <c r="B635" s="14" t="s">
        <v>686</v>
      </c>
      <c r="C635" s="14" t="str">
        <f aca="false">IF(B635="","",IF(LEFT(B635,3)="INT","Intramuraal",IF(LEFT(B635,3)="GVS","GVS","")))</f>
        <v>Intramuraal</v>
      </c>
      <c r="D635" s="14" t="str">
        <f aca="false">IF(B635="","",IFERROR(INDEX(Intramuraal!$F:$F,MATCH(B635,Intramuraal!$A:$A,0)),IFERROR(INDEX(GVS!$F:$F,MATCH(B635,GVS!$A:$A,0)),"onbekend ID")))</f>
        <v>ravulizumab (Ultomiris®)</v>
      </c>
      <c r="E635" s="15" t="n">
        <f aca="false">IF(B635="","",IFERROR(IF(INDEX(Intramuraal!$C:$C,MATCH(B635,Intramuraal!$A:$A,0))="","",INDEX(Intramuraal!$C:$C,MATCH(B635,Intramuraal!$A:$A,0))),IFERROR(IF(INDEX(GVS!$C:$C,MATCH(B635,GVS!$A:$A,0))="","",INDEX(GVS!$C:$C,MATCH(B635,GVS!$A:$A,0))),"")))</f>
        <v>45999</v>
      </c>
      <c r="F635" s="14" t="str">
        <f aca="false">IF(B635="","",IFERROR(IF(INDEX(Intramuraal!$J:$J,MATCH(B635,Intramuraal!$A:$A,0))="","",INDEX(Intramuraal!$J:$J,MATCH(B635,Intramuraal!$A:$A,0))),IFERROR(IF(INDEX(GVS!$J:$J,MATCH(B635,GVS!$A:$A,0))="","",INDEX(GVS!$J:$J,MATCH(B635,GVS!$A:$A,0))),"")))</f>
        <v>Hematologie (benigne)</v>
      </c>
      <c r="G635" s="14" t="str">
        <f aca="false">IF(B635="","",IFERROR(IF(INDEX(Intramuraal!$N:$N,MATCH(B635,Intramuraal!$A:$A,0))="","",INDEX(Intramuraal!$N:$N,MATCH(B635,Intramuraal!$A:$A,0))),IFERROR(IF(INDEX(GVS!$N:$N,MATCH(B635,GVS!$A:$A,0))="","",INDEX(GVS!$N:$N,MATCH(B635,GVS!$A:$A,0))),"")))</f>
        <v>Overig hematologisch</v>
      </c>
      <c r="H635" s="14" t="str">
        <f aca="false">IF(B635="","",IFERROR(IF(INDEX(Intramuraal!$O:$O,MATCH(B635,Intramuraal!$A:$A,0))="","",INDEX(Intramuraal!$O:$O,MATCH(B635,Intramuraal!$A:$A,0))),IFERROR(IF(INDEX(GVS!$O:$O,MATCH(B635,GVS!$A:$A,0))="","",INDEX(GVS!$O:$O,MATCH(B635,GVS!$A:$A,0))),"")))</f>
        <v>2e lijn</v>
      </c>
      <c r="I635" s="14" t="s">
        <v>7532</v>
      </c>
      <c r="J635" s="14" t="s">
        <v>7547</v>
      </c>
      <c r="K635" s="16" t="s">
        <v>9826</v>
      </c>
      <c r="L635" s="14" t="s">
        <v>7535</v>
      </c>
      <c r="M635" s="14" t="s">
        <v>7536</v>
      </c>
      <c r="N635" s="16" t="s">
        <v>9827</v>
      </c>
      <c r="O635" s="14" t="s">
        <v>7607</v>
      </c>
      <c r="P635" s="14" t="s">
        <v>8400</v>
      </c>
      <c r="Q635" s="16"/>
      <c r="R635" s="14" t="s">
        <v>9828</v>
      </c>
      <c r="S635" s="14" t="s">
        <v>9795</v>
      </c>
      <c r="T635" s="15" t="n">
        <v>46288</v>
      </c>
      <c r="U635" s="14" t="s">
        <v>168</v>
      </c>
    </row>
    <row r="636" customFormat="false" ht="68.25" hidden="false" customHeight="true" outlineLevel="0" collapsed="false">
      <c r="A636" s="14" t="str">
        <f aca="false">IF(B636="","","ARG-"&amp;TEXT(ROW()-1,"0000"))</f>
        <v>ARG-0635</v>
      </c>
      <c r="B636" s="14" t="s">
        <v>686</v>
      </c>
      <c r="C636" s="14" t="str">
        <f aca="false">IF(B636="","",IF(LEFT(B636,3)="INT","Intramuraal",IF(LEFT(B636,3)="GVS","GVS","")))</f>
        <v>Intramuraal</v>
      </c>
      <c r="D636" s="14" t="str">
        <f aca="false">IF(B636="","",IFERROR(INDEX(Intramuraal!$F:$F,MATCH(B636,Intramuraal!$A:$A,0)),IFERROR(INDEX(GVS!$F:$F,MATCH(B636,GVS!$A:$A,0)),"onbekend ID")))</f>
        <v>ravulizumab (Ultomiris®)</v>
      </c>
      <c r="E636" s="15" t="n">
        <f aca="false">IF(B636="","",IFERROR(IF(INDEX(Intramuraal!$C:$C,MATCH(B636,Intramuraal!$A:$A,0))="","",INDEX(Intramuraal!$C:$C,MATCH(B636,Intramuraal!$A:$A,0))),IFERROR(IF(INDEX(GVS!$C:$C,MATCH(B636,GVS!$A:$A,0))="","",INDEX(GVS!$C:$C,MATCH(B636,GVS!$A:$A,0))),"")))</f>
        <v>45999</v>
      </c>
      <c r="F636" s="14" t="str">
        <f aca="false">IF(B636="","",IFERROR(IF(INDEX(Intramuraal!$J:$J,MATCH(B636,Intramuraal!$A:$A,0))="","",INDEX(Intramuraal!$J:$J,MATCH(B636,Intramuraal!$A:$A,0))),IFERROR(IF(INDEX(GVS!$J:$J,MATCH(B636,GVS!$A:$A,0))="","",INDEX(GVS!$J:$J,MATCH(B636,GVS!$A:$A,0))),"")))</f>
        <v>Hematologie (benigne)</v>
      </c>
      <c r="G636" s="14" t="str">
        <f aca="false">IF(B636="","",IFERROR(IF(INDEX(Intramuraal!$N:$N,MATCH(B636,Intramuraal!$A:$A,0))="","",INDEX(Intramuraal!$N:$N,MATCH(B636,Intramuraal!$A:$A,0))),IFERROR(IF(INDEX(GVS!$N:$N,MATCH(B636,GVS!$A:$A,0))="","",INDEX(GVS!$N:$N,MATCH(B636,GVS!$A:$A,0))),"")))</f>
        <v>Overig hematologisch</v>
      </c>
      <c r="H636" s="14" t="str">
        <f aca="false">IF(B636="","",IFERROR(IF(INDEX(Intramuraal!$O:$O,MATCH(B636,Intramuraal!$A:$A,0))="","",INDEX(Intramuraal!$O:$O,MATCH(B636,Intramuraal!$A:$A,0))),IFERROR(IF(INDEX(GVS!$O:$O,MATCH(B636,GVS!$A:$A,0))="","",INDEX(GVS!$O:$O,MATCH(B636,GVS!$A:$A,0))),"")))</f>
        <v>2e lijn</v>
      </c>
      <c r="I636" s="14" t="s">
        <v>7580</v>
      </c>
      <c r="J636" s="14" t="s">
        <v>7564</v>
      </c>
      <c r="K636" s="16" t="s">
        <v>9829</v>
      </c>
      <c r="L636" s="14" t="s">
        <v>7586</v>
      </c>
      <c r="M636" s="14" t="s">
        <v>7536</v>
      </c>
      <c r="N636" s="16" t="s">
        <v>9830</v>
      </c>
      <c r="O636" s="14" t="s">
        <v>7607</v>
      </c>
      <c r="P636" s="14" t="s">
        <v>9643</v>
      </c>
      <c r="Q636" s="16"/>
      <c r="R636" s="14" t="s">
        <v>9831</v>
      </c>
      <c r="S636" s="14" t="s">
        <v>9795</v>
      </c>
      <c r="T636" s="15" t="n">
        <v>46288</v>
      </c>
      <c r="U636" s="14" t="s">
        <v>168</v>
      </c>
    </row>
    <row r="637" customFormat="false" ht="57" hidden="false" customHeight="true" outlineLevel="0" collapsed="false">
      <c r="A637" s="14" t="str">
        <f aca="false">IF(B637="","","ARG-"&amp;TEXT(ROW()-1,"0000"))</f>
        <v>ARG-0636</v>
      </c>
      <c r="B637" s="14" t="s">
        <v>686</v>
      </c>
      <c r="C637" s="14" t="str">
        <f aca="false">IF(B637="","",IF(LEFT(B637,3)="INT","Intramuraal",IF(LEFT(B637,3)="GVS","GVS","")))</f>
        <v>Intramuraal</v>
      </c>
      <c r="D637" s="14" t="str">
        <f aca="false">IF(B637="","",IFERROR(INDEX(Intramuraal!$F:$F,MATCH(B637,Intramuraal!$A:$A,0)),IFERROR(INDEX(GVS!$F:$F,MATCH(B637,GVS!$A:$A,0)),"onbekend ID")))</f>
        <v>ravulizumab (Ultomiris®)</v>
      </c>
      <c r="E637" s="15" t="n">
        <f aca="false">IF(B637="","",IFERROR(IF(INDEX(Intramuraal!$C:$C,MATCH(B637,Intramuraal!$A:$A,0))="","",INDEX(Intramuraal!$C:$C,MATCH(B637,Intramuraal!$A:$A,0))),IFERROR(IF(INDEX(GVS!$C:$C,MATCH(B637,GVS!$A:$A,0))="","",INDEX(GVS!$C:$C,MATCH(B637,GVS!$A:$A,0))),"")))</f>
        <v>45999</v>
      </c>
      <c r="F637" s="14" t="str">
        <f aca="false">IF(B637="","",IFERROR(IF(INDEX(Intramuraal!$J:$J,MATCH(B637,Intramuraal!$A:$A,0))="","",INDEX(Intramuraal!$J:$J,MATCH(B637,Intramuraal!$A:$A,0))),IFERROR(IF(INDEX(GVS!$J:$J,MATCH(B637,GVS!$A:$A,0))="","",INDEX(GVS!$J:$J,MATCH(B637,GVS!$A:$A,0))),"")))</f>
        <v>Hematologie (benigne)</v>
      </c>
      <c r="G637" s="14" t="str">
        <f aca="false">IF(B637="","",IFERROR(IF(INDEX(Intramuraal!$N:$N,MATCH(B637,Intramuraal!$A:$A,0))="","",INDEX(Intramuraal!$N:$N,MATCH(B637,Intramuraal!$A:$A,0))),IFERROR(IF(INDEX(GVS!$N:$N,MATCH(B637,GVS!$A:$A,0))="","",INDEX(GVS!$N:$N,MATCH(B637,GVS!$A:$A,0))),"")))</f>
        <v>Overig hematologisch</v>
      </c>
      <c r="H637" s="14" t="str">
        <f aca="false">IF(B637="","",IFERROR(IF(INDEX(Intramuraal!$O:$O,MATCH(B637,Intramuraal!$A:$A,0))="","",INDEX(Intramuraal!$O:$O,MATCH(B637,Intramuraal!$A:$A,0))),IFERROR(IF(INDEX(GVS!$O:$O,MATCH(B637,GVS!$A:$A,0))="","",INDEX(GVS!$O:$O,MATCH(B637,GVS!$A:$A,0))),"")))</f>
        <v>2e lijn</v>
      </c>
      <c r="I637" s="14" t="s">
        <v>7658</v>
      </c>
      <c r="J637" s="14" t="s">
        <v>7903</v>
      </c>
      <c r="K637" s="16" t="s">
        <v>9832</v>
      </c>
      <c r="L637" s="14" t="s">
        <v>7549</v>
      </c>
      <c r="M637" s="14" t="s">
        <v>7543</v>
      </c>
      <c r="N637" s="16" t="s">
        <v>9833</v>
      </c>
      <c r="O637" s="14" t="s">
        <v>7662</v>
      </c>
      <c r="P637" s="14" t="s">
        <v>8427</v>
      </c>
      <c r="Q637" s="16"/>
      <c r="R637" s="14" t="s">
        <v>9834</v>
      </c>
      <c r="S637" s="14" t="s">
        <v>9795</v>
      </c>
      <c r="T637" s="15" t="n">
        <v>46288</v>
      </c>
      <c r="U637" s="14" t="s">
        <v>168</v>
      </c>
    </row>
    <row r="638" customFormat="false" ht="79.5" hidden="false" customHeight="true" outlineLevel="0" collapsed="false">
      <c r="A638" s="14" t="str">
        <f aca="false">IF(B638="","","ARG-"&amp;TEXT(ROW()-1,"0000"))</f>
        <v>ARG-0637</v>
      </c>
      <c r="B638" s="14" t="s">
        <v>674</v>
      </c>
      <c r="C638" s="14" t="str">
        <f aca="false">IF(B638="","",IF(LEFT(B638,3)="INT","Intramuraal",IF(LEFT(B638,3)="GVS","GVS","")))</f>
        <v>Intramuraal</v>
      </c>
      <c r="D638" s="14" t="str">
        <f aca="false">IF(B638="","",IFERROR(INDEX(Intramuraal!$F:$F,MATCH(B638,Intramuraal!$A:$A,0)),IFERROR(INDEX(GVS!$F:$F,MATCH(B638,GVS!$A:$A,0)),"onbekend ID")))</f>
        <v>upadacitinib (Rinvoq®)</v>
      </c>
      <c r="E638" s="15" t="n">
        <f aca="false">IF(B638="","",IFERROR(IF(INDEX(Intramuraal!$C:$C,MATCH(B638,Intramuraal!$A:$A,0))="","",INDEX(Intramuraal!$C:$C,MATCH(B638,Intramuraal!$A:$A,0))),IFERROR(IF(INDEX(GVS!$C:$C,MATCH(B638,GVS!$A:$A,0))="","",INDEX(GVS!$C:$C,MATCH(B638,GVS!$A:$A,0))),"")))</f>
        <v>46003</v>
      </c>
      <c r="F638" s="14" t="str">
        <f aca="false">IF(B638="","",IFERROR(IF(INDEX(Intramuraal!$J:$J,MATCH(B638,Intramuraal!$A:$A,0))="","",INDEX(Intramuraal!$J:$J,MATCH(B638,Intramuraal!$A:$A,0))),IFERROR(IF(INDEX(GVS!$J:$J,MATCH(B638,GVS!$A:$A,0))="","",INDEX(GVS!$J:$J,MATCH(B638,GVS!$A:$A,0))),"")))</f>
        <v>Immunologie / IBD / dermatologie / reumatologie</v>
      </c>
      <c r="G638" s="14" t="str">
        <f aca="false">IF(B638="","",IFERROR(IF(INDEX(Intramuraal!$N:$N,MATCH(B638,Intramuraal!$A:$A,0))="","",INDEX(Intramuraal!$N:$N,MATCH(B638,Intramuraal!$A:$A,0))),IFERROR(IF(INDEX(GVS!$N:$N,MATCH(B638,GVS!$A:$A,0))="","",INDEX(GVS!$N:$N,MATCH(B638,GVS!$A:$A,0))),"")))</f>
        <v>Niet-oncologisch (zie Indicatie)</v>
      </c>
      <c r="H638" s="14" t="str">
        <f aca="false">IF(B638="","",IFERROR(IF(INDEX(Intramuraal!$O:$O,MATCH(B638,Intramuraal!$A:$A,0))="","",INDEX(Intramuraal!$O:$O,MATCH(B638,Intramuraal!$A:$A,0))),IFERROR(IF(INDEX(GVS!$O:$O,MATCH(B638,GVS!$A:$A,0))="","",INDEX(GVS!$O:$O,MATCH(B638,GVS!$A:$A,0))),"")))</f>
        <v>2e lijn</v>
      </c>
      <c r="I638" s="14" t="s">
        <v>7532</v>
      </c>
      <c r="J638" s="14" t="s">
        <v>7533</v>
      </c>
      <c r="K638" s="16" t="s">
        <v>9835</v>
      </c>
      <c r="L638" s="14" t="s">
        <v>7586</v>
      </c>
      <c r="M638" s="14" t="s">
        <v>7536</v>
      </c>
      <c r="N638" s="16" t="s">
        <v>9836</v>
      </c>
      <c r="O638" s="14" t="s">
        <v>7607</v>
      </c>
      <c r="P638" s="14" t="s">
        <v>8400</v>
      </c>
      <c r="Q638" s="16"/>
      <c r="R638" s="14" t="s">
        <v>9837</v>
      </c>
      <c r="S638" s="14" t="s">
        <v>9795</v>
      </c>
      <c r="T638" s="15" t="n">
        <v>46288</v>
      </c>
      <c r="U638" s="14" t="s">
        <v>168</v>
      </c>
    </row>
    <row r="639" customFormat="false" ht="45.75" hidden="false" customHeight="true" outlineLevel="0" collapsed="false">
      <c r="A639" s="14" t="str">
        <f aca="false">IF(B639="","","ARG-"&amp;TEXT(ROW()-1,"0000"))</f>
        <v>ARG-0638</v>
      </c>
      <c r="B639" s="14" t="s">
        <v>674</v>
      </c>
      <c r="C639" s="14" t="str">
        <f aca="false">IF(B639="","",IF(LEFT(B639,3)="INT","Intramuraal",IF(LEFT(B639,3)="GVS","GVS","")))</f>
        <v>Intramuraal</v>
      </c>
      <c r="D639" s="14" t="str">
        <f aca="false">IF(B639="","",IFERROR(INDEX(Intramuraal!$F:$F,MATCH(B639,Intramuraal!$A:$A,0)),IFERROR(INDEX(GVS!$F:$F,MATCH(B639,GVS!$A:$A,0)),"onbekend ID")))</f>
        <v>upadacitinib (Rinvoq®)</v>
      </c>
      <c r="E639" s="15" t="n">
        <f aca="false">IF(B639="","",IFERROR(IF(INDEX(Intramuraal!$C:$C,MATCH(B639,Intramuraal!$A:$A,0))="","",INDEX(Intramuraal!$C:$C,MATCH(B639,Intramuraal!$A:$A,0))),IFERROR(IF(INDEX(GVS!$C:$C,MATCH(B639,GVS!$A:$A,0))="","",INDEX(GVS!$C:$C,MATCH(B639,GVS!$A:$A,0))),"")))</f>
        <v>46003</v>
      </c>
      <c r="F639" s="14" t="str">
        <f aca="false">IF(B639="","",IFERROR(IF(INDEX(Intramuraal!$J:$J,MATCH(B639,Intramuraal!$A:$A,0))="","",INDEX(Intramuraal!$J:$J,MATCH(B639,Intramuraal!$A:$A,0))),IFERROR(IF(INDEX(GVS!$J:$J,MATCH(B639,GVS!$A:$A,0))="","",INDEX(GVS!$J:$J,MATCH(B639,GVS!$A:$A,0))),"")))</f>
        <v>Immunologie / IBD / dermatologie / reumatologie</v>
      </c>
      <c r="G639" s="14" t="str">
        <f aca="false">IF(B639="","",IFERROR(IF(INDEX(Intramuraal!$N:$N,MATCH(B639,Intramuraal!$A:$A,0))="","",INDEX(Intramuraal!$N:$N,MATCH(B639,Intramuraal!$A:$A,0))),IFERROR(IF(INDEX(GVS!$N:$N,MATCH(B639,GVS!$A:$A,0))="","",INDEX(GVS!$N:$N,MATCH(B639,GVS!$A:$A,0))),"")))</f>
        <v>Niet-oncologisch (zie Indicatie)</v>
      </c>
      <c r="H639" s="14" t="str">
        <f aca="false">IF(B639="","",IFERROR(IF(INDEX(Intramuraal!$O:$O,MATCH(B639,Intramuraal!$A:$A,0))="","",INDEX(Intramuraal!$O:$O,MATCH(B639,Intramuraal!$A:$A,0))),IFERROR(IF(INDEX(GVS!$O:$O,MATCH(B639,GVS!$A:$A,0))="","",INDEX(GVS!$O:$O,MATCH(B639,GVS!$A:$A,0))),"")))</f>
        <v>2e lijn</v>
      </c>
      <c r="I639" s="14" t="s">
        <v>7570</v>
      </c>
      <c r="J639" s="14" t="s">
        <v>2691</v>
      </c>
      <c r="K639" s="16" t="s">
        <v>9838</v>
      </c>
      <c r="L639" s="14" t="s">
        <v>7566</v>
      </c>
      <c r="M639" s="14" t="s">
        <v>7550</v>
      </c>
      <c r="N639" s="16" t="s">
        <v>9839</v>
      </c>
      <c r="O639" s="14" t="s">
        <v>7607</v>
      </c>
      <c r="P639" s="14" t="s">
        <v>9518</v>
      </c>
      <c r="Q639" s="16"/>
      <c r="R639" s="14" t="s">
        <v>9840</v>
      </c>
      <c r="S639" s="14" t="s">
        <v>9795</v>
      </c>
      <c r="T639" s="15" t="n">
        <v>46288</v>
      </c>
      <c r="U639" s="14" t="s">
        <v>168</v>
      </c>
    </row>
    <row r="640" customFormat="false" ht="68.25" hidden="false" customHeight="true" outlineLevel="0" collapsed="false">
      <c r="A640" s="14" t="str">
        <f aca="false">IF(B640="","","ARG-"&amp;TEXT(ROW()-1,"0000"))</f>
        <v>ARG-0639</v>
      </c>
      <c r="B640" s="14" t="s">
        <v>658</v>
      </c>
      <c r="C640" s="14" t="str">
        <f aca="false">IF(B640="","",IF(LEFT(B640,3)="INT","Intramuraal",IF(LEFT(B640,3)="GVS","GVS","")))</f>
        <v>Intramuraal</v>
      </c>
      <c r="D640" s="14" t="str">
        <f aca="false">IF(B640="","",IFERROR(INDEX(Intramuraal!$F:$F,MATCH(B640,Intramuraal!$A:$A,0)),IFERROR(INDEX(GVS!$F:$F,MATCH(B640,GVS!$A:$A,0)),"onbekend ID")))</f>
        <v>nemolizumab (Nemluvio®)</v>
      </c>
      <c r="E640" s="15" t="n">
        <f aca="false">IF(B640="","",IFERROR(IF(INDEX(Intramuraal!$C:$C,MATCH(B640,Intramuraal!$A:$A,0))="","",INDEX(Intramuraal!$C:$C,MATCH(B640,Intramuraal!$A:$A,0))),IFERROR(IF(INDEX(GVS!$C:$C,MATCH(B640,GVS!$A:$A,0))="","",INDEX(GVS!$C:$C,MATCH(B640,GVS!$A:$A,0))),"")))</f>
        <v>46010</v>
      </c>
      <c r="F640" s="14" t="str">
        <f aca="false">IF(B640="","",IFERROR(IF(INDEX(Intramuraal!$J:$J,MATCH(B640,Intramuraal!$A:$A,0))="","",INDEX(Intramuraal!$J:$J,MATCH(B640,Intramuraal!$A:$A,0))),IFERROR(IF(INDEX(GVS!$J:$J,MATCH(B640,GVS!$A:$A,0))="","",INDEX(GVS!$J:$J,MATCH(B640,GVS!$A:$A,0))),"")))</f>
        <v>Immunologie / IBD / dermatologie / reumatologie</v>
      </c>
      <c r="G640" s="14" t="str">
        <f aca="false">IF(B640="","",IFERROR(IF(INDEX(Intramuraal!$N:$N,MATCH(B640,Intramuraal!$A:$A,0))="","",INDEX(Intramuraal!$N:$N,MATCH(B640,Intramuraal!$A:$A,0))),IFERROR(IF(INDEX(GVS!$N:$N,MATCH(B640,GVS!$A:$A,0))="","",INDEX(GVS!$N:$N,MATCH(B640,GVS!$A:$A,0))),"")))</f>
        <v>Niet-oncologisch (zie Indicatie)</v>
      </c>
      <c r="H640" s="14" t="str">
        <f aca="false">IF(B640="","",IFERROR(IF(INDEX(Intramuraal!$O:$O,MATCH(B640,Intramuraal!$A:$A,0))="","",INDEX(Intramuraal!$O:$O,MATCH(B640,Intramuraal!$A:$A,0))),IFERROR(IF(INDEX(GVS!$O:$O,MATCH(B640,GVS!$A:$A,0))="","",INDEX(GVS!$O:$O,MATCH(B640,GVS!$A:$A,0))),"")))</f>
        <v>3e lijn of later</v>
      </c>
      <c r="I640" s="14" t="s">
        <v>7532</v>
      </c>
      <c r="J640" s="14" t="s">
        <v>8069</v>
      </c>
      <c r="K640" s="16" t="s">
        <v>9841</v>
      </c>
      <c r="L640" s="14" t="s">
        <v>7535</v>
      </c>
      <c r="M640" s="14" t="s">
        <v>7536</v>
      </c>
      <c r="N640" s="16" t="s">
        <v>9842</v>
      </c>
      <c r="O640" s="14" t="s">
        <v>7607</v>
      </c>
      <c r="P640" s="14" t="s">
        <v>9522</v>
      </c>
      <c r="Q640" s="16"/>
      <c r="R640" s="14" t="s">
        <v>9843</v>
      </c>
      <c r="S640" s="14" t="s">
        <v>9795</v>
      </c>
      <c r="T640" s="15" t="n">
        <v>46288</v>
      </c>
      <c r="U640" s="14" t="s">
        <v>168</v>
      </c>
    </row>
    <row r="641" customFormat="false" ht="68.25" hidden="false" customHeight="true" outlineLevel="0" collapsed="false">
      <c r="A641" s="14" t="str">
        <f aca="false">IF(B641="","","ARG-"&amp;TEXT(ROW()-1,"0000"))</f>
        <v>ARG-0640</v>
      </c>
      <c r="B641" s="14" t="s">
        <v>658</v>
      </c>
      <c r="C641" s="14" t="str">
        <f aca="false">IF(B641="","",IF(LEFT(B641,3)="INT","Intramuraal",IF(LEFT(B641,3)="GVS","GVS","")))</f>
        <v>Intramuraal</v>
      </c>
      <c r="D641" s="14" t="str">
        <f aca="false">IF(B641="","",IFERROR(INDEX(Intramuraal!$F:$F,MATCH(B641,Intramuraal!$A:$A,0)),IFERROR(INDEX(GVS!$F:$F,MATCH(B641,GVS!$A:$A,0)),"onbekend ID")))</f>
        <v>nemolizumab (Nemluvio®)</v>
      </c>
      <c r="E641" s="15" t="n">
        <f aca="false">IF(B641="","",IFERROR(IF(INDEX(Intramuraal!$C:$C,MATCH(B641,Intramuraal!$A:$A,0))="","",INDEX(Intramuraal!$C:$C,MATCH(B641,Intramuraal!$A:$A,0))),IFERROR(IF(INDEX(GVS!$C:$C,MATCH(B641,GVS!$A:$A,0))="","",INDEX(GVS!$C:$C,MATCH(B641,GVS!$A:$A,0))),"")))</f>
        <v>46010</v>
      </c>
      <c r="F641" s="14" t="str">
        <f aca="false">IF(B641="","",IFERROR(IF(INDEX(Intramuraal!$J:$J,MATCH(B641,Intramuraal!$A:$A,0))="","",INDEX(Intramuraal!$J:$J,MATCH(B641,Intramuraal!$A:$A,0))),IFERROR(IF(INDEX(GVS!$J:$J,MATCH(B641,GVS!$A:$A,0))="","",INDEX(GVS!$J:$J,MATCH(B641,GVS!$A:$A,0))),"")))</f>
        <v>Immunologie / IBD / dermatologie / reumatologie</v>
      </c>
      <c r="G641" s="14" t="str">
        <f aca="false">IF(B641="","",IFERROR(IF(INDEX(Intramuraal!$N:$N,MATCH(B641,Intramuraal!$A:$A,0))="","",INDEX(Intramuraal!$N:$N,MATCH(B641,Intramuraal!$A:$A,0))),IFERROR(IF(INDEX(GVS!$N:$N,MATCH(B641,GVS!$A:$A,0))="","",INDEX(GVS!$N:$N,MATCH(B641,GVS!$A:$A,0))),"")))</f>
        <v>Niet-oncologisch (zie Indicatie)</v>
      </c>
      <c r="H641" s="14" t="str">
        <f aca="false">IF(B641="","",IFERROR(IF(INDEX(Intramuraal!$O:$O,MATCH(B641,Intramuraal!$A:$A,0))="","",INDEX(Intramuraal!$O:$O,MATCH(B641,Intramuraal!$A:$A,0))),IFERROR(IF(INDEX(GVS!$O:$O,MATCH(B641,GVS!$A:$A,0))="","",INDEX(GVS!$O:$O,MATCH(B641,GVS!$A:$A,0))),"")))</f>
        <v>3e lijn of later</v>
      </c>
      <c r="I641" s="14" t="s">
        <v>7658</v>
      </c>
      <c r="J641" s="14" t="s">
        <v>7659</v>
      </c>
      <c r="K641" s="16" t="s">
        <v>9844</v>
      </c>
      <c r="L641" s="14" t="s">
        <v>7549</v>
      </c>
      <c r="M641" s="14" t="s">
        <v>7543</v>
      </c>
      <c r="N641" s="16" t="s">
        <v>9845</v>
      </c>
      <c r="O641" s="14" t="s">
        <v>7662</v>
      </c>
      <c r="P641" s="14" t="s">
        <v>9507</v>
      </c>
      <c r="Q641" s="16"/>
      <c r="R641" s="14" t="s">
        <v>9846</v>
      </c>
      <c r="S641" s="14" t="s">
        <v>9795</v>
      </c>
      <c r="T641" s="15" t="n">
        <v>46288</v>
      </c>
      <c r="U641" s="14" t="s">
        <v>168</v>
      </c>
    </row>
    <row r="642" customFormat="false" ht="68.25" hidden="false" customHeight="true" outlineLevel="0" collapsed="false">
      <c r="A642" s="14" t="str">
        <f aca="false">IF(B642="","","ARG-"&amp;TEXT(ROW()-1,"0000"))</f>
        <v>ARG-0641</v>
      </c>
      <c r="B642" s="14" t="s">
        <v>645</v>
      </c>
      <c r="C642" s="14" t="str">
        <f aca="false">IF(B642="","",IF(LEFT(B642,3)="INT","Intramuraal",IF(LEFT(B642,3)="GVS","GVS","")))</f>
        <v>Intramuraal</v>
      </c>
      <c r="D642" s="14" t="str">
        <f aca="false">IF(B642="","",IFERROR(INDEX(Intramuraal!$F:$F,MATCH(B642,Intramuraal!$A:$A,0)),IFERROR(INDEX(GVS!$F:$F,MATCH(B642,GVS!$A:$A,0)),"onbekend ID")))</f>
        <v>osimertinib (Tagrisso®)</v>
      </c>
      <c r="E642" s="15" t="n">
        <f aca="false">IF(B642="","",IFERROR(IF(INDEX(Intramuraal!$C:$C,MATCH(B642,Intramuraal!$A:$A,0))="","",INDEX(Intramuraal!$C:$C,MATCH(B642,Intramuraal!$A:$A,0))),IFERROR(IF(INDEX(GVS!$C:$C,MATCH(B642,GVS!$A:$A,0))="","",INDEX(GVS!$C:$C,MATCH(B642,GVS!$A:$A,0))),"")))</f>
        <v>46051</v>
      </c>
      <c r="F642" s="14" t="str">
        <f aca="false">IF(B642="","",IFERROR(IF(INDEX(Intramuraal!$J:$J,MATCH(B642,Intramuraal!$A:$A,0))="","",INDEX(Intramuraal!$J:$J,MATCH(B642,Intramuraal!$A:$A,0))),IFERROR(IF(INDEX(GVS!$J:$J,MATCH(B642,GVS!$A:$A,0))="","",INDEX(GVS!$J:$J,MATCH(B642,GVS!$A:$A,0))),"")))</f>
        <v>Oncologie (solide tumoren)</v>
      </c>
      <c r="G642" s="14" t="str">
        <f aca="false">IF(B642="","",IFERROR(IF(INDEX(Intramuraal!$N:$N,MATCH(B642,Intramuraal!$A:$A,0))="","",INDEX(Intramuraal!$N:$N,MATCH(B642,Intramuraal!$A:$A,0))),IFERROR(IF(INDEX(GVS!$N:$N,MATCH(B642,GVS!$A:$A,0))="","",INDEX(GVS!$N:$N,MATCH(B642,GVS!$A:$A,0))),"")))</f>
        <v>Longkanker (NSCLC/SCLC)</v>
      </c>
      <c r="H642" s="14" t="str">
        <f aca="false">IF(B642="","",IFERROR(IF(INDEX(Intramuraal!$O:$O,MATCH(B642,Intramuraal!$A:$A,0))="","",INDEX(Intramuraal!$O:$O,MATCH(B642,Intramuraal!$A:$A,0))),IFERROR(IF(INDEX(GVS!$O:$O,MATCH(B642,GVS!$A:$A,0))="","",INDEX(GVS!$O:$O,MATCH(B642,GVS!$A:$A,0))),"")))</f>
        <v>Onderhoud / consolidatie</v>
      </c>
      <c r="I642" s="14" t="s">
        <v>7532</v>
      </c>
      <c r="J642" s="14" t="s">
        <v>7673</v>
      </c>
      <c r="K642" s="16" t="s">
        <v>9847</v>
      </c>
      <c r="L642" s="14" t="s">
        <v>7535</v>
      </c>
      <c r="M642" s="14" t="s">
        <v>7536</v>
      </c>
      <c r="N642" s="16" t="s">
        <v>9848</v>
      </c>
      <c r="O642" s="14" t="s">
        <v>7607</v>
      </c>
      <c r="P642" s="14" t="s">
        <v>9522</v>
      </c>
      <c r="Q642" s="16"/>
      <c r="R642" s="14" t="s">
        <v>9849</v>
      </c>
      <c r="S642" s="14" t="s">
        <v>9795</v>
      </c>
      <c r="T642" s="15" t="n">
        <v>46288</v>
      </c>
      <c r="U642" s="14" t="s">
        <v>168</v>
      </c>
    </row>
    <row r="643" customFormat="false" ht="90.75" hidden="false" customHeight="true" outlineLevel="0" collapsed="false">
      <c r="A643" s="14" t="str">
        <f aca="false">IF(B643="","","ARG-"&amp;TEXT(ROW()-1,"0000"))</f>
        <v>ARG-0642</v>
      </c>
      <c r="B643" s="14" t="s">
        <v>645</v>
      </c>
      <c r="C643" s="14" t="str">
        <f aca="false">IF(B643="","",IF(LEFT(B643,3)="INT","Intramuraal",IF(LEFT(B643,3)="GVS","GVS","")))</f>
        <v>Intramuraal</v>
      </c>
      <c r="D643" s="14" t="str">
        <f aca="false">IF(B643="","",IFERROR(INDEX(Intramuraal!$F:$F,MATCH(B643,Intramuraal!$A:$A,0)),IFERROR(INDEX(GVS!$F:$F,MATCH(B643,GVS!$A:$A,0)),"onbekend ID")))</f>
        <v>osimertinib (Tagrisso®)</v>
      </c>
      <c r="E643" s="15" t="n">
        <f aca="false">IF(B643="","",IFERROR(IF(INDEX(Intramuraal!$C:$C,MATCH(B643,Intramuraal!$A:$A,0))="","",INDEX(Intramuraal!$C:$C,MATCH(B643,Intramuraal!$A:$A,0))),IFERROR(IF(INDEX(GVS!$C:$C,MATCH(B643,GVS!$A:$A,0))="","",INDEX(GVS!$C:$C,MATCH(B643,GVS!$A:$A,0))),"")))</f>
        <v>46051</v>
      </c>
      <c r="F643" s="14" t="str">
        <f aca="false">IF(B643="","",IFERROR(IF(INDEX(Intramuraal!$J:$J,MATCH(B643,Intramuraal!$A:$A,0))="","",INDEX(Intramuraal!$J:$J,MATCH(B643,Intramuraal!$A:$A,0))),IFERROR(IF(INDEX(GVS!$J:$J,MATCH(B643,GVS!$A:$A,0))="","",INDEX(GVS!$J:$J,MATCH(B643,GVS!$A:$A,0))),"")))</f>
        <v>Oncologie (solide tumoren)</v>
      </c>
      <c r="G643" s="14" t="str">
        <f aca="false">IF(B643="","",IFERROR(IF(INDEX(Intramuraal!$N:$N,MATCH(B643,Intramuraal!$A:$A,0))="","",INDEX(Intramuraal!$N:$N,MATCH(B643,Intramuraal!$A:$A,0))),IFERROR(IF(INDEX(GVS!$N:$N,MATCH(B643,GVS!$A:$A,0))="","",INDEX(GVS!$N:$N,MATCH(B643,GVS!$A:$A,0))),"")))</f>
        <v>Longkanker (NSCLC/SCLC)</v>
      </c>
      <c r="H643" s="14" t="str">
        <f aca="false">IF(B643="","",IFERROR(IF(INDEX(Intramuraal!$O:$O,MATCH(B643,Intramuraal!$A:$A,0))="","",INDEX(Intramuraal!$O:$O,MATCH(B643,Intramuraal!$A:$A,0))),IFERROR(IF(INDEX(GVS!$O:$O,MATCH(B643,GVS!$A:$A,0))="","",INDEX(GVS!$O:$O,MATCH(B643,GVS!$A:$A,0))),"")))</f>
        <v>Onderhoud / consolidatie</v>
      </c>
      <c r="I643" s="14" t="s">
        <v>7580</v>
      </c>
      <c r="J643" s="14" t="s">
        <v>7559</v>
      </c>
      <c r="K643" s="16" t="s">
        <v>9850</v>
      </c>
      <c r="L643" s="14" t="s">
        <v>7586</v>
      </c>
      <c r="M643" s="14" t="s">
        <v>7536</v>
      </c>
      <c r="N643" s="16" t="s">
        <v>9851</v>
      </c>
      <c r="O643" s="14" t="s">
        <v>7607</v>
      </c>
      <c r="P643" s="14" t="s">
        <v>9807</v>
      </c>
      <c r="Q643" s="16"/>
      <c r="R643" s="14" t="s">
        <v>9852</v>
      </c>
      <c r="S643" s="14" t="s">
        <v>9795</v>
      </c>
      <c r="T643" s="15" t="n">
        <v>46288</v>
      </c>
      <c r="U643" s="14" t="s">
        <v>168</v>
      </c>
    </row>
    <row r="644" customFormat="false" ht="57" hidden="false" customHeight="true" outlineLevel="0" collapsed="false">
      <c r="A644" s="14" t="str">
        <f aca="false">IF(B644="","","ARG-"&amp;TEXT(ROW()-1,"0000"))</f>
        <v>ARG-0643</v>
      </c>
      <c r="B644" s="14" t="s">
        <v>645</v>
      </c>
      <c r="C644" s="14" t="str">
        <f aca="false">IF(B644="","",IF(LEFT(B644,3)="INT","Intramuraal",IF(LEFT(B644,3)="GVS","GVS","")))</f>
        <v>Intramuraal</v>
      </c>
      <c r="D644" s="14" t="str">
        <f aca="false">IF(B644="","",IFERROR(INDEX(Intramuraal!$F:$F,MATCH(B644,Intramuraal!$A:$A,0)),IFERROR(INDEX(GVS!$F:$F,MATCH(B644,GVS!$A:$A,0)),"onbekend ID")))</f>
        <v>osimertinib (Tagrisso®)</v>
      </c>
      <c r="E644" s="15" t="n">
        <f aca="false">IF(B644="","",IFERROR(IF(INDEX(Intramuraal!$C:$C,MATCH(B644,Intramuraal!$A:$A,0))="","",INDEX(Intramuraal!$C:$C,MATCH(B644,Intramuraal!$A:$A,0))),IFERROR(IF(INDEX(GVS!$C:$C,MATCH(B644,GVS!$A:$A,0))="","",INDEX(GVS!$C:$C,MATCH(B644,GVS!$A:$A,0))),"")))</f>
        <v>46051</v>
      </c>
      <c r="F644" s="14" t="str">
        <f aca="false">IF(B644="","",IFERROR(IF(INDEX(Intramuraal!$J:$J,MATCH(B644,Intramuraal!$A:$A,0))="","",INDEX(Intramuraal!$J:$J,MATCH(B644,Intramuraal!$A:$A,0))),IFERROR(IF(INDEX(GVS!$J:$J,MATCH(B644,GVS!$A:$A,0))="","",INDEX(GVS!$J:$J,MATCH(B644,GVS!$A:$A,0))),"")))</f>
        <v>Oncologie (solide tumoren)</v>
      </c>
      <c r="G644" s="14" t="str">
        <f aca="false">IF(B644="","",IFERROR(IF(INDEX(Intramuraal!$N:$N,MATCH(B644,Intramuraal!$A:$A,0))="","",INDEX(Intramuraal!$N:$N,MATCH(B644,Intramuraal!$A:$A,0))),IFERROR(IF(INDEX(GVS!$N:$N,MATCH(B644,GVS!$A:$A,0))="","",INDEX(GVS!$N:$N,MATCH(B644,GVS!$A:$A,0))),"")))</f>
        <v>Longkanker (NSCLC/SCLC)</v>
      </c>
      <c r="H644" s="14" t="str">
        <f aca="false">IF(B644="","",IFERROR(IF(INDEX(Intramuraal!$O:$O,MATCH(B644,Intramuraal!$A:$A,0))="","",INDEX(Intramuraal!$O:$O,MATCH(B644,Intramuraal!$A:$A,0))),IFERROR(IF(INDEX(GVS!$O:$O,MATCH(B644,GVS!$A:$A,0))="","",INDEX(GVS!$O:$O,MATCH(B644,GVS!$A:$A,0))),"")))</f>
        <v>Onderhoud / consolidatie</v>
      </c>
      <c r="I644" s="14" t="s">
        <v>7658</v>
      </c>
      <c r="J644" s="14" t="s">
        <v>7659</v>
      </c>
      <c r="K644" s="16" t="s">
        <v>9853</v>
      </c>
      <c r="L644" s="14" t="s">
        <v>7586</v>
      </c>
      <c r="M644" s="14" t="s">
        <v>7543</v>
      </c>
      <c r="N644" s="16" t="s">
        <v>9854</v>
      </c>
      <c r="O644" s="14" t="s">
        <v>7662</v>
      </c>
      <c r="P644" s="14" t="s">
        <v>9855</v>
      </c>
      <c r="Q644" s="16"/>
      <c r="R644" s="14" t="s">
        <v>9856</v>
      </c>
      <c r="S644" s="14" t="s">
        <v>9795</v>
      </c>
      <c r="T644" s="15" t="n">
        <v>46288</v>
      </c>
      <c r="U644" s="14" t="s">
        <v>168</v>
      </c>
    </row>
    <row r="645" customFormat="false" ht="79.5" hidden="false" customHeight="true" outlineLevel="0" collapsed="false">
      <c r="A645" s="14" t="str">
        <f aca="false">IF(B645="","","ARG-"&amp;TEXT(ROW()-1,"0000"))</f>
        <v>ARG-0644</v>
      </c>
      <c r="B645" s="14" t="s">
        <v>598</v>
      </c>
      <c r="C645" s="14" t="str">
        <f aca="false">IF(B645="","",IF(LEFT(B645,3)="INT","Intramuraal",IF(LEFT(B645,3)="GVS","GVS","")))</f>
        <v>Intramuraal</v>
      </c>
      <c r="D645" s="14" t="str">
        <f aca="false">IF(B645="","",IFERROR(INDEX(Intramuraal!$F:$F,MATCH(B645,Intramuraal!$A:$A,0)),IFERROR(INDEX(GVS!$F:$F,MATCH(B645,GVS!$A:$A,0)),"onbekend ID")))</f>
        <v>lecanemab (Leqembi ®)</v>
      </c>
      <c r="E645" s="15" t="n">
        <f aca="false">IF(B645="","",IFERROR(IF(INDEX(Intramuraal!$C:$C,MATCH(B645,Intramuraal!$A:$A,0))="","",INDEX(Intramuraal!$C:$C,MATCH(B645,Intramuraal!$A:$A,0))),IFERROR(IF(INDEX(GVS!$C:$C,MATCH(B645,GVS!$A:$A,0))="","",INDEX(GVS!$C:$C,MATCH(B645,GVS!$A:$A,0))),"")))</f>
        <v>46066</v>
      </c>
      <c r="F645" s="14" t="str">
        <f aca="false">IF(B645="","",IFERROR(IF(INDEX(Intramuraal!$J:$J,MATCH(B645,Intramuraal!$A:$A,0))="","",INDEX(Intramuraal!$J:$J,MATCH(B645,Intramuraal!$A:$A,0))),IFERROR(IF(INDEX(GVS!$J:$J,MATCH(B645,GVS!$A:$A,0))="","",INDEX(GVS!$J:$J,MATCH(B645,GVS!$A:$A,0))),"")))</f>
        <v>Neurologie</v>
      </c>
      <c r="G645" s="14" t="str">
        <f aca="false">IF(B645="","",IFERROR(IF(INDEX(Intramuraal!$N:$N,MATCH(B645,Intramuraal!$A:$A,0))="","",INDEX(Intramuraal!$N:$N,MATCH(B645,Intramuraal!$A:$A,0))),IFERROR(IF(INDEX(GVS!$N:$N,MATCH(B645,GVS!$A:$A,0))="","",INDEX(GVS!$N:$N,MATCH(B645,GVS!$A:$A,0))),"")))</f>
        <v>Niet-oncologisch (zie Indicatie)</v>
      </c>
      <c r="H645" s="14" t="str">
        <f aca="false">IF(B645="","",IFERROR(IF(INDEX(Intramuraal!$O:$O,MATCH(B645,Intramuraal!$A:$A,0))="","",INDEX(Intramuraal!$O:$O,MATCH(B645,Intramuraal!$A:$A,0))),IFERROR(IF(INDEX(GVS!$O:$O,MATCH(B645,GVS!$A:$A,0))="","",INDEX(GVS!$O:$O,MATCH(B645,GVS!$A:$A,0))),"")))</f>
        <v>1e lijn</v>
      </c>
      <c r="I645" s="14" t="s">
        <v>7532</v>
      </c>
      <c r="J645" s="14" t="s">
        <v>7678</v>
      </c>
      <c r="K645" s="16" t="s">
        <v>9857</v>
      </c>
      <c r="L645" s="14" t="s">
        <v>7586</v>
      </c>
      <c r="M645" s="14" t="s">
        <v>7536</v>
      </c>
      <c r="N645" s="16" t="s">
        <v>9858</v>
      </c>
      <c r="O645" s="14" t="s">
        <v>7607</v>
      </c>
      <c r="P645" s="14" t="s">
        <v>8400</v>
      </c>
      <c r="Q645" s="16"/>
      <c r="R645" s="14" t="s">
        <v>9859</v>
      </c>
      <c r="S645" s="14" t="s">
        <v>9795</v>
      </c>
      <c r="T645" s="15" t="n">
        <v>46288</v>
      </c>
      <c r="U645" s="14" t="s">
        <v>168</v>
      </c>
    </row>
    <row r="646" customFormat="false" ht="45.75" hidden="false" customHeight="true" outlineLevel="0" collapsed="false">
      <c r="A646" s="14" t="str">
        <f aca="false">IF(B646="","","ARG-"&amp;TEXT(ROW()-1,"0000"))</f>
        <v>ARG-0645</v>
      </c>
      <c r="B646" s="14" t="s">
        <v>598</v>
      </c>
      <c r="C646" s="14" t="str">
        <f aca="false">IF(B646="","",IF(LEFT(B646,3)="INT","Intramuraal",IF(LEFT(B646,3)="GVS","GVS","")))</f>
        <v>Intramuraal</v>
      </c>
      <c r="D646" s="14" t="str">
        <f aca="false">IF(B646="","",IFERROR(INDEX(Intramuraal!$F:$F,MATCH(B646,Intramuraal!$A:$A,0)),IFERROR(INDEX(GVS!$F:$F,MATCH(B646,GVS!$A:$A,0)),"onbekend ID")))</f>
        <v>lecanemab (Leqembi ®)</v>
      </c>
      <c r="E646" s="15" t="n">
        <f aca="false">IF(B646="","",IFERROR(IF(INDEX(Intramuraal!$C:$C,MATCH(B646,Intramuraal!$A:$A,0))="","",INDEX(Intramuraal!$C:$C,MATCH(B646,Intramuraal!$A:$A,0))),IFERROR(IF(INDEX(GVS!$C:$C,MATCH(B646,GVS!$A:$A,0))="","",INDEX(GVS!$C:$C,MATCH(B646,GVS!$A:$A,0))),"")))</f>
        <v>46066</v>
      </c>
      <c r="F646" s="14" t="str">
        <f aca="false">IF(B646="","",IFERROR(IF(INDEX(Intramuraal!$J:$J,MATCH(B646,Intramuraal!$A:$A,0))="","",INDEX(Intramuraal!$J:$J,MATCH(B646,Intramuraal!$A:$A,0))),IFERROR(IF(INDEX(GVS!$J:$J,MATCH(B646,GVS!$A:$A,0))="","",INDEX(GVS!$J:$J,MATCH(B646,GVS!$A:$A,0))),"")))</f>
        <v>Neurologie</v>
      </c>
      <c r="G646" s="14" t="str">
        <f aca="false">IF(B646="","",IFERROR(IF(INDEX(Intramuraal!$N:$N,MATCH(B646,Intramuraal!$A:$A,0))="","",INDEX(Intramuraal!$N:$N,MATCH(B646,Intramuraal!$A:$A,0))),IFERROR(IF(INDEX(GVS!$N:$N,MATCH(B646,GVS!$A:$A,0))="","",INDEX(GVS!$N:$N,MATCH(B646,GVS!$A:$A,0))),"")))</f>
        <v>Niet-oncologisch (zie Indicatie)</v>
      </c>
      <c r="H646" s="14" t="str">
        <f aca="false">IF(B646="","",IFERROR(IF(INDEX(Intramuraal!$O:$O,MATCH(B646,Intramuraal!$A:$A,0))="","",INDEX(Intramuraal!$O:$O,MATCH(B646,Intramuraal!$A:$A,0))),IFERROR(IF(INDEX(GVS!$O:$O,MATCH(B646,GVS!$A:$A,0))="","",INDEX(GVS!$O:$O,MATCH(B646,GVS!$A:$A,0))),"")))</f>
        <v>1e lijn</v>
      </c>
      <c r="I646" s="14" t="s">
        <v>7532</v>
      </c>
      <c r="J646" s="14" t="s">
        <v>7673</v>
      </c>
      <c r="K646" s="16" t="s">
        <v>9860</v>
      </c>
      <c r="L646" s="14" t="s">
        <v>7586</v>
      </c>
      <c r="M646" s="14" t="s">
        <v>7536</v>
      </c>
      <c r="N646" s="16" t="s">
        <v>9861</v>
      </c>
      <c r="O646" s="14" t="s">
        <v>7607</v>
      </c>
      <c r="P646" s="14" t="s">
        <v>8219</v>
      </c>
      <c r="Q646" s="16"/>
      <c r="R646" s="14" t="s">
        <v>9862</v>
      </c>
      <c r="S646" s="14" t="s">
        <v>9795</v>
      </c>
      <c r="T646" s="15" t="n">
        <v>46288</v>
      </c>
      <c r="U646" s="14" t="s">
        <v>168</v>
      </c>
    </row>
    <row r="647" customFormat="false" ht="57" hidden="false" customHeight="true" outlineLevel="0" collapsed="false">
      <c r="A647" s="14" t="str">
        <f aca="false">IF(B647="","","ARG-"&amp;TEXT(ROW()-1,"0000"))</f>
        <v>ARG-0646</v>
      </c>
      <c r="B647" s="14" t="s">
        <v>598</v>
      </c>
      <c r="C647" s="14" t="str">
        <f aca="false">IF(B647="","",IF(LEFT(B647,3)="INT","Intramuraal",IF(LEFT(B647,3)="GVS","GVS","")))</f>
        <v>Intramuraal</v>
      </c>
      <c r="D647" s="14" t="str">
        <f aca="false">IF(B647="","",IFERROR(INDEX(Intramuraal!$F:$F,MATCH(B647,Intramuraal!$A:$A,0)),IFERROR(INDEX(GVS!$F:$F,MATCH(B647,GVS!$A:$A,0)),"onbekend ID")))</f>
        <v>lecanemab (Leqembi ®)</v>
      </c>
      <c r="E647" s="15" t="n">
        <f aca="false">IF(B647="","",IFERROR(IF(INDEX(Intramuraal!$C:$C,MATCH(B647,Intramuraal!$A:$A,0))="","",INDEX(Intramuraal!$C:$C,MATCH(B647,Intramuraal!$A:$A,0))),IFERROR(IF(INDEX(GVS!$C:$C,MATCH(B647,GVS!$A:$A,0))="","",INDEX(GVS!$C:$C,MATCH(B647,GVS!$A:$A,0))),"")))</f>
        <v>46066</v>
      </c>
      <c r="F647" s="14" t="str">
        <f aca="false">IF(B647="","",IFERROR(IF(INDEX(Intramuraal!$J:$J,MATCH(B647,Intramuraal!$A:$A,0))="","",INDEX(Intramuraal!$J:$J,MATCH(B647,Intramuraal!$A:$A,0))),IFERROR(IF(INDEX(GVS!$J:$J,MATCH(B647,GVS!$A:$A,0))="","",INDEX(GVS!$J:$J,MATCH(B647,GVS!$A:$A,0))),"")))</f>
        <v>Neurologie</v>
      </c>
      <c r="G647" s="14" t="str">
        <f aca="false">IF(B647="","",IFERROR(IF(INDEX(Intramuraal!$N:$N,MATCH(B647,Intramuraal!$A:$A,0))="","",INDEX(Intramuraal!$N:$N,MATCH(B647,Intramuraal!$A:$A,0))),IFERROR(IF(INDEX(GVS!$N:$N,MATCH(B647,GVS!$A:$A,0))="","",INDEX(GVS!$N:$N,MATCH(B647,GVS!$A:$A,0))),"")))</f>
        <v>Niet-oncologisch (zie Indicatie)</v>
      </c>
      <c r="H647" s="14" t="str">
        <f aca="false">IF(B647="","",IFERROR(IF(INDEX(Intramuraal!$O:$O,MATCH(B647,Intramuraal!$A:$A,0))="","",INDEX(Intramuraal!$O:$O,MATCH(B647,Intramuraal!$A:$A,0))),IFERROR(IF(INDEX(GVS!$O:$O,MATCH(B647,GVS!$A:$A,0))="","",INDEX(GVS!$O:$O,MATCH(B647,GVS!$A:$A,0))),"")))</f>
        <v>1e lijn</v>
      </c>
      <c r="I647" s="14" t="s">
        <v>7532</v>
      </c>
      <c r="J647" s="14" t="s">
        <v>2691</v>
      </c>
      <c r="K647" s="16" t="s">
        <v>9863</v>
      </c>
      <c r="L647" s="14" t="s">
        <v>7586</v>
      </c>
      <c r="M647" s="14" t="s">
        <v>7543</v>
      </c>
      <c r="N647" s="16" t="s">
        <v>9864</v>
      </c>
      <c r="O647" s="14" t="s">
        <v>7607</v>
      </c>
      <c r="P647" s="14" t="s">
        <v>7959</v>
      </c>
      <c r="Q647" s="16"/>
      <c r="R647" s="14" t="s">
        <v>9865</v>
      </c>
      <c r="S647" s="14" t="s">
        <v>9795</v>
      </c>
      <c r="T647" s="15" t="n">
        <v>46288</v>
      </c>
      <c r="U647" s="14" t="s">
        <v>168</v>
      </c>
    </row>
    <row r="648" customFormat="false" ht="79.5" hidden="false" customHeight="true" outlineLevel="0" collapsed="false">
      <c r="A648" s="14" t="str">
        <f aca="false">IF(B648="","","ARG-"&amp;TEXT(ROW()-1,"0000"))</f>
        <v>ARG-0647</v>
      </c>
      <c r="B648" s="14" t="s">
        <v>578</v>
      </c>
      <c r="C648" s="14" t="str">
        <f aca="false">IF(B648="","",IF(LEFT(B648,3)="INT","Intramuraal",IF(LEFT(B648,3)="GVS","GVS","")))</f>
        <v>Intramuraal</v>
      </c>
      <c r="D648" s="14" t="str">
        <f aca="false">IF(B648="","",IFERROR(INDEX(Intramuraal!$F:$F,MATCH(B648,Intramuraal!$A:$A,0)),IFERROR(INDEX(GVS!$F:$F,MATCH(B648,GVS!$A:$A,0)),"onbekend ID")))</f>
        <v>exagamglogene autotemcel (Casgevy®)</v>
      </c>
      <c r="E648" s="15" t="n">
        <f aca="false">IF(B648="","",IFERROR(IF(INDEX(Intramuraal!$C:$C,MATCH(B648,Intramuraal!$A:$A,0))="","",INDEX(Intramuraal!$C:$C,MATCH(B648,Intramuraal!$A:$A,0))),IFERROR(IF(INDEX(GVS!$C:$C,MATCH(B648,GVS!$A:$A,0))="","",INDEX(GVS!$C:$C,MATCH(B648,GVS!$A:$A,0))),"")))</f>
        <v>46078</v>
      </c>
      <c r="F648" s="14" t="str">
        <f aca="false">IF(B648="","",IFERROR(IF(INDEX(Intramuraal!$J:$J,MATCH(B648,Intramuraal!$A:$A,0))="","",INDEX(Intramuraal!$J:$J,MATCH(B648,Intramuraal!$A:$A,0))),IFERROR(IF(INDEX(GVS!$J:$J,MATCH(B648,GVS!$A:$A,0))="","",INDEX(GVS!$J:$J,MATCH(B648,GVS!$A:$A,0))),"")))</f>
        <v>Hematologie (benigne)</v>
      </c>
      <c r="G648" s="14" t="str">
        <f aca="false">IF(B648="","",IFERROR(IF(INDEX(Intramuraal!$N:$N,MATCH(B648,Intramuraal!$A:$A,0))="","",INDEX(Intramuraal!$N:$N,MATCH(B648,Intramuraal!$A:$A,0))),IFERROR(IF(INDEX(GVS!$N:$N,MATCH(B648,GVS!$A:$A,0))="","",INDEX(GVS!$N:$N,MATCH(B648,GVS!$A:$A,0))),"")))</f>
        <v>Sikkelcelziekte / thalassemie</v>
      </c>
      <c r="H648" s="14" t="str">
        <f aca="false">IF(B648="","",IFERROR(IF(INDEX(Intramuraal!$O:$O,MATCH(B648,Intramuraal!$A:$A,0))="","",INDEX(Intramuraal!$O:$O,MATCH(B648,Intramuraal!$A:$A,0))),IFERROR(IF(INDEX(GVS!$O:$O,MATCH(B648,GVS!$A:$A,0))="","",INDEX(GVS!$O:$O,MATCH(B648,GVS!$A:$A,0))),"")))</f>
        <v>n.v.t. / onbekend</v>
      </c>
      <c r="I648" s="14" t="s">
        <v>7532</v>
      </c>
      <c r="J648" s="14" t="s">
        <v>7599</v>
      </c>
      <c r="K648" s="16" t="s">
        <v>9866</v>
      </c>
      <c r="L648" s="14" t="s">
        <v>7549</v>
      </c>
      <c r="M648" s="14" t="s">
        <v>7536</v>
      </c>
      <c r="N648" s="16" t="s">
        <v>9867</v>
      </c>
      <c r="O648" s="14" t="s">
        <v>7607</v>
      </c>
      <c r="P648" s="14" t="s">
        <v>9682</v>
      </c>
      <c r="Q648" s="16"/>
      <c r="R648" s="14" t="s">
        <v>9868</v>
      </c>
      <c r="S648" s="14" t="s">
        <v>9795</v>
      </c>
      <c r="T648" s="15" t="n">
        <v>46288</v>
      </c>
      <c r="U648" s="14" t="s">
        <v>168</v>
      </c>
    </row>
    <row r="649" customFormat="false" ht="57" hidden="false" customHeight="true" outlineLevel="0" collapsed="false">
      <c r="A649" s="14" t="str">
        <f aca="false">IF(B649="","","ARG-"&amp;TEXT(ROW()-1,"0000"))</f>
        <v>ARG-0648</v>
      </c>
      <c r="B649" s="14" t="s">
        <v>578</v>
      </c>
      <c r="C649" s="14" t="str">
        <f aca="false">IF(B649="","",IF(LEFT(B649,3)="INT","Intramuraal",IF(LEFT(B649,3)="GVS","GVS","")))</f>
        <v>Intramuraal</v>
      </c>
      <c r="D649" s="14" t="str">
        <f aca="false">IF(B649="","",IFERROR(INDEX(Intramuraal!$F:$F,MATCH(B649,Intramuraal!$A:$A,0)),IFERROR(INDEX(GVS!$F:$F,MATCH(B649,GVS!$A:$A,0)),"onbekend ID")))</f>
        <v>exagamglogene autotemcel (Casgevy®)</v>
      </c>
      <c r="E649" s="15" t="n">
        <f aca="false">IF(B649="","",IFERROR(IF(INDEX(Intramuraal!$C:$C,MATCH(B649,Intramuraal!$A:$A,0))="","",INDEX(Intramuraal!$C:$C,MATCH(B649,Intramuraal!$A:$A,0))),IFERROR(IF(INDEX(GVS!$C:$C,MATCH(B649,GVS!$A:$A,0))="","",INDEX(GVS!$C:$C,MATCH(B649,GVS!$A:$A,0))),"")))</f>
        <v>46078</v>
      </c>
      <c r="F649" s="14" t="str">
        <f aca="false">IF(B649="","",IFERROR(IF(INDEX(Intramuraal!$J:$J,MATCH(B649,Intramuraal!$A:$A,0))="","",INDEX(Intramuraal!$J:$J,MATCH(B649,Intramuraal!$A:$A,0))),IFERROR(IF(INDEX(GVS!$J:$J,MATCH(B649,GVS!$A:$A,0))="","",INDEX(GVS!$J:$J,MATCH(B649,GVS!$A:$A,0))),"")))</f>
        <v>Hematologie (benigne)</v>
      </c>
      <c r="G649" s="14" t="str">
        <f aca="false">IF(B649="","",IFERROR(IF(INDEX(Intramuraal!$N:$N,MATCH(B649,Intramuraal!$A:$A,0))="","",INDEX(Intramuraal!$N:$N,MATCH(B649,Intramuraal!$A:$A,0))),IFERROR(IF(INDEX(GVS!$N:$N,MATCH(B649,GVS!$A:$A,0))="","",INDEX(GVS!$N:$N,MATCH(B649,GVS!$A:$A,0))),"")))</f>
        <v>Sikkelcelziekte / thalassemie</v>
      </c>
      <c r="H649" s="14" t="str">
        <f aca="false">IF(B649="","",IFERROR(IF(INDEX(Intramuraal!$O:$O,MATCH(B649,Intramuraal!$A:$A,0))="","",INDEX(Intramuraal!$O:$O,MATCH(B649,Intramuraal!$A:$A,0))),IFERROR(IF(INDEX(GVS!$O:$O,MATCH(B649,GVS!$A:$A,0))="","",INDEX(GVS!$O:$O,MATCH(B649,GVS!$A:$A,0))),"")))</f>
        <v>n.v.t. / onbekend</v>
      </c>
      <c r="I649" s="14" t="s">
        <v>7580</v>
      </c>
      <c r="J649" s="14" t="s">
        <v>7559</v>
      </c>
      <c r="K649" s="16" t="s">
        <v>9869</v>
      </c>
      <c r="L649" s="14" t="s">
        <v>7549</v>
      </c>
      <c r="M649" s="14" t="s">
        <v>7536</v>
      </c>
      <c r="N649" s="16" t="s">
        <v>9870</v>
      </c>
      <c r="O649" s="14" t="s">
        <v>7607</v>
      </c>
      <c r="P649" s="14" t="s">
        <v>9871</v>
      </c>
      <c r="Q649" s="16"/>
      <c r="R649" s="14" t="s">
        <v>9872</v>
      </c>
      <c r="S649" s="14" t="s">
        <v>9795</v>
      </c>
      <c r="T649" s="15" t="n">
        <v>46288</v>
      </c>
      <c r="U649" s="14" t="s">
        <v>168</v>
      </c>
    </row>
    <row r="650" customFormat="false" ht="68.25" hidden="false" customHeight="true" outlineLevel="0" collapsed="false">
      <c r="A650" s="14" t="str">
        <f aca="false">IF(B650="","","ARG-"&amp;TEXT(ROW()-1,"0000"))</f>
        <v>ARG-0649</v>
      </c>
      <c r="B650" s="14" t="s">
        <v>578</v>
      </c>
      <c r="C650" s="14" t="str">
        <f aca="false">IF(B650="","",IF(LEFT(B650,3)="INT","Intramuraal",IF(LEFT(B650,3)="GVS","GVS","")))</f>
        <v>Intramuraal</v>
      </c>
      <c r="D650" s="14" t="str">
        <f aca="false">IF(B650="","",IFERROR(INDEX(Intramuraal!$F:$F,MATCH(B650,Intramuraal!$A:$A,0)),IFERROR(INDEX(GVS!$F:$F,MATCH(B650,GVS!$A:$A,0)),"onbekend ID")))</f>
        <v>exagamglogene autotemcel (Casgevy®)</v>
      </c>
      <c r="E650" s="15" t="n">
        <f aca="false">IF(B650="","",IFERROR(IF(INDEX(Intramuraal!$C:$C,MATCH(B650,Intramuraal!$A:$A,0))="","",INDEX(Intramuraal!$C:$C,MATCH(B650,Intramuraal!$A:$A,0))),IFERROR(IF(INDEX(GVS!$C:$C,MATCH(B650,GVS!$A:$A,0))="","",INDEX(GVS!$C:$C,MATCH(B650,GVS!$A:$A,0))),"")))</f>
        <v>46078</v>
      </c>
      <c r="F650" s="14" t="str">
        <f aca="false">IF(B650="","",IFERROR(IF(INDEX(Intramuraal!$J:$J,MATCH(B650,Intramuraal!$A:$A,0))="","",INDEX(Intramuraal!$J:$J,MATCH(B650,Intramuraal!$A:$A,0))),IFERROR(IF(INDEX(GVS!$J:$J,MATCH(B650,GVS!$A:$A,0))="","",INDEX(GVS!$J:$J,MATCH(B650,GVS!$A:$A,0))),"")))</f>
        <v>Hematologie (benigne)</v>
      </c>
      <c r="G650" s="14" t="str">
        <f aca="false">IF(B650="","",IFERROR(IF(INDEX(Intramuraal!$N:$N,MATCH(B650,Intramuraal!$A:$A,0))="","",INDEX(Intramuraal!$N:$N,MATCH(B650,Intramuraal!$A:$A,0))),IFERROR(IF(INDEX(GVS!$N:$N,MATCH(B650,GVS!$A:$A,0))="","",INDEX(GVS!$N:$N,MATCH(B650,GVS!$A:$A,0))),"")))</f>
        <v>Sikkelcelziekte / thalassemie</v>
      </c>
      <c r="H650" s="14" t="str">
        <f aca="false">IF(B650="","",IFERROR(IF(INDEX(Intramuraal!$O:$O,MATCH(B650,Intramuraal!$A:$A,0))="","",INDEX(Intramuraal!$O:$O,MATCH(B650,Intramuraal!$A:$A,0))),IFERROR(IF(INDEX(GVS!$O:$O,MATCH(B650,GVS!$A:$A,0))="","",INDEX(GVS!$O:$O,MATCH(B650,GVS!$A:$A,0))),"")))</f>
        <v>n.v.t. / onbekend</v>
      </c>
      <c r="I650" s="14" t="s">
        <v>7574</v>
      </c>
      <c r="J650" s="14" t="s">
        <v>2691</v>
      </c>
      <c r="K650" s="16" t="s">
        <v>9873</v>
      </c>
      <c r="L650" s="14" t="s">
        <v>7566</v>
      </c>
      <c r="M650" s="14" t="s">
        <v>7536</v>
      </c>
      <c r="N650" s="16" t="s">
        <v>9874</v>
      </c>
      <c r="O650" s="14" t="s">
        <v>7607</v>
      </c>
      <c r="P650" s="14" t="s">
        <v>9875</v>
      </c>
      <c r="Q650" s="16"/>
      <c r="R650" s="14" t="s">
        <v>9876</v>
      </c>
      <c r="S650" s="14" t="s">
        <v>9795</v>
      </c>
      <c r="T650" s="15" t="n">
        <v>46288</v>
      </c>
      <c r="U650" s="14" t="s">
        <v>168</v>
      </c>
    </row>
    <row r="651" customFormat="false" ht="34.5" hidden="false" customHeight="true" outlineLevel="0" collapsed="false">
      <c r="A651" s="14" t="str">
        <f aca="false">IF(B651="","","ARG-"&amp;TEXT(ROW()-1,"0000"))</f>
        <v>ARG-0650</v>
      </c>
      <c r="B651" s="14" t="s">
        <v>578</v>
      </c>
      <c r="C651" s="14" t="str">
        <f aca="false">IF(B651="","",IF(LEFT(B651,3)="INT","Intramuraal",IF(LEFT(B651,3)="GVS","GVS","")))</f>
        <v>Intramuraal</v>
      </c>
      <c r="D651" s="14" t="str">
        <f aca="false">IF(B651="","",IFERROR(INDEX(Intramuraal!$F:$F,MATCH(B651,Intramuraal!$A:$A,0)),IFERROR(INDEX(GVS!$F:$F,MATCH(B651,GVS!$A:$A,0)),"onbekend ID")))</f>
        <v>exagamglogene autotemcel (Casgevy®)</v>
      </c>
      <c r="E651" s="15" t="n">
        <f aca="false">IF(B651="","",IFERROR(IF(INDEX(Intramuraal!$C:$C,MATCH(B651,Intramuraal!$A:$A,0))="","",INDEX(Intramuraal!$C:$C,MATCH(B651,Intramuraal!$A:$A,0))),IFERROR(IF(INDEX(GVS!$C:$C,MATCH(B651,GVS!$A:$A,0))="","",INDEX(GVS!$C:$C,MATCH(B651,GVS!$A:$A,0))),"")))</f>
        <v>46078</v>
      </c>
      <c r="F651" s="14" t="str">
        <f aca="false">IF(B651="","",IFERROR(IF(INDEX(Intramuraal!$J:$J,MATCH(B651,Intramuraal!$A:$A,0))="","",INDEX(Intramuraal!$J:$J,MATCH(B651,Intramuraal!$A:$A,0))),IFERROR(IF(INDEX(GVS!$J:$J,MATCH(B651,GVS!$A:$A,0))="","",INDEX(GVS!$J:$J,MATCH(B651,GVS!$A:$A,0))),"")))</f>
        <v>Hematologie (benigne)</v>
      </c>
      <c r="G651" s="14" t="str">
        <f aca="false">IF(B651="","",IFERROR(IF(INDEX(Intramuraal!$N:$N,MATCH(B651,Intramuraal!$A:$A,0))="","",INDEX(Intramuraal!$N:$N,MATCH(B651,Intramuraal!$A:$A,0))),IFERROR(IF(INDEX(GVS!$N:$N,MATCH(B651,GVS!$A:$A,0))="","",INDEX(GVS!$N:$N,MATCH(B651,GVS!$A:$A,0))),"")))</f>
        <v>Sikkelcelziekte / thalassemie</v>
      </c>
      <c r="H651" s="14" t="str">
        <f aca="false">IF(B651="","",IFERROR(IF(INDEX(Intramuraal!$O:$O,MATCH(B651,Intramuraal!$A:$A,0))="","",INDEX(Intramuraal!$O:$O,MATCH(B651,Intramuraal!$A:$A,0))),IFERROR(IF(INDEX(GVS!$O:$O,MATCH(B651,GVS!$A:$A,0))="","",INDEX(GVS!$O:$O,MATCH(B651,GVS!$A:$A,0))),"")))</f>
        <v>n.v.t. / onbekend</v>
      </c>
      <c r="I651" s="14" t="s">
        <v>7658</v>
      </c>
      <c r="J651" s="14" t="s">
        <v>7659</v>
      </c>
      <c r="K651" s="16" t="s">
        <v>9877</v>
      </c>
      <c r="L651" s="14" t="s">
        <v>7586</v>
      </c>
      <c r="M651" s="14" t="s">
        <v>7550</v>
      </c>
      <c r="N651" s="16" t="s">
        <v>9878</v>
      </c>
      <c r="O651" s="14" t="s">
        <v>7662</v>
      </c>
      <c r="P651" s="14" t="s">
        <v>8427</v>
      </c>
      <c r="Q651" s="16"/>
      <c r="R651" s="14" t="s">
        <v>9879</v>
      </c>
      <c r="S651" s="14" t="s">
        <v>9795</v>
      </c>
      <c r="T651" s="15" t="n">
        <v>46288</v>
      </c>
      <c r="U651" s="14" t="s">
        <v>168</v>
      </c>
    </row>
    <row r="652" customFormat="false" ht="68.25" hidden="false" customHeight="true" outlineLevel="0" collapsed="false">
      <c r="A652" s="14" t="str">
        <f aca="false">IF(B652="","","ARG-"&amp;TEXT(ROW()-1,"0000"))</f>
        <v>ARG-0651</v>
      </c>
      <c r="B652" s="14" t="s">
        <v>559</v>
      </c>
      <c r="C652" s="14" t="str">
        <f aca="false">IF(B652="","",IF(LEFT(B652,3)="INT","Intramuraal",IF(LEFT(B652,3)="GVS","GVS","")))</f>
        <v>Intramuraal</v>
      </c>
      <c r="D652" s="14" t="str">
        <f aca="false">IF(B652="","",IFERROR(INDEX(Intramuraal!$F:$F,MATCH(B652,Intramuraal!$A:$A,0)),IFERROR(INDEX(GVS!$F:$F,MATCH(B652,GVS!$A:$A,0)),"onbekend ID")))</f>
        <v>ipilimumab (Yervoy®) in combinatie met nivolumab (Opdivo®)</v>
      </c>
      <c r="E652" s="15" t="n">
        <f aca="false">IF(B652="","",IFERROR(IF(INDEX(Intramuraal!$C:$C,MATCH(B652,Intramuraal!$A:$A,0))="","",INDEX(Intramuraal!$C:$C,MATCH(B652,Intramuraal!$A:$A,0))),IFERROR(IF(INDEX(GVS!$C:$C,MATCH(B652,GVS!$A:$A,0))="","",INDEX(GVS!$C:$C,MATCH(B652,GVS!$A:$A,0))),"")))</f>
        <v>46093</v>
      </c>
      <c r="F652" s="14" t="str">
        <f aca="false">IF(B652="","",IFERROR(IF(INDEX(Intramuraal!$J:$J,MATCH(B652,Intramuraal!$A:$A,0))="","",INDEX(Intramuraal!$J:$J,MATCH(B652,Intramuraal!$A:$A,0))),IFERROR(IF(INDEX(GVS!$J:$J,MATCH(B652,GVS!$A:$A,0))="","",INDEX(GVS!$J:$J,MATCH(B652,GVS!$A:$A,0))),"")))</f>
        <v>Oncologie (solide tumoren)</v>
      </c>
      <c r="G652" s="14" t="str">
        <f aca="false">IF(B652="","",IFERROR(IF(INDEX(Intramuraal!$N:$N,MATCH(B652,Intramuraal!$A:$A,0))="","",INDEX(Intramuraal!$N:$N,MATCH(B652,Intramuraal!$A:$A,0))),IFERROR(IF(INDEX(GVS!$N:$N,MATCH(B652,GVS!$A:$A,0))="","",INDEX(GVS!$N:$N,MATCH(B652,GVS!$A:$A,0))),"")))</f>
        <v>Darmkanker</v>
      </c>
      <c r="H652" s="14" t="str">
        <f aca="false">IF(B652="","",IFERROR(IF(INDEX(Intramuraal!$O:$O,MATCH(B652,Intramuraal!$A:$A,0))="","",INDEX(Intramuraal!$O:$O,MATCH(B652,Intramuraal!$A:$A,0))),IFERROR(IF(INDEX(GVS!$O:$O,MATCH(B652,GVS!$A:$A,0))="","",INDEX(GVS!$O:$O,MATCH(B652,GVS!$A:$A,0))),"")))</f>
        <v>1e lijn</v>
      </c>
      <c r="I652" s="14" t="s">
        <v>7532</v>
      </c>
      <c r="J652" s="14" t="s">
        <v>7673</v>
      </c>
      <c r="K652" s="16" t="s">
        <v>9880</v>
      </c>
      <c r="L652" s="14" t="s">
        <v>7535</v>
      </c>
      <c r="M652" s="14" t="s">
        <v>7536</v>
      </c>
      <c r="N652" s="16" t="s">
        <v>9881</v>
      </c>
      <c r="O652" s="14" t="s">
        <v>7607</v>
      </c>
      <c r="P652" s="14" t="s">
        <v>9522</v>
      </c>
      <c r="Q652" s="16"/>
      <c r="R652" s="14" t="s">
        <v>9882</v>
      </c>
      <c r="S652" s="14" t="s">
        <v>9795</v>
      </c>
      <c r="T652" s="15" t="n">
        <v>46288</v>
      </c>
      <c r="U652" s="14" t="s">
        <v>168</v>
      </c>
    </row>
    <row r="653" customFormat="false" ht="57" hidden="false" customHeight="true" outlineLevel="0" collapsed="false">
      <c r="A653" s="14" t="str">
        <f aca="false">IF(B653="","","ARG-"&amp;TEXT(ROW()-1,"0000"))</f>
        <v>ARG-0652</v>
      </c>
      <c r="B653" s="14" t="s">
        <v>559</v>
      </c>
      <c r="C653" s="14" t="str">
        <f aca="false">IF(B653="","",IF(LEFT(B653,3)="INT","Intramuraal",IF(LEFT(B653,3)="GVS","GVS","")))</f>
        <v>Intramuraal</v>
      </c>
      <c r="D653" s="14" t="str">
        <f aca="false">IF(B653="","",IFERROR(INDEX(Intramuraal!$F:$F,MATCH(B653,Intramuraal!$A:$A,0)),IFERROR(INDEX(GVS!$F:$F,MATCH(B653,GVS!$A:$A,0)),"onbekend ID")))</f>
        <v>ipilimumab (Yervoy®) in combinatie met nivolumab (Opdivo®)</v>
      </c>
      <c r="E653" s="15" t="n">
        <f aca="false">IF(B653="","",IFERROR(IF(INDEX(Intramuraal!$C:$C,MATCH(B653,Intramuraal!$A:$A,0))="","",INDEX(Intramuraal!$C:$C,MATCH(B653,Intramuraal!$A:$A,0))),IFERROR(IF(INDEX(GVS!$C:$C,MATCH(B653,GVS!$A:$A,0))="","",INDEX(GVS!$C:$C,MATCH(B653,GVS!$A:$A,0))),"")))</f>
        <v>46093</v>
      </c>
      <c r="F653" s="14" t="str">
        <f aca="false">IF(B653="","",IFERROR(IF(INDEX(Intramuraal!$J:$J,MATCH(B653,Intramuraal!$A:$A,0))="","",INDEX(Intramuraal!$J:$J,MATCH(B653,Intramuraal!$A:$A,0))),IFERROR(IF(INDEX(GVS!$J:$J,MATCH(B653,GVS!$A:$A,0))="","",INDEX(GVS!$J:$J,MATCH(B653,GVS!$A:$A,0))),"")))</f>
        <v>Oncologie (solide tumoren)</v>
      </c>
      <c r="G653" s="14" t="str">
        <f aca="false">IF(B653="","",IFERROR(IF(INDEX(Intramuraal!$N:$N,MATCH(B653,Intramuraal!$A:$A,0))="","",INDEX(Intramuraal!$N:$N,MATCH(B653,Intramuraal!$A:$A,0))),IFERROR(IF(INDEX(GVS!$N:$N,MATCH(B653,GVS!$A:$A,0))="","",INDEX(GVS!$N:$N,MATCH(B653,GVS!$A:$A,0))),"")))</f>
        <v>Darmkanker</v>
      </c>
      <c r="H653" s="14" t="str">
        <f aca="false">IF(B653="","",IFERROR(IF(INDEX(Intramuraal!$O:$O,MATCH(B653,Intramuraal!$A:$A,0))="","",INDEX(Intramuraal!$O:$O,MATCH(B653,Intramuraal!$A:$A,0))),IFERROR(IF(INDEX(GVS!$O:$O,MATCH(B653,GVS!$A:$A,0))="","",INDEX(GVS!$O:$O,MATCH(B653,GVS!$A:$A,0))),"")))</f>
        <v>1e lijn</v>
      </c>
      <c r="I653" s="14" t="s">
        <v>7532</v>
      </c>
      <c r="J653" s="14" t="s">
        <v>7712</v>
      </c>
      <c r="K653" s="16" t="s">
        <v>9883</v>
      </c>
      <c r="L653" s="14" t="s">
        <v>7535</v>
      </c>
      <c r="M653" s="14" t="s">
        <v>7536</v>
      </c>
      <c r="N653" s="16" t="s">
        <v>9884</v>
      </c>
      <c r="O653" s="14" t="s">
        <v>7607</v>
      </c>
      <c r="P653" s="14" t="s">
        <v>8219</v>
      </c>
      <c r="Q653" s="16"/>
      <c r="R653" s="14" t="s">
        <v>9885</v>
      </c>
      <c r="S653" s="14" t="s">
        <v>9795</v>
      </c>
      <c r="T653" s="15" t="n">
        <v>46288</v>
      </c>
      <c r="U653" s="14" t="s">
        <v>168</v>
      </c>
    </row>
    <row r="654" customFormat="false" ht="102" hidden="false" customHeight="true" outlineLevel="0" collapsed="false">
      <c r="A654" s="14" t="str">
        <f aca="false">IF(B654="","","ARG-"&amp;TEXT(ROW()-1,"0000"))</f>
        <v>ARG-0653</v>
      </c>
      <c r="B654" s="14" t="s">
        <v>559</v>
      </c>
      <c r="C654" s="14" t="str">
        <f aca="false">IF(B654="","",IF(LEFT(B654,3)="INT","Intramuraal",IF(LEFT(B654,3)="GVS","GVS","")))</f>
        <v>Intramuraal</v>
      </c>
      <c r="D654" s="14" t="str">
        <f aca="false">IF(B654="","",IFERROR(INDEX(Intramuraal!$F:$F,MATCH(B654,Intramuraal!$A:$A,0)),IFERROR(INDEX(GVS!$F:$F,MATCH(B654,GVS!$A:$A,0)),"onbekend ID")))</f>
        <v>ipilimumab (Yervoy®) in combinatie met nivolumab (Opdivo®)</v>
      </c>
      <c r="E654" s="15" t="n">
        <f aca="false">IF(B654="","",IFERROR(IF(INDEX(Intramuraal!$C:$C,MATCH(B654,Intramuraal!$A:$A,0))="","",INDEX(Intramuraal!$C:$C,MATCH(B654,Intramuraal!$A:$A,0))),IFERROR(IF(INDEX(GVS!$C:$C,MATCH(B654,GVS!$A:$A,0))="","",INDEX(GVS!$C:$C,MATCH(B654,GVS!$A:$A,0))),"")))</f>
        <v>46093</v>
      </c>
      <c r="F654" s="14" t="str">
        <f aca="false">IF(B654="","",IFERROR(IF(INDEX(Intramuraal!$J:$J,MATCH(B654,Intramuraal!$A:$A,0))="","",INDEX(Intramuraal!$J:$J,MATCH(B654,Intramuraal!$A:$A,0))),IFERROR(IF(INDEX(GVS!$J:$J,MATCH(B654,GVS!$A:$A,0))="","",INDEX(GVS!$J:$J,MATCH(B654,GVS!$A:$A,0))),"")))</f>
        <v>Oncologie (solide tumoren)</v>
      </c>
      <c r="G654" s="14" t="str">
        <f aca="false">IF(B654="","",IFERROR(IF(INDEX(Intramuraal!$N:$N,MATCH(B654,Intramuraal!$A:$A,0))="","",INDEX(Intramuraal!$N:$N,MATCH(B654,Intramuraal!$A:$A,0))),IFERROR(IF(INDEX(GVS!$N:$N,MATCH(B654,GVS!$A:$A,0))="","",INDEX(GVS!$N:$N,MATCH(B654,GVS!$A:$A,0))),"")))</f>
        <v>Darmkanker</v>
      </c>
      <c r="H654" s="14" t="str">
        <f aca="false">IF(B654="","",IFERROR(IF(INDEX(Intramuraal!$O:$O,MATCH(B654,Intramuraal!$A:$A,0))="","",INDEX(Intramuraal!$O:$O,MATCH(B654,Intramuraal!$A:$A,0))),IFERROR(IF(INDEX(GVS!$O:$O,MATCH(B654,GVS!$A:$A,0))="","",INDEX(GVS!$O:$O,MATCH(B654,GVS!$A:$A,0))),"")))</f>
        <v>1e lijn</v>
      </c>
      <c r="I654" s="14" t="s">
        <v>7580</v>
      </c>
      <c r="J654" s="14" t="s">
        <v>7564</v>
      </c>
      <c r="K654" s="16" t="s">
        <v>9886</v>
      </c>
      <c r="L654" s="14" t="s">
        <v>7549</v>
      </c>
      <c r="M654" s="14" t="s">
        <v>7536</v>
      </c>
      <c r="N654" s="16" t="s">
        <v>9887</v>
      </c>
      <c r="O654" s="14" t="s">
        <v>7607</v>
      </c>
      <c r="P654" s="14" t="s">
        <v>9888</v>
      </c>
      <c r="Q654" s="16"/>
      <c r="R654" s="14" t="s">
        <v>9889</v>
      </c>
      <c r="S654" s="14" t="s">
        <v>9795</v>
      </c>
      <c r="T654" s="15" t="n">
        <v>46288</v>
      </c>
      <c r="U654" s="14" t="s">
        <v>168</v>
      </c>
    </row>
    <row r="655" customFormat="false" ht="68.25" hidden="false" customHeight="true" outlineLevel="0" collapsed="false">
      <c r="A655" s="14" t="str">
        <f aca="false">IF(B655="","","ARG-"&amp;TEXT(ROW()-1,"0000"))</f>
        <v>ARG-0654</v>
      </c>
      <c r="B655" s="14" t="s">
        <v>559</v>
      </c>
      <c r="C655" s="14" t="str">
        <f aca="false">IF(B655="","",IF(LEFT(B655,3)="INT","Intramuraal",IF(LEFT(B655,3)="GVS","GVS","")))</f>
        <v>Intramuraal</v>
      </c>
      <c r="D655" s="14" t="str">
        <f aca="false">IF(B655="","",IFERROR(INDEX(Intramuraal!$F:$F,MATCH(B655,Intramuraal!$A:$A,0)),IFERROR(INDEX(GVS!$F:$F,MATCH(B655,GVS!$A:$A,0)),"onbekend ID")))</f>
        <v>ipilimumab (Yervoy®) in combinatie met nivolumab (Opdivo®)</v>
      </c>
      <c r="E655" s="15" t="n">
        <f aca="false">IF(B655="","",IFERROR(IF(INDEX(Intramuraal!$C:$C,MATCH(B655,Intramuraal!$A:$A,0))="","",INDEX(Intramuraal!$C:$C,MATCH(B655,Intramuraal!$A:$A,0))),IFERROR(IF(INDEX(GVS!$C:$C,MATCH(B655,GVS!$A:$A,0))="","",INDEX(GVS!$C:$C,MATCH(B655,GVS!$A:$A,0))),"")))</f>
        <v>46093</v>
      </c>
      <c r="F655" s="14" t="str">
        <f aca="false">IF(B655="","",IFERROR(IF(INDEX(Intramuraal!$J:$J,MATCH(B655,Intramuraal!$A:$A,0))="","",INDEX(Intramuraal!$J:$J,MATCH(B655,Intramuraal!$A:$A,0))),IFERROR(IF(INDEX(GVS!$J:$J,MATCH(B655,GVS!$A:$A,0))="","",INDEX(GVS!$J:$J,MATCH(B655,GVS!$A:$A,0))),"")))</f>
        <v>Oncologie (solide tumoren)</v>
      </c>
      <c r="G655" s="14" t="str">
        <f aca="false">IF(B655="","",IFERROR(IF(INDEX(Intramuraal!$N:$N,MATCH(B655,Intramuraal!$A:$A,0))="","",INDEX(Intramuraal!$N:$N,MATCH(B655,Intramuraal!$A:$A,0))),IFERROR(IF(INDEX(GVS!$N:$N,MATCH(B655,GVS!$A:$A,0))="","",INDEX(GVS!$N:$N,MATCH(B655,GVS!$A:$A,0))),"")))</f>
        <v>Darmkanker</v>
      </c>
      <c r="H655" s="14" t="str">
        <f aca="false">IF(B655="","",IFERROR(IF(INDEX(Intramuraal!$O:$O,MATCH(B655,Intramuraal!$A:$A,0))="","",INDEX(Intramuraal!$O:$O,MATCH(B655,Intramuraal!$A:$A,0))),IFERROR(IF(INDEX(GVS!$O:$O,MATCH(B655,GVS!$A:$A,0))="","",INDEX(GVS!$O:$O,MATCH(B655,GVS!$A:$A,0))),"")))</f>
        <v>1e lijn</v>
      </c>
      <c r="I655" s="14" t="s">
        <v>7610</v>
      </c>
      <c r="J655" s="14" t="s">
        <v>7611</v>
      </c>
      <c r="K655" s="16" t="s">
        <v>9890</v>
      </c>
      <c r="L655" s="14" t="s">
        <v>7566</v>
      </c>
      <c r="M655" s="14" t="s">
        <v>7543</v>
      </c>
      <c r="N655" s="16" t="s">
        <v>9891</v>
      </c>
      <c r="O655" s="14" t="s">
        <v>7607</v>
      </c>
      <c r="P655" s="14" t="s">
        <v>8085</v>
      </c>
      <c r="Q655" s="16"/>
      <c r="R655" s="14" t="s">
        <v>9892</v>
      </c>
      <c r="S655" s="14" t="s">
        <v>9795</v>
      </c>
      <c r="T655" s="15" t="n">
        <v>46288</v>
      </c>
      <c r="U655" s="14" t="s">
        <v>168</v>
      </c>
    </row>
    <row r="656" customFormat="false" ht="68.25" hidden="false" customHeight="true" outlineLevel="0" collapsed="false">
      <c r="A656" s="14" t="str">
        <f aca="false">IF(B656="","","ARG-"&amp;TEXT(ROW()-1,"0000"))</f>
        <v>ARG-0655</v>
      </c>
      <c r="B656" s="14" t="s">
        <v>559</v>
      </c>
      <c r="C656" s="14" t="str">
        <f aca="false">IF(B656="","",IF(LEFT(B656,3)="INT","Intramuraal",IF(LEFT(B656,3)="GVS","GVS","")))</f>
        <v>Intramuraal</v>
      </c>
      <c r="D656" s="14" t="str">
        <f aca="false">IF(B656="","",IFERROR(INDEX(Intramuraal!$F:$F,MATCH(B656,Intramuraal!$A:$A,0)),IFERROR(INDEX(GVS!$F:$F,MATCH(B656,GVS!$A:$A,0)),"onbekend ID")))</f>
        <v>ipilimumab (Yervoy®) in combinatie met nivolumab (Opdivo®)</v>
      </c>
      <c r="E656" s="15" t="n">
        <f aca="false">IF(B656="","",IFERROR(IF(INDEX(Intramuraal!$C:$C,MATCH(B656,Intramuraal!$A:$A,0))="","",INDEX(Intramuraal!$C:$C,MATCH(B656,Intramuraal!$A:$A,0))),IFERROR(IF(INDEX(GVS!$C:$C,MATCH(B656,GVS!$A:$A,0))="","",INDEX(GVS!$C:$C,MATCH(B656,GVS!$A:$A,0))),"")))</f>
        <v>46093</v>
      </c>
      <c r="F656" s="14" t="str">
        <f aca="false">IF(B656="","",IFERROR(IF(INDEX(Intramuraal!$J:$J,MATCH(B656,Intramuraal!$A:$A,0))="","",INDEX(Intramuraal!$J:$J,MATCH(B656,Intramuraal!$A:$A,0))),IFERROR(IF(INDEX(GVS!$J:$J,MATCH(B656,GVS!$A:$A,0))="","",INDEX(GVS!$J:$J,MATCH(B656,GVS!$A:$A,0))),"")))</f>
        <v>Oncologie (solide tumoren)</v>
      </c>
      <c r="G656" s="14" t="str">
        <f aca="false">IF(B656="","",IFERROR(IF(INDEX(Intramuraal!$N:$N,MATCH(B656,Intramuraal!$A:$A,0))="","",INDEX(Intramuraal!$N:$N,MATCH(B656,Intramuraal!$A:$A,0))),IFERROR(IF(INDEX(GVS!$N:$N,MATCH(B656,GVS!$A:$A,0))="","",INDEX(GVS!$N:$N,MATCH(B656,GVS!$A:$A,0))),"")))</f>
        <v>Darmkanker</v>
      </c>
      <c r="H656" s="14" t="str">
        <f aca="false">IF(B656="","",IFERROR(IF(INDEX(Intramuraal!$O:$O,MATCH(B656,Intramuraal!$A:$A,0))="","",INDEX(Intramuraal!$O:$O,MATCH(B656,Intramuraal!$A:$A,0))),IFERROR(IF(INDEX(GVS!$O:$O,MATCH(B656,GVS!$A:$A,0))="","",INDEX(GVS!$O:$O,MATCH(B656,GVS!$A:$A,0))),"")))</f>
        <v>1e lijn</v>
      </c>
      <c r="I656" s="14" t="s">
        <v>7658</v>
      </c>
      <c r="J656" s="14" t="s">
        <v>7712</v>
      </c>
      <c r="K656" s="16" t="s">
        <v>9893</v>
      </c>
      <c r="L656" s="14" t="s">
        <v>7549</v>
      </c>
      <c r="M656" s="14" t="s">
        <v>7543</v>
      </c>
      <c r="N656" s="16" t="s">
        <v>9894</v>
      </c>
      <c r="O656" s="14" t="s">
        <v>7662</v>
      </c>
      <c r="P656" s="14" t="s">
        <v>8427</v>
      </c>
      <c r="Q656" s="16"/>
      <c r="R656" s="14" t="s">
        <v>9895</v>
      </c>
      <c r="S656" s="14" t="s">
        <v>9795</v>
      </c>
      <c r="T656" s="15" t="n">
        <v>46288</v>
      </c>
      <c r="U656" s="14" t="s">
        <v>168</v>
      </c>
    </row>
    <row r="657" customFormat="false" ht="57" hidden="false" customHeight="true" outlineLevel="0" collapsed="false">
      <c r="A657" s="14" t="str">
        <f aca="false">IF(B657="","","ARG-"&amp;TEXT(ROW()-1,"0000"))</f>
        <v>ARG-0656</v>
      </c>
      <c r="B657" s="14" t="s">
        <v>559</v>
      </c>
      <c r="C657" s="14" t="str">
        <f aca="false">IF(B657="","",IF(LEFT(B657,3)="INT","Intramuraal",IF(LEFT(B657,3)="GVS","GVS","")))</f>
        <v>Intramuraal</v>
      </c>
      <c r="D657" s="14" t="str">
        <f aca="false">IF(B657="","",IFERROR(INDEX(Intramuraal!$F:$F,MATCH(B657,Intramuraal!$A:$A,0)),IFERROR(INDEX(GVS!$F:$F,MATCH(B657,GVS!$A:$A,0)),"onbekend ID")))</f>
        <v>ipilimumab (Yervoy®) in combinatie met nivolumab (Opdivo®)</v>
      </c>
      <c r="E657" s="15" t="n">
        <f aca="false">IF(B657="","",IFERROR(IF(INDEX(Intramuraal!$C:$C,MATCH(B657,Intramuraal!$A:$A,0))="","",INDEX(Intramuraal!$C:$C,MATCH(B657,Intramuraal!$A:$A,0))),IFERROR(IF(INDEX(GVS!$C:$C,MATCH(B657,GVS!$A:$A,0))="","",INDEX(GVS!$C:$C,MATCH(B657,GVS!$A:$A,0))),"")))</f>
        <v>46093</v>
      </c>
      <c r="F657" s="14" t="str">
        <f aca="false">IF(B657="","",IFERROR(IF(INDEX(Intramuraal!$J:$J,MATCH(B657,Intramuraal!$A:$A,0))="","",INDEX(Intramuraal!$J:$J,MATCH(B657,Intramuraal!$A:$A,0))),IFERROR(IF(INDEX(GVS!$J:$J,MATCH(B657,GVS!$A:$A,0))="","",INDEX(GVS!$J:$J,MATCH(B657,GVS!$A:$A,0))),"")))</f>
        <v>Oncologie (solide tumoren)</v>
      </c>
      <c r="G657" s="14" t="str">
        <f aca="false">IF(B657="","",IFERROR(IF(INDEX(Intramuraal!$N:$N,MATCH(B657,Intramuraal!$A:$A,0))="","",INDEX(Intramuraal!$N:$N,MATCH(B657,Intramuraal!$A:$A,0))),IFERROR(IF(INDEX(GVS!$N:$N,MATCH(B657,GVS!$A:$A,0))="","",INDEX(GVS!$N:$N,MATCH(B657,GVS!$A:$A,0))),"")))</f>
        <v>Darmkanker</v>
      </c>
      <c r="H657" s="14" t="str">
        <f aca="false">IF(B657="","",IFERROR(IF(INDEX(Intramuraal!$O:$O,MATCH(B657,Intramuraal!$A:$A,0))="","",INDEX(Intramuraal!$O:$O,MATCH(B657,Intramuraal!$A:$A,0))),IFERROR(IF(INDEX(GVS!$O:$O,MATCH(B657,GVS!$A:$A,0))="","",INDEX(GVS!$O:$O,MATCH(B657,GVS!$A:$A,0))),"")))</f>
        <v>1e lijn</v>
      </c>
      <c r="I657" s="14" t="s">
        <v>7574</v>
      </c>
      <c r="J657" s="14" t="s">
        <v>7575</v>
      </c>
      <c r="K657" s="16" t="s">
        <v>9896</v>
      </c>
      <c r="L657" s="14" t="s">
        <v>7566</v>
      </c>
      <c r="M657" s="14" t="s">
        <v>7550</v>
      </c>
      <c r="N657" s="16" t="s">
        <v>9897</v>
      </c>
      <c r="O657" s="14" t="s">
        <v>7607</v>
      </c>
      <c r="P657" s="14" t="s">
        <v>8529</v>
      </c>
      <c r="Q657" s="16"/>
      <c r="R657" s="14" t="s">
        <v>9898</v>
      </c>
      <c r="S657" s="14" t="s">
        <v>9795</v>
      </c>
      <c r="T657" s="15" t="n">
        <v>46288</v>
      </c>
      <c r="U657" s="14" t="s">
        <v>168</v>
      </c>
    </row>
    <row r="658" customFormat="false" ht="57" hidden="false" customHeight="true" outlineLevel="0" collapsed="false">
      <c r="A658" s="14" t="str">
        <f aca="false">IF(B658="","","ARG-"&amp;TEXT(ROW()-1,"0000"))</f>
        <v>ARG-0657</v>
      </c>
      <c r="B658" s="14" t="s">
        <v>543</v>
      </c>
      <c r="C658" s="14" t="str">
        <f aca="false">IF(B658="","",IF(LEFT(B658,3)="INT","Intramuraal",IF(LEFT(B658,3)="GVS","GVS","")))</f>
        <v>Intramuraal</v>
      </c>
      <c r="D658" s="14" t="str">
        <f aca="false">IF(B658="","",IFERROR(INDEX(Intramuraal!$F:$F,MATCH(B658,Intramuraal!$A:$A,0)),IFERROR(INDEX(GVS!$F:$F,MATCH(B658,GVS!$A:$A,0)),"onbekend ID")))</f>
        <v>osimertinib (Tagrisso®) in combinatie met pemetrexed en chemotherapie</v>
      </c>
      <c r="E658" s="15" t="n">
        <f aca="false">IF(B658="","",IFERROR(IF(INDEX(Intramuraal!$C:$C,MATCH(B658,Intramuraal!$A:$A,0))="","",INDEX(Intramuraal!$C:$C,MATCH(B658,Intramuraal!$A:$A,0))),IFERROR(IF(INDEX(GVS!$C:$C,MATCH(B658,GVS!$A:$A,0))="","",INDEX(GVS!$C:$C,MATCH(B658,GVS!$A:$A,0))),"")))</f>
        <v>46127</v>
      </c>
      <c r="F658" s="14" t="str">
        <f aca="false">IF(B658="","",IFERROR(IF(INDEX(Intramuraal!$J:$J,MATCH(B658,Intramuraal!$A:$A,0))="","",INDEX(Intramuraal!$J:$J,MATCH(B658,Intramuraal!$A:$A,0))),IFERROR(IF(INDEX(GVS!$J:$J,MATCH(B658,GVS!$A:$A,0))="","",INDEX(GVS!$J:$J,MATCH(B658,GVS!$A:$A,0))),"")))</f>
        <v>Oncologie (solide tumoren)</v>
      </c>
      <c r="G658" s="14" t="str">
        <f aca="false">IF(B658="","",IFERROR(IF(INDEX(Intramuraal!$N:$N,MATCH(B658,Intramuraal!$A:$A,0))="","",INDEX(Intramuraal!$N:$N,MATCH(B658,Intramuraal!$A:$A,0))),IFERROR(IF(INDEX(GVS!$N:$N,MATCH(B658,GVS!$A:$A,0))="","",INDEX(GVS!$N:$N,MATCH(B658,GVS!$A:$A,0))),"")))</f>
        <v>Longkanker (NSCLC/SCLC)</v>
      </c>
      <c r="H658" s="14" t="str">
        <f aca="false">IF(B658="","",IFERROR(IF(INDEX(Intramuraal!$O:$O,MATCH(B658,Intramuraal!$A:$A,0))="","",INDEX(Intramuraal!$O:$O,MATCH(B658,Intramuraal!$A:$A,0))),IFERROR(IF(INDEX(GVS!$O:$O,MATCH(B658,GVS!$A:$A,0))="","",INDEX(GVS!$O:$O,MATCH(B658,GVS!$A:$A,0))),"")))</f>
        <v>1e lijn</v>
      </c>
      <c r="I658" s="14" t="s">
        <v>7532</v>
      </c>
      <c r="J658" s="14" t="s">
        <v>7678</v>
      </c>
      <c r="K658" s="16" t="s">
        <v>9899</v>
      </c>
      <c r="L658" s="14" t="s">
        <v>7535</v>
      </c>
      <c r="M658" s="14" t="s">
        <v>7536</v>
      </c>
      <c r="N658" s="16" t="s">
        <v>9900</v>
      </c>
      <c r="O658" s="14" t="s">
        <v>7607</v>
      </c>
      <c r="P658" s="14" t="s">
        <v>8400</v>
      </c>
      <c r="Q658" s="16"/>
      <c r="R658" s="14" t="s">
        <v>9901</v>
      </c>
      <c r="S658" s="14" t="s">
        <v>9902</v>
      </c>
      <c r="T658" s="15" t="n">
        <v>46289</v>
      </c>
      <c r="U658" s="14" t="s">
        <v>168</v>
      </c>
    </row>
    <row r="659" customFormat="false" ht="45.75" hidden="false" customHeight="true" outlineLevel="0" collapsed="false">
      <c r="A659" s="14" t="str">
        <f aca="false">IF(B659="","","ARG-"&amp;TEXT(ROW()-1,"0000"))</f>
        <v>ARG-0658</v>
      </c>
      <c r="B659" s="14" t="s">
        <v>543</v>
      </c>
      <c r="C659" s="14" t="str">
        <f aca="false">IF(B659="","",IF(LEFT(B659,3)="INT","Intramuraal",IF(LEFT(B659,3)="GVS","GVS","")))</f>
        <v>Intramuraal</v>
      </c>
      <c r="D659" s="14" t="str">
        <f aca="false">IF(B659="","",IFERROR(INDEX(Intramuraal!$F:$F,MATCH(B659,Intramuraal!$A:$A,0)),IFERROR(INDEX(GVS!$F:$F,MATCH(B659,GVS!$A:$A,0)),"onbekend ID")))</f>
        <v>osimertinib (Tagrisso®) in combinatie met pemetrexed en chemotherapie</v>
      </c>
      <c r="E659" s="15" t="n">
        <f aca="false">IF(B659="","",IFERROR(IF(INDEX(Intramuraal!$C:$C,MATCH(B659,Intramuraal!$A:$A,0))="","",INDEX(Intramuraal!$C:$C,MATCH(B659,Intramuraal!$A:$A,0))),IFERROR(IF(INDEX(GVS!$C:$C,MATCH(B659,GVS!$A:$A,0))="","",INDEX(GVS!$C:$C,MATCH(B659,GVS!$A:$A,0))),"")))</f>
        <v>46127</v>
      </c>
      <c r="F659" s="14" t="str">
        <f aca="false">IF(B659="","",IFERROR(IF(INDEX(Intramuraal!$J:$J,MATCH(B659,Intramuraal!$A:$A,0))="","",INDEX(Intramuraal!$J:$J,MATCH(B659,Intramuraal!$A:$A,0))),IFERROR(IF(INDEX(GVS!$J:$J,MATCH(B659,GVS!$A:$A,0))="","",INDEX(GVS!$J:$J,MATCH(B659,GVS!$A:$A,0))),"")))</f>
        <v>Oncologie (solide tumoren)</v>
      </c>
      <c r="G659" s="14" t="str">
        <f aca="false">IF(B659="","",IFERROR(IF(INDEX(Intramuraal!$N:$N,MATCH(B659,Intramuraal!$A:$A,0))="","",INDEX(Intramuraal!$N:$N,MATCH(B659,Intramuraal!$A:$A,0))),IFERROR(IF(INDEX(GVS!$N:$N,MATCH(B659,GVS!$A:$A,0))="","",INDEX(GVS!$N:$N,MATCH(B659,GVS!$A:$A,0))),"")))</f>
        <v>Longkanker (NSCLC/SCLC)</v>
      </c>
      <c r="H659" s="14" t="str">
        <f aca="false">IF(B659="","",IFERROR(IF(INDEX(Intramuraal!$O:$O,MATCH(B659,Intramuraal!$A:$A,0))="","",INDEX(Intramuraal!$O:$O,MATCH(B659,Intramuraal!$A:$A,0))),IFERROR(IF(INDEX(GVS!$O:$O,MATCH(B659,GVS!$A:$A,0))="","",INDEX(GVS!$O:$O,MATCH(B659,GVS!$A:$A,0))),"")))</f>
        <v>1e lijn</v>
      </c>
      <c r="I659" s="14" t="s">
        <v>7532</v>
      </c>
      <c r="J659" s="14" t="s">
        <v>7712</v>
      </c>
      <c r="K659" s="16" t="s">
        <v>9903</v>
      </c>
      <c r="L659" s="14" t="s">
        <v>7535</v>
      </c>
      <c r="M659" s="14" t="s">
        <v>7543</v>
      </c>
      <c r="N659" s="16" t="s">
        <v>9904</v>
      </c>
      <c r="O659" s="14" t="s">
        <v>7607</v>
      </c>
      <c r="P659" s="14" t="s">
        <v>8219</v>
      </c>
      <c r="Q659" s="16"/>
      <c r="R659" s="14" t="s">
        <v>9905</v>
      </c>
      <c r="S659" s="14" t="s">
        <v>9902</v>
      </c>
      <c r="T659" s="15" t="n">
        <v>46289</v>
      </c>
      <c r="U659" s="14" t="s">
        <v>168</v>
      </c>
    </row>
    <row r="660" customFormat="false" ht="57" hidden="false" customHeight="true" outlineLevel="0" collapsed="false">
      <c r="A660" s="14" t="str">
        <f aca="false">IF(B660="","","ARG-"&amp;TEXT(ROW()-1,"0000"))</f>
        <v>ARG-0659</v>
      </c>
      <c r="B660" s="14" t="s">
        <v>543</v>
      </c>
      <c r="C660" s="14" t="str">
        <f aca="false">IF(B660="","",IF(LEFT(B660,3)="INT","Intramuraal",IF(LEFT(B660,3)="GVS","GVS","")))</f>
        <v>Intramuraal</v>
      </c>
      <c r="D660" s="14" t="str">
        <f aca="false">IF(B660="","",IFERROR(INDEX(Intramuraal!$F:$F,MATCH(B660,Intramuraal!$A:$A,0)),IFERROR(INDEX(GVS!$F:$F,MATCH(B660,GVS!$A:$A,0)),"onbekend ID")))</f>
        <v>osimertinib (Tagrisso®) in combinatie met pemetrexed en chemotherapie</v>
      </c>
      <c r="E660" s="15" t="n">
        <f aca="false">IF(B660="","",IFERROR(IF(INDEX(Intramuraal!$C:$C,MATCH(B660,Intramuraal!$A:$A,0))="","",INDEX(Intramuraal!$C:$C,MATCH(B660,Intramuraal!$A:$A,0))),IFERROR(IF(INDEX(GVS!$C:$C,MATCH(B660,GVS!$A:$A,0))="","",INDEX(GVS!$C:$C,MATCH(B660,GVS!$A:$A,0))),"")))</f>
        <v>46127</v>
      </c>
      <c r="F660" s="14" t="str">
        <f aca="false">IF(B660="","",IFERROR(IF(INDEX(Intramuraal!$J:$J,MATCH(B660,Intramuraal!$A:$A,0))="","",INDEX(Intramuraal!$J:$J,MATCH(B660,Intramuraal!$A:$A,0))),IFERROR(IF(INDEX(GVS!$J:$J,MATCH(B660,GVS!$A:$A,0))="","",INDEX(GVS!$J:$J,MATCH(B660,GVS!$A:$A,0))),"")))</f>
        <v>Oncologie (solide tumoren)</v>
      </c>
      <c r="G660" s="14" t="str">
        <f aca="false">IF(B660="","",IFERROR(IF(INDEX(Intramuraal!$N:$N,MATCH(B660,Intramuraal!$A:$A,0))="","",INDEX(Intramuraal!$N:$N,MATCH(B660,Intramuraal!$A:$A,0))),IFERROR(IF(INDEX(GVS!$N:$N,MATCH(B660,GVS!$A:$A,0))="","",INDEX(GVS!$N:$N,MATCH(B660,GVS!$A:$A,0))),"")))</f>
        <v>Longkanker (NSCLC/SCLC)</v>
      </c>
      <c r="H660" s="14" t="str">
        <f aca="false">IF(B660="","",IFERROR(IF(INDEX(Intramuraal!$O:$O,MATCH(B660,Intramuraal!$A:$A,0))="","",INDEX(Intramuraal!$O:$O,MATCH(B660,Intramuraal!$A:$A,0))),IFERROR(IF(INDEX(GVS!$O:$O,MATCH(B660,GVS!$A:$A,0))="","",INDEX(GVS!$O:$O,MATCH(B660,GVS!$A:$A,0))),"")))</f>
        <v>1e lijn</v>
      </c>
      <c r="I660" s="14" t="s">
        <v>7580</v>
      </c>
      <c r="J660" s="14" t="s">
        <v>7564</v>
      </c>
      <c r="K660" s="16" t="s">
        <v>9906</v>
      </c>
      <c r="L660" s="14" t="s">
        <v>7586</v>
      </c>
      <c r="M660" s="14" t="s">
        <v>7536</v>
      </c>
      <c r="N660" s="16" t="s">
        <v>9907</v>
      </c>
      <c r="O660" s="14" t="s">
        <v>7607</v>
      </c>
      <c r="P660" s="14" t="s">
        <v>8085</v>
      </c>
      <c r="Q660" s="16"/>
      <c r="R660" s="14" t="s">
        <v>9908</v>
      </c>
      <c r="S660" s="14" t="s">
        <v>9902</v>
      </c>
      <c r="T660" s="15" t="n">
        <v>46289</v>
      </c>
      <c r="U660" s="14" t="s">
        <v>168</v>
      </c>
    </row>
    <row r="661" customFormat="false" ht="57" hidden="false" customHeight="true" outlineLevel="0" collapsed="false">
      <c r="A661" s="14" t="str">
        <f aca="false">IF(B661="","","ARG-"&amp;TEXT(ROW()-1,"0000"))</f>
        <v>ARG-0660</v>
      </c>
      <c r="B661" s="14" t="s">
        <v>543</v>
      </c>
      <c r="C661" s="14" t="str">
        <f aca="false">IF(B661="","",IF(LEFT(B661,3)="INT","Intramuraal",IF(LEFT(B661,3)="GVS","GVS","")))</f>
        <v>Intramuraal</v>
      </c>
      <c r="D661" s="14" t="str">
        <f aca="false">IF(B661="","",IFERROR(INDEX(Intramuraal!$F:$F,MATCH(B661,Intramuraal!$A:$A,0)),IFERROR(INDEX(GVS!$F:$F,MATCH(B661,GVS!$A:$A,0)),"onbekend ID")))</f>
        <v>osimertinib (Tagrisso®) in combinatie met pemetrexed en chemotherapie</v>
      </c>
      <c r="E661" s="15" t="n">
        <f aca="false">IF(B661="","",IFERROR(IF(INDEX(Intramuraal!$C:$C,MATCH(B661,Intramuraal!$A:$A,0))="","",INDEX(Intramuraal!$C:$C,MATCH(B661,Intramuraal!$A:$A,0))),IFERROR(IF(INDEX(GVS!$C:$C,MATCH(B661,GVS!$A:$A,0))="","",INDEX(GVS!$C:$C,MATCH(B661,GVS!$A:$A,0))),"")))</f>
        <v>46127</v>
      </c>
      <c r="F661" s="14" t="str">
        <f aca="false">IF(B661="","",IFERROR(IF(INDEX(Intramuraal!$J:$J,MATCH(B661,Intramuraal!$A:$A,0))="","",INDEX(Intramuraal!$J:$J,MATCH(B661,Intramuraal!$A:$A,0))),IFERROR(IF(INDEX(GVS!$J:$J,MATCH(B661,GVS!$A:$A,0))="","",INDEX(GVS!$J:$J,MATCH(B661,GVS!$A:$A,0))),"")))</f>
        <v>Oncologie (solide tumoren)</v>
      </c>
      <c r="G661" s="14" t="str">
        <f aca="false">IF(B661="","",IFERROR(IF(INDEX(Intramuraal!$N:$N,MATCH(B661,Intramuraal!$A:$A,0))="","",INDEX(Intramuraal!$N:$N,MATCH(B661,Intramuraal!$A:$A,0))),IFERROR(IF(INDEX(GVS!$N:$N,MATCH(B661,GVS!$A:$A,0))="","",INDEX(GVS!$N:$N,MATCH(B661,GVS!$A:$A,0))),"")))</f>
        <v>Longkanker (NSCLC/SCLC)</v>
      </c>
      <c r="H661" s="14" t="str">
        <f aca="false">IF(B661="","",IFERROR(IF(INDEX(Intramuraal!$O:$O,MATCH(B661,Intramuraal!$A:$A,0))="","",INDEX(Intramuraal!$O:$O,MATCH(B661,Intramuraal!$A:$A,0))),IFERROR(IF(INDEX(GVS!$O:$O,MATCH(B661,GVS!$A:$A,0))="","",INDEX(GVS!$O:$O,MATCH(B661,GVS!$A:$A,0))),"")))</f>
        <v>1e lijn</v>
      </c>
      <c r="I661" s="14" t="s">
        <v>7658</v>
      </c>
      <c r="J661" s="14" t="s">
        <v>7659</v>
      </c>
      <c r="K661" s="16" t="s">
        <v>9909</v>
      </c>
      <c r="L661" s="14" t="s">
        <v>7549</v>
      </c>
      <c r="M661" s="14" t="s">
        <v>7550</v>
      </c>
      <c r="N661" s="16" t="s">
        <v>9910</v>
      </c>
      <c r="O661" s="14" t="s">
        <v>7662</v>
      </c>
      <c r="P661" s="14" t="s">
        <v>9507</v>
      </c>
      <c r="Q661" s="16"/>
      <c r="R661" s="14" t="s">
        <v>9911</v>
      </c>
      <c r="S661" s="14" t="s">
        <v>9902</v>
      </c>
      <c r="T661" s="15" t="n">
        <v>46289</v>
      </c>
      <c r="U661" s="14" t="s">
        <v>168</v>
      </c>
    </row>
    <row r="662" customFormat="false" ht="57" hidden="false" customHeight="true" outlineLevel="0" collapsed="false">
      <c r="A662" s="14" t="str">
        <f aca="false">IF(B662="","","ARG-"&amp;TEXT(ROW()-1,"0000"))</f>
        <v>ARG-0661</v>
      </c>
      <c r="B662" s="14" t="s">
        <v>503</v>
      </c>
      <c r="C662" s="14" t="str">
        <f aca="false">IF(B662="","",IF(LEFT(B662,3)="INT","Intramuraal",IF(LEFT(B662,3)="GVS","GVS","")))</f>
        <v>Intramuraal</v>
      </c>
      <c r="D662" s="14" t="str">
        <f aca="false">IF(B662="","",IFERROR(INDEX(Intramuraal!$F:$F,MATCH(B662,Intramuraal!$A:$A,0)),IFERROR(INDEX(GVS!$F:$F,MATCH(B662,GVS!$A:$A,0)),"onbekend ID")))</f>
        <v>serplulimab (Hetronifly®)</v>
      </c>
      <c r="E662" s="15" t="n">
        <f aca="false">IF(B662="","",IFERROR(IF(INDEX(Intramuraal!$C:$C,MATCH(B662,Intramuraal!$A:$A,0))="","",INDEX(Intramuraal!$C:$C,MATCH(B662,Intramuraal!$A:$A,0))),IFERROR(IF(INDEX(GVS!$C:$C,MATCH(B662,GVS!$A:$A,0))="","",INDEX(GVS!$C:$C,MATCH(B662,GVS!$A:$A,0))),"")))</f>
        <v>46140</v>
      </c>
      <c r="F662" s="14" t="str">
        <f aca="false">IF(B662="","",IFERROR(IF(INDEX(Intramuraal!$J:$J,MATCH(B662,Intramuraal!$A:$A,0))="","",INDEX(Intramuraal!$J:$J,MATCH(B662,Intramuraal!$A:$A,0))),IFERROR(IF(INDEX(GVS!$J:$J,MATCH(B662,GVS!$A:$A,0))="","",INDEX(GVS!$J:$J,MATCH(B662,GVS!$A:$A,0))),"")))</f>
        <v>Oncologie (solide tumoren)</v>
      </c>
      <c r="G662" s="14" t="str">
        <f aca="false">IF(B662="","",IFERROR(IF(INDEX(Intramuraal!$N:$N,MATCH(B662,Intramuraal!$A:$A,0))="","",INDEX(Intramuraal!$N:$N,MATCH(B662,Intramuraal!$A:$A,0))),IFERROR(IF(INDEX(GVS!$N:$N,MATCH(B662,GVS!$A:$A,0))="","",INDEX(GVS!$N:$N,MATCH(B662,GVS!$A:$A,0))),"")))</f>
        <v>Longkanker (NSCLC/SCLC)</v>
      </c>
      <c r="H662" s="14" t="str">
        <f aca="false">IF(B662="","",IFERROR(IF(INDEX(Intramuraal!$O:$O,MATCH(B662,Intramuraal!$A:$A,0))="","",INDEX(Intramuraal!$O:$O,MATCH(B662,Intramuraal!$A:$A,0))),IFERROR(IF(INDEX(GVS!$O:$O,MATCH(B662,GVS!$A:$A,0))="","",INDEX(GVS!$O:$O,MATCH(B662,GVS!$A:$A,0))),"")))</f>
        <v>1e lijn</v>
      </c>
      <c r="I662" s="14" t="s">
        <v>7532</v>
      </c>
      <c r="J662" s="14" t="s">
        <v>7678</v>
      </c>
      <c r="K662" s="16" t="s">
        <v>9912</v>
      </c>
      <c r="L662" s="14" t="s">
        <v>7535</v>
      </c>
      <c r="M662" s="14" t="s">
        <v>7536</v>
      </c>
      <c r="N662" s="16" t="s">
        <v>9913</v>
      </c>
      <c r="O662" s="14" t="s">
        <v>7607</v>
      </c>
      <c r="P662" s="14" t="s">
        <v>9522</v>
      </c>
      <c r="Q662" s="16"/>
      <c r="R662" s="14" t="s">
        <v>9914</v>
      </c>
      <c r="S662" s="14" t="s">
        <v>9902</v>
      </c>
      <c r="T662" s="15" t="n">
        <v>46289</v>
      </c>
      <c r="U662" s="14" t="s">
        <v>168</v>
      </c>
    </row>
    <row r="663" customFormat="false" ht="79.5" hidden="false" customHeight="true" outlineLevel="0" collapsed="false">
      <c r="A663" s="14" t="str">
        <f aca="false">IF(B663="","","ARG-"&amp;TEXT(ROW()-1,"0000"))</f>
        <v>ARG-0662</v>
      </c>
      <c r="B663" s="14" t="s">
        <v>503</v>
      </c>
      <c r="C663" s="14" t="str">
        <f aca="false">IF(B663="","",IF(LEFT(B663,3)="INT","Intramuraal",IF(LEFT(B663,3)="GVS","GVS","")))</f>
        <v>Intramuraal</v>
      </c>
      <c r="D663" s="14" t="str">
        <f aca="false">IF(B663="","",IFERROR(INDEX(Intramuraal!$F:$F,MATCH(B663,Intramuraal!$A:$A,0)),IFERROR(INDEX(GVS!$F:$F,MATCH(B663,GVS!$A:$A,0)),"onbekend ID")))</f>
        <v>serplulimab (Hetronifly®)</v>
      </c>
      <c r="E663" s="15" t="n">
        <f aca="false">IF(B663="","",IFERROR(IF(INDEX(Intramuraal!$C:$C,MATCH(B663,Intramuraal!$A:$A,0))="","",INDEX(Intramuraal!$C:$C,MATCH(B663,Intramuraal!$A:$A,0))),IFERROR(IF(INDEX(GVS!$C:$C,MATCH(B663,GVS!$A:$A,0))="","",INDEX(GVS!$C:$C,MATCH(B663,GVS!$A:$A,0))),"")))</f>
        <v>46140</v>
      </c>
      <c r="F663" s="14" t="str">
        <f aca="false">IF(B663="","",IFERROR(IF(INDEX(Intramuraal!$J:$J,MATCH(B663,Intramuraal!$A:$A,0))="","",INDEX(Intramuraal!$J:$J,MATCH(B663,Intramuraal!$A:$A,0))),IFERROR(IF(INDEX(GVS!$J:$J,MATCH(B663,GVS!$A:$A,0))="","",INDEX(GVS!$J:$J,MATCH(B663,GVS!$A:$A,0))),"")))</f>
        <v>Oncologie (solide tumoren)</v>
      </c>
      <c r="G663" s="14" t="str">
        <f aca="false">IF(B663="","",IFERROR(IF(INDEX(Intramuraal!$N:$N,MATCH(B663,Intramuraal!$A:$A,0))="","",INDEX(Intramuraal!$N:$N,MATCH(B663,Intramuraal!$A:$A,0))),IFERROR(IF(INDEX(GVS!$N:$N,MATCH(B663,GVS!$A:$A,0))="","",INDEX(GVS!$N:$N,MATCH(B663,GVS!$A:$A,0))),"")))</f>
        <v>Longkanker (NSCLC/SCLC)</v>
      </c>
      <c r="H663" s="14" t="str">
        <f aca="false">IF(B663="","",IFERROR(IF(INDEX(Intramuraal!$O:$O,MATCH(B663,Intramuraal!$A:$A,0))="","",INDEX(Intramuraal!$O:$O,MATCH(B663,Intramuraal!$A:$A,0))),IFERROR(IF(INDEX(GVS!$O:$O,MATCH(B663,GVS!$A:$A,0))="","",INDEX(GVS!$O:$O,MATCH(B663,GVS!$A:$A,0))),"")))</f>
        <v>1e lijn</v>
      </c>
      <c r="I663" s="14" t="s">
        <v>7617</v>
      </c>
      <c r="J663" s="14" t="s">
        <v>7604</v>
      </c>
      <c r="K663" s="16" t="s">
        <v>9915</v>
      </c>
      <c r="L663" s="14" t="s">
        <v>7549</v>
      </c>
      <c r="M663" s="14" t="s">
        <v>7536</v>
      </c>
      <c r="N663" s="16" t="s">
        <v>9916</v>
      </c>
      <c r="O663" s="14" t="s">
        <v>7614</v>
      </c>
      <c r="P663" s="14" t="s">
        <v>8057</v>
      </c>
      <c r="Q663" s="16"/>
      <c r="R663" s="14" t="s">
        <v>9917</v>
      </c>
      <c r="S663" s="14" t="s">
        <v>9902</v>
      </c>
      <c r="T663" s="15" t="n">
        <v>46289</v>
      </c>
      <c r="U663" s="14" t="s">
        <v>168</v>
      </c>
    </row>
    <row r="664" customFormat="false" ht="45.75" hidden="false" customHeight="true" outlineLevel="0" collapsed="false">
      <c r="A664" s="14" t="str">
        <f aca="false">IF(B664="","","ARG-"&amp;TEXT(ROW()-1,"0000"))</f>
        <v>ARG-0663</v>
      </c>
      <c r="B664" s="14" t="s">
        <v>503</v>
      </c>
      <c r="C664" s="14" t="str">
        <f aca="false">IF(B664="","",IF(LEFT(B664,3)="INT","Intramuraal",IF(LEFT(B664,3)="GVS","GVS","")))</f>
        <v>Intramuraal</v>
      </c>
      <c r="D664" s="14" t="str">
        <f aca="false">IF(B664="","",IFERROR(INDEX(Intramuraal!$F:$F,MATCH(B664,Intramuraal!$A:$A,0)),IFERROR(INDEX(GVS!$F:$F,MATCH(B664,GVS!$A:$A,0)),"onbekend ID")))</f>
        <v>serplulimab (Hetronifly®)</v>
      </c>
      <c r="E664" s="15" t="n">
        <f aca="false">IF(B664="","",IFERROR(IF(INDEX(Intramuraal!$C:$C,MATCH(B664,Intramuraal!$A:$A,0))="","",INDEX(Intramuraal!$C:$C,MATCH(B664,Intramuraal!$A:$A,0))),IFERROR(IF(INDEX(GVS!$C:$C,MATCH(B664,GVS!$A:$A,0))="","",INDEX(GVS!$C:$C,MATCH(B664,GVS!$A:$A,0))),"")))</f>
        <v>46140</v>
      </c>
      <c r="F664" s="14" t="str">
        <f aca="false">IF(B664="","",IFERROR(IF(INDEX(Intramuraal!$J:$J,MATCH(B664,Intramuraal!$A:$A,0))="","",INDEX(Intramuraal!$J:$J,MATCH(B664,Intramuraal!$A:$A,0))),IFERROR(IF(INDEX(GVS!$J:$J,MATCH(B664,GVS!$A:$A,0))="","",INDEX(GVS!$J:$J,MATCH(B664,GVS!$A:$A,0))),"")))</f>
        <v>Oncologie (solide tumoren)</v>
      </c>
      <c r="G664" s="14" t="str">
        <f aca="false">IF(B664="","",IFERROR(IF(INDEX(Intramuraal!$N:$N,MATCH(B664,Intramuraal!$A:$A,0))="","",INDEX(Intramuraal!$N:$N,MATCH(B664,Intramuraal!$A:$A,0))),IFERROR(IF(INDEX(GVS!$N:$N,MATCH(B664,GVS!$A:$A,0))="","",INDEX(GVS!$N:$N,MATCH(B664,GVS!$A:$A,0))),"")))</f>
        <v>Longkanker (NSCLC/SCLC)</v>
      </c>
      <c r="H664" s="14" t="str">
        <f aca="false">IF(B664="","",IFERROR(IF(INDEX(Intramuraal!$O:$O,MATCH(B664,Intramuraal!$A:$A,0))="","",INDEX(Intramuraal!$O:$O,MATCH(B664,Intramuraal!$A:$A,0))),IFERROR(IF(INDEX(GVS!$O:$O,MATCH(B664,GVS!$A:$A,0))="","",INDEX(GVS!$O:$O,MATCH(B664,GVS!$A:$A,0))),"")))</f>
        <v>1e lijn</v>
      </c>
      <c r="I664" s="14" t="s">
        <v>7580</v>
      </c>
      <c r="J664" s="14" t="s">
        <v>7604</v>
      </c>
      <c r="K664" s="16" t="s">
        <v>9918</v>
      </c>
      <c r="L664" s="14" t="s">
        <v>7586</v>
      </c>
      <c r="M664" s="14" t="s">
        <v>7536</v>
      </c>
      <c r="N664" s="16" t="s">
        <v>9919</v>
      </c>
      <c r="O664" s="14" t="s">
        <v>7607</v>
      </c>
      <c r="P664" s="14" t="s">
        <v>9920</v>
      </c>
      <c r="Q664" s="16"/>
      <c r="R664" s="14" t="s">
        <v>9921</v>
      </c>
      <c r="S664" s="14" t="s">
        <v>9902</v>
      </c>
      <c r="T664" s="15" t="n">
        <v>46289</v>
      </c>
      <c r="U664" s="14" t="s">
        <v>168</v>
      </c>
    </row>
    <row r="665" customFormat="false" ht="34.5" hidden="false" customHeight="true" outlineLevel="0" collapsed="false">
      <c r="A665" s="14" t="str">
        <f aca="false">IF(B665="","","ARG-"&amp;TEXT(ROW()-1,"0000"))</f>
        <v>ARG-0664</v>
      </c>
      <c r="B665" s="14" t="s">
        <v>503</v>
      </c>
      <c r="C665" s="14" t="str">
        <f aca="false">IF(B665="","",IF(LEFT(B665,3)="INT","Intramuraal",IF(LEFT(B665,3)="GVS","GVS","")))</f>
        <v>Intramuraal</v>
      </c>
      <c r="D665" s="14" t="str">
        <f aca="false">IF(B665="","",IFERROR(INDEX(Intramuraal!$F:$F,MATCH(B665,Intramuraal!$A:$A,0)),IFERROR(INDEX(GVS!$F:$F,MATCH(B665,GVS!$A:$A,0)),"onbekend ID")))</f>
        <v>serplulimab (Hetronifly®)</v>
      </c>
      <c r="E665" s="15" t="n">
        <f aca="false">IF(B665="","",IFERROR(IF(INDEX(Intramuraal!$C:$C,MATCH(B665,Intramuraal!$A:$A,0))="","",INDEX(Intramuraal!$C:$C,MATCH(B665,Intramuraal!$A:$A,0))),IFERROR(IF(INDEX(GVS!$C:$C,MATCH(B665,GVS!$A:$A,0))="","",INDEX(GVS!$C:$C,MATCH(B665,GVS!$A:$A,0))),"")))</f>
        <v>46140</v>
      </c>
      <c r="F665" s="14" t="str">
        <f aca="false">IF(B665="","",IFERROR(IF(INDEX(Intramuraal!$J:$J,MATCH(B665,Intramuraal!$A:$A,0))="","",INDEX(Intramuraal!$J:$J,MATCH(B665,Intramuraal!$A:$A,0))),IFERROR(IF(INDEX(GVS!$J:$J,MATCH(B665,GVS!$A:$A,0))="","",INDEX(GVS!$J:$J,MATCH(B665,GVS!$A:$A,0))),"")))</f>
        <v>Oncologie (solide tumoren)</v>
      </c>
      <c r="G665" s="14" t="str">
        <f aca="false">IF(B665="","",IFERROR(IF(INDEX(Intramuraal!$N:$N,MATCH(B665,Intramuraal!$A:$A,0))="","",INDEX(Intramuraal!$N:$N,MATCH(B665,Intramuraal!$A:$A,0))),IFERROR(IF(INDEX(GVS!$N:$N,MATCH(B665,GVS!$A:$A,0))="","",INDEX(GVS!$N:$N,MATCH(B665,GVS!$A:$A,0))),"")))</f>
        <v>Longkanker (NSCLC/SCLC)</v>
      </c>
      <c r="H665" s="14" t="str">
        <f aca="false">IF(B665="","",IFERROR(IF(INDEX(Intramuraal!$O:$O,MATCH(B665,Intramuraal!$A:$A,0))="","",INDEX(Intramuraal!$O:$O,MATCH(B665,Intramuraal!$A:$A,0))),IFERROR(IF(INDEX(GVS!$O:$O,MATCH(B665,GVS!$A:$A,0))="","",INDEX(GVS!$O:$O,MATCH(B665,GVS!$A:$A,0))),"")))</f>
        <v>1e lijn</v>
      </c>
      <c r="I665" s="14" t="s">
        <v>7658</v>
      </c>
      <c r="J665" s="14" t="s">
        <v>7659</v>
      </c>
      <c r="K665" s="16" t="s">
        <v>9922</v>
      </c>
      <c r="L665" s="14" t="s">
        <v>7535</v>
      </c>
      <c r="M665" s="14" t="s">
        <v>7550</v>
      </c>
      <c r="N665" s="16" t="s">
        <v>9923</v>
      </c>
      <c r="O665" s="14" t="s">
        <v>7662</v>
      </c>
      <c r="P665" s="14" t="s">
        <v>9313</v>
      </c>
      <c r="Q665" s="16"/>
      <c r="R665" s="14" t="s">
        <v>9924</v>
      </c>
      <c r="S665" s="14" t="s">
        <v>9902</v>
      </c>
      <c r="T665" s="15" t="n">
        <v>46289</v>
      </c>
      <c r="U665" s="14" t="s">
        <v>168</v>
      </c>
    </row>
    <row r="666" customFormat="false" ht="57" hidden="false" customHeight="true" outlineLevel="0" collapsed="false">
      <c r="A666" s="14" t="str">
        <f aca="false">IF(B666="","","ARG-"&amp;TEXT(ROW()-1,"0000"))</f>
        <v>ARG-0665</v>
      </c>
      <c r="B666" s="14" t="s">
        <v>488</v>
      </c>
      <c r="C666" s="14" t="str">
        <f aca="false">IF(B666="","",IF(LEFT(B666,3)="INT","Intramuraal",IF(LEFT(B666,3)="GVS","GVS","")))</f>
        <v>Intramuraal</v>
      </c>
      <c r="D666" s="14" t="str">
        <f aca="false">IF(B666="","",IFERROR(INDEX(Intramuraal!$F:$F,MATCH(B666,Intramuraal!$A:$A,0)),IFERROR(INDEX(GVS!$F:$F,MATCH(B666,GVS!$A:$A,0)),"onbekend ID")))</f>
        <v>durvalumab (Imfinzi®) in combinatie met carboplatine of cisplatine en etoposide</v>
      </c>
      <c r="E666" s="15" t="n">
        <f aca="false">IF(B666="","",IFERROR(IF(INDEX(Intramuraal!$C:$C,MATCH(B666,Intramuraal!$A:$A,0))="","",INDEX(Intramuraal!$C:$C,MATCH(B666,Intramuraal!$A:$A,0))),IFERROR(IF(INDEX(GVS!$C:$C,MATCH(B666,GVS!$A:$A,0))="","",INDEX(GVS!$C:$C,MATCH(B666,GVS!$A:$A,0))),"")))</f>
        <v>46154</v>
      </c>
      <c r="F666" s="14" t="str">
        <f aca="false">IF(B666="","",IFERROR(IF(INDEX(Intramuraal!$J:$J,MATCH(B666,Intramuraal!$A:$A,0))="","",INDEX(Intramuraal!$J:$J,MATCH(B666,Intramuraal!$A:$A,0))),IFERROR(IF(INDEX(GVS!$J:$J,MATCH(B666,GVS!$A:$A,0))="","",INDEX(GVS!$J:$J,MATCH(B666,GVS!$A:$A,0))),"")))</f>
        <v>Oncologie (solide tumoren)</v>
      </c>
      <c r="G666" s="14" t="str">
        <f aca="false">IF(B666="","",IFERROR(IF(INDEX(Intramuraal!$N:$N,MATCH(B666,Intramuraal!$A:$A,0))="","",INDEX(Intramuraal!$N:$N,MATCH(B666,Intramuraal!$A:$A,0))),IFERROR(IF(INDEX(GVS!$N:$N,MATCH(B666,GVS!$A:$A,0))="","",INDEX(GVS!$N:$N,MATCH(B666,GVS!$A:$A,0))),"")))</f>
        <v>Longkanker (NSCLC/SCLC)</v>
      </c>
      <c r="H666" s="14" t="str">
        <f aca="false">IF(B666="","",IFERROR(IF(INDEX(Intramuraal!$O:$O,MATCH(B666,Intramuraal!$A:$A,0))="","",INDEX(Intramuraal!$O:$O,MATCH(B666,Intramuraal!$A:$A,0))),IFERROR(IF(INDEX(GVS!$O:$O,MATCH(B666,GVS!$A:$A,0))="","",INDEX(GVS!$O:$O,MATCH(B666,GVS!$A:$A,0))),"")))</f>
        <v>1e lijn</v>
      </c>
      <c r="I666" s="14" t="s">
        <v>7532</v>
      </c>
      <c r="J666" s="14" t="s">
        <v>7678</v>
      </c>
      <c r="K666" s="16" t="s">
        <v>9925</v>
      </c>
      <c r="L666" s="14" t="s">
        <v>7535</v>
      </c>
      <c r="M666" s="14" t="s">
        <v>7536</v>
      </c>
      <c r="N666" s="16" t="s">
        <v>9926</v>
      </c>
      <c r="O666" s="14" t="s">
        <v>7607</v>
      </c>
      <c r="P666" s="14" t="s">
        <v>9522</v>
      </c>
      <c r="Q666" s="16"/>
      <c r="R666" s="14" t="s">
        <v>9927</v>
      </c>
      <c r="S666" s="14" t="s">
        <v>9902</v>
      </c>
      <c r="T666" s="15" t="n">
        <v>46289</v>
      </c>
      <c r="U666" s="14" t="s">
        <v>168</v>
      </c>
    </row>
    <row r="667" customFormat="false" ht="68.25" hidden="false" customHeight="true" outlineLevel="0" collapsed="false">
      <c r="A667" s="14" t="str">
        <f aca="false">IF(B667="","","ARG-"&amp;TEXT(ROW()-1,"0000"))</f>
        <v>ARG-0666</v>
      </c>
      <c r="B667" s="14" t="s">
        <v>488</v>
      </c>
      <c r="C667" s="14" t="str">
        <f aca="false">IF(B667="","",IF(LEFT(B667,3)="INT","Intramuraal",IF(LEFT(B667,3)="GVS","GVS","")))</f>
        <v>Intramuraal</v>
      </c>
      <c r="D667" s="14" t="str">
        <f aca="false">IF(B667="","",IFERROR(INDEX(Intramuraal!$F:$F,MATCH(B667,Intramuraal!$A:$A,0)),IFERROR(INDEX(GVS!$F:$F,MATCH(B667,GVS!$A:$A,0)),"onbekend ID")))</f>
        <v>durvalumab (Imfinzi®) in combinatie met carboplatine of cisplatine en etoposide</v>
      </c>
      <c r="E667" s="15" t="n">
        <f aca="false">IF(B667="","",IFERROR(IF(INDEX(Intramuraal!$C:$C,MATCH(B667,Intramuraal!$A:$A,0))="","",INDEX(Intramuraal!$C:$C,MATCH(B667,Intramuraal!$A:$A,0))),IFERROR(IF(INDEX(GVS!$C:$C,MATCH(B667,GVS!$A:$A,0))="","",INDEX(GVS!$C:$C,MATCH(B667,GVS!$A:$A,0))),"")))</f>
        <v>46154</v>
      </c>
      <c r="F667" s="14" t="str">
        <f aca="false">IF(B667="","",IFERROR(IF(INDEX(Intramuraal!$J:$J,MATCH(B667,Intramuraal!$A:$A,0))="","",INDEX(Intramuraal!$J:$J,MATCH(B667,Intramuraal!$A:$A,0))),IFERROR(IF(INDEX(GVS!$J:$J,MATCH(B667,GVS!$A:$A,0))="","",INDEX(GVS!$J:$J,MATCH(B667,GVS!$A:$A,0))),"")))</f>
        <v>Oncologie (solide tumoren)</v>
      </c>
      <c r="G667" s="14" t="str">
        <f aca="false">IF(B667="","",IFERROR(IF(INDEX(Intramuraal!$N:$N,MATCH(B667,Intramuraal!$A:$A,0))="","",INDEX(Intramuraal!$N:$N,MATCH(B667,Intramuraal!$A:$A,0))),IFERROR(IF(INDEX(GVS!$N:$N,MATCH(B667,GVS!$A:$A,0))="","",INDEX(GVS!$N:$N,MATCH(B667,GVS!$A:$A,0))),"")))</f>
        <v>Longkanker (NSCLC/SCLC)</v>
      </c>
      <c r="H667" s="14" t="str">
        <f aca="false">IF(B667="","",IFERROR(IF(INDEX(Intramuraal!$O:$O,MATCH(B667,Intramuraal!$A:$A,0))="","",INDEX(Intramuraal!$O:$O,MATCH(B667,Intramuraal!$A:$A,0))),IFERROR(IF(INDEX(GVS!$O:$O,MATCH(B667,GVS!$A:$A,0))="","",INDEX(GVS!$O:$O,MATCH(B667,GVS!$A:$A,0))),"")))</f>
        <v>1e lijn</v>
      </c>
      <c r="I667" s="14" t="s">
        <v>7580</v>
      </c>
      <c r="J667" s="14" t="s">
        <v>7564</v>
      </c>
      <c r="K667" s="16" t="s">
        <v>9928</v>
      </c>
      <c r="L667" s="14" t="s">
        <v>7586</v>
      </c>
      <c r="M667" s="14" t="s">
        <v>7536</v>
      </c>
      <c r="N667" s="16" t="s">
        <v>9929</v>
      </c>
      <c r="O667" s="14" t="s">
        <v>7607</v>
      </c>
      <c r="P667" s="14" t="s">
        <v>9920</v>
      </c>
      <c r="Q667" s="16"/>
      <c r="R667" s="14" t="s">
        <v>9930</v>
      </c>
      <c r="S667" s="14" t="s">
        <v>9902</v>
      </c>
      <c r="T667" s="15" t="n">
        <v>46289</v>
      </c>
      <c r="U667" s="14" t="s">
        <v>168</v>
      </c>
    </row>
    <row r="668" customFormat="false" ht="34.5" hidden="false" customHeight="true" outlineLevel="0" collapsed="false">
      <c r="A668" s="14" t="str">
        <f aca="false">IF(B668="","","ARG-"&amp;TEXT(ROW()-1,"0000"))</f>
        <v>ARG-0667</v>
      </c>
      <c r="B668" s="14" t="s">
        <v>488</v>
      </c>
      <c r="C668" s="14" t="str">
        <f aca="false">IF(B668="","",IF(LEFT(B668,3)="INT","Intramuraal",IF(LEFT(B668,3)="GVS","GVS","")))</f>
        <v>Intramuraal</v>
      </c>
      <c r="D668" s="14" t="str">
        <f aca="false">IF(B668="","",IFERROR(INDEX(Intramuraal!$F:$F,MATCH(B668,Intramuraal!$A:$A,0)),IFERROR(INDEX(GVS!$F:$F,MATCH(B668,GVS!$A:$A,0)),"onbekend ID")))</f>
        <v>durvalumab (Imfinzi®) in combinatie met carboplatine of cisplatine en etoposide</v>
      </c>
      <c r="E668" s="15" t="n">
        <f aca="false">IF(B668="","",IFERROR(IF(INDEX(Intramuraal!$C:$C,MATCH(B668,Intramuraal!$A:$A,0))="","",INDEX(Intramuraal!$C:$C,MATCH(B668,Intramuraal!$A:$A,0))),IFERROR(IF(INDEX(GVS!$C:$C,MATCH(B668,GVS!$A:$A,0))="","",INDEX(GVS!$C:$C,MATCH(B668,GVS!$A:$A,0))),"")))</f>
        <v>46154</v>
      </c>
      <c r="F668" s="14" t="str">
        <f aca="false">IF(B668="","",IFERROR(IF(INDEX(Intramuraal!$J:$J,MATCH(B668,Intramuraal!$A:$A,0))="","",INDEX(Intramuraal!$J:$J,MATCH(B668,Intramuraal!$A:$A,0))),IFERROR(IF(INDEX(GVS!$J:$J,MATCH(B668,GVS!$A:$A,0))="","",INDEX(GVS!$J:$J,MATCH(B668,GVS!$A:$A,0))),"")))</f>
        <v>Oncologie (solide tumoren)</v>
      </c>
      <c r="G668" s="14" t="str">
        <f aca="false">IF(B668="","",IFERROR(IF(INDEX(Intramuraal!$N:$N,MATCH(B668,Intramuraal!$A:$A,0))="","",INDEX(Intramuraal!$N:$N,MATCH(B668,Intramuraal!$A:$A,0))),IFERROR(IF(INDEX(GVS!$N:$N,MATCH(B668,GVS!$A:$A,0))="","",INDEX(GVS!$N:$N,MATCH(B668,GVS!$A:$A,0))),"")))</f>
        <v>Longkanker (NSCLC/SCLC)</v>
      </c>
      <c r="H668" s="14" t="str">
        <f aca="false">IF(B668="","",IFERROR(IF(INDEX(Intramuraal!$O:$O,MATCH(B668,Intramuraal!$A:$A,0))="","",INDEX(Intramuraal!$O:$O,MATCH(B668,Intramuraal!$A:$A,0))),IFERROR(IF(INDEX(GVS!$O:$O,MATCH(B668,GVS!$A:$A,0))="","",INDEX(GVS!$O:$O,MATCH(B668,GVS!$A:$A,0))),"")))</f>
        <v>1e lijn</v>
      </c>
      <c r="I668" s="14" t="s">
        <v>7658</v>
      </c>
      <c r="J668" s="14" t="s">
        <v>7659</v>
      </c>
      <c r="K668" s="16" t="s">
        <v>9931</v>
      </c>
      <c r="L668" s="14" t="s">
        <v>7549</v>
      </c>
      <c r="M668" s="14" t="s">
        <v>7550</v>
      </c>
      <c r="N668" s="16" t="s">
        <v>9932</v>
      </c>
      <c r="O668" s="14" t="s">
        <v>7662</v>
      </c>
      <c r="P668" s="14" t="s">
        <v>9507</v>
      </c>
      <c r="Q668" s="16"/>
      <c r="R668" s="14" t="s">
        <v>9933</v>
      </c>
      <c r="S668" s="14" t="s">
        <v>9902</v>
      </c>
      <c r="T668" s="15" t="n">
        <v>46289</v>
      </c>
      <c r="U668" s="14" t="s">
        <v>168</v>
      </c>
    </row>
    <row r="669" customFormat="false" ht="79.5" hidden="false" customHeight="true" outlineLevel="0" collapsed="false">
      <c r="A669" s="14" t="str">
        <f aca="false">IF(B669="","","ARG-"&amp;TEXT(ROW()-1,"0000"))</f>
        <v>ARG-0668</v>
      </c>
      <c r="B669" s="14" t="s">
        <v>457</v>
      </c>
      <c r="C669" s="14" t="str">
        <f aca="false">IF(B669="","",IF(LEFT(B669,3)="INT","Intramuraal",IF(LEFT(B669,3)="GVS","GVS","")))</f>
        <v>Intramuraal</v>
      </c>
      <c r="D669" s="14" t="str">
        <f aca="false">IF(B669="","",IFERROR(INDEX(Intramuraal!$F:$F,MATCH(B669,Intramuraal!$A:$A,0)),IFERROR(INDEX(GVS!$F:$F,MATCH(B669,GVS!$A:$A,0)),"onbekend ID")))</f>
        <v>trastuzumab-deruxtecan (Enhertu®)</v>
      </c>
      <c r="E669" s="15" t="n">
        <f aca="false">IF(B669="","",IFERROR(IF(INDEX(Intramuraal!$C:$C,MATCH(B669,Intramuraal!$A:$A,0))="","",INDEX(Intramuraal!$C:$C,MATCH(B669,Intramuraal!$A:$A,0))),IFERROR(IF(INDEX(GVS!$C:$C,MATCH(B669,GVS!$A:$A,0))="","",INDEX(GVS!$C:$C,MATCH(B669,GVS!$A:$A,0))),"")))</f>
        <v>46155</v>
      </c>
      <c r="F669" s="14" t="str">
        <f aca="false">IF(B669="","",IFERROR(IF(INDEX(Intramuraal!$J:$J,MATCH(B669,Intramuraal!$A:$A,0))="","",INDEX(Intramuraal!$J:$J,MATCH(B669,Intramuraal!$A:$A,0))),IFERROR(IF(INDEX(GVS!$J:$J,MATCH(B669,GVS!$A:$A,0))="","",INDEX(GVS!$J:$J,MATCH(B669,GVS!$A:$A,0))),"")))</f>
        <v>Oncologie (solide tumoren)</v>
      </c>
      <c r="G669" s="14" t="str">
        <f aca="false">IF(B669="","",IFERROR(IF(INDEX(Intramuraal!$N:$N,MATCH(B669,Intramuraal!$A:$A,0))="","",INDEX(Intramuraal!$N:$N,MATCH(B669,Intramuraal!$A:$A,0))),IFERROR(IF(INDEX(GVS!$N:$N,MATCH(B669,GVS!$A:$A,0))="","",INDEX(GVS!$N:$N,MATCH(B669,GVS!$A:$A,0))),"")))</f>
        <v>Maag-/slokdarmkanker</v>
      </c>
      <c r="H669" s="14" t="str">
        <f aca="false">IF(B669="","",IFERROR(IF(INDEX(Intramuraal!$O:$O,MATCH(B669,Intramuraal!$A:$A,0))="","",INDEX(Intramuraal!$O:$O,MATCH(B669,Intramuraal!$A:$A,0))),IFERROR(IF(INDEX(GVS!$O:$O,MATCH(B669,GVS!$A:$A,0))="","",INDEX(GVS!$O:$O,MATCH(B669,GVS!$A:$A,0))),"")))</f>
        <v>3e lijn of later</v>
      </c>
      <c r="I669" s="14" t="s">
        <v>7532</v>
      </c>
      <c r="J669" s="14" t="s">
        <v>7564</v>
      </c>
      <c r="K669" s="16" t="s">
        <v>9934</v>
      </c>
      <c r="L669" s="14" t="s">
        <v>7535</v>
      </c>
      <c r="M669" s="14" t="s">
        <v>7536</v>
      </c>
      <c r="N669" s="16" t="s">
        <v>9935</v>
      </c>
      <c r="O669" s="14" t="s">
        <v>7607</v>
      </c>
      <c r="P669" s="14" t="s">
        <v>9682</v>
      </c>
      <c r="Q669" s="16"/>
      <c r="R669" s="14" t="s">
        <v>9936</v>
      </c>
      <c r="S669" s="14" t="s">
        <v>9902</v>
      </c>
      <c r="T669" s="15" t="n">
        <v>46289</v>
      </c>
      <c r="U669" s="14" t="s">
        <v>168</v>
      </c>
    </row>
    <row r="670" customFormat="false" ht="57" hidden="false" customHeight="true" outlineLevel="0" collapsed="false">
      <c r="A670" s="14" t="str">
        <f aca="false">IF(B670="","","ARG-"&amp;TEXT(ROW()-1,"0000"))</f>
        <v>ARG-0669</v>
      </c>
      <c r="B670" s="14" t="s">
        <v>457</v>
      </c>
      <c r="C670" s="14" t="str">
        <f aca="false">IF(B670="","",IF(LEFT(B670,3)="INT","Intramuraal",IF(LEFT(B670,3)="GVS","GVS","")))</f>
        <v>Intramuraal</v>
      </c>
      <c r="D670" s="14" t="str">
        <f aca="false">IF(B670="","",IFERROR(INDEX(Intramuraal!$F:$F,MATCH(B670,Intramuraal!$A:$A,0)),IFERROR(INDEX(GVS!$F:$F,MATCH(B670,GVS!$A:$A,0)),"onbekend ID")))</f>
        <v>trastuzumab-deruxtecan (Enhertu®)</v>
      </c>
      <c r="E670" s="15" t="n">
        <f aca="false">IF(B670="","",IFERROR(IF(INDEX(Intramuraal!$C:$C,MATCH(B670,Intramuraal!$A:$A,0))="","",INDEX(Intramuraal!$C:$C,MATCH(B670,Intramuraal!$A:$A,0))),IFERROR(IF(INDEX(GVS!$C:$C,MATCH(B670,GVS!$A:$A,0))="","",INDEX(GVS!$C:$C,MATCH(B670,GVS!$A:$A,0))),"")))</f>
        <v>46155</v>
      </c>
      <c r="F670" s="14" t="str">
        <f aca="false">IF(B670="","",IFERROR(IF(INDEX(Intramuraal!$J:$J,MATCH(B670,Intramuraal!$A:$A,0))="","",INDEX(Intramuraal!$J:$J,MATCH(B670,Intramuraal!$A:$A,0))),IFERROR(IF(INDEX(GVS!$J:$J,MATCH(B670,GVS!$A:$A,0))="","",INDEX(GVS!$J:$J,MATCH(B670,GVS!$A:$A,0))),"")))</f>
        <v>Oncologie (solide tumoren)</v>
      </c>
      <c r="G670" s="14" t="str">
        <f aca="false">IF(B670="","",IFERROR(IF(INDEX(Intramuraal!$N:$N,MATCH(B670,Intramuraal!$A:$A,0))="","",INDEX(Intramuraal!$N:$N,MATCH(B670,Intramuraal!$A:$A,0))),IFERROR(IF(INDEX(GVS!$N:$N,MATCH(B670,GVS!$A:$A,0))="","",INDEX(GVS!$N:$N,MATCH(B670,GVS!$A:$A,0))),"")))</f>
        <v>Maag-/slokdarmkanker</v>
      </c>
      <c r="H670" s="14" t="str">
        <f aca="false">IF(B670="","",IFERROR(IF(INDEX(Intramuraal!$O:$O,MATCH(B670,Intramuraal!$A:$A,0))="","",INDEX(Intramuraal!$O:$O,MATCH(B670,Intramuraal!$A:$A,0))),IFERROR(IF(INDEX(GVS!$O:$O,MATCH(B670,GVS!$A:$A,0))="","",INDEX(GVS!$O:$O,MATCH(B670,GVS!$A:$A,0))),"")))</f>
        <v>3e lijn of later</v>
      </c>
      <c r="I670" s="14" t="s">
        <v>7580</v>
      </c>
      <c r="J670" s="14" t="s">
        <v>7604</v>
      </c>
      <c r="K670" s="16" t="s">
        <v>9937</v>
      </c>
      <c r="L670" s="14" t="s">
        <v>7586</v>
      </c>
      <c r="M670" s="14" t="s">
        <v>7536</v>
      </c>
      <c r="N670" s="16" t="s">
        <v>9938</v>
      </c>
      <c r="O670" s="14" t="s">
        <v>7607</v>
      </c>
      <c r="P670" s="14" t="s">
        <v>9939</v>
      </c>
      <c r="Q670" s="16"/>
      <c r="R670" s="14" t="s">
        <v>9940</v>
      </c>
      <c r="S670" s="14" t="s">
        <v>9902</v>
      </c>
      <c r="T670" s="15" t="n">
        <v>46289</v>
      </c>
      <c r="U670" s="14" t="s">
        <v>168</v>
      </c>
    </row>
    <row r="671" customFormat="false" ht="34.5" hidden="false" customHeight="true" outlineLevel="0" collapsed="false">
      <c r="A671" s="14" t="str">
        <f aca="false">IF(B671="","","ARG-"&amp;TEXT(ROW()-1,"0000"))</f>
        <v>ARG-0670</v>
      </c>
      <c r="B671" s="14" t="s">
        <v>457</v>
      </c>
      <c r="C671" s="14" t="str">
        <f aca="false">IF(B671="","",IF(LEFT(B671,3)="INT","Intramuraal",IF(LEFT(B671,3)="GVS","GVS","")))</f>
        <v>Intramuraal</v>
      </c>
      <c r="D671" s="14" t="str">
        <f aca="false">IF(B671="","",IFERROR(INDEX(Intramuraal!$F:$F,MATCH(B671,Intramuraal!$A:$A,0)),IFERROR(INDEX(GVS!$F:$F,MATCH(B671,GVS!$A:$A,0)),"onbekend ID")))</f>
        <v>trastuzumab-deruxtecan (Enhertu®)</v>
      </c>
      <c r="E671" s="15" t="n">
        <f aca="false">IF(B671="","",IFERROR(IF(INDEX(Intramuraal!$C:$C,MATCH(B671,Intramuraal!$A:$A,0))="","",INDEX(Intramuraal!$C:$C,MATCH(B671,Intramuraal!$A:$A,0))),IFERROR(IF(INDEX(GVS!$C:$C,MATCH(B671,GVS!$A:$A,0))="","",INDEX(GVS!$C:$C,MATCH(B671,GVS!$A:$A,0))),"")))</f>
        <v>46155</v>
      </c>
      <c r="F671" s="14" t="str">
        <f aca="false">IF(B671="","",IFERROR(IF(INDEX(Intramuraal!$J:$J,MATCH(B671,Intramuraal!$A:$A,0))="","",INDEX(Intramuraal!$J:$J,MATCH(B671,Intramuraal!$A:$A,0))),IFERROR(IF(INDEX(GVS!$J:$J,MATCH(B671,GVS!$A:$A,0))="","",INDEX(GVS!$J:$J,MATCH(B671,GVS!$A:$A,0))),"")))</f>
        <v>Oncologie (solide tumoren)</v>
      </c>
      <c r="G671" s="14" t="str">
        <f aca="false">IF(B671="","",IFERROR(IF(INDEX(Intramuraal!$N:$N,MATCH(B671,Intramuraal!$A:$A,0))="","",INDEX(Intramuraal!$N:$N,MATCH(B671,Intramuraal!$A:$A,0))),IFERROR(IF(INDEX(GVS!$N:$N,MATCH(B671,GVS!$A:$A,0))="","",INDEX(GVS!$N:$N,MATCH(B671,GVS!$A:$A,0))),"")))</f>
        <v>Maag-/slokdarmkanker</v>
      </c>
      <c r="H671" s="14" t="str">
        <f aca="false">IF(B671="","",IFERROR(IF(INDEX(Intramuraal!$O:$O,MATCH(B671,Intramuraal!$A:$A,0))="","",INDEX(Intramuraal!$O:$O,MATCH(B671,Intramuraal!$A:$A,0))),IFERROR(IF(INDEX(GVS!$O:$O,MATCH(B671,GVS!$A:$A,0))="","",INDEX(GVS!$O:$O,MATCH(B671,GVS!$A:$A,0))),"")))</f>
        <v>3e lijn of later</v>
      </c>
      <c r="I671" s="14" t="s">
        <v>7574</v>
      </c>
      <c r="J671" s="14" t="s">
        <v>2691</v>
      </c>
      <c r="K671" s="16" t="s">
        <v>9941</v>
      </c>
      <c r="L671" s="14" t="s">
        <v>7566</v>
      </c>
      <c r="M671" s="14" t="s">
        <v>7550</v>
      </c>
      <c r="N671" s="16" t="s">
        <v>9942</v>
      </c>
      <c r="O671" s="14" t="s">
        <v>7607</v>
      </c>
      <c r="P671" s="14" t="s">
        <v>8393</v>
      </c>
      <c r="Q671" s="16"/>
      <c r="R671" s="14" t="s">
        <v>9943</v>
      </c>
      <c r="S671" s="14" t="s">
        <v>9902</v>
      </c>
      <c r="T671" s="15" t="n">
        <v>46289</v>
      </c>
      <c r="U671" s="14" t="s">
        <v>168</v>
      </c>
    </row>
    <row r="672" customFormat="false" ht="90.75" hidden="false" customHeight="true" outlineLevel="0" collapsed="false">
      <c r="A672" s="14" t="str">
        <f aca="false">IF(B672="","","ARG-"&amp;TEXT(ROW()-1,"0000"))</f>
        <v>ARG-0671</v>
      </c>
      <c r="B672" s="14" t="s">
        <v>442</v>
      </c>
      <c r="C672" s="14" t="str">
        <f aca="false">IF(B672="","",IF(LEFT(B672,3)="INT","Intramuraal",IF(LEFT(B672,3)="GVS","GVS","")))</f>
        <v>Intramuraal</v>
      </c>
      <c r="D672" s="14" t="str">
        <f aca="false">IF(B672="","",IFERROR(INDEX(Intramuraal!$F:$F,MATCH(B672,Intramuraal!$A:$A,0)),IFERROR(INDEX(GVS!$F:$F,MATCH(B672,GVS!$A:$A,0)),"onbekend ID")))</f>
        <v>durvalumab (Imfinzi®) in combinatie met tremelimumab (Imjudo®)</v>
      </c>
      <c r="E672" s="15" t="n">
        <f aca="false">IF(B672="","",IFERROR(IF(INDEX(Intramuraal!$C:$C,MATCH(B672,Intramuraal!$A:$A,0))="","",INDEX(Intramuraal!$C:$C,MATCH(B672,Intramuraal!$A:$A,0))),IFERROR(IF(INDEX(GVS!$C:$C,MATCH(B672,GVS!$A:$A,0))="","",INDEX(GVS!$C:$C,MATCH(B672,GVS!$A:$A,0))),"")))</f>
        <v>46169</v>
      </c>
      <c r="F672" s="14" t="str">
        <f aca="false">IF(B672="","",IFERROR(IF(INDEX(Intramuraal!$J:$J,MATCH(B672,Intramuraal!$A:$A,0))="","",INDEX(Intramuraal!$J:$J,MATCH(B672,Intramuraal!$A:$A,0))),IFERROR(IF(INDEX(GVS!$J:$J,MATCH(B672,GVS!$A:$A,0))="","",INDEX(GVS!$J:$J,MATCH(B672,GVS!$A:$A,0))),"")))</f>
        <v>Oncologie (solide tumoren)</v>
      </c>
      <c r="G672" s="14" t="str">
        <f aca="false">IF(B672="","",IFERROR(IF(INDEX(Intramuraal!$N:$N,MATCH(B672,Intramuraal!$A:$A,0))="","",INDEX(Intramuraal!$N:$N,MATCH(B672,Intramuraal!$A:$A,0))),IFERROR(IF(INDEX(GVS!$N:$N,MATCH(B672,GVS!$A:$A,0))="","",INDEX(GVS!$N:$N,MATCH(B672,GVS!$A:$A,0))),"")))</f>
        <v>Lever-/galwegkanker</v>
      </c>
      <c r="H672" s="14" t="str">
        <f aca="false">IF(B672="","",IFERROR(IF(INDEX(Intramuraal!$O:$O,MATCH(B672,Intramuraal!$A:$A,0))="","",INDEX(Intramuraal!$O:$O,MATCH(B672,Intramuraal!$A:$A,0))),IFERROR(IF(INDEX(GVS!$O:$O,MATCH(B672,GVS!$A:$A,0))="","",INDEX(GVS!$O:$O,MATCH(B672,GVS!$A:$A,0))),"")))</f>
        <v>1e lijn</v>
      </c>
      <c r="I672" s="14" t="s">
        <v>7532</v>
      </c>
      <c r="J672" s="14" t="s">
        <v>7533</v>
      </c>
      <c r="K672" s="16" t="s">
        <v>9944</v>
      </c>
      <c r="L672" s="14" t="s">
        <v>7549</v>
      </c>
      <c r="M672" s="14" t="s">
        <v>7536</v>
      </c>
      <c r="N672" s="16" t="s">
        <v>9945</v>
      </c>
      <c r="O672" s="14" t="s">
        <v>7607</v>
      </c>
      <c r="P672" s="14" t="s">
        <v>9682</v>
      </c>
      <c r="Q672" s="16"/>
      <c r="R672" s="14" t="s">
        <v>9946</v>
      </c>
      <c r="S672" s="14" t="s">
        <v>9902</v>
      </c>
      <c r="T672" s="15" t="n">
        <v>46289</v>
      </c>
      <c r="U672" s="14" t="s">
        <v>168</v>
      </c>
    </row>
    <row r="673" customFormat="false" ht="45.75" hidden="false" customHeight="true" outlineLevel="0" collapsed="false">
      <c r="A673" s="14" t="str">
        <f aca="false">IF(B673="","","ARG-"&amp;TEXT(ROW()-1,"0000"))</f>
        <v>ARG-0672</v>
      </c>
      <c r="B673" s="14" t="s">
        <v>442</v>
      </c>
      <c r="C673" s="14" t="str">
        <f aca="false">IF(B673="","",IF(LEFT(B673,3)="INT","Intramuraal",IF(LEFT(B673,3)="GVS","GVS","")))</f>
        <v>Intramuraal</v>
      </c>
      <c r="D673" s="14" t="str">
        <f aca="false">IF(B673="","",IFERROR(INDEX(Intramuraal!$F:$F,MATCH(B673,Intramuraal!$A:$A,0)),IFERROR(INDEX(GVS!$F:$F,MATCH(B673,GVS!$A:$A,0)),"onbekend ID")))</f>
        <v>durvalumab (Imfinzi®) in combinatie met tremelimumab (Imjudo®)</v>
      </c>
      <c r="E673" s="15" t="n">
        <f aca="false">IF(B673="","",IFERROR(IF(INDEX(Intramuraal!$C:$C,MATCH(B673,Intramuraal!$A:$A,0))="","",INDEX(Intramuraal!$C:$C,MATCH(B673,Intramuraal!$A:$A,0))),IFERROR(IF(INDEX(GVS!$C:$C,MATCH(B673,GVS!$A:$A,0))="","",INDEX(GVS!$C:$C,MATCH(B673,GVS!$A:$A,0))),"")))</f>
        <v>46169</v>
      </c>
      <c r="F673" s="14" t="str">
        <f aca="false">IF(B673="","",IFERROR(IF(INDEX(Intramuraal!$J:$J,MATCH(B673,Intramuraal!$A:$A,0))="","",INDEX(Intramuraal!$J:$J,MATCH(B673,Intramuraal!$A:$A,0))),IFERROR(IF(INDEX(GVS!$J:$J,MATCH(B673,GVS!$A:$A,0))="","",INDEX(GVS!$J:$J,MATCH(B673,GVS!$A:$A,0))),"")))</f>
        <v>Oncologie (solide tumoren)</v>
      </c>
      <c r="G673" s="14" t="str">
        <f aca="false">IF(B673="","",IFERROR(IF(INDEX(Intramuraal!$N:$N,MATCH(B673,Intramuraal!$A:$A,0))="","",INDEX(Intramuraal!$N:$N,MATCH(B673,Intramuraal!$A:$A,0))),IFERROR(IF(INDEX(GVS!$N:$N,MATCH(B673,GVS!$A:$A,0))="","",INDEX(GVS!$N:$N,MATCH(B673,GVS!$A:$A,0))),"")))</f>
        <v>Lever-/galwegkanker</v>
      </c>
      <c r="H673" s="14" t="str">
        <f aca="false">IF(B673="","",IFERROR(IF(INDEX(Intramuraal!$O:$O,MATCH(B673,Intramuraal!$A:$A,0))="","",INDEX(Intramuraal!$O:$O,MATCH(B673,Intramuraal!$A:$A,0))),IFERROR(IF(INDEX(GVS!$O:$O,MATCH(B673,GVS!$A:$A,0))="","",INDEX(GVS!$O:$O,MATCH(B673,GVS!$A:$A,0))),"")))</f>
        <v>1e lijn</v>
      </c>
      <c r="I673" s="14" t="s">
        <v>7532</v>
      </c>
      <c r="J673" s="14" t="s">
        <v>7599</v>
      </c>
      <c r="K673" s="16" t="s">
        <v>9947</v>
      </c>
      <c r="L673" s="14" t="s">
        <v>7549</v>
      </c>
      <c r="M673" s="14" t="s">
        <v>7543</v>
      </c>
      <c r="N673" s="16" t="s">
        <v>9948</v>
      </c>
      <c r="O673" s="14" t="s">
        <v>7607</v>
      </c>
      <c r="P673" s="14" t="s">
        <v>8219</v>
      </c>
      <c r="Q673" s="16"/>
      <c r="R673" s="14" t="s">
        <v>9949</v>
      </c>
      <c r="S673" s="14" t="s">
        <v>9902</v>
      </c>
      <c r="T673" s="15" t="n">
        <v>46289</v>
      </c>
      <c r="U673" s="14" t="s">
        <v>168</v>
      </c>
    </row>
    <row r="674" customFormat="false" ht="57" hidden="false" customHeight="true" outlineLevel="0" collapsed="false">
      <c r="A674" s="14" t="str">
        <f aca="false">IF(B674="","","ARG-"&amp;TEXT(ROW()-1,"0000"))</f>
        <v>ARG-0673</v>
      </c>
      <c r="B674" s="14" t="s">
        <v>442</v>
      </c>
      <c r="C674" s="14" t="str">
        <f aca="false">IF(B674="","",IF(LEFT(B674,3)="INT","Intramuraal",IF(LEFT(B674,3)="GVS","GVS","")))</f>
        <v>Intramuraal</v>
      </c>
      <c r="D674" s="14" t="str">
        <f aca="false">IF(B674="","",IFERROR(INDEX(Intramuraal!$F:$F,MATCH(B674,Intramuraal!$A:$A,0)),IFERROR(INDEX(GVS!$F:$F,MATCH(B674,GVS!$A:$A,0)),"onbekend ID")))</f>
        <v>durvalumab (Imfinzi®) in combinatie met tremelimumab (Imjudo®)</v>
      </c>
      <c r="E674" s="15" t="n">
        <f aca="false">IF(B674="","",IFERROR(IF(INDEX(Intramuraal!$C:$C,MATCH(B674,Intramuraal!$A:$A,0))="","",INDEX(Intramuraal!$C:$C,MATCH(B674,Intramuraal!$A:$A,0))),IFERROR(IF(INDEX(GVS!$C:$C,MATCH(B674,GVS!$A:$A,0))="","",INDEX(GVS!$C:$C,MATCH(B674,GVS!$A:$A,0))),"")))</f>
        <v>46169</v>
      </c>
      <c r="F674" s="14" t="str">
        <f aca="false">IF(B674="","",IFERROR(IF(INDEX(Intramuraal!$J:$J,MATCH(B674,Intramuraal!$A:$A,0))="","",INDEX(Intramuraal!$J:$J,MATCH(B674,Intramuraal!$A:$A,0))),IFERROR(IF(INDEX(GVS!$J:$J,MATCH(B674,GVS!$A:$A,0))="","",INDEX(GVS!$J:$J,MATCH(B674,GVS!$A:$A,0))),"")))</f>
        <v>Oncologie (solide tumoren)</v>
      </c>
      <c r="G674" s="14" t="str">
        <f aca="false">IF(B674="","",IFERROR(IF(INDEX(Intramuraal!$N:$N,MATCH(B674,Intramuraal!$A:$A,0))="","",INDEX(Intramuraal!$N:$N,MATCH(B674,Intramuraal!$A:$A,0))),IFERROR(IF(INDEX(GVS!$N:$N,MATCH(B674,GVS!$A:$A,0))="","",INDEX(GVS!$N:$N,MATCH(B674,GVS!$A:$A,0))),"")))</f>
        <v>Lever-/galwegkanker</v>
      </c>
      <c r="H674" s="14" t="str">
        <f aca="false">IF(B674="","",IFERROR(IF(INDEX(Intramuraal!$O:$O,MATCH(B674,Intramuraal!$A:$A,0))="","",INDEX(Intramuraal!$O:$O,MATCH(B674,Intramuraal!$A:$A,0))),IFERROR(IF(INDEX(GVS!$O:$O,MATCH(B674,GVS!$A:$A,0))="","",INDEX(GVS!$O:$O,MATCH(B674,GVS!$A:$A,0))),"")))</f>
        <v>1e lijn</v>
      </c>
      <c r="I674" s="14" t="s">
        <v>7580</v>
      </c>
      <c r="J674" s="14" t="s">
        <v>7604</v>
      </c>
      <c r="K674" s="16" t="s">
        <v>9950</v>
      </c>
      <c r="L674" s="14" t="s">
        <v>7549</v>
      </c>
      <c r="M674" s="14" t="s">
        <v>7536</v>
      </c>
      <c r="N674" s="16" t="s">
        <v>9951</v>
      </c>
      <c r="O674" s="14" t="s">
        <v>7607</v>
      </c>
      <c r="P674" s="14" t="s">
        <v>9952</v>
      </c>
      <c r="Q674" s="16"/>
      <c r="R674" s="14" t="s">
        <v>9953</v>
      </c>
      <c r="S674" s="14" t="s">
        <v>9902</v>
      </c>
      <c r="T674" s="15" t="n">
        <v>46289</v>
      </c>
      <c r="U674" s="14" t="s">
        <v>168</v>
      </c>
    </row>
    <row r="675" customFormat="false" ht="68.25" hidden="false" customHeight="true" outlineLevel="0" collapsed="false">
      <c r="A675" s="14" t="str">
        <f aca="false">IF(B675="","","ARG-"&amp;TEXT(ROW()-1,"0000"))</f>
        <v>ARG-0674</v>
      </c>
      <c r="B675" s="14" t="s">
        <v>376</v>
      </c>
      <c r="C675" s="14" t="str">
        <f aca="false">IF(B675="","",IF(LEFT(B675,3)="INT","Intramuraal",IF(LEFT(B675,3)="GVS","GVS","")))</f>
        <v>Intramuraal</v>
      </c>
      <c r="D675" s="14" t="str">
        <f aca="false">IF(B675="","",IFERROR(INDEX(Intramuraal!$F:$F,MATCH(B675,Intramuraal!$A:$A,0)),IFERROR(INDEX(GVS!$F:$F,MATCH(B675,GVS!$A:$A,0)),"onbekend ID")))</f>
        <v>amivantamab (Rybrevant®) in combinatie met lazertinib (Lazcluze®)</v>
      </c>
      <c r="E675" s="15" t="n">
        <f aca="false">IF(B675="","",IFERROR(IF(INDEX(Intramuraal!$C:$C,MATCH(B675,Intramuraal!$A:$A,0))="","",INDEX(Intramuraal!$C:$C,MATCH(B675,Intramuraal!$A:$A,0))),IFERROR(IF(INDEX(GVS!$C:$C,MATCH(B675,GVS!$A:$A,0))="","",INDEX(GVS!$C:$C,MATCH(B675,GVS!$A:$A,0))),"")))</f>
        <v>46212</v>
      </c>
      <c r="F675" s="14" t="str">
        <f aca="false">IF(B675="","",IFERROR(IF(INDEX(Intramuraal!$J:$J,MATCH(B675,Intramuraal!$A:$A,0))="","",INDEX(Intramuraal!$J:$J,MATCH(B675,Intramuraal!$A:$A,0))),IFERROR(IF(INDEX(GVS!$J:$J,MATCH(B675,GVS!$A:$A,0))="","",INDEX(GVS!$J:$J,MATCH(B675,GVS!$A:$A,0))),"")))</f>
        <v>Oncologie (solide tumoren)</v>
      </c>
      <c r="G675" s="14" t="str">
        <f aca="false">IF(B675="","",IFERROR(IF(INDEX(Intramuraal!$N:$N,MATCH(B675,Intramuraal!$A:$A,0))="","",INDEX(Intramuraal!$N:$N,MATCH(B675,Intramuraal!$A:$A,0))),IFERROR(IF(INDEX(GVS!$N:$N,MATCH(B675,GVS!$A:$A,0))="","",INDEX(GVS!$N:$N,MATCH(B675,GVS!$A:$A,0))),"")))</f>
        <v>Longkanker (NSCLC/SCLC)</v>
      </c>
      <c r="H675" s="14" t="str">
        <f aca="false">IF(B675="","",IFERROR(IF(INDEX(Intramuraal!$O:$O,MATCH(B675,Intramuraal!$A:$A,0))="","",INDEX(Intramuraal!$O:$O,MATCH(B675,Intramuraal!$A:$A,0))),IFERROR(IF(INDEX(GVS!$O:$O,MATCH(B675,GVS!$A:$A,0))="","",INDEX(GVS!$O:$O,MATCH(B675,GVS!$A:$A,0))),"")))</f>
        <v>1e lijn</v>
      </c>
      <c r="I675" s="14" t="s">
        <v>7532</v>
      </c>
      <c r="J675" s="14" t="s">
        <v>7564</v>
      </c>
      <c r="K675" s="16" t="s">
        <v>9954</v>
      </c>
      <c r="L675" s="14" t="s">
        <v>7549</v>
      </c>
      <c r="M675" s="14" t="s">
        <v>7536</v>
      </c>
      <c r="N675" s="16" t="s">
        <v>9955</v>
      </c>
      <c r="O675" s="14" t="s">
        <v>7607</v>
      </c>
      <c r="P675" s="14" t="s">
        <v>9956</v>
      </c>
      <c r="Q675" s="16"/>
      <c r="R675" s="14" t="s">
        <v>9957</v>
      </c>
      <c r="S675" s="14" t="s">
        <v>9902</v>
      </c>
      <c r="T675" s="15" t="n">
        <v>46289</v>
      </c>
      <c r="U675" s="14" t="s">
        <v>168</v>
      </c>
    </row>
    <row r="676" customFormat="false" ht="68.25" hidden="false" customHeight="true" outlineLevel="0" collapsed="false">
      <c r="A676" s="14" t="str">
        <f aca="false">IF(B676="","","ARG-"&amp;TEXT(ROW()-1,"0000"))</f>
        <v>ARG-0675</v>
      </c>
      <c r="B676" s="14" t="s">
        <v>376</v>
      </c>
      <c r="C676" s="14" t="str">
        <f aca="false">IF(B676="","",IF(LEFT(B676,3)="INT","Intramuraal",IF(LEFT(B676,3)="GVS","GVS","")))</f>
        <v>Intramuraal</v>
      </c>
      <c r="D676" s="14" t="str">
        <f aca="false">IF(B676="","",IFERROR(INDEX(Intramuraal!$F:$F,MATCH(B676,Intramuraal!$A:$A,0)),IFERROR(INDEX(GVS!$F:$F,MATCH(B676,GVS!$A:$A,0)),"onbekend ID")))</f>
        <v>amivantamab (Rybrevant®) in combinatie met lazertinib (Lazcluze®)</v>
      </c>
      <c r="E676" s="15" t="n">
        <f aca="false">IF(B676="","",IFERROR(IF(INDEX(Intramuraal!$C:$C,MATCH(B676,Intramuraal!$A:$A,0))="","",INDEX(Intramuraal!$C:$C,MATCH(B676,Intramuraal!$A:$A,0))),IFERROR(IF(INDEX(GVS!$C:$C,MATCH(B676,GVS!$A:$A,0))="","",INDEX(GVS!$C:$C,MATCH(B676,GVS!$A:$A,0))),"")))</f>
        <v>46212</v>
      </c>
      <c r="F676" s="14" t="str">
        <f aca="false">IF(B676="","",IFERROR(IF(INDEX(Intramuraal!$J:$J,MATCH(B676,Intramuraal!$A:$A,0))="","",INDEX(Intramuraal!$J:$J,MATCH(B676,Intramuraal!$A:$A,0))),IFERROR(IF(INDEX(GVS!$J:$J,MATCH(B676,GVS!$A:$A,0))="","",INDEX(GVS!$J:$J,MATCH(B676,GVS!$A:$A,0))),"")))</f>
        <v>Oncologie (solide tumoren)</v>
      </c>
      <c r="G676" s="14" t="str">
        <f aca="false">IF(B676="","",IFERROR(IF(INDEX(Intramuraal!$N:$N,MATCH(B676,Intramuraal!$A:$A,0))="","",INDEX(Intramuraal!$N:$N,MATCH(B676,Intramuraal!$A:$A,0))),IFERROR(IF(INDEX(GVS!$N:$N,MATCH(B676,GVS!$A:$A,0))="","",INDEX(GVS!$N:$N,MATCH(B676,GVS!$A:$A,0))),"")))</f>
        <v>Longkanker (NSCLC/SCLC)</v>
      </c>
      <c r="H676" s="14" t="str">
        <f aca="false">IF(B676="","",IFERROR(IF(INDEX(Intramuraal!$O:$O,MATCH(B676,Intramuraal!$A:$A,0))="","",INDEX(Intramuraal!$O:$O,MATCH(B676,Intramuraal!$A:$A,0))),IFERROR(IF(INDEX(GVS!$O:$O,MATCH(B676,GVS!$A:$A,0))="","",INDEX(GVS!$O:$O,MATCH(B676,GVS!$A:$A,0))),"")))</f>
        <v>1e lijn</v>
      </c>
      <c r="I676" s="14" t="s">
        <v>7532</v>
      </c>
      <c r="J676" s="14" t="s">
        <v>7533</v>
      </c>
      <c r="K676" s="16" t="s">
        <v>9958</v>
      </c>
      <c r="L676" s="14" t="s">
        <v>7549</v>
      </c>
      <c r="M676" s="14" t="s">
        <v>7536</v>
      </c>
      <c r="N676" s="16" t="s">
        <v>9959</v>
      </c>
      <c r="O676" s="14" t="s">
        <v>7607</v>
      </c>
      <c r="P676" s="14" t="s">
        <v>9522</v>
      </c>
      <c r="Q676" s="16"/>
      <c r="R676" s="14" t="s">
        <v>9960</v>
      </c>
      <c r="S676" s="14" t="s">
        <v>9902</v>
      </c>
      <c r="T676" s="15" t="n">
        <v>46289</v>
      </c>
      <c r="U676" s="14" t="s">
        <v>168</v>
      </c>
    </row>
    <row r="677" customFormat="false" ht="57" hidden="false" customHeight="true" outlineLevel="0" collapsed="false">
      <c r="A677" s="14" t="str">
        <f aca="false">IF(B677="","","ARG-"&amp;TEXT(ROW()-1,"0000"))</f>
        <v>ARG-0676</v>
      </c>
      <c r="B677" s="14" t="s">
        <v>376</v>
      </c>
      <c r="C677" s="14" t="str">
        <f aca="false">IF(B677="","",IF(LEFT(B677,3)="INT","Intramuraal",IF(LEFT(B677,3)="GVS","GVS","")))</f>
        <v>Intramuraal</v>
      </c>
      <c r="D677" s="14" t="str">
        <f aca="false">IF(B677="","",IFERROR(INDEX(Intramuraal!$F:$F,MATCH(B677,Intramuraal!$A:$A,0)),IFERROR(INDEX(GVS!$F:$F,MATCH(B677,GVS!$A:$A,0)),"onbekend ID")))</f>
        <v>amivantamab (Rybrevant®) in combinatie met lazertinib (Lazcluze®)</v>
      </c>
      <c r="E677" s="15" t="n">
        <f aca="false">IF(B677="","",IFERROR(IF(INDEX(Intramuraal!$C:$C,MATCH(B677,Intramuraal!$A:$A,0))="","",INDEX(Intramuraal!$C:$C,MATCH(B677,Intramuraal!$A:$A,0))),IFERROR(IF(INDEX(GVS!$C:$C,MATCH(B677,GVS!$A:$A,0))="","",INDEX(GVS!$C:$C,MATCH(B677,GVS!$A:$A,0))),"")))</f>
        <v>46212</v>
      </c>
      <c r="F677" s="14" t="str">
        <f aca="false">IF(B677="","",IFERROR(IF(INDEX(Intramuraal!$J:$J,MATCH(B677,Intramuraal!$A:$A,0))="","",INDEX(Intramuraal!$J:$J,MATCH(B677,Intramuraal!$A:$A,0))),IFERROR(IF(INDEX(GVS!$J:$J,MATCH(B677,GVS!$A:$A,0))="","",INDEX(GVS!$J:$J,MATCH(B677,GVS!$A:$A,0))),"")))</f>
        <v>Oncologie (solide tumoren)</v>
      </c>
      <c r="G677" s="14" t="str">
        <f aca="false">IF(B677="","",IFERROR(IF(INDEX(Intramuraal!$N:$N,MATCH(B677,Intramuraal!$A:$A,0))="","",INDEX(Intramuraal!$N:$N,MATCH(B677,Intramuraal!$A:$A,0))),IFERROR(IF(INDEX(GVS!$N:$N,MATCH(B677,GVS!$A:$A,0))="","",INDEX(GVS!$N:$N,MATCH(B677,GVS!$A:$A,0))),"")))</f>
        <v>Longkanker (NSCLC/SCLC)</v>
      </c>
      <c r="H677" s="14" t="str">
        <f aca="false">IF(B677="","",IFERROR(IF(INDEX(Intramuraal!$O:$O,MATCH(B677,Intramuraal!$A:$A,0))="","",INDEX(Intramuraal!$O:$O,MATCH(B677,Intramuraal!$A:$A,0))),IFERROR(IF(INDEX(GVS!$O:$O,MATCH(B677,GVS!$A:$A,0))="","",INDEX(GVS!$O:$O,MATCH(B677,GVS!$A:$A,0))),"")))</f>
        <v>1e lijn</v>
      </c>
      <c r="I677" s="14" t="s">
        <v>7580</v>
      </c>
      <c r="J677" s="14" t="s">
        <v>7604</v>
      </c>
      <c r="K677" s="16" t="s">
        <v>9961</v>
      </c>
      <c r="L677" s="14" t="s">
        <v>7549</v>
      </c>
      <c r="M677" s="14" t="s">
        <v>7536</v>
      </c>
      <c r="N677" s="16" t="s">
        <v>9962</v>
      </c>
      <c r="O677" s="14" t="s">
        <v>7607</v>
      </c>
      <c r="P677" s="14" t="s">
        <v>9963</v>
      </c>
      <c r="Q677" s="16"/>
      <c r="R677" s="14" t="s">
        <v>9964</v>
      </c>
      <c r="S677" s="14" t="s">
        <v>9902</v>
      </c>
      <c r="T677" s="15" t="n">
        <v>46289</v>
      </c>
      <c r="U677" s="14" t="s">
        <v>168</v>
      </c>
    </row>
    <row r="678" customFormat="false" ht="68.25" hidden="false" customHeight="true" outlineLevel="0" collapsed="false">
      <c r="A678" s="14" t="str">
        <f aca="false">IF(B678="","","ARG-"&amp;TEXT(ROW()-1,"0000"))</f>
        <v>ARG-0677</v>
      </c>
      <c r="B678" s="14" t="s">
        <v>376</v>
      </c>
      <c r="C678" s="14" t="str">
        <f aca="false">IF(B678="","",IF(LEFT(B678,3)="INT","Intramuraal",IF(LEFT(B678,3)="GVS","GVS","")))</f>
        <v>Intramuraal</v>
      </c>
      <c r="D678" s="14" t="str">
        <f aca="false">IF(B678="","",IFERROR(INDEX(Intramuraal!$F:$F,MATCH(B678,Intramuraal!$A:$A,0)),IFERROR(INDEX(GVS!$F:$F,MATCH(B678,GVS!$A:$A,0)),"onbekend ID")))</f>
        <v>amivantamab (Rybrevant®) in combinatie met lazertinib (Lazcluze®)</v>
      </c>
      <c r="E678" s="15" t="n">
        <f aca="false">IF(B678="","",IFERROR(IF(INDEX(Intramuraal!$C:$C,MATCH(B678,Intramuraal!$A:$A,0))="","",INDEX(Intramuraal!$C:$C,MATCH(B678,Intramuraal!$A:$A,0))),IFERROR(IF(INDEX(GVS!$C:$C,MATCH(B678,GVS!$A:$A,0))="","",INDEX(GVS!$C:$C,MATCH(B678,GVS!$A:$A,0))),"")))</f>
        <v>46212</v>
      </c>
      <c r="F678" s="14" t="str">
        <f aca="false">IF(B678="","",IFERROR(IF(INDEX(Intramuraal!$J:$J,MATCH(B678,Intramuraal!$A:$A,0))="","",INDEX(Intramuraal!$J:$J,MATCH(B678,Intramuraal!$A:$A,0))),IFERROR(IF(INDEX(GVS!$J:$J,MATCH(B678,GVS!$A:$A,0))="","",INDEX(GVS!$J:$J,MATCH(B678,GVS!$A:$A,0))),"")))</f>
        <v>Oncologie (solide tumoren)</v>
      </c>
      <c r="G678" s="14" t="str">
        <f aca="false">IF(B678="","",IFERROR(IF(INDEX(Intramuraal!$N:$N,MATCH(B678,Intramuraal!$A:$A,0))="","",INDEX(Intramuraal!$N:$N,MATCH(B678,Intramuraal!$A:$A,0))),IFERROR(IF(INDEX(GVS!$N:$N,MATCH(B678,GVS!$A:$A,0))="","",INDEX(GVS!$N:$N,MATCH(B678,GVS!$A:$A,0))),"")))</f>
        <v>Longkanker (NSCLC/SCLC)</v>
      </c>
      <c r="H678" s="14" t="str">
        <f aca="false">IF(B678="","",IFERROR(IF(INDEX(Intramuraal!$O:$O,MATCH(B678,Intramuraal!$A:$A,0))="","",INDEX(Intramuraal!$O:$O,MATCH(B678,Intramuraal!$A:$A,0))),IFERROR(IF(INDEX(GVS!$O:$O,MATCH(B678,GVS!$A:$A,0))="","",INDEX(GVS!$O:$O,MATCH(B678,GVS!$A:$A,0))),"")))</f>
        <v>1e lijn</v>
      </c>
      <c r="I678" s="14" t="s">
        <v>7658</v>
      </c>
      <c r="J678" s="14" t="s">
        <v>7659</v>
      </c>
      <c r="K678" s="16" t="s">
        <v>9965</v>
      </c>
      <c r="L678" s="14" t="s">
        <v>7549</v>
      </c>
      <c r="M678" s="14" t="s">
        <v>7543</v>
      </c>
      <c r="N678" s="16" t="s">
        <v>9966</v>
      </c>
      <c r="O678" s="14" t="s">
        <v>7662</v>
      </c>
      <c r="P678" s="14" t="s">
        <v>9507</v>
      </c>
      <c r="Q678" s="16"/>
      <c r="R678" s="14" t="s">
        <v>9967</v>
      </c>
      <c r="S678" s="14" t="s">
        <v>9902</v>
      </c>
      <c r="T678" s="15" t="n">
        <v>46289</v>
      </c>
      <c r="U678" s="14" t="s">
        <v>168</v>
      </c>
    </row>
    <row r="679" customFormat="false" ht="68.25" hidden="false" customHeight="true" outlineLevel="0" collapsed="false">
      <c r="A679" s="14" t="str">
        <f aca="false">IF(B679="","","ARG-"&amp;TEXT(ROW()-1,"0000"))</f>
        <v>ARG-0678</v>
      </c>
      <c r="B679" s="14" t="s">
        <v>340</v>
      </c>
      <c r="C679" s="14" t="str">
        <f aca="false">IF(B679="","",IF(LEFT(B679,3)="INT","Intramuraal",IF(LEFT(B679,3)="GVS","GVS","")))</f>
        <v>Intramuraal</v>
      </c>
      <c r="D679" s="14" t="str">
        <f aca="false">IF(B679="","",IFERROR(INDEX(Intramuraal!$F:$F,MATCH(B679,Intramuraal!$A:$A,0)),IFERROR(INDEX(GVS!$F:$F,MATCH(B679,GVS!$A:$A,0)),"onbekend ID")))</f>
        <v>durvalumab (Imfinzi®)</v>
      </c>
      <c r="E679" s="15" t="n">
        <f aca="false">IF(B679="","",IFERROR(IF(INDEX(Intramuraal!$C:$C,MATCH(B679,Intramuraal!$A:$A,0))="","",INDEX(Intramuraal!$C:$C,MATCH(B679,Intramuraal!$A:$A,0))),IFERROR(IF(INDEX(GVS!$C:$C,MATCH(B679,GVS!$A:$A,0))="","",INDEX(GVS!$C:$C,MATCH(B679,GVS!$A:$A,0))),"")))</f>
        <v>46219</v>
      </c>
      <c r="F679" s="14" t="str">
        <f aca="false">IF(B679="","",IFERROR(IF(INDEX(Intramuraal!$J:$J,MATCH(B679,Intramuraal!$A:$A,0))="","",INDEX(Intramuraal!$J:$J,MATCH(B679,Intramuraal!$A:$A,0))),IFERROR(IF(INDEX(GVS!$J:$J,MATCH(B679,GVS!$A:$A,0))="","",INDEX(GVS!$J:$J,MATCH(B679,GVS!$A:$A,0))),"")))</f>
        <v>Oncologie (solide tumoren)</v>
      </c>
      <c r="G679" s="14" t="str">
        <f aca="false">IF(B679="","",IFERROR(IF(INDEX(Intramuraal!$N:$N,MATCH(B679,Intramuraal!$A:$A,0))="","",INDEX(Intramuraal!$N:$N,MATCH(B679,Intramuraal!$A:$A,0))),IFERROR(IF(INDEX(GVS!$N:$N,MATCH(B679,GVS!$A:$A,0))="","",INDEX(GVS!$N:$N,MATCH(B679,GVS!$A:$A,0))),"")))</f>
        <v>Longkanker (NSCLC/SCLC)</v>
      </c>
      <c r="H679" s="14" t="str">
        <f aca="false">IF(B679="","",IFERROR(IF(INDEX(Intramuraal!$O:$O,MATCH(B679,Intramuraal!$A:$A,0))="","",INDEX(Intramuraal!$O:$O,MATCH(B679,Intramuraal!$A:$A,0))),IFERROR(IF(INDEX(GVS!$O:$O,MATCH(B679,GVS!$A:$A,0))="","",INDEX(GVS!$O:$O,MATCH(B679,GVS!$A:$A,0))),"")))</f>
        <v>Onderhoud / consolidatie</v>
      </c>
      <c r="I679" s="14" t="s">
        <v>7532</v>
      </c>
      <c r="J679" s="14" t="s">
        <v>7678</v>
      </c>
      <c r="K679" s="16" t="s">
        <v>9968</v>
      </c>
      <c r="L679" s="14" t="s">
        <v>7535</v>
      </c>
      <c r="M679" s="14" t="s">
        <v>7536</v>
      </c>
      <c r="N679" s="16" t="s">
        <v>9969</v>
      </c>
      <c r="O679" s="14" t="s">
        <v>7607</v>
      </c>
      <c r="P679" s="14" t="s">
        <v>9522</v>
      </c>
      <c r="Q679" s="16"/>
      <c r="R679" s="14" t="s">
        <v>9970</v>
      </c>
      <c r="S679" s="14" t="s">
        <v>9902</v>
      </c>
      <c r="T679" s="15" t="n">
        <v>46289</v>
      </c>
      <c r="U679" s="14" t="s">
        <v>168</v>
      </c>
    </row>
    <row r="680" customFormat="false" ht="57" hidden="false" customHeight="true" outlineLevel="0" collapsed="false">
      <c r="A680" s="14" t="str">
        <f aca="false">IF(B680="","","ARG-"&amp;TEXT(ROW()-1,"0000"))</f>
        <v>ARG-0679</v>
      </c>
      <c r="B680" s="14" t="s">
        <v>340</v>
      </c>
      <c r="C680" s="14" t="str">
        <f aca="false">IF(B680="","",IF(LEFT(B680,3)="INT","Intramuraal",IF(LEFT(B680,3)="GVS","GVS","")))</f>
        <v>Intramuraal</v>
      </c>
      <c r="D680" s="14" t="str">
        <f aca="false">IF(B680="","",IFERROR(INDEX(Intramuraal!$F:$F,MATCH(B680,Intramuraal!$A:$A,0)),IFERROR(INDEX(GVS!$F:$F,MATCH(B680,GVS!$A:$A,0)),"onbekend ID")))</f>
        <v>durvalumab (Imfinzi®)</v>
      </c>
      <c r="E680" s="15" t="n">
        <f aca="false">IF(B680="","",IFERROR(IF(INDEX(Intramuraal!$C:$C,MATCH(B680,Intramuraal!$A:$A,0))="","",INDEX(Intramuraal!$C:$C,MATCH(B680,Intramuraal!$A:$A,0))),IFERROR(IF(INDEX(GVS!$C:$C,MATCH(B680,GVS!$A:$A,0))="","",INDEX(GVS!$C:$C,MATCH(B680,GVS!$A:$A,0))),"")))</f>
        <v>46219</v>
      </c>
      <c r="F680" s="14" t="str">
        <f aca="false">IF(B680="","",IFERROR(IF(INDEX(Intramuraal!$J:$J,MATCH(B680,Intramuraal!$A:$A,0))="","",INDEX(Intramuraal!$J:$J,MATCH(B680,Intramuraal!$A:$A,0))),IFERROR(IF(INDEX(GVS!$J:$J,MATCH(B680,GVS!$A:$A,0))="","",INDEX(GVS!$J:$J,MATCH(B680,GVS!$A:$A,0))),"")))</f>
        <v>Oncologie (solide tumoren)</v>
      </c>
      <c r="G680" s="14" t="str">
        <f aca="false">IF(B680="","",IFERROR(IF(INDEX(Intramuraal!$N:$N,MATCH(B680,Intramuraal!$A:$A,0))="","",INDEX(Intramuraal!$N:$N,MATCH(B680,Intramuraal!$A:$A,0))),IFERROR(IF(INDEX(GVS!$N:$N,MATCH(B680,GVS!$A:$A,0))="","",INDEX(GVS!$N:$N,MATCH(B680,GVS!$A:$A,0))),"")))</f>
        <v>Longkanker (NSCLC/SCLC)</v>
      </c>
      <c r="H680" s="14" t="str">
        <f aca="false">IF(B680="","",IFERROR(IF(INDEX(Intramuraal!$O:$O,MATCH(B680,Intramuraal!$A:$A,0))="","",INDEX(Intramuraal!$O:$O,MATCH(B680,Intramuraal!$A:$A,0))),IFERROR(IF(INDEX(GVS!$O:$O,MATCH(B680,GVS!$A:$A,0))="","",INDEX(GVS!$O:$O,MATCH(B680,GVS!$A:$A,0))),"")))</f>
        <v>Onderhoud / consolidatie</v>
      </c>
      <c r="I680" s="14" t="s">
        <v>7532</v>
      </c>
      <c r="J680" s="14" t="s">
        <v>7599</v>
      </c>
      <c r="K680" s="16" t="s">
        <v>9971</v>
      </c>
      <c r="L680" s="14" t="s">
        <v>7549</v>
      </c>
      <c r="M680" s="14" t="s">
        <v>7536</v>
      </c>
      <c r="N680" s="16" t="s">
        <v>9972</v>
      </c>
      <c r="O680" s="14" t="s">
        <v>7607</v>
      </c>
      <c r="P680" s="14" t="s">
        <v>9973</v>
      </c>
      <c r="Q680" s="16"/>
      <c r="R680" s="14" t="s">
        <v>9974</v>
      </c>
      <c r="S680" s="14" t="s">
        <v>9902</v>
      </c>
      <c r="T680" s="15" t="n">
        <v>46289</v>
      </c>
      <c r="U680" s="14" t="s">
        <v>168</v>
      </c>
    </row>
    <row r="681" customFormat="false" ht="90.75" hidden="false" customHeight="true" outlineLevel="0" collapsed="false">
      <c r="A681" s="14" t="str">
        <f aca="false">IF(B681="","","ARG-"&amp;TEXT(ROW()-1,"0000"))</f>
        <v>ARG-0680</v>
      </c>
      <c r="B681" s="14" t="s">
        <v>340</v>
      </c>
      <c r="C681" s="14" t="str">
        <f aca="false">IF(B681="","",IF(LEFT(B681,3)="INT","Intramuraal",IF(LEFT(B681,3)="GVS","GVS","")))</f>
        <v>Intramuraal</v>
      </c>
      <c r="D681" s="14" t="str">
        <f aca="false">IF(B681="","",IFERROR(INDEX(Intramuraal!$F:$F,MATCH(B681,Intramuraal!$A:$A,0)),IFERROR(INDEX(GVS!$F:$F,MATCH(B681,GVS!$A:$A,0)),"onbekend ID")))</f>
        <v>durvalumab (Imfinzi®)</v>
      </c>
      <c r="E681" s="15" t="n">
        <f aca="false">IF(B681="","",IFERROR(IF(INDEX(Intramuraal!$C:$C,MATCH(B681,Intramuraal!$A:$A,0))="","",INDEX(Intramuraal!$C:$C,MATCH(B681,Intramuraal!$A:$A,0))),IFERROR(IF(INDEX(GVS!$C:$C,MATCH(B681,GVS!$A:$A,0))="","",INDEX(GVS!$C:$C,MATCH(B681,GVS!$A:$A,0))),"")))</f>
        <v>46219</v>
      </c>
      <c r="F681" s="14" t="str">
        <f aca="false">IF(B681="","",IFERROR(IF(INDEX(Intramuraal!$J:$J,MATCH(B681,Intramuraal!$A:$A,0))="","",INDEX(Intramuraal!$J:$J,MATCH(B681,Intramuraal!$A:$A,0))),IFERROR(IF(INDEX(GVS!$J:$J,MATCH(B681,GVS!$A:$A,0))="","",INDEX(GVS!$J:$J,MATCH(B681,GVS!$A:$A,0))),"")))</f>
        <v>Oncologie (solide tumoren)</v>
      </c>
      <c r="G681" s="14" t="str">
        <f aca="false">IF(B681="","",IFERROR(IF(INDEX(Intramuraal!$N:$N,MATCH(B681,Intramuraal!$A:$A,0))="","",INDEX(Intramuraal!$N:$N,MATCH(B681,Intramuraal!$A:$A,0))),IFERROR(IF(INDEX(GVS!$N:$N,MATCH(B681,GVS!$A:$A,0))="","",INDEX(GVS!$N:$N,MATCH(B681,GVS!$A:$A,0))),"")))</f>
        <v>Longkanker (NSCLC/SCLC)</v>
      </c>
      <c r="H681" s="14" t="str">
        <f aca="false">IF(B681="","",IFERROR(IF(INDEX(Intramuraal!$O:$O,MATCH(B681,Intramuraal!$A:$A,0))="","",INDEX(Intramuraal!$O:$O,MATCH(B681,Intramuraal!$A:$A,0))),IFERROR(IF(INDEX(GVS!$O:$O,MATCH(B681,GVS!$A:$A,0))="","",INDEX(GVS!$O:$O,MATCH(B681,GVS!$A:$A,0))),"")))</f>
        <v>Onderhoud / consolidatie</v>
      </c>
      <c r="I681" s="14" t="s">
        <v>7580</v>
      </c>
      <c r="J681" s="14" t="s">
        <v>7604</v>
      </c>
      <c r="K681" s="16" t="s">
        <v>9975</v>
      </c>
      <c r="L681" s="14" t="s">
        <v>7549</v>
      </c>
      <c r="M681" s="14" t="s">
        <v>7536</v>
      </c>
      <c r="N681" s="16" t="s">
        <v>9976</v>
      </c>
      <c r="O681" s="14" t="s">
        <v>7607</v>
      </c>
      <c r="P681" s="14" t="s">
        <v>9977</v>
      </c>
      <c r="Q681" s="16"/>
      <c r="R681" s="14" t="s">
        <v>9978</v>
      </c>
      <c r="S681" s="14" t="s">
        <v>9902</v>
      </c>
      <c r="T681" s="15" t="n">
        <v>46289</v>
      </c>
      <c r="U681" s="14" t="s">
        <v>168</v>
      </c>
    </row>
    <row r="682" customFormat="false" ht="45.75" hidden="false" customHeight="true" outlineLevel="0" collapsed="false">
      <c r="A682" s="14" t="str">
        <f aca="false">IF(B682="","","ARG-"&amp;TEXT(ROW()-1,"0000"))</f>
        <v>ARG-0681</v>
      </c>
      <c r="B682" s="14" t="s">
        <v>340</v>
      </c>
      <c r="C682" s="14" t="str">
        <f aca="false">IF(B682="","",IF(LEFT(B682,3)="INT","Intramuraal",IF(LEFT(B682,3)="GVS","GVS","")))</f>
        <v>Intramuraal</v>
      </c>
      <c r="D682" s="14" t="str">
        <f aca="false">IF(B682="","",IFERROR(INDEX(Intramuraal!$F:$F,MATCH(B682,Intramuraal!$A:$A,0)),IFERROR(INDEX(GVS!$F:$F,MATCH(B682,GVS!$A:$A,0)),"onbekend ID")))</f>
        <v>durvalumab (Imfinzi®)</v>
      </c>
      <c r="E682" s="15" t="n">
        <f aca="false">IF(B682="","",IFERROR(IF(INDEX(Intramuraal!$C:$C,MATCH(B682,Intramuraal!$A:$A,0))="","",INDEX(Intramuraal!$C:$C,MATCH(B682,Intramuraal!$A:$A,0))),IFERROR(IF(INDEX(GVS!$C:$C,MATCH(B682,GVS!$A:$A,0))="","",INDEX(GVS!$C:$C,MATCH(B682,GVS!$A:$A,0))),"")))</f>
        <v>46219</v>
      </c>
      <c r="F682" s="14" t="str">
        <f aca="false">IF(B682="","",IFERROR(IF(INDEX(Intramuraal!$J:$J,MATCH(B682,Intramuraal!$A:$A,0))="","",INDEX(Intramuraal!$J:$J,MATCH(B682,Intramuraal!$A:$A,0))),IFERROR(IF(INDEX(GVS!$J:$J,MATCH(B682,GVS!$A:$A,0))="","",INDEX(GVS!$J:$J,MATCH(B682,GVS!$A:$A,0))),"")))</f>
        <v>Oncologie (solide tumoren)</v>
      </c>
      <c r="G682" s="14" t="str">
        <f aca="false">IF(B682="","",IFERROR(IF(INDEX(Intramuraal!$N:$N,MATCH(B682,Intramuraal!$A:$A,0))="","",INDEX(Intramuraal!$N:$N,MATCH(B682,Intramuraal!$A:$A,0))),IFERROR(IF(INDEX(GVS!$N:$N,MATCH(B682,GVS!$A:$A,0))="","",INDEX(GVS!$N:$N,MATCH(B682,GVS!$A:$A,0))),"")))</f>
        <v>Longkanker (NSCLC/SCLC)</v>
      </c>
      <c r="H682" s="14" t="str">
        <f aca="false">IF(B682="","",IFERROR(IF(INDEX(Intramuraal!$O:$O,MATCH(B682,Intramuraal!$A:$A,0))="","",INDEX(Intramuraal!$O:$O,MATCH(B682,Intramuraal!$A:$A,0))),IFERROR(IF(INDEX(GVS!$O:$O,MATCH(B682,GVS!$A:$A,0))="","",INDEX(GVS!$O:$O,MATCH(B682,GVS!$A:$A,0))),"")))</f>
        <v>Onderhoud / consolidatie</v>
      </c>
      <c r="I682" s="14" t="s">
        <v>7574</v>
      </c>
      <c r="J682" s="14" t="s">
        <v>7575</v>
      </c>
      <c r="K682" s="16" t="s">
        <v>9979</v>
      </c>
      <c r="L682" s="14" t="s">
        <v>7566</v>
      </c>
      <c r="M682" s="14" t="s">
        <v>7543</v>
      </c>
      <c r="N682" s="16" t="s">
        <v>9980</v>
      </c>
      <c r="O682" s="14" t="s">
        <v>7607</v>
      </c>
      <c r="P682" s="14" t="s">
        <v>9981</v>
      </c>
      <c r="Q682" s="16"/>
      <c r="R682" s="14" t="s">
        <v>9982</v>
      </c>
      <c r="S682" s="14" t="s">
        <v>9902</v>
      </c>
      <c r="T682" s="15" t="n">
        <v>46289</v>
      </c>
      <c r="U682" s="14" t="s">
        <v>168</v>
      </c>
    </row>
    <row r="683" customFormat="false" ht="90.75" hidden="false" customHeight="true" outlineLevel="0" collapsed="false">
      <c r="A683" s="14" t="str">
        <f aca="false">IF(B683="","","ARG-"&amp;TEXT(ROW()-1,"0000"))</f>
        <v>ARG-0682</v>
      </c>
      <c r="B683" s="14" t="s">
        <v>320</v>
      </c>
      <c r="C683" s="14" t="str">
        <f aca="false">IF(B683="","",IF(LEFT(B683,3)="INT","Intramuraal",IF(LEFT(B683,3)="GVS","GVS","")))</f>
        <v>Intramuraal</v>
      </c>
      <c r="D683" s="14" t="str">
        <f aca="false">IF(B683="","",IFERROR(INDEX(Intramuraal!$F:$F,MATCH(B683,Intramuraal!$A:$A,0)),IFERROR(INDEX(GVS!$F:$F,MATCH(B683,GVS!$A:$A,0)),"onbekend ID")))</f>
        <v>darolutamide (Nubeqa®) i.c.m. hormoontherapie (ADT)</v>
      </c>
      <c r="E683" s="15" t="n">
        <f aca="false">IF(B683="","",IFERROR(IF(INDEX(Intramuraal!$C:$C,MATCH(B683,Intramuraal!$A:$A,0))="","",INDEX(Intramuraal!$C:$C,MATCH(B683,Intramuraal!$A:$A,0))),IFERROR(IF(INDEX(GVS!$C:$C,MATCH(B683,GVS!$A:$A,0))="","",INDEX(GVS!$C:$C,MATCH(B683,GVS!$A:$A,0))),"")))</f>
        <v>46220</v>
      </c>
      <c r="F683" s="14" t="str">
        <f aca="false">IF(B683="","",IFERROR(IF(INDEX(Intramuraal!$J:$J,MATCH(B683,Intramuraal!$A:$A,0))="","",INDEX(Intramuraal!$J:$J,MATCH(B683,Intramuraal!$A:$A,0))),IFERROR(IF(INDEX(GVS!$J:$J,MATCH(B683,GVS!$A:$A,0))="","",INDEX(GVS!$J:$J,MATCH(B683,GVS!$A:$A,0))),"")))</f>
        <v>Oncologie (solide tumoren)</v>
      </c>
      <c r="G683" s="14" t="str">
        <f aca="false">IF(B683="","",IFERROR(IF(INDEX(Intramuraal!$N:$N,MATCH(B683,Intramuraal!$A:$A,0))="","",INDEX(Intramuraal!$N:$N,MATCH(B683,Intramuraal!$A:$A,0))),IFERROR(IF(INDEX(GVS!$N:$N,MATCH(B683,GVS!$A:$A,0))="","",INDEX(GVS!$N:$N,MATCH(B683,GVS!$A:$A,0))),"")))</f>
        <v>Prostaatkanker</v>
      </c>
      <c r="H683" s="14" t="str">
        <f aca="false">IF(B683="","",IFERROR(IF(INDEX(Intramuraal!$O:$O,MATCH(B683,Intramuraal!$A:$A,0))="","",INDEX(Intramuraal!$O:$O,MATCH(B683,Intramuraal!$A:$A,0))),IFERROR(IF(INDEX(GVS!$O:$O,MATCH(B683,GVS!$A:$A,0))="","",INDEX(GVS!$O:$O,MATCH(B683,GVS!$A:$A,0))),"")))</f>
        <v>1e lijn</v>
      </c>
      <c r="I683" s="14" t="s">
        <v>7532</v>
      </c>
      <c r="J683" s="14" t="s">
        <v>8069</v>
      </c>
      <c r="K683" s="16" t="s">
        <v>9983</v>
      </c>
      <c r="L683" s="14" t="s">
        <v>7586</v>
      </c>
      <c r="M683" s="14" t="s">
        <v>7536</v>
      </c>
      <c r="N683" s="16" t="s">
        <v>9984</v>
      </c>
      <c r="O683" s="14" t="s">
        <v>7607</v>
      </c>
      <c r="P683" s="14" t="s">
        <v>9522</v>
      </c>
      <c r="Q683" s="16"/>
      <c r="R683" s="14" t="s">
        <v>9985</v>
      </c>
      <c r="S683" s="14" t="s">
        <v>9902</v>
      </c>
      <c r="T683" s="15" t="n">
        <v>46289</v>
      </c>
      <c r="U683" s="14" t="s">
        <v>168</v>
      </c>
    </row>
    <row r="684" customFormat="false" ht="68.25" hidden="false" customHeight="true" outlineLevel="0" collapsed="false">
      <c r="A684" s="14" t="str">
        <f aca="false">IF(B684="","","ARG-"&amp;TEXT(ROW()-1,"0000"))</f>
        <v>ARG-0683</v>
      </c>
      <c r="B684" s="14" t="s">
        <v>320</v>
      </c>
      <c r="C684" s="14" t="str">
        <f aca="false">IF(B684="","",IF(LEFT(B684,3)="INT","Intramuraal",IF(LEFT(B684,3)="GVS","GVS","")))</f>
        <v>Intramuraal</v>
      </c>
      <c r="D684" s="14" t="str">
        <f aca="false">IF(B684="","",IFERROR(INDEX(Intramuraal!$F:$F,MATCH(B684,Intramuraal!$A:$A,0)),IFERROR(INDEX(GVS!$F:$F,MATCH(B684,GVS!$A:$A,0)),"onbekend ID")))</f>
        <v>darolutamide (Nubeqa®) i.c.m. hormoontherapie (ADT)</v>
      </c>
      <c r="E684" s="15" t="n">
        <f aca="false">IF(B684="","",IFERROR(IF(INDEX(Intramuraal!$C:$C,MATCH(B684,Intramuraal!$A:$A,0))="","",INDEX(Intramuraal!$C:$C,MATCH(B684,Intramuraal!$A:$A,0))),IFERROR(IF(INDEX(GVS!$C:$C,MATCH(B684,GVS!$A:$A,0))="","",INDEX(GVS!$C:$C,MATCH(B684,GVS!$A:$A,0))),"")))</f>
        <v>46220</v>
      </c>
      <c r="F684" s="14" t="str">
        <f aca="false">IF(B684="","",IFERROR(IF(INDEX(Intramuraal!$J:$J,MATCH(B684,Intramuraal!$A:$A,0))="","",INDEX(Intramuraal!$J:$J,MATCH(B684,Intramuraal!$A:$A,0))),IFERROR(IF(INDEX(GVS!$J:$J,MATCH(B684,GVS!$A:$A,0))="","",INDEX(GVS!$J:$J,MATCH(B684,GVS!$A:$A,0))),"")))</f>
        <v>Oncologie (solide tumoren)</v>
      </c>
      <c r="G684" s="14" t="str">
        <f aca="false">IF(B684="","",IFERROR(IF(INDEX(Intramuraal!$N:$N,MATCH(B684,Intramuraal!$A:$A,0))="","",INDEX(Intramuraal!$N:$N,MATCH(B684,Intramuraal!$A:$A,0))),IFERROR(IF(INDEX(GVS!$N:$N,MATCH(B684,GVS!$A:$A,0))="","",INDEX(GVS!$N:$N,MATCH(B684,GVS!$A:$A,0))),"")))</f>
        <v>Prostaatkanker</v>
      </c>
      <c r="H684" s="14" t="str">
        <f aca="false">IF(B684="","",IFERROR(IF(INDEX(Intramuraal!$O:$O,MATCH(B684,Intramuraal!$A:$A,0))="","",INDEX(Intramuraal!$O:$O,MATCH(B684,Intramuraal!$A:$A,0))),IFERROR(IF(INDEX(GVS!$O:$O,MATCH(B684,GVS!$A:$A,0))="","",INDEX(GVS!$O:$O,MATCH(B684,GVS!$A:$A,0))),"")))</f>
        <v>1e lijn</v>
      </c>
      <c r="I684" s="14" t="s">
        <v>7532</v>
      </c>
      <c r="J684" s="14" t="s">
        <v>2691</v>
      </c>
      <c r="K684" s="16" t="s">
        <v>9986</v>
      </c>
      <c r="L684" s="14" t="s">
        <v>7586</v>
      </c>
      <c r="M684" s="14" t="s">
        <v>7536</v>
      </c>
      <c r="N684" s="16" t="s">
        <v>9987</v>
      </c>
      <c r="O684" s="14" t="s">
        <v>7607</v>
      </c>
      <c r="P684" s="14" t="s">
        <v>8219</v>
      </c>
      <c r="Q684" s="16"/>
      <c r="R684" s="14" t="s">
        <v>9988</v>
      </c>
      <c r="S684" s="14" t="s">
        <v>9902</v>
      </c>
      <c r="T684" s="15" t="n">
        <v>46289</v>
      </c>
      <c r="U684" s="14" t="s">
        <v>168</v>
      </c>
    </row>
    <row r="685" customFormat="false" ht="57" hidden="false" customHeight="true" outlineLevel="0" collapsed="false">
      <c r="A685" s="14" t="str">
        <f aca="false">IF(B685="","","ARG-"&amp;TEXT(ROW()-1,"0000"))</f>
        <v>ARG-0684</v>
      </c>
      <c r="B685" s="14" t="s">
        <v>320</v>
      </c>
      <c r="C685" s="14" t="str">
        <f aca="false">IF(B685="","",IF(LEFT(B685,3)="INT","Intramuraal",IF(LEFT(B685,3)="GVS","GVS","")))</f>
        <v>Intramuraal</v>
      </c>
      <c r="D685" s="14" t="str">
        <f aca="false">IF(B685="","",IFERROR(INDEX(Intramuraal!$F:$F,MATCH(B685,Intramuraal!$A:$A,0)),IFERROR(INDEX(GVS!$F:$F,MATCH(B685,GVS!$A:$A,0)),"onbekend ID")))</f>
        <v>darolutamide (Nubeqa®) i.c.m. hormoontherapie (ADT)</v>
      </c>
      <c r="E685" s="15" t="n">
        <f aca="false">IF(B685="","",IFERROR(IF(INDEX(Intramuraal!$C:$C,MATCH(B685,Intramuraal!$A:$A,0))="","",INDEX(Intramuraal!$C:$C,MATCH(B685,Intramuraal!$A:$A,0))),IFERROR(IF(INDEX(GVS!$C:$C,MATCH(B685,GVS!$A:$A,0))="","",INDEX(GVS!$C:$C,MATCH(B685,GVS!$A:$A,0))),"")))</f>
        <v>46220</v>
      </c>
      <c r="F685" s="14" t="str">
        <f aca="false">IF(B685="","",IFERROR(IF(INDEX(Intramuraal!$J:$J,MATCH(B685,Intramuraal!$A:$A,0))="","",INDEX(Intramuraal!$J:$J,MATCH(B685,Intramuraal!$A:$A,0))),IFERROR(IF(INDEX(GVS!$J:$J,MATCH(B685,GVS!$A:$A,0))="","",INDEX(GVS!$J:$J,MATCH(B685,GVS!$A:$A,0))),"")))</f>
        <v>Oncologie (solide tumoren)</v>
      </c>
      <c r="G685" s="14" t="str">
        <f aca="false">IF(B685="","",IFERROR(IF(INDEX(Intramuraal!$N:$N,MATCH(B685,Intramuraal!$A:$A,0))="","",INDEX(Intramuraal!$N:$N,MATCH(B685,Intramuraal!$A:$A,0))),IFERROR(IF(INDEX(GVS!$N:$N,MATCH(B685,GVS!$A:$A,0))="","",INDEX(GVS!$N:$N,MATCH(B685,GVS!$A:$A,0))),"")))</f>
        <v>Prostaatkanker</v>
      </c>
      <c r="H685" s="14" t="str">
        <f aca="false">IF(B685="","",IFERROR(IF(INDEX(Intramuraal!$O:$O,MATCH(B685,Intramuraal!$A:$A,0))="","",INDEX(Intramuraal!$O:$O,MATCH(B685,Intramuraal!$A:$A,0))),IFERROR(IF(INDEX(GVS!$O:$O,MATCH(B685,GVS!$A:$A,0))="","",INDEX(GVS!$O:$O,MATCH(B685,GVS!$A:$A,0))),"")))</f>
        <v>1e lijn</v>
      </c>
      <c r="I685" s="14" t="s">
        <v>7570</v>
      </c>
      <c r="J685" s="14" t="s">
        <v>2691</v>
      </c>
      <c r="K685" s="16" t="s">
        <v>9989</v>
      </c>
      <c r="L685" s="14" t="s">
        <v>7566</v>
      </c>
      <c r="M685" s="14" t="s">
        <v>7550</v>
      </c>
      <c r="N685" s="16" t="s">
        <v>9990</v>
      </c>
      <c r="O685" s="14" t="s">
        <v>7607</v>
      </c>
      <c r="P685" s="14" t="s">
        <v>9991</v>
      </c>
      <c r="Q685" s="16"/>
      <c r="R685" s="14" t="s">
        <v>9992</v>
      </c>
      <c r="S685" s="14" t="s">
        <v>9902</v>
      </c>
      <c r="T685" s="15" t="n">
        <v>46289</v>
      </c>
      <c r="U685" s="14" t="s">
        <v>168</v>
      </c>
    </row>
    <row r="686" customFormat="false" ht="68.25" hidden="false" customHeight="true" outlineLevel="0" collapsed="false">
      <c r="A686" s="14" t="str">
        <f aca="false">IF(B686="","","ARG-"&amp;TEXT(ROW()-1,"0000"))</f>
        <v>ARG-0685</v>
      </c>
      <c r="B686" s="14" t="s">
        <v>300</v>
      </c>
      <c r="C686" s="14" t="str">
        <f aca="false">IF(B686="","",IF(LEFT(B686,3)="INT","Intramuraal",IF(LEFT(B686,3)="GVS","GVS","")))</f>
        <v>Intramuraal</v>
      </c>
      <c r="D686" s="14" t="str">
        <f aca="false">IF(B686="","",IFERROR(INDEX(Intramuraal!$F:$F,MATCH(B686,Intramuraal!$A:$A,0)),IFERROR(INDEX(GVS!$F:$F,MATCH(B686,GVS!$A:$A,0)),"onbekend ID")))</f>
        <v>ipilimumab (Yervoy®) i.c.m. nivolumab (Opdivo®)</v>
      </c>
      <c r="E686" s="15" t="n">
        <f aca="false">IF(B686="","",IFERROR(IF(INDEX(Intramuraal!$C:$C,MATCH(B686,Intramuraal!$A:$A,0))="","",INDEX(Intramuraal!$C:$C,MATCH(B686,Intramuraal!$A:$A,0))),IFERROR(IF(INDEX(GVS!$C:$C,MATCH(B686,GVS!$A:$A,0))="","",INDEX(GVS!$C:$C,MATCH(B686,GVS!$A:$A,0))),"")))</f>
        <v>46231</v>
      </c>
      <c r="F686" s="14" t="str">
        <f aca="false">IF(B686="","",IFERROR(IF(INDEX(Intramuraal!$J:$J,MATCH(B686,Intramuraal!$A:$A,0))="","",INDEX(Intramuraal!$J:$J,MATCH(B686,Intramuraal!$A:$A,0))),IFERROR(IF(INDEX(GVS!$J:$J,MATCH(B686,GVS!$A:$A,0))="","",INDEX(GVS!$J:$J,MATCH(B686,GVS!$A:$A,0))),"")))</f>
        <v>Oncologie (solide tumoren)</v>
      </c>
      <c r="G686" s="14" t="str">
        <f aca="false">IF(B686="","",IFERROR(IF(INDEX(Intramuraal!$N:$N,MATCH(B686,Intramuraal!$A:$A,0))="","",INDEX(Intramuraal!$N:$N,MATCH(B686,Intramuraal!$A:$A,0))),IFERROR(IF(INDEX(GVS!$N:$N,MATCH(B686,GVS!$A:$A,0))="","",INDEX(GVS!$N:$N,MATCH(B686,GVS!$A:$A,0))),"")))</f>
        <v>Overige solide tumoren</v>
      </c>
      <c r="H686" s="14" t="str">
        <f aca="false">IF(B686="","",IFERROR(IF(INDEX(Intramuraal!$O:$O,MATCH(B686,Intramuraal!$A:$A,0))="","",INDEX(Intramuraal!$O:$O,MATCH(B686,Intramuraal!$A:$A,0))),IFERROR(IF(INDEX(GVS!$O:$O,MATCH(B686,GVS!$A:$A,0))="","",INDEX(GVS!$O:$O,MATCH(B686,GVS!$A:$A,0))),"")))</f>
        <v>1e lijn</v>
      </c>
      <c r="I686" s="14" t="s">
        <v>7570</v>
      </c>
      <c r="J686" s="14" t="s">
        <v>2691</v>
      </c>
      <c r="K686" s="16" t="s">
        <v>9993</v>
      </c>
      <c r="L686" s="14" t="s">
        <v>7566</v>
      </c>
      <c r="M686" s="14" t="s">
        <v>7536</v>
      </c>
      <c r="N686" s="16" t="s">
        <v>9994</v>
      </c>
      <c r="O686" s="14" t="s">
        <v>7607</v>
      </c>
      <c r="P686" s="14" t="s">
        <v>9995</v>
      </c>
      <c r="Q686" s="16"/>
      <c r="R686" s="14" t="s">
        <v>9996</v>
      </c>
      <c r="S686" s="14" t="s">
        <v>9902</v>
      </c>
      <c r="T686" s="15" t="n">
        <v>46289</v>
      </c>
      <c r="U686" s="14" t="s">
        <v>168</v>
      </c>
    </row>
    <row r="687" customFormat="false" ht="102" hidden="false" customHeight="true" outlineLevel="0" collapsed="false">
      <c r="A687" s="14" t="str">
        <f aca="false">IF(B687="","","ARG-"&amp;TEXT(ROW()-1,"0000"))</f>
        <v>ARG-0686</v>
      </c>
      <c r="B687" s="14" t="s">
        <v>300</v>
      </c>
      <c r="C687" s="14" t="str">
        <f aca="false">IF(B687="","",IF(LEFT(B687,3)="INT","Intramuraal",IF(LEFT(B687,3)="GVS","GVS","")))</f>
        <v>Intramuraal</v>
      </c>
      <c r="D687" s="14" t="str">
        <f aca="false">IF(B687="","",IFERROR(INDEX(Intramuraal!$F:$F,MATCH(B687,Intramuraal!$A:$A,0)),IFERROR(INDEX(GVS!$F:$F,MATCH(B687,GVS!$A:$A,0)),"onbekend ID")))</f>
        <v>ipilimumab (Yervoy®) i.c.m. nivolumab (Opdivo®)</v>
      </c>
      <c r="E687" s="15" t="n">
        <f aca="false">IF(B687="","",IFERROR(IF(INDEX(Intramuraal!$C:$C,MATCH(B687,Intramuraal!$A:$A,0))="","",INDEX(Intramuraal!$C:$C,MATCH(B687,Intramuraal!$A:$A,0))),IFERROR(IF(INDEX(GVS!$C:$C,MATCH(B687,GVS!$A:$A,0))="","",INDEX(GVS!$C:$C,MATCH(B687,GVS!$A:$A,0))),"")))</f>
        <v>46231</v>
      </c>
      <c r="F687" s="14" t="str">
        <f aca="false">IF(B687="","",IFERROR(IF(INDEX(Intramuraal!$J:$J,MATCH(B687,Intramuraal!$A:$A,0))="","",INDEX(Intramuraal!$J:$J,MATCH(B687,Intramuraal!$A:$A,0))),IFERROR(IF(INDEX(GVS!$J:$J,MATCH(B687,GVS!$A:$A,0))="","",INDEX(GVS!$J:$J,MATCH(B687,GVS!$A:$A,0))),"")))</f>
        <v>Oncologie (solide tumoren)</v>
      </c>
      <c r="G687" s="14" t="str">
        <f aca="false">IF(B687="","",IFERROR(IF(INDEX(Intramuraal!$N:$N,MATCH(B687,Intramuraal!$A:$A,0))="","",INDEX(Intramuraal!$N:$N,MATCH(B687,Intramuraal!$A:$A,0))),IFERROR(IF(INDEX(GVS!$N:$N,MATCH(B687,GVS!$A:$A,0))="","",INDEX(GVS!$N:$N,MATCH(B687,GVS!$A:$A,0))),"")))</f>
        <v>Overige solide tumoren</v>
      </c>
      <c r="H687" s="14" t="str">
        <f aca="false">IF(B687="","",IFERROR(IF(INDEX(Intramuraal!$O:$O,MATCH(B687,Intramuraal!$A:$A,0))="","",INDEX(Intramuraal!$O:$O,MATCH(B687,Intramuraal!$A:$A,0))),IFERROR(IF(INDEX(GVS!$O:$O,MATCH(B687,GVS!$A:$A,0))="","",INDEX(GVS!$O:$O,MATCH(B687,GVS!$A:$A,0))),"")))</f>
        <v>1e lijn</v>
      </c>
      <c r="I687" s="14" t="s">
        <v>7532</v>
      </c>
      <c r="J687" s="14" t="s">
        <v>7564</v>
      </c>
      <c r="K687" s="16" t="s">
        <v>9997</v>
      </c>
      <c r="L687" s="14" t="s">
        <v>7535</v>
      </c>
      <c r="M687" s="14" t="s">
        <v>7536</v>
      </c>
      <c r="N687" s="16" t="s">
        <v>9998</v>
      </c>
      <c r="O687" s="14" t="s">
        <v>7607</v>
      </c>
      <c r="P687" s="14" t="s">
        <v>9999</v>
      </c>
      <c r="Q687" s="16"/>
      <c r="R687" s="14" t="s">
        <v>10000</v>
      </c>
      <c r="S687" s="14" t="s">
        <v>9902</v>
      </c>
      <c r="T687" s="15" t="n">
        <v>46289</v>
      </c>
      <c r="U687" s="14" t="s">
        <v>168</v>
      </c>
    </row>
    <row r="688" customFormat="false" ht="57" hidden="false" customHeight="true" outlineLevel="0" collapsed="false">
      <c r="A688" s="14" t="str">
        <f aca="false">IF(B688="","","ARG-"&amp;TEXT(ROW()-1,"0000"))</f>
        <v>ARG-0687</v>
      </c>
      <c r="B688" s="14" t="s">
        <v>300</v>
      </c>
      <c r="C688" s="14" t="str">
        <f aca="false">IF(B688="","",IF(LEFT(B688,3)="INT","Intramuraal",IF(LEFT(B688,3)="GVS","GVS","")))</f>
        <v>Intramuraal</v>
      </c>
      <c r="D688" s="14" t="str">
        <f aca="false">IF(B688="","",IFERROR(INDEX(Intramuraal!$F:$F,MATCH(B688,Intramuraal!$A:$A,0)),IFERROR(INDEX(GVS!$F:$F,MATCH(B688,GVS!$A:$A,0)),"onbekend ID")))</f>
        <v>ipilimumab (Yervoy®) i.c.m. nivolumab (Opdivo®)</v>
      </c>
      <c r="E688" s="15" t="n">
        <f aca="false">IF(B688="","",IFERROR(IF(INDEX(Intramuraal!$C:$C,MATCH(B688,Intramuraal!$A:$A,0))="","",INDEX(Intramuraal!$C:$C,MATCH(B688,Intramuraal!$A:$A,0))),IFERROR(IF(INDEX(GVS!$C:$C,MATCH(B688,GVS!$A:$A,0))="","",INDEX(GVS!$C:$C,MATCH(B688,GVS!$A:$A,0))),"")))</f>
        <v>46231</v>
      </c>
      <c r="F688" s="14" t="str">
        <f aca="false">IF(B688="","",IFERROR(IF(INDEX(Intramuraal!$J:$J,MATCH(B688,Intramuraal!$A:$A,0))="","",INDEX(Intramuraal!$J:$J,MATCH(B688,Intramuraal!$A:$A,0))),IFERROR(IF(INDEX(GVS!$J:$J,MATCH(B688,GVS!$A:$A,0))="","",INDEX(GVS!$J:$J,MATCH(B688,GVS!$A:$A,0))),"")))</f>
        <v>Oncologie (solide tumoren)</v>
      </c>
      <c r="G688" s="14" t="str">
        <f aca="false">IF(B688="","",IFERROR(IF(INDEX(Intramuraal!$N:$N,MATCH(B688,Intramuraal!$A:$A,0))="","",INDEX(Intramuraal!$N:$N,MATCH(B688,Intramuraal!$A:$A,0))),IFERROR(IF(INDEX(GVS!$N:$N,MATCH(B688,GVS!$A:$A,0))="","",INDEX(GVS!$N:$N,MATCH(B688,GVS!$A:$A,0))),"")))</f>
        <v>Overige solide tumoren</v>
      </c>
      <c r="H688" s="14" t="str">
        <f aca="false">IF(B688="","",IFERROR(IF(INDEX(Intramuraal!$O:$O,MATCH(B688,Intramuraal!$A:$A,0))="","",INDEX(Intramuraal!$O:$O,MATCH(B688,Intramuraal!$A:$A,0))),IFERROR(IF(INDEX(GVS!$O:$O,MATCH(B688,GVS!$A:$A,0))="","",INDEX(GVS!$O:$O,MATCH(B688,GVS!$A:$A,0))),"")))</f>
        <v>1e lijn</v>
      </c>
      <c r="I688" s="14" t="s">
        <v>7580</v>
      </c>
      <c r="J688" s="14" t="s">
        <v>7604</v>
      </c>
      <c r="K688" s="16" t="s">
        <v>10001</v>
      </c>
      <c r="L688" s="14" t="s">
        <v>7535</v>
      </c>
      <c r="M688" s="14" t="s">
        <v>7536</v>
      </c>
      <c r="N688" s="16" t="s">
        <v>10002</v>
      </c>
      <c r="O688" s="14" t="s">
        <v>7607</v>
      </c>
      <c r="P688" s="14" t="s">
        <v>9871</v>
      </c>
      <c r="Q688" s="16"/>
      <c r="R688" s="14" t="s">
        <v>10003</v>
      </c>
      <c r="S688" s="14" t="s">
        <v>9902</v>
      </c>
      <c r="T688" s="15" t="n">
        <v>46289</v>
      </c>
      <c r="U688" s="14" t="s">
        <v>168</v>
      </c>
    </row>
    <row r="689" customFormat="false" ht="68.25" hidden="false" customHeight="true" outlineLevel="0" collapsed="false">
      <c r="A689" s="14" t="str">
        <f aca="false">IF(B689="","","ARG-"&amp;TEXT(ROW()-1,"0000"))</f>
        <v>ARG-0688</v>
      </c>
      <c r="B689" s="14" t="s">
        <v>300</v>
      </c>
      <c r="C689" s="14" t="str">
        <f aca="false">IF(B689="","",IF(LEFT(B689,3)="INT","Intramuraal",IF(LEFT(B689,3)="GVS","GVS","")))</f>
        <v>Intramuraal</v>
      </c>
      <c r="D689" s="14" t="str">
        <f aca="false">IF(B689="","",IFERROR(INDEX(Intramuraal!$F:$F,MATCH(B689,Intramuraal!$A:$A,0)),IFERROR(INDEX(GVS!$F:$F,MATCH(B689,GVS!$A:$A,0)),"onbekend ID")))</f>
        <v>ipilimumab (Yervoy®) i.c.m. nivolumab (Opdivo®)</v>
      </c>
      <c r="E689" s="15" t="n">
        <f aca="false">IF(B689="","",IFERROR(IF(INDEX(Intramuraal!$C:$C,MATCH(B689,Intramuraal!$A:$A,0))="","",INDEX(Intramuraal!$C:$C,MATCH(B689,Intramuraal!$A:$A,0))),IFERROR(IF(INDEX(GVS!$C:$C,MATCH(B689,GVS!$A:$A,0))="","",INDEX(GVS!$C:$C,MATCH(B689,GVS!$A:$A,0))),"")))</f>
        <v>46231</v>
      </c>
      <c r="F689" s="14" t="str">
        <f aca="false">IF(B689="","",IFERROR(IF(INDEX(Intramuraal!$J:$J,MATCH(B689,Intramuraal!$A:$A,0))="","",INDEX(Intramuraal!$J:$J,MATCH(B689,Intramuraal!$A:$A,0))),IFERROR(IF(INDEX(GVS!$J:$J,MATCH(B689,GVS!$A:$A,0))="","",INDEX(GVS!$J:$J,MATCH(B689,GVS!$A:$A,0))),"")))</f>
        <v>Oncologie (solide tumoren)</v>
      </c>
      <c r="G689" s="14" t="str">
        <f aca="false">IF(B689="","",IFERROR(IF(INDEX(Intramuraal!$N:$N,MATCH(B689,Intramuraal!$A:$A,0))="","",INDEX(Intramuraal!$N:$N,MATCH(B689,Intramuraal!$A:$A,0))),IFERROR(IF(INDEX(GVS!$N:$N,MATCH(B689,GVS!$A:$A,0))="","",INDEX(GVS!$N:$N,MATCH(B689,GVS!$A:$A,0))),"")))</f>
        <v>Overige solide tumoren</v>
      </c>
      <c r="H689" s="14" t="str">
        <f aca="false">IF(B689="","",IFERROR(IF(INDEX(Intramuraal!$O:$O,MATCH(B689,Intramuraal!$A:$A,0))="","",INDEX(Intramuraal!$O:$O,MATCH(B689,Intramuraal!$A:$A,0))),IFERROR(IF(INDEX(GVS!$O:$O,MATCH(B689,GVS!$A:$A,0))="","",INDEX(GVS!$O:$O,MATCH(B689,GVS!$A:$A,0))),"")))</f>
        <v>1e lijn</v>
      </c>
      <c r="I689" s="14" t="s">
        <v>7658</v>
      </c>
      <c r="J689" s="14" t="s">
        <v>7599</v>
      </c>
      <c r="K689" s="16" t="s">
        <v>10004</v>
      </c>
      <c r="L689" s="14" t="s">
        <v>7535</v>
      </c>
      <c r="M689" s="14" t="s">
        <v>7550</v>
      </c>
      <c r="N689" s="16" t="s">
        <v>10005</v>
      </c>
      <c r="O689" s="14" t="s">
        <v>7607</v>
      </c>
      <c r="P689" s="14" t="s">
        <v>9507</v>
      </c>
      <c r="Q689" s="16"/>
      <c r="R689" s="14" t="s">
        <v>10006</v>
      </c>
      <c r="S689" s="14" t="s">
        <v>9902</v>
      </c>
      <c r="T689" s="15" t="n">
        <v>46289</v>
      </c>
      <c r="U689" s="14" t="s">
        <v>168</v>
      </c>
    </row>
    <row r="690" customFormat="false" ht="90.75" hidden="false" customHeight="true" outlineLevel="0" collapsed="false">
      <c r="A690" s="14" t="str">
        <f aca="false">IF(B690="","","ARG-"&amp;TEXT(ROW()-1,"0000"))</f>
        <v>ARG-0689</v>
      </c>
      <c r="B690" s="14" t="s">
        <v>255</v>
      </c>
      <c r="C690" s="14" t="str">
        <f aca="false">IF(B690="","",IF(LEFT(B690,3)="INT","Intramuraal",IF(LEFT(B690,3)="GVS","GVS","")))</f>
        <v>Intramuraal</v>
      </c>
      <c r="D690" s="14" t="str">
        <f aca="false">IF(B690="","",IFERROR(INDEX(Intramuraal!$F:$F,MATCH(B690,Intramuraal!$A:$A,0)),IFERROR(INDEX(GVS!$F:$F,MATCH(B690,GVS!$A:$A,0)),"onbekend ID")))</f>
        <v>belzutifan (Welireg®)</v>
      </c>
      <c r="E690" s="15" t="n">
        <f aca="false">IF(B690="","",IFERROR(IF(INDEX(Intramuraal!$C:$C,MATCH(B690,Intramuraal!$A:$A,0))="","",INDEX(Intramuraal!$C:$C,MATCH(B690,Intramuraal!$A:$A,0))),IFERROR(IF(INDEX(GVS!$C:$C,MATCH(B690,GVS!$A:$A,0))="","",INDEX(GVS!$C:$C,MATCH(B690,GVS!$A:$A,0))),"")))</f>
        <v>46260</v>
      </c>
      <c r="F690" s="14" t="str">
        <f aca="false">IF(B690="","",IFERROR(IF(INDEX(Intramuraal!$J:$J,MATCH(B690,Intramuraal!$A:$A,0))="","",INDEX(Intramuraal!$J:$J,MATCH(B690,Intramuraal!$A:$A,0))),IFERROR(IF(INDEX(GVS!$J:$J,MATCH(B690,GVS!$A:$A,0))="","",INDEX(GVS!$J:$J,MATCH(B690,GVS!$A:$A,0))),"")))</f>
        <v>Oncologie (solide tumoren)</v>
      </c>
      <c r="G690" s="14" t="str">
        <f aca="false">IF(B690="","",IFERROR(IF(INDEX(Intramuraal!$N:$N,MATCH(B690,Intramuraal!$A:$A,0))="","",INDEX(Intramuraal!$N:$N,MATCH(B690,Intramuraal!$A:$A,0))),IFERROR(IF(INDEX(GVS!$N:$N,MATCH(B690,GVS!$A:$A,0))="","",INDEX(GVS!$N:$N,MATCH(B690,GVS!$A:$A,0))),"")))</f>
        <v>Overige solide tumoren</v>
      </c>
      <c r="H690" s="14" t="str">
        <f aca="false">IF(B690="","",IFERROR(IF(INDEX(Intramuraal!$O:$O,MATCH(B690,Intramuraal!$A:$A,0))="","",INDEX(Intramuraal!$O:$O,MATCH(B690,Intramuraal!$A:$A,0))),IFERROR(IF(INDEX(GVS!$O:$O,MATCH(B690,GVS!$A:$A,0))="","",INDEX(GVS!$O:$O,MATCH(B690,GVS!$A:$A,0))),"")))</f>
        <v>Meerdere lijnen / indicatiebreed</v>
      </c>
      <c r="I690" s="14" t="s">
        <v>7532</v>
      </c>
      <c r="J690" s="14" t="s">
        <v>7547</v>
      </c>
      <c r="K690" s="16" t="s">
        <v>10007</v>
      </c>
      <c r="L690" s="14" t="s">
        <v>7535</v>
      </c>
      <c r="M690" s="14" t="s">
        <v>7536</v>
      </c>
      <c r="N690" s="16" t="s">
        <v>10008</v>
      </c>
      <c r="O690" s="14" t="s">
        <v>7607</v>
      </c>
      <c r="P690" s="14" t="s">
        <v>9522</v>
      </c>
      <c r="Q690" s="16"/>
      <c r="R690" s="14" t="s">
        <v>10009</v>
      </c>
      <c r="S690" s="14" t="s">
        <v>9902</v>
      </c>
      <c r="T690" s="15" t="n">
        <v>46289</v>
      </c>
      <c r="U690" s="14" t="s">
        <v>168</v>
      </c>
    </row>
    <row r="691" customFormat="false" ht="102" hidden="false" customHeight="true" outlineLevel="0" collapsed="false">
      <c r="A691" s="14" t="str">
        <f aca="false">IF(B691="","","ARG-"&amp;TEXT(ROW()-1,"0000"))</f>
        <v>ARG-0690</v>
      </c>
      <c r="B691" s="14" t="s">
        <v>255</v>
      </c>
      <c r="C691" s="14" t="str">
        <f aca="false">IF(B691="","",IF(LEFT(B691,3)="INT","Intramuraal",IF(LEFT(B691,3)="GVS","GVS","")))</f>
        <v>Intramuraal</v>
      </c>
      <c r="D691" s="14" t="str">
        <f aca="false">IF(B691="","",IFERROR(INDEX(Intramuraal!$F:$F,MATCH(B691,Intramuraal!$A:$A,0)),IFERROR(INDEX(GVS!$F:$F,MATCH(B691,GVS!$A:$A,0)),"onbekend ID")))</f>
        <v>belzutifan (Welireg®)</v>
      </c>
      <c r="E691" s="15" t="n">
        <f aca="false">IF(B691="","",IFERROR(IF(INDEX(Intramuraal!$C:$C,MATCH(B691,Intramuraal!$A:$A,0))="","",INDEX(Intramuraal!$C:$C,MATCH(B691,Intramuraal!$A:$A,0))),IFERROR(IF(INDEX(GVS!$C:$C,MATCH(B691,GVS!$A:$A,0))="","",INDEX(GVS!$C:$C,MATCH(B691,GVS!$A:$A,0))),"")))</f>
        <v>46260</v>
      </c>
      <c r="F691" s="14" t="str">
        <f aca="false">IF(B691="","",IFERROR(IF(INDEX(Intramuraal!$J:$J,MATCH(B691,Intramuraal!$A:$A,0))="","",INDEX(Intramuraal!$J:$J,MATCH(B691,Intramuraal!$A:$A,0))),IFERROR(IF(INDEX(GVS!$J:$J,MATCH(B691,GVS!$A:$A,0))="","",INDEX(GVS!$J:$J,MATCH(B691,GVS!$A:$A,0))),"")))</f>
        <v>Oncologie (solide tumoren)</v>
      </c>
      <c r="G691" s="14" t="str">
        <f aca="false">IF(B691="","",IFERROR(IF(INDEX(Intramuraal!$N:$N,MATCH(B691,Intramuraal!$A:$A,0))="","",INDEX(Intramuraal!$N:$N,MATCH(B691,Intramuraal!$A:$A,0))),IFERROR(IF(INDEX(GVS!$N:$N,MATCH(B691,GVS!$A:$A,0))="","",INDEX(GVS!$N:$N,MATCH(B691,GVS!$A:$A,0))),"")))</f>
        <v>Overige solide tumoren</v>
      </c>
      <c r="H691" s="14" t="str">
        <f aca="false">IF(B691="","",IFERROR(IF(INDEX(Intramuraal!$O:$O,MATCH(B691,Intramuraal!$A:$A,0))="","",INDEX(Intramuraal!$O:$O,MATCH(B691,Intramuraal!$A:$A,0))),IFERROR(IF(INDEX(GVS!$O:$O,MATCH(B691,GVS!$A:$A,0))="","",INDEX(GVS!$O:$O,MATCH(B691,GVS!$A:$A,0))),"")))</f>
        <v>Meerdere lijnen / indicatiebreed</v>
      </c>
      <c r="I691" s="14" t="s">
        <v>7532</v>
      </c>
      <c r="J691" s="14" t="s">
        <v>7599</v>
      </c>
      <c r="K691" s="16" t="s">
        <v>10010</v>
      </c>
      <c r="L691" s="14" t="s">
        <v>7549</v>
      </c>
      <c r="M691" s="14" t="s">
        <v>7536</v>
      </c>
      <c r="N691" s="16" t="s">
        <v>10011</v>
      </c>
      <c r="O691" s="14" t="s">
        <v>7607</v>
      </c>
      <c r="P691" s="14" t="s">
        <v>7959</v>
      </c>
      <c r="Q691" s="16"/>
      <c r="R691" s="14" t="s">
        <v>10012</v>
      </c>
      <c r="S691" s="14" t="s">
        <v>9902</v>
      </c>
      <c r="T691" s="15" t="n">
        <v>46289</v>
      </c>
      <c r="U691" s="14" t="s">
        <v>168</v>
      </c>
    </row>
    <row r="692" customFormat="false" ht="57" hidden="false" customHeight="true" outlineLevel="0" collapsed="false">
      <c r="A692" s="14" t="str">
        <f aca="false">IF(B692="","","ARG-"&amp;TEXT(ROW()-1,"0000"))</f>
        <v>ARG-0691</v>
      </c>
      <c r="B692" s="14" t="s">
        <v>255</v>
      </c>
      <c r="C692" s="14" t="str">
        <f aca="false">IF(B692="","",IF(LEFT(B692,3)="INT","Intramuraal",IF(LEFT(B692,3)="GVS","GVS","")))</f>
        <v>Intramuraal</v>
      </c>
      <c r="D692" s="14" t="str">
        <f aca="false">IF(B692="","",IFERROR(INDEX(Intramuraal!$F:$F,MATCH(B692,Intramuraal!$A:$A,0)),IFERROR(INDEX(GVS!$F:$F,MATCH(B692,GVS!$A:$A,0)),"onbekend ID")))</f>
        <v>belzutifan (Welireg®)</v>
      </c>
      <c r="E692" s="15" t="n">
        <f aca="false">IF(B692="","",IFERROR(IF(INDEX(Intramuraal!$C:$C,MATCH(B692,Intramuraal!$A:$A,0))="","",INDEX(Intramuraal!$C:$C,MATCH(B692,Intramuraal!$A:$A,0))),IFERROR(IF(INDEX(GVS!$C:$C,MATCH(B692,GVS!$A:$A,0))="","",INDEX(GVS!$C:$C,MATCH(B692,GVS!$A:$A,0))),"")))</f>
        <v>46260</v>
      </c>
      <c r="F692" s="14" t="str">
        <f aca="false">IF(B692="","",IFERROR(IF(INDEX(Intramuraal!$J:$J,MATCH(B692,Intramuraal!$A:$A,0))="","",INDEX(Intramuraal!$J:$J,MATCH(B692,Intramuraal!$A:$A,0))),IFERROR(IF(INDEX(GVS!$J:$J,MATCH(B692,GVS!$A:$A,0))="","",INDEX(GVS!$J:$J,MATCH(B692,GVS!$A:$A,0))),"")))</f>
        <v>Oncologie (solide tumoren)</v>
      </c>
      <c r="G692" s="14" t="str">
        <f aca="false">IF(B692="","",IFERROR(IF(INDEX(Intramuraal!$N:$N,MATCH(B692,Intramuraal!$A:$A,0))="","",INDEX(Intramuraal!$N:$N,MATCH(B692,Intramuraal!$A:$A,0))),IFERROR(IF(INDEX(GVS!$N:$N,MATCH(B692,GVS!$A:$A,0))="","",INDEX(GVS!$N:$N,MATCH(B692,GVS!$A:$A,0))),"")))</f>
        <v>Overige solide tumoren</v>
      </c>
      <c r="H692" s="14" t="str">
        <f aca="false">IF(B692="","",IFERROR(IF(INDEX(Intramuraal!$O:$O,MATCH(B692,Intramuraal!$A:$A,0))="","",INDEX(Intramuraal!$O:$O,MATCH(B692,Intramuraal!$A:$A,0))),IFERROR(IF(INDEX(GVS!$O:$O,MATCH(B692,GVS!$A:$A,0))="","",INDEX(GVS!$O:$O,MATCH(B692,GVS!$A:$A,0))),"")))</f>
        <v>Meerdere lijnen / indicatiebreed</v>
      </c>
      <c r="I692" s="14" t="s">
        <v>7532</v>
      </c>
      <c r="J692" s="14" t="s">
        <v>7590</v>
      </c>
      <c r="K692" s="16" t="s">
        <v>10013</v>
      </c>
      <c r="L692" s="14" t="s">
        <v>7549</v>
      </c>
      <c r="M692" s="14" t="s">
        <v>7536</v>
      </c>
      <c r="N692" s="16" t="s">
        <v>10014</v>
      </c>
      <c r="O692" s="14" t="s">
        <v>7607</v>
      </c>
      <c r="P692" s="14" t="s">
        <v>10015</v>
      </c>
      <c r="Q692" s="16"/>
      <c r="R692" s="14" t="s">
        <v>10016</v>
      </c>
      <c r="S692" s="14" t="s">
        <v>9902</v>
      </c>
      <c r="T692" s="15" t="n">
        <v>46289</v>
      </c>
      <c r="U692" s="14" t="s">
        <v>168</v>
      </c>
    </row>
    <row r="693" customFormat="false" ht="90.75" hidden="false" customHeight="true" outlineLevel="0" collapsed="false">
      <c r="A693" s="14" t="str">
        <f aca="false">IF(B693="","","ARG-"&amp;TEXT(ROW()-1,"0000"))</f>
        <v>ARG-0692</v>
      </c>
      <c r="B693" s="14" t="s">
        <v>255</v>
      </c>
      <c r="C693" s="14" t="str">
        <f aca="false">IF(B693="","",IF(LEFT(B693,3)="INT","Intramuraal",IF(LEFT(B693,3)="GVS","GVS","")))</f>
        <v>Intramuraal</v>
      </c>
      <c r="D693" s="14" t="str">
        <f aca="false">IF(B693="","",IFERROR(INDEX(Intramuraal!$F:$F,MATCH(B693,Intramuraal!$A:$A,0)),IFERROR(INDEX(GVS!$F:$F,MATCH(B693,GVS!$A:$A,0)),"onbekend ID")))</f>
        <v>belzutifan (Welireg®)</v>
      </c>
      <c r="E693" s="15" t="n">
        <f aca="false">IF(B693="","",IFERROR(IF(INDEX(Intramuraal!$C:$C,MATCH(B693,Intramuraal!$A:$A,0))="","",INDEX(Intramuraal!$C:$C,MATCH(B693,Intramuraal!$A:$A,0))),IFERROR(IF(INDEX(GVS!$C:$C,MATCH(B693,GVS!$A:$A,0))="","",INDEX(GVS!$C:$C,MATCH(B693,GVS!$A:$A,0))),"")))</f>
        <v>46260</v>
      </c>
      <c r="F693" s="14" t="str">
        <f aca="false">IF(B693="","",IFERROR(IF(INDEX(Intramuraal!$J:$J,MATCH(B693,Intramuraal!$A:$A,0))="","",INDEX(Intramuraal!$J:$J,MATCH(B693,Intramuraal!$A:$A,0))),IFERROR(IF(INDEX(GVS!$J:$J,MATCH(B693,GVS!$A:$A,0))="","",INDEX(GVS!$J:$J,MATCH(B693,GVS!$A:$A,0))),"")))</f>
        <v>Oncologie (solide tumoren)</v>
      </c>
      <c r="G693" s="14" t="str">
        <f aca="false">IF(B693="","",IFERROR(IF(INDEX(Intramuraal!$N:$N,MATCH(B693,Intramuraal!$A:$A,0))="","",INDEX(Intramuraal!$N:$N,MATCH(B693,Intramuraal!$A:$A,0))),IFERROR(IF(INDEX(GVS!$N:$N,MATCH(B693,GVS!$A:$A,0))="","",INDEX(GVS!$N:$N,MATCH(B693,GVS!$A:$A,0))),"")))</f>
        <v>Overige solide tumoren</v>
      </c>
      <c r="H693" s="14" t="str">
        <f aca="false">IF(B693="","",IFERROR(IF(INDEX(Intramuraal!$O:$O,MATCH(B693,Intramuraal!$A:$A,0))="","",INDEX(Intramuraal!$O:$O,MATCH(B693,Intramuraal!$A:$A,0))),IFERROR(IF(INDEX(GVS!$O:$O,MATCH(B693,GVS!$A:$A,0))="","",INDEX(GVS!$O:$O,MATCH(B693,GVS!$A:$A,0))),"")))</f>
        <v>Meerdere lijnen / indicatiebreed</v>
      </c>
      <c r="I693" s="14" t="s">
        <v>7580</v>
      </c>
      <c r="J693" s="14" t="s">
        <v>7559</v>
      </c>
      <c r="K693" s="16" t="s">
        <v>10017</v>
      </c>
      <c r="L693" s="14" t="s">
        <v>7586</v>
      </c>
      <c r="M693" s="14" t="s">
        <v>7536</v>
      </c>
      <c r="N693" s="16" t="s">
        <v>10018</v>
      </c>
      <c r="O693" s="14" t="s">
        <v>7607</v>
      </c>
      <c r="P693" s="14" t="s">
        <v>10019</v>
      </c>
      <c r="Q693" s="16"/>
      <c r="R693" s="14" t="s">
        <v>10020</v>
      </c>
      <c r="S693" s="14" t="s">
        <v>9902</v>
      </c>
      <c r="T693" s="15" t="n">
        <v>46289</v>
      </c>
      <c r="U693" s="14" t="s">
        <v>168</v>
      </c>
    </row>
    <row r="694" customFormat="false" ht="68.25" hidden="false" customHeight="true" outlineLevel="0" collapsed="false">
      <c r="A694" s="14" t="str">
        <f aca="false">IF(B694="","","ARG-"&amp;TEXT(ROW()-1,"0000"))</f>
        <v>ARG-0693</v>
      </c>
      <c r="B694" s="14" t="s">
        <v>255</v>
      </c>
      <c r="C694" s="14" t="str">
        <f aca="false">IF(B694="","",IF(LEFT(B694,3)="INT","Intramuraal",IF(LEFT(B694,3)="GVS","GVS","")))</f>
        <v>Intramuraal</v>
      </c>
      <c r="D694" s="14" t="str">
        <f aca="false">IF(B694="","",IFERROR(INDEX(Intramuraal!$F:$F,MATCH(B694,Intramuraal!$A:$A,0)),IFERROR(INDEX(GVS!$F:$F,MATCH(B694,GVS!$A:$A,0)),"onbekend ID")))</f>
        <v>belzutifan (Welireg®)</v>
      </c>
      <c r="E694" s="15" t="n">
        <f aca="false">IF(B694="","",IFERROR(IF(INDEX(Intramuraal!$C:$C,MATCH(B694,Intramuraal!$A:$A,0))="","",INDEX(Intramuraal!$C:$C,MATCH(B694,Intramuraal!$A:$A,0))),IFERROR(IF(INDEX(GVS!$C:$C,MATCH(B694,GVS!$A:$A,0))="","",INDEX(GVS!$C:$C,MATCH(B694,GVS!$A:$A,0))),"")))</f>
        <v>46260</v>
      </c>
      <c r="F694" s="14" t="str">
        <f aca="false">IF(B694="","",IFERROR(IF(INDEX(Intramuraal!$J:$J,MATCH(B694,Intramuraal!$A:$A,0))="","",INDEX(Intramuraal!$J:$J,MATCH(B694,Intramuraal!$A:$A,0))),IFERROR(IF(INDEX(GVS!$J:$J,MATCH(B694,GVS!$A:$A,0))="","",INDEX(GVS!$J:$J,MATCH(B694,GVS!$A:$A,0))),"")))</f>
        <v>Oncologie (solide tumoren)</v>
      </c>
      <c r="G694" s="14" t="str">
        <f aca="false">IF(B694="","",IFERROR(IF(INDEX(Intramuraal!$N:$N,MATCH(B694,Intramuraal!$A:$A,0))="","",INDEX(Intramuraal!$N:$N,MATCH(B694,Intramuraal!$A:$A,0))),IFERROR(IF(INDEX(GVS!$N:$N,MATCH(B694,GVS!$A:$A,0))="","",INDEX(GVS!$N:$N,MATCH(B694,GVS!$A:$A,0))),"")))</f>
        <v>Overige solide tumoren</v>
      </c>
      <c r="H694" s="14" t="str">
        <f aca="false">IF(B694="","",IFERROR(IF(INDEX(Intramuraal!$O:$O,MATCH(B694,Intramuraal!$A:$A,0))="","",INDEX(Intramuraal!$O:$O,MATCH(B694,Intramuraal!$A:$A,0))),IFERROR(IF(INDEX(GVS!$O:$O,MATCH(B694,GVS!$A:$A,0))="","",INDEX(GVS!$O:$O,MATCH(B694,GVS!$A:$A,0))),"")))</f>
        <v>Meerdere lijnen / indicatiebreed</v>
      </c>
      <c r="I694" s="14" t="s">
        <v>7617</v>
      </c>
      <c r="J694" s="14" t="s">
        <v>7604</v>
      </c>
      <c r="K694" s="16" t="s">
        <v>10021</v>
      </c>
      <c r="L694" s="14" t="s">
        <v>7549</v>
      </c>
      <c r="M694" s="14" t="s">
        <v>7536</v>
      </c>
      <c r="N694" s="16" t="s">
        <v>10022</v>
      </c>
      <c r="O694" s="14" t="s">
        <v>7614</v>
      </c>
      <c r="P694" s="14" t="s">
        <v>10023</v>
      </c>
      <c r="Q694" s="16"/>
      <c r="R694" s="14" t="s">
        <v>10024</v>
      </c>
      <c r="S694" s="14" t="s">
        <v>9902</v>
      </c>
      <c r="T694" s="15" t="n">
        <v>46289</v>
      </c>
      <c r="U694" s="14" t="s">
        <v>168</v>
      </c>
    </row>
    <row r="695" customFormat="false" ht="79.5" hidden="false" customHeight="true" outlineLevel="0" collapsed="false">
      <c r="A695" s="14" t="str">
        <f aca="false">IF(B695="","","ARG-"&amp;TEXT(ROW()-1,"0000"))</f>
        <v>ARG-0694</v>
      </c>
      <c r="B695" s="14" t="s">
        <v>255</v>
      </c>
      <c r="C695" s="14" t="str">
        <f aca="false">IF(B695="","",IF(LEFT(B695,3)="INT","Intramuraal",IF(LEFT(B695,3)="GVS","GVS","")))</f>
        <v>Intramuraal</v>
      </c>
      <c r="D695" s="14" t="str">
        <f aca="false">IF(B695="","",IFERROR(INDEX(Intramuraal!$F:$F,MATCH(B695,Intramuraal!$A:$A,0)),IFERROR(INDEX(GVS!$F:$F,MATCH(B695,GVS!$A:$A,0)),"onbekend ID")))</f>
        <v>belzutifan (Welireg®)</v>
      </c>
      <c r="E695" s="15" t="n">
        <f aca="false">IF(B695="","",IFERROR(IF(INDEX(Intramuraal!$C:$C,MATCH(B695,Intramuraal!$A:$A,0))="","",INDEX(Intramuraal!$C:$C,MATCH(B695,Intramuraal!$A:$A,0))),IFERROR(IF(INDEX(GVS!$C:$C,MATCH(B695,GVS!$A:$A,0))="","",INDEX(GVS!$C:$C,MATCH(B695,GVS!$A:$A,0))),"")))</f>
        <v>46260</v>
      </c>
      <c r="F695" s="14" t="str">
        <f aca="false">IF(B695="","",IFERROR(IF(INDEX(Intramuraal!$J:$J,MATCH(B695,Intramuraal!$A:$A,0))="","",INDEX(Intramuraal!$J:$J,MATCH(B695,Intramuraal!$A:$A,0))),IFERROR(IF(INDEX(GVS!$J:$J,MATCH(B695,GVS!$A:$A,0))="","",INDEX(GVS!$J:$J,MATCH(B695,GVS!$A:$A,0))),"")))</f>
        <v>Oncologie (solide tumoren)</v>
      </c>
      <c r="G695" s="14" t="str">
        <f aca="false">IF(B695="","",IFERROR(IF(INDEX(Intramuraal!$N:$N,MATCH(B695,Intramuraal!$A:$A,0))="","",INDEX(Intramuraal!$N:$N,MATCH(B695,Intramuraal!$A:$A,0))),IFERROR(IF(INDEX(GVS!$N:$N,MATCH(B695,GVS!$A:$A,0))="","",INDEX(GVS!$N:$N,MATCH(B695,GVS!$A:$A,0))),"")))</f>
        <v>Overige solide tumoren</v>
      </c>
      <c r="H695" s="14" t="str">
        <f aca="false">IF(B695="","",IFERROR(IF(INDEX(Intramuraal!$O:$O,MATCH(B695,Intramuraal!$A:$A,0))="","",INDEX(Intramuraal!$O:$O,MATCH(B695,Intramuraal!$A:$A,0))),IFERROR(IF(INDEX(GVS!$O:$O,MATCH(B695,GVS!$A:$A,0))="","",INDEX(GVS!$O:$O,MATCH(B695,GVS!$A:$A,0))),"")))</f>
        <v>Meerdere lijnen / indicatiebreed</v>
      </c>
      <c r="I695" s="14" t="s">
        <v>7574</v>
      </c>
      <c r="J695" s="14" t="s">
        <v>7903</v>
      </c>
      <c r="K695" s="16" t="s">
        <v>10025</v>
      </c>
      <c r="L695" s="14" t="s">
        <v>7566</v>
      </c>
      <c r="M695" s="14" t="s">
        <v>7543</v>
      </c>
      <c r="N695" s="16" t="s">
        <v>10026</v>
      </c>
      <c r="O695" s="14" t="s">
        <v>7607</v>
      </c>
      <c r="P695" s="14" t="s">
        <v>10027</v>
      </c>
      <c r="Q695" s="16"/>
      <c r="R695" s="14" t="s">
        <v>10028</v>
      </c>
      <c r="S695" s="14" t="s">
        <v>9902</v>
      </c>
      <c r="T695" s="15" t="n">
        <v>46289</v>
      </c>
      <c r="U695" s="14" t="s">
        <v>168</v>
      </c>
    </row>
    <row r="696" customFormat="false" ht="79.5" hidden="false" customHeight="true" outlineLevel="0" collapsed="false">
      <c r="A696" s="14" t="str">
        <f aca="false">IF(B696="","","ARG-"&amp;TEXT(ROW()-1,"0000"))</f>
        <v>ARG-0695</v>
      </c>
      <c r="B696" s="14" t="s">
        <v>2385</v>
      </c>
      <c r="C696" s="14" t="str">
        <f aca="false">IF(B696="","",IF(LEFT(B696,3)="INT","Intramuraal",IF(LEFT(B696,3)="GVS","GVS","")))</f>
        <v>Intramuraal</v>
      </c>
      <c r="D696" s="14" t="str">
        <f aca="false">IF(B696="","",IFERROR(INDEX(Intramuraal!$F:$F,MATCH(B696,Intramuraal!$A:$A,0)),IFERROR(INDEX(GVS!$F:$F,MATCH(B696,GVS!$A:$A,0)),"onbekend ID")))</f>
        <v>atezolizumab (Tecentriq®)</v>
      </c>
      <c r="E696" s="15" t="n">
        <f aca="false">IF(B696="","",IFERROR(IF(INDEX(Intramuraal!$C:$C,MATCH(B696,Intramuraal!$A:$A,0))="","",INDEX(Intramuraal!$C:$C,MATCH(B696,Intramuraal!$A:$A,0))),IFERROR(IF(INDEX(GVS!$C:$C,MATCH(B696,GVS!$A:$A,0))="","",INDEX(GVS!$C:$C,MATCH(B696,GVS!$A:$A,0))),"")))</f>
        <v>43138</v>
      </c>
      <c r="F696" s="14" t="str">
        <f aca="false">IF(B696="","",IFERROR(IF(INDEX(Intramuraal!$J:$J,MATCH(B696,Intramuraal!$A:$A,0))="","",INDEX(Intramuraal!$J:$J,MATCH(B696,Intramuraal!$A:$A,0))),IFERROR(IF(INDEX(GVS!$J:$J,MATCH(B696,GVS!$A:$A,0))="","",INDEX(GVS!$J:$J,MATCH(B696,GVS!$A:$A,0))),"")))</f>
        <v>Oncologie (solide tumoren)</v>
      </c>
      <c r="G696" s="14" t="str">
        <f aca="false">IF(B696="","",IFERROR(IF(INDEX(Intramuraal!$N:$N,MATCH(B696,Intramuraal!$A:$A,0))="","",INDEX(Intramuraal!$N:$N,MATCH(B696,Intramuraal!$A:$A,0))),IFERROR(IF(INDEX(GVS!$N:$N,MATCH(B696,GVS!$A:$A,0))="","",INDEX(GVS!$N:$N,MATCH(B696,GVS!$A:$A,0))),"")))</f>
        <v>Longkanker (NSCLC/SCLC)</v>
      </c>
      <c r="H696" s="14" t="str">
        <f aca="false">IF(B696="","",IFERROR(IF(INDEX(Intramuraal!$O:$O,MATCH(B696,Intramuraal!$A:$A,0))="","",INDEX(Intramuraal!$O:$O,MATCH(B696,Intramuraal!$A:$A,0))),IFERROR(IF(INDEX(GVS!$O:$O,MATCH(B696,GVS!$A:$A,0))="","",INDEX(GVS!$O:$O,MATCH(B696,GVS!$A:$A,0))),"")))</f>
        <v>2e lijn</v>
      </c>
      <c r="I696" s="14" t="s">
        <v>7532</v>
      </c>
      <c r="J696" s="14" t="s">
        <v>7533</v>
      </c>
      <c r="K696" s="16" t="s">
        <v>10029</v>
      </c>
      <c r="L696" s="14" t="s">
        <v>7535</v>
      </c>
      <c r="M696" s="14" t="s">
        <v>7536</v>
      </c>
      <c r="N696" s="16" t="s">
        <v>10030</v>
      </c>
      <c r="O696" s="14" t="s">
        <v>7607</v>
      </c>
      <c r="P696" s="14" t="s">
        <v>10031</v>
      </c>
      <c r="Q696" s="16"/>
      <c r="R696" s="14" t="s">
        <v>10032</v>
      </c>
      <c r="S696" s="14" t="s">
        <v>10033</v>
      </c>
      <c r="T696" s="15" t="n">
        <v>46289</v>
      </c>
      <c r="U696" s="14" t="s">
        <v>168</v>
      </c>
    </row>
    <row r="697" customFormat="false" ht="90.75" hidden="false" customHeight="true" outlineLevel="0" collapsed="false">
      <c r="A697" s="14" t="str">
        <f aca="false">IF(B697="","","ARG-"&amp;TEXT(ROW()-1,"0000"))</f>
        <v>ARG-0696</v>
      </c>
      <c r="B697" s="14" t="s">
        <v>2385</v>
      </c>
      <c r="C697" s="14" t="str">
        <f aca="false">IF(B697="","",IF(LEFT(B697,3)="INT","Intramuraal",IF(LEFT(B697,3)="GVS","GVS","")))</f>
        <v>Intramuraal</v>
      </c>
      <c r="D697" s="14" t="str">
        <f aca="false">IF(B697="","",IFERROR(INDEX(Intramuraal!$F:$F,MATCH(B697,Intramuraal!$A:$A,0)),IFERROR(INDEX(GVS!$F:$F,MATCH(B697,GVS!$A:$A,0)),"onbekend ID")))</f>
        <v>atezolizumab (Tecentriq®)</v>
      </c>
      <c r="E697" s="15" t="n">
        <f aca="false">IF(B697="","",IFERROR(IF(INDEX(Intramuraal!$C:$C,MATCH(B697,Intramuraal!$A:$A,0))="","",INDEX(Intramuraal!$C:$C,MATCH(B697,Intramuraal!$A:$A,0))),IFERROR(IF(INDEX(GVS!$C:$C,MATCH(B697,GVS!$A:$A,0))="","",INDEX(GVS!$C:$C,MATCH(B697,GVS!$A:$A,0))),"")))</f>
        <v>43138</v>
      </c>
      <c r="F697" s="14" t="str">
        <f aca="false">IF(B697="","",IFERROR(IF(INDEX(Intramuraal!$J:$J,MATCH(B697,Intramuraal!$A:$A,0))="","",INDEX(Intramuraal!$J:$J,MATCH(B697,Intramuraal!$A:$A,0))),IFERROR(IF(INDEX(GVS!$J:$J,MATCH(B697,GVS!$A:$A,0))="","",INDEX(GVS!$J:$J,MATCH(B697,GVS!$A:$A,0))),"")))</f>
        <v>Oncologie (solide tumoren)</v>
      </c>
      <c r="G697" s="14" t="str">
        <f aca="false">IF(B697="","",IFERROR(IF(INDEX(Intramuraal!$N:$N,MATCH(B697,Intramuraal!$A:$A,0))="","",INDEX(Intramuraal!$N:$N,MATCH(B697,Intramuraal!$A:$A,0))),IFERROR(IF(INDEX(GVS!$N:$N,MATCH(B697,GVS!$A:$A,0))="","",INDEX(GVS!$N:$N,MATCH(B697,GVS!$A:$A,0))),"")))</f>
        <v>Longkanker (NSCLC/SCLC)</v>
      </c>
      <c r="H697" s="14" t="str">
        <f aca="false">IF(B697="","",IFERROR(IF(INDEX(Intramuraal!$O:$O,MATCH(B697,Intramuraal!$A:$A,0))="","",INDEX(Intramuraal!$O:$O,MATCH(B697,Intramuraal!$A:$A,0))),IFERROR(IF(INDEX(GVS!$O:$O,MATCH(B697,GVS!$A:$A,0))="","",INDEX(GVS!$O:$O,MATCH(B697,GVS!$A:$A,0))),"")))</f>
        <v>2e lijn</v>
      </c>
      <c r="I697" s="14" t="s">
        <v>7580</v>
      </c>
      <c r="J697" s="14" t="s">
        <v>7604</v>
      </c>
      <c r="K697" s="16" t="s">
        <v>10034</v>
      </c>
      <c r="L697" s="14" t="s">
        <v>7586</v>
      </c>
      <c r="M697" s="14" t="s">
        <v>7536</v>
      </c>
      <c r="N697" s="16" t="s">
        <v>10035</v>
      </c>
      <c r="O697" s="14" t="s">
        <v>7607</v>
      </c>
      <c r="P697" s="14" t="s">
        <v>10036</v>
      </c>
      <c r="Q697" s="16"/>
      <c r="R697" s="14" t="s">
        <v>10037</v>
      </c>
      <c r="S697" s="14" t="s">
        <v>10033</v>
      </c>
      <c r="T697" s="15" t="n">
        <v>46289</v>
      </c>
      <c r="U697" s="14" t="s">
        <v>168</v>
      </c>
    </row>
    <row r="698" customFormat="false" ht="68.25" hidden="false" customHeight="true" outlineLevel="0" collapsed="false">
      <c r="A698" s="14" t="str">
        <f aca="false">IF(B698="","","ARG-"&amp;TEXT(ROW()-1,"0000"))</f>
        <v>ARG-0697</v>
      </c>
      <c r="B698" s="14" t="s">
        <v>2385</v>
      </c>
      <c r="C698" s="14" t="str">
        <f aca="false">IF(B698="","",IF(LEFT(B698,3)="INT","Intramuraal",IF(LEFT(B698,3)="GVS","GVS","")))</f>
        <v>Intramuraal</v>
      </c>
      <c r="D698" s="14" t="str">
        <f aca="false">IF(B698="","",IFERROR(INDEX(Intramuraal!$F:$F,MATCH(B698,Intramuraal!$A:$A,0)),IFERROR(INDEX(GVS!$F:$F,MATCH(B698,GVS!$A:$A,0)),"onbekend ID")))</f>
        <v>atezolizumab (Tecentriq®)</v>
      </c>
      <c r="E698" s="15" t="n">
        <f aca="false">IF(B698="","",IFERROR(IF(INDEX(Intramuraal!$C:$C,MATCH(B698,Intramuraal!$A:$A,0))="","",INDEX(Intramuraal!$C:$C,MATCH(B698,Intramuraal!$A:$A,0))),IFERROR(IF(INDEX(GVS!$C:$C,MATCH(B698,GVS!$A:$A,0))="","",INDEX(GVS!$C:$C,MATCH(B698,GVS!$A:$A,0))),"")))</f>
        <v>43138</v>
      </c>
      <c r="F698" s="14" t="str">
        <f aca="false">IF(B698="","",IFERROR(IF(INDEX(Intramuraal!$J:$J,MATCH(B698,Intramuraal!$A:$A,0))="","",INDEX(Intramuraal!$J:$J,MATCH(B698,Intramuraal!$A:$A,0))),IFERROR(IF(INDEX(GVS!$J:$J,MATCH(B698,GVS!$A:$A,0))="","",INDEX(GVS!$J:$J,MATCH(B698,GVS!$A:$A,0))),"")))</f>
        <v>Oncologie (solide tumoren)</v>
      </c>
      <c r="G698" s="14" t="str">
        <f aca="false">IF(B698="","",IFERROR(IF(INDEX(Intramuraal!$N:$N,MATCH(B698,Intramuraal!$A:$A,0))="","",INDEX(Intramuraal!$N:$N,MATCH(B698,Intramuraal!$A:$A,0))),IFERROR(IF(INDEX(GVS!$N:$N,MATCH(B698,GVS!$A:$A,0))="","",INDEX(GVS!$N:$N,MATCH(B698,GVS!$A:$A,0))),"")))</f>
        <v>Longkanker (NSCLC/SCLC)</v>
      </c>
      <c r="H698" s="14" t="str">
        <f aca="false">IF(B698="","",IFERROR(IF(INDEX(Intramuraal!$O:$O,MATCH(B698,Intramuraal!$A:$A,0))="","",INDEX(Intramuraal!$O:$O,MATCH(B698,Intramuraal!$A:$A,0))),IFERROR(IF(INDEX(GVS!$O:$O,MATCH(B698,GVS!$A:$A,0))="","",INDEX(GVS!$O:$O,MATCH(B698,GVS!$A:$A,0))),"")))</f>
        <v>2e lijn</v>
      </c>
      <c r="I698" s="14" t="s">
        <v>7617</v>
      </c>
      <c r="J698" s="14" t="s">
        <v>7604</v>
      </c>
      <c r="K698" s="16" t="s">
        <v>10038</v>
      </c>
      <c r="L698" s="14" t="s">
        <v>7549</v>
      </c>
      <c r="M698" s="14" t="s">
        <v>7543</v>
      </c>
      <c r="N698" s="16" t="s">
        <v>10039</v>
      </c>
      <c r="O698" s="14" t="s">
        <v>7614</v>
      </c>
      <c r="P698" s="14" t="s">
        <v>10040</v>
      </c>
      <c r="Q698" s="16"/>
      <c r="R698" s="14" t="s">
        <v>10041</v>
      </c>
      <c r="S698" s="14" t="s">
        <v>10033</v>
      </c>
      <c r="T698" s="15" t="n">
        <v>46289</v>
      </c>
      <c r="U698" s="14" t="s">
        <v>168</v>
      </c>
    </row>
    <row r="699" customFormat="false" ht="57" hidden="false" customHeight="true" outlineLevel="0" collapsed="false">
      <c r="A699" s="14" t="str">
        <f aca="false">IF(B699="","","ARG-"&amp;TEXT(ROW()-1,"0000"))</f>
        <v>ARG-0698</v>
      </c>
      <c r="B699" s="14" t="s">
        <v>2385</v>
      </c>
      <c r="C699" s="14" t="str">
        <f aca="false">IF(B699="","",IF(LEFT(B699,3)="INT","Intramuraal",IF(LEFT(B699,3)="GVS","GVS","")))</f>
        <v>Intramuraal</v>
      </c>
      <c r="D699" s="14" t="str">
        <f aca="false">IF(B699="","",IFERROR(INDEX(Intramuraal!$F:$F,MATCH(B699,Intramuraal!$A:$A,0)),IFERROR(INDEX(GVS!$F:$F,MATCH(B699,GVS!$A:$A,0)),"onbekend ID")))</f>
        <v>atezolizumab (Tecentriq®)</v>
      </c>
      <c r="E699" s="15" t="n">
        <f aca="false">IF(B699="","",IFERROR(IF(INDEX(Intramuraal!$C:$C,MATCH(B699,Intramuraal!$A:$A,0))="","",INDEX(Intramuraal!$C:$C,MATCH(B699,Intramuraal!$A:$A,0))),IFERROR(IF(INDEX(GVS!$C:$C,MATCH(B699,GVS!$A:$A,0))="","",INDEX(GVS!$C:$C,MATCH(B699,GVS!$A:$A,0))),"")))</f>
        <v>43138</v>
      </c>
      <c r="F699" s="14" t="str">
        <f aca="false">IF(B699="","",IFERROR(IF(INDEX(Intramuraal!$J:$J,MATCH(B699,Intramuraal!$A:$A,0))="","",INDEX(Intramuraal!$J:$J,MATCH(B699,Intramuraal!$A:$A,0))),IFERROR(IF(INDEX(GVS!$J:$J,MATCH(B699,GVS!$A:$A,0))="","",INDEX(GVS!$J:$J,MATCH(B699,GVS!$A:$A,0))),"")))</f>
        <v>Oncologie (solide tumoren)</v>
      </c>
      <c r="G699" s="14" t="str">
        <f aca="false">IF(B699="","",IFERROR(IF(INDEX(Intramuraal!$N:$N,MATCH(B699,Intramuraal!$A:$A,0))="","",INDEX(Intramuraal!$N:$N,MATCH(B699,Intramuraal!$A:$A,0))),IFERROR(IF(INDEX(GVS!$N:$N,MATCH(B699,GVS!$A:$A,0))="","",INDEX(GVS!$N:$N,MATCH(B699,GVS!$A:$A,0))),"")))</f>
        <v>Longkanker (NSCLC/SCLC)</v>
      </c>
      <c r="H699" s="14" t="str">
        <f aca="false">IF(B699="","",IFERROR(IF(INDEX(Intramuraal!$O:$O,MATCH(B699,Intramuraal!$A:$A,0))="","",INDEX(Intramuraal!$O:$O,MATCH(B699,Intramuraal!$A:$A,0))),IFERROR(IF(INDEX(GVS!$O:$O,MATCH(B699,GVS!$A:$A,0))="","",INDEX(GVS!$O:$O,MATCH(B699,GVS!$A:$A,0))),"")))</f>
        <v>2e lijn</v>
      </c>
      <c r="I699" s="14" t="s">
        <v>7658</v>
      </c>
      <c r="J699" s="14" t="s">
        <v>7659</v>
      </c>
      <c r="K699" s="16" t="s">
        <v>10042</v>
      </c>
      <c r="L699" s="14" t="s">
        <v>7549</v>
      </c>
      <c r="M699" s="14" t="s">
        <v>7550</v>
      </c>
      <c r="N699" s="16" t="s">
        <v>10043</v>
      </c>
      <c r="O699" s="14" t="s">
        <v>7662</v>
      </c>
      <c r="P699" s="14" t="s">
        <v>8759</v>
      </c>
      <c r="Q699" s="16"/>
      <c r="R699" s="14" t="s">
        <v>10044</v>
      </c>
      <c r="S699" s="14" t="s">
        <v>10033</v>
      </c>
      <c r="T699" s="15" t="n">
        <v>46289</v>
      </c>
      <c r="U699" s="14" t="s">
        <v>168</v>
      </c>
    </row>
    <row r="700" customFormat="false" ht="90.75" hidden="false" customHeight="true" outlineLevel="0" collapsed="false">
      <c r="A700" s="14" t="str">
        <f aca="false">IF(B700="","","ARG-"&amp;TEXT(ROW()-1,"0000"))</f>
        <v>ARG-0699</v>
      </c>
      <c r="B700" s="14" t="s">
        <v>2403</v>
      </c>
      <c r="C700" s="14" t="str">
        <f aca="false">IF(B700="","",IF(LEFT(B700,3)="INT","Intramuraal",IF(LEFT(B700,3)="GVS","GVS","")))</f>
        <v>Intramuraal</v>
      </c>
      <c r="D700" s="14" t="str">
        <f aca="false">IF(B700="","",IFERROR(INDEX(Intramuraal!$F:$F,MATCH(B700,Intramuraal!$A:$A,0)),IFERROR(INDEX(GVS!$F:$F,MATCH(B700,GVS!$A:$A,0)),"onbekend ID")))</f>
        <v>nusinersen (Spinraza®)</v>
      </c>
      <c r="E700" s="15" t="n">
        <f aca="false">IF(B700="","",IFERROR(IF(INDEX(Intramuraal!$C:$C,MATCH(B700,Intramuraal!$A:$A,0))="","",INDEX(Intramuraal!$C:$C,MATCH(B700,Intramuraal!$A:$A,0))),IFERROR(IF(INDEX(GVS!$C:$C,MATCH(B700,GVS!$A:$A,0))="","",INDEX(GVS!$C:$C,MATCH(B700,GVS!$A:$A,0))),"")))</f>
        <v>43138</v>
      </c>
      <c r="F700" s="14" t="str">
        <f aca="false">IF(B700="","",IFERROR(IF(INDEX(Intramuraal!$J:$J,MATCH(B700,Intramuraal!$A:$A,0))="","",INDEX(Intramuraal!$J:$J,MATCH(B700,Intramuraal!$A:$A,0))),IFERROR(IF(INDEX(GVS!$J:$J,MATCH(B700,GVS!$A:$A,0))="","",INDEX(GVS!$J:$J,MATCH(B700,GVS!$A:$A,0))),"")))</f>
        <v>Neurologie</v>
      </c>
      <c r="G700" s="14" t="str">
        <f aca="false">IF(B700="","",IFERROR(IF(INDEX(Intramuraal!$N:$N,MATCH(B700,Intramuraal!$A:$A,0))="","",INDEX(Intramuraal!$N:$N,MATCH(B700,Intramuraal!$A:$A,0))),IFERROR(IF(INDEX(GVS!$N:$N,MATCH(B700,GVS!$A:$A,0))="","",INDEX(GVS!$N:$N,MATCH(B700,GVS!$A:$A,0))),"")))</f>
        <v>Niet-oncologisch (zie Indicatie)</v>
      </c>
      <c r="H700" s="14" t="str">
        <f aca="false">IF(B700="","",IFERROR(IF(INDEX(Intramuraal!$O:$O,MATCH(B700,Intramuraal!$A:$A,0))="","",INDEX(Intramuraal!$O:$O,MATCH(B700,Intramuraal!$A:$A,0))),IFERROR(IF(INDEX(GVS!$O:$O,MATCH(B700,GVS!$A:$A,0))="","",INDEX(GVS!$O:$O,MATCH(B700,GVS!$A:$A,0))),"")))</f>
        <v>Meerdere lijnen / indicatiebreed</v>
      </c>
      <c r="I700" s="14" t="s">
        <v>7532</v>
      </c>
      <c r="J700" s="14" t="s">
        <v>7599</v>
      </c>
      <c r="K700" s="16" t="s">
        <v>10045</v>
      </c>
      <c r="L700" s="14" t="s">
        <v>7549</v>
      </c>
      <c r="M700" s="14" t="s">
        <v>7536</v>
      </c>
      <c r="N700" s="16" t="s">
        <v>10046</v>
      </c>
      <c r="O700" s="14" t="s">
        <v>7607</v>
      </c>
      <c r="P700" s="14" t="s">
        <v>10047</v>
      </c>
      <c r="Q700" s="16"/>
      <c r="R700" s="14" t="s">
        <v>10048</v>
      </c>
      <c r="S700" s="14" t="s">
        <v>10033</v>
      </c>
      <c r="T700" s="15" t="n">
        <v>46289</v>
      </c>
      <c r="U700" s="14" t="s">
        <v>168</v>
      </c>
    </row>
    <row r="701" customFormat="false" ht="79.5" hidden="false" customHeight="true" outlineLevel="0" collapsed="false">
      <c r="A701" s="14" t="str">
        <f aca="false">IF(B701="","","ARG-"&amp;TEXT(ROW()-1,"0000"))</f>
        <v>ARG-0700</v>
      </c>
      <c r="B701" s="14" t="s">
        <v>2403</v>
      </c>
      <c r="C701" s="14" t="str">
        <f aca="false">IF(B701="","",IF(LEFT(B701,3)="INT","Intramuraal",IF(LEFT(B701,3)="GVS","GVS","")))</f>
        <v>Intramuraal</v>
      </c>
      <c r="D701" s="14" t="str">
        <f aca="false">IF(B701="","",IFERROR(INDEX(Intramuraal!$F:$F,MATCH(B701,Intramuraal!$A:$A,0)),IFERROR(INDEX(GVS!$F:$F,MATCH(B701,GVS!$A:$A,0)),"onbekend ID")))</f>
        <v>nusinersen (Spinraza®)</v>
      </c>
      <c r="E701" s="15" t="n">
        <f aca="false">IF(B701="","",IFERROR(IF(INDEX(Intramuraal!$C:$C,MATCH(B701,Intramuraal!$A:$A,0))="","",INDEX(Intramuraal!$C:$C,MATCH(B701,Intramuraal!$A:$A,0))),IFERROR(IF(INDEX(GVS!$C:$C,MATCH(B701,GVS!$A:$A,0))="","",INDEX(GVS!$C:$C,MATCH(B701,GVS!$A:$A,0))),"")))</f>
        <v>43138</v>
      </c>
      <c r="F701" s="14" t="str">
        <f aca="false">IF(B701="","",IFERROR(IF(INDEX(Intramuraal!$J:$J,MATCH(B701,Intramuraal!$A:$A,0))="","",INDEX(Intramuraal!$J:$J,MATCH(B701,Intramuraal!$A:$A,0))),IFERROR(IF(INDEX(GVS!$J:$J,MATCH(B701,GVS!$A:$A,0))="","",INDEX(GVS!$J:$J,MATCH(B701,GVS!$A:$A,0))),"")))</f>
        <v>Neurologie</v>
      </c>
      <c r="G701" s="14" t="str">
        <f aca="false">IF(B701="","",IFERROR(IF(INDEX(Intramuraal!$N:$N,MATCH(B701,Intramuraal!$A:$A,0))="","",INDEX(Intramuraal!$N:$N,MATCH(B701,Intramuraal!$A:$A,0))),IFERROR(IF(INDEX(GVS!$N:$N,MATCH(B701,GVS!$A:$A,0))="","",INDEX(GVS!$N:$N,MATCH(B701,GVS!$A:$A,0))),"")))</f>
        <v>Niet-oncologisch (zie Indicatie)</v>
      </c>
      <c r="H701" s="14" t="str">
        <f aca="false">IF(B701="","",IFERROR(IF(INDEX(Intramuraal!$O:$O,MATCH(B701,Intramuraal!$A:$A,0))="","",INDEX(Intramuraal!$O:$O,MATCH(B701,Intramuraal!$A:$A,0))),IFERROR(IF(INDEX(GVS!$O:$O,MATCH(B701,GVS!$A:$A,0))="","",INDEX(GVS!$O:$O,MATCH(B701,GVS!$A:$A,0))),"")))</f>
        <v>Meerdere lijnen / indicatiebreed</v>
      </c>
      <c r="I701" s="14" t="s">
        <v>7580</v>
      </c>
      <c r="J701" s="14" t="s">
        <v>7559</v>
      </c>
      <c r="K701" s="16" t="s">
        <v>10049</v>
      </c>
      <c r="L701" s="14" t="s">
        <v>7586</v>
      </c>
      <c r="M701" s="14" t="s">
        <v>7536</v>
      </c>
      <c r="N701" s="16" t="s">
        <v>10050</v>
      </c>
      <c r="O701" s="14" t="s">
        <v>7607</v>
      </c>
      <c r="P701" s="14" t="s">
        <v>10051</v>
      </c>
      <c r="Q701" s="16"/>
      <c r="R701" s="14" t="s">
        <v>10052</v>
      </c>
      <c r="S701" s="14" t="s">
        <v>10033</v>
      </c>
      <c r="T701" s="15" t="n">
        <v>46289</v>
      </c>
      <c r="U701" s="14" t="s">
        <v>168</v>
      </c>
    </row>
    <row r="702" customFormat="false" ht="34.5" hidden="false" customHeight="true" outlineLevel="0" collapsed="false">
      <c r="A702" s="14" t="str">
        <f aca="false">IF(B702="","","ARG-"&amp;TEXT(ROW()-1,"0000"))</f>
        <v>ARG-0701</v>
      </c>
      <c r="B702" s="14" t="s">
        <v>2403</v>
      </c>
      <c r="C702" s="14" t="str">
        <f aca="false">IF(B702="","",IF(LEFT(B702,3)="INT","Intramuraal",IF(LEFT(B702,3)="GVS","GVS","")))</f>
        <v>Intramuraal</v>
      </c>
      <c r="D702" s="14" t="str">
        <f aca="false">IF(B702="","",IFERROR(INDEX(Intramuraal!$F:$F,MATCH(B702,Intramuraal!$A:$A,0)),IFERROR(INDEX(GVS!$F:$F,MATCH(B702,GVS!$A:$A,0)),"onbekend ID")))</f>
        <v>nusinersen (Spinraza®)</v>
      </c>
      <c r="E702" s="15" t="n">
        <f aca="false">IF(B702="","",IFERROR(IF(INDEX(Intramuraal!$C:$C,MATCH(B702,Intramuraal!$A:$A,0))="","",INDEX(Intramuraal!$C:$C,MATCH(B702,Intramuraal!$A:$A,0))),IFERROR(IF(INDEX(GVS!$C:$C,MATCH(B702,GVS!$A:$A,0))="","",INDEX(GVS!$C:$C,MATCH(B702,GVS!$A:$A,0))),"")))</f>
        <v>43138</v>
      </c>
      <c r="F702" s="14" t="str">
        <f aca="false">IF(B702="","",IFERROR(IF(INDEX(Intramuraal!$J:$J,MATCH(B702,Intramuraal!$A:$A,0))="","",INDEX(Intramuraal!$J:$J,MATCH(B702,Intramuraal!$A:$A,0))),IFERROR(IF(INDEX(GVS!$J:$J,MATCH(B702,GVS!$A:$A,0))="","",INDEX(GVS!$J:$J,MATCH(B702,GVS!$A:$A,0))),"")))</f>
        <v>Neurologie</v>
      </c>
      <c r="G702" s="14" t="str">
        <f aca="false">IF(B702="","",IFERROR(IF(INDEX(Intramuraal!$N:$N,MATCH(B702,Intramuraal!$A:$A,0))="","",INDEX(Intramuraal!$N:$N,MATCH(B702,Intramuraal!$A:$A,0))),IFERROR(IF(INDEX(GVS!$N:$N,MATCH(B702,GVS!$A:$A,0))="","",INDEX(GVS!$N:$N,MATCH(B702,GVS!$A:$A,0))),"")))</f>
        <v>Niet-oncologisch (zie Indicatie)</v>
      </c>
      <c r="H702" s="14" t="str">
        <f aca="false">IF(B702="","",IFERROR(IF(INDEX(Intramuraal!$O:$O,MATCH(B702,Intramuraal!$A:$A,0))="","",INDEX(Intramuraal!$O:$O,MATCH(B702,Intramuraal!$A:$A,0))),IFERROR(IF(INDEX(GVS!$O:$O,MATCH(B702,GVS!$A:$A,0))="","",INDEX(GVS!$O:$O,MATCH(B702,GVS!$A:$A,0))),"")))</f>
        <v>Meerdere lijnen / indicatiebreed</v>
      </c>
      <c r="I702" s="14" t="s">
        <v>7610</v>
      </c>
      <c r="J702" s="14" t="s">
        <v>7611</v>
      </c>
      <c r="K702" s="16" t="s">
        <v>10053</v>
      </c>
      <c r="L702" s="14" t="s">
        <v>7566</v>
      </c>
      <c r="M702" s="14" t="s">
        <v>7543</v>
      </c>
      <c r="N702" s="16" t="s">
        <v>10054</v>
      </c>
      <c r="O702" s="14" t="s">
        <v>7607</v>
      </c>
      <c r="P702" s="14" t="s">
        <v>10055</v>
      </c>
      <c r="Q702" s="16"/>
      <c r="R702" s="14" t="s">
        <v>10056</v>
      </c>
      <c r="S702" s="14" t="s">
        <v>10033</v>
      </c>
      <c r="T702" s="15" t="n">
        <v>46289</v>
      </c>
      <c r="U702" s="14" t="s">
        <v>168</v>
      </c>
    </row>
    <row r="703" customFormat="false" ht="90.75" hidden="false" customHeight="true" outlineLevel="0" collapsed="false">
      <c r="A703" s="14" t="str">
        <f aca="false">IF(B703="","","ARG-"&amp;TEXT(ROW()-1,"0000"))</f>
        <v>ARG-0702</v>
      </c>
      <c r="B703" s="14" t="s">
        <v>2403</v>
      </c>
      <c r="C703" s="14" t="str">
        <f aca="false">IF(B703="","",IF(LEFT(B703,3)="INT","Intramuraal",IF(LEFT(B703,3)="GVS","GVS","")))</f>
        <v>Intramuraal</v>
      </c>
      <c r="D703" s="14" t="str">
        <f aca="false">IF(B703="","",IFERROR(INDEX(Intramuraal!$F:$F,MATCH(B703,Intramuraal!$A:$A,0)),IFERROR(INDEX(GVS!$F:$F,MATCH(B703,GVS!$A:$A,0)),"onbekend ID")))</f>
        <v>nusinersen (Spinraza®)</v>
      </c>
      <c r="E703" s="15" t="n">
        <f aca="false">IF(B703="","",IFERROR(IF(INDEX(Intramuraal!$C:$C,MATCH(B703,Intramuraal!$A:$A,0))="","",INDEX(Intramuraal!$C:$C,MATCH(B703,Intramuraal!$A:$A,0))),IFERROR(IF(INDEX(GVS!$C:$C,MATCH(B703,GVS!$A:$A,0))="","",INDEX(GVS!$C:$C,MATCH(B703,GVS!$A:$A,0))),"")))</f>
        <v>43138</v>
      </c>
      <c r="F703" s="14" t="str">
        <f aca="false">IF(B703="","",IFERROR(IF(INDEX(Intramuraal!$J:$J,MATCH(B703,Intramuraal!$A:$A,0))="","",INDEX(Intramuraal!$J:$J,MATCH(B703,Intramuraal!$A:$A,0))),IFERROR(IF(INDEX(GVS!$J:$J,MATCH(B703,GVS!$A:$A,0))="","",INDEX(GVS!$J:$J,MATCH(B703,GVS!$A:$A,0))),"")))</f>
        <v>Neurologie</v>
      </c>
      <c r="G703" s="14" t="str">
        <f aca="false">IF(B703="","",IFERROR(IF(INDEX(Intramuraal!$N:$N,MATCH(B703,Intramuraal!$A:$A,0))="","",INDEX(Intramuraal!$N:$N,MATCH(B703,Intramuraal!$A:$A,0))),IFERROR(IF(INDEX(GVS!$N:$N,MATCH(B703,GVS!$A:$A,0))="","",INDEX(GVS!$N:$N,MATCH(B703,GVS!$A:$A,0))),"")))</f>
        <v>Niet-oncologisch (zie Indicatie)</v>
      </c>
      <c r="H703" s="14" t="str">
        <f aca="false">IF(B703="","",IFERROR(IF(INDEX(Intramuraal!$O:$O,MATCH(B703,Intramuraal!$A:$A,0))="","",INDEX(Intramuraal!$O:$O,MATCH(B703,Intramuraal!$A:$A,0))),IFERROR(IF(INDEX(GVS!$O:$O,MATCH(B703,GVS!$A:$A,0))="","",INDEX(GVS!$O:$O,MATCH(B703,GVS!$A:$A,0))),"")))</f>
        <v>Meerdere lijnen / indicatiebreed</v>
      </c>
      <c r="I703" s="14" t="s">
        <v>7617</v>
      </c>
      <c r="J703" s="14" t="s">
        <v>10057</v>
      </c>
      <c r="K703" s="16" t="s">
        <v>10058</v>
      </c>
      <c r="L703" s="14" t="s">
        <v>7566</v>
      </c>
      <c r="M703" s="14" t="s">
        <v>7536</v>
      </c>
      <c r="N703" s="16" t="s">
        <v>10059</v>
      </c>
      <c r="O703" s="14" t="s">
        <v>7607</v>
      </c>
      <c r="P703" s="14" t="s">
        <v>10060</v>
      </c>
      <c r="Q703" s="16"/>
      <c r="R703" s="14" t="s">
        <v>10061</v>
      </c>
      <c r="S703" s="14" t="s">
        <v>10033</v>
      </c>
      <c r="T703" s="15" t="n">
        <v>46289</v>
      </c>
      <c r="U703" s="14" t="s">
        <v>168</v>
      </c>
    </row>
    <row r="704" customFormat="false" ht="90.75" hidden="false" customHeight="true" outlineLevel="0" collapsed="false">
      <c r="A704" s="14" t="str">
        <f aca="false">IF(B704="","","ARG-"&amp;TEXT(ROW()-1,"0000"))</f>
        <v>ARG-0703</v>
      </c>
      <c r="B704" s="14" t="s">
        <v>2403</v>
      </c>
      <c r="C704" s="14" t="str">
        <f aca="false">IF(B704="","",IF(LEFT(B704,3)="INT","Intramuraal",IF(LEFT(B704,3)="GVS","GVS","")))</f>
        <v>Intramuraal</v>
      </c>
      <c r="D704" s="14" t="str">
        <f aca="false">IF(B704="","",IFERROR(INDEX(Intramuraal!$F:$F,MATCH(B704,Intramuraal!$A:$A,0)),IFERROR(INDEX(GVS!$F:$F,MATCH(B704,GVS!$A:$A,0)),"onbekend ID")))</f>
        <v>nusinersen (Spinraza®)</v>
      </c>
      <c r="E704" s="15" t="n">
        <f aca="false">IF(B704="","",IFERROR(IF(INDEX(Intramuraal!$C:$C,MATCH(B704,Intramuraal!$A:$A,0))="","",INDEX(Intramuraal!$C:$C,MATCH(B704,Intramuraal!$A:$A,0))),IFERROR(IF(INDEX(GVS!$C:$C,MATCH(B704,GVS!$A:$A,0))="","",INDEX(GVS!$C:$C,MATCH(B704,GVS!$A:$A,0))),"")))</f>
        <v>43138</v>
      </c>
      <c r="F704" s="14" t="str">
        <f aca="false">IF(B704="","",IFERROR(IF(INDEX(Intramuraal!$J:$J,MATCH(B704,Intramuraal!$A:$A,0))="","",INDEX(Intramuraal!$J:$J,MATCH(B704,Intramuraal!$A:$A,0))),IFERROR(IF(INDEX(GVS!$J:$J,MATCH(B704,GVS!$A:$A,0))="","",INDEX(GVS!$J:$J,MATCH(B704,GVS!$A:$A,0))),"")))</f>
        <v>Neurologie</v>
      </c>
      <c r="G704" s="14" t="str">
        <f aca="false">IF(B704="","",IFERROR(IF(INDEX(Intramuraal!$N:$N,MATCH(B704,Intramuraal!$A:$A,0))="","",INDEX(Intramuraal!$N:$N,MATCH(B704,Intramuraal!$A:$A,0))),IFERROR(IF(INDEX(GVS!$N:$N,MATCH(B704,GVS!$A:$A,0))="","",INDEX(GVS!$N:$N,MATCH(B704,GVS!$A:$A,0))),"")))</f>
        <v>Niet-oncologisch (zie Indicatie)</v>
      </c>
      <c r="H704" s="14" t="str">
        <f aca="false">IF(B704="","",IFERROR(IF(INDEX(Intramuraal!$O:$O,MATCH(B704,Intramuraal!$A:$A,0))="","",INDEX(Intramuraal!$O:$O,MATCH(B704,Intramuraal!$A:$A,0))),IFERROR(IF(INDEX(GVS!$O:$O,MATCH(B704,GVS!$A:$A,0))="","",INDEX(GVS!$O:$O,MATCH(B704,GVS!$A:$A,0))),"")))</f>
        <v>Meerdere lijnen / indicatiebreed</v>
      </c>
      <c r="I704" s="14" t="s">
        <v>7574</v>
      </c>
      <c r="J704" s="14" t="s">
        <v>7621</v>
      </c>
      <c r="K704" s="16" t="s">
        <v>10062</v>
      </c>
      <c r="L704" s="14" t="s">
        <v>7566</v>
      </c>
      <c r="M704" s="14" t="s">
        <v>7543</v>
      </c>
      <c r="N704" s="16" t="s">
        <v>10063</v>
      </c>
      <c r="O704" s="14" t="s">
        <v>7607</v>
      </c>
      <c r="P704" s="14" t="s">
        <v>10064</v>
      </c>
      <c r="Q704" s="16"/>
      <c r="R704" s="14" t="s">
        <v>10065</v>
      </c>
      <c r="S704" s="14" t="s">
        <v>10033</v>
      </c>
      <c r="T704" s="15" t="n">
        <v>46289</v>
      </c>
      <c r="U704" s="14" t="s">
        <v>168</v>
      </c>
    </row>
    <row r="705" customFormat="false" ht="57" hidden="false" customHeight="true" outlineLevel="0" collapsed="false">
      <c r="A705" s="14" t="str">
        <f aca="false">IF(B705="","","ARG-"&amp;TEXT(ROW()-1,"0000"))</f>
        <v>ARG-0704</v>
      </c>
      <c r="B705" s="14" t="s">
        <v>2313</v>
      </c>
      <c r="C705" s="14" t="str">
        <f aca="false">IF(B705="","",IF(LEFT(B705,3)="INT","Intramuraal",IF(LEFT(B705,3)="GVS","GVS","")))</f>
        <v>Intramuraal</v>
      </c>
      <c r="D705" s="14" t="str">
        <f aca="false">IF(B705="","",IFERROR(INDEX(Intramuraal!$F:$F,MATCH(B705,Intramuraal!$A:$A,0)),IFERROR(INDEX(GVS!$F:$F,MATCH(B705,GVS!$A:$A,0)),"onbekend ID")))</f>
        <v>abemaciclib (Verzenios®)</v>
      </c>
      <c r="E705" s="15" t="n">
        <f aca="false">IF(B705="","",IFERROR(IF(INDEX(Intramuraal!$C:$C,MATCH(B705,Intramuraal!$A:$A,0))="","",INDEX(Intramuraal!$C:$C,MATCH(B705,Intramuraal!$A:$A,0))),IFERROR(IF(INDEX(GVS!$C:$C,MATCH(B705,GVS!$A:$A,0))="","",INDEX(GVS!$C:$C,MATCH(B705,GVS!$A:$A,0))),"")))</f>
        <v>43531</v>
      </c>
      <c r="F705" s="14" t="str">
        <f aca="false">IF(B705="","",IFERROR(IF(INDEX(Intramuraal!$J:$J,MATCH(B705,Intramuraal!$A:$A,0))="","",INDEX(Intramuraal!$J:$J,MATCH(B705,Intramuraal!$A:$A,0))),IFERROR(IF(INDEX(GVS!$J:$J,MATCH(B705,GVS!$A:$A,0))="","",INDEX(GVS!$J:$J,MATCH(B705,GVS!$A:$A,0))),"")))</f>
        <v>Oncologie (solide tumoren)</v>
      </c>
      <c r="G705" s="14" t="str">
        <f aca="false">IF(B705="","",IFERROR(IF(INDEX(Intramuraal!$N:$N,MATCH(B705,Intramuraal!$A:$A,0))="","",INDEX(Intramuraal!$N:$N,MATCH(B705,Intramuraal!$A:$A,0))),IFERROR(IF(INDEX(GVS!$N:$N,MATCH(B705,GVS!$A:$A,0))="","",INDEX(GVS!$N:$N,MATCH(B705,GVS!$A:$A,0))),"")))</f>
        <v>Borstkanker</v>
      </c>
      <c r="H705" s="14" t="str">
        <f aca="false">IF(B705="","",IFERROR(IF(INDEX(Intramuraal!$O:$O,MATCH(B705,Intramuraal!$A:$A,0))="","",INDEX(Intramuraal!$O:$O,MATCH(B705,Intramuraal!$A:$A,0))),IFERROR(IF(INDEX(GVS!$O:$O,MATCH(B705,GVS!$A:$A,0))="","",INDEX(GVS!$O:$O,MATCH(B705,GVS!$A:$A,0))),"")))</f>
        <v>Meerdere lijnen / indicatiebreed</v>
      </c>
      <c r="I705" s="14" t="s">
        <v>7532</v>
      </c>
      <c r="J705" s="14" t="s">
        <v>7533</v>
      </c>
      <c r="K705" s="16" t="s">
        <v>10066</v>
      </c>
      <c r="L705" s="14" t="s">
        <v>7535</v>
      </c>
      <c r="M705" s="14" t="s">
        <v>7536</v>
      </c>
      <c r="N705" s="16" t="s">
        <v>10067</v>
      </c>
      <c r="O705" s="14" t="s">
        <v>7607</v>
      </c>
      <c r="P705" s="14" t="s">
        <v>10068</v>
      </c>
      <c r="Q705" s="16"/>
      <c r="R705" s="14" t="s">
        <v>10069</v>
      </c>
      <c r="S705" s="14" t="s">
        <v>10033</v>
      </c>
      <c r="T705" s="15" t="n">
        <v>46289</v>
      </c>
      <c r="U705" s="14" t="s">
        <v>168</v>
      </c>
    </row>
    <row r="706" customFormat="false" ht="79.5" hidden="false" customHeight="true" outlineLevel="0" collapsed="false">
      <c r="A706" s="14" t="str">
        <f aca="false">IF(B706="","","ARG-"&amp;TEXT(ROW()-1,"0000"))</f>
        <v>ARG-0705</v>
      </c>
      <c r="B706" s="14" t="s">
        <v>2313</v>
      </c>
      <c r="C706" s="14" t="str">
        <f aca="false">IF(B706="","",IF(LEFT(B706,3)="INT","Intramuraal",IF(LEFT(B706,3)="GVS","GVS","")))</f>
        <v>Intramuraal</v>
      </c>
      <c r="D706" s="14" t="str">
        <f aca="false">IF(B706="","",IFERROR(INDEX(Intramuraal!$F:$F,MATCH(B706,Intramuraal!$A:$A,0)),IFERROR(INDEX(GVS!$F:$F,MATCH(B706,GVS!$A:$A,0)),"onbekend ID")))</f>
        <v>abemaciclib (Verzenios®)</v>
      </c>
      <c r="E706" s="15" t="n">
        <f aca="false">IF(B706="","",IFERROR(IF(INDEX(Intramuraal!$C:$C,MATCH(B706,Intramuraal!$A:$A,0))="","",INDEX(Intramuraal!$C:$C,MATCH(B706,Intramuraal!$A:$A,0))),IFERROR(IF(INDEX(GVS!$C:$C,MATCH(B706,GVS!$A:$A,0))="","",INDEX(GVS!$C:$C,MATCH(B706,GVS!$A:$A,0))),"")))</f>
        <v>43531</v>
      </c>
      <c r="F706" s="14" t="str">
        <f aca="false">IF(B706="","",IFERROR(IF(INDEX(Intramuraal!$J:$J,MATCH(B706,Intramuraal!$A:$A,0))="","",INDEX(Intramuraal!$J:$J,MATCH(B706,Intramuraal!$A:$A,0))),IFERROR(IF(INDEX(GVS!$J:$J,MATCH(B706,GVS!$A:$A,0))="","",INDEX(GVS!$J:$J,MATCH(B706,GVS!$A:$A,0))),"")))</f>
        <v>Oncologie (solide tumoren)</v>
      </c>
      <c r="G706" s="14" t="str">
        <f aca="false">IF(B706="","",IFERROR(IF(INDEX(Intramuraal!$N:$N,MATCH(B706,Intramuraal!$A:$A,0))="","",INDEX(Intramuraal!$N:$N,MATCH(B706,Intramuraal!$A:$A,0))),IFERROR(IF(INDEX(GVS!$N:$N,MATCH(B706,GVS!$A:$A,0))="","",INDEX(GVS!$N:$N,MATCH(B706,GVS!$A:$A,0))),"")))</f>
        <v>Borstkanker</v>
      </c>
      <c r="H706" s="14" t="str">
        <f aca="false">IF(B706="","",IFERROR(IF(INDEX(Intramuraal!$O:$O,MATCH(B706,Intramuraal!$A:$A,0))="","",INDEX(Intramuraal!$O:$O,MATCH(B706,Intramuraal!$A:$A,0))),IFERROR(IF(INDEX(GVS!$O:$O,MATCH(B706,GVS!$A:$A,0))="","",INDEX(GVS!$O:$O,MATCH(B706,GVS!$A:$A,0))),"")))</f>
        <v>Meerdere lijnen / indicatiebreed</v>
      </c>
      <c r="I706" s="14" t="s">
        <v>7580</v>
      </c>
      <c r="J706" s="14" t="s">
        <v>7604</v>
      </c>
      <c r="K706" s="16" t="s">
        <v>10070</v>
      </c>
      <c r="L706" s="14" t="s">
        <v>7586</v>
      </c>
      <c r="M706" s="14" t="s">
        <v>7536</v>
      </c>
      <c r="N706" s="16" t="s">
        <v>10071</v>
      </c>
      <c r="O706" s="14" t="s">
        <v>7607</v>
      </c>
      <c r="P706" s="14" t="s">
        <v>10072</v>
      </c>
      <c r="Q706" s="16"/>
      <c r="R706" s="14" t="s">
        <v>10073</v>
      </c>
      <c r="S706" s="14" t="s">
        <v>10033</v>
      </c>
      <c r="T706" s="15" t="n">
        <v>46289</v>
      </c>
      <c r="U706" s="14" t="s">
        <v>168</v>
      </c>
    </row>
    <row r="707" customFormat="false" ht="68.25" hidden="false" customHeight="true" outlineLevel="0" collapsed="false">
      <c r="A707" s="14" t="str">
        <f aca="false">IF(B707="","","ARG-"&amp;TEXT(ROW()-1,"0000"))</f>
        <v>ARG-0706</v>
      </c>
      <c r="B707" s="14" t="s">
        <v>2313</v>
      </c>
      <c r="C707" s="14" t="str">
        <f aca="false">IF(B707="","",IF(LEFT(B707,3)="INT","Intramuraal",IF(LEFT(B707,3)="GVS","GVS","")))</f>
        <v>Intramuraal</v>
      </c>
      <c r="D707" s="14" t="str">
        <f aca="false">IF(B707="","",IFERROR(INDEX(Intramuraal!$F:$F,MATCH(B707,Intramuraal!$A:$A,0)),IFERROR(INDEX(GVS!$F:$F,MATCH(B707,GVS!$A:$A,0)),"onbekend ID")))</f>
        <v>abemaciclib (Verzenios®)</v>
      </c>
      <c r="E707" s="15" t="n">
        <f aca="false">IF(B707="","",IFERROR(IF(INDEX(Intramuraal!$C:$C,MATCH(B707,Intramuraal!$A:$A,0))="","",INDEX(Intramuraal!$C:$C,MATCH(B707,Intramuraal!$A:$A,0))),IFERROR(IF(INDEX(GVS!$C:$C,MATCH(B707,GVS!$A:$A,0))="","",INDEX(GVS!$C:$C,MATCH(B707,GVS!$A:$A,0))),"")))</f>
        <v>43531</v>
      </c>
      <c r="F707" s="14" t="str">
        <f aca="false">IF(B707="","",IFERROR(IF(INDEX(Intramuraal!$J:$J,MATCH(B707,Intramuraal!$A:$A,0))="","",INDEX(Intramuraal!$J:$J,MATCH(B707,Intramuraal!$A:$A,0))),IFERROR(IF(INDEX(GVS!$J:$J,MATCH(B707,GVS!$A:$A,0))="","",INDEX(GVS!$J:$J,MATCH(B707,GVS!$A:$A,0))),"")))</f>
        <v>Oncologie (solide tumoren)</v>
      </c>
      <c r="G707" s="14" t="str">
        <f aca="false">IF(B707="","",IFERROR(IF(INDEX(Intramuraal!$N:$N,MATCH(B707,Intramuraal!$A:$A,0))="","",INDEX(Intramuraal!$N:$N,MATCH(B707,Intramuraal!$A:$A,0))),IFERROR(IF(INDEX(GVS!$N:$N,MATCH(B707,GVS!$A:$A,0))="","",INDEX(GVS!$N:$N,MATCH(B707,GVS!$A:$A,0))),"")))</f>
        <v>Borstkanker</v>
      </c>
      <c r="H707" s="14" t="str">
        <f aca="false">IF(B707="","",IFERROR(IF(INDEX(Intramuraal!$O:$O,MATCH(B707,Intramuraal!$A:$A,0))="","",INDEX(Intramuraal!$O:$O,MATCH(B707,Intramuraal!$A:$A,0))),IFERROR(IF(INDEX(GVS!$O:$O,MATCH(B707,GVS!$A:$A,0))="","",INDEX(GVS!$O:$O,MATCH(B707,GVS!$A:$A,0))),"")))</f>
        <v>Meerdere lijnen / indicatiebreed</v>
      </c>
      <c r="I707" s="14" t="s">
        <v>7574</v>
      </c>
      <c r="J707" s="14" t="s">
        <v>7575</v>
      </c>
      <c r="K707" s="16" t="s">
        <v>10074</v>
      </c>
      <c r="L707" s="14" t="s">
        <v>7535</v>
      </c>
      <c r="M707" s="14" t="s">
        <v>7543</v>
      </c>
      <c r="N707" s="16" t="s">
        <v>10075</v>
      </c>
      <c r="O707" s="14" t="s">
        <v>7607</v>
      </c>
      <c r="P707" s="14" t="s">
        <v>10076</v>
      </c>
      <c r="Q707" s="16"/>
      <c r="R707" s="14" t="s">
        <v>10077</v>
      </c>
      <c r="S707" s="14" t="s">
        <v>10033</v>
      </c>
      <c r="T707" s="15" t="n">
        <v>46289</v>
      </c>
      <c r="U707" s="14" t="s">
        <v>168</v>
      </c>
    </row>
    <row r="708" customFormat="false" ht="68.25" hidden="false" customHeight="true" outlineLevel="0" collapsed="false">
      <c r="A708" s="14" t="str">
        <f aca="false">IF(B708="","","ARG-"&amp;TEXT(ROW()-1,"0000"))</f>
        <v>ARG-0707</v>
      </c>
      <c r="B708" s="14" t="s">
        <v>2227</v>
      </c>
      <c r="C708" s="14" t="str">
        <f aca="false">IF(B708="","",IF(LEFT(B708,3)="INT","Intramuraal",IF(LEFT(B708,3)="GVS","GVS","")))</f>
        <v>Intramuraal</v>
      </c>
      <c r="D708" s="14" t="str">
        <f aca="false">IF(B708="","",IFERROR(INDEX(Intramuraal!$F:$F,MATCH(B708,Intramuraal!$A:$A,0)),IFERROR(INDEX(GVS!$F:$F,MATCH(B708,GVS!$A:$A,0)),"onbekend ID")))</f>
        <v>emicizumab (Hemlibra®)</v>
      </c>
      <c r="E708" s="15" t="n">
        <f aca="false">IF(B708="","",IFERROR(IF(INDEX(Intramuraal!$C:$C,MATCH(B708,Intramuraal!$A:$A,0))="","",INDEX(Intramuraal!$C:$C,MATCH(B708,Intramuraal!$A:$A,0))),IFERROR(IF(INDEX(GVS!$C:$C,MATCH(B708,GVS!$A:$A,0))="","",INDEX(GVS!$C:$C,MATCH(B708,GVS!$A:$A,0))),"")))</f>
        <v>43878</v>
      </c>
      <c r="F708" s="14" t="str">
        <f aca="false">IF(B708="","",IFERROR(IF(INDEX(Intramuraal!$J:$J,MATCH(B708,Intramuraal!$A:$A,0))="","",INDEX(Intramuraal!$J:$J,MATCH(B708,Intramuraal!$A:$A,0))),IFERROR(IF(INDEX(GVS!$J:$J,MATCH(B708,GVS!$A:$A,0))="","",INDEX(GVS!$J:$J,MATCH(B708,GVS!$A:$A,0))),"")))</f>
        <v>Hematologie (benigne)</v>
      </c>
      <c r="G708" s="14" t="str">
        <f aca="false">IF(B708="","",IFERROR(IF(INDEX(Intramuraal!$N:$N,MATCH(B708,Intramuraal!$A:$A,0))="","",INDEX(Intramuraal!$N:$N,MATCH(B708,Intramuraal!$A:$A,0))),IFERROR(IF(INDEX(GVS!$N:$N,MATCH(B708,GVS!$A:$A,0))="","",INDEX(GVS!$N:$N,MATCH(B708,GVS!$A:$A,0))),"")))</f>
        <v>Hemofilie</v>
      </c>
      <c r="H708" s="14" t="str">
        <f aca="false">IF(B708="","",IFERROR(IF(INDEX(Intramuraal!$O:$O,MATCH(B708,Intramuraal!$A:$A,0))="","",INDEX(Intramuraal!$O:$O,MATCH(B708,Intramuraal!$A:$A,0))),IFERROR(IF(INDEX(GVS!$O:$O,MATCH(B708,GVS!$A:$A,0))="","",INDEX(GVS!$O:$O,MATCH(B708,GVS!$A:$A,0))),"")))</f>
        <v>Meerdere lijnen / indicatiebreed</v>
      </c>
      <c r="I708" s="14" t="s">
        <v>7532</v>
      </c>
      <c r="J708" s="14" t="s">
        <v>8069</v>
      </c>
      <c r="K708" s="16" t="s">
        <v>10078</v>
      </c>
      <c r="L708" s="14" t="s">
        <v>7535</v>
      </c>
      <c r="M708" s="14" t="s">
        <v>7536</v>
      </c>
      <c r="N708" s="16" t="s">
        <v>10079</v>
      </c>
      <c r="O708" s="14" t="s">
        <v>7607</v>
      </c>
      <c r="P708" s="14" t="s">
        <v>10080</v>
      </c>
      <c r="Q708" s="16"/>
      <c r="R708" s="14" t="s">
        <v>10081</v>
      </c>
      <c r="S708" s="14" t="s">
        <v>10033</v>
      </c>
      <c r="T708" s="15" t="n">
        <v>46289</v>
      </c>
      <c r="U708" s="14" t="s">
        <v>168</v>
      </c>
    </row>
    <row r="709" customFormat="false" ht="57" hidden="false" customHeight="true" outlineLevel="0" collapsed="false">
      <c r="A709" s="14" t="str">
        <f aca="false">IF(B709="","","ARG-"&amp;TEXT(ROW()-1,"0000"))</f>
        <v>ARG-0708</v>
      </c>
      <c r="B709" s="14" t="s">
        <v>2227</v>
      </c>
      <c r="C709" s="14" t="str">
        <f aca="false">IF(B709="","",IF(LEFT(B709,3)="INT","Intramuraal",IF(LEFT(B709,3)="GVS","GVS","")))</f>
        <v>Intramuraal</v>
      </c>
      <c r="D709" s="14" t="str">
        <f aca="false">IF(B709="","",IFERROR(INDEX(Intramuraal!$F:$F,MATCH(B709,Intramuraal!$A:$A,0)),IFERROR(INDEX(GVS!$F:$F,MATCH(B709,GVS!$A:$A,0)),"onbekend ID")))</f>
        <v>emicizumab (Hemlibra®)</v>
      </c>
      <c r="E709" s="15" t="n">
        <f aca="false">IF(B709="","",IFERROR(IF(INDEX(Intramuraal!$C:$C,MATCH(B709,Intramuraal!$A:$A,0))="","",INDEX(Intramuraal!$C:$C,MATCH(B709,Intramuraal!$A:$A,0))),IFERROR(IF(INDEX(GVS!$C:$C,MATCH(B709,GVS!$A:$A,0))="","",INDEX(GVS!$C:$C,MATCH(B709,GVS!$A:$A,0))),"")))</f>
        <v>43878</v>
      </c>
      <c r="F709" s="14" t="str">
        <f aca="false">IF(B709="","",IFERROR(IF(INDEX(Intramuraal!$J:$J,MATCH(B709,Intramuraal!$A:$A,0))="","",INDEX(Intramuraal!$J:$J,MATCH(B709,Intramuraal!$A:$A,0))),IFERROR(IF(INDEX(GVS!$J:$J,MATCH(B709,GVS!$A:$A,0))="","",INDEX(GVS!$J:$J,MATCH(B709,GVS!$A:$A,0))),"")))</f>
        <v>Hematologie (benigne)</v>
      </c>
      <c r="G709" s="14" t="str">
        <f aca="false">IF(B709="","",IFERROR(IF(INDEX(Intramuraal!$N:$N,MATCH(B709,Intramuraal!$A:$A,0))="","",INDEX(Intramuraal!$N:$N,MATCH(B709,Intramuraal!$A:$A,0))),IFERROR(IF(INDEX(GVS!$N:$N,MATCH(B709,GVS!$A:$A,0))="","",INDEX(GVS!$N:$N,MATCH(B709,GVS!$A:$A,0))),"")))</f>
        <v>Hemofilie</v>
      </c>
      <c r="H709" s="14" t="str">
        <f aca="false">IF(B709="","",IFERROR(IF(INDEX(Intramuraal!$O:$O,MATCH(B709,Intramuraal!$A:$A,0))="","",INDEX(Intramuraal!$O:$O,MATCH(B709,Intramuraal!$A:$A,0))),IFERROR(IF(INDEX(GVS!$O:$O,MATCH(B709,GVS!$A:$A,0))="","",INDEX(GVS!$O:$O,MATCH(B709,GVS!$A:$A,0))),"")))</f>
        <v>Meerdere lijnen / indicatiebreed</v>
      </c>
      <c r="I709" s="14" t="s">
        <v>7580</v>
      </c>
      <c r="J709" s="14" t="s">
        <v>7604</v>
      </c>
      <c r="K709" s="16" t="s">
        <v>10082</v>
      </c>
      <c r="L709" s="14" t="s">
        <v>7586</v>
      </c>
      <c r="M709" s="14" t="s">
        <v>7536</v>
      </c>
      <c r="N709" s="16" t="s">
        <v>10083</v>
      </c>
      <c r="O709" s="14" t="s">
        <v>7607</v>
      </c>
      <c r="P709" s="14" t="s">
        <v>9780</v>
      </c>
      <c r="Q709" s="16"/>
      <c r="R709" s="14" t="s">
        <v>10084</v>
      </c>
      <c r="S709" s="14" t="s">
        <v>10033</v>
      </c>
      <c r="T709" s="15" t="n">
        <v>46289</v>
      </c>
      <c r="U709" s="14" t="s">
        <v>168</v>
      </c>
    </row>
    <row r="710" customFormat="false" ht="57" hidden="false" customHeight="true" outlineLevel="0" collapsed="false">
      <c r="A710" s="14" t="str">
        <f aca="false">IF(B710="","","ARG-"&amp;TEXT(ROW()-1,"0000"))</f>
        <v>ARG-0709</v>
      </c>
      <c r="B710" s="14" t="s">
        <v>2227</v>
      </c>
      <c r="C710" s="14" t="str">
        <f aca="false">IF(B710="","",IF(LEFT(B710,3)="INT","Intramuraal",IF(LEFT(B710,3)="GVS","GVS","")))</f>
        <v>Intramuraal</v>
      </c>
      <c r="D710" s="14" t="str">
        <f aca="false">IF(B710="","",IFERROR(INDEX(Intramuraal!$F:$F,MATCH(B710,Intramuraal!$A:$A,0)),IFERROR(INDEX(GVS!$F:$F,MATCH(B710,GVS!$A:$A,0)),"onbekend ID")))</f>
        <v>emicizumab (Hemlibra®)</v>
      </c>
      <c r="E710" s="15" t="n">
        <f aca="false">IF(B710="","",IFERROR(IF(INDEX(Intramuraal!$C:$C,MATCH(B710,Intramuraal!$A:$A,0))="","",INDEX(Intramuraal!$C:$C,MATCH(B710,Intramuraal!$A:$A,0))),IFERROR(IF(INDEX(GVS!$C:$C,MATCH(B710,GVS!$A:$A,0))="","",INDEX(GVS!$C:$C,MATCH(B710,GVS!$A:$A,0))),"")))</f>
        <v>43878</v>
      </c>
      <c r="F710" s="14" t="str">
        <f aca="false">IF(B710="","",IFERROR(IF(INDEX(Intramuraal!$J:$J,MATCH(B710,Intramuraal!$A:$A,0))="","",INDEX(Intramuraal!$J:$J,MATCH(B710,Intramuraal!$A:$A,0))),IFERROR(IF(INDEX(GVS!$J:$J,MATCH(B710,GVS!$A:$A,0))="","",INDEX(GVS!$J:$J,MATCH(B710,GVS!$A:$A,0))),"")))</f>
        <v>Hematologie (benigne)</v>
      </c>
      <c r="G710" s="14" t="str">
        <f aca="false">IF(B710="","",IFERROR(IF(INDEX(Intramuraal!$N:$N,MATCH(B710,Intramuraal!$A:$A,0))="","",INDEX(Intramuraal!$N:$N,MATCH(B710,Intramuraal!$A:$A,0))),IFERROR(IF(INDEX(GVS!$N:$N,MATCH(B710,GVS!$A:$A,0))="","",INDEX(GVS!$N:$N,MATCH(B710,GVS!$A:$A,0))),"")))</f>
        <v>Hemofilie</v>
      </c>
      <c r="H710" s="14" t="str">
        <f aca="false">IF(B710="","",IFERROR(IF(INDEX(Intramuraal!$O:$O,MATCH(B710,Intramuraal!$A:$A,0))="","",INDEX(Intramuraal!$O:$O,MATCH(B710,Intramuraal!$A:$A,0))),IFERROR(IF(INDEX(GVS!$O:$O,MATCH(B710,GVS!$A:$A,0))="","",INDEX(GVS!$O:$O,MATCH(B710,GVS!$A:$A,0))),"")))</f>
        <v>Meerdere lijnen / indicatiebreed</v>
      </c>
      <c r="I710" s="14" t="s">
        <v>7658</v>
      </c>
      <c r="J710" s="14" t="s">
        <v>7659</v>
      </c>
      <c r="K710" s="16" t="s">
        <v>10085</v>
      </c>
      <c r="L710" s="14" t="s">
        <v>7549</v>
      </c>
      <c r="M710" s="14" t="s">
        <v>7536</v>
      </c>
      <c r="N710" s="16" t="s">
        <v>10086</v>
      </c>
      <c r="O710" s="14" t="s">
        <v>7662</v>
      </c>
      <c r="P710" s="14" t="s">
        <v>7942</v>
      </c>
      <c r="Q710" s="16"/>
      <c r="R710" s="14" t="s">
        <v>10087</v>
      </c>
      <c r="S710" s="14" t="s">
        <v>10033</v>
      </c>
      <c r="T710" s="15" t="n">
        <v>46289</v>
      </c>
      <c r="U710" s="14" t="s">
        <v>168</v>
      </c>
    </row>
    <row r="711" customFormat="false" ht="90.75" hidden="false" customHeight="true" outlineLevel="0" collapsed="false">
      <c r="A711" s="14" t="str">
        <f aca="false">IF(B711="","","ARG-"&amp;TEXT(ROW()-1,"0000"))</f>
        <v>ARG-0710</v>
      </c>
      <c r="B711" s="14" t="s">
        <v>2227</v>
      </c>
      <c r="C711" s="14" t="str">
        <f aca="false">IF(B711="","",IF(LEFT(B711,3)="INT","Intramuraal",IF(LEFT(B711,3)="GVS","GVS","")))</f>
        <v>Intramuraal</v>
      </c>
      <c r="D711" s="14" t="str">
        <f aca="false">IF(B711="","",IFERROR(INDEX(Intramuraal!$F:$F,MATCH(B711,Intramuraal!$A:$A,0)),IFERROR(INDEX(GVS!$F:$F,MATCH(B711,GVS!$A:$A,0)),"onbekend ID")))</f>
        <v>emicizumab (Hemlibra®)</v>
      </c>
      <c r="E711" s="15" t="n">
        <f aca="false">IF(B711="","",IFERROR(IF(INDEX(Intramuraal!$C:$C,MATCH(B711,Intramuraal!$A:$A,0))="","",INDEX(Intramuraal!$C:$C,MATCH(B711,Intramuraal!$A:$A,0))),IFERROR(IF(INDEX(GVS!$C:$C,MATCH(B711,GVS!$A:$A,0))="","",INDEX(GVS!$C:$C,MATCH(B711,GVS!$A:$A,0))),"")))</f>
        <v>43878</v>
      </c>
      <c r="F711" s="14" t="str">
        <f aca="false">IF(B711="","",IFERROR(IF(INDEX(Intramuraal!$J:$J,MATCH(B711,Intramuraal!$A:$A,0))="","",INDEX(Intramuraal!$J:$J,MATCH(B711,Intramuraal!$A:$A,0))),IFERROR(IF(INDEX(GVS!$J:$J,MATCH(B711,GVS!$A:$A,0))="","",INDEX(GVS!$J:$J,MATCH(B711,GVS!$A:$A,0))),"")))</f>
        <v>Hematologie (benigne)</v>
      </c>
      <c r="G711" s="14" t="str">
        <f aca="false">IF(B711="","",IFERROR(IF(INDEX(Intramuraal!$N:$N,MATCH(B711,Intramuraal!$A:$A,0))="","",INDEX(Intramuraal!$N:$N,MATCH(B711,Intramuraal!$A:$A,0))),IFERROR(IF(INDEX(GVS!$N:$N,MATCH(B711,GVS!$A:$A,0))="","",INDEX(GVS!$N:$N,MATCH(B711,GVS!$A:$A,0))),"")))</f>
        <v>Hemofilie</v>
      </c>
      <c r="H711" s="14" t="str">
        <f aca="false">IF(B711="","",IFERROR(IF(INDEX(Intramuraal!$O:$O,MATCH(B711,Intramuraal!$A:$A,0))="","",INDEX(Intramuraal!$O:$O,MATCH(B711,Intramuraal!$A:$A,0))),IFERROR(IF(INDEX(GVS!$O:$O,MATCH(B711,GVS!$A:$A,0))="","",INDEX(GVS!$O:$O,MATCH(B711,GVS!$A:$A,0))),"")))</f>
        <v>Meerdere lijnen / indicatiebreed</v>
      </c>
      <c r="I711" s="14" t="s">
        <v>7617</v>
      </c>
      <c r="J711" s="14" t="s">
        <v>7590</v>
      </c>
      <c r="K711" s="16" t="s">
        <v>10088</v>
      </c>
      <c r="L711" s="14" t="s">
        <v>7549</v>
      </c>
      <c r="M711" s="14" t="s">
        <v>7536</v>
      </c>
      <c r="N711" s="16" t="s">
        <v>10089</v>
      </c>
      <c r="O711" s="14" t="s">
        <v>7614</v>
      </c>
      <c r="P711" s="14" t="s">
        <v>10090</v>
      </c>
      <c r="Q711" s="16"/>
      <c r="R711" s="14" t="s">
        <v>10091</v>
      </c>
      <c r="S711" s="14" t="s">
        <v>10033</v>
      </c>
      <c r="T711" s="15" t="n">
        <v>46289</v>
      </c>
      <c r="U711" s="14" t="s">
        <v>168</v>
      </c>
    </row>
    <row r="712" customFormat="false" ht="57" hidden="false" customHeight="true" outlineLevel="0" collapsed="false">
      <c r="A712" s="14" t="str">
        <f aca="false">IF(B712="","","ARG-"&amp;TEXT(ROW()-1,"0000"))</f>
        <v>ARG-0711</v>
      </c>
      <c r="B712" s="14" t="s">
        <v>2213</v>
      </c>
      <c r="C712" s="14" t="str">
        <f aca="false">IF(B712="","",IF(LEFT(B712,3)="INT","Intramuraal",IF(LEFT(B712,3)="GVS","GVS","")))</f>
        <v>Intramuraal</v>
      </c>
      <c r="D712" s="14" t="str">
        <f aca="false">IF(B712="","",IFERROR(INDEX(Intramuraal!$F:$F,MATCH(B712,Intramuraal!$A:$A,0)),IFERROR(INDEX(GVS!$F:$F,MATCH(B712,GVS!$A:$A,0)),"onbekend ID")))</f>
        <v>olaparib (Lynparza®)</v>
      </c>
      <c r="E712" s="15" t="n">
        <f aca="false">IF(B712="","",IFERROR(IF(INDEX(Intramuraal!$C:$C,MATCH(B712,Intramuraal!$A:$A,0))="","",INDEX(Intramuraal!$C:$C,MATCH(B712,Intramuraal!$A:$A,0))),IFERROR(IF(INDEX(GVS!$C:$C,MATCH(B712,GVS!$A:$A,0))="","",INDEX(GVS!$C:$C,MATCH(B712,GVS!$A:$A,0))),"")))</f>
        <v>43909</v>
      </c>
      <c r="F712" s="14" t="str">
        <f aca="false">IF(B712="","",IFERROR(IF(INDEX(Intramuraal!$J:$J,MATCH(B712,Intramuraal!$A:$A,0))="","",INDEX(Intramuraal!$J:$J,MATCH(B712,Intramuraal!$A:$A,0))),IFERROR(IF(INDEX(GVS!$J:$J,MATCH(B712,GVS!$A:$A,0))="","",INDEX(GVS!$J:$J,MATCH(B712,GVS!$A:$A,0))),"")))</f>
        <v>Oncologie (solide tumoren)</v>
      </c>
      <c r="G712" s="14" t="str">
        <f aca="false">IF(B712="","",IFERROR(IF(INDEX(Intramuraal!$N:$N,MATCH(B712,Intramuraal!$A:$A,0))="","",INDEX(Intramuraal!$N:$N,MATCH(B712,Intramuraal!$A:$A,0))),IFERROR(IF(INDEX(GVS!$N:$N,MATCH(B712,GVS!$A:$A,0))="","",INDEX(GVS!$N:$N,MATCH(B712,GVS!$A:$A,0))),"")))</f>
        <v>Gynaecologische tumoren</v>
      </c>
      <c r="H712" s="14" t="str">
        <f aca="false">IF(B712="","",IFERROR(IF(INDEX(Intramuraal!$O:$O,MATCH(B712,Intramuraal!$A:$A,0))="","",INDEX(Intramuraal!$O:$O,MATCH(B712,Intramuraal!$A:$A,0))),IFERROR(IF(INDEX(GVS!$O:$O,MATCH(B712,GVS!$A:$A,0))="","",INDEX(GVS!$O:$O,MATCH(B712,GVS!$A:$A,0))),"")))</f>
        <v>Onderhoud / consolidatie</v>
      </c>
      <c r="I712" s="14" t="s">
        <v>7532</v>
      </c>
      <c r="J712" s="14" t="s">
        <v>7673</v>
      </c>
      <c r="K712" s="16" t="s">
        <v>10092</v>
      </c>
      <c r="L712" s="14" t="s">
        <v>7535</v>
      </c>
      <c r="M712" s="14" t="s">
        <v>7536</v>
      </c>
      <c r="N712" s="16" t="s">
        <v>10093</v>
      </c>
      <c r="O712" s="14" t="s">
        <v>7607</v>
      </c>
      <c r="P712" s="14" t="s">
        <v>10068</v>
      </c>
      <c r="Q712" s="16"/>
      <c r="R712" s="14" t="s">
        <v>10094</v>
      </c>
      <c r="S712" s="14" t="s">
        <v>10033</v>
      </c>
      <c r="T712" s="15" t="n">
        <v>46289</v>
      </c>
      <c r="U712" s="14" t="s">
        <v>168</v>
      </c>
    </row>
    <row r="713" customFormat="false" ht="68.25" hidden="false" customHeight="true" outlineLevel="0" collapsed="false">
      <c r="A713" s="14" t="str">
        <f aca="false">IF(B713="","","ARG-"&amp;TEXT(ROW()-1,"0000"))</f>
        <v>ARG-0712</v>
      </c>
      <c r="B713" s="14" t="s">
        <v>2213</v>
      </c>
      <c r="C713" s="14" t="str">
        <f aca="false">IF(B713="","",IF(LEFT(B713,3)="INT","Intramuraal",IF(LEFT(B713,3)="GVS","GVS","")))</f>
        <v>Intramuraal</v>
      </c>
      <c r="D713" s="14" t="str">
        <f aca="false">IF(B713="","",IFERROR(INDEX(Intramuraal!$F:$F,MATCH(B713,Intramuraal!$A:$A,0)),IFERROR(INDEX(GVS!$F:$F,MATCH(B713,GVS!$A:$A,0)),"onbekend ID")))</f>
        <v>olaparib (Lynparza®)</v>
      </c>
      <c r="E713" s="15" t="n">
        <f aca="false">IF(B713="","",IFERROR(IF(INDEX(Intramuraal!$C:$C,MATCH(B713,Intramuraal!$A:$A,0))="","",INDEX(Intramuraal!$C:$C,MATCH(B713,Intramuraal!$A:$A,0))),IFERROR(IF(INDEX(GVS!$C:$C,MATCH(B713,GVS!$A:$A,0))="","",INDEX(GVS!$C:$C,MATCH(B713,GVS!$A:$A,0))),"")))</f>
        <v>43909</v>
      </c>
      <c r="F713" s="14" t="str">
        <f aca="false">IF(B713="","",IFERROR(IF(INDEX(Intramuraal!$J:$J,MATCH(B713,Intramuraal!$A:$A,0))="","",INDEX(Intramuraal!$J:$J,MATCH(B713,Intramuraal!$A:$A,0))),IFERROR(IF(INDEX(GVS!$J:$J,MATCH(B713,GVS!$A:$A,0))="","",INDEX(GVS!$J:$J,MATCH(B713,GVS!$A:$A,0))),"")))</f>
        <v>Oncologie (solide tumoren)</v>
      </c>
      <c r="G713" s="14" t="str">
        <f aca="false">IF(B713="","",IFERROR(IF(INDEX(Intramuraal!$N:$N,MATCH(B713,Intramuraal!$A:$A,0))="","",INDEX(Intramuraal!$N:$N,MATCH(B713,Intramuraal!$A:$A,0))),IFERROR(IF(INDEX(GVS!$N:$N,MATCH(B713,GVS!$A:$A,0))="","",INDEX(GVS!$N:$N,MATCH(B713,GVS!$A:$A,0))),"")))</f>
        <v>Gynaecologische tumoren</v>
      </c>
      <c r="H713" s="14" t="str">
        <f aca="false">IF(B713="","",IFERROR(IF(INDEX(Intramuraal!$O:$O,MATCH(B713,Intramuraal!$A:$A,0))="","",INDEX(Intramuraal!$O:$O,MATCH(B713,Intramuraal!$A:$A,0))),IFERROR(IF(INDEX(GVS!$O:$O,MATCH(B713,GVS!$A:$A,0))="","",INDEX(GVS!$O:$O,MATCH(B713,GVS!$A:$A,0))),"")))</f>
        <v>Onderhoud / consolidatie</v>
      </c>
      <c r="I713" s="14" t="s">
        <v>7580</v>
      </c>
      <c r="J713" s="14" t="s">
        <v>7604</v>
      </c>
      <c r="K713" s="16" t="s">
        <v>10095</v>
      </c>
      <c r="L713" s="14" t="s">
        <v>7535</v>
      </c>
      <c r="M713" s="14" t="s">
        <v>7536</v>
      </c>
      <c r="N713" s="16" t="s">
        <v>10096</v>
      </c>
      <c r="O713" s="14" t="s">
        <v>7607</v>
      </c>
      <c r="P713" s="14" t="s">
        <v>10097</v>
      </c>
      <c r="Q713" s="16"/>
      <c r="R713" s="14" t="s">
        <v>10098</v>
      </c>
      <c r="S713" s="14" t="s">
        <v>10033</v>
      </c>
      <c r="T713" s="15" t="n">
        <v>46289</v>
      </c>
      <c r="U713" s="14" t="s">
        <v>168</v>
      </c>
    </row>
    <row r="714" customFormat="false" ht="68.25" hidden="false" customHeight="true" outlineLevel="0" collapsed="false">
      <c r="A714" s="14" t="str">
        <f aca="false">IF(B714="","","ARG-"&amp;TEXT(ROW()-1,"0000"))</f>
        <v>ARG-0713</v>
      </c>
      <c r="B714" s="14" t="s">
        <v>2213</v>
      </c>
      <c r="C714" s="14" t="str">
        <f aca="false">IF(B714="","",IF(LEFT(B714,3)="INT","Intramuraal",IF(LEFT(B714,3)="GVS","GVS","")))</f>
        <v>Intramuraal</v>
      </c>
      <c r="D714" s="14" t="str">
        <f aca="false">IF(B714="","",IFERROR(INDEX(Intramuraal!$F:$F,MATCH(B714,Intramuraal!$A:$A,0)),IFERROR(INDEX(GVS!$F:$F,MATCH(B714,GVS!$A:$A,0)),"onbekend ID")))</f>
        <v>olaparib (Lynparza®)</v>
      </c>
      <c r="E714" s="15" t="n">
        <f aca="false">IF(B714="","",IFERROR(IF(INDEX(Intramuraal!$C:$C,MATCH(B714,Intramuraal!$A:$A,0))="","",INDEX(Intramuraal!$C:$C,MATCH(B714,Intramuraal!$A:$A,0))),IFERROR(IF(INDEX(GVS!$C:$C,MATCH(B714,GVS!$A:$A,0))="","",INDEX(GVS!$C:$C,MATCH(B714,GVS!$A:$A,0))),"")))</f>
        <v>43909</v>
      </c>
      <c r="F714" s="14" t="str">
        <f aca="false">IF(B714="","",IFERROR(IF(INDEX(Intramuraal!$J:$J,MATCH(B714,Intramuraal!$A:$A,0))="","",INDEX(Intramuraal!$J:$J,MATCH(B714,Intramuraal!$A:$A,0))),IFERROR(IF(INDEX(GVS!$J:$J,MATCH(B714,GVS!$A:$A,0))="","",INDEX(GVS!$J:$J,MATCH(B714,GVS!$A:$A,0))),"")))</f>
        <v>Oncologie (solide tumoren)</v>
      </c>
      <c r="G714" s="14" t="str">
        <f aca="false">IF(B714="","",IFERROR(IF(INDEX(Intramuraal!$N:$N,MATCH(B714,Intramuraal!$A:$A,0))="","",INDEX(Intramuraal!$N:$N,MATCH(B714,Intramuraal!$A:$A,0))),IFERROR(IF(INDEX(GVS!$N:$N,MATCH(B714,GVS!$A:$A,0))="","",INDEX(GVS!$N:$N,MATCH(B714,GVS!$A:$A,0))),"")))</f>
        <v>Gynaecologische tumoren</v>
      </c>
      <c r="H714" s="14" t="str">
        <f aca="false">IF(B714="","",IFERROR(IF(INDEX(Intramuraal!$O:$O,MATCH(B714,Intramuraal!$A:$A,0))="","",INDEX(Intramuraal!$O:$O,MATCH(B714,Intramuraal!$A:$A,0))),IFERROR(IF(INDEX(GVS!$O:$O,MATCH(B714,GVS!$A:$A,0))="","",INDEX(GVS!$O:$O,MATCH(B714,GVS!$A:$A,0))),"")))</f>
        <v>Onderhoud / consolidatie</v>
      </c>
      <c r="I714" s="14" t="s">
        <v>7570</v>
      </c>
      <c r="J714" s="14" t="s">
        <v>2691</v>
      </c>
      <c r="K714" s="16" t="s">
        <v>10099</v>
      </c>
      <c r="L714" s="14" t="s">
        <v>7566</v>
      </c>
      <c r="M714" s="14" t="s">
        <v>7543</v>
      </c>
      <c r="N714" s="16" t="s">
        <v>10100</v>
      </c>
      <c r="O714" s="14" t="s">
        <v>7607</v>
      </c>
      <c r="P714" s="14" t="s">
        <v>10101</v>
      </c>
      <c r="Q714" s="16"/>
      <c r="R714" s="14" t="s">
        <v>10102</v>
      </c>
      <c r="S714" s="14" t="s">
        <v>10033</v>
      </c>
      <c r="T714" s="15" t="n">
        <v>46289</v>
      </c>
      <c r="U714" s="14" t="s">
        <v>168</v>
      </c>
    </row>
    <row r="715" customFormat="false" ht="45.75" hidden="false" customHeight="true" outlineLevel="0" collapsed="false">
      <c r="A715" s="14" t="str">
        <f aca="false">IF(B715="","","ARG-"&amp;TEXT(ROW()-1,"0000"))</f>
        <v>ARG-0714</v>
      </c>
      <c r="B715" s="14" t="s">
        <v>2213</v>
      </c>
      <c r="C715" s="14" t="str">
        <f aca="false">IF(B715="","",IF(LEFT(B715,3)="INT","Intramuraal",IF(LEFT(B715,3)="GVS","GVS","")))</f>
        <v>Intramuraal</v>
      </c>
      <c r="D715" s="14" t="str">
        <f aca="false">IF(B715="","",IFERROR(INDEX(Intramuraal!$F:$F,MATCH(B715,Intramuraal!$A:$A,0)),IFERROR(INDEX(GVS!$F:$F,MATCH(B715,GVS!$A:$A,0)),"onbekend ID")))</f>
        <v>olaparib (Lynparza®)</v>
      </c>
      <c r="E715" s="15" t="n">
        <f aca="false">IF(B715="","",IFERROR(IF(INDEX(Intramuraal!$C:$C,MATCH(B715,Intramuraal!$A:$A,0))="","",INDEX(Intramuraal!$C:$C,MATCH(B715,Intramuraal!$A:$A,0))),IFERROR(IF(INDEX(GVS!$C:$C,MATCH(B715,GVS!$A:$A,0))="","",INDEX(GVS!$C:$C,MATCH(B715,GVS!$A:$A,0))),"")))</f>
        <v>43909</v>
      </c>
      <c r="F715" s="14" t="str">
        <f aca="false">IF(B715="","",IFERROR(IF(INDEX(Intramuraal!$J:$J,MATCH(B715,Intramuraal!$A:$A,0))="","",INDEX(Intramuraal!$J:$J,MATCH(B715,Intramuraal!$A:$A,0))),IFERROR(IF(INDEX(GVS!$J:$J,MATCH(B715,GVS!$A:$A,0))="","",INDEX(GVS!$J:$J,MATCH(B715,GVS!$A:$A,0))),"")))</f>
        <v>Oncologie (solide tumoren)</v>
      </c>
      <c r="G715" s="14" t="str">
        <f aca="false">IF(B715="","",IFERROR(IF(INDEX(Intramuraal!$N:$N,MATCH(B715,Intramuraal!$A:$A,0))="","",INDEX(Intramuraal!$N:$N,MATCH(B715,Intramuraal!$A:$A,0))),IFERROR(IF(INDEX(GVS!$N:$N,MATCH(B715,GVS!$A:$A,0))="","",INDEX(GVS!$N:$N,MATCH(B715,GVS!$A:$A,0))),"")))</f>
        <v>Gynaecologische tumoren</v>
      </c>
      <c r="H715" s="14" t="str">
        <f aca="false">IF(B715="","",IFERROR(IF(INDEX(Intramuraal!$O:$O,MATCH(B715,Intramuraal!$A:$A,0))="","",INDEX(Intramuraal!$O:$O,MATCH(B715,Intramuraal!$A:$A,0))),IFERROR(IF(INDEX(GVS!$O:$O,MATCH(B715,GVS!$A:$A,0))="","",INDEX(GVS!$O:$O,MATCH(B715,GVS!$A:$A,0))),"")))</f>
        <v>Onderhoud / consolidatie</v>
      </c>
      <c r="I715" s="14" t="s">
        <v>7658</v>
      </c>
      <c r="J715" s="14" t="s">
        <v>7659</v>
      </c>
      <c r="K715" s="16" t="s">
        <v>10103</v>
      </c>
      <c r="L715" s="14" t="s">
        <v>7549</v>
      </c>
      <c r="M715" s="14" t="s">
        <v>7550</v>
      </c>
      <c r="N715" s="16" t="s">
        <v>10104</v>
      </c>
      <c r="O715" s="14" t="s">
        <v>7662</v>
      </c>
      <c r="P715" s="14" t="s">
        <v>10068</v>
      </c>
      <c r="Q715" s="16"/>
      <c r="R715" s="14" t="s">
        <v>10105</v>
      </c>
      <c r="S715" s="14" t="s">
        <v>10033</v>
      </c>
      <c r="T715" s="15" t="n">
        <v>46289</v>
      </c>
      <c r="U715" s="14" t="s">
        <v>168</v>
      </c>
    </row>
    <row r="716" customFormat="false" ht="90.75" hidden="false" customHeight="true" outlineLevel="0" collapsed="false">
      <c r="A716" s="14" t="str">
        <f aca="false">IF(B716="","","ARG-"&amp;TEXT(ROW()-1,"0000"))</f>
        <v>ARG-0715</v>
      </c>
      <c r="B716" s="14" t="s">
        <v>2193</v>
      </c>
      <c r="C716" s="14" t="str">
        <f aca="false">IF(B716="","",IF(LEFT(B716,3)="INT","Intramuraal",IF(LEFT(B716,3)="GVS","GVS","")))</f>
        <v>Intramuraal</v>
      </c>
      <c r="D716" s="14" t="str">
        <f aca="false">IF(B716="","",IFERROR(INDEX(Intramuraal!$F:$F,MATCH(B716,Intramuraal!$A:$A,0)),IFERROR(INDEX(GVS!$F:$F,MATCH(B716,GVS!$A:$A,0)),"onbekend ID")))</f>
        <v>dabrafenib in combinatie met trametinib (Tafinlar® en Mekinist®)</v>
      </c>
      <c r="E716" s="15" t="n">
        <f aca="false">IF(B716="","",IFERROR(IF(INDEX(Intramuraal!$C:$C,MATCH(B716,Intramuraal!$A:$A,0))="","",INDEX(Intramuraal!$C:$C,MATCH(B716,Intramuraal!$A:$A,0))),IFERROR(IF(INDEX(GVS!$C:$C,MATCH(B716,GVS!$A:$A,0))="","",INDEX(GVS!$C:$C,MATCH(B716,GVS!$A:$A,0))),"")))</f>
        <v>43986</v>
      </c>
      <c r="F716" s="14" t="str">
        <f aca="false">IF(B716="","",IFERROR(IF(INDEX(Intramuraal!$J:$J,MATCH(B716,Intramuraal!$A:$A,0))="","",INDEX(Intramuraal!$J:$J,MATCH(B716,Intramuraal!$A:$A,0))),IFERROR(IF(INDEX(GVS!$J:$J,MATCH(B716,GVS!$A:$A,0))="","",INDEX(GVS!$J:$J,MATCH(B716,GVS!$A:$A,0))),"")))</f>
        <v>Oncologie (solide tumoren)</v>
      </c>
      <c r="G716" s="14" t="str">
        <f aca="false">IF(B716="","",IFERROR(IF(INDEX(Intramuraal!$N:$N,MATCH(B716,Intramuraal!$A:$A,0))="","",INDEX(Intramuraal!$N:$N,MATCH(B716,Intramuraal!$A:$A,0))),IFERROR(IF(INDEX(GVS!$N:$N,MATCH(B716,GVS!$A:$A,0))="","",INDEX(GVS!$N:$N,MATCH(B716,GVS!$A:$A,0))),"")))</f>
        <v>Melanoom</v>
      </c>
      <c r="H716" s="14" t="str">
        <f aca="false">IF(B716="","",IFERROR(IF(INDEX(Intramuraal!$O:$O,MATCH(B716,Intramuraal!$A:$A,0))="","",INDEX(Intramuraal!$O:$O,MATCH(B716,Intramuraal!$A:$A,0))),IFERROR(IF(INDEX(GVS!$O:$O,MATCH(B716,GVS!$A:$A,0))="","",INDEX(GVS!$O:$O,MATCH(B716,GVS!$A:$A,0))),"")))</f>
        <v>Onderhoud / consolidatie</v>
      </c>
      <c r="I716" s="14" t="s">
        <v>7580</v>
      </c>
      <c r="J716" s="14" t="s">
        <v>7604</v>
      </c>
      <c r="K716" s="16" t="s">
        <v>10106</v>
      </c>
      <c r="L716" s="14" t="s">
        <v>7549</v>
      </c>
      <c r="M716" s="14" t="s">
        <v>7536</v>
      </c>
      <c r="N716" s="16" t="s">
        <v>10107</v>
      </c>
      <c r="O716" s="14" t="s">
        <v>7607</v>
      </c>
      <c r="P716" s="14" t="s">
        <v>10108</v>
      </c>
      <c r="Q716" s="16"/>
      <c r="R716" s="14" t="s">
        <v>10109</v>
      </c>
      <c r="S716" s="14" t="s">
        <v>10033</v>
      </c>
      <c r="T716" s="15" t="n">
        <v>46289</v>
      </c>
      <c r="U716" s="14" t="s">
        <v>168</v>
      </c>
    </row>
    <row r="717" customFormat="false" ht="57" hidden="false" customHeight="true" outlineLevel="0" collapsed="false">
      <c r="A717" s="14" t="str">
        <f aca="false">IF(B717="","","ARG-"&amp;TEXT(ROW()-1,"0000"))</f>
        <v>ARG-0716</v>
      </c>
      <c r="B717" s="14" t="s">
        <v>2193</v>
      </c>
      <c r="C717" s="14" t="str">
        <f aca="false">IF(B717="","",IF(LEFT(B717,3)="INT","Intramuraal",IF(LEFT(B717,3)="GVS","GVS","")))</f>
        <v>Intramuraal</v>
      </c>
      <c r="D717" s="14" t="str">
        <f aca="false">IF(B717="","",IFERROR(INDEX(Intramuraal!$F:$F,MATCH(B717,Intramuraal!$A:$A,0)),IFERROR(INDEX(GVS!$F:$F,MATCH(B717,GVS!$A:$A,0)),"onbekend ID")))</f>
        <v>dabrafenib in combinatie met trametinib (Tafinlar® en Mekinist®)</v>
      </c>
      <c r="E717" s="15" t="n">
        <f aca="false">IF(B717="","",IFERROR(IF(INDEX(Intramuraal!$C:$C,MATCH(B717,Intramuraal!$A:$A,0))="","",INDEX(Intramuraal!$C:$C,MATCH(B717,Intramuraal!$A:$A,0))),IFERROR(IF(INDEX(GVS!$C:$C,MATCH(B717,GVS!$A:$A,0))="","",INDEX(GVS!$C:$C,MATCH(B717,GVS!$A:$A,0))),"")))</f>
        <v>43986</v>
      </c>
      <c r="F717" s="14" t="str">
        <f aca="false">IF(B717="","",IFERROR(IF(INDEX(Intramuraal!$J:$J,MATCH(B717,Intramuraal!$A:$A,0))="","",INDEX(Intramuraal!$J:$J,MATCH(B717,Intramuraal!$A:$A,0))),IFERROR(IF(INDEX(GVS!$J:$J,MATCH(B717,GVS!$A:$A,0))="","",INDEX(GVS!$J:$J,MATCH(B717,GVS!$A:$A,0))),"")))</f>
        <v>Oncologie (solide tumoren)</v>
      </c>
      <c r="G717" s="14" t="str">
        <f aca="false">IF(B717="","",IFERROR(IF(INDEX(Intramuraal!$N:$N,MATCH(B717,Intramuraal!$A:$A,0))="","",INDEX(Intramuraal!$N:$N,MATCH(B717,Intramuraal!$A:$A,0))),IFERROR(IF(INDEX(GVS!$N:$N,MATCH(B717,GVS!$A:$A,0))="","",INDEX(GVS!$N:$N,MATCH(B717,GVS!$A:$A,0))),"")))</f>
        <v>Melanoom</v>
      </c>
      <c r="H717" s="14" t="str">
        <f aca="false">IF(B717="","",IFERROR(IF(INDEX(Intramuraal!$O:$O,MATCH(B717,Intramuraal!$A:$A,0))="","",INDEX(Intramuraal!$O:$O,MATCH(B717,Intramuraal!$A:$A,0))),IFERROR(IF(INDEX(GVS!$O:$O,MATCH(B717,GVS!$A:$A,0))="","",INDEX(GVS!$O:$O,MATCH(B717,GVS!$A:$A,0))),"")))</f>
        <v>Onderhoud / consolidatie</v>
      </c>
      <c r="I717" s="14" t="s">
        <v>7580</v>
      </c>
      <c r="J717" s="14" t="s">
        <v>7621</v>
      </c>
      <c r="K717" s="16" t="s">
        <v>10110</v>
      </c>
      <c r="L717" s="14" t="s">
        <v>7566</v>
      </c>
      <c r="M717" s="14" t="s">
        <v>7543</v>
      </c>
      <c r="N717" s="16" t="s">
        <v>10111</v>
      </c>
      <c r="O717" s="14" t="s">
        <v>7607</v>
      </c>
      <c r="P717" s="14" t="s">
        <v>10112</v>
      </c>
      <c r="Q717" s="16"/>
      <c r="R717" s="14" t="s">
        <v>10113</v>
      </c>
      <c r="S717" s="14" t="s">
        <v>10033</v>
      </c>
      <c r="T717" s="15" t="n">
        <v>46289</v>
      </c>
      <c r="U717" s="14" t="s">
        <v>168</v>
      </c>
    </row>
    <row r="718" customFormat="false" ht="45.75" hidden="false" customHeight="true" outlineLevel="0" collapsed="false">
      <c r="A718" s="14" t="str">
        <f aca="false">IF(B718="","","ARG-"&amp;TEXT(ROW()-1,"0000"))</f>
        <v>ARG-0717</v>
      </c>
      <c r="B718" s="14" t="s">
        <v>2193</v>
      </c>
      <c r="C718" s="14" t="str">
        <f aca="false">IF(B718="","",IF(LEFT(B718,3)="INT","Intramuraal",IF(LEFT(B718,3)="GVS","GVS","")))</f>
        <v>Intramuraal</v>
      </c>
      <c r="D718" s="14" t="str">
        <f aca="false">IF(B718="","",IFERROR(INDEX(Intramuraal!$F:$F,MATCH(B718,Intramuraal!$A:$A,0)),IFERROR(INDEX(GVS!$F:$F,MATCH(B718,GVS!$A:$A,0)),"onbekend ID")))</f>
        <v>dabrafenib in combinatie met trametinib (Tafinlar® en Mekinist®)</v>
      </c>
      <c r="E718" s="15" t="n">
        <f aca="false">IF(B718="","",IFERROR(IF(INDEX(Intramuraal!$C:$C,MATCH(B718,Intramuraal!$A:$A,0))="","",INDEX(Intramuraal!$C:$C,MATCH(B718,Intramuraal!$A:$A,0))),IFERROR(IF(INDEX(GVS!$C:$C,MATCH(B718,GVS!$A:$A,0))="","",INDEX(GVS!$C:$C,MATCH(B718,GVS!$A:$A,0))),"")))</f>
        <v>43986</v>
      </c>
      <c r="F718" s="14" t="str">
        <f aca="false">IF(B718="","",IFERROR(IF(INDEX(Intramuraal!$J:$J,MATCH(B718,Intramuraal!$A:$A,0))="","",INDEX(Intramuraal!$J:$J,MATCH(B718,Intramuraal!$A:$A,0))),IFERROR(IF(INDEX(GVS!$J:$J,MATCH(B718,GVS!$A:$A,0))="","",INDEX(GVS!$J:$J,MATCH(B718,GVS!$A:$A,0))),"")))</f>
        <v>Oncologie (solide tumoren)</v>
      </c>
      <c r="G718" s="14" t="str">
        <f aca="false">IF(B718="","",IFERROR(IF(INDEX(Intramuraal!$N:$N,MATCH(B718,Intramuraal!$A:$A,0))="","",INDEX(Intramuraal!$N:$N,MATCH(B718,Intramuraal!$A:$A,0))),IFERROR(IF(INDEX(GVS!$N:$N,MATCH(B718,GVS!$A:$A,0))="","",INDEX(GVS!$N:$N,MATCH(B718,GVS!$A:$A,0))),"")))</f>
        <v>Melanoom</v>
      </c>
      <c r="H718" s="14" t="str">
        <f aca="false">IF(B718="","",IFERROR(IF(INDEX(Intramuraal!$O:$O,MATCH(B718,Intramuraal!$A:$A,0))="","",INDEX(Intramuraal!$O:$O,MATCH(B718,Intramuraal!$A:$A,0))),IFERROR(IF(INDEX(GVS!$O:$O,MATCH(B718,GVS!$A:$A,0))="","",INDEX(GVS!$O:$O,MATCH(B718,GVS!$A:$A,0))),"")))</f>
        <v>Onderhoud / consolidatie</v>
      </c>
      <c r="I718" s="14" t="s">
        <v>7658</v>
      </c>
      <c r="J718" s="14" t="s">
        <v>7659</v>
      </c>
      <c r="K718" s="16" t="s">
        <v>10114</v>
      </c>
      <c r="L718" s="14" t="s">
        <v>7549</v>
      </c>
      <c r="M718" s="14" t="s">
        <v>7550</v>
      </c>
      <c r="N718" s="16" t="s">
        <v>10115</v>
      </c>
      <c r="O718" s="14" t="s">
        <v>7662</v>
      </c>
      <c r="P718" s="14" t="s">
        <v>10116</v>
      </c>
      <c r="Q718" s="16"/>
      <c r="R718" s="14" t="s">
        <v>10117</v>
      </c>
      <c r="S718" s="14" t="s">
        <v>10033</v>
      </c>
      <c r="T718" s="15" t="n">
        <v>46289</v>
      </c>
      <c r="U718" s="14" t="s">
        <v>168</v>
      </c>
    </row>
    <row r="719" customFormat="false" ht="90.75" hidden="false" customHeight="true" outlineLevel="0" collapsed="false">
      <c r="A719" s="14" t="str">
        <f aca="false">IF(B719="","","ARG-"&amp;TEXT(ROW()-1,"0000"))</f>
        <v>ARG-0718</v>
      </c>
      <c r="B719" s="14" t="s">
        <v>2162</v>
      </c>
      <c r="C719" s="14" t="str">
        <f aca="false">IF(B719="","",IF(LEFT(B719,3)="INT","Intramuraal",IF(LEFT(B719,3)="GVS","GVS","")))</f>
        <v>Intramuraal</v>
      </c>
      <c r="D719" s="14" t="str">
        <f aca="false">IF(B719="","",IFERROR(INDEX(Intramuraal!$F:$F,MATCH(B719,Intramuraal!$A:$A,0)),IFERROR(INDEX(GVS!$F:$F,MATCH(B719,GVS!$A:$A,0)),"onbekend ID")))</f>
        <v>avelumab (Bavencio®) in combinatie met axitinib</v>
      </c>
      <c r="E719" s="15" t="n">
        <f aca="false">IF(B719="","",IFERROR(IF(INDEX(Intramuraal!$C:$C,MATCH(B719,Intramuraal!$A:$A,0))="","",INDEX(Intramuraal!$C:$C,MATCH(B719,Intramuraal!$A:$A,0))),IFERROR(IF(INDEX(GVS!$C:$C,MATCH(B719,GVS!$A:$A,0))="","",INDEX(GVS!$C:$C,MATCH(B719,GVS!$A:$A,0))),"")))</f>
        <v>44095</v>
      </c>
      <c r="F719" s="14" t="str">
        <f aca="false">IF(B719="","",IFERROR(IF(INDEX(Intramuraal!$J:$J,MATCH(B719,Intramuraal!$A:$A,0))="","",INDEX(Intramuraal!$J:$J,MATCH(B719,Intramuraal!$A:$A,0))),IFERROR(IF(INDEX(GVS!$J:$J,MATCH(B719,GVS!$A:$A,0))="","",INDEX(GVS!$J:$J,MATCH(B719,GVS!$A:$A,0))),"")))</f>
        <v>Oncologie (solide tumoren)</v>
      </c>
      <c r="G719" s="14" t="str">
        <f aca="false">IF(B719="","",IFERROR(IF(INDEX(Intramuraal!$N:$N,MATCH(B719,Intramuraal!$A:$A,0))="","",INDEX(Intramuraal!$N:$N,MATCH(B719,Intramuraal!$A:$A,0))),IFERROR(IF(INDEX(GVS!$N:$N,MATCH(B719,GVS!$A:$A,0))="","",INDEX(GVS!$N:$N,MATCH(B719,GVS!$A:$A,0))),"")))</f>
        <v>Niercelkanker</v>
      </c>
      <c r="H719" s="14" t="str">
        <f aca="false">IF(B719="","",IFERROR(IF(INDEX(Intramuraal!$O:$O,MATCH(B719,Intramuraal!$A:$A,0))="","",INDEX(Intramuraal!$O:$O,MATCH(B719,Intramuraal!$A:$A,0))),IFERROR(IF(INDEX(GVS!$O:$O,MATCH(B719,GVS!$A:$A,0))="","",INDEX(GVS!$O:$O,MATCH(B719,GVS!$A:$A,0))),"")))</f>
        <v>1e lijn</v>
      </c>
      <c r="I719" s="14" t="s">
        <v>7532</v>
      </c>
      <c r="J719" s="14" t="s">
        <v>7564</v>
      </c>
      <c r="K719" s="16" t="s">
        <v>10118</v>
      </c>
      <c r="L719" s="14" t="s">
        <v>7586</v>
      </c>
      <c r="M719" s="14" t="s">
        <v>7536</v>
      </c>
      <c r="N719" s="16" t="s">
        <v>10119</v>
      </c>
      <c r="O719" s="14" t="s">
        <v>7607</v>
      </c>
      <c r="P719" s="14" t="s">
        <v>10120</v>
      </c>
      <c r="Q719" s="16"/>
      <c r="R719" s="14" t="s">
        <v>10121</v>
      </c>
      <c r="S719" s="14" t="s">
        <v>10033</v>
      </c>
      <c r="T719" s="15" t="n">
        <v>46289</v>
      </c>
      <c r="U719" s="14" t="s">
        <v>168</v>
      </c>
    </row>
    <row r="720" customFormat="false" ht="57" hidden="false" customHeight="true" outlineLevel="0" collapsed="false">
      <c r="A720" s="14" t="str">
        <f aca="false">IF(B720="","","ARG-"&amp;TEXT(ROW()-1,"0000"))</f>
        <v>ARG-0719</v>
      </c>
      <c r="B720" s="14" t="s">
        <v>2162</v>
      </c>
      <c r="C720" s="14" t="str">
        <f aca="false">IF(B720="","",IF(LEFT(B720,3)="INT","Intramuraal",IF(LEFT(B720,3)="GVS","GVS","")))</f>
        <v>Intramuraal</v>
      </c>
      <c r="D720" s="14" t="str">
        <f aca="false">IF(B720="","",IFERROR(INDEX(Intramuraal!$F:$F,MATCH(B720,Intramuraal!$A:$A,0)),IFERROR(INDEX(GVS!$F:$F,MATCH(B720,GVS!$A:$A,0)),"onbekend ID")))</f>
        <v>avelumab (Bavencio®) in combinatie met axitinib</v>
      </c>
      <c r="E720" s="15" t="n">
        <f aca="false">IF(B720="","",IFERROR(IF(INDEX(Intramuraal!$C:$C,MATCH(B720,Intramuraal!$A:$A,0))="","",INDEX(Intramuraal!$C:$C,MATCH(B720,Intramuraal!$A:$A,0))),IFERROR(IF(INDEX(GVS!$C:$C,MATCH(B720,GVS!$A:$A,0))="","",INDEX(GVS!$C:$C,MATCH(B720,GVS!$A:$A,0))),"")))</f>
        <v>44095</v>
      </c>
      <c r="F720" s="14" t="str">
        <f aca="false">IF(B720="","",IFERROR(IF(INDEX(Intramuraal!$J:$J,MATCH(B720,Intramuraal!$A:$A,0))="","",INDEX(Intramuraal!$J:$J,MATCH(B720,Intramuraal!$A:$A,0))),IFERROR(IF(INDEX(GVS!$J:$J,MATCH(B720,GVS!$A:$A,0))="","",INDEX(GVS!$J:$J,MATCH(B720,GVS!$A:$A,0))),"")))</f>
        <v>Oncologie (solide tumoren)</v>
      </c>
      <c r="G720" s="14" t="str">
        <f aca="false">IF(B720="","",IFERROR(IF(INDEX(Intramuraal!$N:$N,MATCH(B720,Intramuraal!$A:$A,0))="","",INDEX(Intramuraal!$N:$N,MATCH(B720,Intramuraal!$A:$A,0))),IFERROR(IF(INDEX(GVS!$N:$N,MATCH(B720,GVS!$A:$A,0))="","",INDEX(GVS!$N:$N,MATCH(B720,GVS!$A:$A,0))),"")))</f>
        <v>Niercelkanker</v>
      </c>
      <c r="H720" s="14" t="str">
        <f aca="false">IF(B720="","",IFERROR(IF(INDEX(Intramuraal!$O:$O,MATCH(B720,Intramuraal!$A:$A,0))="","",INDEX(Intramuraal!$O:$O,MATCH(B720,Intramuraal!$A:$A,0))),IFERROR(IF(INDEX(GVS!$O:$O,MATCH(B720,GVS!$A:$A,0))="","",INDEX(GVS!$O:$O,MATCH(B720,GVS!$A:$A,0))),"")))</f>
        <v>1e lijn</v>
      </c>
      <c r="I720" s="14" t="s">
        <v>7570</v>
      </c>
      <c r="J720" s="14" t="s">
        <v>2691</v>
      </c>
      <c r="K720" s="16" t="s">
        <v>10122</v>
      </c>
      <c r="L720" s="14" t="s">
        <v>7566</v>
      </c>
      <c r="M720" s="14" t="s">
        <v>7543</v>
      </c>
      <c r="N720" s="16" t="s">
        <v>10123</v>
      </c>
      <c r="O720" s="14" t="s">
        <v>7607</v>
      </c>
      <c r="P720" s="14" t="s">
        <v>8976</v>
      </c>
      <c r="Q720" s="16"/>
      <c r="R720" s="14" t="s">
        <v>10124</v>
      </c>
      <c r="S720" s="14" t="s">
        <v>10033</v>
      </c>
      <c r="T720" s="15" t="n">
        <v>46289</v>
      </c>
      <c r="U720" s="14" t="s">
        <v>168</v>
      </c>
    </row>
    <row r="721" customFormat="false" ht="57" hidden="false" customHeight="true" outlineLevel="0" collapsed="false">
      <c r="A721" s="14" t="str">
        <f aca="false">IF(B721="","","ARG-"&amp;TEXT(ROW()-1,"0000"))</f>
        <v>ARG-0720</v>
      </c>
      <c r="B721" s="14" t="s">
        <v>2162</v>
      </c>
      <c r="C721" s="14" t="str">
        <f aca="false">IF(B721="","",IF(LEFT(B721,3)="INT","Intramuraal",IF(LEFT(B721,3)="GVS","GVS","")))</f>
        <v>Intramuraal</v>
      </c>
      <c r="D721" s="14" t="str">
        <f aca="false">IF(B721="","",IFERROR(INDEX(Intramuraal!$F:$F,MATCH(B721,Intramuraal!$A:$A,0)),IFERROR(INDEX(GVS!$F:$F,MATCH(B721,GVS!$A:$A,0)),"onbekend ID")))</f>
        <v>avelumab (Bavencio®) in combinatie met axitinib</v>
      </c>
      <c r="E721" s="15" t="n">
        <f aca="false">IF(B721="","",IFERROR(IF(INDEX(Intramuraal!$C:$C,MATCH(B721,Intramuraal!$A:$A,0))="","",INDEX(Intramuraal!$C:$C,MATCH(B721,Intramuraal!$A:$A,0))),IFERROR(IF(INDEX(GVS!$C:$C,MATCH(B721,GVS!$A:$A,0))="","",INDEX(GVS!$C:$C,MATCH(B721,GVS!$A:$A,0))),"")))</f>
        <v>44095</v>
      </c>
      <c r="F721" s="14" t="str">
        <f aca="false">IF(B721="","",IFERROR(IF(INDEX(Intramuraal!$J:$J,MATCH(B721,Intramuraal!$A:$A,0))="","",INDEX(Intramuraal!$J:$J,MATCH(B721,Intramuraal!$A:$A,0))),IFERROR(IF(INDEX(GVS!$J:$J,MATCH(B721,GVS!$A:$A,0))="","",INDEX(GVS!$J:$J,MATCH(B721,GVS!$A:$A,0))),"")))</f>
        <v>Oncologie (solide tumoren)</v>
      </c>
      <c r="G721" s="14" t="str">
        <f aca="false">IF(B721="","",IFERROR(IF(INDEX(Intramuraal!$N:$N,MATCH(B721,Intramuraal!$A:$A,0))="","",INDEX(Intramuraal!$N:$N,MATCH(B721,Intramuraal!$A:$A,0))),IFERROR(IF(INDEX(GVS!$N:$N,MATCH(B721,GVS!$A:$A,0))="","",INDEX(GVS!$N:$N,MATCH(B721,GVS!$A:$A,0))),"")))</f>
        <v>Niercelkanker</v>
      </c>
      <c r="H721" s="14" t="str">
        <f aca="false">IF(B721="","",IFERROR(IF(INDEX(Intramuraal!$O:$O,MATCH(B721,Intramuraal!$A:$A,0))="","",INDEX(Intramuraal!$O:$O,MATCH(B721,Intramuraal!$A:$A,0))),IFERROR(IF(INDEX(GVS!$O:$O,MATCH(B721,GVS!$A:$A,0))="","",INDEX(GVS!$O:$O,MATCH(B721,GVS!$A:$A,0))),"")))</f>
        <v>1e lijn</v>
      </c>
      <c r="I721" s="14" t="s">
        <v>7617</v>
      </c>
      <c r="J721" s="14" t="s">
        <v>7604</v>
      </c>
      <c r="K721" s="16" t="s">
        <v>10125</v>
      </c>
      <c r="L721" s="14" t="s">
        <v>7549</v>
      </c>
      <c r="M721" s="14" t="s">
        <v>7550</v>
      </c>
      <c r="N721" s="16" t="s">
        <v>10126</v>
      </c>
      <c r="O721" s="14" t="s">
        <v>7614</v>
      </c>
      <c r="P721" s="14" t="s">
        <v>8057</v>
      </c>
      <c r="Q721" s="16"/>
      <c r="R721" s="14" t="s">
        <v>10127</v>
      </c>
      <c r="S721" s="14" t="s">
        <v>10033</v>
      </c>
      <c r="T721" s="15" t="n">
        <v>46289</v>
      </c>
      <c r="U721" s="14" t="s">
        <v>168</v>
      </c>
    </row>
    <row r="722" customFormat="false" ht="113.25" hidden="false" customHeight="true" outlineLevel="0" collapsed="false">
      <c r="A722" s="14" t="str">
        <f aca="false">IF(B722="","","ARG-"&amp;TEXT(ROW()-1,"0000"))</f>
        <v>ARG-0721</v>
      </c>
      <c r="B722" s="14" t="s">
        <v>2060</v>
      </c>
      <c r="C722" s="14" t="str">
        <f aca="false">IF(B722="","",IF(LEFT(B722,3)="INT","Intramuraal",IF(LEFT(B722,3)="GVS","GVS","")))</f>
        <v>Intramuraal</v>
      </c>
      <c r="D722" s="14" t="str">
        <f aca="false">IF(B722="","",IFERROR(INDEX(Intramuraal!$F:$F,MATCH(B722,Intramuraal!$A:$A,0)),IFERROR(INDEX(GVS!$F:$F,MATCH(B722,GVS!$A:$A,0)),"onbekend ID")))</f>
        <v>onasemnogene abeparvovec (Zolgensma®)</v>
      </c>
      <c r="E722" s="15" t="n">
        <f aca="false">IF(B722="","",IFERROR(IF(INDEX(Intramuraal!$C:$C,MATCH(B722,Intramuraal!$A:$A,0))="","",INDEX(Intramuraal!$C:$C,MATCH(B722,Intramuraal!$A:$A,0))),IFERROR(IF(INDEX(GVS!$C:$C,MATCH(B722,GVS!$A:$A,0))="","",INDEX(GVS!$C:$C,MATCH(B722,GVS!$A:$A,0))),"")))</f>
        <v>44322</v>
      </c>
      <c r="F722" s="14" t="str">
        <f aca="false">IF(B722="","",IFERROR(IF(INDEX(Intramuraal!$J:$J,MATCH(B722,Intramuraal!$A:$A,0))="","",INDEX(Intramuraal!$J:$J,MATCH(B722,Intramuraal!$A:$A,0))),IFERROR(IF(INDEX(GVS!$J:$J,MATCH(B722,GVS!$A:$A,0))="","",INDEX(GVS!$J:$J,MATCH(B722,GVS!$A:$A,0))),"")))</f>
        <v>Neurologie</v>
      </c>
      <c r="G722" s="14" t="str">
        <f aca="false">IF(B722="","",IFERROR(IF(INDEX(Intramuraal!$N:$N,MATCH(B722,Intramuraal!$A:$A,0))="","",INDEX(Intramuraal!$N:$N,MATCH(B722,Intramuraal!$A:$A,0))),IFERROR(IF(INDEX(GVS!$N:$N,MATCH(B722,GVS!$A:$A,0))="","",INDEX(GVS!$N:$N,MATCH(B722,GVS!$A:$A,0))),"")))</f>
        <v>Niet-oncologisch (zie Indicatie)</v>
      </c>
      <c r="H722" s="14" t="str">
        <f aca="false">IF(B722="","",IFERROR(IF(INDEX(Intramuraal!$O:$O,MATCH(B722,Intramuraal!$A:$A,0))="","",INDEX(Intramuraal!$O:$O,MATCH(B722,Intramuraal!$A:$A,0))),IFERROR(IF(INDEX(GVS!$O:$O,MATCH(B722,GVS!$A:$A,0))="","",INDEX(GVS!$O:$O,MATCH(B722,GVS!$A:$A,0))),"")))</f>
        <v>n.v.t. / onbekend</v>
      </c>
      <c r="I722" s="14" t="s">
        <v>7532</v>
      </c>
      <c r="J722" s="14" t="s">
        <v>7547</v>
      </c>
      <c r="K722" s="16" t="s">
        <v>10128</v>
      </c>
      <c r="L722" s="14" t="s">
        <v>7535</v>
      </c>
      <c r="M722" s="14" t="s">
        <v>7536</v>
      </c>
      <c r="N722" s="16" t="s">
        <v>10129</v>
      </c>
      <c r="O722" s="14" t="s">
        <v>7607</v>
      </c>
      <c r="P722" s="14" t="s">
        <v>10130</v>
      </c>
      <c r="Q722" s="16"/>
      <c r="R722" s="14" t="s">
        <v>10131</v>
      </c>
      <c r="S722" s="14" t="s">
        <v>10033</v>
      </c>
      <c r="T722" s="15" t="n">
        <v>46289</v>
      </c>
      <c r="U722" s="14" t="s">
        <v>168</v>
      </c>
    </row>
    <row r="723" customFormat="false" ht="68.25" hidden="false" customHeight="true" outlineLevel="0" collapsed="false">
      <c r="A723" s="14" t="str">
        <f aca="false">IF(B723="","","ARG-"&amp;TEXT(ROW()-1,"0000"))</f>
        <v>ARG-0722</v>
      </c>
      <c r="B723" s="14" t="s">
        <v>2060</v>
      </c>
      <c r="C723" s="14" t="str">
        <f aca="false">IF(B723="","",IF(LEFT(B723,3)="INT","Intramuraal",IF(LEFT(B723,3)="GVS","GVS","")))</f>
        <v>Intramuraal</v>
      </c>
      <c r="D723" s="14" t="str">
        <f aca="false">IF(B723="","",IFERROR(INDEX(Intramuraal!$F:$F,MATCH(B723,Intramuraal!$A:$A,0)),IFERROR(INDEX(GVS!$F:$F,MATCH(B723,GVS!$A:$A,0)),"onbekend ID")))</f>
        <v>onasemnogene abeparvovec (Zolgensma®)</v>
      </c>
      <c r="E723" s="15" t="n">
        <f aca="false">IF(B723="","",IFERROR(IF(INDEX(Intramuraal!$C:$C,MATCH(B723,Intramuraal!$A:$A,0))="","",INDEX(Intramuraal!$C:$C,MATCH(B723,Intramuraal!$A:$A,0))),IFERROR(IF(INDEX(GVS!$C:$C,MATCH(B723,GVS!$A:$A,0))="","",INDEX(GVS!$C:$C,MATCH(B723,GVS!$A:$A,0))),"")))</f>
        <v>44322</v>
      </c>
      <c r="F723" s="14" t="str">
        <f aca="false">IF(B723="","",IFERROR(IF(INDEX(Intramuraal!$J:$J,MATCH(B723,Intramuraal!$A:$A,0))="","",INDEX(Intramuraal!$J:$J,MATCH(B723,Intramuraal!$A:$A,0))),IFERROR(IF(INDEX(GVS!$J:$J,MATCH(B723,GVS!$A:$A,0))="","",INDEX(GVS!$J:$J,MATCH(B723,GVS!$A:$A,0))),"")))</f>
        <v>Neurologie</v>
      </c>
      <c r="G723" s="14" t="str">
        <f aca="false">IF(B723="","",IFERROR(IF(INDEX(Intramuraal!$N:$N,MATCH(B723,Intramuraal!$A:$A,0))="","",INDEX(Intramuraal!$N:$N,MATCH(B723,Intramuraal!$A:$A,0))),IFERROR(IF(INDEX(GVS!$N:$N,MATCH(B723,GVS!$A:$A,0))="","",INDEX(GVS!$N:$N,MATCH(B723,GVS!$A:$A,0))),"")))</f>
        <v>Niet-oncologisch (zie Indicatie)</v>
      </c>
      <c r="H723" s="14" t="str">
        <f aca="false">IF(B723="","",IFERROR(IF(INDEX(Intramuraal!$O:$O,MATCH(B723,Intramuraal!$A:$A,0))="","",INDEX(Intramuraal!$O:$O,MATCH(B723,Intramuraal!$A:$A,0))),IFERROR(IF(INDEX(GVS!$O:$O,MATCH(B723,GVS!$A:$A,0))="","",INDEX(GVS!$O:$O,MATCH(B723,GVS!$A:$A,0))),"")))</f>
        <v>n.v.t. / onbekend</v>
      </c>
      <c r="I723" s="14" t="s">
        <v>7580</v>
      </c>
      <c r="J723" s="14" t="s">
        <v>7559</v>
      </c>
      <c r="K723" s="16" t="s">
        <v>10132</v>
      </c>
      <c r="L723" s="14" t="s">
        <v>7586</v>
      </c>
      <c r="M723" s="14" t="s">
        <v>7536</v>
      </c>
      <c r="N723" s="16" t="s">
        <v>10133</v>
      </c>
      <c r="O723" s="14" t="s">
        <v>7607</v>
      </c>
      <c r="P723" s="14" t="s">
        <v>10134</v>
      </c>
      <c r="Q723" s="16"/>
      <c r="R723" s="14" t="s">
        <v>10135</v>
      </c>
      <c r="S723" s="14" t="s">
        <v>10033</v>
      </c>
      <c r="T723" s="15" t="n">
        <v>46289</v>
      </c>
      <c r="U723" s="14" t="s">
        <v>168</v>
      </c>
    </row>
    <row r="724" customFormat="false" ht="68.25" hidden="false" customHeight="true" outlineLevel="0" collapsed="false">
      <c r="A724" s="14" t="str">
        <f aca="false">IF(B724="","","ARG-"&amp;TEXT(ROW()-1,"0000"))</f>
        <v>ARG-0723</v>
      </c>
      <c r="B724" s="14" t="s">
        <v>2060</v>
      </c>
      <c r="C724" s="14" t="str">
        <f aca="false">IF(B724="","",IF(LEFT(B724,3)="INT","Intramuraal",IF(LEFT(B724,3)="GVS","GVS","")))</f>
        <v>Intramuraal</v>
      </c>
      <c r="D724" s="14" t="str">
        <f aca="false">IF(B724="","",IFERROR(INDEX(Intramuraal!$F:$F,MATCH(B724,Intramuraal!$A:$A,0)),IFERROR(INDEX(GVS!$F:$F,MATCH(B724,GVS!$A:$A,0)),"onbekend ID")))</f>
        <v>onasemnogene abeparvovec (Zolgensma®)</v>
      </c>
      <c r="E724" s="15" t="n">
        <f aca="false">IF(B724="","",IFERROR(IF(INDEX(Intramuraal!$C:$C,MATCH(B724,Intramuraal!$A:$A,0))="","",INDEX(Intramuraal!$C:$C,MATCH(B724,Intramuraal!$A:$A,0))),IFERROR(IF(INDEX(GVS!$C:$C,MATCH(B724,GVS!$A:$A,0))="","",INDEX(GVS!$C:$C,MATCH(B724,GVS!$A:$A,0))),"")))</f>
        <v>44322</v>
      </c>
      <c r="F724" s="14" t="str">
        <f aca="false">IF(B724="","",IFERROR(IF(INDEX(Intramuraal!$J:$J,MATCH(B724,Intramuraal!$A:$A,0))="","",INDEX(Intramuraal!$J:$J,MATCH(B724,Intramuraal!$A:$A,0))),IFERROR(IF(INDEX(GVS!$J:$J,MATCH(B724,GVS!$A:$A,0))="","",INDEX(GVS!$J:$J,MATCH(B724,GVS!$A:$A,0))),"")))</f>
        <v>Neurologie</v>
      </c>
      <c r="G724" s="14" t="str">
        <f aca="false">IF(B724="","",IFERROR(IF(INDEX(Intramuraal!$N:$N,MATCH(B724,Intramuraal!$A:$A,0))="","",INDEX(Intramuraal!$N:$N,MATCH(B724,Intramuraal!$A:$A,0))),IFERROR(IF(INDEX(GVS!$N:$N,MATCH(B724,GVS!$A:$A,0))="","",INDEX(GVS!$N:$N,MATCH(B724,GVS!$A:$A,0))),"")))</f>
        <v>Niet-oncologisch (zie Indicatie)</v>
      </c>
      <c r="H724" s="14" t="str">
        <f aca="false">IF(B724="","",IFERROR(IF(INDEX(Intramuraal!$O:$O,MATCH(B724,Intramuraal!$A:$A,0))="","",INDEX(Intramuraal!$O:$O,MATCH(B724,Intramuraal!$A:$A,0))),IFERROR(IF(INDEX(GVS!$O:$O,MATCH(B724,GVS!$A:$A,0))="","",INDEX(GVS!$O:$O,MATCH(B724,GVS!$A:$A,0))),"")))</f>
        <v>n.v.t. / onbekend</v>
      </c>
      <c r="I724" s="14" t="s">
        <v>7580</v>
      </c>
      <c r="J724" s="14" t="s">
        <v>7621</v>
      </c>
      <c r="K724" s="16" t="s">
        <v>10136</v>
      </c>
      <c r="L724" s="14" t="s">
        <v>7566</v>
      </c>
      <c r="M724" s="14" t="s">
        <v>7536</v>
      </c>
      <c r="N724" s="16" t="s">
        <v>10137</v>
      </c>
      <c r="O724" s="14" t="s">
        <v>7607</v>
      </c>
      <c r="P724" s="14" t="s">
        <v>10138</v>
      </c>
      <c r="Q724" s="16"/>
      <c r="R724" s="14" t="s">
        <v>10139</v>
      </c>
      <c r="S724" s="14" t="s">
        <v>10033</v>
      </c>
      <c r="T724" s="15" t="n">
        <v>46289</v>
      </c>
      <c r="U724" s="14" t="s">
        <v>168</v>
      </c>
    </row>
    <row r="725" customFormat="false" ht="68.25" hidden="false" customHeight="true" outlineLevel="0" collapsed="false">
      <c r="A725" s="14" t="str">
        <f aca="false">IF(B725="","","ARG-"&amp;TEXT(ROW()-1,"0000"))</f>
        <v>ARG-0724</v>
      </c>
      <c r="B725" s="14" t="s">
        <v>2060</v>
      </c>
      <c r="C725" s="14" t="str">
        <f aca="false">IF(B725="","",IF(LEFT(B725,3)="INT","Intramuraal",IF(LEFT(B725,3)="GVS","GVS","")))</f>
        <v>Intramuraal</v>
      </c>
      <c r="D725" s="14" t="str">
        <f aca="false">IF(B725="","",IFERROR(INDEX(Intramuraal!$F:$F,MATCH(B725,Intramuraal!$A:$A,0)),IFERROR(INDEX(GVS!$F:$F,MATCH(B725,GVS!$A:$A,0)),"onbekend ID")))</f>
        <v>onasemnogene abeparvovec (Zolgensma®)</v>
      </c>
      <c r="E725" s="15" t="n">
        <f aca="false">IF(B725="","",IFERROR(IF(INDEX(Intramuraal!$C:$C,MATCH(B725,Intramuraal!$A:$A,0))="","",INDEX(Intramuraal!$C:$C,MATCH(B725,Intramuraal!$A:$A,0))),IFERROR(IF(INDEX(GVS!$C:$C,MATCH(B725,GVS!$A:$A,0))="","",INDEX(GVS!$C:$C,MATCH(B725,GVS!$A:$A,0))),"")))</f>
        <v>44322</v>
      </c>
      <c r="F725" s="14" t="str">
        <f aca="false">IF(B725="","",IFERROR(IF(INDEX(Intramuraal!$J:$J,MATCH(B725,Intramuraal!$A:$A,0))="","",INDEX(Intramuraal!$J:$J,MATCH(B725,Intramuraal!$A:$A,0))),IFERROR(IF(INDEX(GVS!$J:$J,MATCH(B725,GVS!$A:$A,0))="","",INDEX(GVS!$J:$J,MATCH(B725,GVS!$A:$A,0))),"")))</f>
        <v>Neurologie</v>
      </c>
      <c r="G725" s="14" t="str">
        <f aca="false">IF(B725="","",IFERROR(IF(INDEX(Intramuraal!$N:$N,MATCH(B725,Intramuraal!$A:$A,0))="","",INDEX(Intramuraal!$N:$N,MATCH(B725,Intramuraal!$A:$A,0))),IFERROR(IF(INDEX(GVS!$N:$N,MATCH(B725,GVS!$A:$A,0))="","",INDEX(GVS!$N:$N,MATCH(B725,GVS!$A:$A,0))),"")))</f>
        <v>Niet-oncologisch (zie Indicatie)</v>
      </c>
      <c r="H725" s="14" t="str">
        <f aca="false">IF(B725="","",IFERROR(IF(INDEX(Intramuraal!$O:$O,MATCH(B725,Intramuraal!$A:$A,0))="","",INDEX(Intramuraal!$O:$O,MATCH(B725,Intramuraal!$A:$A,0))),IFERROR(IF(INDEX(GVS!$O:$O,MATCH(B725,GVS!$A:$A,0))="","",INDEX(GVS!$O:$O,MATCH(B725,GVS!$A:$A,0))),"")))</f>
        <v>n.v.t. / onbekend</v>
      </c>
      <c r="I725" s="14" t="s">
        <v>7617</v>
      </c>
      <c r="J725" s="14" t="s">
        <v>7604</v>
      </c>
      <c r="K725" s="16" t="s">
        <v>10140</v>
      </c>
      <c r="L725" s="14" t="s">
        <v>7549</v>
      </c>
      <c r="M725" s="14" t="s">
        <v>7543</v>
      </c>
      <c r="N725" s="16" t="s">
        <v>10141</v>
      </c>
      <c r="O725" s="14" t="s">
        <v>7614</v>
      </c>
      <c r="P725" s="14" t="s">
        <v>8057</v>
      </c>
      <c r="Q725" s="16"/>
      <c r="R725" s="14" t="s">
        <v>10142</v>
      </c>
      <c r="S725" s="14" t="s">
        <v>10033</v>
      </c>
      <c r="T725" s="15" t="n">
        <v>46289</v>
      </c>
      <c r="U725" s="14" t="s">
        <v>168</v>
      </c>
    </row>
    <row r="726" customFormat="false" ht="68.25" hidden="false" customHeight="true" outlineLevel="0" collapsed="false">
      <c r="A726" s="14" t="str">
        <f aca="false">IF(B726="","","ARG-"&amp;TEXT(ROW()-1,"0000"))</f>
        <v>ARG-0725</v>
      </c>
      <c r="B726" s="14" t="s">
        <v>2060</v>
      </c>
      <c r="C726" s="14" t="str">
        <f aca="false">IF(B726="","",IF(LEFT(B726,3)="INT","Intramuraal",IF(LEFT(B726,3)="GVS","GVS","")))</f>
        <v>Intramuraal</v>
      </c>
      <c r="D726" s="14" t="str">
        <f aca="false">IF(B726="","",IFERROR(INDEX(Intramuraal!$F:$F,MATCH(B726,Intramuraal!$A:$A,0)),IFERROR(INDEX(GVS!$F:$F,MATCH(B726,GVS!$A:$A,0)),"onbekend ID")))</f>
        <v>onasemnogene abeparvovec (Zolgensma®)</v>
      </c>
      <c r="E726" s="15" t="n">
        <f aca="false">IF(B726="","",IFERROR(IF(INDEX(Intramuraal!$C:$C,MATCH(B726,Intramuraal!$A:$A,0))="","",INDEX(Intramuraal!$C:$C,MATCH(B726,Intramuraal!$A:$A,0))),IFERROR(IF(INDEX(GVS!$C:$C,MATCH(B726,GVS!$A:$A,0))="","",INDEX(GVS!$C:$C,MATCH(B726,GVS!$A:$A,0))),"")))</f>
        <v>44322</v>
      </c>
      <c r="F726" s="14" t="str">
        <f aca="false">IF(B726="","",IFERROR(IF(INDEX(Intramuraal!$J:$J,MATCH(B726,Intramuraal!$A:$A,0))="","",INDEX(Intramuraal!$J:$J,MATCH(B726,Intramuraal!$A:$A,0))),IFERROR(IF(INDEX(GVS!$J:$J,MATCH(B726,GVS!$A:$A,0))="","",INDEX(GVS!$J:$J,MATCH(B726,GVS!$A:$A,0))),"")))</f>
        <v>Neurologie</v>
      </c>
      <c r="G726" s="14" t="str">
        <f aca="false">IF(B726="","",IFERROR(IF(INDEX(Intramuraal!$N:$N,MATCH(B726,Intramuraal!$A:$A,0))="","",INDEX(Intramuraal!$N:$N,MATCH(B726,Intramuraal!$A:$A,0))),IFERROR(IF(INDEX(GVS!$N:$N,MATCH(B726,GVS!$A:$A,0))="","",INDEX(GVS!$N:$N,MATCH(B726,GVS!$A:$A,0))),"")))</f>
        <v>Niet-oncologisch (zie Indicatie)</v>
      </c>
      <c r="H726" s="14" t="str">
        <f aca="false">IF(B726="","",IFERROR(IF(INDEX(Intramuraal!$O:$O,MATCH(B726,Intramuraal!$A:$A,0))="","",INDEX(Intramuraal!$O:$O,MATCH(B726,Intramuraal!$A:$A,0))),IFERROR(IF(INDEX(GVS!$O:$O,MATCH(B726,GVS!$A:$A,0))="","",INDEX(GVS!$O:$O,MATCH(B726,GVS!$A:$A,0))),"")))</f>
        <v>n.v.t. / onbekend</v>
      </c>
      <c r="I726" s="14" t="s">
        <v>7574</v>
      </c>
      <c r="J726" s="14" t="s">
        <v>7621</v>
      </c>
      <c r="K726" s="16" t="s">
        <v>10143</v>
      </c>
      <c r="L726" s="14" t="s">
        <v>7566</v>
      </c>
      <c r="M726" s="14" t="s">
        <v>7550</v>
      </c>
      <c r="N726" s="16" t="s">
        <v>10144</v>
      </c>
      <c r="O726" s="14" t="s">
        <v>7607</v>
      </c>
      <c r="P726" s="14" t="s">
        <v>10145</v>
      </c>
      <c r="Q726" s="16"/>
      <c r="R726" s="14" t="s">
        <v>10146</v>
      </c>
      <c r="S726" s="14" t="s">
        <v>10033</v>
      </c>
      <c r="T726" s="15" t="n">
        <v>46289</v>
      </c>
      <c r="U726" s="14" t="s">
        <v>168</v>
      </c>
    </row>
    <row r="727" customFormat="false" ht="90.75" hidden="false" customHeight="true" outlineLevel="0" collapsed="false">
      <c r="A727" s="14" t="str">
        <f aca="false">IF(B727="","","ARG-"&amp;TEXT(ROW()-1,"0000"))</f>
        <v>ARG-0726</v>
      </c>
      <c r="B727" s="14" t="s">
        <v>2017</v>
      </c>
      <c r="C727" s="14" t="str">
        <f aca="false">IF(B727="","",IF(LEFT(B727,3)="INT","Intramuraal",IF(LEFT(B727,3)="GVS","GVS","")))</f>
        <v>Intramuraal</v>
      </c>
      <c r="D727" s="14" t="str">
        <f aca="false">IF(B727="","",IFERROR(INDEX(Intramuraal!$F:$F,MATCH(B727,Intramuraal!$A:$A,0)),IFERROR(INDEX(GVS!$F:$F,MATCH(B727,GVS!$A:$A,0)),"onbekend ID")))</f>
        <v>niraparib (Zejula®)</v>
      </c>
      <c r="E727" s="15" t="n">
        <f aca="false">IF(B727="","",IFERROR(IF(INDEX(Intramuraal!$C:$C,MATCH(B727,Intramuraal!$A:$A,0))="","",INDEX(Intramuraal!$C:$C,MATCH(B727,Intramuraal!$A:$A,0))),IFERROR(IF(INDEX(GVS!$C:$C,MATCH(B727,GVS!$A:$A,0))="","",INDEX(GVS!$C:$C,MATCH(B727,GVS!$A:$A,0))),"")))</f>
        <v>44371</v>
      </c>
      <c r="F727" s="14" t="str">
        <f aca="false">IF(B727="","",IFERROR(IF(INDEX(Intramuraal!$J:$J,MATCH(B727,Intramuraal!$A:$A,0))="","",INDEX(Intramuraal!$J:$J,MATCH(B727,Intramuraal!$A:$A,0))),IFERROR(IF(INDEX(GVS!$J:$J,MATCH(B727,GVS!$A:$A,0))="","",INDEX(GVS!$J:$J,MATCH(B727,GVS!$A:$A,0))),"")))</f>
        <v>Oncologie (solide tumoren)</v>
      </c>
      <c r="G727" s="14" t="str">
        <f aca="false">IF(B727="","",IFERROR(IF(INDEX(Intramuraal!$N:$N,MATCH(B727,Intramuraal!$A:$A,0))="","",INDEX(Intramuraal!$N:$N,MATCH(B727,Intramuraal!$A:$A,0))),IFERROR(IF(INDEX(GVS!$N:$N,MATCH(B727,GVS!$A:$A,0))="","",INDEX(GVS!$N:$N,MATCH(B727,GVS!$A:$A,0))),"")))</f>
        <v>Gynaecologische tumoren</v>
      </c>
      <c r="H727" s="14" t="str">
        <f aca="false">IF(B727="","",IFERROR(IF(INDEX(Intramuraal!$O:$O,MATCH(B727,Intramuraal!$A:$A,0))="","",INDEX(Intramuraal!$O:$O,MATCH(B727,Intramuraal!$A:$A,0))),IFERROR(IF(INDEX(GVS!$O:$O,MATCH(B727,GVS!$A:$A,0))="","",INDEX(GVS!$O:$O,MATCH(B727,GVS!$A:$A,0))),"")))</f>
        <v>Onderhoud / consolidatie</v>
      </c>
      <c r="I727" s="14" t="s">
        <v>7532</v>
      </c>
      <c r="J727" s="14" t="s">
        <v>7599</v>
      </c>
      <c r="K727" s="16" t="s">
        <v>10147</v>
      </c>
      <c r="L727" s="14" t="s">
        <v>7549</v>
      </c>
      <c r="M727" s="14" t="s">
        <v>7536</v>
      </c>
      <c r="N727" s="16" t="s">
        <v>10148</v>
      </c>
      <c r="O727" s="14" t="s">
        <v>7607</v>
      </c>
      <c r="P727" s="14" t="s">
        <v>8400</v>
      </c>
      <c r="Q727" s="16"/>
      <c r="R727" s="14" t="s">
        <v>10149</v>
      </c>
      <c r="S727" s="14" t="s">
        <v>10033</v>
      </c>
      <c r="T727" s="15" t="n">
        <v>46289</v>
      </c>
      <c r="U727" s="14" t="s">
        <v>168</v>
      </c>
    </row>
    <row r="728" customFormat="false" ht="57" hidden="false" customHeight="true" outlineLevel="0" collapsed="false">
      <c r="A728" s="14" t="str">
        <f aca="false">IF(B728="","","ARG-"&amp;TEXT(ROW()-1,"0000"))</f>
        <v>ARG-0727</v>
      </c>
      <c r="B728" s="14" t="s">
        <v>2017</v>
      </c>
      <c r="C728" s="14" t="str">
        <f aca="false">IF(B728="","",IF(LEFT(B728,3)="INT","Intramuraal",IF(LEFT(B728,3)="GVS","GVS","")))</f>
        <v>Intramuraal</v>
      </c>
      <c r="D728" s="14" t="str">
        <f aca="false">IF(B728="","",IFERROR(INDEX(Intramuraal!$F:$F,MATCH(B728,Intramuraal!$A:$A,0)),IFERROR(INDEX(GVS!$F:$F,MATCH(B728,GVS!$A:$A,0)),"onbekend ID")))</f>
        <v>niraparib (Zejula®)</v>
      </c>
      <c r="E728" s="15" t="n">
        <f aca="false">IF(B728="","",IFERROR(IF(INDEX(Intramuraal!$C:$C,MATCH(B728,Intramuraal!$A:$A,0))="","",INDEX(Intramuraal!$C:$C,MATCH(B728,Intramuraal!$A:$A,0))),IFERROR(IF(INDEX(GVS!$C:$C,MATCH(B728,GVS!$A:$A,0))="","",INDEX(GVS!$C:$C,MATCH(B728,GVS!$A:$A,0))),"")))</f>
        <v>44371</v>
      </c>
      <c r="F728" s="14" t="str">
        <f aca="false">IF(B728="","",IFERROR(IF(INDEX(Intramuraal!$J:$J,MATCH(B728,Intramuraal!$A:$A,0))="","",INDEX(Intramuraal!$J:$J,MATCH(B728,Intramuraal!$A:$A,0))),IFERROR(IF(INDEX(GVS!$J:$J,MATCH(B728,GVS!$A:$A,0))="","",INDEX(GVS!$J:$J,MATCH(B728,GVS!$A:$A,0))),"")))</f>
        <v>Oncologie (solide tumoren)</v>
      </c>
      <c r="G728" s="14" t="str">
        <f aca="false">IF(B728="","",IFERROR(IF(INDEX(Intramuraal!$N:$N,MATCH(B728,Intramuraal!$A:$A,0))="","",INDEX(Intramuraal!$N:$N,MATCH(B728,Intramuraal!$A:$A,0))),IFERROR(IF(INDEX(GVS!$N:$N,MATCH(B728,GVS!$A:$A,0))="","",INDEX(GVS!$N:$N,MATCH(B728,GVS!$A:$A,0))),"")))</f>
        <v>Gynaecologische tumoren</v>
      </c>
      <c r="H728" s="14" t="str">
        <f aca="false">IF(B728="","",IFERROR(IF(INDEX(Intramuraal!$O:$O,MATCH(B728,Intramuraal!$A:$A,0))="","",INDEX(Intramuraal!$O:$O,MATCH(B728,Intramuraal!$A:$A,0))),IFERROR(IF(INDEX(GVS!$O:$O,MATCH(B728,GVS!$A:$A,0))="","",INDEX(GVS!$O:$O,MATCH(B728,GVS!$A:$A,0))),"")))</f>
        <v>Onderhoud / consolidatie</v>
      </c>
      <c r="I728" s="14" t="s">
        <v>7580</v>
      </c>
      <c r="J728" s="14" t="s">
        <v>7604</v>
      </c>
      <c r="K728" s="16" t="s">
        <v>10150</v>
      </c>
      <c r="L728" s="14" t="s">
        <v>7535</v>
      </c>
      <c r="M728" s="14" t="s">
        <v>7536</v>
      </c>
      <c r="N728" s="16" t="s">
        <v>10151</v>
      </c>
      <c r="O728" s="14" t="s">
        <v>7607</v>
      </c>
      <c r="P728" s="14" t="s">
        <v>9075</v>
      </c>
      <c r="Q728" s="16"/>
      <c r="R728" s="14" t="s">
        <v>10152</v>
      </c>
      <c r="S728" s="14" t="s">
        <v>10033</v>
      </c>
      <c r="T728" s="15" t="n">
        <v>46289</v>
      </c>
      <c r="U728" s="14" t="s">
        <v>168</v>
      </c>
    </row>
    <row r="729" customFormat="false" ht="68.25" hidden="false" customHeight="true" outlineLevel="0" collapsed="false">
      <c r="A729" s="14" t="str">
        <f aca="false">IF(B729="","","ARG-"&amp;TEXT(ROW()-1,"0000"))</f>
        <v>ARG-0728</v>
      </c>
      <c r="B729" s="14" t="s">
        <v>2017</v>
      </c>
      <c r="C729" s="14" t="str">
        <f aca="false">IF(B729="","",IF(LEFT(B729,3)="INT","Intramuraal",IF(LEFT(B729,3)="GVS","GVS","")))</f>
        <v>Intramuraal</v>
      </c>
      <c r="D729" s="14" t="str">
        <f aca="false">IF(B729="","",IFERROR(INDEX(Intramuraal!$F:$F,MATCH(B729,Intramuraal!$A:$A,0)),IFERROR(INDEX(GVS!$F:$F,MATCH(B729,GVS!$A:$A,0)),"onbekend ID")))</f>
        <v>niraparib (Zejula®)</v>
      </c>
      <c r="E729" s="15" t="n">
        <f aca="false">IF(B729="","",IFERROR(IF(INDEX(Intramuraal!$C:$C,MATCH(B729,Intramuraal!$A:$A,0))="","",INDEX(Intramuraal!$C:$C,MATCH(B729,Intramuraal!$A:$A,0))),IFERROR(IF(INDEX(GVS!$C:$C,MATCH(B729,GVS!$A:$A,0))="","",INDEX(GVS!$C:$C,MATCH(B729,GVS!$A:$A,0))),"")))</f>
        <v>44371</v>
      </c>
      <c r="F729" s="14" t="str">
        <f aca="false">IF(B729="","",IFERROR(IF(INDEX(Intramuraal!$J:$J,MATCH(B729,Intramuraal!$A:$A,0))="","",INDEX(Intramuraal!$J:$J,MATCH(B729,Intramuraal!$A:$A,0))),IFERROR(IF(INDEX(GVS!$J:$J,MATCH(B729,GVS!$A:$A,0))="","",INDEX(GVS!$J:$J,MATCH(B729,GVS!$A:$A,0))),"")))</f>
        <v>Oncologie (solide tumoren)</v>
      </c>
      <c r="G729" s="14" t="str">
        <f aca="false">IF(B729="","",IFERROR(IF(INDEX(Intramuraal!$N:$N,MATCH(B729,Intramuraal!$A:$A,0))="","",INDEX(Intramuraal!$N:$N,MATCH(B729,Intramuraal!$A:$A,0))),IFERROR(IF(INDEX(GVS!$N:$N,MATCH(B729,GVS!$A:$A,0))="","",INDEX(GVS!$N:$N,MATCH(B729,GVS!$A:$A,0))),"")))</f>
        <v>Gynaecologische tumoren</v>
      </c>
      <c r="H729" s="14" t="str">
        <f aca="false">IF(B729="","",IFERROR(IF(INDEX(Intramuraal!$O:$O,MATCH(B729,Intramuraal!$A:$A,0))="","",INDEX(Intramuraal!$O:$O,MATCH(B729,Intramuraal!$A:$A,0))),IFERROR(IF(INDEX(GVS!$O:$O,MATCH(B729,GVS!$A:$A,0))="","",INDEX(GVS!$O:$O,MATCH(B729,GVS!$A:$A,0))),"")))</f>
        <v>Onderhoud / consolidatie</v>
      </c>
      <c r="I729" s="14" t="s">
        <v>7617</v>
      </c>
      <c r="J729" s="14" t="s">
        <v>7621</v>
      </c>
      <c r="K729" s="16" t="s">
        <v>10153</v>
      </c>
      <c r="L729" s="14" t="s">
        <v>7549</v>
      </c>
      <c r="M729" s="14" t="s">
        <v>7536</v>
      </c>
      <c r="N729" s="16" t="s">
        <v>10154</v>
      </c>
      <c r="O729" s="14" t="s">
        <v>7614</v>
      </c>
      <c r="P729" s="14" t="s">
        <v>10155</v>
      </c>
      <c r="Q729" s="16"/>
      <c r="R729" s="14" t="s">
        <v>10156</v>
      </c>
      <c r="S729" s="14" t="s">
        <v>10033</v>
      </c>
      <c r="T729" s="15" t="n">
        <v>46289</v>
      </c>
      <c r="U729" s="14" t="s">
        <v>168</v>
      </c>
    </row>
    <row r="730" customFormat="false" ht="34.5" hidden="false" customHeight="true" outlineLevel="0" collapsed="false">
      <c r="A730" s="14" t="str">
        <f aca="false">IF(B730="","","ARG-"&amp;TEXT(ROW()-1,"0000"))</f>
        <v>ARG-0729</v>
      </c>
      <c r="B730" s="14" t="s">
        <v>2017</v>
      </c>
      <c r="C730" s="14" t="str">
        <f aca="false">IF(B730="","",IF(LEFT(B730,3)="INT","Intramuraal",IF(LEFT(B730,3)="GVS","GVS","")))</f>
        <v>Intramuraal</v>
      </c>
      <c r="D730" s="14" t="str">
        <f aca="false">IF(B730="","",IFERROR(INDEX(Intramuraal!$F:$F,MATCH(B730,Intramuraal!$A:$A,0)),IFERROR(INDEX(GVS!$F:$F,MATCH(B730,GVS!$A:$A,0)),"onbekend ID")))</f>
        <v>niraparib (Zejula®)</v>
      </c>
      <c r="E730" s="15" t="n">
        <f aca="false">IF(B730="","",IFERROR(IF(INDEX(Intramuraal!$C:$C,MATCH(B730,Intramuraal!$A:$A,0))="","",INDEX(Intramuraal!$C:$C,MATCH(B730,Intramuraal!$A:$A,0))),IFERROR(IF(INDEX(GVS!$C:$C,MATCH(B730,GVS!$A:$A,0))="","",INDEX(GVS!$C:$C,MATCH(B730,GVS!$A:$A,0))),"")))</f>
        <v>44371</v>
      </c>
      <c r="F730" s="14" t="str">
        <f aca="false">IF(B730="","",IFERROR(IF(INDEX(Intramuraal!$J:$J,MATCH(B730,Intramuraal!$A:$A,0))="","",INDEX(Intramuraal!$J:$J,MATCH(B730,Intramuraal!$A:$A,0))),IFERROR(IF(INDEX(GVS!$J:$J,MATCH(B730,GVS!$A:$A,0))="","",INDEX(GVS!$J:$J,MATCH(B730,GVS!$A:$A,0))),"")))</f>
        <v>Oncologie (solide tumoren)</v>
      </c>
      <c r="G730" s="14" t="str">
        <f aca="false">IF(B730="","",IFERROR(IF(INDEX(Intramuraal!$N:$N,MATCH(B730,Intramuraal!$A:$A,0))="","",INDEX(Intramuraal!$N:$N,MATCH(B730,Intramuraal!$A:$A,0))),IFERROR(IF(INDEX(GVS!$N:$N,MATCH(B730,GVS!$A:$A,0))="","",INDEX(GVS!$N:$N,MATCH(B730,GVS!$A:$A,0))),"")))</f>
        <v>Gynaecologische tumoren</v>
      </c>
      <c r="H730" s="14" t="str">
        <f aca="false">IF(B730="","",IFERROR(IF(INDEX(Intramuraal!$O:$O,MATCH(B730,Intramuraal!$A:$A,0))="","",INDEX(Intramuraal!$O:$O,MATCH(B730,Intramuraal!$A:$A,0))),IFERROR(IF(INDEX(GVS!$O:$O,MATCH(B730,GVS!$A:$A,0))="","",INDEX(GVS!$O:$O,MATCH(B730,GVS!$A:$A,0))),"")))</f>
        <v>Onderhoud / consolidatie</v>
      </c>
      <c r="I730" s="14" t="s">
        <v>7658</v>
      </c>
      <c r="J730" s="14" t="s">
        <v>7659</v>
      </c>
      <c r="K730" s="16" t="s">
        <v>10157</v>
      </c>
      <c r="L730" s="14" t="s">
        <v>7535</v>
      </c>
      <c r="M730" s="14" t="s">
        <v>7550</v>
      </c>
      <c r="N730" s="16" t="s">
        <v>10158</v>
      </c>
      <c r="O730" s="14" t="s">
        <v>7662</v>
      </c>
      <c r="P730" s="14" t="s">
        <v>9363</v>
      </c>
      <c r="Q730" s="16"/>
      <c r="R730" s="14" t="s">
        <v>10159</v>
      </c>
      <c r="S730" s="14" t="s">
        <v>10033</v>
      </c>
      <c r="T730" s="15" t="n">
        <v>46289</v>
      </c>
      <c r="U730" s="14" t="s">
        <v>168</v>
      </c>
    </row>
    <row r="731" customFormat="false" ht="113.25" hidden="false" customHeight="true" outlineLevel="0" collapsed="false">
      <c r="A731" s="14" t="str">
        <f aca="false">IF(B731="","","ARG-"&amp;TEXT(ROW()-1,"0000"))</f>
        <v>ARG-0730</v>
      </c>
      <c r="B731" s="14" t="s">
        <v>2528</v>
      </c>
      <c r="C731" s="14" t="str">
        <f aca="false">IF(B731="","",IF(LEFT(B731,3)="INT","Intramuraal",IF(LEFT(B731,3)="GVS","GVS","")))</f>
        <v>Intramuraal</v>
      </c>
      <c r="D731" s="14" t="str">
        <f aca="false">IF(B731="","",IFERROR(INDEX(Intramuraal!$F:$F,MATCH(B731,Intramuraal!$A:$A,0)),IFERROR(INDEX(GVS!$F:$F,MATCH(B731,GVS!$A:$A,0)),"onbekend ID")))</f>
        <v>daratumumab (Darzalex®), carfilzomib (Kyprolis®) en isatuximab (Sarclisa®) – slotadvies MM-pilot</v>
      </c>
      <c r="E731" s="15" t="n">
        <f aca="false">IF(B731="","",IFERROR(IF(INDEX(Intramuraal!$C:$C,MATCH(B731,Intramuraal!$A:$A,0))="","",INDEX(Intramuraal!$C:$C,MATCH(B731,Intramuraal!$A:$A,0))),IFERROR(IF(INDEX(GVS!$C:$C,MATCH(B731,GVS!$A:$A,0))="","",INDEX(GVS!$C:$C,MATCH(B731,GVS!$A:$A,0))),"")))</f>
        <v>45684</v>
      </c>
      <c r="F731" s="14" t="str">
        <f aca="false">IF(B731="","",IFERROR(IF(INDEX(Intramuraal!$J:$J,MATCH(B731,Intramuraal!$A:$A,0))="","",INDEX(Intramuraal!$J:$J,MATCH(B731,Intramuraal!$A:$A,0))),IFERROR(IF(INDEX(GVS!$J:$J,MATCH(B731,GVS!$A:$A,0))="","",INDEX(GVS!$J:$J,MATCH(B731,GVS!$A:$A,0))),"")))</f>
        <v>Hemato-oncologie</v>
      </c>
      <c r="G731" s="14" t="str">
        <f aca="false">IF(B731="","",IFERROR(IF(INDEX(Intramuraal!$N:$N,MATCH(B731,Intramuraal!$A:$A,0))="","",INDEX(Intramuraal!$N:$N,MATCH(B731,Intramuraal!$A:$A,0))),IFERROR(IF(INDEX(GVS!$N:$N,MATCH(B731,GVS!$A:$A,0))="","",INDEX(GVS!$N:$N,MATCH(B731,GVS!$A:$A,0))),"")))</f>
        <v>Multipel myeloom</v>
      </c>
      <c r="H731" s="14" t="str">
        <f aca="false">IF(B731="","",IFERROR(IF(INDEX(Intramuraal!$O:$O,MATCH(B731,Intramuraal!$A:$A,0))="","",INDEX(Intramuraal!$O:$O,MATCH(B731,Intramuraal!$A:$A,0))),IFERROR(IF(INDEX(GVS!$O:$O,MATCH(B731,GVS!$A:$A,0))="","",INDEX(GVS!$O:$O,MATCH(B731,GVS!$A:$A,0))),"")))</f>
        <v>Meerdere lijnen / indicatiebreed</v>
      </c>
      <c r="I731" s="14" t="s">
        <v>7580</v>
      </c>
      <c r="J731" s="14" t="s">
        <v>2691</v>
      </c>
      <c r="K731" s="16" t="s">
        <v>10160</v>
      </c>
      <c r="L731" s="14" t="s">
        <v>7566</v>
      </c>
      <c r="M731" s="14" t="s">
        <v>7536</v>
      </c>
      <c r="N731" s="16" t="s">
        <v>10161</v>
      </c>
      <c r="O731" s="14" t="s">
        <v>7607</v>
      </c>
      <c r="P731" s="14" t="s">
        <v>10162</v>
      </c>
      <c r="Q731" s="16"/>
      <c r="R731" s="14" t="s">
        <v>10163</v>
      </c>
      <c r="S731" s="14" t="s">
        <v>10033</v>
      </c>
      <c r="T731" s="15" t="n">
        <v>46289</v>
      </c>
      <c r="U731" s="14" t="s">
        <v>168</v>
      </c>
    </row>
    <row r="732" customFormat="false" ht="102" hidden="false" customHeight="true" outlineLevel="0" collapsed="false">
      <c r="A732" s="14" t="str">
        <f aca="false">IF(B732="","","ARG-"&amp;TEXT(ROW()-1,"0000"))</f>
        <v>ARG-0731</v>
      </c>
      <c r="B732" s="14" t="s">
        <v>2528</v>
      </c>
      <c r="C732" s="14" t="str">
        <f aca="false">IF(B732="","",IF(LEFT(B732,3)="INT","Intramuraal",IF(LEFT(B732,3)="GVS","GVS","")))</f>
        <v>Intramuraal</v>
      </c>
      <c r="D732" s="14" t="str">
        <f aca="false">IF(B732="","",IFERROR(INDEX(Intramuraal!$F:$F,MATCH(B732,Intramuraal!$A:$A,0)),IFERROR(INDEX(GVS!$F:$F,MATCH(B732,GVS!$A:$A,0)),"onbekend ID")))</f>
        <v>daratumumab (Darzalex®), carfilzomib (Kyprolis®) en isatuximab (Sarclisa®) – slotadvies MM-pilot</v>
      </c>
      <c r="E732" s="15" t="n">
        <f aca="false">IF(B732="","",IFERROR(IF(INDEX(Intramuraal!$C:$C,MATCH(B732,Intramuraal!$A:$A,0))="","",INDEX(Intramuraal!$C:$C,MATCH(B732,Intramuraal!$A:$A,0))),IFERROR(IF(INDEX(GVS!$C:$C,MATCH(B732,GVS!$A:$A,0))="","",INDEX(GVS!$C:$C,MATCH(B732,GVS!$A:$A,0))),"")))</f>
        <v>45684</v>
      </c>
      <c r="F732" s="14" t="str">
        <f aca="false">IF(B732="","",IFERROR(IF(INDEX(Intramuraal!$J:$J,MATCH(B732,Intramuraal!$A:$A,0))="","",INDEX(Intramuraal!$J:$J,MATCH(B732,Intramuraal!$A:$A,0))),IFERROR(IF(INDEX(GVS!$J:$J,MATCH(B732,GVS!$A:$A,0))="","",INDEX(GVS!$J:$J,MATCH(B732,GVS!$A:$A,0))),"")))</f>
        <v>Hemato-oncologie</v>
      </c>
      <c r="G732" s="14" t="str">
        <f aca="false">IF(B732="","",IFERROR(IF(INDEX(Intramuraal!$N:$N,MATCH(B732,Intramuraal!$A:$A,0))="","",INDEX(Intramuraal!$N:$N,MATCH(B732,Intramuraal!$A:$A,0))),IFERROR(IF(INDEX(GVS!$N:$N,MATCH(B732,GVS!$A:$A,0))="","",INDEX(GVS!$N:$N,MATCH(B732,GVS!$A:$A,0))),"")))</f>
        <v>Multipel myeloom</v>
      </c>
      <c r="H732" s="14" t="str">
        <f aca="false">IF(B732="","",IFERROR(IF(INDEX(Intramuraal!$O:$O,MATCH(B732,Intramuraal!$A:$A,0))="","",INDEX(Intramuraal!$O:$O,MATCH(B732,Intramuraal!$A:$A,0))),IFERROR(IF(INDEX(GVS!$O:$O,MATCH(B732,GVS!$A:$A,0))="","",INDEX(GVS!$O:$O,MATCH(B732,GVS!$A:$A,0))),"")))</f>
        <v>Meerdere lijnen / indicatiebreed</v>
      </c>
      <c r="I732" s="14" t="s">
        <v>7580</v>
      </c>
      <c r="J732" s="14" t="s">
        <v>7604</v>
      </c>
      <c r="K732" s="16" t="s">
        <v>10164</v>
      </c>
      <c r="L732" s="14" t="s">
        <v>7586</v>
      </c>
      <c r="M732" s="14" t="s">
        <v>7536</v>
      </c>
      <c r="N732" s="16" t="s">
        <v>10165</v>
      </c>
      <c r="O732" s="14" t="s">
        <v>7784</v>
      </c>
      <c r="P732" s="14" t="s">
        <v>10166</v>
      </c>
      <c r="Q732" s="16"/>
      <c r="R732" s="14" t="s">
        <v>10167</v>
      </c>
      <c r="S732" s="14" t="s">
        <v>10033</v>
      </c>
      <c r="T732" s="15" t="n">
        <v>46289</v>
      </c>
      <c r="U732" s="14" t="s">
        <v>168</v>
      </c>
    </row>
    <row r="733" customFormat="false" ht="68.25" hidden="false" customHeight="true" outlineLevel="0" collapsed="false">
      <c r="A733" s="14" t="str">
        <f aca="false">IF(B733="","","ARG-"&amp;TEXT(ROW()-1,"0000"))</f>
        <v>ARG-0732</v>
      </c>
      <c r="B733" s="14" t="s">
        <v>2528</v>
      </c>
      <c r="C733" s="14" t="str">
        <f aca="false">IF(B733="","",IF(LEFT(B733,3)="INT","Intramuraal",IF(LEFT(B733,3)="GVS","GVS","")))</f>
        <v>Intramuraal</v>
      </c>
      <c r="D733" s="14" t="str">
        <f aca="false">IF(B733="","",IFERROR(INDEX(Intramuraal!$F:$F,MATCH(B733,Intramuraal!$A:$A,0)),IFERROR(INDEX(GVS!$F:$F,MATCH(B733,GVS!$A:$A,0)),"onbekend ID")))</f>
        <v>daratumumab (Darzalex®), carfilzomib (Kyprolis®) en isatuximab (Sarclisa®) – slotadvies MM-pilot</v>
      </c>
      <c r="E733" s="15" t="n">
        <f aca="false">IF(B733="","",IFERROR(IF(INDEX(Intramuraal!$C:$C,MATCH(B733,Intramuraal!$A:$A,0))="","",INDEX(Intramuraal!$C:$C,MATCH(B733,Intramuraal!$A:$A,0))),IFERROR(IF(INDEX(GVS!$C:$C,MATCH(B733,GVS!$A:$A,0))="","",INDEX(GVS!$C:$C,MATCH(B733,GVS!$A:$A,0))),"")))</f>
        <v>45684</v>
      </c>
      <c r="F733" s="14" t="str">
        <f aca="false">IF(B733="","",IFERROR(IF(INDEX(Intramuraal!$J:$J,MATCH(B733,Intramuraal!$A:$A,0))="","",INDEX(Intramuraal!$J:$J,MATCH(B733,Intramuraal!$A:$A,0))),IFERROR(IF(INDEX(GVS!$J:$J,MATCH(B733,GVS!$A:$A,0))="","",INDEX(GVS!$J:$J,MATCH(B733,GVS!$A:$A,0))),"")))</f>
        <v>Hemato-oncologie</v>
      </c>
      <c r="G733" s="14" t="str">
        <f aca="false">IF(B733="","",IFERROR(IF(INDEX(Intramuraal!$N:$N,MATCH(B733,Intramuraal!$A:$A,0))="","",INDEX(Intramuraal!$N:$N,MATCH(B733,Intramuraal!$A:$A,0))),IFERROR(IF(INDEX(GVS!$N:$N,MATCH(B733,GVS!$A:$A,0))="","",INDEX(GVS!$N:$N,MATCH(B733,GVS!$A:$A,0))),"")))</f>
        <v>Multipel myeloom</v>
      </c>
      <c r="H733" s="14" t="str">
        <f aca="false">IF(B733="","",IFERROR(IF(INDEX(Intramuraal!$O:$O,MATCH(B733,Intramuraal!$A:$A,0))="","",INDEX(Intramuraal!$O:$O,MATCH(B733,Intramuraal!$A:$A,0))),IFERROR(IF(INDEX(GVS!$O:$O,MATCH(B733,GVS!$A:$A,0))="","",INDEX(GVS!$O:$O,MATCH(B733,GVS!$A:$A,0))),"")))</f>
        <v>Meerdere lijnen / indicatiebreed</v>
      </c>
      <c r="I733" s="14" t="s">
        <v>7532</v>
      </c>
      <c r="J733" s="14" t="s">
        <v>7564</v>
      </c>
      <c r="K733" s="16" t="s">
        <v>10168</v>
      </c>
      <c r="L733" s="14" t="s">
        <v>7549</v>
      </c>
      <c r="M733" s="14" t="s">
        <v>7543</v>
      </c>
      <c r="N733" s="16" t="s">
        <v>10169</v>
      </c>
      <c r="O733" s="14" t="s">
        <v>7607</v>
      </c>
      <c r="P733" s="14" t="s">
        <v>10170</v>
      </c>
      <c r="Q733" s="16"/>
      <c r="R733" s="14" t="s">
        <v>10171</v>
      </c>
      <c r="S733" s="14" t="s">
        <v>10033</v>
      </c>
      <c r="T733" s="15" t="n">
        <v>46289</v>
      </c>
      <c r="U733" s="14" t="s">
        <v>168</v>
      </c>
    </row>
    <row r="734" customFormat="false" ht="57" hidden="false" customHeight="true" outlineLevel="0" collapsed="false">
      <c r="A734" s="14" t="str">
        <f aca="false">IF(B734="","","ARG-"&amp;TEXT(ROW()-1,"0000"))</f>
        <v>ARG-0733</v>
      </c>
      <c r="B734" s="14" t="s">
        <v>2528</v>
      </c>
      <c r="C734" s="14" t="str">
        <f aca="false">IF(B734="","",IF(LEFT(B734,3)="INT","Intramuraal",IF(LEFT(B734,3)="GVS","GVS","")))</f>
        <v>Intramuraal</v>
      </c>
      <c r="D734" s="14" t="str">
        <f aca="false">IF(B734="","",IFERROR(INDEX(Intramuraal!$F:$F,MATCH(B734,Intramuraal!$A:$A,0)),IFERROR(INDEX(GVS!$F:$F,MATCH(B734,GVS!$A:$A,0)),"onbekend ID")))</f>
        <v>daratumumab (Darzalex®), carfilzomib (Kyprolis®) en isatuximab (Sarclisa®) – slotadvies MM-pilot</v>
      </c>
      <c r="E734" s="15" t="n">
        <f aca="false">IF(B734="","",IFERROR(IF(INDEX(Intramuraal!$C:$C,MATCH(B734,Intramuraal!$A:$A,0))="","",INDEX(Intramuraal!$C:$C,MATCH(B734,Intramuraal!$A:$A,0))),IFERROR(IF(INDEX(GVS!$C:$C,MATCH(B734,GVS!$A:$A,0))="","",INDEX(GVS!$C:$C,MATCH(B734,GVS!$A:$A,0))),"")))</f>
        <v>45684</v>
      </c>
      <c r="F734" s="14" t="str">
        <f aca="false">IF(B734="","",IFERROR(IF(INDEX(Intramuraal!$J:$J,MATCH(B734,Intramuraal!$A:$A,0))="","",INDEX(Intramuraal!$J:$J,MATCH(B734,Intramuraal!$A:$A,0))),IFERROR(IF(INDEX(GVS!$J:$J,MATCH(B734,GVS!$A:$A,0))="","",INDEX(GVS!$J:$J,MATCH(B734,GVS!$A:$A,0))),"")))</f>
        <v>Hemato-oncologie</v>
      </c>
      <c r="G734" s="14" t="str">
        <f aca="false">IF(B734="","",IFERROR(IF(INDEX(Intramuraal!$N:$N,MATCH(B734,Intramuraal!$A:$A,0))="","",INDEX(Intramuraal!$N:$N,MATCH(B734,Intramuraal!$A:$A,0))),IFERROR(IF(INDEX(GVS!$N:$N,MATCH(B734,GVS!$A:$A,0))="","",INDEX(GVS!$N:$N,MATCH(B734,GVS!$A:$A,0))),"")))</f>
        <v>Multipel myeloom</v>
      </c>
      <c r="H734" s="14" t="str">
        <f aca="false">IF(B734="","",IFERROR(IF(INDEX(Intramuraal!$O:$O,MATCH(B734,Intramuraal!$A:$A,0))="","",INDEX(Intramuraal!$O:$O,MATCH(B734,Intramuraal!$A:$A,0))),IFERROR(IF(INDEX(GVS!$O:$O,MATCH(B734,GVS!$A:$A,0))="","",INDEX(GVS!$O:$O,MATCH(B734,GVS!$A:$A,0))),"")))</f>
        <v>Meerdere lijnen / indicatiebreed</v>
      </c>
      <c r="I734" s="14" t="s">
        <v>7658</v>
      </c>
      <c r="J734" s="14" t="s">
        <v>7659</v>
      </c>
      <c r="K734" s="16" t="s">
        <v>10172</v>
      </c>
      <c r="L734" s="14" t="s">
        <v>7549</v>
      </c>
      <c r="M734" s="14" t="s">
        <v>7543</v>
      </c>
      <c r="N734" s="16" t="s">
        <v>10173</v>
      </c>
      <c r="O734" s="14" t="s">
        <v>7662</v>
      </c>
      <c r="P734" s="14" t="s">
        <v>10174</v>
      </c>
      <c r="Q734" s="16"/>
      <c r="R734" s="14" t="s">
        <v>10175</v>
      </c>
      <c r="S734" s="14" t="s">
        <v>10033</v>
      </c>
      <c r="T734" s="15" t="n">
        <v>46289</v>
      </c>
      <c r="U734" s="14" t="s">
        <v>168</v>
      </c>
    </row>
    <row r="735" customFormat="false" ht="68.25" hidden="false" customHeight="true" outlineLevel="0" collapsed="false">
      <c r="A735" s="14" t="str">
        <f aca="false">IF(B735="","","ARG-"&amp;TEXT(ROW()-1,"0000"))</f>
        <v>ARG-0734</v>
      </c>
      <c r="B735" s="14" t="s">
        <v>2528</v>
      </c>
      <c r="C735" s="14" t="str">
        <f aca="false">IF(B735="","",IF(LEFT(B735,3)="INT","Intramuraal",IF(LEFT(B735,3)="GVS","GVS","")))</f>
        <v>Intramuraal</v>
      </c>
      <c r="D735" s="14" t="str">
        <f aca="false">IF(B735="","",IFERROR(INDEX(Intramuraal!$F:$F,MATCH(B735,Intramuraal!$A:$A,0)),IFERROR(INDEX(GVS!$F:$F,MATCH(B735,GVS!$A:$A,0)),"onbekend ID")))</f>
        <v>daratumumab (Darzalex®), carfilzomib (Kyprolis®) en isatuximab (Sarclisa®) – slotadvies MM-pilot</v>
      </c>
      <c r="E735" s="15" t="n">
        <f aca="false">IF(B735="","",IFERROR(IF(INDEX(Intramuraal!$C:$C,MATCH(B735,Intramuraal!$A:$A,0))="","",INDEX(Intramuraal!$C:$C,MATCH(B735,Intramuraal!$A:$A,0))),IFERROR(IF(INDEX(GVS!$C:$C,MATCH(B735,GVS!$A:$A,0))="","",INDEX(GVS!$C:$C,MATCH(B735,GVS!$A:$A,0))),"")))</f>
        <v>45684</v>
      </c>
      <c r="F735" s="14" t="str">
        <f aca="false">IF(B735="","",IFERROR(IF(INDEX(Intramuraal!$J:$J,MATCH(B735,Intramuraal!$A:$A,0))="","",INDEX(Intramuraal!$J:$J,MATCH(B735,Intramuraal!$A:$A,0))),IFERROR(IF(INDEX(GVS!$J:$J,MATCH(B735,GVS!$A:$A,0))="","",INDEX(GVS!$J:$J,MATCH(B735,GVS!$A:$A,0))),"")))</f>
        <v>Hemato-oncologie</v>
      </c>
      <c r="G735" s="14" t="str">
        <f aca="false">IF(B735="","",IFERROR(IF(INDEX(Intramuraal!$N:$N,MATCH(B735,Intramuraal!$A:$A,0))="","",INDEX(Intramuraal!$N:$N,MATCH(B735,Intramuraal!$A:$A,0))),IFERROR(IF(INDEX(GVS!$N:$N,MATCH(B735,GVS!$A:$A,0))="","",INDEX(GVS!$N:$N,MATCH(B735,GVS!$A:$A,0))),"")))</f>
        <v>Multipel myeloom</v>
      </c>
      <c r="H735" s="14" t="str">
        <f aca="false">IF(B735="","",IFERROR(IF(INDEX(Intramuraal!$O:$O,MATCH(B735,Intramuraal!$A:$A,0))="","",INDEX(Intramuraal!$O:$O,MATCH(B735,Intramuraal!$A:$A,0))),IFERROR(IF(INDEX(GVS!$O:$O,MATCH(B735,GVS!$A:$A,0))="","",INDEX(GVS!$O:$O,MATCH(B735,GVS!$A:$A,0))),"")))</f>
        <v>Meerdere lijnen / indicatiebreed</v>
      </c>
      <c r="I735" s="14" t="s">
        <v>7574</v>
      </c>
      <c r="J735" s="14" t="s">
        <v>7575</v>
      </c>
      <c r="K735" s="16" t="s">
        <v>10176</v>
      </c>
      <c r="L735" s="14" t="s">
        <v>7566</v>
      </c>
      <c r="M735" s="14" t="s">
        <v>7543</v>
      </c>
      <c r="N735" s="16" t="s">
        <v>10177</v>
      </c>
      <c r="O735" s="14" t="s">
        <v>7607</v>
      </c>
      <c r="P735" s="14" t="s">
        <v>10178</v>
      </c>
      <c r="Q735" s="16"/>
      <c r="R735" s="14" t="s">
        <v>10179</v>
      </c>
      <c r="S735" s="14" t="s">
        <v>10033</v>
      </c>
      <c r="T735" s="15" t="n">
        <v>46289</v>
      </c>
      <c r="U735" s="14" t="s">
        <v>168</v>
      </c>
    </row>
    <row r="736" customFormat="false" ht="45.75" hidden="false" customHeight="true" outlineLevel="0" collapsed="false">
      <c r="A736" s="14" t="str">
        <f aca="false">IF(B736="","","ARG-"&amp;TEXT(ROW()-1,"0000"))</f>
        <v>ARG-0735</v>
      </c>
      <c r="B736" s="14" t="s">
        <v>629</v>
      </c>
      <c r="C736" s="14" t="str">
        <f aca="false">IF(B736="","",IF(LEFT(B736,3)="INT","Intramuraal",IF(LEFT(B736,3)="GVS","GVS","")))</f>
        <v>Intramuraal</v>
      </c>
      <c r="D736" s="14" t="str">
        <f aca="false">IF(B736="","",IFERROR(INDEX(Intramuraal!$F:$F,MATCH(B736,Intramuraal!$A:$A,0)),IFERROR(INDEX(GVS!$F:$F,MATCH(B736,GVS!$A:$A,0)),"onbekend ID")))</f>
        <v>tislelizumab (Tevimbra®)</v>
      </c>
      <c r="E736" s="15" t="n">
        <f aca="false">IF(B736="","",IFERROR(IF(INDEX(Intramuraal!$C:$C,MATCH(B736,Intramuraal!$A:$A,0))="","",INDEX(Intramuraal!$C:$C,MATCH(B736,Intramuraal!$A:$A,0))),IFERROR(IF(INDEX(GVS!$C:$C,MATCH(B736,GVS!$A:$A,0))="","",INDEX(GVS!$C:$C,MATCH(B736,GVS!$A:$A,0))),"")))</f>
        <v>46057</v>
      </c>
      <c r="F736" s="14" t="str">
        <f aca="false">IF(B736="","",IFERROR(IF(INDEX(Intramuraal!$J:$J,MATCH(B736,Intramuraal!$A:$A,0))="","",INDEX(Intramuraal!$J:$J,MATCH(B736,Intramuraal!$A:$A,0))),IFERROR(IF(INDEX(GVS!$J:$J,MATCH(B736,GVS!$A:$A,0))="","",INDEX(GVS!$J:$J,MATCH(B736,GVS!$A:$A,0))),"")))</f>
        <v>Oncologie (solide tumoren)</v>
      </c>
      <c r="G736" s="14" t="str">
        <f aca="false">IF(B736="","",IFERROR(IF(INDEX(Intramuraal!$N:$N,MATCH(B736,Intramuraal!$A:$A,0))="","",INDEX(Intramuraal!$N:$N,MATCH(B736,Intramuraal!$A:$A,0))),IFERROR(IF(INDEX(GVS!$N:$N,MATCH(B736,GVS!$A:$A,0))="","",INDEX(GVS!$N:$N,MATCH(B736,GVS!$A:$A,0))),"")))</f>
        <v>Longkanker (NSCLC/SCLC)</v>
      </c>
      <c r="H736" s="14" t="str">
        <f aca="false">IF(B736="","",IFERROR(IF(INDEX(Intramuraal!$O:$O,MATCH(B736,Intramuraal!$A:$A,0))="","",INDEX(Intramuraal!$O:$O,MATCH(B736,Intramuraal!$A:$A,0))),IFERROR(IF(INDEX(GVS!$O:$O,MATCH(B736,GVS!$A:$A,0))="","",INDEX(GVS!$O:$O,MATCH(B736,GVS!$A:$A,0))),"")))</f>
        <v>2e lijn</v>
      </c>
      <c r="I736" s="14" t="s">
        <v>7532</v>
      </c>
      <c r="J736" s="14" t="s">
        <v>7533</v>
      </c>
      <c r="K736" s="16" t="s">
        <v>10180</v>
      </c>
      <c r="L736" s="14" t="s">
        <v>7535</v>
      </c>
      <c r="M736" s="14" t="s">
        <v>7536</v>
      </c>
      <c r="N736" s="16" t="s">
        <v>10181</v>
      </c>
      <c r="O736" s="14" t="s">
        <v>7607</v>
      </c>
      <c r="P736" s="14" t="s">
        <v>8037</v>
      </c>
      <c r="Q736" s="16"/>
      <c r="R736" s="14" t="s">
        <v>10182</v>
      </c>
      <c r="S736" s="14" t="s">
        <v>10033</v>
      </c>
      <c r="T736" s="15" t="n">
        <v>46289</v>
      </c>
      <c r="U736" s="14" t="s">
        <v>168</v>
      </c>
    </row>
    <row r="737" customFormat="false" ht="45.75" hidden="false" customHeight="true" outlineLevel="0" collapsed="false">
      <c r="A737" s="14" t="str">
        <f aca="false">IF(B737="","","ARG-"&amp;TEXT(ROW()-1,"0000"))</f>
        <v>ARG-0736</v>
      </c>
      <c r="B737" s="14" t="s">
        <v>629</v>
      </c>
      <c r="C737" s="14" t="str">
        <f aca="false">IF(B737="","",IF(LEFT(B737,3)="INT","Intramuraal",IF(LEFT(B737,3)="GVS","GVS","")))</f>
        <v>Intramuraal</v>
      </c>
      <c r="D737" s="14" t="str">
        <f aca="false">IF(B737="","",IFERROR(INDEX(Intramuraal!$F:$F,MATCH(B737,Intramuraal!$A:$A,0)),IFERROR(INDEX(GVS!$F:$F,MATCH(B737,GVS!$A:$A,0)),"onbekend ID")))</f>
        <v>tislelizumab (Tevimbra®)</v>
      </c>
      <c r="E737" s="15" t="n">
        <f aca="false">IF(B737="","",IFERROR(IF(INDEX(Intramuraal!$C:$C,MATCH(B737,Intramuraal!$A:$A,0))="","",INDEX(Intramuraal!$C:$C,MATCH(B737,Intramuraal!$A:$A,0))),IFERROR(IF(INDEX(GVS!$C:$C,MATCH(B737,GVS!$A:$A,0))="","",INDEX(GVS!$C:$C,MATCH(B737,GVS!$A:$A,0))),"")))</f>
        <v>46057</v>
      </c>
      <c r="F737" s="14" t="str">
        <f aca="false">IF(B737="","",IFERROR(IF(INDEX(Intramuraal!$J:$J,MATCH(B737,Intramuraal!$A:$A,0))="","",INDEX(Intramuraal!$J:$J,MATCH(B737,Intramuraal!$A:$A,0))),IFERROR(IF(INDEX(GVS!$J:$J,MATCH(B737,GVS!$A:$A,0))="","",INDEX(GVS!$J:$J,MATCH(B737,GVS!$A:$A,0))),"")))</f>
        <v>Oncologie (solide tumoren)</v>
      </c>
      <c r="G737" s="14" t="str">
        <f aca="false">IF(B737="","",IFERROR(IF(INDEX(Intramuraal!$N:$N,MATCH(B737,Intramuraal!$A:$A,0))="","",INDEX(Intramuraal!$N:$N,MATCH(B737,Intramuraal!$A:$A,0))),IFERROR(IF(INDEX(GVS!$N:$N,MATCH(B737,GVS!$A:$A,0))="","",INDEX(GVS!$N:$N,MATCH(B737,GVS!$A:$A,0))),"")))</f>
        <v>Longkanker (NSCLC/SCLC)</v>
      </c>
      <c r="H737" s="14" t="str">
        <f aca="false">IF(B737="","",IFERROR(IF(INDEX(Intramuraal!$O:$O,MATCH(B737,Intramuraal!$A:$A,0))="","",INDEX(Intramuraal!$O:$O,MATCH(B737,Intramuraal!$A:$A,0))),IFERROR(IF(INDEX(GVS!$O:$O,MATCH(B737,GVS!$A:$A,0))="","",INDEX(GVS!$O:$O,MATCH(B737,GVS!$A:$A,0))),"")))</f>
        <v>2e lijn</v>
      </c>
      <c r="I737" s="14" t="s">
        <v>7580</v>
      </c>
      <c r="J737" s="14" t="s">
        <v>7604</v>
      </c>
      <c r="K737" s="16" t="s">
        <v>10183</v>
      </c>
      <c r="L737" s="14" t="s">
        <v>7549</v>
      </c>
      <c r="M737" s="14" t="s">
        <v>7536</v>
      </c>
      <c r="N737" s="16" t="s">
        <v>10184</v>
      </c>
      <c r="O737" s="14" t="s">
        <v>7607</v>
      </c>
      <c r="P737" s="14" t="s">
        <v>10185</v>
      </c>
      <c r="Q737" s="16"/>
      <c r="R737" s="14" t="s">
        <v>10186</v>
      </c>
      <c r="S737" s="14" t="s">
        <v>10033</v>
      </c>
      <c r="T737" s="15" t="n">
        <v>46289</v>
      </c>
      <c r="U737" s="14" t="s">
        <v>168</v>
      </c>
    </row>
    <row r="738" customFormat="false" ht="68.25" hidden="false" customHeight="true" outlineLevel="0" collapsed="false">
      <c r="A738" s="14" t="str">
        <f aca="false">IF(B738="","","ARG-"&amp;TEXT(ROW()-1,"0000"))</f>
        <v>ARG-0737</v>
      </c>
      <c r="B738" s="14" t="s">
        <v>522</v>
      </c>
      <c r="C738" s="14" t="str">
        <f aca="false">IF(B738="","",IF(LEFT(B738,3)="INT","Intramuraal",IF(LEFT(B738,3)="GVS","GVS","")))</f>
        <v>Intramuraal</v>
      </c>
      <c r="D738" s="14" t="str">
        <f aca="false">IF(B738="","",IFERROR(INDEX(Intramuraal!$F:$F,MATCH(B738,Intramuraal!$A:$A,0)),IFERROR(INDEX(GVS!$F:$F,MATCH(B738,GVS!$A:$A,0)),"onbekend ID")))</f>
        <v>venetoclax (Venclyxto®) met obinutuzumab</v>
      </c>
      <c r="E738" s="15" t="n">
        <f aca="false">IF(B738="","",IFERROR(IF(INDEX(Intramuraal!$C:$C,MATCH(B738,Intramuraal!$A:$A,0))="","",INDEX(Intramuraal!$C:$C,MATCH(B738,Intramuraal!$A:$A,0))),IFERROR(IF(INDEX(GVS!$C:$C,MATCH(B738,GVS!$A:$A,0))="","",INDEX(GVS!$C:$C,MATCH(B738,GVS!$A:$A,0))),"")))</f>
        <v>46127</v>
      </c>
      <c r="F738" s="14" t="str">
        <f aca="false">IF(B738="","",IFERROR(IF(INDEX(Intramuraal!$J:$J,MATCH(B738,Intramuraal!$A:$A,0))="","",INDEX(Intramuraal!$J:$J,MATCH(B738,Intramuraal!$A:$A,0))),IFERROR(IF(INDEX(GVS!$J:$J,MATCH(B738,GVS!$A:$A,0))="","",INDEX(GVS!$J:$J,MATCH(B738,GVS!$A:$A,0))),"")))</f>
        <v>Hemato-oncologie</v>
      </c>
      <c r="G738" s="14" t="str">
        <f aca="false">IF(B738="","",IFERROR(IF(INDEX(Intramuraal!$N:$N,MATCH(B738,Intramuraal!$A:$A,0))="","",INDEX(Intramuraal!$N:$N,MATCH(B738,Intramuraal!$A:$A,0))),IFERROR(IF(INDEX(GVS!$N:$N,MATCH(B738,GVS!$A:$A,0))="","",INDEX(GVS!$N:$N,MATCH(B738,GVS!$A:$A,0))),"")))</f>
        <v>CLL</v>
      </c>
      <c r="H738" s="14" t="str">
        <f aca="false">IF(B738="","",IFERROR(IF(INDEX(Intramuraal!$O:$O,MATCH(B738,Intramuraal!$A:$A,0))="","",INDEX(Intramuraal!$O:$O,MATCH(B738,Intramuraal!$A:$A,0))),IFERROR(IF(INDEX(GVS!$O:$O,MATCH(B738,GVS!$A:$A,0))="","",INDEX(GVS!$O:$O,MATCH(B738,GVS!$A:$A,0))),"")))</f>
        <v>1e lijn</v>
      </c>
      <c r="I738" s="14" t="s">
        <v>7580</v>
      </c>
      <c r="J738" s="14" t="s">
        <v>7559</v>
      </c>
      <c r="K738" s="16" t="s">
        <v>10187</v>
      </c>
      <c r="L738" s="14" t="s">
        <v>7586</v>
      </c>
      <c r="M738" s="14" t="s">
        <v>7536</v>
      </c>
      <c r="N738" s="16" t="s">
        <v>10188</v>
      </c>
      <c r="O738" s="14" t="s">
        <v>7607</v>
      </c>
      <c r="P738" s="14" t="s">
        <v>8085</v>
      </c>
      <c r="Q738" s="16"/>
      <c r="R738" s="14" t="s">
        <v>10189</v>
      </c>
      <c r="S738" s="14" t="s">
        <v>10033</v>
      </c>
      <c r="T738" s="15" t="n">
        <v>46289</v>
      </c>
      <c r="U738" s="14" t="s">
        <v>168</v>
      </c>
    </row>
    <row r="739" customFormat="false" ht="57" hidden="false" customHeight="true" outlineLevel="0" collapsed="false">
      <c r="A739" s="14" t="str">
        <f aca="false">IF(B739="","","ARG-"&amp;TEXT(ROW()-1,"0000"))</f>
        <v>ARG-0738</v>
      </c>
      <c r="B739" s="14" t="s">
        <v>522</v>
      </c>
      <c r="C739" s="14" t="str">
        <f aca="false">IF(B739="","",IF(LEFT(B739,3)="INT","Intramuraal",IF(LEFT(B739,3)="GVS","GVS","")))</f>
        <v>Intramuraal</v>
      </c>
      <c r="D739" s="14" t="str">
        <f aca="false">IF(B739="","",IFERROR(INDEX(Intramuraal!$F:$F,MATCH(B739,Intramuraal!$A:$A,0)),IFERROR(INDEX(GVS!$F:$F,MATCH(B739,GVS!$A:$A,0)),"onbekend ID")))</f>
        <v>venetoclax (Venclyxto®) met obinutuzumab</v>
      </c>
      <c r="E739" s="15" t="n">
        <f aca="false">IF(B739="","",IFERROR(IF(INDEX(Intramuraal!$C:$C,MATCH(B739,Intramuraal!$A:$A,0))="","",INDEX(Intramuraal!$C:$C,MATCH(B739,Intramuraal!$A:$A,0))),IFERROR(IF(INDEX(GVS!$C:$C,MATCH(B739,GVS!$A:$A,0))="","",INDEX(GVS!$C:$C,MATCH(B739,GVS!$A:$A,0))),"")))</f>
        <v>46127</v>
      </c>
      <c r="F739" s="14" t="str">
        <f aca="false">IF(B739="","",IFERROR(IF(INDEX(Intramuraal!$J:$J,MATCH(B739,Intramuraal!$A:$A,0))="","",INDEX(Intramuraal!$J:$J,MATCH(B739,Intramuraal!$A:$A,0))),IFERROR(IF(INDEX(GVS!$J:$J,MATCH(B739,GVS!$A:$A,0))="","",INDEX(GVS!$J:$J,MATCH(B739,GVS!$A:$A,0))),"")))</f>
        <v>Hemato-oncologie</v>
      </c>
      <c r="G739" s="14" t="str">
        <f aca="false">IF(B739="","",IFERROR(IF(INDEX(Intramuraal!$N:$N,MATCH(B739,Intramuraal!$A:$A,0))="","",INDEX(Intramuraal!$N:$N,MATCH(B739,Intramuraal!$A:$A,0))),IFERROR(IF(INDEX(GVS!$N:$N,MATCH(B739,GVS!$A:$A,0))="","",INDEX(GVS!$N:$N,MATCH(B739,GVS!$A:$A,0))),"")))</f>
        <v>CLL</v>
      </c>
      <c r="H739" s="14" t="str">
        <f aca="false">IF(B739="","",IFERROR(IF(INDEX(Intramuraal!$O:$O,MATCH(B739,Intramuraal!$A:$A,0))="","",INDEX(Intramuraal!$O:$O,MATCH(B739,Intramuraal!$A:$A,0))),IFERROR(IF(INDEX(GVS!$O:$O,MATCH(B739,GVS!$A:$A,0))="","",INDEX(GVS!$O:$O,MATCH(B739,GVS!$A:$A,0))),"")))</f>
        <v>1e lijn</v>
      </c>
      <c r="I739" s="14" t="s">
        <v>7532</v>
      </c>
      <c r="J739" s="14" t="s">
        <v>7599</v>
      </c>
      <c r="K739" s="16" t="s">
        <v>10190</v>
      </c>
      <c r="L739" s="14" t="s">
        <v>7535</v>
      </c>
      <c r="M739" s="14" t="s">
        <v>7543</v>
      </c>
      <c r="N739" s="16" t="s">
        <v>10191</v>
      </c>
      <c r="O739" s="14" t="s">
        <v>7607</v>
      </c>
      <c r="P739" s="14" t="s">
        <v>8431</v>
      </c>
      <c r="Q739" s="16"/>
      <c r="R739" s="14" t="s">
        <v>10192</v>
      </c>
      <c r="S739" s="14" t="s">
        <v>10033</v>
      </c>
      <c r="T739" s="15" t="n">
        <v>46289</v>
      </c>
      <c r="U739" s="14" t="s">
        <v>168</v>
      </c>
    </row>
    <row r="740" customFormat="false" ht="90.75" hidden="false" customHeight="true" outlineLevel="0" collapsed="false">
      <c r="A740" s="14" t="str">
        <f aca="false">IF(B740="","","ARG-"&amp;TEXT(ROW()-1,"0000"))</f>
        <v>ARG-0739</v>
      </c>
      <c r="B740" s="14" t="s">
        <v>475</v>
      </c>
      <c r="C740" s="14" t="str">
        <f aca="false">IF(B740="","",IF(LEFT(B740,3)="INT","Intramuraal",IF(LEFT(B740,3)="GVS","GVS","")))</f>
        <v>Intramuraal</v>
      </c>
      <c r="D740" s="14" t="str">
        <f aca="false">IF(B740="","",IFERROR(INDEX(Intramuraal!$F:$F,MATCH(B740,Intramuraal!$A:$A,0)),IFERROR(INDEX(GVS!$F:$F,MATCH(B740,GVS!$A:$A,0)),"onbekend ID")))</f>
        <v>isatuximab (Sarclisa®)</v>
      </c>
      <c r="E740" s="15" t="n">
        <f aca="false">IF(B740="","",IFERROR(IF(INDEX(Intramuraal!$C:$C,MATCH(B740,Intramuraal!$A:$A,0))="","",INDEX(Intramuraal!$C:$C,MATCH(B740,Intramuraal!$A:$A,0))),IFERROR(IF(INDEX(GVS!$C:$C,MATCH(B740,GVS!$A:$A,0))="","",INDEX(GVS!$C:$C,MATCH(B740,GVS!$A:$A,0))),"")))</f>
        <v>46155</v>
      </c>
      <c r="F740" s="14" t="str">
        <f aca="false">IF(B740="","",IFERROR(IF(INDEX(Intramuraal!$J:$J,MATCH(B740,Intramuraal!$A:$A,0))="","",INDEX(Intramuraal!$J:$J,MATCH(B740,Intramuraal!$A:$A,0))),IFERROR(IF(INDEX(GVS!$J:$J,MATCH(B740,GVS!$A:$A,0))="","",INDEX(GVS!$J:$J,MATCH(B740,GVS!$A:$A,0))),"")))</f>
        <v>Hemato-oncologie</v>
      </c>
      <c r="G740" s="14" t="str">
        <f aca="false">IF(B740="","",IFERROR(IF(INDEX(Intramuraal!$N:$N,MATCH(B740,Intramuraal!$A:$A,0))="","",INDEX(Intramuraal!$N:$N,MATCH(B740,Intramuraal!$A:$A,0))),IFERROR(IF(INDEX(GVS!$N:$N,MATCH(B740,GVS!$A:$A,0))="","",INDEX(GVS!$N:$N,MATCH(B740,GVS!$A:$A,0))),"")))</f>
        <v>Multipel myeloom</v>
      </c>
      <c r="H740" s="14" t="str">
        <f aca="false">IF(B740="","",IFERROR(IF(INDEX(Intramuraal!$O:$O,MATCH(B740,Intramuraal!$A:$A,0))="","",INDEX(Intramuraal!$O:$O,MATCH(B740,Intramuraal!$A:$A,0))),IFERROR(IF(INDEX(GVS!$O:$O,MATCH(B740,GVS!$A:$A,0))="","",INDEX(GVS!$O:$O,MATCH(B740,GVS!$A:$A,0))),"")))</f>
        <v>1e lijn</v>
      </c>
      <c r="I740" s="14" t="s">
        <v>7532</v>
      </c>
      <c r="J740" s="14" t="s">
        <v>7533</v>
      </c>
      <c r="K740" s="16" t="s">
        <v>10193</v>
      </c>
      <c r="L740" s="14" t="s">
        <v>7535</v>
      </c>
      <c r="M740" s="14" t="s">
        <v>7536</v>
      </c>
      <c r="N740" s="16" t="s">
        <v>10194</v>
      </c>
      <c r="O740" s="14" t="s">
        <v>7607</v>
      </c>
      <c r="P740" s="14" t="s">
        <v>9522</v>
      </c>
      <c r="Q740" s="16"/>
      <c r="R740" s="14" t="s">
        <v>10195</v>
      </c>
      <c r="S740" s="14" t="s">
        <v>10033</v>
      </c>
      <c r="T740" s="15" t="n">
        <v>46289</v>
      </c>
      <c r="U740" s="14" t="s">
        <v>168</v>
      </c>
    </row>
    <row r="741" customFormat="false" ht="79.5" hidden="false" customHeight="true" outlineLevel="0" collapsed="false">
      <c r="A741" s="14" t="str">
        <f aca="false">IF(B741="","","ARG-"&amp;TEXT(ROW()-1,"0000"))</f>
        <v>ARG-0740</v>
      </c>
      <c r="B741" s="14" t="s">
        <v>475</v>
      </c>
      <c r="C741" s="14" t="str">
        <f aca="false">IF(B741="","",IF(LEFT(B741,3)="INT","Intramuraal",IF(LEFT(B741,3)="GVS","GVS","")))</f>
        <v>Intramuraal</v>
      </c>
      <c r="D741" s="14" t="str">
        <f aca="false">IF(B741="","",IFERROR(INDEX(Intramuraal!$F:$F,MATCH(B741,Intramuraal!$A:$A,0)),IFERROR(INDEX(GVS!$F:$F,MATCH(B741,GVS!$A:$A,0)),"onbekend ID")))</f>
        <v>isatuximab (Sarclisa®)</v>
      </c>
      <c r="E741" s="15" t="n">
        <f aca="false">IF(B741="","",IFERROR(IF(INDEX(Intramuraal!$C:$C,MATCH(B741,Intramuraal!$A:$A,0))="","",INDEX(Intramuraal!$C:$C,MATCH(B741,Intramuraal!$A:$A,0))),IFERROR(IF(INDEX(GVS!$C:$C,MATCH(B741,GVS!$A:$A,0))="","",INDEX(GVS!$C:$C,MATCH(B741,GVS!$A:$A,0))),"")))</f>
        <v>46155</v>
      </c>
      <c r="F741" s="14" t="str">
        <f aca="false">IF(B741="","",IFERROR(IF(INDEX(Intramuraal!$J:$J,MATCH(B741,Intramuraal!$A:$A,0))="","",INDEX(Intramuraal!$J:$J,MATCH(B741,Intramuraal!$A:$A,0))),IFERROR(IF(INDEX(GVS!$J:$J,MATCH(B741,GVS!$A:$A,0))="","",INDEX(GVS!$J:$J,MATCH(B741,GVS!$A:$A,0))),"")))</f>
        <v>Hemato-oncologie</v>
      </c>
      <c r="G741" s="14" t="str">
        <f aca="false">IF(B741="","",IFERROR(IF(INDEX(Intramuraal!$N:$N,MATCH(B741,Intramuraal!$A:$A,0))="","",INDEX(Intramuraal!$N:$N,MATCH(B741,Intramuraal!$A:$A,0))),IFERROR(IF(INDEX(GVS!$N:$N,MATCH(B741,GVS!$A:$A,0))="","",INDEX(GVS!$N:$N,MATCH(B741,GVS!$A:$A,0))),"")))</f>
        <v>Multipel myeloom</v>
      </c>
      <c r="H741" s="14" t="str">
        <f aca="false">IF(B741="","",IFERROR(IF(INDEX(Intramuraal!$O:$O,MATCH(B741,Intramuraal!$A:$A,0))="","",INDEX(Intramuraal!$O:$O,MATCH(B741,Intramuraal!$A:$A,0))),IFERROR(IF(INDEX(GVS!$O:$O,MATCH(B741,GVS!$A:$A,0))="","",INDEX(GVS!$O:$O,MATCH(B741,GVS!$A:$A,0))),"")))</f>
        <v>1e lijn</v>
      </c>
      <c r="I741" s="14" t="s">
        <v>7580</v>
      </c>
      <c r="J741" s="14" t="s">
        <v>7604</v>
      </c>
      <c r="K741" s="16" t="s">
        <v>10196</v>
      </c>
      <c r="L741" s="14" t="s">
        <v>7586</v>
      </c>
      <c r="M741" s="14" t="s">
        <v>7536</v>
      </c>
      <c r="N741" s="16" t="s">
        <v>10197</v>
      </c>
      <c r="O741" s="14" t="s">
        <v>7607</v>
      </c>
      <c r="P741" s="14" t="s">
        <v>8427</v>
      </c>
      <c r="Q741" s="16"/>
      <c r="R741" s="14" t="s">
        <v>10198</v>
      </c>
      <c r="S741" s="14" t="s">
        <v>10033</v>
      </c>
      <c r="T741" s="15" t="n">
        <v>46289</v>
      </c>
      <c r="U741" s="14" t="s">
        <v>168</v>
      </c>
    </row>
    <row r="742" customFormat="false" ht="79.5" hidden="false" customHeight="true" outlineLevel="0" collapsed="false">
      <c r="A742" s="14" t="str">
        <f aca="false">IF(B742="","","ARG-"&amp;TEXT(ROW()-1,"0000"))</f>
        <v>ARG-0741</v>
      </c>
      <c r="B742" s="14" t="s">
        <v>475</v>
      </c>
      <c r="C742" s="14" t="str">
        <f aca="false">IF(B742="","",IF(LEFT(B742,3)="INT","Intramuraal",IF(LEFT(B742,3)="GVS","GVS","")))</f>
        <v>Intramuraal</v>
      </c>
      <c r="D742" s="14" t="str">
        <f aca="false">IF(B742="","",IFERROR(INDEX(Intramuraal!$F:$F,MATCH(B742,Intramuraal!$A:$A,0)),IFERROR(INDEX(GVS!$F:$F,MATCH(B742,GVS!$A:$A,0)),"onbekend ID")))</f>
        <v>isatuximab (Sarclisa®)</v>
      </c>
      <c r="E742" s="15" t="n">
        <f aca="false">IF(B742="","",IFERROR(IF(INDEX(Intramuraal!$C:$C,MATCH(B742,Intramuraal!$A:$A,0))="","",INDEX(Intramuraal!$C:$C,MATCH(B742,Intramuraal!$A:$A,0))),IFERROR(IF(INDEX(GVS!$C:$C,MATCH(B742,GVS!$A:$A,0))="","",INDEX(GVS!$C:$C,MATCH(B742,GVS!$A:$A,0))),"")))</f>
        <v>46155</v>
      </c>
      <c r="F742" s="14" t="str">
        <f aca="false">IF(B742="","",IFERROR(IF(INDEX(Intramuraal!$J:$J,MATCH(B742,Intramuraal!$A:$A,0))="","",INDEX(Intramuraal!$J:$J,MATCH(B742,Intramuraal!$A:$A,0))),IFERROR(IF(INDEX(GVS!$J:$J,MATCH(B742,GVS!$A:$A,0))="","",INDEX(GVS!$J:$J,MATCH(B742,GVS!$A:$A,0))),"")))</f>
        <v>Hemato-oncologie</v>
      </c>
      <c r="G742" s="14" t="str">
        <f aca="false">IF(B742="","",IFERROR(IF(INDEX(Intramuraal!$N:$N,MATCH(B742,Intramuraal!$A:$A,0))="","",INDEX(Intramuraal!$N:$N,MATCH(B742,Intramuraal!$A:$A,0))),IFERROR(IF(INDEX(GVS!$N:$N,MATCH(B742,GVS!$A:$A,0))="","",INDEX(GVS!$N:$N,MATCH(B742,GVS!$A:$A,0))),"")))</f>
        <v>Multipel myeloom</v>
      </c>
      <c r="H742" s="14" t="str">
        <f aca="false">IF(B742="","",IFERROR(IF(INDEX(Intramuraal!$O:$O,MATCH(B742,Intramuraal!$A:$A,0))="","",INDEX(Intramuraal!$O:$O,MATCH(B742,Intramuraal!$A:$A,0))),IFERROR(IF(INDEX(GVS!$O:$O,MATCH(B742,GVS!$A:$A,0))="","",INDEX(GVS!$O:$O,MATCH(B742,GVS!$A:$A,0))),"")))</f>
        <v>1e lijn</v>
      </c>
      <c r="I742" s="14" t="s">
        <v>7574</v>
      </c>
      <c r="J742" s="14" t="s">
        <v>7903</v>
      </c>
      <c r="K742" s="16" t="s">
        <v>10199</v>
      </c>
      <c r="L742" s="14" t="s">
        <v>7549</v>
      </c>
      <c r="M742" s="14" t="s">
        <v>7550</v>
      </c>
      <c r="N742" s="16" t="s">
        <v>10200</v>
      </c>
      <c r="O742" s="14" t="s">
        <v>7662</v>
      </c>
      <c r="P742" s="14" t="s">
        <v>9507</v>
      </c>
      <c r="Q742" s="16"/>
      <c r="R742" s="14" t="s">
        <v>10201</v>
      </c>
      <c r="S742" s="14" t="s">
        <v>10033</v>
      </c>
      <c r="T742" s="15" t="n">
        <v>46289</v>
      </c>
      <c r="U742" s="14" t="s">
        <v>168</v>
      </c>
    </row>
    <row r="743" customFormat="false" ht="90.75" hidden="false" customHeight="true" outlineLevel="0" collapsed="false">
      <c r="A743" s="14" t="str">
        <f aca="false">IF(B743="","","ARG-"&amp;TEXT(ROW()-1,"0000"))</f>
        <v>ARG-0742</v>
      </c>
      <c r="B743" s="14" t="s">
        <v>427</v>
      </c>
      <c r="C743" s="14" t="str">
        <f aca="false">IF(B743="","",IF(LEFT(B743,3)="INT","Intramuraal",IF(LEFT(B743,3)="GVS","GVS","")))</f>
        <v>Intramuraal</v>
      </c>
      <c r="D743" s="14" t="str">
        <f aca="false">IF(B743="","",IFERROR(INDEX(Intramuraal!$F:$F,MATCH(B743,Intramuraal!$A:$A,0)),IFERROR(INDEX(GVS!$F:$F,MATCH(B743,GVS!$A:$A,0)),"onbekend ID")))</f>
        <v>ciltacabtagene autoleucel (Carvykti®)</v>
      </c>
      <c r="E743" s="15" t="n">
        <f aca="false">IF(B743="","",IFERROR(IF(INDEX(Intramuraal!$C:$C,MATCH(B743,Intramuraal!$A:$A,0))="","",INDEX(Intramuraal!$C:$C,MATCH(B743,Intramuraal!$A:$A,0))),IFERROR(IF(INDEX(GVS!$C:$C,MATCH(B743,GVS!$A:$A,0))="","",INDEX(GVS!$C:$C,MATCH(B743,GVS!$A:$A,0))),"")))</f>
        <v>46169</v>
      </c>
      <c r="F743" s="14" t="str">
        <f aca="false">IF(B743="","",IFERROR(IF(INDEX(Intramuraal!$J:$J,MATCH(B743,Intramuraal!$A:$A,0))="","",INDEX(Intramuraal!$J:$J,MATCH(B743,Intramuraal!$A:$A,0))),IFERROR(IF(INDEX(GVS!$J:$J,MATCH(B743,GVS!$A:$A,0))="","",INDEX(GVS!$J:$J,MATCH(B743,GVS!$A:$A,0))),"")))</f>
        <v>Hemato-oncologie</v>
      </c>
      <c r="G743" s="14" t="str">
        <f aca="false">IF(B743="","",IFERROR(IF(INDEX(Intramuraal!$N:$N,MATCH(B743,Intramuraal!$A:$A,0))="","",INDEX(Intramuraal!$N:$N,MATCH(B743,Intramuraal!$A:$A,0))),IFERROR(IF(INDEX(GVS!$N:$N,MATCH(B743,GVS!$A:$A,0))="","",INDEX(GVS!$N:$N,MATCH(B743,GVS!$A:$A,0))),"")))</f>
        <v>Multipel myeloom</v>
      </c>
      <c r="H743" s="14" t="str">
        <f aca="false">IF(B743="","",IFERROR(IF(INDEX(Intramuraal!$O:$O,MATCH(B743,Intramuraal!$A:$A,0))="","",INDEX(Intramuraal!$O:$O,MATCH(B743,Intramuraal!$A:$A,0))),IFERROR(IF(INDEX(GVS!$O:$O,MATCH(B743,GVS!$A:$A,0))="","",INDEX(GVS!$O:$O,MATCH(B743,GVS!$A:$A,0))),"")))</f>
        <v>3e lijn of later</v>
      </c>
      <c r="I743" s="14" t="s">
        <v>7580</v>
      </c>
      <c r="J743" s="14" t="s">
        <v>7559</v>
      </c>
      <c r="K743" s="16" t="s">
        <v>10202</v>
      </c>
      <c r="L743" s="14" t="s">
        <v>7535</v>
      </c>
      <c r="M743" s="14" t="s">
        <v>7536</v>
      </c>
      <c r="N743" s="16" t="s">
        <v>10203</v>
      </c>
      <c r="O743" s="14" t="s">
        <v>7607</v>
      </c>
      <c r="P743" s="14" t="s">
        <v>10204</v>
      </c>
      <c r="Q743" s="16"/>
      <c r="R743" s="14" t="s">
        <v>10205</v>
      </c>
      <c r="S743" s="14" t="s">
        <v>10033</v>
      </c>
      <c r="T743" s="15" t="n">
        <v>46289</v>
      </c>
      <c r="U743" s="14" t="s">
        <v>168</v>
      </c>
    </row>
    <row r="744" customFormat="false" ht="68.25" hidden="false" customHeight="true" outlineLevel="0" collapsed="false">
      <c r="A744" s="14" t="str">
        <f aca="false">IF(B744="","","ARG-"&amp;TEXT(ROW()-1,"0000"))</f>
        <v>ARG-0743</v>
      </c>
      <c r="B744" s="14" t="s">
        <v>427</v>
      </c>
      <c r="C744" s="14" t="str">
        <f aca="false">IF(B744="","",IF(LEFT(B744,3)="INT","Intramuraal",IF(LEFT(B744,3)="GVS","GVS","")))</f>
        <v>Intramuraal</v>
      </c>
      <c r="D744" s="14" t="str">
        <f aca="false">IF(B744="","",IFERROR(INDEX(Intramuraal!$F:$F,MATCH(B744,Intramuraal!$A:$A,0)),IFERROR(INDEX(GVS!$F:$F,MATCH(B744,GVS!$A:$A,0)),"onbekend ID")))</f>
        <v>ciltacabtagene autoleucel (Carvykti®)</v>
      </c>
      <c r="E744" s="15" t="n">
        <f aca="false">IF(B744="","",IFERROR(IF(INDEX(Intramuraal!$C:$C,MATCH(B744,Intramuraal!$A:$A,0))="","",INDEX(Intramuraal!$C:$C,MATCH(B744,Intramuraal!$A:$A,0))),IFERROR(IF(INDEX(GVS!$C:$C,MATCH(B744,GVS!$A:$A,0))="","",INDEX(GVS!$C:$C,MATCH(B744,GVS!$A:$A,0))),"")))</f>
        <v>46169</v>
      </c>
      <c r="F744" s="14" t="str">
        <f aca="false">IF(B744="","",IFERROR(IF(INDEX(Intramuraal!$J:$J,MATCH(B744,Intramuraal!$A:$A,0))="","",INDEX(Intramuraal!$J:$J,MATCH(B744,Intramuraal!$A:$A,0))),IFERROR(IF(INDEX(GVS!$J:$J,MATCH(B744,GVS!$A:$A,0))="","",INDEX(GVS!$J:$J,MATCH(B744,GVS!$A:$A,0))),"")))</f>
        <v>Hemato-oncologie</v>
      </c>
      <c r="G744" s="14" t="str">
        <f aca="false">IF(B744="","",IFERROR(IF(INDEX(Intramuraal!$N:$N,MATCH(B744,Intramuraal!$A:$A,0))="","",INDEX(Intramuraal!$N:$N,MATCH(B744,Intramuraal!$A:$A,0))),IFERROR(IF(INDEX(GVS!$N:$N,MATCH(B744,GVS!$A:$A,0))="","",INDEX(GVS!$N:$N,MATCH(B744,GVS!$A:$A,0))),"")))</f>
        <v>Multipel myeloom</v>
      </c>
      <c r="H744" s="14" t="str">
        <f aca="false">IF(B744="","",IFERROR(IF(INDEX(Intramuraal!$O:$O,MATCH(B744,Intramuraal!$A:$A,0))="","",INDEX(Intramuraal!$O:$O,MATCH(B744,Intramuraal!$A:$A,0))),IFERROR(IF(INDEX(GVS!$O:$O,MATCH(B744,GVS!$A:$A,0))="","",INDEX(GVS!$O:$O,MATCH(B744,GVS!$A:$A,0))),"")))</f>
        <v>3e lijn of later</v>
      </c>
      <c r="I744" s="14" t="s">
        <v>7580</v>
      </c>
      <c r="J744" s="14" t="s">
        <v>7604</v>
      </c>
      <c r="K744" s="16" t="s">
        <v>10206</v>
      </c>
      <c r="L744" s="14" t="s">
        <v>7549</v>
      </c>
      <c r="M744" s="14" t="s">
        <v>7536</v>
      </c>
      <c r="N744" s="16" t="s">
        <v>10207</v>
      </c>
      <c r="O744" s="14" t="s">
        <v>7607</v>
      </c>
      <c r="P744" s="14" t="s">
        <v>9780</v>
      </c>
      <c r="Q744" s="16"/>
      <c r="R744" s="14" t="s">
        <v>10208</v>
      </c>
      <c r="S744" s="14" t="s">
        <v>10033</v>
      </c>
      <c r="T744" s="15" t="n">
        <v>46289</v>
      </c>
      <c r="U744" s="14" t="s">
        <v>168</v>
      </c>
    </row>
    <row r="745" customFormat="false" ht="57" hidden="false" customHeight="true" outlineLevel="0" collapsed="false">
      <c r="A745" s="14" t="str">
        <f aca="false">IF(B745="","","ARG-"&amp;TEXT(ROW()-1,"0000"))</f>
        <v>ARG-0744</v>
      </c>
      <c r="B745" s="14" t="s">
        <v>427</v>
      </c>
      <c r="C745" s="14" t="str">
        <f aca="false">IF(B745="","",IF(LEFT(B745,3)="INT","Intramuraal",IF(LEFT(B745,3)="GVS","GVS","")))</f>
        <v>Intramuraal</v>
      </c>
      <c r="D745" s="14" t="str">
        <f aca="false">IF(B745="","",IFERROR(INDEX(Intramuraal!$F:$F,MATCH(B745,Intramuraal!$A:$A,0)),IFERROR(INDEX(GVS!$F:$F,MATCH(B745,GVS!$A:$A,0)),"onbekend ID")))</f>
        <v>ciltacabtagene autoleucel (Carvykti®)</v>
      </c>
      <c r="E745" s="15" t="n">
        <f aca="false">IF(B745="","",IFERROR(IF(INDEX(Intramuraal!$C:$C,MATCH(B745,Intramuraal!$A:$A,0))="","",INDEX(Intramuraal!$C:$C,MATCH(B745,Intramuraal!$A:$A,0))),IFERROR(IF(INDEX(GVS!$C:$C,MATCH(B745,GVS!$A:$A,0))="","",INDEX(GVS!$C:$C,MATCH(B745,GVS!$A:$A,0))),"")))</f>
        <v>46169</v>
      </c>
      <c r="F745" s="14" t="str">
        <f aca="false">IF(B745="","",IFERROR(IF(INDEX(Intramuraal!$J:$J,MATCH(B745,Intramuraal!$A:$A,0))="","",INDEX(Intramuraal!$J:$J,MATCH(B745,Intramuraal!$A:$A,0))),IFERROR(IF(INDEX(GVS!$J:$J,MATCH(B745,GVS!$A:$A,0))="","",INDEX(GVS!$J:$J,MATCH(B745,GVS!$A:$A,0))),"")))</f>
        <v>Hemato-oncologie</v>
      </c>
      <c r="G745" s="14" t="str">
        <f aca="false">IF(B745="","",IFERROR(IF(INDEX(Intramuraal!$N:$N,MATCH(B745,Intramuraal!$A:$A,0))="","",INDEX(Intramuraal!$N:$N,MATCH(B745,Intramuraal!$A:$A,0))),IFERROR(IF(INDEX(GVS!$N:$N,MATCH(B745,GVS!$A:$A,0))="","",INDEX(GVS!$N:$N,MATCH(B745,GVS!$A:$A,0))),"")))</f>
        <v>Multipel myeloom</v>
      </c>
      <c r="H745" s="14" t="str">
        <f aca="false">IF(B745="","",IFERROR(IF(INDEX(Intramuraal!$O:$O,MATCH(B745,Intramuraal!$A:$A,0))="","",INDEX(Intramuraal!$O:$O,MATCH(B745,Intramuraal!$A:$A,0))),IFERROR(IF(INDEX(GVS!$O:$O,MATCH(B745,GVS!$A:$A,0))="","",INDEX(GVS!$O:$O,MATCH(B745,GVS!$A:$A,0))),"")))</f>
        <v>3e lijn of later</v>
      </c>
      <c r="I745" s="14" t="s">
        <v>7570</v>
      </c>
      <c r="J745" s="14" t="s">
        <v>2691</v>
      </c>
      <c r="K745" s="16" t="s">
        <v>10209</v>
      </c>
      <c r="L745" s="14" t="s">
        <v>7566</v>
      </c>
      <c r="M745" s="14" t="s">
        <v>7543</v>
      </c>
      <c r="N745" s="16" t="s">
        <v>10210</v>
      </c>
      <c r="O745" s="14" t="s">
        <v>7607</v>
      </c>
      <c r="P745" s="14" t="s">
        <v>9518</v>
      </c>
      <c r="Q745" s="16"/>
      <c r="R745" s="14" t="s">
        <v>10211</v>
      </c>
      <c r="S745" s="14" t="s">
        <v>10033</v>
      </c>
      <c r="T745" s="15" t="n">
        <v>46289</v>
      </c>
      <c r="U745" s="14" t="s">
        <v>168</v>
      </c>
    </row>
    <row r="746" customFormat="false" ht="79.5" hidden="false" customHeight="true" outlineLevel="0" collapsed="false">
      <c r="A746" s="14" t="str">
        <f aca="false">IF(B746="","","ARG-"&amp;TEXT(ROW()-1,"0000"))</f>
        <v>ARG-0745</v>
      </c>
      <c r="B746" s="14" t="s">
        <v>156</v>
      </c>
      <c r="C746" s="14" t="str">
        <f aca="false">IF(B746="","",IF(LEFT(B746,3)="INT","Intramuraal",IF(LEFT(B746,3)="GVS","GVS","")))</f>
        <v>Intramuraal</v>
      </c>
      <c r="D746" s="14" t="str">
        <f aca="false">IF(B746="","",IFERROR(INDEX(Intramuraal!$F:$F,MATCH(B746,Intramuraal!$A:$A,0)),IFERROR(INDEX(GVS!$F:$F,MATCH(B746,GVS!$A:$A,0)),"onbekend ID")))</f>
        <v>inavolisib (Itovebi®) in combinatie met palbociclib en fulvestrant</v>
      </c>
      <c r="E746" s="15" t="n">
        <f aca="false">IF(B746="","",IFERROR(IF(INDEX(Intramuraal!$C:$C,MATCH(B746,Intramuraal!$A:$A,0))="","",INDEX(Intramuraal!$C:$C,MATCH(B746,Intramuraal!$A:$A,0))),IFERROR(IF(INDEX(GVS!$C:$C,MATCH(B746,GVS!$A:$A,0))="","",INDEX(GVS!$C:$C,MATCH(B746,GVS!$A:$A,0))),"")))</f>
        <v>46279</v>
      </c>
      <c r="F746" s="14" t="str">
        <f aca="false">IF(B746="","",IFERROR(IF(INDEX(Intramuraal!$J:$J,MATCH(B746,Intramuraal!$A:$A,0))="","",INDEX(Intramuraal!$J:$J,MATCH(B746,Intramuraal!$A:$A,0))),IFERROR(IF(INDEX(GVS!$J:$J,MATCH(B746,GVS!$A:$A,0))="","",INDEX(GVS!$J:$J,MATCH(B746,GVS!$A:$A,0))),"")))</f>
        <v>Oncologie (solide tumoren)</v>
      </c>
      <c r="G746" s="14" t="str">
        <f aca="false">IF(B746="","",IFERROR(IF(INDEX(Intramuraal!$N:$N,MATCH(B746,Intramuraal!$A:$A,0))="","",INDEX(Intramuraal!$N:$N,MATCH(B746,Intramuraal!$A:$A,0))),IFERROR(IF(INDEX(GVS!$N:$N,MATCH(B746,GVS!$A:$A,0))="","",INDEX(GVS!$N:$N,MATCH(B746,GVS!$A:$A,0))),"")))</f>
        <v>Borstkanker</v>
      </c>
      <c r="H746" s="14" t="str">
        <f aca="false">IF(B746="","",IFERROR(IF(INDEX(Intramuraal!$O:$O,MATCH(B746,Intramuraal!$A:$A,0))="","",INDEX(Intramuraal!$O:$O,MATCH(B746,Intramuraal!$A:$A,0))),IFERROR(IF(INDEX(GVS!$O:$O,MATCH(B746,GVS!$A:$A,0))="","",INDEX(GVS!$O:$O,MATCH(B746,GVS!$A:$A,0))),"")))</f>
        <v>1e lijn</v>
      </c>
      <c r="I746" s="14" t="s">
        <v>7532</v>
      </c>
      <c r="J746" s="14" t="s">
        <v>7678</v>
      </c>
      <c r="K746" s="16" t="s">
        <v>10212</v>
      </c>
      <c r="L746" s="14" t="s">
        <v>7535</v>
      </c>
      <c r="M746" s="14" t="s">
        <v>7536</v>
      </c>
      <c r="N746" s="16" t="s">
        <v>10213</v>
      </c>
      <c r="O746" s="14" t="s">
        <v>7607</v>
      </c>
      <c r="P746" s="14" t="s">
        <v>9522</v>
      </c>
      <c r="Q746" s="16"/>
      <c r="R746" s="14" t="s">
        <v>10214</v>
      </c>
      <c r="S746" s="14" t="s">
        <v>10033</v>
      </c>
      <c r="T746" s="15" t="n">
        <v>46289</v>
      </c>
      <c r="U746" s="14" t="s">
        <v>168</v>
      </c>
    </row>
    <row r="747" customFormat="false" ht="90.75" hidden="false" customHeight="true" outlineLevel="0" collapsed="false">
      <c r="A747" s="14" t="str">
        <f aca="false">IF(B747="","","ARG-"&amp;TEXT(ROW()-1,"0000"))</f>
        <v>ARG-0746</v>
      </c>
      <c r="B747" s="14" t="s">
        <v>156</v>
      </c>
      <c r="C747" s="14" t="str">
        <f aca="false">IF(B747="","",IF(LEFT(B747,3)="INT","Intramuraal",IF(LEFT(B747,3)="GVS","GVS","")))</f>
        <v>Intramuraal</v>
      </c>
      <c r="D747" s="14" t="str">
        <f aca="false">IF(B747="","",IFERROR(INDEX(Intramuraal!$F:$F,MATCH(B747,Intramuraal!$A:$A,0)),IFERROR(INDEX(GVS!$F:$F,MATCH(B747,GVS!$A:$A,0)),"onbekend ID")))</f>
        <v>inavolisib (Itovebi®) in combinatie met palbociclib en fulvestrant</v>
      </c>
      <c r="E747" s="15" t="n">
        <f aca="false">IF(B747="","",IFERROR(IF(INDEX(Intramuraal!$C:$C,MATCH(B747,Intramuraal!$A:$A,0))="","",INDEX(Intramuraal!$C:$C,MATCH(B747,Intramuraal!$A:$A,0))),IFERROR(IF(INDEX(GVS!$C:$C,MATCH(B747,GVS!$A:$A,0))="","",INDEX(GVS!$C:$C,MATCH(B747,GVS!$A:$A,0))),"")))</f>
        <v>46279</v>
      </c>
      <c r="F747" s="14" t="str">
        <f aca="false">IF(B747="","",IFERROR(IF(INDEX(Intramuraal!$J:$J,MATCH(B747,Intramuraal!$A:$A,0))="","",INDEX(Intramuraal!$J:$J,MATCH(B747,Intramuraal!$A:$A,0))),IFERROR(IF(INDEX(GVS!$J:$J,MATCH(B747,GVS!$A:$A,0))="","",INDEX(GVS!$J:$J,MATCH(B747,GVS!$A:$A,0))),"")))</f>
        <v>Oncologie (solide tumoren)</v>
      </c>
      <c r="G747" s="14" t="str">
        <f aca="false">IF(B747="","",IFERROR(IF(INDEX(Intramuraal!$N:$N,MATCH(B747,Intramuraal!$A:$A,0))="","",INDEX(Intramuraal!$N:$N,MATCH(B747,Intramuraal!$A:$A,0))),IFERROR(IF(INDEX(GVS!$N:$N,MATCH(B747,GVS!$A:$A,0))="","",INDEX(GVS!$N:$N,MATCH(B747,GVS!$A:$A,0))),"")))</f>
        <v>Borstkanker</v>
      </c>
      <c r="H747" s="14" t="str">
        <f aca="false">IF(B747="","",IFERROR(IF(INDEX(Intramuraal!$O:$O,MATCH(B747,Intramuraal!$A:$A,0))="","",INDEX(Intramuraal!$O:$O,MATCH(B747,Intramuraal!$A:$A,0))),IFERROR(IF(INDEX(GVS!$O:$O,MATCH(B747,GVS!$A:$A,0))="","",INDEX(GVS!$O:$O,MATCH(B747,GVS!$A:$A,0))),"")))</f>
        <v>1e lijn</v>
      </c>
      <c r="I747" s="14" t="s">
        <v>7580</v>
      </c>
      <c r="J747" s="14" t="s">
        <v>7559</v>
      </c>
      <c r="K747" s="16" t="s">
        <v>10215</v>
      </c>
      <c r="L747" s="14" t="s">
        <v>7586</v>
      </c>
      <c r="M747" s="14" t="s">
        <v>7536</v>
      </c>
      <c r="N747" s="16" t="s">
        <v>10216</v>
      </c>
      <c r="O747" s="14" t="s">
        <v>7607</v>
      </c>
      <c r="P747" s="14" t="s">
        <v>8658</v>
      </c>
      <c r="Q747" s="16"/>
      <c r="R747" s="14" t="s">
        <v>10217</v>
      </c>
      <c r="S747" s="14" t="s">
        <v>10033</v>
      </c>
      <c r="T747" s="15" t="n">
        <v>46289</v>
      </c>
      <c r="U747" s="14" t="s">
        <v>168</v>
      </c>
    </row>
    <row r="748" customFormat="false" ht="68.25" hidden="false" customHeight="true" outlineLevel="0" collapsed="false">
      <c r="A748" s="14" t="str">
        <f aca="false">IF(B748="","","ARG-"&amp;TEXT(ROW()-1,"0000"))</f>
        <v>ARG-0747</v>
      </c>
      <c r="B748" s="14" t="s">
        <v>156</v>
      </c>
      <c r="C748" s="14" t="str">
        <f aca="false">IF(B748="","",IF(LEFT(B748,3)="INT","Intramuraal",IF(LEFT(B748,3)="GVS","GVS","")))</f>
        <v>Intramuraal</v>
      </c>
      <c r="D748" s="14" t="str">
        <f aca="false">IF(B748="","",IFERROR(INDEX(Intramuraal!$F:$F,MATCH(B748,Intramuraal!$A:$A,0)),IFERROR(INDEX(GVS!$F:$F,MATCH(B748,GVS!$A:$A,0)),"onbekend ID")))</f>
        <v>inavolisib (Itovebi®) in combinatie met palbociclib en fulvestrant</v>
      </c>
      <c r="E748" s="15" t="n">
        <f aca="false">IF(B748="","",IFERROR(IF(INDEX(Intramuraal!$C:$C,MATCH(B748,Intramuraal!$A:$A,0))="","",INDEX(Intramuraal!$C:$C,MATCH(B748,Intramuraal!$A:$A,0))),IFERROR(IF(INDEX(GVS!$C:$C,MATCH(B748,GVS!$A:$A,0))="","",INDEX(GVS!$C:$C,MATCH(B748,GVS!$A:$A,0))),"")))</f>
        <v>46279</v>
      </c>
      <c r="F748" s="14" t="str">
        <f aca="false">IF(B748="","",IFERROR(IF(INDEX(Intramuraal!$J:$J,MATCH(B748,Intramuraal!$A:$A,0))="","",INDEX(Intramuraal!$J:$J,MATCH(B748,Intramuraal!$A:$A,0))),IFERROR(IF(INDEX(GVS!$J:$J,MATCH(B748,GVS!$A:$A,0))="","",INDEX(GVS!$J:$J,MATCH(B748,GVS!$A:$A,0))),"")))</f>
        <v>Oncologie (solide tumoren)</v>
      </c>
      <c r="G748" s="14" t="str">
        <f aca="false">IF(B748="","",IFERROR(IF(INDEX(Intramuraal!$N:$N,MATCH(B748,Intramuraal!$A:$A,0))="","",INDEX(Intramuraal!$N:$N,MATCH(B748,Intramuraal!$A:$A,0))),IFERROR(IF(INDEX(GVS!$N:$N,MATCH(B748,GVS!$A:$A,0))="","",INDEX(GVS!$N:$N,MATCH(B748,GVS!$A:$A,0))),"")))</f>
        <v>Borstkanker</v>
      </c>
      <c r="H748" s="14" t="str">
        <f aca="false">IF(B748="","",IFERROR(IF(INDEX(Intramuraal!$O:$O,MATCH(B748,Intramuraal!$A:$A,0))="","",INDEX(Intramuraal!$O:$O,MATCH(B748,Intramuraal!$A:$A,0))),IFERROR(IF(INDEX(GVS!$O:$O,MATCH(B748,GVS!$A:$A,0))="","",INDEX(GVS!$O:$O,MATCH(B748,GVS!$A:$A,0))),"")))</f>
        <v>1e lijn</v>
      </c>
      <c r="I748" s="14" t="s">
        <v>7617</v>
      </c>
      <c r="J748" s="14" t="s">
        <v>7604</v>
      </c>
      <c r="K748" s="16" t="s">
        <v>10218</v>
      </c>
      <c r="L748" s="14" t="s">
        <v>7586</v>
      </c>
      <c r="M748" s="14" t="s">
        <v>7536</v>
      </c>
      <c r="N748" s="16" t="s">
        <v>10219</v>
      </c>
      <c r="O748" s="14" t="s">
        <v>7614</v>
      </c>
      <c r="P748" s="14" t="s">
        <v>8057</v>
      </c>
      <c r="Q748" s="16"/>
      <c r="R748" s="14" t="s">
        <v>10220</v>
      </c>
      <c r="S748" s="14" t="s">
        <v>10033</v>
      </c>
      <c r="T748" s="15" t="n">
        <v>46289</v>
      </c>
      <c r="U748" s="14" t="s">
        <v>168</v>
      </c>
    </row>
    <row r="749" customFormat="false" ht="68.25" hidden="false" customHeight="true" outlineLevel="0" collapsed="false">
      <c r="A749" s="14" t="str">
        <f aca="false">IF(B749="","","ARG-"&amp;TEXT(ROW()-1,"0000"))</f>
        <v>ARG-0748</v>
      </c>
      <c r="B749" s="14" t="s">
        <v>156</v>
      </c>
      <c r="C749" s="14" t="str">
        <f aca="false">IF(B749="","",IF(LEFT(B749,3)="INT","Intramuraal",IF(LEFT(B749,3)="GVS","GVS","")))</f>
        <v>Intramuraal</v>
      </c>
      <c r="D749" s="14" t="str">
        <f aca="false">IF(B749="","",IFERROR(INDEX(Intramuraal!$F:$F,MATCH(B749,Intramuraal!$A:$A,0)),IFERROR(INDEX(GVS!$F:$F,MATCH(B749,GVS!$A:$A,0)),"onbekend ID")))</f>
        <v>inavolisib (Itovebi®) in combinatie met palbociclib en fulvestrant</v>
      </c>
      <c r="E749" s="15" t="n">
        <f aca="false">IF(B749="","",IFERROR(IF(INDEX(Intramuraal!$C:$C,MATCH(B749,Intramuraal!$A:$A,0))="","",INDEX(Intramuraal!$C:$C,MATCH(B749,Intramuraal!$A:$A,0))),IFERROR(IF(INDEX(GVS!$C:$C,MATCH(B749,GVS!$A:$A,0))="","",INDEX(GVS!$C:$C,MATCH(B749,GVS!$A:$A,0))),"")))</f>
        <v>46279</v>
      </c>
      <c r="F749" s="14" t="str">
        <f aca="false">IF(B749="","",IFERROR(IF(INDEX(Intramuraal!$J:$J,MATCH(B749,Intramuraal!$A:$A,0))="","",INDEX(Intramuraal!$J:$J,MATCH(B749,Intramuraal!$A:$A,0))),IFERROR(IF(INDEX(GVS!$J:$J,MATCH(B749,GVS!$A:$A,0))="","",INDEX(GVS!$J:$J,MATCH(B749,GVS!$A:$A,0))),"")))</f>
        <v>Oncologie (solide tumoren)</v>
      </c>
      <c r="G749" s="14" t="str">
        <f aca="false">IF(B749="","",IFERROR(IF(INDEX(Intramuraal!$N:$N,MATCH(B749,Intramuraal!$A:$A,0))="","",INDEX(Intramuraal!$N:$N,MATCH(B749,Intramuraal!$A:$A,0))),IFERROR(IF(INDEX(GVS!$N:$N,MATCH(B749,GVS!$A:$A,0))="","",INDEX(GVS!$N:$N,MATCH(B749,GVS!$A:$A,0))),"")))</f>
        <v>Borstkanker</v>
      </c>
      <c r="H749" s="14" t="str">
        <f aca="false">IF(B749="","",IFERROR(IF(INDEX(Intramuraal!$O:$O,MATCH(B749,Intramuraal!$A:$A,0))="","",INDEX(Intramuraal!$O:$O,MATCH(B749,Intramuraal!$A:$A,0))),IFERROR(IF(INDEX(GVS!$O:$O,MATCH(B749,GVS!$A:$A,0))="","",INDEX(GVS!$O:$O,MATCH(B749,GVS!$A:$A,0))),"")))</f>
        <v>1e lijn</v>
      </c>
      <c r="I749" s="14" t="s">
        <v>7658</v>
      </c>
      <c r="J749" s="14" t="s">
        <v>7659</v>
      </c>
      <c r="K749" s="16" t="s">
        <v>10221</v>
      </c>
      <c r="L749" s="14" t="s">
        <v>7586</v>
      </c>
      <c r="M749" s="14" t="s">
        <v>7543</v>
      </c>
      <c r="N749" s="16" t="s">
        <v>10222</v>
      </c>
      <c r="O749" s="14" t="s">
        <v>7662</v>
      </c>
      <c r="P749" s="14" t="s">
        <v>10223</v>
      </c>
      <c r="Q749" s="16"/>
      <c r="R749" s="14" t="s">
        <v>10224</v>
      </c>
      <c r="S749" s="14" t="s">
        <v>10033</v>
      </c>
      <c r="T749" s="15" t="n">
        <v>46289</v>
      </c>
      <c r="U749" s="14" t="s">
        <v>168</v>
      </c>
    </row>
    <row r="750" customFormat="false" ht="79.5" hidden="false" customHeight="true" outlineLevel="0" collapsed="false">
      <c r="A750" s="14" t="str">
        <f aca="false">IF(B750="","","ARG-"&amp;TEXT(ROW()-1,"0000"))</f>
        <v>ARG-0749</v>
      </c>
      <c r="B750" s="14" t="s">
        <v>2547</v>
      </c>
      <c r="C750" s="14" t="str">
        <f aca="false">IF(B750="","",IF(LEFT(B750,3)="INT","Intramuraal",IF(LEFT(B750,3)="GVS","GVS","")))</f>
        <v>Intramuraal</v>
      </c>
      <c r="D750" s="14" t="str">
        <f aca="false">IF(B750="","",IFERROR(INDEX(Intramuraal!$F:$F,MATCH(B750,Intramuraal!$A:$A,0)),IFERROR(INDEX(GVS!$F:$F,MATCH(B750,GVS!$A:$A,0)),"onbekend ID")))</f>
        <v>daratumumab (Darzalex®) in combinatie met bortezomib, lenalidomide en dexamethason (D-VRd)</v>
      </c>
      <c r="E750" s="15" t="n">
        <f aca="false">IF(B750="","",IFERROR(IF(INDEX(Intramuraal!$C:$C,MATCH(B750,Intramuraal!$A:$A,0))="","",INDEX(Intramuraal!$C:$C,MATCH(B750,Intramuraal!$A:$A,0))),IFERROR(IF(INDEX(GVS!$C:$C,MATCH(B750,GVS!$A:$A,0))="","",INDEX(GVS!$C:$C,MATCH(B750,GVS!$A:$A,0))),"")))</f>
        <v>46217</v>
      </c>
      <c r="F750" s="14" t="str">
        <f aca="false">IF(B750="","",IFERROR(IF(INDEX(Intramuraal!$J:$J,MATCH(B750,Intramuraal!$A:$A,0))="","",INDEX(Intramuraal!$J:$J,MATCH(B750,Intramuraal!$A:$A,0))),IFERROR(IF(INDEX(GVS!$J:$J,MATCH(B750,GVS!$A:$A,0))="","",INDEX(GVS!$J:$J,MATCH(B750,GVS!$A:$A,0))),"")))</f>
        <v>Hemato-oncologie</v>
      </c>
      <c r="G750" s="14" t="str">
        <f aca="false">IF(B750="","",IFERROR(IF(INDEX(Intramuraal!$N:$N,MATCH(B750,Intramuraal!$A:$A,0))="","",INDEX(Intramuraal!$N:$N,MATCH(B750,Intramuraal!$A:$A,0))),IFERROR(IF(INDEX(GVS!$N:$N,MATCH(B750,GVS!$A:$A,0))="","",INDEX(GVS!$N:$N,MATCH(B750,GVS!$A:$A,0))),"")))</f>
        <v>Multipel myeloom</v>
      </c>
      <c r="H750" s="14" t="str">
        <f aca="false">IF(B750="","",IFERROR(IF(INDEX(Intramuraal!$O:$O,MATCH(B750,Intramuraal!$A:$A,0))="","",INDEX(Intramuraal!$O:$O,MATCH(B750,Intramuraal!$A:$A,0))),IFERROR(IF(INDEX(GVS!$O:$O,MATCH(B750,GVS!$A:$A,0))="","",INDEX(GVS!$O:$O,MATCH(B750,GVS!$A:$A,0))),"")))</f>
        <v>1e lijn</v>
      </c>
      <c r="I750" s="14" t="s">
        <v>7532</v>
      </c>
      <c r="J750" s="14" t="s">
        <v>7533</v>
      </c>
      <c r="K750" s="16" t="s">
        <v>10225</v>
      </c>
      <c r="L750" s="14" t="s">
        <v>7586</v>
      </c>
      <c r="M750" s="14" t="s">
        <v>7536</v>
      </c>
      <c r="N750" s="16" t="s">
        <v>10226</v>
      </c>
      <c r="O750" s="14" t="s">
        <v>7607</v>
      </c>
      <c r="P750" s="14" t="s">
        <v>9522</v>
      </c>
      <c r="Q750" s="16"/>
      <c r="R750" s="14" t="s">
        <v>10227</v>
      </c>
      <c r="S750" s="14" t="s">
        <v>10033</v>
      </c>
      <c r="T750" s="15" t="n">
        <v>46289</v>
      </c>
      <c r="U750" s="14" t="s">
        <v>168</v>
      </c>
    </row>
    <row r="751" customFormat="false" ht="68.25" hidden="false" customHeight="true" outlineLevel="0" collapsed="false">
      <c r="A751" s="14" t="str">
        <f aca="false">IF(B751="","","ARG-"&amp;TEXT(ROW()-1,"0000"))</f>
        <v>ARG-0750</v>
      </c>
      <c r="B751" s="14" t="s">
        <v>2547</v>
      </c>
      <c r="C751" s="14" t="str">
        <f aca="false">IF(B751="","",IF(LEFT(B751,3)="INT","Intramuraal",IF(LEFT(B751,3)="GVS","GVS","")))</f>
        <v>Intramuraal</v>
      </c>
      <c r="D751" s="14" t="str">
        <f aca="false">IF(B751="","",IFERROR(INDEX(Intramuraal!$F:$F,MATCH(B751,Intramuraal!$A:$A,0)),IFERROR(INDEX(GVS!$F:$F,MATCH(B751,GVS!$A:$A,0)),"onbekend ID")))</f>
        <v>daratumumab (Darzalex®) in combinatie met bortezomib, lenalidomide en dexamethason (D-VRd)</v>
      </c>
      <c r="E751" s="15" t="n">
        <f aca="false">IF(B751="","",IFERROR(IF(INDEX(Intramuraal!$C:$C,MATCH(B751,Intramuraal!$A:$A,0))="","",INDEX(Intramuraal!$C:$C,MATCH(B751,Intramuraal!$A:$A,0))),IFERROR(IF(INDEX(GVS!$C:$C,MATCH(B751,GVS!$A:$A,0))="","",INDEX(GVS!$C:$C,MATCH(B751,GVS!$A:$A,0))),"")))</f>
        <v>46217</v>
      </c>
      <c r="F751" s="14" t="str">
        <f aca="false">IF(B751="","",IFERROR(IF(INDEX(Intramuraal!$J:$J,MATCH(B751,Intramuraal!$A:$A,0))="","",INDEX(Intramuraal!$J:$J,MATCH(B751,Intramuraal!$A:$A,0))),IFERROR(IF(INDEX(GVS!$J:$J,MATCH(B751,GVS!$A:$A,0))="","",INDEX(GVS!$J:$J,MATCH(B751,GVS!$A:$A,0))),"")))</f>
        <v>Hemato-oncologie</v>
      </c>
      <c r="G751" s="14" t="str">
        <f aca="false">IF(B751="","",IFERROR(IF(INDEX(Intramuraal!$N:$N,MATCH(B751,Intramuraal!$A:$A,0))="","",INDEX(Intramuraal!$N:$N,MATCH(B751,Intramuraal!$A:$A,0))),IFERROR(IF(INDEX(GVS!$N:$N,MATCH(B751,GVS!$A:$A,0))="","",INDEX(GVS!$N:$N,MATCH(B751,GVS!$A:$A,0))),"")))</f>
        <v>Multipel myeloom</v>
      </c>
      <c r="H751" s="14" t="str">
        <f aca="false">IF(B751="","",IFERROR(IF(INDEX(Intramuraal!$O:$O,MATCH(B751,Intramuraal!$A:$A,0))="","",INDEX(Intramuraal!$O:$O,MATCH(B751,Intramuraal!$A:$A,0))),IFERROR(IF(INDEX(GVS!$O:$O,MATCH(B751,GVS!$A:$A,0))="","",INDEX(GVS!$O:$O,MATCH(B751,GVS!$A:$A,0))),"")))</f>
        <v>1e lijn</v>
      </c>
      <c r="I751" s="14" t="s">
        <v>7580</v>
      </c>
      <c r="J751" s="14" t="s">
        <v>7604</v>
      </c>
      <c r="K751" s="16" t="s">
        <v>10228</v>
      </c>
      <c r="L751" s="14" t="s">
        <v>7549</v>
      </c>
      <c r="M751" s="14" t="s">
        <v>7536</v>
      </c>
      <c r="N751" s="16" t="s">
        <v>10229</v>
      </c>
      <c r="O751" s="14" t="s">
        <v>7607</v>
      </c>
      <c r="P751" s="14" t="s">
        <v>10230</v>
      </c>
      <c r="Q751" s="16"/>
      <c r="R751" s="14" t="s">
        <v>10231</v>
      </c>
      <c r="S751" s="14" t="s">
        <v>10033</v>
      </c>
      <c r="T751" s="15" t="n">
        <v>46289</v>
      </c>
      <c r="U751" s="14" t="s">
        <v>168</v>
      </c>
    </row>
    <row r="752" customFormat="false" ht="68.25" hidden="false" customHeight="true" outlineLevel="0" collapsed="false">
      <c r="A752" s="14" t="str">
        <f aca="false">IF(B752="","","ARG-"&amp;TEXT(ROW()-1,"0000"))</f>
        <v>ARG-0751</v>
      </c>
      <c r="B752" s="14" t="s">
        <v>2560</v>
      </c>
      <c r="C752" s="14" t="str">
        <f aca="false">IF(B752="","",IF(LEFT(B752,3)="INT","Intramuraal",IF(LEFT(B752,3)="GVS","GVS","")))</f>
        <v>Intramuraal</v>
      </c>
      <c r="D752" s="14" t="str">
        <f aca="false">IF(B752="","",IFERROR(INDEX(Intramuraal!$F:$F,MATCH(B752,Intramuraal!$A:$A,0)),IFERROR(INDEX(GVS!$F:$F,MATCH(B752,GVS!$A:$A,0)),"onbekend ID")))</f>
        <v>daratumumab (Darzalex®) in combinatie met cyclofosfamide, bortezomib en dexamethason</v>
      </c>
      <c r="E752" s="15" t="n">
        <f aca="false">IF(B752="","",IFERROR(IF(INDEX(Intramuraal!$C:$C,MATCH(B752,Intramuraal!$A:$A,0))="","",INDEX(Intramuraal!$C:$C,MATCH(B752,Intramuraal!$A:$A,0))),IFERROR(IF(INDEX(GVS!$C:$C,MATCH(B752,GVS!$A:$A,0))="","",INDEX(GVS!$C:$C,MATCH(B752,GVS!$A:$A,0))),"")))</f>
        <v>46239</v>
      </c>
      <c r="F752" s="14" t="str">
        <f aca="false">IF(B752="","",IFERROR(IF(INDEX(Intramuraal!$J:$J,MATCH(B752,Intramuraal!$A:$A,0))="","",INDEX(Intramuraal!$J:$J,MATCH(B752,Intramuraal!$A:$A,0))),IFERROR(IF(INDEX(GVS!$J:$J,MATCH(B752,GVS!$A:$A,0))="","",INDEX(GVS!$J:$J,MATCH(B752,GVS!$A:$A,0))),"")))</f>
        <v>Hemato-oncologie</v>
      </c>
      <c r="G752" s="14" t="str">
        <f aca="false">IF(B752="","",IFERROR(IF(INDEX(Intramuraal!$N:$N,MATCH(B752,Intramuraal!$A:$A,0))="","",INDEX(Intramuraal!$N:$N,MATCH(B752,Intramuraal!$A:$A,0))),IFERROR(IF(INDEX(GVS!$N:$N,MATCH(B752,GVS!$A:$A,0))="","",INDEX(GVS!$N:$N,MATCH(B752,GVS!$A:$A,0))),"")))</f>
        <v>AL-amyloïdose</v>
      </c>
      <c r="H752" s="14" t="str">
        <f aca="false">IF(B752="","",IFERROR(IF(INDEX(Intramuraal!$O:$O,MATCH(B752,Intramuraal!$A:$A,0))="","",INDEX(Intramuraal!$O:$O,MATCH(B752,Intramuraal!$A:$A,0))),IFERROR(IF(INDEX(GVS!$O:$O,MATCH(B752,GVS!$A:$A,0))="","",INDEX(GVS!$O:$O,MATCH(B752,GVS!$A:$A,0))),"")))</f>
        <v>1e lijn</v>
      </c>
      <c r="I752" s="14" t="s">
        <v>7532</v>
      </c>
      <c r="J752" s="14" t="s">
        <v>7673</v>
      </c>
      <c r="K752" s="16" t="s">
        <v>10232</v>
      </c>
      <c r="L752" s="14" t="s">
        <v>7535</v>
      </c>
      <c r="M752" s="14" t="s">
        <v>7536</v>
      </c>
      <c r="N752" s="16" t="s">
        <v>10233</v>
      </c>
      <c r="O752" s="14" t="s">
        <v>7607</v>
      </c>
      <c r="P752" s="14" t="s">
        <v>9522</v>
      </c>
      <c r="Q752" s="16"/>
      <c r="R752" s="14" t="s">
        <v>10234</v>
      </c>
      <c r="S752" s="14" t="s">
        <v>10033</v>
      </c>
      <c r="T752" s="15" t="n">
        <v>46289</v>
      </c>
      <c r="U752" s="14" t="s">
        <v>168</v>
      </c>
    </row>
    <row r="753" customFormat="false" ht="68.25" hidden="false" customHeight="true" outlineLevel="0" collapsed="false">
      <c r="A753" s="14" t="str">
        <f aca="false">IF(B753="","","ARG-"&amp;TEXT(ROW()-1,"0000"))</f>
        <v>ARG-0752</v>
      </c>
      <c r="B753" s="14" t="s">
        <v>2560</v>
      </c>
      <c r="C753" s="14" t="str">
        <f aca="false">IF(B753="","",IF(LEFT(B753,3)="INT","Intramuraal",IF(LEFT(B753,3)="GVS","GVS","")))</f>
        <v>Intramuraal</v>
      </c>
      <c r="D753" s="14" t="str">
        <f aca="false">IF(B753="","",IFERROR(INDEX(Intramuraal!$F:$F,MATCH(B753,Intramuraal!$A:$A,0)),IFERROR(INDEX(GVS!$F:$F,MATCH(B753,GVS!$A:$A,0)),"onbekend ID")))</f>
        <v>daratumumab (Darzalex®) in combinatie met cyclofosfamide, bortezomib en dexamethason</v>
      </c>
      <c r="E753" s="15" t="n">
        <f aca="false">IF(B753="","",IFERROR(IF(INDEX(Intramuraal!$C:$C,MATCH(B753,Intramuraal!$A:$A,0))="","",INDEX(Intramuraal!$C:$C,MATCH(B753,Intramuraal!$A:$A,0))),IFERROR(IF(INDEX(GVS!$C:$C,MATCH(B753,GVS!$A:$A,0))="","",INDEX(GVS!$C:$C,MATCH(B753,GVS!$A:$A,0))),"")))</f>
        <v>46239</v>
      </c>
      <c r="F753" s="14" t="str">
        <f aca="false">IF(B753="","",IFERROR(IF(INDEX(Intramuraal!$J:$J,MATCH(B753,Intramuraal!$A:$A,0))="","",INDEX(Intramuraal!$J:$J,MATCH(B753,Intramuraal!$A:$A,0))),IFERROR(IF(INDEX(GVS!$J:$J,MATCH(B753,GVS!$A:$A,0))="","",INDEX(GVS!$J:$J,MATCH(B753,GVS!$A:$A,0))),"")))</f>
        <v>Hemato-oncologie</v>
      </c>
      <c r="G753" s="14" t="str">
        <f aca="false">IF(B753="","",IFERROR(IF(INDEX(Intramuraal!$N:$N,MATCH(B753,Intramuraal!$A:$A,0))="","",INDEX(Intramuraal!$N:$N,MATCH(B753,Intramuraal!$A:$A,0))),IFERROR(IF(INDEX(GVS!$N:$N,MATCH(B753,GVS!$A:$A,0))="","",INDEX(GVS!$N:$N,MATCH(B753,GVS!$A:$A,0))),"")))</f>
        <v>AL-amyloïdose</v>
      </c>
      <c r="H753" s="14" t="str">
        <f aca="false">IF(B753="","",IFERROR(IF(INDEX(Intramuraal!$O:$O,MATCH(B753,Intramuraal!$A:$A,0))="","",INDEX(Intramuraal!$O:$O,MATCH(B753,Intramuraal!$A:$A,0))),IFERROR(IF(INDEX(GVS!$O:$O,MATCH(B753,GVS!$A:$A,0))="","",INDEX(GVS!$O:$O,MATCH(B753,GVS!$A:$A,0))),"")))</f>
        <v>1e lijn</v>
      </c>
      <c r="I753" s="14" t="s">
        <v>7580</v>
      </c>
      <c r="J753" s="14" t="s">
        <v>7559</v>
      </c>
      <c r="K753" s="16" t="s">
        <v>10235</v>
      </c>
      <c r="L753" s="14" t="s">
        <v>7586</v>
      </c>
      <c r="M753" s="14" t="s">
        <v>7536</v>
      </c>
      <c r="N753" s="16" t="s">
        <v>10236</v>
      </c>
      <c r="O753" s="14" t="s">
        <v>7607</v>
      </c>
      <c r="P753" s="14" t="s">
        <v>8413</v>
      </c>
      <c r="Q753" s="16"/>
      <c r="R753" s="14" t="s">
        <v>10237</v>
      </c>
      <c r="S753" s="14" t="s">
        <v>10033</v>
      </c>
      <c r="T753" s="15" t="n">
        <v>46289</v>
      </c>
      <c r="U753" s="14" t="s">
        <v>168</v>
      </c>
    </row>
    <row r="754" customFormat="false" ht="57" hidden="false" customHeight="true" outlineLevel="0" collapsed="false">
      <c r="A754" s="14" t="str">
        <f aca="false">IF(B754="","","ARG-"&amp;TEXT(ROW()-1,"0000"))</f>
        <v>ARG-0753</v>
      </c>
      <c r="B754" s="14" t="s">
        <v>2560</v>
      </c>
      <c r="C754" s="14" t="str">
        <f aca="false">IF(B754="","",IF(LEFT(B754,3)="INT","Intramuraal",IF(LEFT(B754,3)="GVS","GVS","")))</f>
        <v>Intramuraal</v>
      </c>
      <c r="D754" s="14" t="str">
        <f aca="false">IF(B754="","",IFERROR(INDEX(Intramuraal!$F:$F,MATCH(B754,Intramuraal!$A:$A,0)),IFERROR(INDEX(GVS!$F:$F,MATCH(B754,GVS!$A:$A,0)),"onbekend ID")))</f>
        <v>daratumumab (Darzalex®) in combinatie met cyclofosfamide, bortezomib en dexamethason</v>
      </c>
      <c r="E754" s="15" t="n">
        <f aca="false">IF(B754="","",IFERROR(IF(INDEX(Intramuraal!$C:$C,MATCH(B754,Intramuraal!$A:$A,0))="","",INDEX(Intramuraal!$C:$C,MATCH(B754,Intramuraal!$A:$A,0))),IFERROR(IF(INDEX(GVS!$C:$C,MATCH(B754,GVS!$A:$A,0))="","",INDEX(GVS!$C:$C,MATCH(B754,GVS!$A:$A,0))),"")))</f>
        <v>46239</v>
      </c>
      <c r="F754" s="14" t="str">
        <f aca="false">IF(B754="","",IFERROR(IF(INDEX(Intramuraal!$J:$J,MATCH(B754,Intramuraal!$A:$A,0))="","",INDEX(Intramuraal!$J:$J,MATCH(B754,Intramuraal!$A:$A,0))),IFERROR(IF(INDEX(GVS!$J:$J,MATCH(B754,GVS!$A:$A,0))="","",INDEX(GVS!$J:$J,MATCH(B754,GVS!$A:$A,0))),"")))</f>
        <v>Hemato-oncologie</v>
      </c>
      <c r="G754" s="14" t="str">
        <f aca="false">IF(B754="","",IFERROR(IF(INDEX(Intramuraal!$N:$N,MATCH(B754,Intramuraal!$A:$A,0))="","",INDEX(Intramuraal!$N:$N,MATCH(B754,Intramuraal!$A:$A,0))),IFERROR(IF(INDEX(GVS!$N:$N,MATCH(B754,GVS!$A:$A,0))="","",INDEX(GVS!$N:$N,MATCH(B754,GVS!$A:$A,0))),"")))</f>
        <v>AL-amyloïdose</v>
      </c>
      <c r="H754" s="14" t="str">
        <f aca="false">IF(B754="","",IFERROR(IF(INDEX(Intramuraal!$O:$O,MATCH(B754,Intramuraal!$A:$A,0))="","",INDEX(Intramuraal!$O:$O,MATCH(B754,Intramuraal!$A:$A,0))),IFERROR(IF(INDEX(GVS!$O:$O,MATCH(B754,GVS!$A:$A,0))="","",INDEX(GVS!$O:$O,MATCH(B754,GVS!$A:$A,0))),"")))</f>
        <v>1e lijn</v>
      </c>
      <c r="I754" s="14" t="s">
        <v>7610</v>
      </c>
      <c r="J754" s="14" t="s">
        <v>7611</v>
      </c>
      <c r="K754" s="16" t="s">
        <v>10238</v>
      </c>
      <c r="L754" s="14" t="s">
        <v>7586</v>
      </c>
      <c r="M754" s="14" t="s">
        <v>7536</v>
      </c>
      <c r="N754" s="16" t="s">
        <v>10239</v>
      </c>
      <c r="O754" s="14" t="s">
        <v>7607</v>
      </c>
      <c r="P754" s="14" t="s">
        <v>8658</v>
      </c>
      <c r="Q754" s="16"/>
      <c r="R754" s="14" t="s">
        <v>10240</v>
      </c>
      <c r="S754" s="14" t="s">
        <v>10033</v>
      </c>
      <c r="T754" s="15" t="n">
        <v>46289</v>
      </c>
      <c r="U754" s="14" t="s">
        <v>168</v>
      </c>
    </row>
    <row r="755" customFormat="false" ht="102" hidden="false" customHeight="true" outlineLevel="0" collapsed="false">
      <c r="A755" s="14" t="str">
        <f aca="false">IF(B755="","","ARG-"&amp;TEXT(ROW()-1,"0000"))</f>
        <v>ARG-0754</v>
      </c>
      <c r="B755" s="14" t="s">
        <v>2560</v>
      </c>
      <c r="C755" s="14" t="str">
        <f aca="false">IF(B755="","",IF(LEFT(B755,3)="INT","Intramuraal",IF(LEFT(B755,3)="GVS","GVS","")))</f>
        <v>Intramuraal</v>
      </c>
      <c r="D755" s="14" t="str">
        <f aca="false">IF(B755="","",IFERROR(INDEX(Intramuraal!$F:$F,MATCH(B755,Intramuraal!$A:$A,0)),IFERROR(INDEX(GVS!$F:$F,MATCH(B755,GVS!$A:$A,0)),"onbekend ID")))</f>
        <v>daratumumab (Darzalex®) in combinatie met cyclofosfamide, bortezomib en dexamethason</v>
      </c>
      <c r="E755" s="15" t="n">
        <f aca="false">IF(B755="","",IFERROR(IF(INDEX(Intramuraal!$C:$C,MATCH(B755,Intramuraal!$A:$A,0))="","",INDEX(Intramuraal!$C:$C,MATCH(B755,Intramuraal!$A:$A,0))),IFERROR(IF(INDEX(GVS!$C:$C,MATCH(B755,GVS!$A:$A,0))="","",INDEX(GVS!$C:$C,MATCH(B755,GVS!$A:$A,0))),"")))</f>
        <v>46239</v>
      </c>
      <c r="F755" s="14" t="str">
        <f aca="false">IF(B755="","",IFERROR(IF(INDEX(Intramuraal!$J:$J,MATCH(B755,Intramuraal!$A:$A,0))="","",INDEX(Intramuraal!$J:$J,MATCH(B755,Intramuraal!$A:$A,0))),IFERROR(IF(INDEX(GVS!$J:$J,MATCH(B755,GVS!$A:$A,0))="","",INDEX(GVS!$J:$J,MATCH(B755,GVS!$A:$A,0))),"")))</f>
        <v>Hemato-oncologie</v>
      </c>
      <c r="G755" s="14" t="str">
        <f aca="false">IF(B755="","",IFERROR(IF(INDEX(Intramuraal!$N:$N,MATCH(B755,Intramuraal!$A:$A,0))="","",INDEX(Intramuraal!$N:$N,MATCH(B755,Intramuraal!$A:$A,0))),IFERROR(IF(INDEX(GVS!$N:$N,MATCH(B755,GVS!$A:$A,0))="","",INDEX(GVS!$N:$N,MATCH(B755,GVS!$A:$A,0))),"")))</f>
        <v>AL-amyloïdose</v>
      </c>
      <c r="H755" s="14" t="str">
        <f aca="false">IF(B755="","",IFERROR(IF(INDEX(Intramuraal!$O:$O,MATCH(B755,Intramuraal!$A:$A,0))="","",INDEX(Intramuraal!$O:$O,MATCH(B755,Intramuraal!$A:$A,0))),IFERROR(IF(INDEX(GVS!$O:$O,MATCH(B755,GVS!$A:$A,0))="","",INDEX(GVS!$O:$O,MATCH(B755,GVS!$A:$A,0))),"")))</f>
        <v>1e lijn</v>
      </c>
      <c r="I755" s="14" t="s">
        <v>7617</v>
      </c>
      <c r="J755" s="14" t="s">
        <v>7604</v>
      </c>
      <c r="K755" s="16" t="s">
        <v>10241</v>
      </c>
      <c r="L755" s="14" t="s">
        <v>7549</v>
      </c>
      <c r="M755" s="14" t="s">
        <v>7536</v>
      </c>
      <c r="N755" s="16" t="s">
        <v>10242</v>
      </c>
      <c r="O755" s="14" t="s">
        <v>7614</v>
      </c>
      <c r="P755" s="14" t="s">
        <v>10243</v>
      </c>
      <c r="Q755" s="16"/>
      <c r="R755" s="14" t="s">
        <v>10244</v>
      </c>
      <c r="S755" s="14" t="s">
        <v>10033</v>
      </c>
      <c r="T755" s="15" t="n">
        <v>46289</v>
      </c>
      <c r="U755" s="14" t="s">
        <v>168</v>
      </c>
    </row>
    <row r="756" customFormat="false" ht="68.25" hidden="false" customHeight="true" outlineLevel="0" collapsed="false">
      <c r="A756" s="14" t="str">
        <f aca="false">IF(B756="","","ARG-"&amp;TEXT(ROW()-1,"0000"))</f>
        <v>ARG-0755</v>
      </c>
      <c r="B756" s="14" t="s">
        <v>2560</v>
      </c>
      <c r="C756" s="14" t="str">
        <f aca="false">IF(B756="","",IF(LEFT(B756,3)="INT","Intramuraal",IF(LEFT(B756,3)="GVS","GVS","")))</f>
        <v>Intramuraal</v>
      </c>
      <c r="D756" s="14" t="str">
        <f aca="false">IF(B756="","",IFERROR(INDEX(Intramuraal!$F:$F,MATCH(B756,Intramuraal!$A:$A,0)),IFERROR(INDEX(GVS!$F:$F,MATCH(B756,GVS!$A:$A,0)),"onbekend ID")))</f>
        <v>daratumumab (Darzalex®) in combinatie met cyclofosfamide, bortezomib en dexamethason</v>
      </c>
      <c r="E756" s="15" t="n">
        <f aca="false">IF(B756="","",IFERROR(IF(INDEX(Intramuraal!$C:$C,MATCH(B756,Intramuraal!$A:$A,0))="","",INDEX(Intramuraal!$C:$C,MATCH(B756,Intramuraal!$A:$A,0))),IFERROR(IF(INDEX(GVS!$C:$C,MATCH(B756,GVS!$A:$A,0))="","",INDEX(GVS!$C:$C,MATCH(B756,GVS!$A:$A,0))),"")))</f>
        <v>46239</v>
      </c>
      <c r="F756" s="14" t="str">
        <f aca="false">IF(B756="","",IFERROR(IF(INDEX(Intramuraal!$J:$J,MATCH(B756,Intramuraal!$A:$A,0))="","",INDEX(Intramuraal!$J:$J,MATCH(B756,Intramuraal!$A:$A,0))),IFERROR(IF(INDEX(GVS!$J:$J,MATCH(B756,GVS!$A:$A,0))="","",INDEX(GVS!$J:$J,MATCH(B756,GVS!$A:$A,0))),"")))</f>
        <v>Hemato-oncologie</v>
      </c>
      <c r="G756" s="14" t="str">
        <f aca="false">IF(B756="","",IFERROR(IF(INDEX(Intramuraal!$N:$N,MATCH(B756,Intramuraal!$A:$A,0))="","",INDEX(Intramuraal!$N:$N,MATCH(B756,Intramuraal!$A:$A,0))),IFERROR(IF(INDEX(GVS!$N:$N,MATCH(B756,GVS!$A:$A,0))="","",INDEX(GVS!$N:$N,MATCH(B756,GVS!$A:$A,0))),"")))</f>
        <v>AL-amyloïdose</v>
      </c>
      <c r="H756" s="14" t="str">
        <f aca="false">IF(B756="","",IFERROR(IF(INDEX(Intramuraal!$O:$O,MATCH(B756,Intramuraal!$A:$A,0))="","",INDEX(Intramuraal!$O:$O,MATCH(B756,Intramuraal!$A:$A,0))),IFERROR(IF(INDEX(GVS!$O:$O,MATCH(B756,GVS!$A:$A,0))="","",INDEX(GVS!$O:$O,MATCH(B756,GVS!$A:$A,0))),"")))</f>
        <v>1e lijn</v>
      </c>
      <c r="I756" s="14" t="s">
        <v>7658</v>
      </c>
      <c r="J756" s="14" t="s">
        <v>7599</v>
      </c>
      <c r="K756" s="16" t="s">
        <v>10245</v>
      </c>
      <c r="L756" s="14" t="s">
        <v>7549</v>
      </c>
      <c r="M756" s="14" t="s">
        <v>7543</v>
      </c>
      <c r="N756" s="16" t="s">
        <v>10246</v>
      </c>
      <c r="O756" s="14" t="s">
        <v>7662</v>
      </c>
      <c r="P756" s="14" t="s">
        <v>10247</v>
      </c>
      <c r="Q756" s="16"/>
      <c r="R756" s="14" t="s">
        <v>10248</v>
      </c>
      <c r="S756" s="14" t="s">
        <v>10033</v>
      </c>
      <c r="T756" s="15" t="n">
        <v>46289</v>
      </c>
      <c r="U756" s="14" t="s">
        <v>168</v>
      </c>
    </row>
    <row r="757" customFormat="false" ht="90.75" hidden="false" customHeight="true" outlineLevel="0" collapsed="false">
      <c r="A757" s="14" t="str">
        <f aca="false">IF(B757="","","ARG-"&amp;TEXT(ROW()-1,"0000"))</f>
        <v>ARG-0756</v>
      </c>
      <c r="B757" s="14" t="s">
        <v>2578</v>
      </c>
      <c r="C757" s="14" t="str">
        <f aca="false">IF(B757="","",IF(LEFT(B757,3)="INT","Intramuraal",IF(LEFT(B757,3)="GVS","GVS","")))</f>
        <v>Intramuraal</v>
      </c>
      <c r="D757" s="14" t="str">
        <f aca="false">IF(B757="","",IFERROR(INDEX(Intramuraal!$F:$F,MATCH(B757,Intramuraal!$A:$A,0)),IFERROR(INDEX(GVS!$F:$F,MATCH(B757,GVS!$A:$A,0)),"onbekend ID")))</f>
        <v>venetoclax (Venclyxto®) met obinutuzumab</v>
      </c>
      <c r="E757" s="15" t="n">
        <f aca="false">IF(B757="","",IFERROR(IF(INDEX(Intramuraal!$C:$C,MATCH(B757,Intramuraal!$A:$A,0))="","",INDEX(Intramuraal!$C:$C,MATCH(B757,Intramuraal!$A:$A,0))),IFERROR(IF(INDEX(GVS!$C:$C,MATCH(B757,GVS!$A:$A,0))="","",INDEX(GVS!$C:$C,MATCH(B757,GVS!$A:$A,0))),"")))</f>
        <v>45852</v>
      </c>
      <c r="F757" s="14" t="str">
        <f aca="false">IF(B757="","",IFERROR(IF(INDEX(Intramuraal!$J:$J,MATCH(B757,Intramuraal!$A:$A,0))="","",INDEX(Intramuraal!$J:$J,MATCH(B757,Intramuraal!$A:$A,0))),IFERROR(IF(INDEX(GVS!$J:$J,MATCH(B757,GVS!$A:$A,0))="","",INDEX(GVS!$J:$J,MATCH(B757,GVS!$A:$A,0))),"")))</f>
        <v>Hemato-oncologie</v>
      </c>
      <c r="G757" s="14" t="str">
        <f aca="false">IF(B757="","",IFERROR(IF(INDEX(Intramuraal!$N:$N,MATCH(B757,Intramuraal!$A:$A,0))="","",INDEX(Intramuraal!$N:$N,MATCH(B757,Intramuraal!$A:$A,0))),IFERROR(IF(INDEX(GVS!$N:$N,MATCH(B757,GVS!$A:$A,0))="","",INDEX(GVS!$N:$N,MATCH(B757,GVS!$A:$A,0))),"")))</f>
        <v>CLL</v>
      </c>
      <c r="H757" s="14" t="str">
        <f aca="false">IF(B757="","",IFERROR(IF(INDEX(Intramuraal!$O:$O,MATCH(B757,Intramuraal!$A:$A,0))="","",INDEX(Intramuraal!$O:$O,MATCH(B757,Intramuraal!$A:$A,0))),IFERROR(IF(INDEX(GVS!$O:$O,MATCH(B757,GVS!$A:$A,0))="","",INDEX(GVS!$O:$O,MATCH(B757,GVS!$A:$A,0))),"")))</f>
        <v>1e lijn</v>
      </c>
      <c r="I757" s="14" t="s">
        <v>7532</v>
      </c>
      <c r="J757" s="14" t="s">
        <v>7599</v>
      </c>
      <c r="K757" s="16" t="s">
        <v>10249</v>
      </c>
      <c r="L757" s="14" t="s">
        <v>7549</v>
      </c>
      <c r="M757" s="14" t="s">
        <v>7536</v>
      </c>
      <c r="N757" s="16" t="s">
        <v>10250</v>
      </c>
      <c r="O757" s="14" t="s">
        <v>7607</v>
      </c>
      <c r="P757" s="14" t="s">
        <v>10251</v>
      </c>
      <c r="Q757" s="16"/>
      <c r="R757" s="14" t="s">
        <v>10252</v>
      </c>
      <c r="S757" s="14" t="s">
        <v>10253</v>
      </c>
      <c r="T757" s="15" t="n">
        <v>46289</v>
      </c>
      <c r="U757" s="14" t="s">
        <v>168</v>
      </c>
    </row>
    <row r="758" customFormat="false" ht="79.5" hidden="false" customHeight="true" outlineLevel="0" collapsed="false">
      <c r="A758" s="14" t="str">
        <f aca="false">IF(B758="","","ARG-"&amp;TEXT(ROW()-1,"0000"))</f>
        <v>ARG-0757</v>
      </c>
      <c r="B758" s="14" t="s">
        <v>2578</v>
      </c>
      <c r="C758" s="14" t="str">
        <f aca="false">IF(B758="","",IF(LEFT(B758,3)="INT","Intramuraal",IF(LEFT(B758,3)="GVS","GVS","")))</f>
        <v>Intramuraal</v>
      </c>
      <c r="D758" s="14" t="str">
        <f aca="false">IF(B758="","",IFERROR(INDEX(Intramuraal!$F:$F,MATCH(B758,Intramuraal!$A:$A,0)),IFERROR(INDEX(GVS!$F:$F,MATCH(B758,GVS!$A:$A,0)),"onbekend ID")))</f>
        <v>venetoclax (Venclyxto®) met obinutuzumab</v>
      </c>
      <c r="E758" s="15" t="n">
        <f aca="false">IF(B758="","",IFERROR(IF(INDEX(Intramuraal!$C:$C,MATCH(B758,Intramuraal!$A:$A,0))="","",INDEX(Intramuraal!$C:$C,MATCH(B758,Intramuraal!$A:$A,0))),IFERROR(IF(INDEX(GVS!$C:$C,MATCH(B758,GVS!$A:$A,0))="","",INDEX(GVS!$C:$C,MATCH(B758,GVS!$A:$A,0))),"")))</f>
        <v>45852</v>
      </c>
      <c r="F758" s="14" t="str">
        <f aca="false">IF(B758="","",IFERROR(IF(INDEX(Intramuraal!$J:$J,MATCH(B758,Intramuraal!$A:$A,0))="","",INDEX(Intramuraal!$J:$J,MATCH(B758,Intramuraal!$A:$A,0))),IFERROR(IF(INDEX(GVS!$J:$J,MATCH(B758,GVS!$A:$A,0))="","",INDEX(GVS!$J:$J,MATCH(B758,GVS!$A:$A,0))),"")))</f>
        <v>Hemato-oncologie</v>
      </c>
      <c r="G758" s="14" t="str">
        <f aca="false">IF(B758="","",IFERROR(IF(INDEX(Intramuraal!$N:$N,MATCH(B758,Intramuraal!$A:$A,0))="","",INDEX(Intramuraal!$N:$N,MATCH(B758,Intramuraal!$A:$A,0))),IFERROR(IF(INDEX(GVS!$N:$N,MATCH(B758,GVS!$A:$A,0))="","",INDEX(GVS!$N:$N,MATCH(B758,GVS!$A:$A,0))),"")))</f>
        <v>CLL</v>
      </c>
      <c r="H758" s="14" t="str">
        <f aca="false">IF(B758="","",IFERROR(IF(INDEX(Intramuraal!$O:$O,MATCH(B758,Intramuraal!$A:$A,0))="","",INDEX(Intramuraal!$O:$O,MATCH(B758,Intramuraal!$A:$A,0))),IFERROR(IF(INDEX(GVS!$O:$O,MATCH(B758,GVS!$A:$A,0))="","",INDEX(GVS!$O:$O,MATCH(B758,GVS!$A:$A,0))),"")))</f>
        <v>1e lijn</v>
      </c>
      <c r="I758" s="14" t="s">
        <v>7580</v>
      </c>
      <c r="J758" s="14" t="s">
        <v>7604</v>
      </c>
      <c r="K758" s="16" t="s">
        <v>10254</v>
      </c>
      <c r="L758" s="14" t="s">
        <v>7586</v>
      </c>
      <c r="M758" s="14" t="s">
        <v>7536</v>
      </c>
      <c r="N758" s="16" t="s">
        <v>10255</v>
      </c>
      <c r="O758" s="14" t="s">
        <v>7607</v>
      </c>
      <c r="P758" s="14" t="s">
        <v>8658</v>
      </c>
      <c r="Q758" s="16"/>
      <c r="R758" s="14" t="s">
        <v>10256</v>
      </c>
      <c r="S758" s="14" t="s">
        <v>10253</v>
      </c>
      <c r="T758" s="15" t="n">
        <v>46289</v>
      </c>
      <c r="U758" s="14" t="s">
        <v>168</v>
      </c>
    </row>
    <row r="759" customFormat="false" ht="57" hidden="false" customHeight="true" outlineLevel="0" collapsed="false">
      <c r="A759" s="14" t="str">
        <f aca="false">IF(B759="","","ARG-"&amp;TEXT(ROW()-1,"0000"))</f>
        <v>ARG-0758</v>
      </c>
      <c r="B759" s="14" t="s">
        <v>2578</v>
      </c>
      <c r="C759" s="14" t="str">
        <f aca="false">IF(B759="","",IF(LEFT(B759,3)="INT","Intramuraal",IF(LEFT(B759,3)="GVS","GVS","")))</f>
        <v>Intramuraal</v>
      </c>
      <c r="D759" s="14" t="str">
        <f aca="false">IF(B759="","",IFERROR(INDEX(Intramuraal!$F:$F,MATCH(B759,Intramuraal!$A:$A,0)),IFERROR(INDEX(GVS!$F:$F,MATCH(B759,GVS!$A:$A,0)),"onbekend ID")))</f>
        <v>venetoclax (Venclyxto®) met obinutuzumab</v>
      </c>
      <c r="E759" s="15" t="n">
        <f aca="false">IF(B759="","",IFERROR(IF(INDEX(Intramuraal!$C:$C,MATCH(B759,Intramuraal!$A:$A,0))="","",INDEX(Intramuraal!$C:$C,MATCH(B759,Intramuraal!$A:$A,0))),IFERROR(IF(INDEX(GVS!$C:$C,MATCH(B759,GVS!$A:$A,0))="","",INDEX(GVS!$C:$C,MATCH(B759,GVS!$A:$A,0))),"")))</f>
        <v>45852</v>
      </c>
      <c r="F759" s="14" t="str">
        <f aca="false">IF(B759="","",IFERROR(IF(INDEX(Intramuraal!$J:$J,MATCH(B759,Intramuraal!$A:$A,0))="","",INDEX(Intramuraal!$J:$J,MATCH(B759,Intramuraal!$A:$A,0))),IFERROR(IF(INDEX(GVS!$J:$J,MATCH(B759,GVS!$A:$A,0))="","",INDEX(GVS!$J:$J,MATCH(B759,GVS!$A:$A,0))),"")))</f>
        <v>Hemato-oncologie</v>
      </c>
      <c r="G759" s="14" t="str">
        <f aca="false">IF(B759="","",IFERROR(IF(INDEX(Intramuraal!$N:$N,MATCH(B759,Intramuraal!$A:$A,0))="","",INDEX(Intramuraal!$N:$N,MATCH(B759,Intramuraal!$A:$A,0))),IFERROR(IF(INDEX(GVS!$N:$N,MATCH(B759,GVS!$A:$A,0))="","",INDEX(GVS!$N:$N,MATCH(B759,GVS!$A:$A,0))),"")))</f>
        <v>CLL</v>
      </c>
      <c r="H759" s="14" t="str">
        <f aca="false">IF(B759="","",IFERROR(IF(INDEX(Intramuraal!$O:$O,MATCH(B759,Intramuraal!$A:$A,0))="","",INDEX(Intramuraal!$O:$O,MATCH(B759,Intramuraal!$A:$A,0))),IFERROR(IF(INDEX(GVS!$O:$O,MATCH(B759,GVS!$A:$A,0))="","",INDEX(GVS!$O:$O,MATCH(B759,GVS!$A:$A,0))),"")))</f>
        <v>1e lijn</v>
      </c>
      <c r="I759" s="14" t="s">
        <v>7658</v>
      </c>
      <c r="J759" s="14" t="s">
        <v>7659</v>
      </c>
      <c r="K759" s="16" t="s">
        <v>10257</v>
      </c>
      <c r="L759" s="14" t="s">
        <v>7549</v>
      </c>
      <c r="M759" s="14" t="s">
        <v>7550</v>
      </c>
      <c r="N759" s="16" t="s">
        <v>10258</v>
      </c>
      <c r="O759" s="14" t="s">
        <v>7662</v>
      </c>
      <c r="P759" s="14" t="s">
        <v>10259</v>
      </c>
      <c r="Q759" s="16"/>
      <c r="R759" s="14" t="s">
        <v>10260</v>
      </c>
      <c r="S759" s="14" t="s">
        <v>10253</v>
      </c>
      <c r="T759" s="15" t="n">
        <v>46289</v>
      </c>
      <c r="U759" s="14" t="s">
        <v>168</v>
      </c>
    </row>
    <row r="760" customFormat="false" ht="68.25" hidden="false" customHeight="true" outlineLevel="0" collapsed="false">
      <c r="A760" s="14" t="str">
        <f aca="false">IF(B760="","","ARG-"&amp;TEXT(ROW()-1,"0000"))</f>
        <v>ARG-0759</v>
      </c>
      <c r="B760" s="14" t="s">
        <v>2592</v>
      </c>
      <c r="C760" s="14" t="str">
        <f aca="false">IF(B760="","",IF(LEFT(B760,3)="INT","Intramuraal",IF(LEFT(B760,3)="GVS","GVS","")))</f>
        <v>Intramuraal</v>
      </c>
      <c r="D760" s="14" t="str">
        <f aca="false">IF(B760="","",IFERROR(INDEX(Intramuraal!$F:$F,MATCH(B760,Intramuraal!$A:$A,0)),IFERROR(INDEX(GVS!$F:$F,MATCH(B760,GVS!$A:$A,0)),"onbekend ID")))</f>
        <v>ibrutinib (Imbruvica®) in combinatie met rituximab</v>
      </c>
      <c r="E760" s="15" t="n">
        <f aca="false">IF(B760="","",IFERROR(IF(INDEX(Intramuraal!$C:$C,MATCH(B760,Intramuraal!$A:$A,0))="","",INDEX(Intramuraal!$C:$C,MATCH(B760,Intramuraal!$A:$A,0))),IFERROR(IF(INDEX(GVS!$C:$C,MATCH(B760,GVS!$A:$A,0))="","",INDEX(GVS!$C:$C,MATCH(B760,GVS!$A:$A,0))),"")))</f>
        <v>44088</v>
      </c>
      <c r="F760" s="14" t="str">
        <f aca="false">IF(B760="","",IFERROR(IF(INDEX(Intramuraal!$J:$J,MATCH(B760,Intramuraal!$A:$A,0))="","",INDEX(Intramuraal!$J:$J,MATCH(B760,Intramuraal!$A:$A,0))),IFERROR(IF(INDEX(GVS!$J:$J,MATCH(B760,GVS!$A:$A,0))="","",INDEX(GVS!$J:$J,MATCH(B760,GVS!$A:$A,0))),"")))</f>
        <v>Hemato-oncologie</v>
      </c>
      <c r="G760" s="14" t="str">
        <f aca="false">IF(B760="","",IFERROR(IF(INDEX(Intramuraal!$N:$N,MATCH(B760,Intramuraal!$A:$A,0))="","",INDEX(Intramuraal!$N:$N,MATCH(B760,Intramuraal!$A:$A,0))),IFERROR(IF(INDEX(GVS!$N:$N,MATCH(B760,GVS!$A:$A,0))="","",INDEX(GVS!$N:$N,MATCH(B760,GVS!$A:$A,0))),"")))</f>
        <v>Overig hemato-oncologisch</v>
      </c>
      <c r="H760" s="14" t="str">
        <f aca="false">IF(B760="","",IFERROR(IF(INDEX(Intramuraal!$O:$O,MATCH(B760,Intramuraal!$A:$A,0))="","",INDEX(Intramuraal!$O:$O,MATCH(B760,Intramuraal!$A:$A,0))),IFERROR(IF(INDEX(GVS!$O:$O,MATCH(B760,GVS!$A:$A,0))="","",INDEX(GVS!$O:$O,MATCH(B760,GVS!$A:$A,0))),"")))</f>
        <v>Meerdere lijnen / indicatiebreed</v>
      </c>
      <c r="I760" s="14" t="s">
        <v>7532</v>
      </c>
      <c r="J760" s="14" t="s">
        <v>7564</v>
      </c>
      <c r="K760" s="16" t="s">
        <v>10261</v>
      </c>
      <c r="L760" s="14" t="s">
        <v>7586</v>
      </c>
      <c r="M760" s="14" t="s">
        <v>7536</v>
      </c>
      <c r="N760" s="16" t="s">
        <v>10262</v>
      </c>
      <c r="O760" s="14" t="s">
        <v>7607</v>
      </c>
      <c r="P760" s="14" t="s">
        <v>10263</v>
      </c>
      <c r="Q760" s="16"/>
      <c r="R760" s="14" t="s">
        <v>10264</v>
      </c>
      <c r="S760" s="14" t="s">
        <v>10253</v>
      </c>
      <c r="T760" s="15" t="n">
        <v>46289</v>
      </c>
      <c r="U760" s="14" t="s">
        <v>168</v>
      </c>
    </row>
    <row r="761" customFormat="false" ht="79.5" hidden="false" customHeight="true" outlineLevel="0" collapsed="false">
      <c r="A761" s="14" t="str">
        <f aca="false">IF(B761="","","ARG-"&amp;TEXT(ROW()-1,"0000"))</f>
        <v>ARG-0760</v>
      </c>
      <c r="B761" s="14" t="s">
        <v>2604</v>
      </c>
      <c r="C761" s="14" t="str">
        <f aca="false">IF(B761="","",IF(LEFT(B761,3)="INT","Intramuraal",IF(LEFT(B761,3)="GVS","GVS","")))</f>
        <v>Intramuraal</v>
      </c>
      <c r="D761" s="14" t="str">
        <f aca="false">IF(B761="","",IFERROR(INDEX(Intramuraal!$F:$F,MATCH(B761,Intramuraal!$A:$A,0)),IFERROR(INDEX(GVS!$F:$F,MATCH(B761,GVS!$A:$A,0)),"onbekend ID")))</f>
        <v>osimertinib (Tagrisso®)</v>
      </c>
      <c r="E761" s="15" t="n">
        <f aca="false">IF(B761="","",IFERROR(IF(INDEX(Intramuraal!$C:$C,MATCH(B761,Intramuraal!$A:$A,0))="","",INDEX(Intramuraal!$C:$C,MATCH(B761,Intramuraal!$A:$A,0))),IFERROR(IF(INDEX(GVS!$C:$C,MATCH(B761,GVS!$A:$A,0))="","",INDEX(GVS!$C:$C,MATCH(B761,GVS!$A:$A,0))),"")))</f>
        <v>44095</v>
      </c>
      <c r="F761" s="14" t="str">
        <f aca="false">IF(B761="","",IFERROR(IF(INDEX(Intramuraal!$J:$J,MATCH(B761,Intramuraal!$A:$A,0))="","",INDEX(Intramuraal!$J:$J,MATCH(B761,Intramuraal!$A:$A,0))),IFERROR(IF(INDEX(GVS!$J:$J,MATCH(B761,GVS!$A:$A,0))="","",INDEX(GVS!$J:$J,MATCH(B761,GVS!$A:$A,0))),"")))</f>
        <v>Oncologie (solide tumoren)</v>
      </c>
      <c r="G761" s="14" t="str">
        <f aca="false">IF(B761="","",IFERROR(IF(INDEX(Intramuraal!$N:$N,MATCH(B761,Intramuraal!$A:$A,0))="","",INDEX(Intramuraal!$N:$N,MATCH(B761,Intramuraal!$A:$A,0))),IFERROR(IF(INDEX(GVS!$N:$N,MATCH(B761,GVS!$A:$A,0))="","",INDEX(GVS!$N:$N,MATCH(B761,GVS!$A:$A,0))),"")))</f>
        <v>Longkanker (NSCLC/SCLC)</v>
      </c>
      <c r="H761" s="14" t="str">
        <f aca="false">IF(B761="","",IFERROR(IF(INDEX(Intramuraal!$O:$O,MATCH(B761,Intramuraal!$A:$A,0))="","",INDEX(Intramuraal!$O:$O,MATCH(B761,Intramuraal!$A:$A,0))),IFERROR(IF(INDEX(GVS!$O:$O,MATCH(B761,GVS!$A:$A,0))="","",INDEX(GVS!$O:$O,MATCH(B761,GVS!$A:$A,0))),"")))</f>
        <v>1e lijn</v>
      </c>
      <c r="I761" s="14" t="s">
        <v>7580</v>
      </c>
      <c r="J761" s="14" t="s">
        <v>7559</v>
      </c>
      <c r="K761" s="16" t="s">
        <v>10265</v>
      </c>
      <c r="L761" s="14" t="s">
        <v>7549</v>
      </c>
      <c r="M761" s="14" t="s">
        <v>7536</v>
      </c>
      <c r="N761" s="16" t="s">
        <v>10266</v>
      </c>
      <c r="O761" s="14" t="s">
        <v>7607</v>
      </c>
      <c r="P761" s="14" t="s">
        <v>10267</v>
      </c>
      <c r="Q761" s="16"/>
      <c r="R761" s="14" t="s">
        <v>10268</v>
      </c>
      <c r="S761" s="14" t="s">
        <v>10253</v>
      </c>
      <c r="T761" s="15" t="n">
        <v>46289</v>
      </c>
      <c r="U761" s="14" t="s">
        <v>168</v>
      </c>
    </row>
    <row r="762" customFormat="false" ht="79.5" hidden="false" customHeight="true" outlineLevel="0" collapsed="false">
      <c r="A762" s="14" t="str">
        <f aca="false">IF(B762="","","ARG-"&amp;TEXT(ROW()-1,"0000"))</f>
        <v>ARG-0761</v>
      </c>
      <c r="B762" s="14" t="s">
        <v>2617</v>
      </c>
      <c r="C762" s="14" t="str">
        <f aca="false">IF(B762="","",IF(LEFT(B762,3)="INT","Intramuraal",IF(LEFT(B762,3)="GVS","GVS","")))</f>
        <v>Intramuraal</v>
      </c>
      <c r="D762" s="14" t="str">
        <f aca="false">IF(B762="","",IFERROR(INDEX(Intramuraal!$F:$F,MATCH(B762,Intramuraal!$A:$A,0)),IFERROR(INDEX(GVS!$F:$F,MATCH(B762,GVS!$A:$A,0)),"onbekend ID")))</f>
        <v>tisagenlecleucel (Kymriah®)</v>
      </c>
      <c r="E762" s="15" t="n">
        <f aca="false">IF(B762="","",IFERROR(IF(INDEX(Intramuraal!$C:$C,MATCH(B762,Intramuraal!$A:$A,0))="","",INDEX(Intramuraal!$C:$C,MATCH(B762,Intramuraal!$A:$A,0))),IFERROR(IF(INDEX(GVS!$C:$C,MATCH(B762,GVS!$A:$A,0))="","",INDEX(GVS!$C:$C,MATCH(B762,GVS!$A:$A,0))),"")))</f>
        <v>44586</v>
      </c>
      <c r="F762" s="14" t="str">
        <f aca="false">IF(B762="","",IFERROR(IF(INDEX(Intramuraal!$J:$J,MATCH(B762,Intramuraal!$A:$A,0))="","",INDEX(Intramuraal!$J:$J,MATCH(B762,Intramuraal!$A:$A,0))),IFERROR(IF(INDEX(GVS!$J:$J,MATCH(B762,GVS!$A:$A,0))="","",INDEX(GVS!$J:$J,MATCH(B762,GVS!$A:$A,0))),"")))</f>
        <v>Hemato-oncologie</v>
      </c>
      <c r="G762" s="14" t="str">
        <f aca="false">IF(B762="","",IFERROR(IF(INDEX(Intramuraal!$N:$N,MATCH(B762,Intramuraal!$A:$A,0))="","",INDEX(Intramuraal!$N:$N,MATCH(B762,Intramuraal!$A:$A,0))),IFERROR(IF(INDEX(GVS!$N:$N,MATCH(B762,GVS!$A:$A,0))="","",INDEX(GVS!$N:$N,MATCH(B762,GVS!$A:$A,0))),"")))</f>
        <v>DLBCL / B-cel lymfoom</v>
      </c>
      <c r="H762" s="14" t="str">
        <f aca="false">IF(B762="","",IFERROR(IF(INDEX(Intramuraal!$O:$O,MATCH(B762,Intramuraal!$A:$A,0))="","",INDEX(Intramuraal!$O:$O,MATCH(B762,Intramuraal!$A:$A,0))),IFERROR(IF(INDEX(GVS!$O:$O,MATCH(B762,GVS!$A:$A,0))="","",INDEX(GVS!$O:$O,MATCH(B762,GVS!$A:$A,0))),"")))</f>
        <v>3e lijn of later</v>
      </c>
      <c r="I762" s="14" t="s">
        <v>7532</v>
      </c>
      <c r="J762" s="14" t="s">
        <v>7559</v>
      </c>
      <c r="K762" s="16" t="s">
        <v>10269</v>
      </c>
      <c r="L762" s="14" t="s">
        <v>7535</v>
      </c>
      <c r="M762" s="14" t="s">
        <v>7536</v>
      </c>
      <c r="N762" s="16" t="s">
        <v>10270</v>
      </c>
      <c r="O762" s="14" t="s">
        <v>7607</v>
      </c>
      <c r="P762" s="14" t="s">
        <v>8037</v>
      </c>
      <c r="Q762" s="16"/>
      <c r="R762" s="14" t="s">
        <v>10271</v>
      </c>
      <c r="S762" s="14" t="s">
        <v>10253</v>
      </c>
      <c r="T762" s="15" t="n">
        <v>46289</v>
      </c>
      <c r="U762" s="14" t="s">
        <v>168</v>
      </c>
    </row>
    <row r="763" customFormat="false" ht="79.5" hidden="false" customHeight="true" outlineLevel="0" collapsed="false">
      <c r="A763" s="14" t="str">
        <f aca="false">IF(B763="","","ARG-"&amp;TEXT(ROW()-1,"0000"))</f>
        <v>ARG-0762</v>
      </c>
      <c r="B763" s="14" t="s">
        <v>2617</v>
      </c>
      <c r="C763" s="14" t="str">
        <f aca="false">IF(B763="","",IF(LEFT(B763,3)="INT","Intramuraal",IF(LEFT(B763,3)="GVS","GVS","")))</f>
        <v>Intramuraal</v>
      </c>
      <c r="D763" s="14" t="str">
        <f aca="false">IF(B763="","",IFERROR(INDEX(Intramuraal!$F:$F,MATCH(B763,Intramuraal!$A:$A,0)),IFERROR(INDEX(GVS!$F:$F,MATCH(B763,GVS!$A:$A,0)),"onbekend ID")))</f>
        <v>tisagenlecleucel (Kymriah®)</v>
      </c>
      <c r="E763" s="15" t="n">
        <f aca="false">IF(B763="","",IFERROR(IF(INDEX(Intramuraal!$C:$C,MATCH(B763,Intramuraal!$A:$A,0))="","",INDEX(Intramuraal!$C:$C,MATCH(B763,Intramuraal!$A:$A,0))),IFERROR(IF(INDEX(GVS!$C:$C,MATCH(B763,GVS!$A:$A,0))="","",INDEX(GVS!$C:$C,MATCH(B763,GVS!$A:$A,0))),"")))</f>
        <v>44586</v>
      </c>
      <c r="F763" s="14" t="str">
        <f aca="false">IF(B763="","",IFERROR(IF(INDEX(Intramuraal!$J:$J,MATCH(B763,Intramuraal!$A:$A,0))="","",INDEX(Intramuraal!$J:$J,MATCH(B763,Intramuraal!$A:$A,0))),IFERROR(IF(INDEX(GVS!$J:$J,MATCH(B763,GVS!$A:$A,0))="","",INDEX(GVS!$J:$J,MATCH(B763,GVS!$A:$A,0))),"")))</f>
        <v>Hemato-oncologie</v>
      </c>
      <c r="G763" s="14" t="str">
        <f aca="false">IF(B763="","",IFERROR(IF(INDEX(Intramuraal!$N:$N,MATCH(B763,Intramuraal!$A:$A,0))="","",INDEX(Intramuraal!$N:$N,MATCH(B763,Intramuraal!$A:$A,0))),IFERROR(IF(INDEX(GVS!$N:$N,MATCH(B763,GVS!$A:$A,0))="","",INDEX(GVS!$N:$N,MATCH(B763,GVS!$A:$A,0))),"")))</f>
        <v>DLBCL / B-cel lymfoom</v>
      </c>
      <c r="H763" s="14" t="str">
        <f aca="false">IF(B763="","",IFERROR(IF(INDEX(Intramuraal!$O:$O,MATCH(B763,Intramuraal!$A:$A,0))="","",INDEX(Intramuraal!$O:$O,MATCH(B763,Intramuraal!$A:$A,0))),IFERROR(IF(INDEX(GVS!$O:$O,MATCH(B763,GVS!$A:$A,0))="","",INDEX(GVS!$O:$O,MATCH(B763,GVS!$A:$A,0))),"")))</f>
        <v>3e lijn of later</v>
      </c>
      <c r="I763" s="14" t="s">
        <v>7580</v>
      </c>
      <c r="J763" s="14" t="s">
        <v>7604</v>
      </c>
      <c r="K763" s="16" t="s">
        <v>10272</v>
      </c>
      <c r="L763" s="14" t="s">
        <v>7549</v>
      </c>
      <c r="M763" s="14" t="s">
        <v>7536</v>
      </c>
      <c r="N763" s="16" t="s">
        <v>10273</v>
      </c>
      <c r="O763" s="14" t="s">
        <v>7607</v>
      </c>
      <c r="P763" s="14" t="s">
        <v>10274</v>
      </c>
      <c r="Q763" s="16"/>
      <c r="R763" s="14" t="s">
        <v>10275</v>
      </c>
      <c r="S763" s="14" t="s">
        <v>10253</v>
      </c>
      <c r="T763" s="15" t="n">
        <v>46289</v>
      </c>
      <c r="U763" s="14" t="s">
        <v>168</v>
      </c>
    </row>
    <row r="764" customFormat="false" ht="79.5" hidden="false" customHeight="true" outlineLevel="0" collapsed="false">
      <c r="A764" s="14" t="str">
        <f aca="false">IF(B764="","","ARG-"&amp;TEXT(ROW()-1,"0000"))</f>
        <v>ARG-0763</v>
      </c>
      <c r="B764" s="14" t="s">
        <v>2632</v>
      </c>
      <c r="C764" s="14" t="str">
        <f aca="false">IF(B764="","",IF(LEFT(B764,3)="INT","Intramuraal",IF(LEFT(B764,3)="GVS","GVS","")))</f>
        <v>Intramuraal</v>
      </c>
      <c r="D764" s="14" t="str">
        <f aca="false">IF(B764="","",IFERROR(INDEX(Intramuraal!$F:$F,MATCH(B764,Intramuraal!$A:$A,0)),IFERROR(INDEX(GVS!$F:$F,MATCH(B764,GVS!$A:$A,0)),"onbekend ID")))</f>
        <v>efgartigimod alfa (Vyvgart®)</v>
      </c>
      <c r="E764" s="15" t="n">
        <f aca="false">IF(B764="","",IFERROR(IF(INDEX(Intramuraal!$C:$C,MATCH(B764,Intramuraal!$A:$A,0))="","",INDEX(Intramuraal!$C:$C,MATCH(B764,Intramuraal!$A:$A,0))),IFERROR(IF(INDEX(GVS!$C:$C,MATCH(B764,GVS!$A:$A,0))="","",INDEX(GVS!$C:$C,MATCH(B764,GVS!$A:$A,0))),"")))</f>
        <v>45441</v>
      </c>
      <c r="F764" s="14" t="str">
        <f aca="false">IF(B764="","",IFERROR(IF(INDEX(Intramuraal!$J:$J,MATCH(B764,Intramuraal!$A:$A,0))="","",INDEX(Intramuraal!$J:$J,MATCH(B764,Intramuraal!$A:$A,0))),IFERROR(IF(INDEX(GVS!$J:$J,MATCH(B764,GVS!$A:$A,0))="","",INDEX(GVS!$J:$J,MATCH(B764,GVS!$A:$A,0))),"")))</f>
        <v>Neurologie</v>
      </c>
      <c r="G764" s="14" t="str">
        <f aca="false">IF(B764="","",IFERROR(IF(INDEX(Intramuraal!$N:$N,MATCH(B764,Intramuraal!$A:$A,0))="","",INDEX(Intramuraal!$N:$N,MATCH(B764,Intramuraal!$A:$A,0))),IFERROR(IF(INDEX(GVS!$N:$N,MATCH(B764,GVS!$A:$A,0))="","",INDEX(GVS!$N:$N,MATCH(B764,GVS!$A:$A,0))),"")))</f>
        <v>Niet-oncologisch (zie Indicatie)</v>
      </c>
      <c r="H764" s="14" t="str">
        <f aca="false">IF(B764="","",IFERROR(IF(INDEX(Intramuraal!$O:$O,MATCH(B764,Intramuraal!$A:$A,0))="","",INDEX(Intramuraal!$O:$O,MATCH(B764,Intramuraal!$A:$A,0))),IFERROR(IF(INDEX(GVS!$O:$O,MATCH(B764,GVS!$A:$A,0))="","",INDEX(GVS!$O:$O,MATCH(B764,GVS!$A:$A,0))),"")))</f>
        <v>3e lijn of later</v>
      </c>
      <c r="I764" s="14" t="s">
        <v>7532</v>
      </c>
      <c r="J764" s="14" t="s">
        <v>7564</v>
      </c>
      <c r="K764" s="16" t="s">
        <v>10276</v>
      </c>
      <c r="L764" s="14" t="s">
        <v>7586</v>
      </c>
      <c r="M764" s="14" t="s">
        <v>7536</v>
      </c>
      <c r="N764" s="16" t="s">
        <v>10277</v>
      </c>
      <c r="O764" s="14" t="s">
        <v>7607</v>
      </c>
      <c r="P764" s="14" t="s">
        <v>10278</v>
      </c>
      <c r="Q764" s="16"/>
      <c r="R764" s="14" t="s">
        <v>10279</v>
      </c>
      <c r="S764" s="14" t="s">
        <v>10253</v>
      </c>
      <c r="T764" s="15" t="n">
        <v>46289</v>
      </c>
      <c r="U764" s="14" t="s">
        <v>168</v>
      </c>
    </row>
    <row r="765" customFormat="false" ht="68.25" hidden="false" customHeight="true" outlineLevel="0" collapsed="false">
      <c r="A765" s="14" t="str">
        <f aca="false">IF(B765="","","ARG-"&amp;TEXT(ROW()-1,"0000"))</f>
        <v>ARG-0764</v>
      </c>
      <c r="B765" s="14" t="s">
        <v>2632</v>
      </c>
      <c r="C765" s="14" t="str">
        <f aca="false">IF(B765="","",IF(LEFT(B765,3)="INT","Intramuraal",IF(LEFT(B765,3)="GVS","GVS","")))</f>
        <v>Intramuraal</v>
      </c>
      <c r="D765" s="14" t="str">
        <f aca="false">IF(B765="","",IFERROR(INDEX(Intramuraal!$F:$F,MATCH(B765,Intramuraal!$A:$A,0)),IFERROR(INDEX(GVS!$F:$F,MATCH(B765,GVS!$A:$A,0)),"onbekend ID")))</f>
        <v>efgartigimod alfa (Vyvgart®)</v>
      </c>
      <c r="E765" s="15" t="n">
        <f aca="false">IF(B765="","",IFERROR(IF(INDEX(Intramuraal!$C:$C,MATCH(B765,Intramuraal!$A:$A,0))="","",INDEX(Intramuraal!$C:$C,MATCH(B765,Intramuraal!$A:$A,0))),IFERROR(IF(INDEX(GVS!$C:$C,MATCH(B765,GVS!$A:$A,0))="","",INDEX(GVS!$C:$C,MATCH(B765,GVS!$A:$A,0))),"")))</f>
        <v>45441</v>
      </c>
      <c r="F765" s="14" t="str">
        <f aca="false">IF(B765="","",IFERROR(IF(INDEX(Intramuraal!$J:$J,MATCH(B765,Intramuraal!$A:$A,0))="","",INDEX(Intramuraal!$J:$J,MATCH(B765,Intramuraal!$A:$A,0))),IFERROR(IF(INDEX(GVS!$J:$J,MATCH(B765,GVS!$A:$A,0))="","",INDEX(GVS!$J:$J,MATCH(B765,GVS!$A:$A,0))),"")))</f>
        <v>Neurologie</v>
      </c>
      <c r="G765" s="14" t="str">
        <f aca="false">IF(B765="","",IFERROR(IF(INDEX(Intramuraal!$N:$N,MATCH(B765,Intramuraal!$A:$A,0))="","",INDEX(Intramuraal!$N:$N,MATCH(B765,Intramuraal!$A:$A,0))),IFERROR(IF(INDEX(GVS!$N:$N,MATCH(B765,GVS!$A:$A,0))="","",INDEX(GVS!$N:$N,MATCH(B765,GVS!$A:$A,0))),"")))</f>
        <v>Niet-oncologisch (zie Indicatie)</v>
      </c>
      <c r="H765" s="14" t="str">
        <f aca="false">IF(B765="","",IFERROR(IF(INDEX(Intramuraal!$O:$O,MATCH(B765,Intramuraal!$A:$A,0))="","",INDEX(Intramuraal!$O:$O,MATCH(B765,Intramuraal!$A:$A,0))),IFERROR(IF(INDEX(GVS!$O:$O,MATCH(B765,GVS!$A:$A,0))="","",INDEX(GVS!$O:$O,MATCH(B765,GVS!$A:$A,0))),"")))</f>
        <v>3e lijn of later</v>
      </c>
      <c r="I765" s="14" t="s">
        <v>7658</v>
      </c>
      <c r="J765" s="14" t="s">
        <v>7659</v>
      </c>
      <c r="K765" s="16" t="s">
        <v>10280</v>
      </c>
      <c r="L765" s="14" t="s">
        <v>7549</v>
      </c>
      <c r="M765" s="14" t="s">
        <v>7543</v>
      </c>
      <c r="N765" s="16" t="s">
        <v>10281</v>
      </c>
      <c r="O765" s="14" t="s">
        <v>7662</v>
      </c>
      <c r="P765" s="14" t="s">
        <v>9313</v>
      </c>
      <c r="Q765" s="16"/>
      <c r="R765" s="14" t="s">
        <v>10282</v>
      </c>
      <c r="S765" s="14" t="s">
        <v>10253</v>
      </c>
      <c r="T765" s="15" t="n">
        <v>46289</v>
      </c>
      <c r="U765" s="14" t="s">
        <v>168</v>
      </c>
    </row>
    <row r="766" customFormat="false" ht="102" hidden="false" customHeight="true" outlineLevel="0" collapsed="false">
      <c r="A766" s="14" t="str">
        <f aca="false">IF(B766="","","ARG-"&amp;TEXT(ROW()-1,"0000"))</f>
        <v>ARG-0765</v>
      </c>
      <c r="B766" s="14" t="s">
        <v>2650</v>
      </c>
      <c r="C766" s="14" t="str">
        <f aca="false">IF(B766="","",IF(LEFT(B766,3)="INT","Intramuraal",IF(LEFT(B766,3)="GVS","GVS","")))</f>
        <v>Intramuraal</v>
      </c>
      <c r="D766" s="14" t="str">
        <f aca="false">IF(B766="","",IFERROR(INDEX(Intramuraal!$F:$F,MATCH(B766,Intramuraal!$A:$A,0)),IFERROR(INDEX(GVS!$F:$F,MATCH(B766,GVS!$A:$A,0)),"onbekend ID")))</f>
        <v>ipilimumab (Yervoy®) in combinatie met nivolumab (Opdivo®) – off-label neoadjuvant (NADINA-schema)</v>
      </c>
      <c r="E766" s="15" t="n">
        <f aca="false">IF(B766="","",IFERROR(IF(INDEX(Intramuraal!$C:$C,MATCH(B766,Intramuraal!$A:$A,0))="","",INDEX(Intramuraal!$C:$C,MATCH(B766,Intramuraal!$A:$A,0))),IFERROR(IF(INDEX(GVS!$C:$C,MATCH(B766,GVS!$A:$A,0))="","",INDEX(GVS!$C:$C,MATCH(B766,GVS!$A:$A,0))),"")))</f>
        <v>45534</v>
      </c>
      <c r="F766" s="14" t="str">
        <f aca="false">IF(B766="","",IFERROR(IF(INDEX(Intramuraal!$J:$J,MATCH(B766,Intramuraal!$A:$A,0))="","",INDEX(Intramuraal!$J:$J,MATCH(B766,Intramuraal!$A:$A,0))),IFERROR(IF(INDEX(GVS!$J:$J,MATCH(B766,GVS!$A:$A,0))="","",INDEX(GVS!$J:$J,MATCH(B766,GVS!$A:$A,0))),"")))</f>
        <v>Oncologie (solide tumoren)</v>
      </c>
      <c r="G766" s="14" t="str">
        <f aca="false">IF(B766="","",IFERROR(IF(INDEX(Intramuraal!$N:$N,MATCH(B766,Intramuraal!$A:$A,0))="","",INDEX(Intramuraal!$N:$N,MATCH(B766,Intramuraal!$A:$A,0))),IFERROR(IF(INDEX(GVS!$N:$N,MATCH(B766,GVS!$A:$A,0))="","",INDEX(GVS!$N:$N,MATCH(B766,GVS!$A:$A,0))),"")))</f>
        <v>Melanoom</v>
      </c>
      <c r="H766" s="14" t="str">
        <f aca="false">IF(B766="","",IFERROR(IF(INDEX(Intramuraal!$O:$O,MATCH(B766,Intramuraal!$A:$A,0))="","",INDEX(Intramuraal!$O:$O,MATCH(B766,Intramuraal!$A:$A,0))),IFERROR(IF(INDEX(GVS!$O:$O,MATCH(B766,GVS!$A:$A,0))="","",INDEX(GVS!$O:$O,MATCH(B766,GVS!$A:$A,0))),"")))</f>
        <v>Onderhoud / consolidatie</v>
      </c>
      <c r="I766" s="14" t="s">
        <v>7532</v>
      </c>
      <c r="J766" s="14" t="s">
        <v>7673</v>
      </c>
      <c r="K766" s="16" t="s">
        <v>10283</v>
      </c>
      <c r="L766" s="14" t="s">
        <v>7535</v>
      </c>
      <c r="M766" s="14" t="s">
        <v>7536</v>
      </c>
      <c r="N766" s="16" t="s">
        <v>10284</v>
      </c>
      <c r="O766" s="14" t="s">
        <v>7607</v>
      </c>
      <c r="P766" s="14" t="s">
        <v>10285</v>
      </c>
      <c r="Q766" s="16"/>
      <c r="R766" s="14" t="s">
        <v>10286</v>
      </c>
      <c r="S766" s="14" t="s">
        <v>10253</v>
      </c>
      <c r="T766" s="15" t="n">
        <v>46289</v>
      </c>
      <c r="U766" s="14" t="s">
        <v>168</v>
      </c>
    </row>
    <row r="767" customFormat="false" ht="79.5" hidden="false" customHeight="true" outlineLevel="0" collapsed="false">
      <c r="A767" s="14" t="str">
        <f aca="false">IF(B767="","","ARG-"&amp;TEXT(ROW()-1,"0000"))</f>
        <v>ARG-0766</v>
      </c>
      <c r="B767" s="14" t="s">
        <v>2650</v>
      </c>
      <c r="C767" s="14" t="str">
        <f aca="false">IF(B767="","",IF(LEFT(B767,3)="INT","Intramuraal",IF(LEFT(B767,3)="GVS","GVS","")))</f>
        <v>Intramuraal</v>
      </c>
      <c r="D767" s="14" t="str">
        <f aca="false">IF(B767="","",IFERROR(INDEX(Intramuraal!$F:$F,MATCH(B767,Intramuraal!$A:$A,0)),IFERROR(INDEX(GVS!$F:$F,MATCH(B767,GVS!$A:$A,0)),"onbekend ID")))</f>
        <v>ipilimumab (Yervoy®) in combinatie met nivolumab (Opdivo®) – off-label neoadjuvant (NADINA-schema)</v>
      </c>
      <c r="E767" s="15" t="n">
        <f aca="false">IF(B767="","",IFERROR(IF(INDEX(Intramuraal!$C:$C,MATCH(B767,Intramuraal!$A:$A,0))="","",INDEX(Intramuraal!$C:$C,MATCH(B767,Intramuraal!$A:$A,0))),IFERROR(IF(INDEX(GVS!$C:$C,MATCH(B767,GVS!$A:$A,0))="","",INDEX(GVS!$C:$C,MATCH(B767,GVS!$A:$A,0))),"")))</f>
        <v>45534</v>
      </c>
      <c r="F767" s="14" t="str">
        <f aca="false">IF(B767="","",IFERROR(IF(INDEX(Intramuraal!$J:$J,MATCH(B767,Intramuraal!$A:$A,0))="","",INDEX(Intramuraal!$J:$J,MATCH(B767,Intramuraal!$A:$A,0))),IFERROR(IF(INDEX(GVS!$J:$J,MATCH(B767,GVS!$A:$A,0))="","",INDEX(GVS!$J:$J,MATCH(B767,GVS!$A:$A,0))),"")))</f>
        <v>Oncologie (solide tumoren)</v>
      </c>
      <c r="G767" s="14" t="str">
        <f aca="false">IF(B767="","",IFERROR(IF(INDEX(Intramuraal!$N:$N,MATCH(B767,Intramuraal!$A:$A,0))="","",INDEX(Intramuraal!$N:$N,MATCH(B767,Intramuraal!$A:$A,0))),IFERROR(IF(INDEX(GVS!$N:$N,MATCH(B767,GVS!$A:$A,0))="","",INDEX(GVS!$N:$N,MATCH(B767,GVS!$A:$A,0))),"")))</f>
        <v>Melanoom</v>
      </c>
      <c r="H767" s="14" t="str">
        <f aca="false">IF(B767="","",IFERROR(IF(INDEX(Intramuraal!$O:$O,MATCH(B767,Intramuraal!$A:$A,0))="","",INDEX(Intramuraal!$O:$O,MATCH(B767,Intramuraal!$A:$A,0))),IFERROR(IF(INDEX(GVS!$O:$O,MATCH(B767,GVS!$A:$A,0))="","",INDEX(GVS!$O:$O,MATCH(B767,GVS!$A:$A,0))),"")))</f>
        <v>Onderhoud / consolidatie</v>
      </c>
      <c r="I767" s="14" t="s">
        <v>7532</v>
      </c>
      <c r="J767" s="14" t="s">
        <v>7564</v>
      </c>
      <c r="K767" s="16" t="s">
        <v>10287</v>
      </c>
      <c r="L767" s="14" t="s">
        <v>7549</v>
      </c>
      <c r="M767" s="14" t="s">
        <v>7543</v>
      </c>
      <c r="N767" s="16" t="s">
        <v>10288</v>
      </c>
      <c r="O767" s="14" t="s">
        <v>7607</v>
      </c>
      <c r="P767" s="14" t="s">
        <v>7959</v>
      </c>
      <c r="Q767" s="16"/>
      <c r="R767" s="14" t="s">
        <v>10289</v>
      </c>
      <c r="S767" s="14" t="s">
        <v>10253</v>
      </c>
      <c r="T767" s="15" t="n">
        <v>46289</v>
      </c>
      <c r="U767" s="14" t="s">
        <v>168</v>
      </c>
    </row>
    <row r="768" customFormat="false" ht="68.25" hidden="false" customHeight="true" outlineLevel="0" collapsed="false">
      <c r="A768" s="14" t="str">
        <f aca="false">IF(B768="","","ARG-"&amp;TEXT(ROW()-1,"0000"))</f>
        <v>ARG-0767</v>
      </c>
      <c r="B768" s="14" t="s">
        <v>2650</v>
      </c>
      <c r="C768" s="14" t="str">
        <f aca="false">IF(B768="","",IF(LEFT(B768,3)="INT","Intramuraal",IF(LEFT(B768,3)="GVS","GVS","")))</f>
        <v>Intramuraal</v>
      </c>
      <c r="D768" s="14" t="str">
        <f aca="false">IF(B768="","",IFERROR(INDEX(Intramuraal!$F:$F,MATCH(B768,Intramuraal!$A:$A,0)),IFERROR(INDEX(GVS!$F:$F,MATCH(B768,GVS!$A:$A,0)),"onbekend ID")))</f>
        <v>ipilimumab (Yervoy®) in combinatie met nivolumab (Opdivo®) – off-label neoadjuvant (NADINA-schema)</v>
      </c>
      <c r="E768" s="15" t="n">
        <f aca="false">IF(B768="","",IFERROR(IF(INDEX(Intramuraal!$C:$C,MATCH(B768,Intramuraal!$A:$A,0))="","",INDEX(Intramuraal!$C:$C,MATCH(B768,Intramuraal!$A:$A,0))),IFERROR(IF(INDEX(GVS!$C:$C,MATCH(B768,GVS!$A:$A,0))="","",INDEX(GVS!$C:$C,MATCH(B768,GVS!$A:$A,0))),"")))</f>
        <v>45534</v>
      </c>
      <c r="F768" s="14" t="str">
        <f aca="false">IF(B768="","",IFERROR(IF(INDEX(Intramuraal!$J:$J,MATCH(B768,Intramuraal!$A:$A,0))="","",INDEX(Intramuraal!$J:$J,MATCH(B768,Intramuraal!$A:$A,0))),IFERROR(IF(INDEX(GVS!$J:$J,MATCH(B768,GVS!$A:$A,0))="","",INDEX(GVS!$J:$J,MATCH(B768,GVS!$A:$A,0))),"")))</f>
        <v>Oncologie (solide tumoren)</v>
      </c>
      <c r="G768" s="14" t="str">
        <f aca="false">IF(B768="","",IFERROR(IF(INDEX(Intramuraal!$N:$N,MATCH(B768,Intramuraal!$A:$A,0))="","",INDEX(Intramuraal!$N:$N,MATCH(B768,Intramuraal!$A:$A,0))),IFERROR(IF(INDEX(GVS!$N:$N,MATCH(B768,GVS!$A:$A,0))="","",INDEX(GVS!$N:$N,MATCH(B768,GVS!$A:$A,0))),"")))</f>
        <v>Melanoom</v>
      </c>
      <c r="H768" s="14" t="str">
        <f aca="false">IF(B768="","",IFERROR(IF(INDEX(Intramuraal!$O:$O,MATCH(B768,Intramuraal!$A:$A,0))="","",INDEX(Intramuraal!$O:$O,MATCH(B768,Intramuraal!$A:$A,0))),IFERROR(IF(INDEX(GVS!$O:$O,MATCH(B768,GVS!$A:$A,0))="","",INDEX(GVS!$O:$O,MATCH(B768,GVS!$A:$A,0))),"")))</f>
        <v>Onderhoud / consolidatie</v>
      </c>
      <c r="I768" s="14" t="s">
        <v>7580</v>
      </c>
      <c r="J768" s="14" t="s">
        <v>7604</v>
      </c>
      <c r="K768" s="16" t="s">
        <v>10290</v>
      </c>
      <c r="L768" s="14" t="s">
        <v>7566</v>
      </c>
      <c r="M768" s="14" t="s">
        <v>7536</v>
      </c>
      <c r="N768" s="16" t="s">
        <v>10291</v>
      </c>
      <c r="O768" s="14" t="s">
        <v>7607</v>
      </c>
      <c r="P768" s="14" t="s">
        <v>10292</v>
      </c>
      <c r="Q768" s="16"/>
      <c r="R768" s="14" t="s">
        <v>10293</v>
      </c>
      <c r="S768" s="14" t="s">
        <v>10253</v>
      </c>
      <c r="T768" s="15" t="n">
        <v>46289</v>
      </c>
      <c r="U768" s="14" t="s">
        <v>168</v>
      </c>
    </row>
    <row r="769" customFormat="false" ht="90.75" hidden="false" customHeight="true" outlineLevel="0" collapsed="false">
      <c r="A769" s="14" t="str">
        <f aca="false">IF(B769="","","ARG-"&amp;TEXT(ROW()-1,"0000"))</f>
        <v>ARG-0768</v>
      </c>
      <c r="B769" s="14" t="s">
        <v>2650</v>
      </c>
      <c r="C769" s="14" t="str">
        <f aca="false">IF(B769="","",IF(LEFT(B769,3)="INT","Intramuraal",IF(LEFT(B769,3)="GVS","GVS","")))</f>
        <v>Intramuraal</v>
      </c>
      <c r="D769" s="14" t="str">
        <f aca="false">IF(B769="","",IFERROR(INDEX(Intramuraal!$F:$F,MATCH(B769,Intramuraal!$A:$A,0)),IFERROR(INDEX(GVS!$F:$F,MATCH(B769,GVS!$A:$A,0)),"onbekend ID")))</f>
        <v>ipilimumab (Yervoy®) in combinatie met nivolumab (Opdivo®) – off-label neoadjuvant (NADINA-schema)</v>
      </c>
      <c r="E769" s="15" t="n">
        <f aca="false">IF(B769="","",IFERROR(IF(INDEX(Intramuraal!$C:$C,MATCH(B769,Intramuraal!$A:$A,0))="","",INDEX(Intramuraal!$C:$C,MATCH(B769,Intramuraal!$A:$A,0))),IFERROR(IF(INDEX(GVS!$C:$C,MATCH(B769,GVS!$A:$A,0))="","",INDEX(GVS!$C:$C,MATCH(B769,GVS!$A:$A,0))),"")))</f>
        <v>45534</v>
      </c>
      <c r="F769" s="14" t="str">
        <f aca="false">IF(B769="","",IFERROR(IF(INDEX(Intramuraal!$J:$J,MATCH(B769,Intramuraal!$A:$A,0))="","",INDEX(Intramuraal!$J:$J,MATCH(B769,Intramuraal!$A:$A,0))),IFERROR(IF(INDEX(GVS!$J:$J,MATCH(B769,GVS!$A:$A,0))="","",INDEX(GVS!$J:$J,MATCH(B769,GVS!$A:$A,0))),"")))</f>
        <v>Oncologie (solide tumoren)</v>
      </c>
      <c r="G769" s="14" t="str">
        <f aca="false">IF(B769="","",IFERROR(IF(INDEX(Intramuraal!$N:$N,MATCH(B769,Intramuraal!$A:$A,0))="","",INDEX(Intramuraal!$N:$N,MATCH(B769,Intramuraal!$A:$A,0))),IFERROR(IF(INDEX(GVS!$N:$N,MATCH(B769,GVS!$A:$A,0))="","",INDEX(GVS!$N:$N,MATCH(B769,GVS!$A:$A,0))),"")))</f>
        <v>Melanoom</v>
      </c>
      <c r="H769" s="14" t="str">
        <f aca="false">IF(B769="","",IFERROR(IF(INDEX(Intramuraal!$O:$O,MATCH(B769,Intramuraal!$A:$A,0))="","",INDEX(Intramuraal!$O:$O,MATCH(B769,Intramuraal!$A:$A,0))),IFERROR(IF(INDEX(GVS!$O:$O,MATCH(B769,GVS!$A:$A,0))="","",INDEX(GVS!$O:$O,MATCH(B769,GVS!$A:$A,0))),"")))</f>
        <v>Onderhoud / consolidatie</v>
      </c>
      <c r="I769" s="14" t="s">
        <v>7658</v>
      </c>
      <c r="J769" s="14" t="s">
        <v>7659</v>
      </c>
      <c r="K769" s="16" t="s">
        <v>10294</v>
      </c>
      <c r="L769" s="14" t="s">
        <v>7535</v>
      </c>
      <c r="M769" s="14" t="s">
        <v>7536</v>
      </c>
      <c r="N769" s="16" t="s">
        <v>10295</v>
      </c>
      <c r="O769" s="14" t="s">
        <v>7662</v>
      </c>
      <c r="P769" s="14" t="s">
        <v>10296</v>
      </c>
      <c r="Q769" s="16"/>
      <c r="R769" s="14" t="s">
        <v>10297</v>
      </c>
      <c r="S769" s="14" t="s">
        <v>10253</v>
      </c>
      <c r="T769" s="15" t="n">
        <v>46289</v>
      </c>
      <c r="U769" s="14" t="s">
        <v>168</v>
      </c>
    </row>
    <row r="770" customFormat="false" ht="68.25" hidden="false" customHeight="true" outlineLevel="0" collapsed="false">
      <c r="A770" s="14" t="str">
        <f aca="false">IF(B770="","","ARG-"&amp;TEXT(ROW()-1,"0000"))</f>
        <v>ARG-0769</v>
      </c>
      <c r="B770" s="14" t="s">
        <v>2667</v>
      </c>
      <c r="C770" s="14" t="str">
        <f aca="false">IF(B770="","",IF(LEFT(B770,3)="INT","Intramuraal",IF(LEFT(B770,3)="GVS","GVS","")))</f>
        <v>Intramuraal</v>
      </c>
      <c r="D770" s="14" t="str">
        <f aca="false">IF(B770="","",IFERROR(INDEX(Intramuraal!$F:$F,MATCH(B770,Intramuraal!$A:$A,0)),IFERROR(INDEX(GVS!$F:$F,MATCH(B770,GVS!$A:$A,0)),"onbekend ID")))</f>
        <v>pertuzumab (Perjeta®)</v>
      </c>
      <c r="E770" s="15" t="n">
        <f aca="false">IF(B770="","",IFERROR(IF(INDEX(Intramuraal!$C:$C,MATCH(B770,Intramuraal!$A:$A,0))="","",INDEX(Intramuraal!$C:$C,MATCH(B770,Intramuraal!$A:$A,0))),IFERROR(IF(INDEX(GVS!$C:$C,MATCH(B770,GVS!$A:$A,0))="","",INDEX(GVS!$C:$C,MATCH(B770,GVS!$A:$A,0))),"")))</f>
        <v>42389</v>
      </c>
      <c r="F770" s="14" t="str">
        <f aca="false">IF(B770="","",IFERROR(IF(INDEX(Intramuraal!$J:$J,MATCH(B770,Intramuraal!$A:$A,0))="","",INDEX(Intramuraal!$J:$J,MATCH(B770,Intramuraal!$A:$A,0))),IFERROR(IF(INDEX(GVS!$J:$J,MATCH(B770,GVS!$A:$A,0))="","",INDEX(GVS!$J:$J,MATCH(B770,GVS!$A:$A,0))),"")))</f>
        <v>Oncologie (solide tumoren)</v>
      </c>
      <c r="G770" s="14" t="str">
        <f aca="false">IF(B770="","",IFERROR(IF(INDEX(Intramuraal!$N:$N,MATCH(B770,Intramuraal!$A:$A,0))="","",INDEX(Intramuraal!$N:$N,MATCH(B770,Intramuraal!$A:$A,0))),IFERROR(IF(INDEX(GVS!$N:$N,MATCH(B770,GVS!$A:$A,0))="","",INDEX(GVS!$N:$N,MATCH(B770,GVS!$A:$A,0))),"")))</f>
        <v>Borstkanker</v>
      </c>
      <c r="H770" s="14" t="str">
        <f aca="false">IF(B770="","",IFERROR(IF(INDEX(Intramuraal!$O:$O,MATCH(B770,Intramuraal!$A:$A,0))="","",INDEX(Intramuraal!$O:$O,MATCH(B770,Intramuraal!$A:$A,0))),IFERROR(IF(INDEX(GVS!$O:$O,MATCH(B770,GVS!$A:$A,0))="","",INDEX(GVS!$O:$O,MATCH(B770,GVS!$A:$A,0))),"")))</f>
        <v>1e lijn</v>
      </c>
      <c r="I770" s="14" t="s">
        <v>7580</v>
      </c>
      <c r="J770" s="14" t="s">
        <v>7604</v>
      </c>
      <c r="K770" s="16" t="s">
        <v>10298</v>
      </c>
      <c r="L770" s="14" t="s">
        <v>7586</v>
      </c>
      <c r="M770" s="14" t="s">
        <v>7536</v>
      </c>
      <c r="N770" s="16" t="s">
        <v>10299</v>
      </c>
      <c r="O770" s="14" t="s">
        <v>7607</v>
      </c>
      <c r="P770" s="14" t="s">
        <v>10300</v>
      </c>
      <c r="Q770" s="16"/>
      <c r="R770" s="14" t="s">
        <v>10301</v>
      </c>
      <c r="S770" s="14" t="s">
        <v>10253</v>
      </c>
      <c r="T770" s="15" t="n">
        <v>46289</v>
      </c>
      <c r="U770" s="14" t="s">
        <v>168</v>
      </c>
    </row>
    <row r="771" customFormat="false" ht="57" hidden="false" customHeight="true" outlineLevel="0" collapsed="false">
      <c r="A771" s="14" t="str">
        <f aca="false">IF(B771="","","ARG-"&amp;TEXT(ROW()-1,"0000"))</f>
        <v>ARG-0770</v>
      </c>
      <c r="B771" s="14" t="s">
        <v>2667</v>
      </c>
      <c r="C771" s="14" t="str">
        <f aca="false">IF(B771="","",IF(LEFT(B771,3)="INT","Intramuraal",IF(LEFT(B771,3)="GVS","GVS","")))</f>
        <v>Intramuraal</v>
      </c>
      <c r="D771" s="14" t="str">
        <f aca="false">IF(B771="","",IFERROR(INDEX(Intramuraal!$F:$F,MATCH(B771,Intramuraal!$A:$A,0)),IFERROR(INDEX(GVS!$F:$F,MATCH(B771,GVS!$A:$A,0)),"onbekend ID")))</f>
        <v>pertuzumab (Perjeta®)</v>
      </c>
      <c r="E771" s="15" t="n">
        <f aca="false">IF(B771="","",IFERROR(IF(INDEX(Intramuraal!$C:$C,MATCH(B771,Intramuraal!$A:$A,0))="","",INDEX(Intramuraal!$C:$C,MATCH(B771,Intramuraal!$A:$A,0))),IFERROR(IF(INDEX(GVS!$C:$C,MATCH(B771,GVS!$A:$A,0))="","",INDEX(GVS!$C:$C,MATCH(B771,GVS!$A:$A,0))),"")))</f>
        <v>42389</v>
      </c>
      <c r="F771" s="14" t="str">
        <f aca="false">IF(B771="","",IFERROR(IF(INDEX(Intramuraal!$J:$J,MATCH(B771,Intramuraal!$A:$A,0))="","",INDEX(Intramuraal!$J:$J,MATCH(B771,Intramuraal!$A:$A,0))),IFERROR(IF(INDEX(GVS!$J:$J,MATCH(B771,GVS!$A:$A,0))="","",INDEX(GVS!$J:$J,MATCH(B771,GVS!$A:$A,0))),"")))</f>
        <v>Oncologie (solide tumoren)</v>
      </c>
      <c r="G771" s="14" t="str">
        <f aca="false">IF(B771="","",IFERROR(IF(INDEX(Intramuraal!$N:$N,MATCH(B771,Intramuraal!$A:$A,0))="","",INDEX(Intramuraal!$N:$N,MATCH(B771,Intramuraal!$A:$A,0))),IFERROR(IF(INDEX(GVS!$N:$N,MATCH(B771,GVS!$A:$A,0))="","",INDEX(GVS!$N:$N,MATCH(B771,GVS!$A:$A,0))),"")))</f>
        <v>Borstkanker</v>
      </c>
      <c r="H771" s="14" t="str">
        <f aca="false">IF(B771="","",IFERROR(IF(INDEX(Intramuraal!$O:$O,MATCH(B771,Intramuraal!$A:$A,0))="","",INDEX(Intramuraal!$O:$O,MATCH(B771,Intramuraal!$A:$A,0))),IFERROR(IF(INDEX(GVS!$O:$O,MATCH(B771,GVS!$A:$A,0))="","",INDEX(GVS!$O:$O,MATCH(B771,GVS!$A:$A,0))),"")))</f>
        <v>1e lijn</v>
      </c>
      <c r="I771" s="14" t="s">
        <v>7574</v>
      </c>
      <c r="J771" s="14" t="s">
        <v>7575</v>
      </c>
      <c r="K771" s="16" t="s">
        <v>10302</v>
      </c>
      <c r="L771" s="14" t="s">
        <v>7566</v>
      </c>
      <c r="M771" s="14" t="s">
        <v>7543</v>
      </c>
      <c r="N771" s="16" t="s">
        <v>10303</v>
      </c>
      <c r="O771" s="14" t="s">
        <v>7607</v>
      </c>
      <c r="P771" s="14" t="s">
        <v>10304</v>
      </c>
      <c r="Q771" s="16"/>
      <c r="R771" s="14" t="s">
        <v>10305</v>
      </c>
      <c r="S771" s="14" t="s">
        <v>10253</v>
      </c>
      <c r="T771" s="15" t="n">
        <v>46289</v>
      </c>
      <c r="U771" s="14" t="s">
        <v>168</v>
      </c>
    </row>
    <row r="772" customFormat="false" ht="102" hidden="false" customHeight="true" outlineLevel="0" collapsed="false">
      <c r="A772" s="14" t="str">
        <f aca="false">IF(B772="","","ARG-"&amp;TEXT(ROW()-1,"0000"))</f>
        <v>ARG-0771</v>
      </c>
      <c r="B772" s="14" t="s">
        <v>2684</v>
      </c>
      <c r="C772" s="14" t="str">
        <f aca="false">IF(B772="","",IF(LEFT(B772,3)="INT","Intramuraal",IF(LEFT(B772,3)="GVS","GVS","")))</f>
        <v>Intramuraal</v>
      </c>
      <c r="D772" s="14" t="str">
        <f aca="false">IF(B772="","",IFERROR(INDEX(Intramuraal!$F:$F,MATCH(B772,Intramuraal!$A:$A,0)),IFERROR(INDEX(GVS!$F:$F,MATCH(B772,GVS!$A:$A,0)),"onbekend ID")))</f>
        <v>eculizumab (Soliris®)</v>
      </c>
      <c r="E772" s="15" t="n">
        <f aca="false">IF(B772="","",IFERROR(IF(INDEX(Intramuraal!$C:$C,MATCH(B772,Intramuraal!$A:$A,0))="","",INDEX(Intramuraal!$C:$C,MATCH(B772,Intramuraal!$A:$A,0))),IFERROR(IF(INDEX(GVS!$C:$C,MATCH(B772,GVS!$A:$A,0))="","",INDEX(GVS!$C:$C,MATCH(B772,GVS!$A:$A,0))),"")))</f>
        <v>42503</v>
      </c>
      <c r="F772" s="14" t="str">
        <f aca="false">IF(B772="","",IFERROR(IF(INDEX(Intramuraal!$J:$J,MATCH(B772,Intramuraal!$A:$A,0))="","",INDEX(Intramuraal!$J:$J,MATCH(B772,Intramuraal!$A:$A,0))),IFERROR(IF(INDEX(GVS!$J:$J,MATCH(B772,GVS!$A:$A,0))="","",INDEX(GVS!$J:$J,MATCH(B772,GVS!$A:$A,0))),"")))</f>
        <v>Hematologie (benigne)</v>
      </c>
      <c r="G772" s="14" t="str">
        <f aca="false">IF(B772="","",IFERROR(IF(INDEX(Intramuraal!$N:$N,MATCH(B772,Intramuraal!$A:$A,0))="","",INDEX(Intramuraal!$N:$N,MATCH(B772,Intramuraal!$A:$A,0))),IFERROR(IF(INDEX(GVS!$N:$N,MATCH(B772,GVS!$A:$A,0))="","",INDEX(GVS!$N:$N,MATCH(B772,GVS!$A:$A,0))),"")))</f>
        <v>Overig hematologisch</v>
      </c>
      <c r="H772" s="14" t="str">
        <f aca="false">IF(B772="","",IFERROR(IF(INDEX(Intramuraal!$O:$O,MATCH(B772,Intramuraal!$A:$A,0))="","",INDEX(Intramuraal!$O:$O,MATCH(B772,Intramuraal!$A:$A,0))),IFERROR(IF(INDEX(GVS!$O:$O,MATCH(B772,GVS!$A:$A,0))="","",INDEX(GVS!$O:$O,MATCH(B772,GVS!$A:$A,0))),"")))</f>
        <v>Meerdere lijnen / indicatiebreed</v>
      </c>
      <c r="I772" s="14" t="s">
        <v>7580</v>
      </c>
      <c r="J772" s="14" t="s">
        <v>10057</v>
      </c>
      <c r="K772" s="16" t="s">
        <v>10306</v>
      </c>
      <c r="L772" s="14" t="s">
        <v>7586</v>
      </c>
      <c r="M772" s="14" t="s">
        <v>7536</v>
      </c>
      <c r="N772" s="16" t="s">
        <v>10307</v>
      </c>
      <c r="O772" s="14" t="s">
        <v>7607</v>
      </c>
      <c r="P772" s="14" t="s">
        <v>10308</v>
      </c>
      <c r="Q772" s="16"/>
      <c r="R772" s="14" t="s">
        <v>10309</v>
      </c>
      <c r="S772" s="14" t="s">
        <v>10253</v>
      </c>
      <c r="T772" s="15" t="n">
        <v>46289</v>
      </c>
      <c r="U772" s="14" t="s">
        <v>168</v>
      </c>
    </row>
    <row r="773" customFormat="false" ht="79.5" hidden="false" customHeight="true" outlineLevel="0" collapsed="false">
      <c r="A773" s="14" t="str">
        <f aca="false">IF(B773="","","ARG-"&amp;TEXT(ROW()-1,"0000"))</f>
        <v>ARG-0772</v>
      </c>
      <c r="B773" s="14" t="s">
        <v>2684</v>
      </c>
      <c r="C773" s="14" t="str">
        <f aca="false">IF(B773="","",IF(LEFT(B773,3)="INT","Intramuraal",IF(LEFT(B773,3)="GVS","GVS","")))</f>
        <v>Intramuraal</v>
      </c>
      <c r="D773" s="14" t="str">
        <f aca="false">IF(B773="","",IFERROR(INDEX(Intramuraal!$F:$F,MATCH(B773,Intramuraal!$A:$A,0)),IFERROR(INDEX(GVS!$F:$F,MATCH(B773,GVS!$A:$A,0)),"onbekend ID")))</f>
        <v>eculizumab (Soliris®)</v>
      </c>
      <c r="E773" s="15" t="n">
        <f aca="false">IF(B773="","",IFERROR(IF(INDEX(Intramuraal!$C:$C,MATCH(B773,Intramuraal!$A:$A,0))="","",INDEX(Intramuraal!$C:$C,MATCH(B773,Intramuraal!$A:$A,0))),IFERROR(IF(INDEX(GVS!$C:$C,MATCH(B773,GVS!$A:$A,0))="","",INDEX(GVS!$C:$C,MATCH(B773,GVS!$A:$A,0))),"")))</f>
        <v>42503</v>
      </c>
      <c r="F773" s="14" t="str">
        <f aca="false">IF(B773="","",IFERROR(IF(INDEX(Intramuraal!$J:$J,MATCH(B773,Intramuraal!$A:$A,0))="","",INDEX(Intramuraal!$J:$J,MATCH(B773,Intramuraal!$A:$A,0))),IFERROR(IF(INDEX(GVS!$J:$J,MATCH(B773,GVS!$A:$A,0))="","",INDEX(GVS!$J:$J,MATCH(B773,GVS!$A:$A,0))),"")))</f>
        <v>Hematologie (benigne)</v>
      </c>
      <c r="G773" s="14" t="str">
        <f aca="false">IF(B773="","",IFERROR(IF(INDEX(Intramuraal!$N:$N,MATCH(B773,Intramuraal!$A:$A,0))="","",INDEX(Intramuraal!$N:$N,MATCH(B773,Intramuraal!$A:$A,0))),IFERROR(IF(INDEX(GVS!$N:$N,MATCH(B773,GVS!$A:$A,0))="","",INDEX(GVS!$N:$N,MATCH(B773,GVS!$A:$A,0))),"")))</f>
        <v>Overig hematologisch</v>
      </c>
      <c r="H773" s="14" t="str">
        <f aca="false">IF(B773="","",IFERROR(IF(INDEX(Intramuraal!$O:$O,MATCH(B773,Intramuraal!$A:$A,0))="","",INDEX(Intramuraal!$O:$O,MATCH(B773,Intramuraal!$A:$A,0))),IFERROR(IF(INDEX(GVS!$O:$O,MATCH(B773,GVS!$A:$A,0))="","",INDEX(GVS!$O:$O,MATCH(B773,GVS!$A:$A,0))),"")))</f>
        <v>Meerdere lijnen / indicatiebreed</v>
      </c>
      <c r="I773" s="14" t="s">
        <v>7532</v>
      </c>
      <c r="J773" s="14" t="s">
        <v>7599</v>
      </c>
      <c r="K773" s="16" t="s">
        <v>10310</v>
      </c>
      <c r="L773" s="14" t="s">
        <v>7549</v>
      </c>
      <c r="M773" s="14" t="s">
        <v>7543</v>
      </c>
      <c r="N773" s="16" t="s">
        <v>10311</v>
      </c>
      <c r="O773" s="14" t="s">
        <v>7607</v>
      </c>
      <c r="P773" s="14" t="s">
        <v>10312</v>
      </c>
      <c r="Q773" s="16"/>
      <c r="R773" s="14" t="s">
        <v>10313</v>
      </c>
      <c r="S773" s="14" t="s">
        <v>10253</v>
      </c>
      <c r="T773" s="15" t="n">
        <v>46289</v>
      </c>
      <c r="U773" s="14" t="s">
        <v>168</v>
      </c>
    </row>
    <row r="774" customFormat="false" ht="102" hidden="false" customHeight="true" outlineLevel="0" collapsed="false">
      <c r="A774" s="14" t="str">
        <f aca="false">IF(B774="","","ARG-"&amp;TEXT(ROW()-1,"0000"))</f>
        <v>ARG-0773</v>
      </c>
      <c r="B774" s="14" t="s">
        <v>2703</v>
      </c>
      <c r="C774" s="14" t="str">
        <f aca="false">IF(B774="","",IF(LEFT(B774,3)="INT","Intramuraal",IF(LEFT(B774,3)="GVS","GVS","")))</f>
        <v>Intramuraal</v>
      </c>
      <c r="D774" s="14" t="str">
        <f aca="false">IF(B774="","",IFERROR(INDEX(Intramuraal!$F:$F,MATCH(B774,Intramuraal!$A:$A,0)),IFERROR(INDEX(GVS!$F:$F,MATCH(B774,GVS!$A:$A,0)),"onbekend ID")))</f>
        <v>eculizumab (Soliris®)</v>
      </c>
      <c r="E774" s="15" t="n">
        <f aca="false">IF(B774="","",IFERROR(IF(INDEX(Intramuraal!$C:$C,MATCH(B774,Intramuraal!$A:$A,0))="","",INDEX(Intramuraal!$C:$C,MATCH(B774,Intramuraal!$A:$A,0))),IFERROR(IF(INDEX(GVS!$C:$C,MATCH(B774,GVS!$A:$A,0))="","",INDEX(GVS!$C:$C,MATCH(B774,GVS!$A:$A,0))),"")))</f>
        <v>42695</v>
      </c>
      <c r="F774" s="14" t="str">
        <f aca="false">IF(B774="","",IFERROR(IF(INDEX(Intramuraal!$J:$J,MATCH(B774,Intramuraal!$A:$A,0))="","",INDEX(Intramuraal!$J:$J,MATCH(B774,Intramuraal!$A:$A,0))),IFERROR(IF(INDEX(GVS!$J:$J,MATCH(B774,GVS!$A:$A,0))="","",INDEX(GVS!$J:$J,MATCH(B774,GVS!$A:$A,0))),"")))</f>
        <v>Hematologie (benigne)</v>
      </c>
      <c r="G774" s="14" t="str">
        <f aca="false">IF(B774="","",IFERROR(IF(INDEX(Intramuraal!$N:$N,MATCH(B774,Intramuraal!$A:$A,0))="","",INDEX(Intramuraal!$N:$N,MATCH(B774,Intramuraal!$A:$A,0))),IFERROR(IF(INDEX(GVS!$N:$N,MATCH(B774,GVS!$A:$A,0))="","",INDEX(GVS!$N:$N,MATCH(B774,GVS!$A:$A,0))),"")))</f>
        <v>Overig hematologisch</v>
      </c>
      <c r="H774" s="14" t="str">
        <f aca="false">IF(B774="","",IFERROR(IF(INDEX(Intramuraal!$O:$O,MATCH(B774,Intramuraal!$A:$A,0))="","",INDEX(Intramuraal!$O:$O,MATCH(B774,Intramuraal!$A:$A,0))),IFERROR(IF(INDEX(GVS!$O:$O,MATCH(B774,GVS!$A:$A,0))="","",INDEX(GVS!$O:$O,MATCH(B774,GVS!$A:$A,0))),"")))</f>
        <v>Meerdere lijnen / indicatiebreed</v>
      </c>
      <c r="I774" s="14" t="s">
        <v>7574</v>
      </c>
      <c r="J774" s="14" t="s">
        <v>7575</v>
      </c>
      <c r="K774" s="16" t="s">
        <v>10314</v>
      </c>
      <c r="L774" s="14" t="s">
        <v>7549</v>
      </c>
      <c r="M774" s="14" t="s">
        <v>7536</v>
      </c>
      <c r="N774" s="16" t="s">
        <v>10315</v>
      </c>
      <c r="O774" s="14" t="s">
        <v>7607</v>
      </c>
      <c r="P774" s="14" t="s">
        <v>10316</v>
      </c>
      <c r="Q774" s="16"/>
      <c r="R774" s="14" t="s">
        <v>10317</v>
      </c>
      <c r="S774" s="14" t="s">
        <v>10253</v>
      </c>
      <c r="T774" s="15" t="n">
        <v>46289</v>
      </c>
      <c r="U774" s="14" t="s">
        <v>168</v>
      </c>
    </row>
    <row r="775" customFormat="false" ht="57" hidden="false" customHeight="true" outlineLevel="0" collapsed="false">
      <c r="A775" s="14" t="str">
        <f aca="false">IF(B775="","","ARG-"&amp;TEXT(ROW()-1,"0000"))</f>
        <v>ARG-0774</v>
      </c>
      <c r="B775" s="14" t="s">
        <v>2703</v>
      </c>
      <c r="C775" s="14" t="str">
        <f aca="false">IF(B775="","",IF(LEFT(B775,3)="INT","Intramuraal",IF(LEFT(B775,3)="GVS","GVS","")))</f>
        <v>Intramuraal</v>
      </c>
      <c r="D775" s="14" t="str">
        <f aca="false">IF(B775="","",IFERROR(INDEX(Intramuraal!$F:$F,MATCH(B775,Intramuraal!$A:$A,0)),IFERROR(INDEX(GVS!$F:$F,MATCH(B775,GVS!$A:$A,0)),"onbekend ID")))</f>
        <v>eculizumab (Soliris®)</v>
      </c>
      <c r="E775" s="15" t="n">
        <f aca="false">IF(B775="","",IFERROR(IF(INDEX(Intramuraal!$C:$C,MATCH(B775,Intramuraal!$A:$A,0))="","",INDEX(Intramuraal!$C:$C,MATCH(B775,Intramuraal!$A:$A,0))),IFERROR(IF(INDEX(GVS!$C:$C,MATCH(B775,GVS!$A:$A,0))="","",INDEX(GVS!$C:$C,MATCH(B775,GVS!$A:$A,0))),"")))</f>
        <v>42695</v>
      </c>
      <c r="F775" s="14" t="str">
        <f aca="false">IF(B775="","",IFERROR(IF(INDEX(Intramuraal!$J:$J,MATCH(B775,Intramuraal!$A:$A,0))="","",INDEX(Intramuraal!$J:$J,MATCH(B775,Intramuraal!$A:$A,0))),IFERROR(IF(INDEX(GVS!$J:$J,MATCH(B775,GVS!$A:$A,0))="","",INDEX(GVS!$J:$J,MATCH(B775,GVS!$A:$A,0))),"")))</f>
        <v>Hematologie (benigne)</v>
      </c>
      <c r="G775" s="14" t="str">
        <f aca="false">IF(B775="","",IFERROR(IF(INDEX(Intramuraal!$N:$N,MATCH(B775,Intramuraal!$A:$A,0))="","",INDEX(Intramuraal!$N:$N,MATCH(B775,Intramuraal!$A:$A,0))),IFERROR(IF(INDEX(GVS!$N:$N,MATCH(B775,GVS!$A:$A,0))="","",INDEX(GVS!$N:$N,MATCH(B775,GVS!$A:$A,0))),"")))</f>
        <v>Overig hematologisch</v>
      </c>
      <c r="H775" s="14" t="str">
        <f aca="false">IF(B775="","",IFERROR(IF(INDEX(Intramuraal!$O:$O,MATCH(B775,Intramuraal!$A:$A,0))="","",INDEX(Intramuraal!$O:$O,MATCH(B775,Intramuraal!$A:$A,0))),IFERROR(IF(INDEX(GVS!$O:$O,MATCH(B775,GVS!$A:$A,0))="","",INDEX(GVS!$O:$O,MATCH(B775,GVS!$A:$A,0))),"")))</f>
        <v>Meerdere lijnen / indicatiebreed</v>
      </c>
      <c r="I775" s="14" t="s">
        <v>7580</v>
      </c>
      <c r="J775" s="14" t="s">
        <v>7604</v>
      </c>
      <c r="K775" s="16" t="s">
        <v>10318</v>
      </c>
      <c r="L775" s="14" t="s">
        <v>7566</v>
      </c>
      <c r="M775" s="14" t="s">
        <v>7543</v>
      </c>
      <c r="N775" s="16" t="s">
        <v>10319</v>
      </c>
      <c r="O775" s="14" t="s">
        <v>7607</v>
      </c>
      <c r="P775" s="14" t="s">
        <v>10320</v>
      </c>
      <c r="Q775" s="16"/>
      <c r="R775" s="14" t="s">
        <v>10321</v>
      </c>
      <c r="S775" s="14" t="s">
        <v>10253</v>
      </c>
      <c r="T775" s="15" t="n">
        <v>46289</v>
      </c>
      <c r="U775" s="14" t="s">
        <v>168</v>
      </c>
    </row>
    <row r="776" customFormat="false" ht="79.5" hidden="false" customHeight="true" outlineLevel="0" collapsed="false">
      <c r="A776" s="14" t="str">
        <f aca="false">IF(B776="","","ARG-"&amp;TEXT(ROW()-1,"0000"))</f>
        <v>ARG-0775</v>
      </c>
      <c r="B776" s="14" t="s">
        <v>2721</v>
      </c>
      <c r="C776" s="14" t="str">
        <f aca="false">IF(B776="","",IF(LEFT(B776,3)="INT","Intramuraal",IF(LEFT(B776,3)="GVS","GVS","")))</f>
        <v>Intramuraal</v>
      </c>
      <c r="D776" s="14" t="str">
        <f aca="false">IF(B776="","",IFERROR(INDEX(Intramuraal!$F:$F,MATCH(B776,Intramuraal!$A:$A,0)),IFERROR(INDEX(GVS!$F:$F,MATCH(B776,GVS!$A:$A,0)),"onbekend ID")))</f>
        <v>panitumumab (Vectibix®)</v>
      </c>
      <c r="E776" s="15" t="n">
        <f aca="false">IF(B776="","",IFERROR(IF(INDEX(Intramuraal!$C:$C,MATCH(B776,Intramuraal!$A:$A,0))="","",INDEX(Intramuraal!$C:$C,MATCH(B776,Intramuraal!$A:$A,0))),IFERROR(IF(INDEX(GVS!$C:$C,MATCH(B776,GVS!$A:$A,0))="","",INDEX(GVS!$C:$C,MATCH(B776,GVS!$A:$A,0))),"")))</f>
        <v>42086</v>
      </c>
      <c r="F776" s="14" t="str">
        <f aca="false">IF(B776="","",IFERROR(IF(INDEX(Intramuraal!$J:$J,MATCH(B776,Intramuraal!$A:$A,0))="","",INDEX(Intramuraal!$J:$J,MATCH(B776,Intramuraal!$A:$A,0))),IFERROR(IF(INDEX(GVS!$J:$J,MATCH(B776,GVS!$A:$A,0))="","",INDEX(GVS!$J:$J,MATCH(B776,GVS!$A:$A,0))),"")))</f>
        <v>Oncologie (solide tumoren)</v>
      </c>
      <c r="G776" s="14" t="str">
        <f aca="false">IF(B776="","",IFERROR(IF(INDEX(Intramuraal!$N:$N,MATCH(B776,Intramuraal!$A:$A,0))="","",INDEX(Intramuraal!$N:$N,MATCH(B776,Intramuraal!$A:$A,0))),IFERROR(IF(INDEX(GVS!$N:$N,MATCH(B776,GVS!$A:$A,0))="","",INDEX(GVS!$N:$N,MATCH(B776,GVS!$A:$A,0))),"")))</f>
        <v>Darmkanker</v>
      </c>
      <c r="H776" s="14" t="str">
        <f aca="false">IF(B776="","",IFERROR(IF(INDEX(Intramuraal!$O:$O,MATCH(B776,Intramuraal!$A:$A,0))="","",INDEX(Intramuraal!$O:$O,MATCH(B776,Intramuraal!$A:$A,0))),IFERROR(IF(INDEX(GVS!$O:$O,MATCH(B776,GVS!$A:$A,0))="","",INDEX(GVS!$O:$O,MATCH(B776,GVS!$A:$A,0))),"")))</f>
        <v>1e lijn</v>
      </c>
      <c r="I776" s="14" t="s">
        <v>7580</v>
      </c>
      <c r="J776" s="14" t="s">
        <v>7604</v>
      </c>
      <c r="K776" s="16" t="s">
        <v>10322</v>
      </c>
      <c r="L776" s="14" t="s">
        <v>7549</v>
      </c>
      <c r="M776" s="14" t="s">
        <v>7536</v>
      </c>
      <c r="N776" s="16" t="s">
        <v>10323</v>
      </c>
      <c r="O776" s="14" t="s">
        <v>7607</v>
      </c>
      <c r="P776" s="14" t="s">
        <v>10324</v>
      </c>
      <c r="Q776" s="16"/>
      <c r="R776" s="14" t="s">
        <v>10325</v>
      </c>
      <c r="S776" s="14" t="s">
        <v>10253</v>
      </c>
      <c r="T776" s="15" t="n">
        <v>46289</v>
      </c>
      <c r="U776" s="14" t="s">
        <v>168</v>
      </c>
    </row>
    <row r="777" customFormat="false" ht="45.75" hidden="false" customHeight="true" outlineLevel="0" collapsed="false">
      <c r="A777" s="14" t="str">
        <f aca="false">IF(B777="","","ARG-"&amp;TEXT(ROW()-1,"0000"))</f>
        <v>ARG-0776</v>
      </c>
      <c r="B777" s="14" t="s">
        <v>2738</v>
      </c>
      <c r="C777" s="14" t="str">
        <f aca="false">IF(B777="","",IF(LEFT(B777,3)="INT","Intramuraal",IF(LEFT(B777,3)="GVS","GVS","")))</f>
        <v>Intramuraal</v>
      </c>
      <c r="D777" s="14" t="str">
        <f aca="false">IF(B777="","",IFERROR(INDEX(Intramuraal!$F:$F,MATCH(B777,Intramuraal!$A:$A,0)),IFERROR(INDEX(GVS!$F:$F,MATCH(B777,GVS!$A:$A,0)),"onbekend ID")))</f>
        <v>cetuximab (Erbitux®)</v>
      </c>
      <c r="E777" s="15" t="n">
        <f aca="false">IF(B777="","",IFERROR(IF(INDEX(Intramuraal!$C:$C,MATCH(B777,Intramuraal!$A:$A,0))="","",INDEX(Intramuraal!$C:$C,MATCH(B777,Intramuraal!$A:$A,0))),IFERROR(IF(INDEX(GVS!$C:$C,MATCH(B777,GVS!$A:$A,0))="","",INDEX(GVS!$C:$C,MATCH(B777,GVS!$A:$A,0))),"")))</f>
        <v>42086</v>
      </c>
      <c r="F777" s="14" t="str">
        <f aca="false">IF(B777="","",IFERROR(IF(INDEX(Intramuraal!$J:$J,MATCH(B777,Intramuraal!$A:$A,0))="","",INDEX(Intramuraal!$J:$J,MATCH(B777,Intramuraal!$A:$A,0))),IFERROR(IF(INDEX(GVS!$J:$J,MATCH(B777,GVS!$A:$A,0))="","",INDEX(GVS!$J:$J,MATCH(B777,GVS!$A:$A,0))),"")))</f>
        <v>Oncologie (solide tumoren)</v>
      </c>
      <c r="G777" s="14" t="str">
        <f aca="false">IF(B777="","",IFERROR(IF(INDEX(Intramuraal!$N:$N,MATCH(B777,Intramuraal!$A:$A,0))="","",INDEX(Intramuraal!$N:$N,MATCH(B777,Intramuraal!$A:$A,0))),IFERROR(IF(INDEX(GVS!$N:$N,MATCH(B777,GVS!$A:$A,0))="","",INDEX(GVS!$N:$N,MATCH(B777,GVS!$A:$A,0))),"")))</f>
        <v>Darmkanker</v>
      </c>
      <c r="H777" s="14" t="str">
        <f aca="false">IF(B777="","",IFERROR(IF(INDEX(Intramuraal!$O:$O,MATCH(B777,Intramuraal!$A:$A,0))="","",INDEX(Intramuraal!$O:$O,MATCH(B777,Intramuraal!$A:$A,0))),IFERROR(IF(INDEX(GVS!$O:$O,MATCH(B777,GVS!$A:$A,0))="","",INDEX(GVS!$O:$O,MATCH(B777,GVS!$A:$A,0))),"")))</f>
        <v>1e lijn</v>
      </c>
      <c r="I777" s="14" t="s">
        <v>7532</v>
      </c>
      <c r="J777" s="14" t="s">
        <v>7599</v>
      </c>
      <c r="K777" s="16" t="s">
        <v>10326</v>
      </c>
      <c r="L777" s="14" t="s">
        <v>7535</v>
      </c>
      <c r="M777" s="14" t="s">
        <v>7543</v>
      </c>
      <c r="N777" s="16" t="s">
        <v>10327</v>
      </c>
      <c r="O777" s="14" t="s">
        <v>7607</v>
      </c>
      <c r="P777" s="14" t="s">
        <v>10328</v>
      </c>
      <c r="Q777" s="16"/>
      <c r="R777" s="14" t="s">
        <v>10329</v>
      </c>
      <c r="S777" s="14" t="s">
        <v>10253</v>
      </c>
      <c r="T777" s="15" t="n">
        <v>46289</v>
      </c>
      <c r="U777" s="14" t="s">
        <v>168</v>
      </c>
    </row>
    <row r="778" customFormat="false" ht="57" hidden="false" customHeight="true" outlineLevel="0" collapsed="false">
      <c r="A778" s="14" t="str">
        <f aca="false">IF(B778="","","ARG-"&amp;TEXT(ROW()-1,"0000"))</f>
        <v>ARG-0777</v>
      </c>
      <c r="B778" s="14" t="s">
        <v>2889</v>
      </c>
      <c r="C778" s="14" t="str">
        <f aca="false">IF(B778="","",IF(LEFT(B778,3)="INT","Intramuraal",IF(LEFT(B778,3)="GVS","GVS","")))</f>
        <v>GVS</v>
      </c>
      <c r="D778" s="14" t="str">
        <f aca="false">IF(B778="","",IFERROR(INDEX(Intramuraal!$F:$F,MATCH(B778,Intramuraal!$A:$A,0)),IFERROR(INDEX(GVS!$F:$F,MATCH(B778,GVS!$A:$A,0)),"onbekend ID")))</f>
        <v>lomitapide (Lojuxta®)</v>
      </c>
      <c r="E778" s="15" t="n">
        <f aca="false">IF(B778="","",IFERROR(IF(INDEX(Intramuraal!$C:$C,MATCH(B778,Intramuraal!$A:$A,0))="","",INDEX(Intramuraal!$C:$C,MATCH(B778,Intramuraal!$A:$A,0))),IFERROR(IF(INDEX(GVS!$C:$C,MATCH(B778,GVS!$A:$A,0))="","",INDEX(GVS!$C:$C,MATCH(B778,GVS!$A:$A,0))),"")))</f>
        <v>42086</v>
      </c>
      <c r="F778" s="14" t="str">
        <f aca="false">IF(B778="","",IFERROR(IF(INDEX(Intramuraal!$J:$J,MATCH(B778,Intramuraal!$A:$A,0))="","",INDEX(Intramuraal!$J:$J,MATCH(B778,Intramuraal!$A:$A,0))),IFERROR(IF(INDEX(GVS!$J:$J,MATCH(B778,GVS!$A:$A,0))="","",INDEX(GVS!$J:$J,MATCH(B778,GVS!$A:$A,0))),"")))</f>
        <v>Hart / vaat / long</v>
      </c>
      <c r="G778" s="14" t="str">
        <f aca="false">IF(B778="","",IFERROR(IF(INDEX(Intramuraal!$N:$N,MATCH(B778,Intramuraal!$A:$A,0))="","",INDEX(Intramuraal!$N:$N,MATCH(B778,Intramuraal!$A:$A,0))),IFERROR(IF(INDEX(GVS!$N:$N,MATCH(B778,GVS!$A:$A,0))="","",INDEX(GVS!$N:$N,MATCH(B778,GVS!$A:$A,0))),"")))</f>
        <v>Niet-oncologisch (zie Indicatie)</v>
      </c>
      <c r="H778" s="14" t="str">
        <f aca="false">IF(B778="","",IFERROR(IF(INDEX(Intramuraal!$O:$O,MATCH(B778,Intramuraal!$A:$A,0))="","",INDEX(Intramuraal!$O:$O,MATCH(B778,Intramuraal!$A:$A,0))),IFERROR(IF(INDEX(GVS!$O:$O,MATCH(B778,GVS!$A:$A,0))="","",INDEX(GVS!$O:$O,MATCH(B778,GVS!$A:$A,0))),"")))</f>
        <v>3e lijn of later</v>
      </c>
      <c r="I778" s="14" t="s">
        <v>7580</v>
      </c>
      <c r="J778" s="14" t="s">
        <v>7659</v>
      </c>
      <c r="K778" s="16" t="s">
        <v>10330</v>
      </c>
      <c r="L778" s="14" t="s">
        <v>7549</v>
      </c>
      <c r="M778" s="14" t="s">
        <v>7536</v>
      </c>
      <c r="N778" s="16" t="s">
        <v>10331</v>
      </c>
      <c r="O778" s="14" t="s">
        <v>7607</v>
      </c>
      <c r="P778" s="14" t="s">
        <v>10332</v>
      </c>
      <c r="Q778" s="16"/>
      <c r="R778" s="14" t="s">
        <v>10333</v>
      </c>
      <c r="S778" s="14" t="s">
        <v>10253</v>
      </c>
      <c r="T778" s="15" t="n">
        <v>46289</v>
      </c>
      <c r="U778" s="14" t="s">
        <v>168</v>
      </c>
    </row>
    <row r="779" customFormat="false" ht="45.75" hidden="false" customHeight="true" outlineLevel="0" collapsed="false">
      <c r="A779" s="14" t="str">
        <f aca="false">IF(B779="","","ARG-"&amp;TEXT(ROW()-1,"0000"))</f>
        <v>ARG-0778</v>
      </c>
      <c r="B779" s="14" t="s">
        <v>2967</v>
      </c>
      <c r="C779" s="14" t="str">
        <f aca="false">IF(B779="","",IF(LEFT(B779,3)="INT","Intramuraal",IF(LEFT(B779,3)="GVS","GVS","")))</f>
        <v>GVS</v>
      </c>
      <c r="D779" s="14" t="str">
        <f aca="false">IF(B779="","",IFERROR(INDEX(Intramuraal!$F:$F,MATCH(B779,Intramuraal!$A:$A,0)),IFERROR(INDEX(GVS!$F:$F,MATCH(B779,GVS!$A:$A,0)),"onbekend ID")))</f>
        <v>brimonidine (Mirvaso®)</v>
      </c>
      <c r="E779" s="15" t="n">
        <f aca="false">IF(B779="","",IFERROR(IF(INDEX(Intramuraal!$C:$C,MATCH(B779,Intramuraal!$A:$A,0))="","",INDEX(Intramuraal!$C:$C,MATCH(B779,Intramuraal!$A:$A,0))),IFERROR(IF(INDEX(GVS!$C:$C,MATCH(B779,GVS!$A:$A,0))="","",INDEX(GVS!$C:$C,MATCH(B779,GVS!$A:$A,0))),"")))</f>
        <v>42263</v>
      </c>
      <c r="F779" s="14" t="str">
        <f aca="false">IF(B779="","",IFERROR(IF(INDEX(Intramuraal!$J:$J,MATCH(B779,Intramuraal!$A:$A,0))="","",INDEX(Intramuraal!$J:$J,MATCH(B779,Intramuraal!$A:$A,0))),IFERROR(IF(INDEX(GVS!$J:$J,MATCH(B779,GVS!$A:$A,0))="","",INDEX(GVS!$J:$J,MATCH(B779,GVS!$A:$A,0))),"")))</f>
        <v>Immunologie / IBD / dermatologie / reumatologie</v>
      </c>
      <c r="G779" s="14" t="str">
        <f aca="false">IF(B779="","",IFERROR(IF(INDEX(Intramuraal!$N:$N,MATCH(B779,Intramuraal!$A:$A,0))="","",INDEX(Intramuraal!$N:$N,MATCH(B779,Intramuraal!$A:$A,0))),IFERROR(IF(INDEX(GVS!$N:$N,MATCH(B779,GVS!$A:$A,0))="","",INDEX(GVS!$N:$N,MATCH(B779,GVS!$A:$A,0))),"")))</f>
        <v>Niet-oncologisch (zie Indicatie)</v>
      </c>
      <c r="H779" s="14" t="str">
        <f aca="false">IF(B779="","",IFERROR(IF(INDEX(Intramuraal!$O:$O,MATCH(B779,Intramuraal!$A:$A,0))="","",INDEX(Intramuraal!$O:$O,MATCH(B779,Intramuraal!$A:$A,0))),IFERROR(IF(INDEX(GVS!$O:$O,MATCH(B779,GVS!$A:$A,0))="","",INDEX(GVS!$O:$O,MATCH(B779,GVS!$A:$A,0))),"")))</f>
        <v>2e lijn</v>
      </c>
      <c r="I779" s="14" t="s">
        <v>7580</v>
      </c>
      <c r="J779" s="14" t="s">
        <v>7604</v>
      </c>
      <c r="K779" s="16" t="s">
        <v>10334</v>
      </c>
      <c r="L779" s="14" t="s">
        <v>7586</v>
      </c>
      <c r="M779" s="14" t="s">
        <v>7536</v>
      </c>
      <c r="N779" s="16" t="s">
        <v>10335</v>
      </c>
      <c r="O779" s="14" t="s">
        <v>7607</v>
      </c>
      <c r="P779" s="14" t="s">
        <v>10336</v>
      </c>
      <c r="Q779" s="16"/>
      <c r="R779" s="14" t="s">
        <v>10337</v>
      </c>
      <c r="S779" s="14" t="s">
        <v>10253</v>
      </c>
      <c r="T779" s="15" t="n">
        <v>46289</v>
      </c>
      <c r="U779" s="14" t="s">
        <v>168</v>
      </c>
    </row>
    <row r="780" customFormat="false" ht="79.5" hidden="false" customHeight="true" outlineLevel="0" collapsed="false">
      <c r="A780" s="14" t="str">
        <f aca="false">IF(B780="","","ARG-"&amp;TEXT(ROW()-1,"0000"))</f>
        <v>ARG-0779</v>
      </c>
      <c r="B780" s="14" t="s">
        <v>3024</v>
      </c>
      <c r="C780" s="14" t="str">
        <f aca="false">IF(B780="","",IF(LEFT(B780,3)="INT","Intramuraal",IF(LEFT(B780,3)="GVS","GVS","")))</f>
        <v>GVS</v>
      </c>
      <c r="D780" s="14" t="str">
        <f aca="false">IF(B780="","",IFERROR(INDEX(Intramuraal!$F:$F,MATCH(B780,Intramuraal!$A:$A,0)),IFERROR(INDEX(GVS!$F:$F,MATCH(B780,GVS!$A:$A,0)),"onbekend ID")))</f>
        <v>evolocumab (Repatha®)</v>
      </c>
      <c r="E780" s="15" t="n">
        <f aca="false">IF(B780="","",IFERROR(IF(INDEX(Intramuraal!$C:$C,MATCH(B780,Intramuraal!$A:$A,0))="","",INDEX(Intramuraal!$C:$C,MATCH(B780,Intramuraal!$A:$A,0))),IFERROR(IF(INDEX(GVS!$C:$C,MATCH(B780,GVS!$A:$A,0))="","",INDEX(GVS!$C:$C,MATCH(B780,GVS!$A:$A,0))),"")))</f>
        <v>42352</v>
      </c>
      <c r="F780" s="14" t="str">
        <f aca="false">IF(B780="","",IFERROR(IF(INDEX(Intramuraal!$J:$J,MATCH(B780,Intramuraal!$A:$A,0))="","",INDEX(Intramuraal!$J:$J,MATCH(B780,Intramuraal!$A:$A,0))),IFERROR(IF(INDEX(GVS!$J:$J,MATCH(B780,GVS!$A:$A,0))="","",INDEX(GVS!$J:$J,MATCH(B780,GVS!$A:$A,0))),"")))</f>
        <v>Hart / vaat / long</v>
      </c>
      <c r="G780" s="14" t="str">
        <f aca="false">IF(B780="","",IFERROR(IF(INDEX(Intramuraal!$N:$N,MATCH(B780,Intramuraal!$A:$A,0))="","",INDEX(Intramuraal!$N:$N,MATCH(B780,Intramuraal!$A:$A,0))),IFERROR(IF(INDEX(GVS!$N:$N,MATCH(B780,GVS!$A:$A,0))="","",INDEX(GVS!$N:$N,MATCH(B780,GVS!$A:$A,0))),"")))</f>
        <v>Niet-oncologisch (zie Indicatie)</v>
      </c>
      <c r="H780" s="14" t="str">
        <f aca="false">IF(B780="","",IFERROR(IF(INDEX(Intramuraal!$O:$O,MATCH(B780,Intramuraal!$A:$A,0))="","",INDEX(Intramuraal!$O:$O,MATCH(B780,Intramuraal!$A:$A,0))),IFERROR(IF(INDEX(GVS!$O:$O,MATCH(B780,GVS!$A:$A,0))="","",INDEX(GVS!$O:$O,MATCH(B780,GVS!$A:$A,0))),"")))</f>
        <v>3e lijn of later</v>
      </c>
      <c r="I780" s="14" t="s">
        <v>7580</v>
      </c>
      <c r="J780" s="14" t="s">
        <v>7659</v>
      </c>
      <c r="K780" s="16" t="s">
        <v>10338</v>
      </c>
      <c r="L780" s="14" t="s">
        <v>7549</v>
      </c>
      <c r="M780" s="14" t="s">
        <v>7536</v>
      </c>
      <c r="N780" s="16" t="s">
        <v>10339</v>
      </c>
      <c r="O780" s="14" t="s">
        <v>7607</v>
      </c>
      <c r="P780" s="14" t="s">
        <v>10340</v>
      </c>
      <c r="Q780" s="16"/>
      <c r="R780" s="14" t="s">
        <v>10341</v>
      </c>
      <c r="S780" s="14" t="s">
        <v>10253</v>
      </c>
      <c r="T780" s="15" t="n">
        <v>46289</v>
      </c>
      <c r="U780" s="14" t="s">
        <v>168</v>
      </c>
    </row>
    <row r="781" customFormat="false" ht="68.25" hidden="false" customHeight="true" outlineLevel="0" collapsed="false">
      <c r="A781" s="14" t="str">
        <f aca="false">IF(B781="","","ARG-"&amp;TEXT(ROW()-1,"0000"))</f>
        <v>ARG-0780</v>
      </c>
      <c r="B781" s="14" t="s">
        <v>3124</v>
      </c>
      <c r="C781" s="14" t="str">
        <f aca="false">IF(B781="","",IF(LEFT(B781,3)="INT","Intramuraal",IF(LEFT(B781,3)="GVS","GVS","")))</f>
        <v>GVS</v>
      </c>
      <c r="D781" s="14" t="str">
        <f aca="false">IF(B781="","",IFERROR(INDEX(Intramuraal!$F:$F,MATCH(B781,Intramuraal!$A:$A,0)),IFERROR(INDEX(GVS!$F:$F,MATCH(B781,GVS!$A:$A,0)),"onbekend ID")))</f>
        <v>lumacaftor/ivacaftor (Orkambi®)</v>
      </c>
      <c r="E781" s="15" t="n">
        <f aca="false">IF(B781="","",IFERROR(IF(INDEX(Intramuraal!$C:$C,MATCH(B781,Intramuraal!$A:$A,0))="","",INDEX(Intramuraal!$C:$C,MATCH(B781,Intramuraal!$A:$A,0))),IFERROR(IF(INDEX(GVS!$C:$C,MATCH(B781,GVS!$A:$A,0))="","",INDEX(GVS!$C:$C,MATCH(B781,GVS!$A:$A,0))),"")))</f>
        <v>42503</v>
      </c>
      <c r="F781" s="14" t="str">
        <f aca="false">IF(B781="","",IFERROR(IF(INDEX(Intramuraal!$J:$J,MATCH(B781,Intramuraal!$A:$A,0))="","",INDEX(Intramuraal!$J:$J,MATCH(B781,Intramuraal!$A:$A,0))),IFERROR(IF(INDEX(GVS!$J:$J,MATCH(B781,GVS!$A:$A,0))="","",INDEX(GVS!$J:$J,MATCH(B781,GVS!$A:$A,0))),"")))</f>
        <v>Hart / vaat / long</v>
      </c>
      <c r="G781" s="14" t="str">
        <f aca="false">IF(B781="","",IFERROR(IF(INDEX(Intramuraal!$N:$N,MATCH(B781,Intramuraal!$A:$A,0))="","",INDEX(Intramuraal!$N:$N,MATCH(B781,Intramuraal!$A:$A,0))),IFERROR(IF(INDEX(GVS!$N:$N,MATCH(B781,GVS!$A:$A,0))="","",INDEX(GVS!$N:$N,MATCH(B781,GVS!$A:$A,0))),"")))</f>
        <v>Niet-oncologisch (zie Indicatie)</v>
      </c>
      <c r="H781" s="14" t="str">
        <f aca="false">IF(B781="","",IFERROR(IF(INDEX(Intramuraal!$O:$O,MATCH(B781,Intramuraal!$A:$A,0))="","",INDEX(Intramuraal!$O:$O,MATCH(B781,Intramuraal!$A:$A,0))),IFERROR(IF(INDEX(GVS!$O:$O,MATCH(B781,GVS!$A:$A,0))="","",INDEX(GVS!$O:$O,MATCH(B781,GVS!$A:$A,0))),"")))</f>
        <v>Meerdere lijnen / indicatiebreed</v>
      </c>
      <c r="I781" s="14" t="s">
        <v>7617</v>
      </c>
      <c r="J781" s="14" t="s">
        <v>7659</v>
      </c>
      <c r="K781" s="16" t="s">
        <v>10342</v>
      </c>
      <c r="L781" s="14" t="s">
        <v>7586</v>
      </c>
      <c r="M781" s="14" t="s">
        <v>7536</v>
      </c>
      <c r="N781" s="16" t="s">
        <v>10343</v>
      </c>
      <c r="O781" s="14" t="s">
        <v>7614</v>
      </c>
      <c r="P781" s="14" t="s">
        <v>10344</v>
      </c>
      <c r="Q781" s="16"/>
      <c r="R781" s="14" t="s">
        <v>10345</v>
      </c>
      <c r="S781" s="14" t="s">
        <v>10253</v>
      </c>
      <c r="T781" s="15" t="n">
        <v>46289</v>
      </c>
      <c r="U781" s="14" t="s">
        <v>168</v>
      </c>
    </row>
    <row r="782" customFormat="false" ht="68.25" hidden="false" customHeight="true" outlineLevel="0" collapsed="false">
      <c r="A782" s="14" t="str">
        <f aca="false">IF(B782="","","ARG-"&amp;TEXT(ROW()-1,"0000"))</f>
        <v>ARG-0781</v>
      </c>
      <c r="B782" s="14" t="s">
        <v>3104</v>
      </c>
      <c r="C782" s="14" t="str">
        <f aca="false">IF(B782="","",IF(LEFT(B782,3)="INT","Intramuraal",IF(LEFT(B782,3)="GVS","GVS","")))</f>
        <v>GVS</v>
      </c>
      <c r="D782" s="14" t="str">
        <f aca="false">IF(B782="","",IFERROR(INDEX(Intramuraal!$F:$F,MATCH(B782,Intramuraal!$A:$A,0)),IFERROR(INDEX(GVS!$F:$F,MATCH(B782,GVS!$A:$A,0)),"onbekend ID")))</f>
        <v>rifaximine (Xifaxan)</v>
      </c>
      <c r="E782" s="15" t="n">
        <f aca="false">IF(B782="","",IFERROR(IF(INDEX(Intramuraal!$C:$C,MATCH(B782,Intramuraal!$A:$A,0))="","",INDEX(Intramuraal!$C:$C,MATCH(B782,Intramuraal!$A:$A,0))),IFERROR(IF(INDEX(GVS!$C:$C,MATCH(B782,GVS!$A:$A,0))="","",INDEX(GVS!$C:$C,MATCH(B782,GVS!$A:$A,0))),"")))</f>
        <v>42474</v>
      </c>
      <c r="F782" s="14" t="str">
        <f aca="false">IF(B782="","",IFERROR(IF(INDEX(Intramuraal!$J:$J,MATCH(B782,Intramuraal!$A:$A,0))="","",INDEX(Intramuraal!$J:$J,MATCH(B782,Intramuraal!$A:$A,0))),IFERROR(IF(INDEX(GVS!$J:$J,MATCH(B782,GVS!$A:$A,0))="","",INDEX(GVS!$J:$J,MATCH(B782,GVS!$A:$A,0))),"")))</f>
        <v>Maag-darm / lever</v>
      </c>
      <c r="G782" s="14" t="str">
        <f aca="false">IF(B782="","",IFERROR(IF(INDEX(Intramuraal!$N:$N,MATCH(B782,Intramuraal!$A:$A,0))="","",INDEX(Intramuraal!$N:$N,MATCH(B782,Intramuraal!$A:$A,0))),IFERROR(IF(INDEX(GVS!$N:$N,MATCH(B782,GVS!$A:$A,0))="","",INDEX(GVS!$N:$N,MATCH(B782,GVS!$A:$A,0))),"")))</f>
        <v>Niet-oncologisch (zie Indicatie)</v>
      </c>
      <c r="H782" s="14" t="str">
        <f aca="false">IF(B782="","",IFERROR(IF(INDEX(Intramuraal!$O:$O,MATCH(B782,Intramuraal!$A:$A,0))="","",INDEX(Intramuraal!$O:$O,MATCH(B782,Intramuraal!$A:$A,0))),IFERROR(IF(INDEX(GVS!$O:$O,MATCH(B782,GVS!$A:$A,0))="","",INDEX(GVS!$O:$O,MATCH(B782,GVS!$A:$A,0))),"")))</f>
        <v>2e lijn</v>
      </c>
      <c r="I782" s="14" t="s">
        <v>7580</v>
      </c>
      <c r="J782" s="14" t="s">
        <v>7559</v>
      </c>
      <c r="K782" s="16" t="s">
        <v>10346</v>
      </c>
      <c r="L782" s="14" t="s">
        <v>7549</v>
      </c>
      <c r="M782" s="14" t="s">
        <v>7536</v>
      </c>
      <c r="N782" s="16" t="s">
        <v>10347</v>
      </c>
      <c r="O782" s="14" t="s">
        <v>7607</v>
      </c>
      <c r="P782" s="14" t="s">
        <v>10348</v>
      </c>
      <c r="Q782" s="16"/>
      <c r="R782" s="14" t="s">
        <v>10349</v>
      </c>
      <c r="S782" s="14" t="s">
        <v>10253</v>
      </c>
      <c r="T782" s="15" t="n">
        <v>46289</v>
      </c>
      <c r="U782" s="14" t="s">
        <v>168</v>
      </c>
    </row>
    <row r="783" customFormat="false" ht="57" hidden="false" customHeight="true" outlineLevel="0" collapsed="false">
      <c r="A783" s="14" t="str">
        <f aca="false">IF(B783="","","ARG-"&amp;TEXT(ROW()-1,"0000"))</f>
        <v>ARG-0782</v>
      </c>
      <c r="B783" s="14" t="s">
        <v>3243</v>
      </c>
      <c r="C783" s="14" t="str">
        <f aca="false">IF(B783="","",IF(LEFT(B783,3)="INT","Intramuraal",IF(LEFT(B783,3)="GVS","GVS","")))</f>
        <v>GVS</v>
      </c>
      <c r="D783" s="14" t="str">
        <f aca="false">IF(B783="","",IFERROR(INDEX(Intramuraal!$F:$F,MATCH(B783,Intramuraal!$A:$A,0)),IFERROR(INDEX(GVS!$F:$F,MATCH(B783,GVS!$A:$A,0)),"onbekend ID")))</f>
        <v>eliglustat (Cerdelga®)</v>
      </c>
      <c r="E783" s="15" t="n">
        <f aca="false">IF(B783="","",IFERROR(IF(INDEX(Intramuraal!$C:$C,MATCH(B783,Intramuraal!$A:$A,0))="","",INDEX(Intramuraal!$C:$C,MATCH(B783,Intramuraal!$A:$A,0))),IFERROR(IF(INDEX(GVS!$C:$C,MATCH(B783,GVS!$A:$A,0))="","",INDEX(GVS!$C:$C,MATCH(B783,GVS!$A:$A,0))),"")))</f>
        <v>42642</v>
      </c>
      <c r="F783" s="14" t="str">
        <f aca="false">IF(B783="","",IFERROR(IF(INDEX(Intramuraal!$J:$J,MATCH(B783,Intramuraal!$A:$A,0))="","",INDEX(Intramuraal!$J:$J,MATCH(B783,Intramuraal!$A:$A,0))),IFERROR(IF(INDEX(GVS!$J:$J,MATCH(B783,GVS!$A:$A,0))="","",INDEX(GVS!$J:$J,MATCH(B783,GVS!$A:$A,0))),"")))</f>
        <v>Stofwisseling / endocrinologie / zeldzaam</v>
      </c>
      <c r="G783" s="14" t="str">
        <f aca="false">IF(B783="","",IFERROR(IF(INDEX(Intramuraal!$N:$N,MATCH(B783,Intramuraal!$A:$A,0))="","",INDEX(Intramuraal!$N:$N,MATCH(B783,Intramuraal!$A:$A,0))),IFERROR(IF(INDEX(GVS!$N:$N,MATCH(B783,GVS!$A:$A,0))="","",INDEX(GVS!$N:$N,MATCH(B783,GVS!$A:$A,0))),"")))</f>
        <v>Niet-oncologisch (zie Indicatie)</v>
      </c>
      <c r="H783" s="14" t="str">
        <f aca="false">IF(B783="","",IFERROR(IF(INDEX(Intramuraal!$O:$O,MATCH(B783,Intramuraal!$A:$A,0))="","",INDEX(Intramuraal!$O:$O,MATCH(B783,Intramuraal!$A:$A,0))),IFERROR(IF(INDEX(GVS!$O:$O,MATCH(B783,GVS!$A:$A,0))="","",INDEX(GVS!$O:$O,MATCH(B783,GVS!$A:$A,0))),"")))</f>
        <v>1e lijn</v>
      </c>
      <c r="I783" s="14" t="s">
        <v>7580</v>
      </c>
      <c r="J783" s="14" t="s">
        <v>7604</v>
      </c>
      <c r="K783" s="16" t="s">
        <v>10350</v>
      </c>
      <c r="L783" s="14" t="s">
        <v>7586</v>
      </c>
      <c r="M783" s="14" t="s">
        <v>7536</v>
      </c>
      <c r="N783" s="16" t="s">
        <v>10351</v>
      </c>
      <c r="O783" s="14" t="s">
        <v>7607</v>
      </c>
      <c r="P783" s="14" t="s">
        <v>10352</v>
      </c>
      <c r="Q783" s="16"/>
      <c r="R783" s="14" t="s">
        <v>10353</v>
      </c>
      <c r="S783" s="14" t="s">
        <v>10253</v>
      </c>
      <c r="T783" s="15" t="n">
        <v>46289</v>
      </c>
      <c r="U783" s="14" t="s">
        <v>168</v>
      </c>
    </row>
    <row r="784" customFormat="false" ht="57" hidden="false" customHeight="true" outlineLevel="0" collapsed="false">
      <c r="A784" s="14" t="str">
        <f aca="false">IF(B784="","","ARG-"&amp;TEXT(ROW()-1,"0000"))</f>
        <v>ARG-0783</v>
      </c>
      <c r="B784" s="14" t="s">
        <v>3384</v>
      </c>
      <c r="C784" s="14" t="str">
        <f aca="false">IF(B784="","",IF(LEFT(B784,3)="INT","Intramuraal",IF(LEFT(B784,3)="GVS","GVS","")))</f>
        <v>GVS</v>
      </c>
      <c r="D784" s="14" t="str">
        <f aca="false">IF(B784="","",IFERROR(INDEX(Intramuraal!$F:$F,MATCH(B784,Intramuraal!$A:$A,0)),IFERROR(INDEX(GVS!$F:$F,MATCH(B784,GVS!$A:$A,0)),"onbekend ID")))</f>
        <v>cysteamine met vertraagde afgifte (Procysbi®)</v>
      </c>
      <c r="E784" s="15" t="n">
        <f aca="false">IF(B784="","",IFERROR(IF(INDEX(Intramuraal!$C:$C,MATCH(B784,Intramuraal!$A:$A,0))="","",INDEX(Intramuraal!$C:$C,MATCH(B784,Intramuraal!$A:$A,0))),IFERROR(IF(INDEX(GVS!$C:$C,MATCH(B784,GVS!$A:$A,0))="","",INDEX(GVS!$C:$C,MATCH(B784,GVS!$A:$A,0))),"")))</f>
        <v>42817</v>
      </c>
      <c r="F784" s="14" t="str">
        <f aca="false">IF(B784="","",IFERROR(IF(INDEX(Intramuraal!$J:$J,MATCH(B784,Intramuraal!$A:$A,0))="","",INDEX(Intramuraal!$J:$J,MATCH(B784,Intramuraal!$A:$A,0))),IFERROR(IF(INDEX(GVS!$J:$J,MATCH(B784,GVS!$A:$A,0))="","",INDEX(GVS!$J:$J,MATCH(B784,GVS!$A:$A,0))),"")))</f>
        <v>Stofwisseling / endocrinologie / zeldzaam</v>
      </c>
      <c r="G784" s="14" t="str">
        <f aca="false">IF(B784="","",IFERROR(IF(INDEX(Intramuraal!$N:$N,MATCH(B784,Intramuraal!$A:$A,0))="","",INDEX(Intramuraal!$N:$N,MATCH(B784,Intramuraal!$A:$A,0))),IFERROR(IF(INDEX(GVS!$N:$N,MATCH(B784,GVS!$A:$A,0))="","",INDEX(GVS!$N:$N,MATCH(B784,GVS!$A:$A,0))),"")))</f>
        <v>Niet-oncologisch (zie Indicatie)</v>
      </c>
      <c r="H784" s="14" t="str">
        <f aca="false">IF(B784="","",IFERROR(IF(INDEX(Intramuraal!$O:$O,MATCH(B784,Intramuraal!$A:$A,0))="","",INDEX(Intramuraal!$O:$O,MATCH(B784,Intramuraal!$A:$A,0))),IFERROR(IF(INDEX(GVS!$O:$O,MATCH(B784,GVS!$A:$A,0))="","",INDEX(GVS!$O:$O,MATCH(B784,GVS!$A:$A,0))),"")))</f>
        <v>1e lijn</v>
      </c>
      <c r="I784" s="14" t="s">
        <v>7532</v>
      </c>
      <c r="J784" s="14" t="s">
        <v>8069</v>
      </c>
      <c r="K784" s="16" t="s">
        <v>10354</v>
      </c>
      <c r="L784" s="14" t="s">
        <v>7586</v>
      </c>
      <c r="M784" s="14" t="s">
        <v>7543</v>
      </c>
      <c r="N784" s="16" t="s">
        <v>10355</v>
      </c>
      <c r="O784" s="14" t="s">
        <v>7607</v>
      </c>
      <c r="P784" s="14" t="s">
        <v>10356</v>
      </c>
      <c r="Q784" s="16"/>
      <c r="R784" s="14" t="s">
        <v>10357</v>
      </c>
      <c r="S784" s="14" t="s">
        <v>10253</v>
      </c>
      <c r="T784" s="15" t="n">
        <v>46289</v>
      </c>
      <c r="U784" s="14" t="s">
        <v>168</v>
      </c>
    </row>
    <row r="785" customFormat="false" ht="57" hidden="false" customHeight="true" outlineLevel="0" collapsed="false">
      <c r="A785" s="14" t="str">
        <f aca="false">IF(B785="","","ARG-"&amp;TEXT(ROW()-1,"0000"))</f>
        <v>ARG-0784</v>
      </c>
      <c r="B785" s="14" t="s">
        <v>3264</v>
      </c>
      <c r="C785" s="14" t="str">
        <f aca="false">IF(B785="","",IF(LEFT(B785,3)="INT","Intramuraal",IF(LEFT(B785,3)="GVS","GVS","")))</f>
        <v>GVS</v>
      </c>
      <c r="D785" s="14" t="str">
        <f aca="false">IF(B785="","",IFERROR(INDEX(Intramuraal!$F:$F,MATCH(B785,Intramuraal!$A:$A,0)),IFERROR(INDEX(GVS!$F:$F,MATCH(B785,GVS!$A:$A,0)),"onbekend ID")))</f>
        <v>sofosbuvir/velpatasvir (Epclusa®)</v>
      </c>
      <c r="E785" s="15" t="n">
        <f aca="false">IF(B785="","",IFERROR(IF(INDEX(Intramuraal!$C:$C,MATCH(B785,Intramuraal!$A:$A,0))="","",INDEX(Intramuraal!$C:$C,MATCH(B785,Intramuraal!$A:$A,0))),IFERROR(IF(INDEX(GVS!$C:$C,MATCH(B785,GVS!$A:$A,0))="","",INDEX(GVS!$C:$C,MATCH(B785,GVS!$A:$A,0))),"")))</f>
        <v>42681</v>
      </c>
      <c r="F785" s="14" t="str">
        <f aca="false">IF(B785="","",IFERROR(IF(INDEX(Intramuraal!$J:$J,MATCH(B785,Intramuraal!$A:$A,0))="","",INDEX(Intramuraal!$J:$J,MATCH(B785,Intramuraal!$A:$A,0))),IFERROR(IF(INDEX(GVS!$J:$J,MATCH(B785,GVS!$A:$A,0))="","",INDEX(GVS!$J:$J,MATCH(B785,GVS!$A:$A,0))),"")))</f>
        <v>Infectieziekten</v>
      </c>
      <c r="G785" s="14" t="str">
        <f aca="false">IF(B785="","",IFERROR(IF(INDEX(Intramuraal!$N:$N,MATCH(B785,Intramuraal!$A:$A,0))="","",INDEX(Intramuraal!$N:$N,MATCH(B785,Intramuraal!$A:$A,0))),IFERROR(IF(INDEX(GVS!$N:$N,MATCH(B785,GVS!$A:$A,0))="","",INDEX(GVS!$N:$N,MATCH(B785,GVS!$A:$A,0))),"")))</f>
        <v>Niet-oncologisch (zie Indicatie)</v>
      </c>
      <c r="H785" s="14" t="str">
        <f aca="false">IF(B785="","",IFERROR(IF(INDEX(Intramuraal!$O:$O,MATCH(B785,Intramuraal!$A:$A,0))="","",INDEX(Intramuraal!$O:$O,MATCH(B785,Intramuraal!$A:$A,0))),IFERROR(IF(INDEX(GVS!$O:$O,MATCH(B785,GVS!$A:$A,0))="","",INDEX(GVS!$O:$O,MATCH(B785,GVS!$A:$A,0))),"")))</f>
        <v>Meerdere lijnen / indicatiebreed</v>
      </c>
      <c r="I785" s="14" t="s">
        <v>7570</v>
      </c>
      <c r="J785" s="14" t="s">
        <v>2691</v>
      </c>
      <c r="K785" s="16" t="s">
        <v>10358</v>
      </c>
      <c r="L785" s="14" t="s">
        <v>7566</v>
      </c>
      <c r="M785" s="14" t="s">
        <v>7543</v>
      </c>
      <c r="N785" s="16" t="s">
        <v>10359</v>
      </c>
      <c r="O785" s="14" t="s">
        <v>7607</v>
      </c>
      <c r="P785" s="14" t="s">
        <v>10360</v>
      </c>
      <c r="Q785" s="16"/>
      <c r="R785" s="14" t="s">
        <v>10361</v>
      </c>
      <c r="S785" s="14" t="s">
        <v>10253</v>
      </c>
      <c r="T785" s="15" t="n">
        <v>46289</v>
      </c>
      <c r="U785" s="14" t="s">
        <v>168</v>
      </c>
    </row>
    <row r="786" customFormat="false" ht="57" hidden="false" customHeight="true" outlineLevel="0" collapsed="false">
      <c r="A786" s="14" t="str">
        <f aca="false">IF(B786="","","ARG-"&amp;TEXT(ROW()-1,"0000"))</f>
        <v>ARG-0785</v>
      </c>
      <c r="B786" s="14" t="s">
        <v>3635</v>
      </c>
      <c r="C786" s="14" t="str">
        <f aca="false">IF(B786="","",IF(LEFT(B786,3)="INT","Intramuraal",IF(LEFT(B786,3)="GVS","GVS","")))</f>
        <v>GVS</v>
      </c>
      <c r="D786" s="14" t="str">
        <f aca="false">IF(B786="","",IFERROR(INDEX(Intramuraal!$F:$F,MATCH(B786,Intramuraal!$A:$A,0)),IFERROR(INDEX(GVS!$F:$F,MATCH(B786,GVS!$A:$A,0)),"onbekend ID")))</f>
        <v>viskeuze cysteamine oogdruppels (Cystadrops®)</v>
      </c>
      <c r="E786" s="15" t="n">
        <f aca="false">IF(B786="","",IFERROR(IF(INDEX(Intramuraal!$C:$C,MATCH(B786,Intramuraal!$A:$A,0))="","",INDEX(Intramuraal!$C:$C,MATCH(B786,Intramuraal!$A:$A,0))),IFERROR(IF(INDEX(GVS!$C:$C,MATCH(B786,GVS!$A:$A,0))="","",INDEX(GVS!$C:$C,MATCH(B786,GVS!$A:$A,0))),"")))</f>
        <v>43104</v>
      </c>
      <c r="F786" s="14" t="str">
        <f aca="false">IF(B786="","",IFERROR(IF(INDEX(Intramuraal!$J:$J,MATCH(B786,Intramuraal!$A:$A,0))="","",INDEX(Intramuraal!$J:$J,MATCH(B786,Intramuraal!$A:$A,0))),IFERROR(IF(INDEX(GVS!$J:$J,MATCH(B786,GVS!$A:$A,0))="","",INDEX(GVS!$J:$J,MATCH(B786,GVS!$A:$A,0))),"")))</f>
        <v>Oogheelkunde</v>
      </c>
      <c r="G786" s="14" t="str">
        <f aca="false">IF(B786="","",IFERROR(IF(INDEX(Intramuraal!$N:$N,MATCH(B786,Intramuraal!$A:$A,0))="","",INDEX(Intramuraal!$N:$N,MATCH(B786,Intramuraal!$A:$A,0))),IFERROR(IF(INDEX(GVS!$N:$N,MATCH(B786,GVS!$A:$A,0))="","",INDEX(GVS!$N:$N,MATCH(B786,GVS!$A:$A,0))),"")))</f>
        <v>Niet-oncologisch (zie Indicatie)</v>
      </c>
      <c r="H786" s="14" t="str">
        <f aca="false">IF(B786="","",IFERROR(IF(INDEX(Intramuraal!$O:$O,MATCH(B786,Intramuraal!$A:$A,0))="","",INDEX(Intramuraal!$O:$O,MATCH(B786,Intramuraal!$A:$A,0))),IFERROR(IF(INDEX(GVS!$O:$O,MATCH(B786,GVS!$A:$A,0))="","",INDEX(GVS!$O:$O,MATCH(B786,GVS!$A:$A,0))),"")))</f>
        <v>1e lijn</v>
      </c>
      <c r="I786" s="14" t="s">
        <v>7580</v>
      </c>
      <c r="J786" s="14" t="s">
        <v>7564</v>
      </c>
      <c r="K786" s="16" t="s">
        <v>10362</v>
      </c>
      <c r="L786" s="14" t="s">
        <v>7549</v>
      </c>
      <c r="M786" s="14" t="s">
        <v>7536</v>
      </c>
      <c r="N786" s="16" t="s">
        <v>10363</v>
      </c>
      <c r="O786" s="14" t="s">
        <v>7607</v>
      </c>
      <c r="P786" s="14" t="s">
        <v>10364</v>
      </c>
      <c r="Q786" s="16"/>
      <c r="R786" s="14" t="s">
        <v>10365</v>
      </c>
      <c r="S786" s="14" t="s">
        <v>10366</v>
      </c>
      <c r="T786" s="15" t="n">
        <v>46289</v>
      </c>
      <c r="U786" s="14" t="s">
        <v>168</v>
      </c>
    </row>
    <row r="787" customFormat="false" ht="57" hidden="false" customHeight="true" outlineLevel="0" collapsed="false">
      <c r="A787" s="14" t="str">
        <f aca="false">IF(B787="","","ARG-"&amp;TEXT(ROW()-1,"0000"))</f>
        <v>ARG-0786</v>
      </c>
      <c r="B787" s="14" t="s">
        <v>3706</v>
      </c>
      <c r="C787" s="14" t="str">
        <f aca="false">IF(B787="","",IF(LEFT(B787,3)="INT","Intramuraal",IF(LEFT(B787,3)="GVS","GVS","")))</f>
        <v>GVS</v>
      </c>
      <c r="D787" s="14" t="str">
        <f aca="false">IF(B787="","",IFERROR(INDEX(Intramuraal!$F:$F,MATCH(B787,Intramuraal!$A:$A,0)),IFERROR(INDEX(GVS!$F:$F,MATCH(B787,GVS!$A:$A,0)),"onbekend ID")))</f>
        <v>herbeoordeling fampridine (Fampyra®)</v>
      </c>
      <c r="E787" s="15" t="n">
        <f aca="false">IF(B787="","",IFERROR(IF(INDEX(Intramuraal!$C:$C,MATCH(B787,Intramuraal!$A:$A,0))="","",INDEX(Intramuraal!$C:$C,MATCH(B787,Intramuraal!$A:$A,0))),IFERROR(IF(INDEX(GVS!$C:$C,MATCH(B787,GVS!$A:$A,0))="","",INDEX(GVS!$C:$C,MATCH(B787,GVS!$A:$A,0))),"")))</f>
        <v>43160</v>
      </c>
      <c r="F787" s="14" t="str">
        <f aca="false">IF(B787="","",IFERROR(IF(INDEX(Intramuraal!$J:$J,MATCH(B787,Intramuraal!$A:$A,0))="","",INDEX(Intramuraal!$J:$J,MATCH(B787,Intramuraal!$A:$A,0))),IFERROR(IF(INDEX(GVS!$J:$J,MATCH(B787,GVS!$A:$A,0))="","",INDEX(GVS!$J:$J,MATCH(B787,GVS!$A:$A,0))),"")))</f>
        <v>Neurologie</v>
      </c>
      <c r="G787" s="14" t="str">
        <f aca="false">IF(B787="","",IFERROR(IF(INDEX(Intramuraal!$N:$N,MATCH(B787,Intramuraal!$A:$A,0))="","",INDEX(Intramuraal!$N:$N,MATCH(B787,Intramuraal!$A:$A,0))),IFERROR(IF(INDEX(GVS!$N:$N,MATCH(B787,GVS!$A:$A,0))="","",INDEX(GVS!$N:$N,MATCH(B787,GVS!$A:$A,0))),"")))</f>
        <v>Niet-oncologisch (zie Indicatie)</v>
      </c>
      <c r="H787" s="14" t="str">
        <f aca="false">IF(B787="","",IFERROR(IF(INDEX(Intramuraal!$O:$O,MATCH(B787,Intramuraal!$A:$A,0))="","",INDEX(Intramuraal!$O:$O,MATCH(B787,Intramuraal!$A:$A,0))),IFERROR(IF(INDEX(GVS!$O:$O,MATCH(B787,GVS!$A:$A,0))="","",INDEX(GVS!$O:$O,MATCH(B787,GVS!$A:$A,0))),"")))</f>
        <v>Meerdere lijnen / indicatiebreed</v>
      </c>
      <c r="I787" s="14" t="s">
        <v>7532</v>
      </c>
      <c r="J787" s="14" t="s">
        <v>7678</v>
      </c>
      <c r="K787" s="16" t="s">
        <v>10367</v>
      </c>
      <c r="L787" s="14" t="s">
        <v>7586</v>
      </c>
      <c r="M787" s="14" t="s">
        <v>7536</v>
      </c>
      <c r="N787" s="16" t="s">
        <v>10368</v>
      </c>
      <c r="O787" s="14" t="s">
        <v>7607</v>
      </c>
      <c r="P787" s="14" t="s">
        <v>10369</v>
      </c>
      <c r="Q787" s="16"/>
      <c r="R787" s="14" t="s">
        <v>10370</v>
      </c>
      <c r="S787" s="14" t="s">
        <v>10366</v>
      </c>
      <c r="T787" s="15" t="n">
        <v>46289</v>
      </c>
      <c r="U787" s="14" t="s">
        <v>168</v>
      </c>
    </row>
    <row r="788" customFormat="false" ht="57" hidden="false" customHeight="true" outlineLevel="0" collapsed="false">
      <c r="A788" s="14" t="str">
        <f aca="false">IF(B788="","","ARG-"&amp;TEXT(ROW()-1,"0000"))</f>
        <v>ARG-0787</v>
      </c>
      <c r="B788" s="14" t="s">
        <v>3723</v>
      </c>
      <c r="C788" s="14" t="str">
        <f aca="false">IF(B788="","",IF(LEFT(B788,3)="INT","Intramuraal",IF(LEFT(B788,3)="GVS","GVS","")))</f>
        <v>GVS</v>
      </c>
      <c r="D788" s="14" t="str">
        <f aca="false">IF(B788="","",IFERROR(INDEX(Intramuraal!$F:$F,MATCH(B788,Intramuraal!$A:$A,0)),IFERROR(INDEX(GVS!$F:$F,MATCH(B788,GVS!$A:$A,0)),"onbekend ID")))</f>
        <v>lumacaftor/ivacaftor (Orkambi®)</v>
      </c>
      <c r="E788" s="15" t="n">
        <f aca="false">IF(B788="","",IFERROR(IF(INDEX(Intramuraal!$C:$C,MATCH(B788,Intramuraal!$A:$A,0))="","",INDEX(Intramuraal!$C:$C,MATCH(B788,Intramuraal!$A:$A,0))),IFERROR(IF(INDEX(GVS!$C:$C,MATCH(B788,GVS!$A:$A,0))="","",INDEX(GVS!$C:$C,MATCH(B788,GVS!$A:$A,0))),"")))</f>
        <v>43195</v>
      </c>
      <c r="F788" s="14" t="str">
        <f aca="false">IF(B788="","",IFERROR(IF(INDEX(Intramuraal!$J:$J,MATCH(B788,Intramuraal!$A:$A,0))="","",INDEX(Intramuraal!$J:$J,MATCH(B788,Intramuraal!$A:$A,0))),IFERROR(IF(INDEX(GVS!$J:$J,MATCH(B788,GVS!$A:$A,0))="","",INDEX(GVS!$J:$J,MATCH(B788,GVS!$A:$A,0))),"")))</f>
        <v>Hart / vaat / long</v>
      </c>
      <c r="G788" s="14" t="str">
        <f aca="false">IF(B788="","",IFERROR(IF(INDEX(Intramuraal!$N:$N,MATCH(B788,Intramuraal!$A:$A,0))="","",INDEX(Intramuraal!$N:$N,MATCH(B788,Intramuraal!$A:$A,0))),IFERROR(IF(INDEX(GVS!$N:$N,MATCH(B788,GVS!$A:$A,0))="","",INDEX(GVS!$N:$N,MATCH(B788,GVS!$A:$A,0))),"")))</f>
        <v>Niet-oncologisch (zie Indicatie)</v>
      </c>
      <c r="H788" s="14" t="str">
        <f aca="false">IF(B788="","",IFERROR(IF(INDEX(Intramuraal!$O:$O,MATCH(B788,Intramuraal!$A:$A,0))="","",INDEX(Intramuraal!$O:$O,MATCH(B788,Intramuraal!$A:$A,0))),IFERROR(IF(INDEX(GVS!$O:$O,MATCH(B788,GVS!$A:$A,0))="","",INDEX(GVS!$O:$O,MATCH(B788,GVS!$A:$A,0))),"")))</f>
        <v>Meerdere lijnen / indicatiebreed</v>
      </c>
      <c r="I788" s="14" t="s">
        <v>7580</v>
      </c>
      <c r="J788" s="14" t="s">
        <v>7604</v>
      </c>
      <c r="K788" s="16" t="s">
        <v>10371</v>
      </c>
      <c r="L788" s="14" t="s">
        <v>7549</v>
      </c>
      <c r="M788" s="14" t="s">
        <v>7536</v>
      </c>
      <c r="N788" s="16" t="s">
        <v>10372</v>
      </c>
      <c r="O788" s="14" t="s">
        <v>7607</v>
      </c>
      <c r="P788" s="14" t="s">
        <v>10373</v>
      </c>
      <c r="Q788" s="16"/>
      <c r="R788" s="14" t="s">
        <v>10374</v>
      </c>
      <c r="S788" s="14" t="s">
        <v>10366</v>
      </c>
      <c r="T788" s="15" t="n">
        <v>46289</v>
      </c>
      <c r="U788" s="14" t="s">
        <v>168</v>
      </c>
    </row>
    <row r="789" customFormat="false" ht="45.75" hidden="false" customHeight="true" outlineLevel="0" collapsed="false">
      <c r="A789" s="14" t="str">
        <f aca="false">IF(B789="","","ARG-"&amp;TEXT(ROW()-1,"0000"))</f>
        <v>ARG-0788</v>
      </c>
      <c r="B789" s="14" t="s">
        <v>3755</v>
      </c>
      <c r="C789" s="14" t="str">
        <f aca="false">IF(B789="","",IF(LEFT(B789,3)="INT","Intramuraal",IF(LEFT(B789,3)="GVS","GVS","")))</f>
        <v>GVS</v>
      </c>
      <c r="D789" s="14" t="str">
        <f aca="false">IF(B789="","",IFERROR(INDEX(Intramuraal!$F:$F,MATCH(B789,Intramuraal!$A:$A,0)),IFERROR(INDEX(GVS!$F:$F,MATCH(B789,GVS!$A:$A,0)),"onbekend ID")))</f>
        <v>dimethylfumaraat (Skilarence®)</v>
      </c>
      <c r="E789" s="15" t="n">
        <f aca="false">IF(B789="","",IFERROR(IF(INDEX(Intramuraal!$C:$C,MATCH(B789,Intramuraal!$A:$A,0))="","",INDEX(Intramuraal!$C:$C,MATCH(B789,Intramuraal!$A:$A,0))),IFERROR(IF(INDEX(GVS!$C:$C,MATCH(B789,GVS!$A:$A,0))="","",INDEX(GVS!$C:$C,MATCH(B789,GVS!$A:$A,0))),"")))</f>
        <v>43229</v>
      </c>
      <c r="F789" s="14" t="str">
        <f aca="false">IF(B789="","",IFERROR(IF(INDEX(Intramuraal!$J:$J,MATCH(B789,Intramuraal!$A:$A,0))="","",INDEX(Intramuraal!$J:$J,MATCH(B789,Intramuraal!$A:$A,0))),IFERROR(IF(INDEX(GVS!$J:$J,MATCH(B789,GVS!$A:$A,0))="","",INDEX(GVS!$J:$J,MATCH(B789,GVS!$A:$A,0))),"")))</f>
        <v>Immunologie / IBD / dermatologie / reumatologie</v>
      </c>
      <c r="G789" s="14" t="str">
        <f aca="false">IF(B789="","",IFERROR(IF(INDEX(Intramuraal!$N:$N,MATCH(B789,Intramuraal!$A:$A,0))="","",INDEX(Intramuraal!$N:$N,MATCH(B789,Intramuraal!$A:$A,0))),IFERROR(IF(INDEX(GVS!$N:$N,MATCH(B789,GVS!$A:$A,0))="","",INDEX(GVS!$N:$N,MATCH(B789,GVS!$A:$A,0))),"")))</f>
        <v>Niet-oncologisch (zie Indicatie)</v>
      </c>
      <c r="H789" s="14" t="str">
        <f aca="false">IF(B789="","",IFERROR(IF(INDEX(Intramuraal!$O:$O,MATCH(B789,Intramuraal!$A:$A,0))="","",INDEX(Intramuraal!$O:$O,MATCH(B789,Intramuraal!$A:$A,0))),IFERROR(IF(INDEX(GVS!$O:$O,MATCH(B789,GVS!$A:$A,0))="","",INDEX(GVS!$O:$O,MATCH(B789,GVS!$A:$A,0))),"")))</f>
        <v>2e lijn</v>
      </c>
      <c r="I789" s="14" t="s">
        <v>7574</v>
      </c>
      <c r="J789" s="14" t="s">
        <v>7575</v>
      </c>
      <c r="K789" s="16" t="s">
        <v>10375</v>
      </c>
      <c r="L789" s="14" t="s">
        <v>7566</v>
      </c>
      <c r="M789" s="14" t="s">
        <v>7543</v>
      </c>
      <c r="N789" s="16" t="s">
        <v>10376</v>
      </c>
      <c r="O789" s="14" t="s">
        <v>7607</v>
      </c>
      <c r="P789" s="14" t="s">
        <v>10377</v>
      </c>
      <c r="Q789" s="16"/>
      <c r="R789" s="14" t="s">
        <v>10378</v>
      </c>
      <c r="S789" s="14" t="s">
        <v>10366</v>
      </c>
      <c r="T789" s="15" t="n">
        <v>46289</v>
      </c>
      <c r="U789" s="14" t="s">
        <v>168</v>
      </c>
    </row>
    <row r="790" customFormat="false" ht="68.25" hidden="false" customHeight="true" outlineLevel="0" collapsed="false">
      <c r="A790" s="14" t="str">
        <f aca="false">IF(B790="","","ARG-"&amp;TEXT(ROW()-1,"0000"))</f>
        <v>ARG-0789</v>
      </c>
      <c r="B790" s="14" t="s">
        <v>3805</v>
      </c>
      <c r="C790" s="14" t="str">
        <f aca="false">IF(B790="","",IF(LEFT(B790,3)="INT","Intramuraal",IF(LEFT(B790,3)="GVS","GVS","")))</f>
        <v>GVS</v>
      </c>
      <c r="D790" s="14" t="str">
        <f aca="false">IF(B790="","",IFERROR(INDEX(Intramuraal!$F:$F,MATCH(B790,Intramuraal!$A:$A,0)),IFERROR(INDEX(GVS!$F:$F,MATCH(B790,GVS!$A:$A,0)),"onbekend ID")))</f>
        <v>obeticholzuur (Ocaliva®)</v>
      </c>
      <c r="E790" s="15" t="n">
        <f aca="false">IF(B790="","",IFERROR(IF(INDEX(Intramuraal!$C:$C,MATCH(B790,Intramuraal!$A:$A,0))="","",INDEX(Intramuraal!$C:$C,MATCH(B790,Intramuraal!$A:$A,0))),IFERROR(IF(INDEX(GVS!$C:$C,MATCH(B790,GVS!$A:$A,0))="","",INDEX(GVS!$C:$C,MATCH(B790,GVS!$A:$A,0))),"")))</f>
        <v>43299</v>
      </c>
      <c r="F790" s="14" t="str">
        <f aca="false">IF(B790="","",IFERROR(IF(INDEX(Intramuraal!$J:$J,MATCH(B790,Intramuraal!$A:$A,0))="","",INDEX(Intramuraal!$J:$J,MATCH(B790,Intramuraal!$A:$A,0))),IFERROR(IF(INDEX(GVS!$J:$J,MATCH(B790,GVS!$A:$A,0))="","",INDEX(GVS!$J:$J,MATCH(B790,GVS!$A:$A,0))),"")))</f>
        <v>Maag-darm / lever</v>
      </c>
      <c r="G790" s="14" t="str">
        <f aca="false">IF(B790="","",IFERROR(IF(INDEX(Intramuraal!$N:$N,MATCH(B790,Intramuraal!$A:$A,0))="","",INDEX(Intramuraal!$N:$N,MATCH(B790,Intramuraal!$A:$A,0))),IFERROR(IF(INDEX(GVS!$N:$N,MATCH(B790,GVS!$A:$A,0))="","",INDEX(GVS!$N:$N,MATCH(B790,GVS!$A:$A,0))),"")))</f>
        <v>Niet-oncologisch (zie Indicatie)</v>
      </c>
      <c r="H790" s="14" t="str">
        <f aca="false">IF(B790="","",IFERROR(IF(INDEX(Intramuraal!$O:$O,MATCH(B790,Intramuraal!$A:$A,0))="","",INDEX(Intramuraal!$O:$O,MATCH(B790,Intramuraal!$A:$A,0))),IFERROR(IF(INDEX(GVS!$O:$O,MATCH(B790,GVS!$A:$A,0))="","",INDEX(GVS!$O:$O,MATCH(B790,GVS!$A:$A,0))),"")))</f>
        <v>2e lijn</v>
      </c>
      <c r="I790" s="14" t="s">
        <v>7532</v>
      </c>
      <c r="J790" s="14" t="s">
        <v>7673</v>
      </c>
      <c r="K790" s="16" t="s">
        <v>10379</v>
      </c>
      <c r="L790" s="14" t="s">
        <v>7586</v>
      </c>
      <c r="M790" s="14" t="s">
        <v>7536</v>
      </c>
      <c r="N790" s="16" t="s">
        <v>10380</v>
      </c>
      <c r="O790" s="14" t="s">
        <v>7607</v>
      </c>
      <c r="P790" s="14" t="s">
        <v>10381</v>
      </c>
      <c r="Q790" s="16"/>
      <c r="R790" s="14" t="s">
        <v>10382</v>
      </c>
      <c r="S790" s="14" t="s">
        <v>10366</v>
      </c>
      <c r="T790" s="15" t="n">
        <v>46289</v>
      </c>
      <c r="U790" s="14" t="s">
        <v>168</v>
      </c>
    </row>
    <row r="791" customFormat="false" ht="57" hidden="false" customHeight="true" outlineLevel="0" collapsed="false">
      <c r="A791" s="14" t="str">
        <f aca="false">IF(B791="","","ARG-"&amp;TEXT(ROW()-1,"0000"))</f>
        <v>ARG-0790</v>
      </c>
      <c r="B791" s="14" t="s">
        <v>3855</v>
      </c>
      <c r="C791" s="14" t="str">
        <f aca="false">IF(B791="","",IF(LEFT(B791,3)="INT","Intramuraal",IF(LEFT(B791,3)="GVS","GVS","")))</f>
        <v>GVS</v>
      </c>
      <c r="D791" s="14" t="str">
        <f aca="false">IF(B791="","",IFERROR(INDEX(Intramuraal!$F:$F,MATCH(B791,Intramuraal!$A:$A,0)),IFERROR(INDEX(GVS!$F:$F,MATCH(B791,GVS!$A:$A,0)),"onbekend ID")))</f>
        <v>verruiming bestaande bijlage 2 voorwaarden SGLT-2 remmers</v>
      </c>
      <c r="E791" s="15" t="n">
        <f aca="false">IF(B791="","",IFERROR(IF(INDEX(Intramuraal!$C:$C,MATCH(B791,Intramuraal!$A:$A,0))="","",INDEX(Intramuraal!$C:$C,MATCH(B791,Intramuraal!$A:$A,0))),IFERROR(IF(INDEX(GVS!$C:$C,MATCH(B791,GVS!$A:$A,0))="","",INDEX(GVS!$C:$C,MATCH(B791,GVS!$A:$A,0))),"")))</f>
        <v>43312</v>
      </c>
      <c r="F791" s="14" t="str">
        <f aca="false">IF(B791="","",IFERROR(IF(INDEX(Intramuraal!$J:$J,MATCH(B791,Intramuraal!$A:$A,0))="","",INDEX(Intramuraal!$J:$J,MATCH(B791,Intramuraal!$A:$A,0))),IFERROR(IF(INDEX(GVS!$J:$J,MATCH(B791,GVS!$A:$A,0))="","",INDEX(GVS!$J:$J,MATCH(B791,GVS!$A:$A,0))),"")))</f>
        <v>Stofwisseling / endocrinologie / zeldzaam</v>
      </c>
      <c r="G791" s="14" t="str">
        <f aca="false">IF(B791="","",IFERROR(IF(INDEX(Intramuraal!$N:$N,MATCH(B791,Intramuraal!$A:$A,0))="","",INDEX(Intramuraal!$N:$N,MATCH(B791,Intramuraal!$A:$A,0))),IFERROR(IF(INDEX(GVS!$N:$N,MATCH(B791,GVS!$A:$A,0))="","",INDEX(GVS!$N:$N,MATCH(B791,GVS!$A:$A,0))),"")))</f>
        <v>Niet-oncologisch (zie Indicatie)</v>
      </c>
      <c r="H791" s="14" t="str">
        <f aca="false">IF(B791="","",IFERROR(IF(INDEX(Intramuraal!$O:$O,MATCH(B791,Intramuraal!$A:$A,0))="","",INDEX(Intramuraal!$O:$O,MATCH(B791,Intramuraal!$A:$A,0))),IFERROR(IF(INDEX(GVS!$O:$O,MATCH(B791,GVS!$A:$A,0))="","",INDEX(GVS!$O:$O,MATCH(B791,GVS!$A:$A,0))),"")))</f>
        <v>3e lijn of later</v>
      </c>
      <c r="I791" s="14" t="s">
        <v>7532</v>
      </c>
      <c r="J791" s="14" t="s">
        <v>7678</v>
      </c>
      <c r="K791" s="16" t="s">
        <v>10383</v>
      </c>
      <c r="L791" s="14" t="s">
        <v>7586</v>
      </c>
      <c r="M791" s="14" t="s">
        <v>7536</v>
      </c>
      <c r="N791" s="16" t="s">
        <v>10384</v>
      </c>
      <c r="O791" s="14" t="s">
        <v>7607</v>
      </c>
      <c r="P791" s="14" t="s">
        <v>10385</v>
      </c>
      <c r="Q791" s="16"/>
      <c r="R791" s="14" t="s">
        <v>10386</v>
      </c>
      <c r="S791" s="14" t="s">
        <v>10366</v>
      </c>
      <c r="T791" s="15" t="n">
        <v>46289</v>
      </c>
      <c r="U791" s="14" t="s">
        <v>168</v>
      </c>
    </row>
    <row r="792" customFormat="false" ht="57" hidden="false" customHeight="true" outlineLevel="0" collapsed="false">
      <c r="A792" s="14" t="str">
        <f aca="false">IF(B792="","","ARG-"&amp;TEXT(ROW()-1,"0000"))</f>
        <v>ARG-0791</v>
      </c>
      <c r="B792" s="14" t="s">
        <v>3946</v>
      </c>
      <c r="C792" s="14" t="str">
        <f aca="false">IF(B792="","",IF(LEFT(B792,3)="INT","Intramuraal",IF(LEFT(B792,3)="GVS","GVS","")))</f>
        <v>GVS</v>
      </c>
      <c r="D792" s="14" t="str">
        <f aca="false">IF(B792="","",IFERROR(INDEX(Intramuraal!$F:$F,MATCH(B792,Intramuraal!$A:$A,0)),IFERROR(INDEX(GVS!$F:$F,MATCH(B792,GVS!$A:$A,0)),"onbekend ID")))</f>
        <v>chenodeoxycholzuur (Chenodeoxycholic acid Leadiant®)</v>
      </c>
      <c r="E792" s="15" t="n">
        <f aca="false">IF(B792="","",IFERROR(IF(INDEX(Intramuraal!$C:$C,MATCH(B792,Intramuraal!$A:$A,0))="","",INDEX(Intramuraal!$C:$C,MATCH(B792,Intramuraal!$A:$A,0))),IFERROR(IF(INDEX(GVS!$C:$C,MATCH(B792,GVS!$A:$A,0))="","",INDEX(GVS!$C:$C,MATCH(B792,GVS!$A:$A,0))),"")))</f>
        <v>43426</v>
      </c>
      <c r="F792" s="14" t="str">
        <f aca="false">IF(B792="","",IFERROR(IF(INDEX(Intramuraal!$J:$J,MATCH(B792,Intramuraal!$A:$A,0))="","",INDEX(Intramuraal!$J:$J,MATCH(B792,Intramuraal!$A:$A,0))),IFERROR(IF(INDEX(GVS!$J:$J,MATCH(B792,GVS!$A:$A,0))="","",INDEX(GVS!$J:$J,MATCH(B792,GVS!$A:$A,0))),"")))</f>
        <v>Overig</v>
      </c>
      <c r="G792" s="14" t="str">
        <f aca="false">IF(B792="","",IFERROR(IF(INDEX(Intramuraal!$N:$N,MATCH(B792,Intramuraal!$A:$A,0))="","",INDEX(Intramuraal!$N:$N,MATCH(B792,Intramuraal!$A:$A,0))),IFERROR(IF(INDEX(GVS!$N:$N,MATCH(B792,GVS!$A:$A,0))="","",INDEX(GVS!$N:$N,MATCH(B792,GVS!$A:$A,0))),"")))</f>
        <v>Niet-oncologisch (zie Indicatie)</v>
      </c>
      <c r="H792" s="14" t="str">
        <f aca="false">IF(B792="","",IFERROR(IF(INDEX(Intramuraal!$O:$O,MATCH(B792,Intramuraal!$A:$A,0))="","",INDEX(Intramuraal!$O:$O,MATCH(B792,Intramuraal!$A:$A,0))),IFERROR(IF(INDEX(GVS!$O:$O,MATCH(B792,GVS!$A:$A,0))="","",INDEX(GVS!$O:$O,MATCH(B792,GVS!$A:$A,0))),"")))</f>
        <v>1e lijn</v>
      </c>
      <c r="I792" s="14" t="s">
        <v>7580</v>
      </c>
      <c r="J792" s="14" t="s">
        <v>7564</v>
      </c>
      <c r="K792" s="16" t="s">
        <v>10387</v>
      </c>
      <c r="L792" s="14" t="s">
        <v>7549</v>
      </c>
      <c r="M792" s="14" t="s">
        <v>7536</v>
      </c>
      <c r="N792" s="16" t="s">
        <v>10388</v>
      </c>
      <c r="O792" s="14" t="s">
        <v>7607</v>
      </c>
      <c r="P792" s="14" t="s">
        <v>10389</v>
      </c>
      <c r="Q792" s="16"/>
      <c r="R792" s="14" t="s">
        <v>10390</v>
      </c>
      <c r="S792" s="14" t="s">
        <v>10366</v>
      </c>
      <c r="T792" s="15" t="n">
        <v>46289</v>
      </c>
      <c r="U792" s="14" t="s">
        <v>168</v>
      </c>
    </row>
    <row r="793" customFormat="false" ht="57" hidden="false" customHeight="true" outlineLevel="0" collapsed="false">
      <c r="A793" s="14" t="str">
        <f aca="false">IF(B793="","","ARG-"&amp;TEXT(ROW()-1,"0000"))</f>
        <v>ARG-0792</v>
      </c>
      <c r="B793" s="14" t="s">
        <v>4024</v>
      </c>
      <c r="C793" s="14" t="str">
        <f aca="false">IF(B793="","",IF(LEFT(B793,3)="INT","Intramuraal",IF(LEFT(B793,3)="GVS","GVS","")))</f>
        <v>GVS</v>
      </c>
      <c r="D793" s="14" t="str">
        <f aca="false">IF(B793="","",IFERROR(INDEX(Intramuraal!$F:$F,MATCH(B793,Intramuraal!$A:$A,0)),IFERROR(INDEX(GVS!$F:$F,MATCH(B793,GVS!$A:$A,0)),"onbekend ID")))</f>
        <v>evolocumab (Repatha®) herbeoordeling aanpassing bijlage 2 voorwaarden</v>
      </c>
      <c r="E793" s="15" t="n">
        <f aca="false">IF(B793="","",IFERROR(IF(INDEX(Intramuraal!$C:$C,MATCH(B793,Intramuraal!$A:$A,0))="","",INDEX(Intramuraal!$C:$C,MATCH(B793,Intramuraal!$A:$A,0))),IFERROR(IF(INDEX(GVS!$C:$C,MATCH(B793,GVS!$A:$A,0))="","",INDEX(GVS!$C:$C,MATCH(B793,GVS!$A:$A,0))),"")))</f>
        <v>43488</v>
      </c>
      <c r="F793" s="14" t="str">
        <f aca="false">IF(B793="","",IFERROR(IF(INDEX(Intramuraal!$J:$J,MATCH(B793,Intramuraal!$A:$A,0))="","",INDEX(Intramuraal!$J:$J,MATCH(B793,Intramuraal!$A:$A,0))),IFERROR(IF(INDEX(GVS!$J:$J,MATCH(B793,GVS!$A:$A,0))="","",INDEX(GVS!$J:$J,MATCH(B793,GVS!$A:$A,0))),"")))</f>
        <v>Overig</v>
      </c>
      <c r="G793" s="14" t="str">
        <f aca="false">IF(B793="","",IFERROR(IF(INDEX(Intramuraal!$N:$N,MATCH(B793,Intramuraal!$A:$A,0))="","",INDEX(Intramuraal!$N:$N,MATCH(B793,Intramuraal!$A:$A,0))),IFERROR(IF(INDEX(GVS!$N:$N,MATCH(B793,GVS!$A:$A,0))="","",INDEX(GVS!$N:$N,MATCH(B793,GVS!$A:$A,0))),"")))</f>
        <v>Niet-oncologisch (zie Indicatie)</v>
      </c>
      <c r="H793" s="14" t="str">
        <f aca="false">IF(B793="","",IFERROR(IF(INDEX(Intramuraal!$O:$O,MATCH(B793,Intramuraal!$A:$A,0))="","",INDEX(Intramuraal!$O:$O,MATCH(B793,Intramuraal!$A:$A,0))),IFERROR(IF(INDEX(GVS!$O:$O,MATCH(B793,GVS!$A:$A,0))="","",INDEX(GVS!$O:$O,MATCH(B793,GVS!$A:$A,0))),"")))</f>
        <v>3e lijn of later</v>
      </c>
      <c r="I793" s="14" t="s">
        <v>7580</v>
      </c>
      <c r="J793" s="14" t="s">
        <v>7575</v>
      </c>
      <c r="K793" s="16" t="s">
        <v>10391</v>
      </c>
      <c r="L793" s="14" t="s">
        <v>7586</v>
      </c>
      <c r="M793" s="14" t="s">
        <v>7536</v>
      </c>
      <c r="N793" s="16" t="s">
        <v>10392</v>
      </c>
      <c r="O793" s="14" t="s">
        <v>7607</v>
      </c>
      <c r="P793" s="14" t="s">
        <v>10393</v>
      </c>
      <c r="Q793" s="16"/>
      <c r="R793" s="14" t="s">
        <v>10394</v>
      </c>
      <c r="S793" s="14" t="s">
        <v>10366</v>
      </c>
      <c r="T793" s="15" t="n">
        <v>46289</v>
      </c>
      <c r="U793" s="14" t="s">
        <v>168</v>
      </c>
    </row>
    <row r="794" customFormat="false" ht="45.75" hidden="false" customHeight="true" outlineLevel="0" collapsed="false">
      <c r="A794" s="14" t="str">
        <f aca="false">IF(B794="","","ARG-"&amp;TEXT(ROW()-1,"0000"))</f>
        <v>ARG-0793</v>
      </c>
      <c r="B794" s="14" t="s">
        <v>4045</v>
      </c>
      <c r="C794" s="14" t="str">
        <f aca="false">IF(B794="","",IF(LEFT(B794,3)="INT","Intramuraal",IF(LEFT(B794,3)="GVS","GVS","")))</f>
        <v>GVS</v>
      </c>
      <c r="D794" s="14" t="str">
        <f aca="false">IF(B794="","",IFERROR(INDEX(Intramuraal!$F:$F,MATCH(B794,Intramuraal!$A:$A,0)),IFERROR(INDEX(GVS!$F:$F,MATCH(B794,GVS!$A:$A,0)),"onbekend ID")))</f>
        <v>patiromeer (Veltassa®)</v>
      </c>
      <c r="E794" s="15" t="n">
        <f aca="false">IF(B794="","",IFERROR(IF(INDEX(Intramuraal!$C:$C,MATCH(B794,Intramuraal!$A:$A,0))="","",INDEX(Intramuraal!$C:$C,MATCH(B794,Intramuraal!$A:$A,0))),IFERROR(IF(INDEX(GVS!$C:$C,MATCH(B794,GVS!$A:$A,0))="","",INDEX(GVS!$C:$C,MATCH(B794,GVS!$A:$A,0))),"")))</f>
        <v>43521</v>
      </c>
      <c r="F794" s="14" t="str">
        <f aca="false">IF(B794="","",IFERROR(IF(INDEX(Intramuraal!$J:$J,MATCH(B794,Intramuraal!$A:$A,0))="","",INDEX(Intramuraal!$J:$J,MATCH(B794,Intramuraal!$A:$A,0))),IFERROR(IF(INDEX(GVS!$J:$J,MATCH(B794,GVS!$A:$A,0))="","",INDEX(GVS!$J:$J,MATCH(B794,GVS!$A:$A,0))),"")))</f>
        <v>Overig</v>
      </c>
      <c r="G794" s="14" t="str">
        <f aca="false">IF(B794="","",IFERROR(IF(INDEX(Intramuraal!$N:$N,MATCH(B794,Intramuraal!$A:$A,0))="","",INDEX(Intramuraal!$N:$N,MATCH(B794,Intramuraal!$A:$A,0))),IFERROR(IF(INDEX(GVS!$N:$N,MATCH(B794,GVS!$A:$A,0))="","",INDEX(GVS!$N:$N,MATCH(B794,GVS!$A:$A,0))),"")))</f>
        <v>Niet-oncologisch (zie Indicatie)</v>
      </c>
      <c r="H794" s="14" t="str">
        <f aca="false">IF(B794="","",IFERROR(IF(INDEX(Intramuraal!$O:$O,MATCH(B794,Intramuraal!$A:$A,0))="","",INDEX(Intramuraal!$O:$O,MATCH(B794,Intramuraal!$A:$A,0))),IFERROR(IF(INDEX(GVS!$O:$O,MATCH(B794,GVS!$A:$A,0))="","",INDEX(GVS!$O:$O,MATCH(B794,GVS!$A:$A,0))),"")))</f>
        <v>2e lijn</v>
      </c>
      <c r="I794" s="14" t="s">
        <v>7580</v>
      </c>
      <c r="J794" s="14" t="s">
        <v>7604</v>
      </c>
      <c r="K794" s="16" t="s">
        <v>10395</v>
      </c>
      <c r="L794" s="14" t="s">
        <v>7586</v>
      </c>
      <c r="M794" s="14" t="s">
        <v>7543</v>
      </c>
      <c r="N794" s="16" t="s">
        <v>10396</v>
      </c>
      <c r="O794" s="14" t="s">
        <v>7607</v>
      </c>
      <c r="P794" s="14" t="s">
        <v>10397</v>
      </c>
      <c r="Q794" s="16"/>
      <c r="R794" s="14" t="s">
        <v>10398</v>
      </c>
      <c r="S794" s="14" t="s">
        <v>10366</v>
      </c>
      <c r="T794" s="15" t="n">
        <v>46289</v>
      </c>
      <c r="U794" s="14" t="s">
        <v>168</v>
      </c>
    </row>
    <row r="795" customFormat="false" ht="45.75" hidden="false" customHeight="true" outlineLevel="0" collapsed="false">
      <c r="A795" s="14" t="str">
        <f aca="false">IF(B795="","","ARG-"&amp;TEXT(ROW()-1,"0000"))</f>
        <v>ARG-0794</v>
      </c>
      <c r="B795" s="14" t="s">
        <v>4176</v>
      </c>
      <c r="C795" s="14" t="str">
        <f aca="false">IF(B795="","",IF(LEFT(B795,3)="INT","Intramuraal",IF(LEFT(B795,3)="GVS","GVS","")))</f>
        <v>GVS</v>
      </c>
      <c r="D795" s="14" t="str">
        <f aca="false">IF(B795="","",IFERROR(INDEX(Intramuraal!$F:$F,MATCH(B795,Intramuraal!$A:$A,0)),IFERROR(INDEX(GVS!$F:$F,MATCH(B795,GVS!$A:$A,0)),"onbekend ID")))</f>
        <v>tezacaftor/ivacaftor (Symkevi®) met ivacaftor monopreparaat (Kalydeco®)</v>
      </c>
      <c r="E795" s="15" t="n">
        <f aca="false">IF(B795="","",IFERROR(IF(INDEX(Intramuraal!$C:$C,MATCH(B795,Intramuraal!$A:$A,0))="","",INDEX(Intramuraal!$C:$C,MATCH(B795,Intramuraal!$A:$A,0))),IFERROR(IF(INDEX(GVS!$C:$C,MATCH(B795,GVS!$A:$A,0))="","",INDEX(GVS!$C:$C,MATCH(B795,GVS!$A:$A,0))),"")))</f>
        <v>43579</v>
      </c>
      <c r="F795" s="14" t="str">
        <f aca="false">IF(B795="","",IFERROR(IF(INDEX(Intramuraal!$J:$J,MATCH(B795,Intramuraal!$A:$A,0))="","",INDEX(Intramuraal!$J:$J,MATCH(B795,Intramuraal!$A:$A,0))),IFERROR(IF(INDEX(GVS!$J:$J,MATCH(B795,GVS!$A:$A,0))="","",INDEX(GVS!$J:$J,MATCH(B795,GVS!$A:$A,0))),"")))</f>
        <v>Hart / vaat / long</v>
      </c>
      <c r="G795" s="14" t="str">
        <f aca="false">IF(B795="","",IFERROR(IF(INDEX(Intramuraal!$N:$N,MATCH(B795,Intramuraal!$A:$A,0))="","",INDEX(Intramuraal!$N:$N,MATCH(B795,Intramuraal!$A:$A,0))),IFERROR(IF(INDEX(GVS!$N:$N,MATCH(B795,GVS!$A:$A,0))="","",INDEX(GVS!$N:$N,MATCH(B795,GVS!$A:$A,0))),"")))</f>
        <v>Niet-oncologisch (zie Indicatie)</v>
      </c>
      <c r="H795" s="14" t="str">
        <f aca="false">IF(B795="","",IFERROR(IF(INDEX(Intramuraal!$O:$O,MATCH(B795,Intramuraal!$A:$A,0))="","",INDEX(Intramuraal!$O:$O,MATCH(B795,Intramuraal!$A:$A,0))),IFERROR(IF(INDEX(GVS!$O:$O,MATCH(B795,GVS!$A:$A,0))="","",INDEX(GVS!$O:$O,MATCH(B795,GVS!$A:$A,0))),"")))</f>
        <v>Meerdere lijnen / indicatiebreed</v>
      </c>
      <c r="I795" s="14" t="s">
        <v>7580</v>
      </c>
      <c r="J795" s="14" t="s">
        <v>7604</v>
      </c>
      <c r="K795" s="16" t="s">
        <v>10399</v>
      </c>
      <c r="L795" s="14" t="s">
        <v>7586</v>
      </c>
      <c r="M795" s="14" t="s">
        <v>7536</v>
      </c>
      <c r="N795" s="16" t="s">
        <v>10400</v>
      </c>
      <c r="O795" s="14" t="s">
        <v>7607</v>
      </c>
      <c r="P795" s="14" t="s">
        <v>10401</v>
      </c>
      <c r="Q795" s="16"/>
      <c r="R795" s="14" t="s">
        <v>10402</v>
      </c>
      <c r="S795" s="14" t="s">
        <v>10366</v>
      </c>
      <c r="T795" s="15" t="n">
        <v>46289</v>
      </c>
      <c r="U795" s="14" t="s">
        <v>168</v>
      </c>
    </row>
    <row r="796" customFormat="false" ht="57" hidden="false" customHeight="true" outlineLevel="0" collapsed="false">
      <c r="A796" s="14" t="str">
        <f aca="false">IF(B796="","","ARG-"&amp;TEXT(ROW()-1,"0000"))</f>
        <v>ARG-0795</v>
      </c>
      <c r="B796" s="14" t="s">
        <v>4209</v>
      </c>
      <c r="C796" s="14" t="str">
        <f aca="false">IF(B796="","",IF(LEFT(B796,3)="INT","Intramuraal",IF(LEFT(B796,3)="GVS","GVS","")))</f>
        <v>GVS</v>
      </c>
      <c r="D796" s="14" t="str">
        <f aca="false">IF(B796="","",IFERROR(INDEX(Intramuraal!$F:$F,MATCH(B796,Intramuraal!$A:$A,0)),IFERROR(INDEX(GVS!$F:$F,MATCH(B796,GVS!$A:$A,0)),"onbekend ID")))</f>
        <v>erenumab (Aimovig®)</v>
      </c>
      <c r="E796" s="15" t="n">
        <f aca="false">IF(B796="","",IFERROR(IF(INDEX(Intramuraal!$C:$C,MATCH(B796,Intramuraal!$A:$A,0))="","",INDEX(Intramuraal!$C:$C,MATCH(B796,Intramuraal!$A:$A,0))),IFERROR(IF(INDEX(GVS!$C:$C,MATCH(B796,GVS!$A:$A,0))="","",INDEX(GVS!$C:$C,MATCH(B796,GVS!$A:$A,0))),"")))</f>
        <v>43643</v>
      </c>
      <c r="F796" s="14" t="str">
        <f aca="false">IF(B796="","",IFERROR(IF(INDEX(Intramuraal!$J:$J,MATCH(B796,Intramuraal!$A:$A,0))="","",INDEX(Intramuraal!$J:$J,MATCH(B796,Intramuraal!$A:$A,0))),IFERROR(IF(INDEX(GVS!$J:$J,MATCH(B796,GVS!$A:$A,0))="","",INDEX(GVS!$J:$J,MATCH(B796,GVS!$A:$A,0))),"")))</f>
        <v>Neurologie</v>
      </c>
      <c r="G796" s="14" t="str">
        <f aca="false">IF(B796="","",IFERROR(IF(INDEX(Intramuraal!$N:$N,MATCH(B796,Intramuraal!$A:$A,0))="","",INDEX(Intramuraal!$N:$N,MATCH(B796,Intramuraal!$A:$A,0))),IFERROR(IF(INDEX(GVS!$N:$N,MATCH(B796,GVS!$A:$A,0))="","",INDEX(GVS!$N:$N,MATCH(B796,GVS!$A:$A,0))),"")))</f>
        <v>Niet-oncologisch (zie Indicatie)</v>
      </c>
      <c r="H796" s="14" t="str">
        <f aca="false">IF(B796="","",IFERROR(IF(INDEX(Intramuraal!$O:$O,MATCH(B796,Intramuraal!$A:$A,0))="","",INDEX(Intramuraal!$O:$O,MATCH(B796,Intramuraal!$A:$A,0))),IFERROR(IF(INDEX(GVS!$O:$O,MATCH(B796,GVS!$A:$A,0))="","",INDEX(GVS!$O:$O,MATCH(B796,GVS!$A:$A,0))),"")))</f>
        <v>2e lijn</v>
      </c>
      <c r="I796" s="14" t="s">
        <v>7580</v>
      </c>
      <c r="J796" s="14" t="s">
        <v>7604</v>
      </c>
      <c r="K796" s="16" t="s">
        <v>10403</v>
      </c>
      <c r="L796" s="14" t="s">
        <v>7586</v>
      </c>
      <c r="M796" s="14" t="s">
        <v>7536</v>
      </c>
      <c r="N796" s="16" t="s">
        <v>10404</v>
      </c>
      <c r="O796" s="14" t="s">
        <v>7607</v>
      </c>
      <c r="P796" s="14" t="s">
        <v>10405</v>
      </c>
      <c r="Q796" s="16"/>
      <c r="R796" s="14" t="s">
        <v>10406</v>
      </c>
      <c r="S796" s="14" t="s">
        <v>10407</v>
      </c>
      <c r="T796" s="15" t="n">
        <v>46289</v>
      </c>
      <c r="U796" s="14" t="s">
        <v>168</v>
      </c>
    </row>
    <row r="797" customFormat="false" ht="57" hidden="false" customHeight="true" outlineLevel="0" collapsed="false">
      <c r="A797" s="14" t="str">
        <f aca="false">IF(B797="","","ARG-"&amp;TEXT(ROW()-1,"0000"))</f>
        <v>ARG-0796</v>
      </c>
      <c r="B797" s="14" t="s">
        <v>4254</v>
      </c>
      <c r="C797" s="14" t="str">
        <f aca="false">IF(B797="","",IF(LEFT(B797,3)="INT","Intramuraal",IF(LEFT(B797,3)="GVS","GVS","")))</f>
        <v>GVS</v>
      </c>
      <c r="D797" s="14" t="str">
        <f aca="false">IF(B797="","",IFERROR(INDEX(Intramuraal!$F:$F,MATCH(B797,Intramuraal!$A:$A,0)),IFERROR(INDEX(GVS!$F:$F,MATCH(B797,GVS!$A:$A,0)),"onbekend ID")))</f>
        <v>fampridine (Fampyra®)</v>
      </c>
      <c r="E797" s="15" t="n">
        <f aca="false">IF(B797="","",IFERROR(IF(INDEX(Intramuraal!$C:$C,MATCH(B797,Intramuraal!$A:$A,0))="","",INDEX(Intramuraal!$C:$C,MATCH(B797,Intramuraal!$A:$A,0))),IFERROR(IF(INDEX(GVS!$C:$C,MATCH(B797,GVS!$A:$A,0))="","",INDEX(GVS!$C:$C,MATCH(B797,GVS!$A:$A,0))),"")))</f>
        <v>43684</v>
      </c>
      <c r="F797" s="14" t="str">
        <f aca="false">IF(B797="","",IFERROR(IF(INDEX(Intramuraal!$J:$J,MATCH(B797,Intramuraal!$A:$A,0))="","",INDEX(Intramuraal!$J:$J,MATCH(B797,Intramuraal!$A:$A,0))),IFERROR(IF(INDEX(GVS!$J:$J,MATCH(B797,GVS!$A:$A,0))="","",INDEX(GVS!$J:$J,MATCH(B797,GVS!$A:$A,0))),"")))</f>
        <v>Neurologie</v>
      </c>
      <c r="G797" s="14" t="str">
        <f aca="false">IF(B797="","",IFERROR(IF(INDEX(Intramuraal!$N:$N,MATCH(B797,Intramuraal!$A:$A,0))="","",INDEX(Intramuraal!$N:$N,MATCH(B797,Intramuraal!$A:$A,0))),IFERROR(IF(INDEX(GVS!$N:$N,MATCH(B797,GVS!$A:$A,0))="","",INDEX(GVS!$N:$N,MATCH(B797,GVS!$A:$A,0))),"")))</f>
        <v>Niet-oncologisch (zie Indicatie)</v>
      </c>
      <c r="H797" s="14" t="str">
        <f aca="false">IF(B797="","",IFERROR(IF(INDEX(Intramuraal!$O:$O,MATCH(B797,Intramuraal!$A:$A,0))="","",INDEX(Intramuraal!$O:$O,MATCH(B797,Intramuraal!$A:$A,0))),IFERROR(IF(INDEX(GVS!$O:$O,MATCH(B797,GVS!$A:$A,0))="","",INDEX(GVS!$O:$O,MATCH(B797,GVS!$A:$A,0))),"")))</f>
        <v>Meerdere lijnen / indicatiebreed</v>
      </c>
      <c r="I797" s="14" t="s">
        <v>7574</v>
      </c>
      <c r="J797" s="14" t="s">
        <v>7621</v>
      </c>
      <c r="K797" s="16" t="s">
        <v>10408</v>
      </c>
      <c r="L797" s="14" t="s">
        <v>7549</v>
      </c>
      <c r="M797" s="14" t="s">
        <v>7536</v>
      </c>
      <c r="N797" s="16" t="s">
        <v>10409</v>
      </c>
      <c r="O797" s="14" t="s">
        <v>7607</v>
      </c>
      <c r="P797" s="14" t="s">
        <v>10410</v>
      </c>
      <c r="Q797" s="16"/>
      <c r="R797" s="14" t="s">
        <v>10411</v>
      </c>
      <c r="S797" s="14" t="s">
        <v>10407</v>
      </c>
      <c r="T797" s="15" t="n">
        <v>46289</v>
      </c>
      <c r="U797" s="14" t="s">
        <v>168</v>
      </c>
    </row>
    <row r="798" customFormat="false" ht="57" hidden="false" customHeight="true" outlineLevel="0" collapsed="false">
      <c r="A798" s="14" t="str">
        <f aca="false">IF(B798="","","ARG-"&amp;TEXT(ROW()-1,"0000"))</f>
        <v>ARG-0797</v>
      </c>
      <c r="B798" s="14" t="s">
        <v>4522</v>
      </c>
      <c r="C798" s="14" t="str">
        <f aca="false">IF(B798="","",IF(LEFT(B798,3)="INT","Intramuraal",IF(LEFT(B798,3)="GVS","GVS","")))</f>
        <v>GVS</v>
      </c>
      <c r="D798" s="14" t="str">
        <f aca="false">IF(B798="","",IFERROR(INDEX(Intramuraal!$F:$F,MATCH(B798,Intramuraal!$A:$A,0)),IFERROR(INDEX(GVS!$F:$F,MATCH(B798,GVS!$A:$A,0)),"onbekend ID")))</f>
        <v>tezacaftor/ivacaftor (Symkevi®) in combinatie met ivacaftor monopreparaat (Kalydeco®)</v>
      </c>
      <c r="E798" s="15" t="n">
        <f aca="false">IF(B798="","",IFERROR(IF(INDEX(Intramuraal!$C:$C,MATCH(B798,Intramuraal!$A:$A,0))="","",INDEX(Intramuraal!$C:$C,MATCH(B798,Intramuraal!$A:$A,0))),IFERROR(IF(INDEX(GVS!$C:$C,MATCH(B798,GVS!$A:$A,0))="","",INDEX(GVS!$C:$C,MATCH(B798,GVS!$A:$A,0))),"")))</f>
        <v>44054</v>
      </c>
      <c r="F798" s="14" t="str">
        <f aca="false">IF(B798="","",IFERROR(IF(INDEX(Intramuraal!$J:$J,MATCH(B798,Intramuraal!$A:$A,0))="","",INDEX(Intramuraal!$J:$J,MATCH(B798,Intramuraal!$A:$A,0))),IFERROR(IF(INDEX(GVS!$J:$J,MATCH(B798,GVS!$A:$A,0))="","",INDEX(GVS!$J:$J,MATCH(B798,GVS!$A:$A,0))),"")))</f>
        <v>Hart / vaat / long</v>
      </c>
      <c r="G798" s="14" t="str">
        <f aca="false">IF(B798="","",IFERROR(IF(INDEX(Intramuraal!$N:$N,MATCH(B798,Intramuraal!$A:$A,0))="","",INDEX(Intramuraal!$N:$N,MATCH(B798,Intramuraal!$A:$A,0))),IFERROR(IF(INDEX(GVS!$N:$N,MATCH(B798,GVS!$A:$A,0))="","",INDEX(GVS!$N:$N,MATCH(B798,GVS!$A:$A,0))),"")))</f>
        <v>Niet-oncologisch (zie Indicatie)</v>
      </c>
      <c r="H798" s="14" t="str">
        <f aca="false">IF(B798="","",IFERROR(IF(INDEX(Intramuraal!$O:$O,MATCH(B798,Intramuraal!$A:$A,0))="","",INDEX(Intramuraal!$O:$O,MATCH(B798,Intramuraal!$A:$A,0))),IFERROR(IF(INDEX(GVS!$O:$O,MATCH(B798,GVS!$A:$A,0))="","",INDEX(GVS!$O:$O,MATCH(B798,GVS!$A:$A,0))),"")))</f>
        <v>Meerdere lijnen / indicatiebreed</v>
      </c>
      <c r="I798" s="14" t="s">
        <v>7580</v>
      </c>
      <c r="J798" s="14" t="s">
        <v>7604</v>
      </c>
      <c r="K798" s="16" t="s">
        <v>10412</v>
      </c>
      <c r="L798" s="14" t="s">
        <v>7586</v>
      </c>
      <c r="M798" s="14" t="s">
        <v>7536</v>
      </c>
      <c r="N798" s="16" t="s">
        <v>10413</v>
      </c>
      <c r="O798" s="14" t="s">
        <v>7607</v>
      </c>
      <c r="P798" s="14" t="s">
        <v>10414</v>
      </c>
      <c r="Q798" s="16"/>
      <c r="R798" s="14" t="s">
        <v>10415</v>
      </c>
      <c r="S798" s="14" t="s">
        <v>10407</v>
      </c>
      <c r="T798" s="15" t="n">
        <v>46289</v>
      </c>
      <c r="U798" s="14" t="s">
        <v>168</v>
      </c>
    </row>
    <row r="799" customFormat="false" ht="57" hidden="false" customHeight="true" outlineLevel="0" collapsed="false">
      <c r="A799" s="14" t="str">
        <f aca="false">IF(B799="","","ARG-"&amp;TEXT(ROW()-1,"0000"))</f>
        <v>ARG-0798</v>
      </c>
      <c r="B799" s="14" t="s">
        <v>4629</v>
      </c>
      <c r="C799" s="14" t="str">
        <f aca="false">IF(B799="","",IF(LEFT(B799,3)="INT","Intramuraal",IF(LEFT(B799,3)="GVS","GVS","")))</f>
        <v>GVS</v>
      </c>
      <c r="D799" s="14" t="str">
        <f aca="false">IF(B799="","",IFERROR(INDEX(Intramuraal!$F:$F,MATCH(B799,Intramuraal!$A:$A,0)),IFERROR(INDEX(GVS!$F:$F,MATCH(B799,GVS!$A:$A,0)),"onbekend ID")))</f>
        <v>tafamidis (Vyndaqel®)</v>
      </c>
      <c r="E799" s="15" t="n">
        <f aca="false">IF(B799="","",IFERROR(IF(INDEX(Intramuraal!$C:$C,MATCH(B799,Intramuraal!$A:$A,0))="","",INDEX(Intramuraal!$C:$C,MATCH(B799,Intramuraal!$A:$A,0))),IFERROR(IF(INDEX(GVS!$C:$C,MATCH(B799,GVS!$A:$A,0))="","",INDEX(GVS!$C:$C,MATCH(B799,GVS!$A:$A,0))),"")))</f>
        <v>44168</v>
      </c>
      <c r="F799" s="14" t="str">
        <f aca="false">IF(B799="","",IFERROR(IF(INDEX(Intramuraal!$J:$J,MATCH(B799,Intramuraal!$A:$A,0))="","",INDEX(Intramuraal!$J:$J,MATCH(B799,Intramuraal!$A:$A,0))),IFERROR(IF(INDEX(GVS!$J:$J,MATCH(B799,GVS!$A:$A,0))="","",INDEX(GVS!$J:$J,MATCH(B799,GVS!$A:$A,0))),"")))</f>
        <v>Hart / vaat / long</v>
      </c>
      <c r="G799" s="14" t="str">
        <f aca="false">IF(B799="","",IFERROR(IF(INDEX(Intramuraal!$N:$N,MATCH(B799,Intramuraal!$A:$A,0))="","",INDEX(Intramuraal!$N:$N,MATCH(B799,Intramuraal!$A:$A,0))),IFERROR(IF(INDEX(GVS!$N:$N,MATCH(B799,GVS!$A:$A,0))="","",INDEX(GVS!$N:$N,MATCH(B799,GVS!$A:$A,0))),"")))</f>
        <v>Niet-oncologisch (zie Indicatie)</v>
      </c>
      <c r="H799" s="14" t="str">
        <f aca="false">IF(B799="","",IFERROR(IF(INDEX(Intramuraal!$O:$O,MATCH(B799,Intramuraal!$A:$A,0))="","",INDEX(Intramuraal!$O:$O,MATCH(B799,Intramuraal!$A:$A,0))),IFERROR(IF(INDEX(GVS!$O:$O,MATCH(B799,GVS!$A:$A,0))="","",INDEX(GVS!$O:$O,MATCH(B799,GVS!$A:$A,0))),"")))</f>
        <v>1e lijn</v>
      </c>
      <c r="I799" s="14" t="s">
        <v>7580</v>
      </c>
      <c r="J799" s="14" t="s">
        <v>7659</v>
      </c>
      <c r="K799" s="16" t="s">
        <v>10416</v>
      </c>
      <c r="L799" s="14" t="s">
        <v>7586</v>
      </c>
      <c r="M799" s="14" t="s">
        <v>7536</v>
      </c>
      <c r="N799" s="16" t="s">
        <v>10417</v>
      </c>
      <c r="O799" s="14" t="s">
        <v>7607</v>
      </c>
      <c r="P799" s="14" t="s">
        <v>10418</v>
      </c>
      <c r="Q799" s="16"/>
      <c r="R799" s="14" t="s">
        <v>10419</v>
      </c>
      <c r="S799" s="14" t="s">
        <v>10407</v>
      </c>
      <c r="T799" s="15" t="n">
        <v>46289</v>
      </c>
      <c r="U799" s="14" t="s">
        <v>168</v>
      </c>
    </row>
    <row r="800" customFormat="false" ht="45.75" hidden="false" customHeight="true" outlineLevel="0" collapsed="false">
      <c r="A800" s="14" t="str">
        <f aca="false">IF(B800="","","ARG-"&amp;TEXT(ROW()-1,"0000"))</f>
        <v>ARG-0799</v>
      </c>
      <c r="B800" s="14" t="s">
        <v>4709</v>
      </c>
      <c r="C800" s="14" t="str">
        <f aca="false">IF(B800="","",IF(LEFT(B800,3)="INT","Intramuraal",IF(LEFT(B800,3)="GVS","GVS","")))</f>
        <v>GVS</v>
      </c>
      <c r="D800" s="14" t="str">
        <f aca="false">IF(B800="","",IFERROR(INDEX(Intramuraal!$F:$F,MATCH(B800,Intramuraal!$A:$A,0)),IFERROR(INDEX(GVS!$F:$F,MATCH(B800,GVS!$A:$A,0)),"onbekend ID")))</f>
        <v>mexiletine (Namuscla®)</v>
      </c>
      <c r="E800" s="15" t="n">
        <f aca="false">IF(B800="","",IFERROR(IF(INDEX(Intramuraal!$C:$C,MATCH(B800,Intramuraal!$A:$A,0))="","",INDEX(Intramuraal!$C:$C,MATCH(B800,Intramuraal!$A:$A,0))),IFERROR(IF(INDEX(GVS!$C:$C,MATCH(B800,GVS!$A:$A,0))="","",INDEX(GVS!$C:$C,MATCH(B800,GVS!$A:$A,0))),"")))</f>
        <v>44210</v>
      </c>
      <c r="F800" s="14" t="str">
        <f aca="false">IF(B800="","",IFERROR(IF(INDEX(Intramuraal!$J:$J,MATCH(B800,Intramuraal!$A:$A,0))="","",INDEX(Intramuraal!$J:$J,MATCH(B800,Intramuraal!$A:$A,0))),IFERROR(IF(INDEX(GVS!$J:$J,MATCH(B800,GVS!$A:$A,0))="","",INDEX(GVS!$J:$J,MATCH(B800,GVS!$A:$A,0))),"")))</f>
        <v>Overig</v>
      </c>
      <c r="G800" s="14" t="str">
        <f aca="false">IF(B800="","",IFERROR(IF(INDEX(Intramuraal!$N:$N,MATCH(B800,Intramuraal!$A:$A,0))="","",INDEX(Intramuraal!$N:$N,MATCH(B800,Intramuraal!$A:$A,0))),IFERROR(IF(INDEX(GVS!$N:$N,MATCH(B800,GVS!$A:$A,0))="","",INDEX(GVS!$N:$N,MATCH(B800,GVS!$A:$A,0))),"")))</f>
        <v>Niet-oncologisch (zie Indicatie)</v>
      </c>
      <c r="H800" s="14" t="str">
        <f aca="false">IF(B800="","",IFERROR(IF(INDEX(Intramuraal!$O:$O,MATCH(B800,Intramuraal!$A:$A,0))="","",INDEX(Intramuraal!$O:$O,MATCH(B800,Intramuraal!$A:$A,0))),IFERROR(IF(INDEX(GVS!$O:$O,MATCH(B800,GVS!$A:$A,0))="","",INDEX(GVS!$O:$O,MATCH(B800,GVS!$A:$A,0))),"")))</f>
        <v>1e lijn</v>
      </c>
      <c r="I800" s="14" t="s">
        <v>7580</v>
      </c>
      <c r="J800" s="14" t="s">
        <v>7564</v>
      </c>
      <c r="K800" s="16" t="s">
        <v>10420</v>
      </c>
      <c r="L800" s="14" t="s">
        <v>7586</v>
      </c>
      <c r="M800" s="14" t="s">
        <v>7536</v>
      </c>
      <c r="N800" s="16" t="s">
        <v>10421</v>
      </c>
      <c r="O800" s="14" t="s">
        <v>7607</v>
      </c>
      <c r="P800" s="14" t="s">
        <v>10422</v>
      </c>
      <c r="Q800" s="16"/>
      <c r="R800" s="14" t="s">
        <v>10423</v>
      </c>
      <c r="S800" s="14" t="s">
        <v>10407</v>
      </c>
      <c r="T800" s="15" t="n">
        <v>46289</v>
      </c>
      <c r="U800" s="14" t="s">
        <v>168</v>
      </c>
    </row>
    <row r="801" customFormat="false" ht="57" hidden="false" customHeight="true" outlineLevel="0" collapsed="false">
      <c r="A801" s="14" t="str">
        <f aca="false">IF(B801="","","ARG-"&amp;TEXT(ROW()-1,"0000"))</f>
        <v>ARG-0800</v>
      </c>
      <c r="B801" s="14" t="s">
        <v>4579</v>
      </c>
      <c r="C801" s="14" t="str">
        <f aca="false">IF(B801="","",IF(LEFT(B801,3)="INT","Intramuraal",IF(LEFT(B801,3)="GVS","GVS","")))</f>
        <v>GVS</v>
      </c>
      <c r="D801" s="14" t="str">
        <f aca="false">IF(B801="","",IFERROR(INDEX(Intramuraal!$F:$F,MATCH(B801,Intramuraal!$A:$A,0)),IFERROR(INDEX(GVS!$F:$F,MATCH(B801,GVS!$A:$A,0)),"onbekend ID")))</f>
        <v>ozanimod (Zeposia®)</v>
      </c>
      <c r="E801" s="15" t="n">
        <f aca="false">IF(B801="","",IFERROR(IF(INDEX(Intramuraal!$C:$C,MATCH(B801,Intramuraal!$A:$A,0))="","",INDEX(Intramuraal!$C:$C,MATCH(B801,Intramuraal!$A:$A,0))),IFERROR(IF(INDEX(GVS!$C:$C,MATCH(B801,GVS!$A:$A,0))="","",INDEX(GVS!$C:$C,MATCH(B801,GVS!$A:$A,0))),"")))</f>
        <v>44132</v>
      </c>
      <c r="F801" s="14" t="str">
        <f aca="false">IF(B801="","",IFERROR(IF(INDEX(Intramuraal!$J:$J,MATCH(B801,Intramuraal!$A:$A,0))="","",INDEX(Intramuraal!$J:$J,MATCH(B801,Intramuraal!$A:$A,0))),IFERROR(IF(INDEX(GVS!$J:$J,MATCH(B801,GVS!$A:$A,0))="","",INDEX(GVS!$J:$J,MATCH(B801,GVS!$A:$A,0))),"")))</f>
        <v>Overig</v>
      </c>
      <c r="G801" s="14" t="str">
        <f aca="false">IF(B801="","",IFERROR(IF(INDEX(Intramuraal!$N:$N,MATCH(B801,Intramuraal!$A:$A,0))="","",INDEX(Intramuraal!$N:$N,MATCH(B801,Intramuraal!$A:$A,0))),IFERROR(IF(INDEX(GVS!$N:$N,MATCH(B801,GVS!$A:$A,0))="","",INDEX(GVS!$N:$N,MATCH(B801,GVS!$A:$A,0))),"")))</f>
        <v>Niet-oncologisch (zie Indicatie)</v>
      </c>
      <c r="H801" s="14" t="str">
        <f aca="false">IF(B801="","",IFERROR(IF(INDEX(Intramuraal!$O:$O,MATCH(B801,Intramuraal!$A:$A,0))="","",INDEX(Intramuraal!$O:$O,MATCH(B801,Intramuraal!$A:$A,0))),IFERROR(IF(INDEX(GVS!$O:$O,MATCH(B801,GVS!$A:$A,0))="","",INDEX(GVS!$O:$O,MATCH(B801,GVS!$A:$A,0))),"")))</f>
        <v>1e lijn</v>
      </c>
      <c r="I801" s="14" t="s">
        <v>7580</v>
      </c>
      <c r="J801" s="14" t="s">
        <v>7604</v>
      </c>
      <c r="K801" s="16" t="s">
        <v>10424</v>
      </c>
      <c r="L801" s="14" t="s">
        <v>7549</v>
      </c>
      <c r="M801" s="14" t="s">
        <v>7543</v>
      </c>
      <c r="N801" s="16" t="s">
        <v>10425</v>
      </c>
      <c r="O801" s="14" t="s">
        <v>7607</v>
      </c>
      <c r="P801" s="14" t="s">
        <v>10426</v>
      </c>
      <c r="Q801" s="16"/>
      <c r="R801" s="14" t="s">
        <v>10427</v>
      </c>
      <c r="S801" s="14" t="s">
        <v>10407</v>
      </c>
      <c r="T801" s="15" t="n">
        <v>46289</v>
      </c>
      <c r="U801" s="14" t="s">
        <v>168</v>
      </c>
    </row>
    <row r="802" customFormat="false" ht="68.25" hidden="false" customHeight="true" outlineLevel="0" collapsed="false">
      <c r="A802" s="14" t="str">
        <f aca="false">IF(B802="","","ARG-"&amp;TEXT(ROW()-1,"0000"))</f>
        <v>ARG-0801</v>
      </c>
      <c r="B802" s="14" t="s">
        <v>4614</v>
      </c>
      <c r="C802" s="14" t="str">
        <f aca="false">IF(B802="","",IF(LEFT(B802,3)="INT","Intramuraal",IF(LEFT(B802,3)="GVS","GVS","")))</f>
        <v>GVS</v>
      </c>
      <c r="D802" s="14" t="str">
        <f aca="false">IF(B802="","",IFERROR(INDEX(Intramuraal!$F:$F,MATCH(B802,Intramuraal!$A:$A,0)),IFERROR(INDEX(GVS!$F:$F,MATCH(B802,GVS!$A:$A,0)),"onbekend ID")))</f>
        <v>siponimod (Mayzent®)</v>
      </c>
      <c r="E802" s="15" t="n">
        <f aca="false">IF(B802="","",IFERROR(IF(INDEX(Intramuraal!$C:$C,MATCH(B802,Intramuraal!$A:$A,0))="","",INDEX(Intramuraal!$C:$C,MATCH(B802,Intramuraal!$A:$A,0))),IFERROR(IF(INDEX(GVS!$C:$C,MATCH(B802,GVS!$A:$A,0))="","",INDEX(GVS!$C:$C,MATCH(B802,GVS!$A:$A,0))),"")))</f>
        <v>44151</v>
      </c>
      <c r="F802" s="14" t="str">
        <f aca="false">IF(B802="","",IFERROR(IF(INDEX(Intramuraal!$J:$J,MATCH(B802,Intramuraal!$A:$A,0))="","",INDEX(Intramuraal!$J:$J,MATCH(B802,Intramuraal!$A:$A,0))),IFERROR(IF(INDEX(GVS!$J:$J,MATCH(B802,GVS!$A:$A,0))="","",INDEX(GVS!$J:$J,MATCH(B802,GVS!$A:$A,0))),"")))</f>
        <v>Neurologie</v>
      </c>
      <c r="G802" s="14" t="str">
        <f aca="false">IF(B802="","",IFERROR(IF(INDEX(Intramuraal!$N:$N,MATCH(B802,Intramuraal!$A:$A,0))="","",INDEX(Intramuraal!$N:$N,MATCH(B802,Intramuraal!$A:$A,0))),IFERROR(IF(INDEX(GVS!$N:$N,MATCH(B802,GVS!$A:$A,0))="","",INDEX(GVS!$N:$N,MATCH(B802,GVS!$A:$A,0))),"")))</f>
        <v>Niet-oncologisch (zie Indicatie)</v>
      </c>
      <c r="H802" s="14" t="str">
        <f aca="false">IF(B802="","",IFERROR(IF(INDEX(Intramuraal!$O:$O,MATCH(B802,Intramuraal!$A:$A,0))="","",INDEX(Intramuraal!$O:$O,MATCH(B802,Intramuraal!$A:$A,0))),IFERROR(IF(INDEX(GVS!$O:$O,MATCH(B802,GVS!$A:$A,0))="","",INDEX(GVS!$O:$O,MATCH(B802,GVS!$A:$A,0))),"")))</f>
        <v>2e lijn</v>
      </c>
      <c r="I802" s="14" t="s">
        <v>7532</v>
      </c>
      <c r="J802" s="14" t="s">
        <v>7533</v>
      </c>
      <c r="K802" s="16" t="s">
        <v>10428</v>
      </c>
      <c r="L802" s="14" t="s">
        <v>7549</v>
      </c>
      <c r="M802" s="14" t="s">
        <v>7543</v>
      </c>
      <c r="N802" s="16" t="s">
        <v>10429</v>
      </c>
      <c r="O802" s="14" t="s">
        <v>7607</v>
      </c>
      <c r="P802" s="14" t="s">
        <v>10430</v>
      </c>
      <c r="Q802" s="16"/>
      <c r="R802" s="14" t="s">
        <v>10431</v>
      </c>
      <c r="S802" s="14" t="s">
        <v>10407</v>
      </c>
      <c r="T802" s="15" t="n">
        <v>46289</v>
      </c>
      <c r="U802" s="14" t="s">
        <v>168</v>
      </c>
    </row>
    <row r="803" customFormat="false" ht="57" hidden="false" customHeight="true" outlineLevel="0" collapsed="false">
      <c r="A803" s="14" t="str">
        <f aca="false">IF(B803="","","ARG-"&amp;TEXT(ROW()-1,"0000"))</f>
        <v>ARG-0802</v>
      </c>
      <c r="B803" s="14" t="s">
        <v>4747</v>
      </c>
      <c r="C803" s="14" t="str">
        <f aca="false">IF(B803="","",IF(LEFT(B803,3)="INT","Intramuraal",IF(LEFT(B803,3)="GVS","GVS","")))</f>
        <v>GVS</v>
      </c>
      <c r="D803" s="14" t="str">
        <f aca="false">IF(B803="","",IFERROR(INDEX(Intramuraal!$F:$F,MATCH(B803,Intramuraal!$A:$A,0)),IFERROR(INDEX(GVS!$F:$F,MATCH(B803,GVS!$A:$A,0)),"onbekend ID")))</f>
        <v>givosiran (Givlaari®)</v>
      </c>
      <c r="E803" s="15" t="n">
        <f aca="false">IF(B803="","",IFERROR(IF(INDEX(Intramuraal!$C:$C,MATCH(B803,Intramuraal!$A:$A,0))="","",INDEX(Intramuraal!$C:$C,MATCH(B803,Intramuraal!$A:$A,0))),IFERROR(IF(INDEX(GVS!$C:$C,MATCH(B803,GVS!$A:$A,0))="","",INDEX(GVS!$C:$C,MATCH(B803,GVS!$A:$A,0))),"")))</f>
        <v>44229</v>
      </c>
      <c r="F803" s="14" t="str">
        <f aca="false">IF(B803="","",IFERROR(IF(INDEX(Intramuraal!$J:$J,MATCH(B803,Intramuraal!$A:$A,0))="","",INDEX(Intramuraal!$J:$J,MATCH(B803,Intramuraal!$A:$A,0))),IFERROR(IF(INDEX(GVS!$J:$J,MATCH(B803,GVS!$A:$A,0))="","",INDEX(GVS!$J:$J,MATCH(B803,GVS!$A:$A,0))),"")))</f>
        <v>Maag-darm / lever</v>
      </c>
      <c r="G803" s="14" t="str">
        <f aca="false">IF(B803="","",IFERROR(IF(INDEX(Intramuraal!$N:$N,MATCH(B803,Intramuraal!$A:$A,0))="","",INDEX(Intramuraal!$N:$N,MATCH(B803,Intramuraal!$A:$A,0))),IFERROR(IF(INDEX(GVS!$N:$N,MATCH(B803,GVS!$A:$A,0))="","",INDEX(GVS!$N:$N,MATCH(B803,GVS!$A:$A,0))),"")))</f>
        <v>Niet-oncologisch (zie Indicatie)</v>
      </c>
      <c r="H803" s="14" t="str">
        <f aca="false">IF(B803="","",IFERROR(IF(INDEX(Intramuraal!$O:$O,MATCH(B803,Intramuraal!$A:$A,0))="","",INDEX(Intramuraal!$O:$O,MATCH(B803,Intramuraal!$A:$A,0))),IFERROR(IF(INDEX(GVS!$O:$O,MATCH(B803,GVS!$A:$A,0))="","",INDEX(GVS!$O:$O,MATCH(B803,GVS!$A:$A,0))),"")))</f>
        <v>2e lijn</v>
      </c>
      <c r="I803" s="14" t="s">
        <v>7580</v>
      </c>
      <c r="J803" s="14" t="s">
        <v>7604</v>
      </c>
      <c r="K803" s="16" t="s">
        <v>10432</v>
      </c>
      <c r="L803" s="14" t="s">
        <v>7549</v>
      </c>
      <c r="M803" s="14" t="s">
        <v>7536</v>
      </c>
      <c r="N803" s="16" t="s">
        <v>10433</v>
      </c>
      <c r="O803" s="14" t="s">
        <v>7607</v>
      </c>
      <c r="P803" s="14" t="s">
        <v>10434</v>
      </c>
      <c r="Q803" s="16"/>
      <c r="R803" s="14" t="s">
        <v>10435</v>
      </c>
      <c r="S803" s="14" t="s">
        <v>10407</v>
      </c>
      <c r="T803" s="15" t="n">
        <v>46289</v>
      </c>
      <c r="U803" s="14" t="s">
        <v>168</v>
      </c>
    </row>
    <row r="804" customFormat="false" ht="68.25" hidden="false" customHeight="true" outlineLevel="0" collapsed="false">
      <c r="A804" s="14" t="str">
        <f aca="false">IF(B804="","","ARG-"&amp;TEXT(ROW()-1,"0000"))</f>
        <v>ARG-0803</v>
      </c>
      <c r="B804" s="14" t="s">
        <v>4856</v>
      </c>
      <c r="C804" s="14" t="str">
        <f aca="false">IF(B804="","",IF(LEFT(B804,3)="INT","Intramuraal",IF(LEFT(B804,3)="GVS","GVS","")))</f>
        <v>GVS</v>
      </c>
      <c r="D804" s="14" t="str">
        <f aca="false">IF(B804="","",IFERROR(INDEX(Intramuraal!$F:$F,MATCH(B804,Intramuraal!$A:$A,0)),IFERROR(INDEX(GVS!$F:$F,MATCH(B804,GVS!$A:$A,0)),"onbekend ID")))</f>
        <v>elexacaftor/tezacaftor/ivacaftor (Kaftrio®) in combinatie met ivacaftor (Kalydeco®)</v>
      </c>
      <c r="E804" s="15" t="n">
        <f aca="false">IF(B804="","",IFERROR(IF(INDEX(Intramuraal!$C:$C,MATCH(B804,Intramuraal!$A:$A,0))="","",INDEX(Intramuraal!$C:$C,MATCH(B804,Intramuraal!$A:$A,0))),IFERROR(IF(INDEX(GVS!$C:$C,MATCH(B804,GVS!$A:$A,0))="","",INDEX(GVS!$C:$C,MATCH(B804,GVS!$A:$A,0))),"")))</f>
        <v>44315</v>
      </c>
      <c r="F804" s="14" t="str">
        <f aca="false">IF(B804="","",IFERROR(IF(INDEX(Intramuraal!$J:$J,MATCH(B804,Intramuraal!$A:$A,0))="","",INDEX(Intramuraal!$J:$J,MATCH(B804,Intramuraal!$A:$A,0))),IFERROR(IF(INDEX(GVS!$J:$J,MATCH(B804,GVS!$A:$A,0))="","",INDEX(GVS!$J:$J,MATCH(B804,GVS!$A:$A,0))),"")))</f>
        <v>Overig</v>
      </c>
      <c r="G804" s="14" t="str">
        <f aca="false">IF(B804="","",IFERROR(IF(INDEX(Intramuraal!$N:$N,MATCH(B804,Intramuraal!$A:$A,0))="","",INDEX(Intramuraal!$N:$N,MATCH(B804,Intramuraal!$A:$A,0))),IFERROR(IF(INDEX(GVS!$N:$N,MATCH(B804,GVS!$A:$A,0))="","",INDEX(GVS!$N:$N,MATCH(B804,GVS!$A:$A,0))),"")))</f>
        <v>Niet-oncologisch (zie Indicatie)</v>
      </c>
      <c r="H804" s="14" t="str">
        <f aca="false">IF(B804="","",IFERROR(IF(INDEX(Intramuraal!$O:$O,MATCH(B804,Intramuraal!$A:$A,0))="","",INDEX(Intramuraal!$O:$O,MATCH(B804,Intramuraal!$A:$A,0))),IFERROR(IF(INDEX(GVS!$O:$O,MATCH(B804,GVS!$A:$A,0))="","",INDEX(GVS!$O:$O,MATCH(B804,GVS!$A:$A,0))),"")))</f>
        <v>Meerdere lijnen / indicatiebreed</v>
      </c>
      <c r="I804" s="14" t="s">
        <v>7580</v>
      </c>
      <c r="J804" s="14" t="s">
        <v>7604</v>
      </c>
      <c r="K804" s="16" t="s">
        <v>10436</v>
      </c>
      <c r="L804" s="14" t="s">
        <v>7586</v>
      </c>
      <c r="M804" s="14" t="s">
        <v>7536</v>
      </c>
      <c r="N804" s="16" t="s">
        <v>10437</v>
      </c>
      <c r="O804" s="14" t="s">
        <v>7607</v>
      </c>
      <c r="P804" s="14" t="s">
        <v>10438</v>
      </c>
      <c r="Q804" s="16"/>
      <c r="R804" s="14" t="s">
        <v>10439</v>
      </c>
      <c r="S804" s="14" t="s">
        <v>10440</v>
      </c>
      <c r="T804" s="15" t="n">
        <v>46289</v>
      </c>
      <c r="U804" s="14" t="s">
        <v>168</v>
      </c>
    </row>
    <row r="805" customFormat="false" ht="57" hidden="false" customHeight="true" outlineLevel="0" collapsed="false">
      <c r="A805" s="14" t="str">
        <f aca="false">IF(B805="","","ARG-"&amp;TEXT(ROW()-1,"0000"))</f>
        <v>ARG-0804</v>
      </c>
      <c r="B805" s="14" t="s">
        <v>4875</v>
      </c>
      <c r="C805" s="14" t="str">
        <f aca="false">IF(B805="","",IF(LEFT(B805,3)="INT","Intramuraal",IF(LEFT(B805,3)="GVS","GVS","")))</f>
        <v>GVS</v>
      </c>
      <c r="D805" s="14" t="str">
        <f aca="false">IF(B805="","",IFERROR(INDEX(Intramuraal!$F:$F,MATCH(B805,Intramuraal!$A:$A,0)),IFERROR(INDEX(GVS!$F:$F,MATCH(B805,GVS!$A:$A,0)),"onbekend ID")))</f>
        <v>inclisiran (Leqvio®)</v>
      </c>
      <c r="E805" s="15" t="n">
        <f aca="false">IF(B805="","",IFERROR(IF(INDEX(Intramuraal!$C:$C,MATCH(B805,Intramuraal!$A:$A,0))="","",INDEX(Intramuraal!$C:$C,MATCH(B805,Intramuraal!$A:$A,0))),IFERROR(IF(INDEX(GVS!$C:$C,MATCH(B805,GVS!$A:$A,0))="","",INDEX(GVS!$C:$C,MATCH(B805,GVS!$A:$A,0))),"")))</f>
        <v>44320</v>
      </c>
      <c r="F805" s="14" t="str">
        <f aca="false">IF(B805="","",IFERROR(IF(INDEX(Intramuraal!$J:$J,MATCH(B805,Intramuraal!$A:$A,0))="","",INDEX(Intramuraal!$J:$J,MATCH(B805,Intramuraal!$A:$A,0))),IFERROR(IF(INDEX(GVS!$J:$J,MATCH(B805,GVS!$A:$A,0))="","",INDEX(GVS!$J:$J,MATCH(B805,GVS!$A:$A,0))),"")))</f>
        <v>Hart / vaat / long</v>
      </c>
      <c r="G805" s="14" t="str">
        <f aca="false">IF(B805="","",IFERROR(IF(INDEX(Intramuraal!$N:$N,MATCH(B805,Intramuraal!$A:$A,0))="","",INDEX(Intramuraal!$N:$N,MATCH(B805,Intramuraal!$A:$A,0))),IFERROR(IF(INDEX(GVS!$N:$N,MATCH(B805,GVS!$A:$A,0))="","",INDEX(GVS!$N:$N,MATCH(B805,GVS!$A:$A,0))),"")))</f>
        <v>Niet-oncologisch (zie Indicatie)</v>
      </c>
      <c r="H805" s="14" t="str">
        <f aca="false">IF(B805="","",IFERROR(IF(INDEX(Intramuraal!$O:$O,MATCH(B805,Intramuraal!$A:$A,0))="","",INDEX(Intramuraal!$O:$O,MATCH(B805,Intramuraal!$A:$A,0))),IFERROR(IF(INDEX(GVS!$O:$O,MATCH(B805,GVS!$A:$A,0))="","",INDEX(GVS!$O:$O,MATCH(B805,GVS!$A:$A,0))),"")))</f>
        <v>3e lijn of later</v>
      </c>
      <c r="I805" s="14" t="s">
        <v>7580</v>
      </c>
      <c r="J805" s="14" t="s">
        <v>7604</v>
      </c>
      <c r="K805" s="16" t="s">
        <v>10441</v>
      </c>
      <c r="L805" s="14" t="s">
        <v>7549</v>
      </c>
      <c r="M805" s="14" t="s">
        <v>7536</v>
      </c>
      <c r="N805" s="16" t="s">
        <v>10442</v>
      </c>
      <c r="O805" s="14" t="s">
        <v>7607</v>
      </c>
      <c r="P805" s="14" t="s">
        <v>10443</v>
      </c>
      <c r="Q805" s="16"/>
      <c r="R805" s="14" t="s">
        <v>10444</v>
      </c>
      <c r="S805" s="14" t="s">
        <v>10440</v>
      </c>
      <c r="T805" s="15" t="n">
        <v>46289</v>
      </c>
      <c r="U805" s="14" t="s">
        <v>168</v>
      </c>
    </row>
    <row r="806" customFormat="false" ht="68.25" hidden="false" customHeight="true" outlineLevel="0" collapsed="false">
      <c r="A806" s="14" t="str">
        <f aca="false">IF(B806="","","ARG-"&amp;TEXT(ROW()-1,"0000"))</f>
        <v>ARG-0805</v>
      </c>
      <c r="B806" s="14" t="s">
        <v>4994</v>
      </c>
      <c r="C806" s="14" t="str">
        <f aca="false">IF(B806="","",IF(LEFT(B806,3)="INT","Intramuraal",IF(LEFT(B806,3)="GVS","GVS","")))</f>
        <v>GVS</v>
      </c>
      <c r="D806" s="14" t="str">
        <f aca="false">IF(B806="","",IFERROR(INDEX(Intramuraal!$F:$F,MATCH(B806,Intramuraal!$A:$A,0)),IFERROR(INDEX(GVS!$F:$F,MATCH(B806,GVS!$A:$A,0)),"onbekend ID")))</f>
        <v>SGLT-2-remmers</v>
      </c>
      <c r="E806" s="15" t="n">
        <f aca="false">IF(B806="","",IFERROR(IF(INDEX(Intramuraal!$C:$C,MATCH(B806,Intramuraal!$A:$A,0))="","",INDEX(Intramuraal!$C:$C,MATCH(B806,Intramuraal!$A:$A,0))),IFERROR(IF(INDEX(GVS!$C:$C,MATCH(B806,GVS!$A:$A,0))="","",INDEX(GVS!$C:$C,MATCH(B806,GVS!$A:$A,0))),"")))</f>
        <v>44369</v>
      </c>
      <c r="F806" s="14" t="str">
        <f aca="false">IF(B806="","",IFERROR(IF(INDEX(Intramuraal!$J:$J,MATCH(B806,Intramuraal!$A:$A,0))="","",INDEX(Intramuraal!$J:$J,MATCH(B806,Intramuraal!$A:$A,0))),IFERROR(IF(INDEX(GVS!$J:$J,MATCH(B806,GVS!$A:$A,0))="","",INDEX(GVS!$J:$J,MATCH(B806,GVS!$A:$A,0))),"")))</f>
        <v>Hart / vaat / long</v>
      </c>
      <c r="G806" s="14" t="str">
        <f aca="false">IF(B806="","",IFERROR(IF(INDEX(Intramuraal!$N:$N,MATCH(B806,Intramuraal!$A:$A,0))="","",INDEX(Intramuraal!$N:$N,MATCH(B806,Intramuraal!$A:$A,0))),IFERROR(IF(INDEX(GVS!$N:$N,MATCH(B806,GVS!$A:$A,0))="","",INDEX(GVS!$N:$N,MATCH(B806,GVS!$A:$A,0))),"")))</f>
        <v>Niet-oncologisch (zie Indicatie)</v>
      </c>
      <c r="H806" s="14" t="str">
        <f aca="false">IF(B806="","",IFERROR(IF(INDEX(Intramuraal!$O:$O,MATCH(B806,Intramuraal!$A:$A,0))="","",INDEX(Intramuraal!$O:$O,MATCH(B806,Intramuraal!$A:$A,0))),IFERROR(IF(INDEX(GVS!$O:$O,MATCH(B806,GVS!$A:$A,0))="","",INDEX(GVS!$O:$O,MATCH(B806,GVS!$A:$A,0))),"")))</f>
        <v>Meerdere lijnen / indicatiebreed</v>
      </c>
      <c r="I806" s="14" t="s">
        <v>7580</v>
      </c>
      <c r="J806" s="14" t="s">
        <v>7590</v>
      </c>
      <c r="K806" s="16" t="s">
        <v>10445</v>
      </c>
      <c r="L806" s="14" t="s">
        <v>7549</v>
      </c>
      <c r="M806" s="14" t="s">
        <v>7543</v>
      </c>
      <c r="N806" s="16" t="s">
        <v>10446</v>
      </c>
      <c r="O806" s="14" t="s">
        <v>7607</v>
      </c>
      <c r="P806" s="14" t="s">
        <v>10447</v>
      </c>
      <c r="Q806" s="16"/>
      <c r="R806" s="14" t="s">
        <v>10448</v>
      </c>
      <c r="S806" s="14" t="s">
        <v>10440</v>
      </c>
      <c r="T806" s="15" t="n">
        <v>46289</v>
      </c>
      <c r="U806" s="14" t="s">
        <v>168</v>
      </c>
    </row>
    <row r="807" customFormat="false" ht="57" hidden="false" customHeight="true" outlineLevel="0" collapsed="false">
      <c r="A807" s="14" t="str">
        <f aca="false">IF(B807="","","ARG-"&amp;TEXT(ROW()-1,"0000"))</f>
        <v>ARG-0806</v>
      </c>
      <c r="B807" s="14" t="s">
        <v>5077</v>
      </c>
      <c r="C807" s="14" t="str">
        <f aca="false">IF(B807="","",IF(LEFT(B807,3)="INT","Intramuraal",IF(LEFT(B807,3)="GVS","GVS","")))</f>
        <v>GVS</v>
      </c>
      <c r="D807" s="14" t="str">
        <f aca="false">IF(B807="","",IFERROR(INDEX(Intramuraal!$F:$F,MATCH(B807,Intramuraal!$A:$A,0)),IFERROR(INDEX(GVS!$F:$F,MATCH(B807,GVS!$A:$A,0)),"onbekend ID")))</f>
        <v>weesgeneesmiddel tafamidis (Vyndaqel®)</v>
      </c>
      <c r="E807" s="15" t="n">
        <f aca="false">IF(B807="","",IFERROR(IF(INDEX(Intramuraal!$C:$C,MATCH(B807,Intramuraal!$A:$A,0))="","",INDEX(Intramuraal!$C:$C,MATCH(B807,Intramuraal!$A:$A,0))),IFERROR(IF(INDEX(GVS!$C:$C,MATCH(B807,GVS!$A:$A,0))="","",INDEX(GVS!$C:$C,MATCH(B807,GVS!$A:$A,0))),"")))</f>
        <v>44419</v>
      </c>
      <c r="F807" s="14" t="str">
        <f aca="false">IF(B807="","",IFERROR(IF(INDEX(Intramuraal!$J:$J,MATCH(B807,Intramuraal!$A:$A,0))="","",INDEX(Intramuraal!$J:$J,MATCH(B807,Intramuraal!$A:$A,0))),IFERROR(IF(INDEX(GVS!$J:$J,MATCH(B807,GVS!$A:$A,0))="","",INDEX(GVS!$J:$J,MATCH(B807,GVS!$A:$A,0))),"")))</f>
        <v>Oogheelkunde</v>
      </c>
      <c r="G807" s="14" t="str">
        <f aca="false">IF(B807="","",IFERROR(IF(INDEX(Intramuraal!$N:$N,MATCH(B807,Intramuraal!$A:$A,0))="","",INDEX(Intramuraal!$N:$N,MATCH(B807,Intramuraal!$A:$A,0))),IFERROR(IF(INDEX(GVS!$N:$N,MATCH(B807,GVS!$A:$A,0))="","",INDEX(GVS!$N:$N,MATCH(B807,GVS!$A:$A,0))),"")))</f>
        <v>Niet-oncologisch (zie Indicatie)</v>
      </c>
      <c r="H807" s="14" t="str">
        <f aca="false">IF(B807="","",IFERROR(IF(INDEX(Intramuraal!$O:$O,MATCH(B807,Intramuraal!$A:$A,0))="","",INDEX(Intramuraal!$O:$O,MATCH(B807,Intramuraal!$A:$A,0))),IFERROR(IF(INDEX(GVS!$O:$O,MATCH(B807,GVS!$A:$A,0))="","",INDEX(GVS!$O:$O,MATCH(B807,GVS!$A:$A,0))),"")))</f>
        <v>1e lijn</v>
      </c>
      <c r="I807" s="14" t="s">
        <v>7580</v>
      </c>
      <c r="J807" s="14" t="s">
        <v>7604</v>
      </c>
      <c r="K807" s="16" t="s">
        <v>10449</v>
      </c>
      <c r="L807" s="14" t="s">
        <v>7586</v>
      </c>
      <c r="M807" s="14" t="s">
        <v>7536</v>
      </c>
      <c r="N807" s="16" t="s">
        <v>10450</v>
      </c>
      <c r="O807" s="14" t="s">
        <v>7607</v>
      </c>
      <c r="P807" s="14" t="s">
        <v>10451</v>
      </c>
      <c r="Q807" s="16"/>
      <c r="R807" s="14" t="s">
        <v>10452</v>
      </c>
      <c r="S807" s="14" t="s">
        <v>10440</v>
      </c>
      <c r="T807" s="15" t="n">
        <v>46289</v>
      </c>
      <c r="U807" s="14" t="s">
        <v>168</v>
      </c>
    </row>
    <row r="808" customFormat="false" ht="79.5" hidden="false" customHeight="true" outlineLevel="0" collapsed="false">
      <c r="A808" s="14" t="str">
        <f aca="false">IF(B808="","","ARG-"&amp;TEXT(ROW()-1,"0000"))</f>
        <v>ARG-0807</v>
      </c>
      <c r="B808" s="14" t="s">
        <v>5130</v>
      </c>
      <c r="C808" s="14" t="str">
        <f aca="false">IF(B808="","",IF(LEFT(B808,3)="INT","Intramuraal",IF(LEFT(B808,3)="GVS","GVS","")))</f>
        <v>GVS</v>
      </c>
      <c r="D808" s="14" t="str">
        <f aca="false">IF(B808="","",IFERROR(INDEX(Intramuraal!$F:$F,MATCH(B808,Intramuraal!$A:$A,0)),IFERROR(INDEX(GVS!$F:$F,MATCH(B808,GVS!$A:$A,0)),"onbekend ID")))</f>
        <v>CGRP-remmers erenumab (Aimovig®), fremanezumab (AJOVY®) en galcanezumab (Emgality®)</v>
      </c>
      <c r="E808" s="15" t="n">
        <f aca="false">IF(B808="","",IFERROR(IF(INDEX(Intramuraal!$C:$C,MATCH(B808,Intramuraal!$A:$A,0))="","",INDEX(Intramuraal!$C:$C,MATCH(B808,Intramuraal!$A:$A,0))),IFERROR(IF(INDEX(GVS!$C:$C,MATCH(B808,GVS!$A:$A,0))="","",INDEX(GVS!$C:$C,MATCH(B808,GVS!$A:$A,0))),"")))</f>
        <v>44456</v>
      </c>
      <c r="F808" s="14" t="str">
        <f aca="false">IF(B808="","",IFERROR(IF(INDEX(Intramuraal!$J:$J,MATCH(B808,Intramuraal!$A:$A,0))="","",INDEX(Intramuraal!$J:$J,MATCH(B808,Intramuraal!$A:$A,0))),IFERROR(IF(INDEX(GVS!$J:$J,MATCH(B808,GVS!$A:$A,0))="","",INDEX(GVS!$J:$J,MATCH(B808,GVS!$A:$A,0))),"")))</f>
        <v>Neurologie</v>
      </c>
      <c r="G808" s="14" t="str">
        <f aca="false">IF(B808="","",IFERROR(IF(INDEX(Intramuraal!$N:$N,MATCH(B808,Intramuraal!$A:$A,0))="","",INDEX(Intramuraal!$N:$N,MATCH(B808,Intramuraal!$A:$A,0))),IFERROR(IF(INDEX(GVS!$N:$N,MATCH(B808,GVS!$A:$A,0))="","",INDEX(GVS!$N:$N,MATCH(B808,GVS!$A:$A,0))),"")))</f>
        <v>Niet-oncologisch (zie Indicatie)</v>
      </c>
      <c r="H808" s="14" t="str">
        <f aca="false">IF(B808="","",IFERROR(IF(INDEX(Intramuraal!$O:$O,MATCH(B808,Intramuraal!$A:$A,0))="","",INDEX(Intramuraal!$O:$O,MATCH(B808,Intramuraal!$A:$A,0))),IFERROR(IF(INDEX(GVS!$O:$O,MATCH(B808,GVS!$A:$A,0))="","",INDEX(GVS!$O:$O,MATCH(B808,GVS!$A:$A,0))),"")))</f>
        <v>3e lijn of later</v>
      </c>
      <c r="I808" s="14" t="s">
        <v>7574</v>
      </c>
      <c r="J808" s="14" t="s">
        <v>7575</v>
      </c>
      <c r="K808" s="16" t="s">
        <v>10453</v>
      </c>
      <c r="L808" s="14" t="s">
        <v>7549</v>
      </c>
      <c r="M808" s="14" t="s">
        <v>7536</v>
      </c>
      <c r="N808" s="16" t="s">
        <v>10454</v>
      </c>
      <c r="O808" s="14" t="s">
        <v>7607</v>
      </c>
      <c r="P808" s="14" t="s">
        <v>10455</v>
      </c>
      <c r="Q808" s="16"/>
      <c r="R808" s="14" t="s">
        <v>10456</v>
      </c>
      <c r="S808" s="14" t="s">
        <v>10440</v>
      </c>
      <c r="T808" s="15" t="n">
        <v>46289</v>
      </c>
      <c r="U808" s="14" t="s">
        <v>168</v>
      </c>
    </row>
    <row r="809" customFormat="false" ht="45.75" hidden="false" customHeight="true" outlineLevel="0" collapsed="false">
      <c r="A809" s="14" t="str">
        <f aca="false">IF(B809="","","ARG-"&amp;TEXT(ROW()-1,"0000"))</f>
        <v>ARG-0808</v>
      </c>
      <c r="B809" s="14" t="s">
        <v>5223</v>
      </c>
      <c r="C809" s="14" t="str">
        <f aca="false">IF(B809="","",IF(LEFT(B809,3)="INT","Intramuraal",IF(LEFT(B809,3)="GVS","GVS","")))</f>
        <v>GVS</v>
      </c>
      <c r="D809" s="14" t="str">
        <f aca="false">IF(B809="","",IFERROR(INDEX(Intramuraal!$F:$F,MATCH(B809,Intramuraal!$A:$A,0)),IFERROR(INDEX(GVS!$F:$F,MATCH(B809,GVS!$A:$A,0)),"onbekend ID")))</f>
        <v>levodopa/carbidopa/entacapon intestinale gel (Lecigon®)</v>
      </c>
      <c r="E809" s="15" t="n">
        <f aca="false">IF(B809="","",IFERROR(IF(INDEX(Intramuraal!$C:$C,MATCH(B809,Intramuraal!$A:$A,0))="","",INDEX(Intramuraal!$C:$C,MATCH(B809,Intramuraal!$A:$A,0))),IFERROR(IF(INDEX(GVS!$C:$C,MATCH(B809,GVS!$A:$A,0))="","",INDEX(GVS!$C:$C,MATCH(B809,GVS!$A:$A,0))),"")))</f>
        <v>44502</v>
      </c>
      <c r="F809" s="14" t="str">
        <f aca="false">IF(B809="","",IFERROR(IF(INDEX(Intramuraal!$J:$J,MATCH(B809,Intramuraal!$A:$A,0))="","",INDEX(Intramuraal!$J:$J,MATCH(B809,Intramuraal!$A:$A,0))),IFERROR(IF(INDEX(GVS!$J:$J,MATCH(B809,GVS!$A:$A,0))="","",INDEX(GVS!$J:$J,MATCH(B809,GVS!$A:$A,0))),"")))</f>
        <v>Neurologie</v>
      </c>
      <c r="G809" s="14" t="str">
        <f aca="false">IF(B809="","",IFERROR(IF(INDEX(Intramuraal!$N:$N,MATCH(B809,Intramuraal!$A:$A,0))="","",INDEX(Intramuraal!$N:$N,MATCH(B809,Intramuraal!$A:$A,0))),IFERROR(IF(INDEX(GVS!$N:$N,MATCH(B809,GVS!$A:$A,0))="","",INDEX(GVS!$N:$N,MATCH(B809,GVS!$A:$A,0))),"")))</f>
        <v>Niet-oncologisch (zie Indicatie)</v>
      </c>
      <c r="H809" s="14" t="str">
        <f aca="false">IF(B809="","",IFERROR(IF(INDEX(Intramuraal!$O:$O,MATCH(B809,Intramuraal!$A:$A,0))="","",INDEX(Intramuraal!$O:$O,MATCH(B809,Intramuraal!$A:$A,0))),IFERROR(IF(INDEX(GVS!$O:$O,MATCH(B809,GVS!$A:$A,0))="","",INDEX(GVS!$O:$O,MATCH(B809,GVS!$A:$A,0))),"")))</f>
        <v>3e lijn of later</v>
      </c>
      <c r="I809" s="14" t="s">
        <v>7580</v>
      </c>
      <c r="J809" s="14" t="s">
        <v>7604</v>
      </c>
      <c r="K809" s="16" t="s">
        <v>10457</v>
      </c>
      <c r="L809" s="14" t="s">
        <v>7586</v>
      </c>
      <c r="M809" s="14" t="s">
        <v>7543</v>
      </c>
      <c r="N809" s="16" t="s">
        <v>10458</v>
      </c>
      <c r="O809" s="14" t="s">
        <v>7607</v>
      </c>
      <c r="P809" s="14" t="s">
        <v>10459</v>
      </c>
      <c r="Q809" s="16"/>
      <c r="R809" s="14" t="s">
        <v>10460</v>
      </c>
      <c r="S809" s="14" t="s">
        <v>10440</v>
      </c>
      <c r="T809" s="15" t="n">
        <v>46289</v>
      </c>
      <c r="U809" s="14" t="s">
        <v>168</v>
      </c>
    </row>
    <row r="810" customFormat="false" ht="57" hidden="false" customHeight="true" outlineLevel="0" collapsed="false">
      <c r="A810" s="14" t="str">
        <f aca="false">IF(B810="","","ARG-"&amp;TEXT(ROW()-1,"0000"))</f>
        <v>ARG-0809</v>
      </c>
      <c r="B810" s="14" t="s">
        <v>5342</v>
      </c>
      <c r="C810" s="14" t="str">
        <f aca="false">IF(B810="","",IF(LEFT(B810,3)="INT","Intramuraal",IF(LEFT(B810,3)="GVS","GVS","")))</f>
        <v>GVS</v>
      </c>
      <c r="D810" s="14" t="str">
        <f aca="false">IF(B810="","",IFERROR(INDEX(Intramuraal!$F:$F,MATCH(B810,Intramuraal!$A:$A,0)),IFERROR(INDEX(GVS!$F:$F,MATCH(B810,GVS!$A:$A,0)),"onbekend ID")))</f>
        <v>liraglutide (Saxenda®)</v>
      </c>
      <c r="E810" s="15" t="n">
        <f aca="false">IF(B810="","",IFERROR(IF(INDEX(Intramuraal!$C:$C,MATCH(B810,Intramuraal!$A:$A,0))="","",INDEX(Intramuraal!$C:$C,MATCH(B810,Intramuraal!$A:$A,0))),IFERROR(IF(INDEX(GVS!$C:$C,MATCH(B810,GVS!$A:$A,0))="","",INDEX(GVS!$C:$C,MATCH(B810,GVS!$A:$A,0))),"")))</f>
        <v>44616</v>
      </c>
      <c r="F810" s="14" t="str">
        <f aca="false">IF(B810="","",IFERROR(IF(INDEX(Intramuraal!$J:$J,MATCH(B810,Intramuraal!$A:$A,0))="","",INDEX(Intramuraal!$J:$J,MATCH(B810,Intramuraal!$A:$A,0))),IFERROR(IF(INDEX(GVS!$J:$J,MATCH(B810,GVS!$A:$A,0))="","",INDEX(GVS!$J:$J,MATCH(B810,GVS!$A:$A,0))),"")))</f>
        <v>Stofwisseling / endocrinologie / zeldzaam</v>
      </c>
      <c r="G810" s="14" t="str">
        <f aca="false">IF(B810="","",IFERROR(IF(INDEX(Intramuraal!$N:$N,MATCH(B810,Intramuraal!$A:$A,0))="","",INDEX(Intramuraal!$N:$N,MATCH(B810,Intramuraal!$A:$A,0))),IFERROR(IF(INDEX(GVS!$N:$N,MATCH(B810,GVS!$A:$A,0))="","",INDEX(GVS!$N:$N,MATCH(B810,GVS!$A:$A,0))),"")))</f>
        <v>Niet-oncologisch (zie Indicatie)</v>
      </c>
      <c r="H810" s="14" t="str">
        <f aca="false">IF(B810="","",IFERROR(IF(INDEX(Intramuraal!$O:$O,MATCH(B810,Intramuraal!$A:$A,0))="","",INDEX(Intramuraal!$O:$O,MATCH(B810,Intramuraal!$A:$A,0))),IFERROR(IF(INDEX(GVS!$O:$O,MATCH(B810,GVS!$A:$A,0))="","",INDEX(GVS!$O:$O,MATCH(B810,GVS!$A:$A,0))),"")))</f>
        <v>2e lijn</v>
      </c>
      <c r="I810" s="14" t="s">
        <v>7532</v>
      </c>
      <c r="J810" s="14" t="s">
        <v>7599</v>
      </c>
      <c r="K810" s="16" t="s">
        <v>10461</v>
      </c>
      <c r="L810" s="14" t="s">
        <v>7549</v>
      </c>
      <c r="M810" s="14" t="s">
        <v>7536</v>
      </c>
      <c r="N810" s="16" t="s">
        <v>10462</v>
      </c>
      <c r="O810" s="14" t="s">
        <v>7607</v>
      </c>
      <c r="P810" s="14" t="s">
        <v>10463</v>
      </c>
      <c r="Q810" s="16"/>
      <c r="R810" s="14" t="s">
        <v>10464</v>
      </c>
      <c r="S810" s="14" t="s">
        <v>10440</v>
      </c>
      <c r="T810" s="15" t="n">
        <v>46289</v>
      </c>
      <c r="U810" s="14" t="s">
        <v>168</v>
      </c>
    </row>
    <row r="811" customFormat="false" ht="57" hidden="false" customHeight="true" outlineLevel="0" collapsed="false">
      <c r="A811" s="14" t="str">
        <f aca="false">IF(B811="","","ARG-"&amp;TEXT(ROW()-1,"0000"))</f>
        <v>ARG-0810</v>
      </c>
      <c r="B811" s="14" t="s">
        <v>5425</v>
      </c>
      <c r="C811" s="14" t="str">
        <f aca="false">IF(B811="","",IF(LEFT(B811,3)="INT","Intramuraal",IF(LEFT(B811,3)="GVS","GVS","")))</f>
        <v>GVS</v>
      </c>
      <c r="D811" s="14" t="str">
        <f aca="false">IF(B811="","",IFERROR(INDEX(Intramuraal!$F:$F,MATCH(B811,Intramuraal!$A:$A,0)),IFERROR(INDEX(GVS!$F:$F,MATCH(B811,GVS!$A:$A,0)),"onbekend ID")))</f>
        <v>avacopan (Tavneos®)</v>
      </c>
      <c r="E811" s="15" t="n">
        <f aca="false">IF(B811="","",IFERROR(IF(INDEX(Intramuraal!$C:$C,MATCH(B811,Intramuraal!$A:$A,0))="","",INDEX(Intramuraal!$C:$C,MATCH(B811,Intramuraal!$A:$A,0))),IFERROR(IF(INDEX(GVS!$C:$C,MATCH(B811,GVS!$A:$A,0))="","",INDEX(GVS!$C:$C,MATCH(B811,GVS!$A:$A,0))),"")))</f>
        <v>44671</v>
      </c>
      <c r="F811" s="14" t="str">
        <f aca="false">IF(B811="","",IFERROR(IF(INDEX(Intramuraal!$J:$J,MATCH(B811,Intramuraal!$A:$A,0))="","",INDEX(Intramuraal!$J:$J,MATCH(B811,Intramuraal!$A:$A,0))),IFERROR(IF(INDEX(GVS!$J:$J,MATCH(B811,GVS!$A:$A,0))="","",INDEX(GVS!$J:$J,MATCH(B811,GVS!$A:$A,0))),"")))</f>
        <v>Overig</v>
      </c>
      <c r="G811" s="14" t="str">
        <f aca="false">IF(B811="","",IFERROR(IF(INDEX(Intramuraal!$N:$N,MATCH(B811,Intramuraal!$A:$A,0))="","",INDEX(Intramuraal!$N:$N,MATCH(B811,Intramuraal!$A:$A,0))),IFERROR(IF(INDEX(GVS!$N:$N,MATCH(B811,GVS!$A:$A,0))="","",INDEX(GVS!$N:$N,MATCH(B811,GVS!$A:$A,0))),"")))</f>
        <v>Niet-oncologisch (zie Indicatie)</v>
      </c>
      <c r="H811" s="14" t="str">
        <f aca="false">IF(B811="","",IFERROR(IF(INDEX(Intramuraal!$O:$O,MATCH(B811,Intramuraal!$A:$A,0))="","",INDEX(Intramuraal!$O:$O,MATCH(B811,Intramuraal!$A:$A,0))),IFERROR(IF(INDEX(GVS!$O:$O,MATCH(B811,GVS!$A:$A,0))="","",INDEX(GVS!$O:$O,MATCH(B811,GVS!$A:$A,0))),"")))</f>
        <v>1e lijn</v>
      </c>
      <c r="I811" s="14" t="s">
        <v>7580</v>
      </c>
      <c r="J811" s="14" t="s">
        <v>7604</v>
      </c>
      <c r="K811" s="16" t="s">
        <v>10465</v>
      </c>
      <c r="L811" s="14" t="s">
        <v>7586</v>
      </c>
      <c r="M811" s="14" t="s">
        <v>7536</v>
      </c>
      <c r="N811" s="16" t="s">
        <v>10466</v>
      </c>
      <c r="O811" s="14" t="s">
        <v>7607</v>
      </c>
      <c r="P811" s="14" t="s">
        <v>10467</v>
      </c>
      <c r="Q811" s="16"/>
      <c r="R811" s="14" t="s">
        <v>10468</v>
      </c>
      <c r="S811" s="14" t="s">
        <v>10440</v>
      </c>
      <c r="T811" s="15" t="n">
        <v>46289</v>
      </c>
      <c r="U811" s="14" t="s">
        <v>168</v>
      </c>
    </row>
    <row r="812" customFormat="false" ht="45.75" hidden="false" customHeight="true" outlineLevel="0" collapsed="false">
      <c r="A812" s="14" t="str">
        <f aca="false">IF(B812="","","ARG-"&amp;TEXT(ROW()-1,"0000"))</f>
        <v>ARG-0811</v>
      </c>
      <c r="B812" s="14" t="s">
        <v>5494</v>
      </c>
      <c r="C812" s="14" t="str">
        <f aca="false">IF(B812="","",IF(LEFT(B812,3)="INT","Intramuraal",IF(LEFT(B812,3)="GVS","GVS","")))</f>
        <v>GVS</v>
      </c>
      <c r="D812" s="14" t="str">
        <f aca="false">IF(B812="","",IFERROR(INDEX(Intramuraal!$F:$F,MATCH(B812,Intramuraal!$A:$A,0)),IFERROR(INDEX(GVS!$F:$F,MATCH(B812,GVS!$A:$A,0)),"onbekend ID")))</f>
        <v>uitbreiding bijlage 2-voorwaarden GLP-1 receptoragonisten</v>
      </c>
      <c r="E812" s="15" t="n">
        <f aca="false">IF(B812="","",IFERROR(IF(INDEX(Intramuraal!$C:$C,MATCH(B812,Intramuraal!$A:$A,0))="","",INDEX(Intramuraal!$C:$C,MATCH(B812,Intramuraal!$A:$A,0))),IFERROR(IF(INDEX(GVS!$C:$C,MATCH(B812,GVS!$A:$A,0))="","",INDEX(GVS!$C:$C,MATCH(B812,GVS!$A:$A,0))),"")))</f>
        <v>44697</v>
      </c>
      <c r="F812" s="14" t="str">
        <f aca="false">IF(B812="","",IFERROR(IF(INDEX(Intramuraal!$J:$J,MATCH(B812,Intramuraal!$A:$A,0))="","",INDEX(Intramuraal!$J:$J,MATCH(B812,Intramuraal!$A:$A,0))),IFERROR(IF(INDEX(GVS!$J:$J,MATCH(B812,GVS!$A:$A,0))="","",INDEX(GVS!$J:$J,MATCH(B812,GVS!$A:$A,0))),"")))</f>
        <v>Overig</v>
      </c>
      <c r="G812" s="14" t="str">
        <f aca="false">IF(B812="","",IFERROR(IF(INDEX(Intramuraal!$N:$N,MATCH(B812,Intramuraal!$A:$A,0))="","",INDEX(Intramuraal!$N:$N,MATCH(B812,Intramuraal!$A:$A,0))),IFERROR(IF(INDEX(GVS!$N:$N,MATCH(B812,GVS!$A:$A,0))="","",INDEX(GVS!$N:$N,MATCH(B812,GVS!$A:$A,0))),"")))</f>
        <v>Niet-oncologisch (zie Indicatie)</v>
      </c>
      <c r="H812" s="14" t="str">
        <f aca="false">IF(B812="","",IFERROR(IF(INDEX(Intramuraal!$O:$O,MATCH(B812,Intramuraal!$A:$A,0))="","",INDEX(Intramuraal!$O:$O,MATCH(B812,Intramuraal!$A:$A,0))),IFERROR(IF(INDEX(GVS!$O:$O,MATCH(B812,GVS!$A:$A,0))="","",INDEX(GVS!$O:$O,MATCH(B812,GVS!$A:$A,0))),"")))</f>
        <v>Meerdere lijnen / indicatiebreed</v>
      </c>
      <c r="I812" s="14" t="s">
        <v>7532</v>
      </c>
      <c r="J812" s="14" t="s">
        <v>7599</v>
      </c>
      <c r="K812" s="16" t="s">
        <v>10469</v>
      </c>
      <c r="L812" s="14" t="s">
        <v>7549</v>
      </c>
      <c r="M812" s="14" t="s">
        <v>7543</v>
      </c>
      <c r="N812" s="16" t="s">
        <v>10470</v>
      </c>
      <c r="O812" s="14" t="s">
        <v>7607</v>
      </c>
      <c r="P812" s="14" t="s">
        <v>10471</v>
      </c>
      <c r="Q812" s="16"/>
      <c r="R812" s="14" t="s">
        <v>10472</v>
      </c>
      <c r="S812" s="14" t="s">
        <v>10440</v>
      </c>
      <c r="T812" s="15" t="n">
        <v>46289</v>
      </c>
      <c r="U812" s="14" t="s">
        <v>168</v>
      </c>
    </row>
    <row r="813" customFormat="false" ht="57" hidden="false" customHeight="true" outlineLevel="0" collapsed="false">
      <c r="A813" s="14" t="str">
        <f aca="false">IF(B813="","","ARG-"&amp;TEXT(ROW()-1,"0000"))</f>
        <v>ARG-0812</v>
      </c>
      <c r="B813" s="14" t="s">
        <v>5552</v>
      </c>
      <c r="C813" s="14" t="str">
        <f aca="false">IF(B813="","",IF(LEFT(B813,3)="INT","Intramuraal",IF(LEFT(B813,3)="GVS","GVS","")))</f>
        <v>GVS</v>
      </c>
      <c r="D813" s="14" t="str">
        <f aca="false">IF(B813="","",IFERROR(INDEX(Intramuraal!$F:$F,MATCH(B813,Intramuraal!$A:$A,0)),IFERROR(INDEX(GVS!$F:$F,MATCH(B813,GVS!$A:$A,0)),"onbekend ID")))</f>
        <v>cannabidiol (Epidyolex®)</v>
      </c>
      <c r="E813" s="15" t="n">
        <f aca="false">IF(B813="","",IFERROR(IF(INDEX(Intramuraal!$C:$C,MATCH(B813,Intramuraal!$A:$A,0))="","",INDEX(Intramuraal!$C:$C,MATCH(B813,Intramuraal!$A:$A,0))),IFERROR(IF(INDEX(GVS!$C:$C,MATCH(B813,GVS!$A:$A,0))="","",INDEX(GVS!$C:$C,MATCH(B813,GVS!$A:$A,0))),"")))</f>
        <v>44746</v>
      </c>
      <c r="F813" s="14" t="str">
        <f aca="false">IF(B813="","",IFERROR(IF(INDEX(Intramuraal!$J:$J,MATCH(B813,Intramuraal!$A:$A,0))="","",INDEX(Intramuraal!$J:$J,MATCH(B813,Intramuraal!$A:$A,0))),IFERROR(IF(INDEX(GVS!$J:$J,MATCH(B813,GVS!$A:$A,0))="","",INDEX(GVS!$J:$J,MATCH(B813,GVS!$A:$A,0))),"")))</f>
        <v>Neurologie</v>
      </c>
      <c r="G813" s="14" t="str">
        <f aca="false">IF(B813="","",IFERROR(IF(INDEX(Intramuraal!$N:$N,MATCH(B813,Intramuraal!$A:$A,0))="","",INDEX(Intramuraal!$N:$N,MATCH(B813,Intramuraal!$A:$A,0))),IFERROR(IF(INDEX(GVS!$N:$N,MATCH(B813,GVS!$A:$A,0))="","",INDEX(GVS!$N:$N,MATCH(B813,GVS!$A:$A,0))),"")))</f>
        <v>Niet-oncologisch (zie Indicatie)</v>
      </c>
      <c r="H813" s="14" t="str">
        <f aca="false">IF(B813="","",IFERROR(IF(INDEX(Intramuraal!$O:$O,MATCH(B813,Intramuraal!$A:$A,0))="","",INDEX(Intramuraal!$O:$O,MATCH(B813,Intramuraal!$A:$A,0))),IFERROR(IF(INDEX(GVS!$O:$O,MATCH(B813,GVS!$A:$A,0))="","",INDEX(GVS!$O:$O,MATCH(B813,GVS!$A:$A,0))),"")))</f>
        <v>3e lijn of later</v>
      </c>
      <c r="I813" s="14" t="s">
        <v>7580</v>
      </c>
      <c r="J813" s="14" t="s">
        <v>7604</v>
      </c>
      <c r="K813" s="16" t="s">
        <v>10473</v>
      </c>
      <c r="L813" s="14" t="s">
        <v>7549</v>
      </c>
      <c r="M813" s="14" t="s">
        <v>7536</v>
      </c>
      <c r="N813" s="16" t="s">
        <v>10474</v>
      </c>
      <c r="O813" s="14" t="s">
        <v>7607</v>
      </c>
      <c r="P813" s="14" t="s">
        <v>10475</v>
      </c>
      <c r="Q813" s="16"/>
      <c r="R813" s="14" t="s">
        <v>10476</v>
      </c>
      <c r="S813" s="14" t="s">
        <v>10477</v>
      </c>
      <c r="T813" s="15" t="n">
        <v>46289</v>
      </c>
      <c r="U813" s="14" t="s">
        <v>168</v>
      </c>
    </row>
    <row r="814" customFormat="false" ht="57" hidden="false" customHeight="true" outlineLevel="0" collapsed="false">
      <c r="A814" s="14" t="str">
        <f aca="false">IF(B814="","","ARG-"&amp;TEXT(ROW()-1,"0000"))</f>
        <v>ARG-0813</v>
      </c>
      <c r="B814" s="14" t="s">
        <v>5571</v>
      </c>
      <c r="C814" s="14" t="str">
        <f aca="false">IF(B814="","",IF(LEFT(B814,3)="INT","Intramuraal",IF(LEFT(B814,3)="GVS","GVS","")))</f>
        <v>GVS</v>
      </c>
      <c r="D814" s="14" t="str">
        <f aca="false">IF(B814="","",IFERROR(INDEX(Intramuraal!$F:$F,MATCH(B814,Intramuraal!$A:$A,0)),IFERROR(INDEX(GVS!$F:$F,MATCH(B814,GVS!$A:$A,0)),"onbekend ID")))</f>
        <v>bempedoïnezuur (Nilemdo®)</v>
      </c>
      <c r="E814" s="15" t="n">
        <f aca="false">IF(B814="","",IFERROR(IF(INDEX(Intramuraal!$C:$C,MATCH(B814,Intramuraal!$A:$A,0))="","",INDEX(Intramuraal!$C:$C,MATCH(B814,Intramuraal!$A:$A,0))),IFERROR(IF(INDEX(GVS!$C:$C,MATCH(B814,GVS!$A:$A,0))="","",INDEX(GVS!$C:$C,MATCH(B814,GVS!$A:$A,0))),"")))</f>
        <v>44747</v>
      </c>
      <c r="F814" s="14" t="str">
        <f aca="false">IF(B814="","",IFERROR(IF(INDEX(Intramuraal!$J:$J,MATCH(B814,Intramuraal!$A:$A,0))="","",INDEX(Intramuraal!$J:$J,MATCH(B814,Intramuraal!$A:$A,0))),IFERROR(IF(INDEX(GVS!$J:$J,MATCH(B814,GVS!$A:$A,0))="","",INDEX(GVS!$J:$J,MATCH(B814,GVS!$A:$A,0))),"")))</f>
        <v>Stofwisseling / endocrinologie / zeldzaam</v>
      </c>
      <c r="G814" s="14" t="str">
        <f aca="false">IF(B814="","",IFERROR(IF(INDEX(Intramuraal!$N:$N,MATCH(B814,Intramuraal!$A:$A,0))="","",INDEX(Intramuraal!$N:$N,MATCH(B814,Intramuraal!$A:$A,0))),IFERROR(IF(INDEX(GVS!$N:$N,MATCH(B814,GVS!$A:$A,0))="","",INDEX(GVS!$N:$N,MATCH(B814,GVS!$A:$A,0))),"")))</f>
        <v>Niet-oncologisch (zie Indicatie)</v>
      </c>
      <c r="H814" s="14" t="str">
        <f aca="false">IF(B814="","",IFERROR(IF(INDEX(Intramuraal!$O:$O,MATCH(B814,Intramuraal!$A:$A,0))="","",INDEX(Intramuraal!$O:$O,MATCH(B814,Intramuraal!$A:$A,0))),IFERROR(IF(INDEX(GVS!$O:$O,MATCH(B814,GVS!$A:$A,0))="","",INDEX(GVS!$O:$O,MATCH(B814,GVS!$A:$A,0))),"")))</f>
        <v>3e lijn of later</v>
      </c>
      <c r="I814" s="14" t="s">
        <v>7580</v>
      </c>
      <c r="J814" s="14" t="s">
        <v>7673</v>
      </c>
      <c r="K814" s="16" t="s">
        <v>10478</v>
      </c>
      <c r="L814" s="14" t="s">
        <v>7549</v>
      </c>
      <c r="M814" s="14" t="s">
        <v>7536</v>
      </c>
      <c r="N814" s="16" t="s">
        <v>10479</v>
      </c>
      <c r="O814" s="14" t="s">
        <v>7607</v>
      </c>
      <c r="P814" s="14" t="s">
        <v>10480</v>
      </c>
      <c r="Q814" s="16"/>
      <c r="R814" s="14" t="s">
        <v>10481</v>
      </c>
      <c r="S814" s="14" t="s">
        <v>10477</v>
      </c>
      <c r="T814" s="15" t="n">
        <v>46289</v>
      </c>
      <c r="U814" s="14" t="s">
        <v>168</v>
      </c>
    </row>
    <row r="815" customFormat="false" ht="68.25" hidden="false" customHeight="true" outlineLevel="0" collapsed="false">
      <c r="A815" s="14" t="str">
        <f aca="false">IF(B815="","","ARG-"&amp;TEXT(ROW()-1,"0000"))</f>
        <v>ARG-0814</v>
      </c>
      <c r="B815" s="14" t="s">
        <v>5759</v>
      </c>
      <c r="C815" s="14" t="str">
        <f aca="false">IF(B815="","",IF(LEFT(B815,3)="INT","Intramuraal",IF(LEFT(B815,3)="GVS","GVS","")))</f>
        <v>GVS</v>
      </c>
      <c r="D815" s="14" t="str">
        <f aca="false">IF(B815="","",IFERROR(INDEX(Intramuraal!$F:$F,MATCH(B815,Intramuraal!$A:$A,0)),IFERROR(INDEX(GVS!$F:$F,MATCH(B815,GVS!$A:$A,0)),"onbekend ID")))</f>
        <v>doxylaminesuccinaat-pyridoxinehydrochloride (Xonvea®)</v>
      </c>
      <c r="E815" s="15" t="n">
        <f aca="false">IF(B815="","",IFERROR(IF(INDEX(Intramuraal!$C:$C,MATCH(B815,Intramuraal!$A:$A,0))="","",INDEX(Intramuraal!$C:$C,MATCH(B815,Intramuraal!$A:$A,0))),IFERROR(IF(INDEX(GVS!$C:$C,MATCH(B815,GVS!$A:$A,0))="","",INDEX(GVS!$C:$C,MATCH(B815,GVS!$A:$A,0))),"")))</f>
        <v>44894</v>
      </c>
      <c r="F815" s="14" t="str">
        <f aca="false">IF(B815="","",IFERROR(IF(INDEX(Intramuraal!$J:$J,MATCH(B815,Intramuraal!$A:$A,0))="","",INDEX(Intramuraal!$J:$J,MATCH(B815,Intramuraal!$A:$A,0))),IFERROR(IF(INDEX(GVS!$J:$J,MATCH(B815,GVS!$A:$A,0))="","",INDEX(GVS!$J:$J,MATCH(B815,GVS!$A:$A,0))),"")))</f>
        <v>Gynaecologie / obstetrie</v>
      </c>
      <c r="G815" s="14" t="str">
        <f aca="false">IF(B815="","",IFERROR(IF(INDEX(Intramuraal!$N:$N,MATCH(B815,Intramuraal!$A:$A,0))="","",INDEX(Intramuraal!$N:$N,MATCH(B815,Intramuraal!$A:$A,0))),IFERROR(IF(INDEX(GVS!$N:$N,MATCH(B815,GVS!$A:$A,0))="","",INDEX(GVS!$N:$N,MATCH(B815,GVS!$A:$A,0))),"")))</f>
        <v>Niet-oncologisch (zie Indicatie)</v>
      </c>
      <c r="H815" s="14" t="str">
        <f aca="false">IF(B815="","",IFERROR(IF(INDEX(Intramuraal!$O:$O,MATCH(B815,Intramuraal!$A:$A,0))="","",INDEX(Intramuraal!$O:$O,MATCH(B815,Intramuraal!$A:$A,0))),IFERROR(IF(INDEX(GVS!$O:$O,MATCH(B815,GVS!$A:$A,0))="","",INDEX(GVS!$O:$O,MATCH(B815,GVS!$A:$A,0))),"")))</f>
        <v>2e lijn</v>
      </c>
      <c r="I815" s="14" t="s">
        <v>7574</v>
      </c>
      <c r="J815" s="14" t="s">
        <v>7575</v>
      </c>
      <c r="K815" s="16" t="s">
        <v>10482</v>
      </c>
      <c r="L815" s="14" t="s">
        <v>7566</v>
      </c>
      <c r="M815" s="14" t="s">
        <v>7543</v>
      </c>
      <c r="N815" s="16" t="s">
        <v>10483</v>
      </c>
      <c r="O815" s="14" t="s">
        <v>7607</v>
      </c>
      <c r="P815" s="14" t="s">
        <v>10484</v>
      </c>
      <c r="Q815" s="16"/>
      <c r="R815" s="14" t="s">
        <v>10485</v>
      </c>
      <c r="S815" s="14" t="s">
        <v>10477</v>
      </c>
      <c r="T815" s="15" t="n">
        <v>46289</v>
      </c>
      <c r="U815" s="14" t="s">
        <v>168</v>
      </c>
    </row>
    <row r="816" customFormat="false" ht="57" hidden="false" customHeight="true" outlineLevel="0" collapsed="false">
      <c r="A816" s="14" t="str">
        <f aca="false">IF(B816="","","ARG-"&amp;TEXT(ROW()-1,"0000"))</f>
        <v>ARG-0815</v>
      </c>
      <c r="B816" s="14" t="s">
        <v>5951</v>
      </c>
      <c r="C816" s="14" t="str">
        <f aca="false">IF(B816="","",IF(LEFT(B816,3)="INT","Intramuraal",IF(LEFT(B816,3)="GVS","GVS","")))</f>
        <v>GVS</v>
      </c>
      <c r="D816" s="14" t="str">
        <f aca="false">IF(B816="","",IFERROR(INDEX(Intramuraal!$F:$F,MATCH(B816,Intramuraal!$A:$A,0)),IFERROR(INDEX(GVS!$F:$F,MATCH(B816,GVS!$A:$A,0)),"onbekend ID")))</f>
        <v>uitbreiding bijlage 2-voorwaarden</v>
      </c>
      <c r="E816" s="15" t="n">
        <f aca="false">IF(B816="","",IFERROR(IF(INDEX(Intramuraal!$C:$C,MATCH(B816,Intramuraal!$A:$A,0))="","",INDEX(Intramuraal!$C:$C,MATCH(B816,Intramuraal!$A:$A,0))),IFERROR(IF(INDEX(GVS!$C:$C,MATCH(B816,GVS!$A:$A,0))="","",INDEX(GVS!$C:$C,MATCH(B816,GVS!$A:$A,0))),"")))</f>
        <v>45033</v>
      </c>
      <c r="F816" s="14" t="str">
        <f aca="false">IF(B816="","",IFERROR(IF(INDEX(Intramuraal!$J:$J,MATCH(B816,Intramuraal!$A:$A,0))="","",INDEX(Intramuraal!$J:$J,MATCH(B816,Intramuraal!$A:$A,0))),IFERROR(IF(INDEX(GVS!$J:$J,MATCH(B816,GVS!$A:$A,0))="","",INDEX(GVS!$J:$J,MATCH(B816,GVS!$A:$A,0))),"")))</f>
        <v>Hart / vaat / long</v>
      </c>
      <c r="G816" s="14" t="str">
        <f aca="false">IF(B816="","",IFERROR(IF(INDEX(Intramuraal!$N:$N,MATCH(B816,Intramuraal!$A:$A,0))="","",INDEX(Intramuraal!$N:$N,MATCH(B816,Intramuraal!$A:$A,0))),IFERROR(IF(INDEX(GVS!$N:$N,MATCH(B816,GVS!$A:$A,0))="","",INDEX(GVS!$N:$N,MATCH(B816,GVS!$A:$A,0))),"")))</f>
        <v>Niet-oncologisch (zie Indicatie)</v>
      </c>
      <c r="H816" s="14" t="str">
        <f aca="false">IF(B816="","",IFERROR(IF(INDEX(Intramuraal!$O:$O,MATCH(B816,Intramuraal!$A:$A,0))="","",INDEX(Intramuraal!$O:$O,MATCH(B816,Intramuraal!$A:$A,0))),IFERROR(IF(INDEX(GVS!$O:$O,MATCH(B816,GVS!$A:$A,0))="","",INDEX(GVS!$O:$O,MATCH(B816,GVS!$A:$A,0))),"")))</f>
        <v>3e lijn of later</v>
      </c>
      <c r="I816" s="14" t="s">
        <v>7580</v>
      </c>
      <c r="J816" s="14" t="s">
        <v>7604</v>
      </c>
      <c r="K816" s="16" t="s">
        <v>10486</v>
      </c>
      <c r="L816" s="14" t="s">
        <v>7549</v>
      </c>
      <c r="M816" s="14" t="s">
        <v>7536</v>
      </c>
      <c r="N816" s="16" t="s">
        <v>10487</v>
      </c>
      <c r="O816" s="14" t="s">
        <v>7607</v>
      </c>
      <c r="P816" s="14" t="s">
        <v>10488</v>
      </c>
      <c r="Q816" s="16"/>
      <c r="R816" s="14" t="s">
        <v>10489</v>
      </c>
      <c r="S816" s="14" t="s">
        <v>10477</v>
      </c>
      <c r="T816" s="15" t="n">
        <v>46289</v>
      </c>
      <c r="U816" s="14" t="s">
        <v>168</v>
      </c>
    </row>
    <row r="817" customFormat="false" ht="57" hidden="false" customHeight="true" outlineLevel="0" collapsed="false">
      <c r="A817" s="14" t="str">
        <f aca="false">IF(B817="","","ARG-"&amp;TEXT(ROW()-1,"0000"))</f>
        <v>ARG-0816</v>
      </c>
      <c r="B817" s="14" t="s">
        <v>6046</v>
      </c>
      <c r="C817" s="14" t="str">
        <f aca="false">IF(B817="","",IF(LEFT(B817,3)="INT","Intramuraal",IF(LEFT(B817,3)="GVS","GVS","")))</f>
        <v>GVS</v>
      </c>
      <c r="D817" s="14" t="str">
        <f aca="false">IF(B817="","",IFERROR(INDEX(Intramuraal!$F:$F,MATCH(B817,Intramuraal!$A:$A,0)),IFERROR(INDEX(GVS!$F:$F,MATCH(B817,GVS!$A:$A,0)),"onbekend ID")))</f>
        <v>avacopan (Tavneos®)</v>
      </c>
      <c r="E817" s="15" t="n">
        <f aca="false">IF(B817="","",IFERROR(IF(INDEX(Intramuraal!$C:$C,MATCH(B817,Intramuraal!$A:$A,0))="","",INDEX(Intramuraal!$C:$C,MATCH(B817,Intramuraal!$A:$A,0))),IFERROR(IF(INDEX(GVS!$C:$C,MATCH(B817,GVS!$A:$A,0))="","",INDEX(GVS!$C:$C,MATCH(B817,GVS!$A:$A,0))),"")))</f>
        <v>45092</v>
      </c>
      <c r="F817" s="14" t="str">
        <f aca="false">IF(B817="","",IFERROR(IF(INDEX(Intramuraal!$J:$J,MATCH(B817,Intramuraal!$A:$A,0))="","",INDEX(Intramuraal!$J:$J,MATCH(B817,Intramuraal!$A:$A,0))),IFERROR(IF(INDEX(GVS!$J:$J,MATCH(B817,GVS!$A:$A,0))="","",INDEX(GVS!$J:$J,MATCH(B817,GVS!$A:$A,0))),"")))</f>
        <v>Overig</v>
      </c>
      <c r="G817" s="14" t="str">
        <f aca="false">IF(B817="","",IFERROR(IF(INDEX(Intramuraal!$N:$N,MATCH(B817,Intramuraal!$A:$A,0))="","",INDEX(Intramuraal!$N:$N,MATCH(B817,Intramuraal!$A:$A,0))),IFERROR(IF(INDEX(GVS!$N:$N,MATCH(B817,GVS!$A:$A,0))="","",INDEX(GVS!$N:$N,MATCH(B817,GVS!$A:$A,0))),"")))</f>
        <v>Niet-oncologisch (zie Indicatie)</v>
      </c>
      <c r="H817" s="14" t="str">
        <f aca="false">IF(B817="","",IFERROR(IF(INDEX(Intramuraal!$O:$O,MATCH(B817,Intramuraal!$A:$A,0))="","",INDEX(Intramuraal!$O:$O,MATCH(B817,Intramuraal!$A:$A,0))),IFERROR(IF(INDEX(GVS!$O:$O,MATCH(B817,GVS!$A:$A,0))="","",INDEX(GVS!$O:$O,MATCH(B817,GVS!$A:$A,0))),"")))</f>
        <v>1e lijn</v>
      </c>
      <c r="I817" s="14" t="s">
        <v>7580</v>
      </c>
      <c r="J817" s="14" t="s">
        <v>7604</v>
      </c>
      <c r="K817" s="16" t="s">
        <v>10490</v>
      </c>
      <c r="L817" s="14" t="s">
        <v>7586</v>
      </c>
      <c r="M817" s="14" t="s">
        <v>7536</v>
      </c>
      <c r="N817" s="16" t="s">
        <v>10491</v>
      </c>
      <c r="O817" s="14" t="s">
        <v>7607</v>
      </c>
      <c r="P817" s="14" t="s">
        <v>10492</v>
      </c>
      <c r="Q817" s="16"/>
      <c r="R817" s="14" t="s">
        <v>10493</v>
      </c>
      <c r="S817" s="14" t="s">
        <v>10477</v>
      </c>
      <c r="T817" s="15" t="n">
        <v>46289</v>
      </c>
      <c r="U817" s="14" t="s">
        <v>168</v>
      </c>
    </row>
    <row r="818" customFormat="false" ht="57" hidden="false" customHeight="true" outlineLevel="0" collapsed="false">
      <c r="A818" s="14" t="str">
        <f aca="false">IF(B818="","","ARG-"&amp;TEXT(ROW()-1,"0000"))</f>
        <v>ARG-0817</v>
      </c>
      <c r="B818" s="14" t="s">
        <v>6083</v>
      </c>
      <c r="C818" s="14" t="str">
        <f aca="false">IF(B818="","",IF(LEFT(B818,3)="INT","Intramuraal",IF(LEFT(B818,3)="GVS","GVS","")))</f>
        <v>GVS</v>
      </c>
      <c r="D818" s="14" t="str">
        <f aca="false">IF(B818="","",IFERROR(INDEX(Intramuraal!$F:$F,MATCH(B818,Intramuraal!$A:$A,0)),IFERROR(INDEX(GVS!$F:$F,MATCH(B818,GVS!$A:$A,0)),"onbekend ID")))</f>
        <v>nirmatrelvir/ritonavir (Paxlovid®)</v>
      </c>
      <c r="E818" s="15" t="n">
        <f aca="false">IF(B818="","",IFERROR(IF(INDEX(Intramuraal!$C:$C,MATCH(B818,Intramuraal!$A:$A,0))="","",INDEX(Intramuraal!$C:$C,MATCH(B818,Intramuraal!$A:$A,0))),IFERROR(IF(INDEX(GVS!$C:$C,MATCH(B818,GVS!$A:$A,0))="","",INDEX(GVS!$C:$C,MATCH(B818,GVS!$A:$A,0))),"")))</f>
        <v>45120</v>
      </c>
      <c r="F818" s="14" t="str">
        <f aca="false">IF(B818="","",IFERROR(IF(INDEX(Intramuraal!$J:$J,MATCH(B818,Intramuraal!$A:$A,0))="","",INDEX(Intramuraal!$J:$J,MATCH(B818,Intramuraal!$A:$A,0))),IFERROR(IF(INDEX(GVS!$J:$J,MATCH(B818,GVS!$A:$A,0))="","",INDEX(GVS!$J:$J,MATCH(B818,GVS!$A:$A,0))),"")))</f>
        <v>Infectieziekten</v>
      </c>
      <c r="G818" s="14" t="str">
        <f aca="false">IF(B818="","",IFERROR(IF(INDEX(Intramuraal!$N:$N,MATCH(B818,Intramuraal!$A:$A,0))="","",INDEX(Intramuraal!$N:$N,MATCH(B818,Intramuraal!$A:$A,0))),IFERROR(IF(INDEX(GVS!$N:$N,MATCH(B818,GVS!$A:$A,0))="","",INDEX(GVS!$N:$N,MATCH(B818,GVS!$A:$A,0))),"")))</f>
        <v>Niet-oncologisch (zie Indicatie)</v>
      </c>
      <c r="H818" s="14" t="str">
        <f aca="false">IF(B818="","",IFERROR(IF(INDEX(Intramuraal!$O:$O,MATCH(B818,Intramuraal!$A:$A,0))="","",INDEX(Intramuraal!$O:$O,MATCH(B818,Intramuraal!$A:$A,0))),IFERROR(IF(INDEX(GVS!$O:$O,MATCH(B818,GVS!$A:$A,0))="","",INDEX(GVS!$O:$O,MATCH(B818,GVS!$A:$A,0))),"")))</f>
        <v>1e lijn</v>
      </c>
      <c r="I818" s="14" t="s">
        <v>7570</v>
      </c>
      <c r="J818" s="14" t="s">
        <v>2691</v>
      </c>
      <c r="K818" s="16" t="s">
        <v>10494</v>
      </c>
      <c r="L818" s="14" t="s">
        <v>7566</v>
      </c>
      <c r="M818" s="14" t="s">
        <v>7543</v>
      </c>
      <c r="N818" s="16" t="s">
        <v>10495</v>
      </c>
      <c r="O818" s="14" t="s">
        <v>7607</v>
      </c>
      <c r="P818" s="14" t="s">
        <v>10496</v>
      </c>
      <c r="Q818" s="16"/>
      <c r="R818" s="14" t="s">
        <v>10497</v>
      </c>
      <c r="S818" s="14" t="s">
        <v>10477</v>
      </c>
      <c r="T818" s="15" t="n">
        <v>46289</v>
      </c>
      <c r="U818" s="14" t="s">
        <v>168</v>
      </c>
    </row>
    <row r="819" customFormat="false" ht="57" hidden="false" customHeight="true" outlineLevel="0" collapsed="false">
      <c r="A819" s="14" t="str">
        <f aca="false">IF(B819="","","ARG-"&amp;TEXT(ROW()-1,"0000"))</f>
        <v>ARG-0818</v>
      </c>
      <c r="B819" s="14" t="s">
        <v>6165</v>
      </c>
      <c r="C819" s="14" t="str">
        <f aca="false">IF(B819="","",IF(LEFT(B819,3)="INT","Intramuraal",IF(LEFT(B819,3)="GVS","GVS","")))</f>
        <v>GVS</v>
      </c>
      <c r="D819" s="14" t="str">
        <f aca="false">IF(B819="","",IFERROR(INDEX(Intramuraal!$F:$F,MATCH(B819,Intramuraal!$A:$A,0)),IFERROR(INDEX(GVS!$F:$F,MATCH(B819,GVS!$A:$A,0)),"onbekend ID")))</f>
        <v>fenfluramine (Fintepla®)</v>
      </c>
      <c r="E819" s="15" t="n">
        <f aca="false">IF(B819="","",IFERROR(IF(INDEX(Intramuraal!$C:$C,MATCH(B819,Intramuraal!$A:$A,0))="","",INDEX(Intramuraal!$C:$C,MATCH(B819,Intramuraal!$A:$A,0))),IFERROR(IF(INDEX(GVS!$C:$C,MATCH(B819,GVS!$A:$A,0))="","",INDEX(GVS!$C:$C,MATCH(B819,GVS!$A:$A,0))),"")))</f>
        <v>45169</v>
      </c>
      <c r="F819" s="14" t="str">
        <f aca="false">IF(B819="","",IFERROR(IF(INDEX(Intramuraal!$J:$J,MATCH(B819,Intramuraal!$A:$A,0))="","",INDEX(Intramuraal!$J:$J,MATCH(B819,Intramuraal!$A:$A,0))),IFERROR(IF(INDEX(GVS!$J:$J,MATCH(B819,GVS!$A:$A,0))="","",INDEX(GVS!$J:$J,MATCH(B819,GVS!$A:$A,0))),"")))</f>
        <v>Neurologie</v>
      </c>
      <c r="G819" s="14" t="str">
        <f aca="false">IF(B819="","",IFERROR(IF(INDEX(Intramuraal!$N:$N,MATCH(B819,Intramuraal!$A:$A,0))="","",INDEX(Intramuraal!$N:$N,MATCH(B819,Intramuraal!$A:$A,0))),IFERROR(IF(INDEX(GVS!$N:$N,MATCH(B819,GVS!$A:$A,0))="","",INDEX(GVS!$N:$N,MATCH(B819,GVS!$A:$A,0))),"")))</f>
        <v>Niet-oncologisch (zie Indicatie)</v>
      </c>
      <c r="H819" s="14" t="str">
        <f aca="false">IF(B819="","",IFERROR(IF(INDEX(Intramuraal!$O:$O,MATCH(B819,Intramuraal!$A:$A,0))="","",INDEX(Intramuraal!$O:$O,MATCH(B819,Intramuraal!$A:$A,0))),IFERROR(IF(INDEX(GVS!$O:$O,MATCH(B819,GVS!$A:$A,0))="","",INDEX(GVS!$O:$O,MATCH(B819,GVS!$A:$A,0))),"")))</f>
        <v>3e lijn of later</v>
      </c>
      <c r="I819" s="14" t="s">
        <v>7580</v>
      </c>
      <c r="J819" s="14" t="s">
        <v>7604</v>
      </c>
      <c r="K819" s="16" t="s">
        <v>10498</v>
      </c>
      <c r="L819" s="14" t="s">
        <v>7549</v>
      </c>
      <c r="M819" s="14" t="s">
        <v>7543</v>
      </c>
      <c r="N819" s="16" t="s">
        <v>10499</v>
      </c>
      <c r="O819" s="14" t="s">
        <v>7607</v>
      </c>
      <c r="P819" s="14" t="s">
        <v>10500</v>
      </c>
      <c r="Q819" s="16"/>
      <c r="R819" s="14" t="s">
        <v>10501</v>
      </c>
      <c r="S819" s="14" t="s">
        <v>10477</v>
      </c>
      <c r="T819" s="15" t="n">
        <v>46289</v>
      </c>
      <c r="U819" s="14" t="s">
        <v>168</v>
      </c>
    </row>
    <row r="820" customFormat="false" ht="79.5" hidden="false" customHeight="true" outlineLevel="0" collapsed="false">
      <c r="A820" s="14" t="str">
        <f aca="false">IF(B820="","","ARG-"&amp;TEXT(ROW()-1,"0000"))</f>
        <v>ARG-0819</v>
      </c>
      <c r="B820" s="14" t="s">
        <v>6370</v>
      </c>
      <c r="C820" s="14" t="str">
        <f aca="false">IF(B820="","",IF(LEFT(B820,3)="INT","Intramuraal",IF(LEFT(B820,3)="GVS","GVS","")))</f>
        <v>GVS</v>
      </c>
      <c r="D820" s="14" t="str">
        <f aca="false">IF(B820="","",IFERROR(INDEX(Intramuraal!$F:$F,MATCH(B820,Intramuraal!$A:$A,0)),IFERROR(INDEX(GVS!$F:$F,MATCH(B820,GVS!$A:$A,0)),"onbekend ID")))</f>
        <v>mavacamten (Camzyos®)</v>
      </c>
      <c r="E820" s="15" t="n">
        <f aca="false">IF(B820="","",IFERROR(IF(INDEX(Intramuraal!$C:$C,MATCH(B820,Intramuraal!$A:$A,0))="","",INDEX(Intramuraal!$C:$C,MATCH(B820,Intramuraal!$A:$A,0))),IFERROR(IF(INDEX(GVS!$C:$C,MATCH(B820,GVS!$A:$A,0))="","",INDEX(GVS!$C:$C,MATCH(B820,GVS!$A:$A,0))),"")))</f>
        <v>45413</v>
      </c>
      <c r="F820" s="14" t="str">
        <f aca="false">IF(B820="","",IFERROR(IF(INDEX(Intramuraal!$J:$J,MATCH(B820,Intramuraal!$A:$A,0))="","",INDEX(Intramuraal!$J:$J,MATCH(B820,Intramuraal!$A:$A,0))),IFERROR(IF(INDEX(GVS!$J:$J,MATCH(B820,GVS!$A:$A,0))="","",INDEX(GVS!$J:$J,MATCH(B820,GVS!$A:$A,0))),"")))</f>
        <v>Hart / vaat / long</v>
      </c>
      <c r="G820" s="14" t="str">
        <f aca="false">IF(B820="","",IFERROR(IF(INDEX(Intramuraal!$N:$N,MATCH(B820,Intramuraal!$A:$A,0))="","",INDEX(Intramuraal!$N:$N,MATCH(B820,Intramuraal!$A:$A,0))),IFERROR(IF(INDEX(GVS!$N:$N,MATCH(B820,GVS!$A:$A,0))="","",INDEX(GVS!$N:$N,MATCH(B820,GVS!$A:$A,0))),"")))</f>
        <v>Niet-oncologisch (zie Indicatie)</v>
      </c>
      <c r="H820" s="14" t="str">
        <f aca="false">IF(B820="","",IFERROR(IF(INDEX(Intramuraal!$O:$O,MATCH(B820,Intramuraal!$A:$A,0))="","",INDEX(Intramuraal!$O:$O,MATCH(B820,Intramuraal!$A:$A,0))),IFERROR(IF(INDEX(GVS!$O:$O,MATCH(B820,GVS!$A:$A,0))="","",INDEX(GVS!$O:$O,MATCH(B820,GVS!$A:$A,0))),"")))</f>
        <v>2e lijn</v>
      </c>
      <c r="I820" s="14" t="s">
        <v>7532</v>
      </c>
      <c r="J820" s="14" t="s">
        <v>7678</v>
      </c>
      <c r="K820" s="16" t="s">
        <v>10502</v>
      </c>
      <c r="L820" s="14" t="s">
        <v>7535</v>
      </c>
      <c r="M820" s="14" t="s">
        <v>7536</v>
      </c>
      <c r="N820" s="16" t="s">
        <v>10503</v>
      </c>
      <c r="O820" s="14" t="s">
        <v>7607</v>
      </c>
      <c r="P820" s="14" t="s">
        <v>10504</v>
      </c>
      <c r="Q820" s="16"/>
      <c r="R820" s="14" t="s">
        <v>10505</v>
      </c>
      <c r="S820" s="14" t="s">
        <v>10506</v>
      </c>
      <c r="T820" s="15" t="n">
        <v>46289</v>
      </c>
      <c r="U820" s="14" t="s">
        <v>168</v>
      </c>
    </row>
    <row r="821" customFormat="false" ht="90.75" hidden="false" customHeight="true" outlineLevel="0" collapsed="false">
      <c r="A821" s="14" t="str">
        <f aca="false">IF(B821="","","ARG-"&amp;TEXT(ROW()-1,"0000"))</f>
        <v>ARG-0820</v>
      </c>
      <c r="B821" s="14" t="s">
        <v>6370</v>
      </c>
      <c r="C821" s="14" t="str">
        <f aca="false">IF(B821="","",IF(LEFT(B821,3)="INT","Intramuraal",IF(LEFT(B821,3)="GVS","GVS","")))</f>
        <v>GVS</v>
      </c>
      <c r="D821" s="14" t="str">
        <f aca="false">IF(B821="","",IFERROR(INDEX(Intramuraal!$F:$F,MATCH(B821,Intramuraal!$A:$A,0)),IFERROR(INDEX(GVS!$F:$F,MATCH(B821,GVS!$A:$A,0)),"onbekend ID")))</f>
        <v>mavacamten (Camzyos®)</v>
      </c>
      <c r="E821" s="15" t="n">
        <f aca="false">IF(B821="","",IFERROR(IF(INDEX(Intramuraal!$C:$C,MATCH(B821,Intramuraal!$A:$A,0))="","",INDEX(Intramuraal!$C:$C,MATCH(B821,Intramuraal!$A:$A,0))),IFERROR(IF(INDEX(GVS!$C:$C,MATCH(B821,GVS!$A:$A,0))="","",INDEX(GVS!$C:$C,MATCH(B821,GVS!$A:$A,0))),"")))</f>
        <v>45413</v>
      </c>
      <c r="F821" s="14" t="str">
        <f aca="false">IF(B821="","",IFERROR(IF(INDEX(Intramuraal!$J:$J,MATCH(B821,Intramuraal!$A:$A,0))="","",INDEX(Intramuraal!$J:$J,MATCH(B821,Intramuraal!$A:$A,0))),IFERROR(IF(INDEX(GVS!$J:$J,MATCH(B821,GVS!$A:$A,0))="","",INDEX(GVS!$J:$J,MATCH(B821,GVS!$A:$A,0))),"")))</f>
        <v>Hart / vaat / long</v>
      </c>
      <c r="G821" s="14" t="str">
        <f aca="false">IF(B821="","",IFERROR(IF(INDEX(Intramuraal!$N:$N,MATCH(B821,Intramuraal!$A:$A,0))="","",INDEX(Intramuraal!$N:$N,MATCH(B821,Intramuraal!$A:$A,0))),IFERROR(IF(INDEX(GVS!$N:$N,MATCH(B821,GVS!$A:$A,0))="","",INDEX(GVS!$N:$N,MATCH(B821,GVS!$A:$A,0))),"")))</f>
        <v>Niet-oncologisch (zie Indicatie)</v>
      </c>
      <c r="H821" s="14" t="str">
        <f aca="false">IF(B821="","",IFERROR(IF(INDEX(Intramuraal!$O:$O,MATCH(B821,Intramuraal!$A:$A,0))="","",INDEX(Intramuraal!$O:$O,MATCH(B821,Intramuraal!$A:$A,0))),IFERROR(IF(INDEX(GVS!$O:$O,MATCH(B821,GVS!$A:$A,0))="","",INDEX(GVS!$O:$O,MATCH(B821,GVS!$A:$A,0))),"")))</f>
        <v>2e lijn</v>
      </c>
      <c r="I821" s="14" t="s">
        <v>7580</v>
      </c>
      <c r="J821" s="14" t="s">
        <v>7559</v>
      </c>
      <c r="K821" s="16" t="s">
        <v>10507</v>
      </c>
      <c r="L821" s="14" t="s">
        <v>7549</v>
      </c>
      <c r="M821" s="14" t="s">
        <v>7536</v>
      </c>
      <c r="N821" s="16" t="s">
        <v>10508</v>
      </c>
      <c r="O821" s="14" t="s">
        <v>7607</v>
      </c>
      <c r="P821" s="14" t="s">
        <v>10509</v>
      </c>
      <c r="Q821" s="16"/>
      <c r="R821" s="14" t="s">
        <v>10510</v>
      </c>
      <c r="S821" s="14" t="s">
        <v>10506</v>
      </c>
      <c r="T821" s="15" t="n">
        <v>46289</v>
      </c>
      <c r="U821" s="14" t="s">
        <v>168</v>
      </c>
    </row>
    <row r="822" customFormat="false" ht="57" hidden="false" customHeight="true" outlineLevel="0" collapsed="false">
      <c r="A822" s="14" t="str">
        <f aca="false">IF(B822="","","ARG-"&amp;TEXT(ROW()-1,"0000"))</f>
        <v>ARG-0821</v>
      </c>
      <c r="B822" s="14" t="s">
        <v>6390</v>
      </c>
      <c r="C822" s="14" t="str">
        <f aca="false">IF(B822="","",IF(LEFT(B822,3)="INT","Intramuraal",IF(LEFT(B822,3)="GVS","GVS","")))</f>
        <v>GVS</v>
      </c>
      <c r="D822" s="14" t="str">
        <f aca="false">IF(B822="","",IFERROR(INDEX(Intramuraal!$F:$F,MATCH(B822,Intramuraal!$A:$A,0)),IFERROR(INDEX(GVS!$F:$F,MATCH(B822,GVS!$A:$A,0)),"onbekend ID")))</f>
        <v>codeïne alleen nog</v>
      </c>
      <c r="E822" s="15" t="n">
        <f aca="false">IF(B822="","",IFERROR(IF(INDEX(Intramuraal!$C:$C,MATCH(B822,Intramuraal!$A:$A,0))="","",INDEX(Intramuraal!$C:$C,MATCH(B822,Intramuraal!$A:$A,0))),IFERROR(IF(INDEX(GVS!$C:$C,MATCH(B822,GVS!$A:$A,0))="","",INDEX(GVS!$C:$C,MATCH(B822,GVS!$A:$A,0))),"")))</f>
        <v>45426</v>
      </c>
      <c r="F822" s="14" t="str">
        <f aca="false">IF(B822="","",IFERROR(IF(INDEX(Intramuraal!$J:$J,MATCH(B822,Intramuraal!$A:$A,0))="","",INDEX(Intramuraal!$J:$J,MATCH(B822,Intramuraal!$A:$A,0))),IFERROR(IF(INDEX(GVS!$J:$J,MATCH(B822,GVS!$A:$A,0))="","",INDEX(GVS!$J:$J,MATCH(B822,GVS!$A:$A,0))),"")))</f>
        <v>Overig</v>
      </c>
      <c r="G822" s="14" t="str">
        <f aca="false">IF(B822="","",IFERROR(IF(INDEX(Intramuraal!$N:$N,MATCH(B822,Intramuraal!$A:$A,0))="","",INDEX(Intramuraal!$N:$N,MATCH(B822,Intramuraal!$A:$A,0))),IFERROR(IF(INDEX(GVS!$N:$N,MATCH(B822,GVS!$A:$A,0))="","",INDEX(GVS!$N:$N,MATCH(B822,GVS!$A:$A,0))),"")))</f>
        <v>Niet-oncologisch (zie Indicatie)</v>
      </c>
      <c r="H822" s="14" t="str">
        <f aca="false">IF(B822="","",IFERROR(IF(INDEX(Intramuraal!$O:$O,MATCH(B822,Intramuraal!$A:$A,0))="","",INDEX(Intramuraal!$O:$O,MATCH(B822,Intramuraal!$A:$A,0))),IFERROR(IF(INDEX(GVS!$O:$O,MATCH(B822,GVS!$A:$A,0))="","",INDEX(GVS!$O:$O,MATCH(B822,GVS!$A:$A,0))),"")))</f>
        <v>Meerdere lijnen / indicatiebreed</v>
      </c>
      <c r="I822" s="14" t="s">
        <v>7610</v>
      </c>
      <c r="J822" s="14" t="s">
        <v>7611</v>
      </c>
      <c r="K822" s="16" t="s">
        <v>10511</v>
      </c>
      <c r="L822" s="14" t="s">
        <v>7566</v>
      </c>
      <c r="M822" s="14" t="s">
        <v>7536</v>
      </c>
      <c r="N822" s="16" t="s">
        <v>10512</v>
      </c>
      <c r="O822" s="14" t="s">
        <v>7607</v>
      </c>
      <c r="P822" s="14" t="s">
        <v>10513</v>
      </c>
      <c r="Q822" s="16"/>
      <c r="R822" s="14" t="s">
        <v>10514</v>
      </c>
      <c r="S822" s="14" t="s">
        <v>10506</v>
      </c>
      <c r="T822" s="15" t="n">
        <v>46289</v>
      </c>
      <c r="U822" s="14" t="s">
        <v>168</v>
      </c>
    </row>
    <row r="823" customFormat="false" ht="57" hidden="false" customHeight="true" outlineLevel="0" collapsed="false">
      <c r="A823" s="14" t="str">
        <f aca="false">IF(B823="","","ARG-"&amp;TEXT(ROW()-1,"0000"))</f>
        <v>ARG-0822</v>
      </c>
      <c r="B823" s="14" t="s">
        <v>6487</v>
      </c>
      <c r="C823" s="14" t="str">
        <f aca="false">IF(B823="","",IF(LEFT(B823,3)="INT","Intramuraal",IF(LEFT(B823,3)="GVS","GVS","")))</f>
        <v>GVS</v>
      </c>
      <c r="D823" s="14" t="str">
        <f aca="false">IF(B823="","",IFERROR(INDEX(Intramuraal!$F:$F,MATCH(B823,Intramuraal!$A:$A,0)),IFERROR(INDEX(GVS!$F:$F,MATCH(B823,GVS!$A:$A,0)),"onbekend ID")))</f>
        <v>semaglutide (Wegovy®)</v>
      </c>
      <c r="E823" s="15" t="n">
        <f aca="false">IF(B823="","",IFERROR(IF(INDEX(Intramuraal!$C:$C,MATCH(B823,Intramuraal!$A:$A,0))="","",INDEX(Intramuraal!$C:$C,MATCH(B823,Intramuraal!$A:$A,0))),IFERROR(IF(INDEX(GVS!$C:$C,MATCH(B823,GVS!$A:$A,0))="","",INDEX(GVS!$C:$C,MATCH(B823,GVS!$A:$A,0))),"")))</f>
        <v>45485</v>
      </c>
      <c r="F823" s="14" t="str">
        <f aca="false">IF(B823="","",IFERROR(IF(INDEX(Intramuraal!$J:$J,MATCH(B823,Intramuraal!$A:$A,0))="","",INDEX(Intramuraal!$J:$J,MATCH(B823,Intramuraal!$A:$A,0))),IFERROR(IF(INDEX(GVS!$J:$J,MATCH(B823,GVS!$A:$A,0))="","",INDEX(GVS!$J:$J,MATCH(B823,GVS!$A:$A,0))),"")))</f>
        <v>Stofwisseling / endocrinologie / zeldzaam</v>
      </c>
      <c r="G823" s="14" t="str">
        <f aca="false">IF(B823="","",IFERROR(IF(INDEX(Intramuraal!$N:$N,MATCH(B823,Intramuraal!$A:$A,0))="","",INDEX(Intramuraal!$N:$N,MATCH(B823,Intramuraal!$A:$A,0))),IFERROR(IF(INDEX(GVS!$N:$N,MATCH(B823,GVS!$A:$A,0))="","",INDEX(GVS!$N:$N,MATCH(B823,GVS!$A:$A,0))),"")))</f>
        <v>Niet-oncologisch (zie Indicatie)</v>
      </c>
      <c r="H823" s="14" t="str">
        <f aca="false">IF(B823="","",IFERROR(IF(INDEX(Intramuraal!$O:$O,MATCH(B823,Intramuraal!$A:$A,0))="","",INDEX(Intramuraal!$O:$O,MATCH(B823,Intramuraal!$A:$A,0))),IFERROR(IF(INDEX(GVS!$O:$O,MATCH(B823,GVS!$A:$A,0))="","",INDEX(GVS!$O:$O,MATCH(B823,GVS!$A:$A,0))),"")))</f>
        <v>2e lijn</v>
      </c>
      <c r="I823" s="14" t="s">
        <v>7580</v>
      </c>
      <c r="J823" s="14" t="s">
        <v>7659</v>
      </c>
      <c r="K823" s="16" t="s">
        <v>10515</v>
      </c>
      <c r="L823" s="14" t="s">
        <v>7586</v>
      </c>
      <c r="M823" s="14" t="s">
        <v>7536</v>
      </c>
      <c r="N823" s="16" t="s">
        <v>10516</v>
      </c>
      <c r="O823" s="14" t="s">
        <v>7607</v>
      </c>
      <c r="P823" s="14" t="s">
        <v>10517</v>
      </c>
      <c r="Q823" s="16"/>
      <c r="R823" s="14" t="s">
        <v>10518</v>
      </c>
      <c r="S823" s="14" t="s">
        <v>10506</v>
      </c>
      <c r="T823" s="15" t="n">
        <v>46289</v>
      </c>
      <c r="U823" s="14" t="s">
        <v>168</v>
      </c>
    </row>
    <row r="824" customFormat="false" ht="57" hidden="false" customHeight="true" outlineLevel="0" collapsed="false">
      <c r="A824" s="14" t="str">
        <f aca="false">IF(B824="","","ARG-"&amp;TEXT(ROW()-1,"0000"))</f>
        <v>ARG-0823</v>
      </c>
      <c r="B824" s="14" t="s">
        <v>6551</v>
      </c>
      <c r="C824" s="14" t="str">
        <f aca="false">IF(B824="","",IF(LEFT(B824,3)="INT","Intramuraal",IF(LEFT(B824,3)="GVS","GVS","")))</f>
        <v>GVS</v>
      </c>
      <c r="D824" s="14" t="str">
        <f aca="false">IF(B824="","",IFERROR(INDEX(Intramuraal!$F:$F,MATCH(B824,Intramuraal!$A:$A,0)),IFERROR(INDEX(GVS!$F:$F,MATCH(B824,GVS!$A:$A,0)),"onbekend ID")))</f>
        <v>zilucoplan (Zilbrysq®)</v>
      </c>
      <c r="E824" s="15" t="n">
        <f aca="false">IF(B824="","",IFERROR(IF(INDEX(Intramuraal!$C:$C,MATCH(B824,Intramuraal!$A:$A,0))="","",INDEX(Intramuraal!$C:$C,MATCH(B824,Intramuraal!$A:$A,0))),IFERROR(IF(INDEX(GVS!$C:$C,MATCH(B824,GVS!$A:$A,0))="","",INDEX(GVS!$C:$C,MATCH(B824,GVS!$A:$A,0))),"")))</f>
        <v>45533</v>
      </c>
      <c r="F824" s="14" t="str">
        <f aca="false">IF(B824="","",IFERROR(IF(INDEX(Intramuraal!$J:$J,MATCH(B824,Intramuraal!$A:$A,0))="","",INDEX(Intramuraal!$J:$J,MATCH(B824,Intramuraal!$A:$A,0))),IFERROR(IF(INDEX(GVS!$J:$J,MATCH(B824,GVS!$A:$A,0))="","",INDEX(GVS!$J:$J,MATCH(B824,GVS!$A:$A,0))),"")))</f>
        <v>Neurologie</v>
      </c>
      <c r="G824" s="14" t="str">
        <f aca="false">IF(B824="","",IFERROR(IF(INDEX(Intramuraal!$N:$N,MATCH(B824,Intramuraal!$A:$A,0))="","",INDEX(Intramuraal!$N:$N,MATCH(B824,Intramuraal!$A:$A,0))),IFERROR(IF(INDEX(GVS!$N:$N,MATCH(B824,GVS!$A:$A,0))="","",INDEX(GVS!$N:$N,MATCH(B824,GVS!$A:$A,0))),"")))</f>
        <v>Niet-oncologisch (zie Indicatie)</v>
      </c>
      <c r="H824" s="14" t="str">
        <f aca="false">IF(B824="","",IFERROR(IF(INDEX(Intramuraal!$O:$O,MATCH(B824,Intramuraal!$A:$A,0))="","",INDEX(Intramuraal!$O:$O,MATCH(B824,Intramuraal!$A:$A,0))),IFERROR(IF(INDEX(GVS!$O:$O,MATCH(B824,GVS!$A:$A,0))="","",INDEX(GVS!$O:$O,MATCH(B824,GVS!$A:$A,0))),"")))</f>
        <v>3e lijn of later</v>
      </c>
      <c r="I824" s="14" t="s">
        <v>7580</v>
      </c>
      <c r="J824" s="14" t="s">
        <v>7564</v>
      </c>
      <c r="K824" s="16" t="s">
        <v>10519</v>
      </c>
      <c r="L824" s="14" t="s">
        <v>7549</v>
      </c>
      <c r="M824" s="14" t="s">
        <v>7536</v>
      </c>
      <c r="N824" s="16" t="s">
        <v>10520</v>
      </c>
      <c r="O824" s="14" t="s">
        <v>7607</v>
      </c>
      <c r="P824" s="14" t="s">
        <v>10521</v>
      </c>
      <c r="Q824" s="16"/>
      <c r="R824" s="14" t="s">
        <v>10522</v>
      </c>
      <c r="S824" s="14" t="s">
        <v>10506</v>
      </c>
      <c r="T824" s="15" t="n">
        <v>46289</v>
      </c>
      <c r="U824" s="14" t="s">
        <v>168</v>
      </c>
    </row>
    <row r="825" customFormat="false" ht="45.75" hidden="false" customHeight="true" outlineLevel="0" collapsed="false">
      <c r="A825" s="14" t="str">
        <f aca="false">IF(B825="","","ARG-"&amp;TEXT(ROW()-1,"0000"))</f>
        <v>ARG-0824</v>
      </c>
      <c r="B825" s="14" t="s">
        <v>6859</v>
      </c>
      <c r="C825" s="14" t="str">
        <f aca="false">IF(B825="","",IF(LEFT(B825,3)="INT","Intramuraal",IF(LEFT(B825,3)="GVS","GVS","")))</f>
        <v>GVS</v>
      </c>
      <c r="D825" s="14" t="str">
        <f aca="false">IF(B825="","",IFERROR(INDEX(Intramuraal!$F:$F,MATCH(B825,Intramuraal!$A:$A,0)),IFERROR(INDEX(GVS!$F:$F,MATCH(B825,GVS!$A:$A,0)),"onbekend ID")))</f>
        <v>rimegepant (Vydura®)</v>
      </c>
      <c r="E825" s="15" t="n">
        <f aca="false">IF(B825="","",IFERROR(IF(INDEX(Intramuraal!$C:$C,MATCH(B825,Intramuraal!$A:$A,0))="","",INDEX(Intramuraal!$C:$C,MATCH(B825,Intramuraal!$A:$A,0))),IFERROR(IF(INDEX(GVS!$C:$C,MATCH(B825,GVS!$A:$A,0))="","",INDEX(GVS!$C:$C,MATCH(B825,GVS!$A:$A,0))),"")))</f>
        <v>45716</v>
      </c>
      <c r="F825" s="14" t="str">
        <f aca="false">IF(B825="","",IFERROR(IF(INDEX(Intramuraal!$J:$J,MATCH(B825,Intramuraal!$A:$A,0))="","",INDEX(Intramuraal!$J:$J,MATCH(B825,Intramuraal!$A:$A,0))),IFERROR(IF(INDEX(GVS!$J:$J,MATCH(B825,GVS!$A:$A,0))="","",INDEX(GVS!$J:$J,MATCH(B825,GVS!$A:$A,0))),"")))</f>
        <v>Neurologie</v>
      </c>
      <c r="G825" s="14" t="str">
        <f aca="false">IF(B825="","",IFERROR(IF(INDEX(Intramuraal!$N:$N,MATCH(B825,Intramuraal!$A:$A,0))="","",INDEX(Intramuraal!$N:$N,MATCH(B825,Intramuraal!$A:$A,0))),IFERROR(IF(INDEX(GVS!$N:$N,MATCH(B825,GVS!$A:$A,0))="","",INDEX(GVS!$N:$N,MATCH(B825,GVS!$A:$A,0))),"")))</f>
        <v>Niet-oncologisch (zie Indicatie)</v>
      </c>
      <c r="H825" s="14" t="str">
        <f aca="false">IF(B825="","",IFERROR(IF(INDEX(Intramuraal!$O:$O,MATCH(B825,Intramuraal!$A:$A,0))="","",INDEX(Intramuraal!$O:$O,MATCH(B825,Intramuraal!$A:$A,0))),IFERROR(IF(INDEX(GVS!$O:$O,MATCH(B825,GVS!$A:$A,0))="","",INDEX(GVS!$O:$O,MATCH(B825,GVS!$A:$A,0))),"")))</f>
        <v>3e lijn of later</v>
      </c>
      <c r="I825" s="14" t="s">
        <v>7532</v>
      </c>
      <c r="J825" s="14" t="s">
        <v>7564</v>
      </c>
      <c r="K825" s="16" t="s">
        <v>10523</v>
      </c>
      <c r="L825" s="14" t="s">
        <v>7586</v>
      </c>
      <c r="M825" s="14" t="s">
        <v>7536</v>
      </c>
      <c r="N825" s="16" t="s">
        <v>10524</v>
      </c>
      <c r="O825" s="14" t="s">
        <v>7607</v>
      </c>
      <c r="P825" s="14" t="s">
        <v>10525</v>
      </c>
      <c r="Q825" s="16"/>
      <c r="R825" s="14" t="s">
        <v>10526</v>
      </c>
      <c r="S825" s="14" t="s">
        <v>10506</v>
      </c>
      <c r="T825" s="15" t="n">
        <v>46289</v>
      </c>
      <c r="U825" s="14" t="s">
        <v>168</v>
      </c>
    </row>
    <row r="826" customFormat="false" ht="57" hidden="false" customHeight="true" outlineLevel="0" collapsed="false">
      <c r="A826" s="14" t="str">
        <f aca="false">IF(B826="","","ARG-"&amp;TEXT(ROW()-1,"0000"))</f>
        <v>ARG-0825</v>
      </c>
      <c r="B826" s="14" t="s">
        <v>6882</v>
      </c>
      <c r="C826" s="14" t="str">
        <f aca="false">IF(B826="","",IF(LEFT(B826,3)="INT","Intramuraal",IF(LEFT(B826,3)="GVS","GVS","")))</f>
        <v>GVS</v>
      </c>
      <c r="D826" s="14" t="str">
        <f aca="false">IF(B826="","",IFERROR(INDEX(Intramuraal!$F:$F,MATCH(B826,Intramuraal!$A:$A,0)),IFERROR(INDEX(GVS!$F:$F,MATCH(B826,GVS!$A:$A,0)),"onbekend ID")))</f>
        <v>iptacopan (Fabhalta®)</v>
      </c>
      <c r="E826" s="15" t="n">
        <f aca="false">IF(B826="","",IFERROR(IF(INDEX(Intramuraal!$C:$C,MATCH(B826,Intramuraal!$A:$A,0))="","",INDEX(Intramuraal!$C:$C,MATCH(B826,Intramuraal!$A:$A,0))),IFERROR(IF(INDEX(GVS!$C:$C,MATCH(B826,GVS!$A:$A,0))="","",INDEX(GVS!$C:$C,MATCH(B826,GVS!$A:$A,0))),"")))</f>
        <v>45734</v>
      </c>
      <c r="F826" s="14" t="str">
        <f aca="false">IF(B826="","",IFERROR(IF(INDEX(Intramuraal!$J:$J,MATCH(B826,Intramuraal!$A:$A,0))="","",INDEX(Intramuraal!$J:$J,MATCH(B826,Intramuraal!$A:$A,0))),IFERROR(IF(INDEX(GVS!$J:$J,MATCH(B826,GVS!$A:$A,0))="","",INDEX(GVS!$J:$J,MATCH(B826,GVS!$A:$A,0))),"")))</f>
        <v>Hematologie (benigne)</v>
      </c>
      <c r="G826" s="14" t="str">
        <f aca="false">IF(B826="","",IFERROR(IF(INDEX(Intramuraal!$N:$N,MATCH(B826,Intramuraal!$A:$A,0))="","",INDEX(Intramuraal!$N:$N,MATCH(B826,Intramuraal!$A:$A,0))),IFERROR(IF(INDEX(GVS!$N:$N,MATCH(B826,GVS!$A:$A,0))="","",INDEX(GVS!$N:$N,MATCH(B826,GVS!$A:$A,0))),"")))</f>
        <v>Niet-oncologisch (zie Indicatie)</v>
      </c>
      <c r="H826" s="14" t="str">
        <f aca="false">IF(B826="","",IFERROR(IF(INDEX(Intramuraal!$O:$O,MATCH(B826,Intramuraal!$A:$A,0))="","",INDEX(Intramuraal!$O:$O,MATCH(B826,Intramuraal!$A:$A,0))),IFERROR(IF(INDEX(GVS!$O:$O,MATCH(B826,GVS!$A:$A,0))="","",INDEX(GVS!$O:$O,MATCH(B826,GVS!$A:$A,0))),"")))</f>
        <v>2e lijn</v>
      </c>
      <c r="I826" s="14" t="s">
        <v>7580</v>
      </c>
      <c r="J826" s="14" t="s">
        <v>7564</v>
      </c>
      <c r="K826" s="16" t="s">
        <v>10527</v>
      </c>
      <c r="L826" s="14" t="s">
        <v>7549</v>
      </c>
      <c r="M826" s="14" t="s">
        <v>7536</v>
      </c>
      <c r="N826" s="16" t="s">
        <v>10528</v>
      </c>
      <c r="O826" s="14" t="s">
        <v>7607</v>
      </c>
      <c r="P826" s="14" t="s">
        <v>10529</v>
      </c>
      <c r="Q826" s="16"/>
      <c r="R826" s="14" t="s">
        <v>10530</v>
      </c>
      <c r="S826" s="14" t="s">
        <v>10531</v>
      </c>
      <c r="T826" s="15" t="n">
        <v>46289</v>
      </c>
      <c r="U826" s="14" t="s">
        <v>168</v>
      </c>
    </row>
    <row r="827" customFormat="false" ht="45.75" hidden="false" customHeight="true" outlineLevel="0" collapsed="false">
      <c r="A827" s="14" t="str">
        <f aca="false">IF(B827="","","ARG-"&amp;TEXT(ROW()-1,"0000"))</f>
        <v>ARG-0826</v>
      </c>
      <c r="B827" s="14" t="s">
        <v>7026</v>
      </c>
      <c r="C827" s="14" t="str">
        <f aca="false">IF(B827="","",IF(LEFT(B827,3)="INT","Intramuraal",IF(LEFT(B827,3)="GVS","GVS","")))</f>
        <v>GVS</v>
      </c>
      <c r="D827" s="14" t="str">
        <f aca="false">IF(B827="","",IFERROR(INDEX(Intramuraal!$F:$F,MATCH(B827,Intramuraal!$A:$A,0)),IFERROR(INDEX(GVS!$F:$F,MATCH(B827,GVS!$A:$A,0)),"onbekend ID")))</f>
        <v>SGLT2-remmers</v>
      </c>
      <c r="E827" s="15" t="n">
        <f aca="false">IF(B827="","",IFERROR(IF(INDEX(Intramuraal!$C:$C,MATCH(B827,Intramuraal!$A:$A,0))="","",INDEX(Intramuraal!$C:$C,MATCH(B827,Intramuraal!$A:$A,0))),IFERROR(IF(INDEX(GVS!$C:$C,MATCH(B827,GVS!$A:$A,0))="","",INDEX(GVS!$C:$C,MATCH(B827,GVS!$A:$A,0))),"")))</f>
        <v>45839</v>
      </c>
      <c r="F827" s="14" t="str">
        <f aca="false">IF(B827="","",IFERROR(IF(INDEX(Intramuraal!$J:$J,MATCH(B827,Intramuraal!$A:$A,0))="","",INDEX(Intramuraal!$J:$J,MATCH(B827,Intramuraal!$A:$A,0))),IFERROR(IF(INDEX(GVS!$J:$J,MATCH(B827,GVS!$A:$A,0))="","",INDEX(GVS!$J:$J,MATCH(B827,GVS!$A:$A,0))),"")))</f>
        <v>Stofwisseling / endocrinologie / zeldzaam</v>
      </c>
      <c r="G827" s="14" t="str">
        <f aca="false">IF(B827="","",IFERROR(IF(INDEX(Intramuraal!$N:$N,MATCH(B827,Intramuraal!$A:$A,0))="","",INDEX(Intramuraal!$N:$N,MATCH(B827,Intramuraal!$A:$A,0))),IFERROR(IF(INDEX(GVS!$N:$N,MATCH(B827,GVS!$A:$A,0))="","",INDEX(GVS!$N:$N,MATCH(B827,GVS!$A:$A,0))),"")))</f>
        <v>Niet-oncologisch (zie Indicatie)</v>
      </c>
      <c r="H827" s="14" t="str">
        <f aca="false">IF(B827="","",IFERROR(IF(INDEX(Intramuraal!$O:$O,MATCH(B827,Intramuraal!$A:$A,0))="","",INDEX(Intramuraal!$O:$O,MATCH(B827,Intramuraal!$A:$A,0))),IFERROR(IF(INDEX(GVS!$O:$O,MATCH(B827,GVS!$A:$A,0))="","",INDEX(GVS!$O:$O,MATCH(B827,GVS!$A:$A,0))),"")))</f>
        <v>Meerdere lijnen / indicatiebreed</v>
      </c>
      <c r="I827" s="14" t="s">
        <v>7574</v>
      </c>
      <c r="J827" s="14" t="s">
        <v>7575</v>
      </c>
      <c r="K827" s="16" t="s">
        <v>10532</v>
      </c>
      <c r="L827" s="14" t="s">
        <v>7566</v>
      </c>
      <c r="M827" s="14" t="s">
        <v>7536</v>
      </c>
      <c r="N827" s="16" t="s">
        <v>10533</v>
      </c>
      <c r="O827" s="14" t="s">
        <v>7607</v>
      </c>
      <c r="P827" s="14" t="s">
        <v>10534</v>
      </c>
      <c r="Q827" s="16"/>
      <c r="R827" s="14" t="s">
        <v>10535</v>
      </c>
      <c r="S827" s="14" t="s">
        <v>10531</v>
      </c>
      <c r="T827" s="15" t="n">
        <v>46289</v>
      </c>
      <c r="U827" s="14" t="s">
        <v>168</v>
      </c>
    </row>
    <row r="828" customFormat="false" ht="57" hidden="false" customHeight="true" outlineLevel="0" collapsed="false">
      <c r="A828" s="14" t="str">
        <f aca="false">IF(B828="","","ARG-"&amp;TEXT(ROW()-1,"0000"))</f>
        <v>ARG-0827</v>
      </c>
      <c r="B828" s="14" t="s">
        <v>7042</v>
      </c>
      <c r="C828" s="14" t="str">
        <f aca="false">IF(B828="","",IF(LEFT(B828,3)="INT","Intramuraal",IF(LEFT(B828,3)="GVS","GVS","")))</f>
        <v>GVS</v>
      </c>
      <c r="D828" s="14" t="str">
        <f aca="false">IF(B828="","",IFERROR(INDEX(Intramuraal!$F:$F,MATCH(B828,Intramuraal!$A:$A,0)),IFERROR(INDEX(GVS!$F:$F,MATCH(B828,GVS!$A:$A,0)),"onbekend ID")))</f>
        <v>acoramidis (Beyonttra®)</v>
      </c>
      <c r="E828" s="15" t="n">
        <f aca="false">IF(B828="","",IFERROR(IF(INDEX(Intramuraal!$C:$C,MATCH(B828,Intramuraal!$A:$A,0))="","",INDEX(Intramuraal!$C:$C,MATCH(B828,Intramuraal!$A:$A,0))),IFERROR(IF(INDEX(GVS!$C:$C,MATCH(B828,GVS!$A:$A,0))="","",INDEX(GVS!$C:$C,MATCH(B828,GVS!$A:$A,0))),"")))</f>
        <v>45846</v>
      </c>
      <c r="F828" s="14" t="str">
        <f aca="false">IF(B828="","",IFERROR(IF(INDEX(Intramuraal!$J:$J,MATCH(B828,Intramuraal!$A:$A,0))="","",INDEX(Intramuraal!$J:$J,MATCH(B828,Intramuraal!$A:$A,0))),IFERROR(IF(INDEX(GVS!$J:$J,MATCH(B828,GVS!$A:$A,0))="","",INDEX(GVS!$J:$J,MATCH(B828,GVS!$A:$A,0))),"")))</f>
        <v>Hart / vaat / long</v>
      </c>
      <c r="G828" s="14" t="str">
        <f aca="false">IF(B828="","",IFERROR(IF(INDEX(Intramuraal!$N:$N,MATCH(B828,Intramuraal!$A:$A,0))="","",INDEX(Intramuraal!$N:$N,MATCH(B828,Intramuraal!$A:$A,0))),IFERROR(IF(INDEX(GVS!$N:$N,MATCH(B828,GVS!$A:$A,0))="","",INDEX(GVS!$N:$N,MATCH(B828,GVS!$A:$A,0))),"")))</f>
        <v>Niet-oncologisch (zie Indicatie)</v>
      </c>
      <c r="H828" s="14" t="str">
        <f aca="false">IF(B828="","",IFERROR(IF(INDEX(Intramuraal!$O:$O,MATCH(B828,Intramuraal!$A:$A,0))="","",INDEX(Intramuraal!$O:$O,MATCH(B828,Intramuraal!$A:$A,0))),IFERROR(IF(INDEX(GVS!$O:$O,MATCH(B828,GVS!$A:$A,0))="","",INDEX(GVS!$O:$O,MATCH(B828,GVS!$A:$A,0))),"")))</f>
        <v>1e lijn</v>
      </c>
      <c r="I828" s="14" t="s">
        <v>7580</v>
      </c>
      <c r="J828" s="14" t="s">
        <v>7604</v>
      </c>
      <c r="K828" s="16" t="s">
        <v>10536</v>
      </c>
      <c r="L828" s="14" t="s">
        <v>7549</v>
      </c>
      <c r="M828" s="14" t="s">
        <v>7536</v>
      </c>
      <c r="N828" s="16" t="s">
        <v>10537</v>
      </c>
      <c r="O828" s="14" t="s">
        <v>7607</v>
      </c>
      <c r="P828" s="14" t="s">
        <v>10538</v>
      </c>
      <c r="Q828" s="16"/>
      <c r="R828" s="14" t="s">
        <v>10539</v>
      </c>
      <c r="S828" s="14" t="s">
        <v>10531</v>
      </c>
      <c r="T828" s="15" t="n">
        <v>46289</v>
      </c>
      <c r="U828" s="14" t="s">
        <v>168</v>
      </c>
    </row>
    <row r="829" customFormat="false" ht="68.25" hidden="false" customHeight="true" outlineLevel="0" collapsed="false">
      <c r="A829" s="14" t="str">
        <f aca="false">IF(B829="","","ARG-"&amp;TEXT(ROW()-1,"0000"))</f>
        <v>ARG-0828</v>
      </c>
      <c r="B829" s="14" t="s">
        <v>7078</v>
      </c>
      <c r="C829" s="14" t="str">
        <f aca="false">IF(B829="","",IF(LEFT(B829,3)="INT","Intramuraal",IF(LEFT(B829,3)="GVS","GVS","")))</f>
        <v>GVS</v>
      </c>
      <c r="D829" s="14" t="str">
        <f aca="false">IF(B829="","",IFERROR(INDEX(Intramuraal!$F:$F,MATCH(B829,Intramuraal!$A:$A,0)),IFERROR(INDEX(GVS!$F:$F,MATCH(B829,GVS!$A:$A,0)),"onbekend ID")))</f>
        <v>omaveloxolon (Skyclarys®)</v>
      </c>
      <c r="E829" s="15" t="n">
        <f aca="false">IF(B829="","",IFERROR(IF(INDEX(Intramuraal!$C:$C,MATCH(B829,Intramuraal!$A:$A,0))="","",INDEX(Intramuraal!$C:$C,MATCH(B829,Intramuraal!$A:$A,0))),IFERROR(IF(INDEX(GVS!$C:$C,MATCH(B829,GVS!$A:$A,0))="","",INDEX(GVS!$C:$C,MATCH(B829,GVS!$A:$A,0))),"")))</f>
        <v>45869</v>
      </c>
      <c r="F829" s="14" t="str">
        <f aca="false">IF(B829="","",IFERROR(IF(INDEX(Intramuraal!$J:$J,MATCH(B829,Intramuraal!$A:$A,0))="","",INDEX(Intramuraal!$J:$J,MATCH(B829,Intramuraal!$A:$A,0))),IFERROR(IF(INDEX(GVS!$J:$J,MATCH(B829,GVS!$A:$A,0))="","",INDEX(GVS!$J:$J,MATCH(B829,GVS!$A:$A,0))),"")))</f>
        <v>Neurologie</v>
      </c>
      <c r="G829" s="14" t="str">
        <f aca="false">IF(B829="","",IFERROR(IF(INDEX(Intramuraal!$N:$N,MATCH(B829,Intramuraal!$A:$A,0))="","",INDEX(Intramuraal!$N:$N,MATCH(B829,Intramuraal!$A:$A,0))),IFERROR(IF(INDEX(GVS!$N:$N,MATCH(B829,GVS!$A:$A,0))="","",INDEX(GVS!$N:$N,MATCH(B829,GVS!$A:$A,0))),"")))</f>
        <v>Niet-oncologisch (zie Indicatie)</v>
      </c>
      <c r="H829" s="14" t="str">
        <f aca="false">IF(B829="","",IFERROR(IF(INDEX(Intramuraal!$O:$O,MATCH(B829,Intramuraal!$A:$A,0))="","",INDEX(Intramuraal!$O:$O,MATCH(B829,Intramuraal!$A:$A,0))),IFERROR(IF(INDEX(GVS!$O:$O,MATCH(B829,GVS!$A:$A,0))="","",INDEX(GVS!$O:$O,MATCH(B829,GVS!$A:$A,0))),"")))</f>
        <v>1e lijn</v>
      </c>
      <c r="I829" s="14" t="s">
        <v>7580</v>
      </c>
      <c r="J829" s="14" t="s">
        <v>10057</v>
      </c>
      <c r="K829" s="16" t="s">
        <v>10540</v>
      </c>
      <c r="L829" s="14" t="s">
        <v>7586</v>
      </c>
      <c r="M829" s="14" t="s">
        <v>7536</v>
      </c>
      <c r="N829" s="16" t="s">
        <v>10541</v>
      </c>
      <c r="O829" s="14" t="s">
        <v>7607</v>
      </c>
      <c r="P829" s="14" t="s">
        <v>10542</v>
      </c>
      <c r="Q829" s="16"/>
      <c r="R829" s="14" t="s">
        <v>10543</v>
      </c>
      <c r="S829" s="14" t="s">
        <v>10531</v>
      </c>
      <c r="T829" s="15" t="n">
        <v>46289</v>
      </c>
      <c r="U829" s="14" t="s">
        <v>168</v>
      </c>
    </row>
    <row r="830" customFormat="false" ht="45.75" hidden="false" customHeight="true" outlineLevel="0" collapsed="false">
      <c r="A830" s="14" t="str">
        <f aca="false">IF(B830="","","ARG-"&amp;TEXT(ROW()-1,"0000"))</f>
        <v>ARG-0829</v>
      </c>
      <c r="B830" s="14" t="s">
        <v>7201</v>
      </c>
      <c r="C830" s="14" t="str">
        <f aca="false">IF(B830="","",IF(LEFT(B830,3)="INT","Intramuraal",IF(LEFT(B830,3)="GVS","GVS","")))</f>
        <v>GVS</v>
      </c>
      <c r="D830" s="14" t="str">
        <f aca="false">IF(B830="","",IFERROR(INDEX(Intramuraal!$F:$F,MATCH(B830,Intramuraal!$A:$A,0)),IFERROR(INDEX(GVS!$F:$F,MATCH(B830,GVS!$A:$A,0)),"onbekend ID")))</f>
        <v>elexacaftor/tezacaftor/ivacaftor (Kaftrio®) met ivacaftor (Kalydeco®)</v>
      </c>
      <c r="E830" s="15" t="n">
        <f aca="false">IF(B830="","",IFERROR(IF(INDEX(Intramuraal!$C:$C,MATCH(B830,Intramuraal!$A:$A,0))="","",INDEX(Intramuraal!$C:$C,MATCH(B830,Intramuraal!$A:$A,0))),IFERROR(IF(INDEX(GVS!$C:$C,MATCH(B830,GVS!$A:$A,0))="","",INDEX(GVS!$C:$C,MATCH(B830,GVS!$A:$A,0))),"")))</f>
        <v>45961</v>
      </c>
      <c r="F830" s="14" t="str">
        <f aca="false">IF(B830="","",IFERROR(IF(INDEX(Intramuraal!$J:$J,MATCH(B830,Intramuraal!$A:$A,0))="","",INDEX(Intramuraal!$J:$J,MATCH(B830,Intramuraal!$A:$A,0))),IFERROR(IF(INDEX(GVS!$J:$J,MATCH(B830,GVS!$A:$A,0))="","",INDEX(GVS!$J:$J,MATCH(B830,GVS!$A:$A,0))),"")))</f>
        <v>Hart / vaat / long</v>
      </c>
      <c r="G830" s="14" t="str">
        <f aca="false">IF(B830="","",IFERROR(IF(INDEX(Intramuraal!$N:$N,MATCH(B830,Intramuraal!$A:$A,0))="","",INDEX(Intramuraal!$N:$N,MATCH(B830,Intramuraal!$A:$A,0))),IFERROR(IF(INDEX(GVS!$N:$N,MATCH(B830,GVS!$A:$A,0))="","",INDEX(GVS!$N:$N,MATCH(B830,GVS!$A:$A,0))),"")))</f>
        <v>Niet-oncologisch (zie Indicatie)</v>
      </c>
      <c r="H830" s="14" t="str">
        <f aca="false">IF(B830="","",IFERROR(IF(INDEX(Intramuraal!$O:$O,MATCH(B830,Intramuraal!$A:$A,0))="","",INDEX(Intramuraal!$O:$O,MATCH(B830,Intramuraal!$A:$A,0))),IFERROR(IF(INDEX(GVS!$O:$O,MATCH(B830,GVS!$A:$A,0))="","",INDEX(GVS!$O:$O,MATCH(B830,GVS!$A:$A,0))),"")))</f>
        <v>Meerdere lijnen / indicatiebreed</v>
      </c>
      <c r="I830" s="14" t="s">
        <v>7580</v>
      </c>
      <c r="J830" s="14" t="s">
        <v>7604</v>
      </c>
      <c r="K830" s="16" t="s">
        <v>10544</v>
      </c>
      <c r="L830" s="14" t="s">
        <v>7586</v>
      </c>
      <c r="M830" s="14" t="s">
        <v>7536</v>
      </c>
      <c r="N830" s="16" t="s">
        <v>10545</v>
      </c>
      <c r="O830" s="14" t="s">
        <v>7607</v>
      </c>
      <c r="P830" s="14" t="s">
        <v>10546</v>
      </c>
      <c r="Q830" s="16"/>
      <c r="R830" s="14" t="s">
        <v>10547</v>
      </c>
      <c r="S830" s="14" t="s">
        <v>10531</v>
      </c>
      <c r="T830" s="15" t="n">
        <v>46289</v>
      </c>
      <c r="U830" s="14" t="s">
        <v>168</v>
      </c>
    </row>
    <row r="831" customFormat="false" ht="68.25" hidden="false" customHeight="true" outlineLevel="0" collapsed="false">
      <c r="A831" s="14" t="str">
        <f aca="false">IF(B831="","","ARG-"&amp;TEXT(ROW()-1,"0000"))</f>
        <v>ARG-0830</v>
      </c>
      <c r="B831" s="14" t="s">
        <v>7451</v>
      </c>
      <c r="C831" s="14" t="str">
        <f aca="false">IF(B831="","",IF(LEFT(B831,3)="INT","Intramuraal",IF(LEFT(B831,3)="GVS","GVS","")))</f>
        <v>GVS</v>
      </c>
      <c r="D831" s="14" t="str">
        <f aca="false">IF(B831="","",IFERROR(INDEX(Intramuraal!$F:$F,MATCH(B831,Intramuraal!$A:$A,0)),IFERROR(INDEX(GVS!$F:$F,MATCH(B831,GVS!$A:$A,0)),"onbekend ID")))</f>
        <v>n.v.t. (klassebreed / beleidsadvies)</v>
      </c>
      <c r="E831" s="15" t="n">
        <f aca="false">IF(B831="","",IFERROR(IF(INDEX(Intramuraal!$C:$C,MATCH(B831,Intramuraal!$A:$A,0))="","",INDEX(Intramuraal!$C:$C,MATCH(B831,Intramuraal!$A:$A,0))),IFERROR(IF(INDEX(GVS!$C:$C,MATCH(B831,GVS!$A:$A,0))="","",INDEX(GVS!$C:$C,MATCH(B831,GVS!$A:$A,0))),"")))</f>
        <v>44690</v>
      </c>
      <c r="F831" s="14" t="str">
        <f aca="false">IF(B831="","",IFERROR(IF(INDEX(Intramuraal!$J:$J,MATCH(B831,Intramuraal!$A:$A,0))="","",INDEX(Intramuraal!$J:$J,MATCH(B831,Intramuraal!$A:$A,0))),IFERROR(IF(INDEX(GVS!$J:$J,MATCH(B831,GVS!$A:$A,0))="","",INDEX(GVS!$J:$J,MATCH(B831,GVS!$A:$A,0))),"")))</f>
        <v>Overig</v>
      </c>
      <c r="G831" s="14" t="str">
        <f aca="false">IF(B831="","",IFERROR(IF(INDEX(Intramuraal!$N:$N,MATCH(B831,Intramuraal!$A:$A,0))="","",INDEX(Intramuraal!$N:$N,MATCH(B831,Intramuraal!$A:$A,0))),IFERROR(IF(INDEX(GVS!$N:$N,MATCH(B831,GVS!$A:$A,0))="","",INDEX(GVS!$N:$N,MATCH(B831,GVS!$A:$A,0))),"")))</f>
        <v>Niet-oncologisch (zie Indicatie)</v>
      </c>
      <c r="H831" s="14" t="str">
        <f aca="false">IF(B831="","",IFERROR(IF(INDEX(Intramuraal!$O:$O,MATCH(B831,Intramuraal!$A:$A,0))="","",INDEX(Intramuraal!$O:$O,MATCH(B831,Intramuraal!$A:$A,0))),IFERROR(IF(INDEX(GVS!$O:$O,MATCH(B831,GVS!$A:$A,0))="","",INDEX(GVS!$O:$O,MATCH(B831,GVS!$A:$A,0))),"")))</f>
        <v>1e lijn</v>
      </c>
      <c r="I831" s="14" t="s">
        <v>7610</v>
      </c>
      <c r="J831" s="14" t="s">
        <v>7611</v>
      </c>
      <c r="K831" s="16" t="s">
        <v>10548</v>
      </c>
      <c r="L831" s="14" t="s">
        <v>7566</v>
      </c>
      <c r="M831" s="14" t="s">
        <v>7536</v>
      </c>
      <c r="N831" s="16" t="s">
        <v>10549</v>
      </c>
      <c r="O831" s="14" t="s">
        <v>7607</v>
      </c>
      <c r="P831" s="14" t="s">
        <v>10550</v>
      </c>
      <c r="Q831" s="16"/>
      <c r="R831" s="14" t="s">
        <v>10551</v>
      </c>
      <c r="S831" s="14" t="s">
        <v>10531</v>
      </c>
      <c r="T831" s="15" t="n">
        <v>46289</v>
      </c>
      <c r="U831" s="14" t="s">
        <v>168</v>
      </c>
    </row>
    <row r="832" customFormat="false" ht="57" hidden="false" customHeight="true" outlineLevel="0" collapsed="false">
      <c r="A832" s="14" t="str">
        <f aca="false">IF(B832="","","ARG-"&amp;TEXT(ROW()-1,"0000"))</f>
        <v>ARG-0831</v>
      </c>
      <c r="B832" s="14" t="s">
        <v>7475</v>
      </c>
      <c r="C832" s="14" t="str">
        <f aca="false">IF(B832="","",IF(LEFT(B832,3)="INT","Intramuraal",IF(LEFT(B832,3)="GVS","GVS","")))</f>
        <v>GVS</v>
      </c>
      <c r="D832" s="14" t="str">
        <f aca="false">IF(B832="","",IFERROR(INDEX(Intramuraal!$F:$F,MATCH(B832,Intramuraal!$A:$A,0)),IFERROR(INDEX(GVS!$F:$F,MATCH(B832,GVS!$A:$A,0)),"onbekend ID")))</f>
        <v>n.v.t. (klassebreed / beleidsadvies)</v>
      </c>
      <c r="E832" s="15" t="n">
        <f aca="false">IF(B832="","",IFERROR(IF(INDEX(Intramuraal!$C:$C,MATCH(B832,Intramuraal!$A:$A,0))="","",INDEX(Intramuraal!$C:$C,MATCH(B832,Intramuraal!$A:$A,0))),IFERROR(IF(INDEX(GVS!$C:$C,MATCH(B832,GVS!$A:$A,0))="","",INDEX(GVS!$C:$C,MATCH(B832,GVS!$A:$A,0))),"")))</f>
        <v>44985</v>
      </c>
      <c r="F832" s="14" t="str">
        <f aca="false">IF(B832="","",IFERROR(IF(INDEX(Intramuraal!$J:$J,MATCH(B832,Intramuraal!$A:$A,0))="","",INDEX(Intramuraal!$J:$J,MATCH(B832,Intramuraal!$A:$A,0))),IFERROR(IF(INDEX(GVS!$J:$J,MATCH(B832,GVS!$A:$A,0))="","",INDEX(GVS!$J:$J,MATCH(B832,GVS!$A:$A,0))),"")))</f>
        <v>Overig</v>
      </c>
      <c r="G832" s="14" t="str">
        <f aca="false">IF(B832="","",IFERROR(IF(INDEX(Intramuraal!$N:$N,MATCH(B832,Intramuraal!$A:$A,0))="","",INDEX(Intramuraal!$N:$N,MATCH(B832,Intramuraal!$A:$A,0))),IFERROR(IF(INDEX(GVS!$N:$N,MATCH(B832,GVS!$A:$A,0))="","",INDEX(GVS!$N:$N,MATCH(B832,GVS!$A:$A,0))),"")))</f>
        <v>Niet-oncologisch (zie Indicatie)</v>
      </c>
      <c r="H832" s="14" t="str">
        <f aca="false">IF(B832="","",IFERROR(IF(INDEX(Intramuraal!$O:$O,MATCH(B832,Intramuraal!$A:$A,0))="","",INDEX(Intramuraal!$O:$O,MATCH(B832,Intramuraal!$A:$A,0))),IFERROR(IF(INDEX(GVS!$O:$O,MATCH(B832,GVS!$A:$A,0))="","",INDEX(GVS!$O:$O,MATCH(B832,GVS!$A:$A,0))),"")))</f>
        <v>Meerdere lijnen / indicatiebreed</v>
      </c>
      <c r="I832" s="14" t="s">
        <v>7574</v>
      </c>
      <c r="J832" s="14" t="s">
        <v>7575</v>
      </c>
      <c r="K832" s="16" t="s">
        <v>10552</v>
      </c>
      <c r="L832" s="14" t="s">
        <v>7566</v>
      </c>
      <c r="M832" s="14" t="s">
        <v>7543</v>
      </c>
      <c r="N832" s="16" t="s">
        <v>10553</v>
      </c>
      <c r="O832" s="14" t="s">
        <v>7607</v>
      </c>
      <c r="P832" s="14" t="s">
        <v>10554</v>
      </c>
      <c r="Q832" s="16"/>
      <c r="R832" s="14" t="s">
        <v>10555</v>
      </c>
      <c r="S832" s="14" t="s">
        <v>10531</v>
      </c>
      <c r="T832" s="15" t="n">
        <v>46289</v>
      </c>
      <c r="U832" s="14" t="s">
        <v>168</v>
      </c>
    </row>
    <row r="833" customFormat="false" ht="79.5" hidden="false" customHeight="true" outlineLevel="0" collapsed="false">
      <c r="A833" s="14" t="str">
        <f aca="false">IF(B833="","","ARG-"&amp;TEXT(ROW()-1,"0000"))</f>
        <v>ARG-0832</v>
      </c>
      <c r="B833" s="14" t="s">
        <v>2889</v>
      </c>
      <c r="C833" s="14" t="str">
        <f aca="false">IF(B833="","",IF(LEFT(B833,3)="INT","Intramuraal",IF(LEFT(B833,3)="GVS","GVS","")))</f>
        <v>GVS</v>
      </c>
      <c r="D833" s="14" t="str">
        <f aca="false">IF(B833="","",IFERROR(INDEX(Intramuraal!$F:$F,MATCH(B833,Intramuraal!$A:$A,0)),IFERROR(INDEX(GVS!$F:$F,MATCH(B833,GVS!$A:$A,0)),"onbekend ID")))</f>
        <v>lomitapide (Lojuxta®)</v>
      </c>
      <c r="E833" s="15" t="n">
        <f aca="false">IF(B833="","",IFERROR(IF(INDEX(Intramuraal!$C:$C,MATCH(B833,Intramuraal!$A:$A,0))="","",INDEX(Intramuraal!$C:$C,MATCH(B833,Intramuraal!$A:$A,0))),IFERROR(IF(INDEX(GVS!$C:$C,MATCH(B833,GVS!$A:$A,0))="","",INDEX(GVS!$C:$C,MATCH(B833,GVS!$A:$A,0))),"")))</f>
        <v>42086</v>
      </c>
      <c r="F833" s="14" t="str">
        <f aca="false">IF(B833="","",IFERROR(IF(INDEX(Intramuraal!$J:$J,MATCH(B833,Intramuraal!$A:$A,0))="","",INDEX(Intramuraal!$J:$J,MATCH(B833,Intramuraal!$A:$A,0))),IFERROR(IF(INDEX(GVS!$J:$J,MATCH(B833,GVS!$A:$A,0))="","",INDEX(GVS!$J:$J,MATCH(B833,GVS!$A:$A,0))),"")))</f>
        <v>Hart / vaat / long</v>
      </c>
      <c r="G833" s="14" t="str">
        <f aca="false">IF(B833="","",IFERROR(IF(INDEX(Intramuraal!$N:$N,MATCH(B833,Intramuraal!$A:$A,0))="","",INDEX(Intramuraal!$N:$N,MATCH(B833,Intramuraal!$A:$A,0))),IFERROR(IF(INDEX(GVS!$N:$N,MATCH(B833,GVS!$A:$A,0))="","",INDEX(GVS!$N:$N,MATCH(B833,GVS!$A:$A,0))),"")))</f>
        <v>Niet-oncologisch (zie Indicatie)</v>
      </c>
      <c r="H833" s="14" t="str">
        <f aca="false">IF(B833="","",IFERROR(IF(INDEX(Intramuraal!$O:$O,MATCH(B833,Intramuraal!$A:$A,0))="","",INDEX(Intramuraal!$O:$O,MATCH(B833,Intramuraal!$A:$A,0))),IFERROR(IF(INDEX(GVS!$O:$O,MATCH(B833,GVS!$A:$A,0))="","",INDEX(GVS!$O:$O,MATCH(B833,GVS!$A:$A,0))),"")))</f>
        <v>3e lijn of later</v>
      </c>
      <c r="I833" s="14" t="s">
        <v>7532</v>
      </c>
      <c r="J833" s="14" t="s">
        <v>7547</v>
      </c>
      <c r="K833" s="16" t="s">
        <v>10556</v>
      </c>
      <c r="L833" s="14" t="s">
        <v>7535</v>
      </c>
      <c r="M833" s="14" t="s">
        <v>7536</v>
      </c>
      <c r="N833" s="16" t="s">
        <v>10557</v>
      </c>
      <c r="O833" s="14" t="s">
        <v>7607</v>
      </c>
      <c r="P833" s="14" t="s">
        <v>10558</v>
      </c>
      <c r="Q833" s="16"/>
      <c r="R833" s="14" t="s">
        <v>10559</v>
      </c>
      <c r="S833" s="14" t="s">
        <v>10560</v>
      </c>
      <c r="T833" s="15" t="n">
        <v>46289</v>
      </c>
      <c r="U833" s="14" t="s">
        <v>168</v>
      </c>
    </row>
    <row r="834" customFormat="false" ht="79.5" hidden="false" customHeight="true" outlineLevel="0" collapsed="false">
      <c r="A834" s="14" t="str">
        <f aca="false">IF(B834="","","ARG-"&amp;TEXT(ROW()-1,"0000"))</f>
        <v>ARG-0833</v>
      </c>
      <c r="B834" s="14" t="s">
        <v>2889</v>
      </c>
      <c r="C834" s="14" t="str">
        <f aca="false">IF(B834="","",IF(LEFT(B834,3)="INT","Intramuraal",IF(LEFT(B834,3)="GVS","GVS","")))</f>
        <v>GVS</v>
      </c>
      <c r="D834" s="14" t="str">
        <f aca="false">IF(B834="","",IFERROR(INDEX(Intramuraal!$F:$F,MATCH(B834,Intramuraal!$A:$A,0)),IFERROR(INDEX(GVS!$F:$F,MATCH(B834,GVS!$A:$A,0)),"onbekend ID")))</f>
        <v>lomitapide (Lojuxta®)</v>
      </c>
      <c r="E834" s="15" t="n">
        <f aca="false">IF(B834="","",IFERROR(IF(INDEX(Intramuraal!$C:$C,MATCH(B834,Intramuraal!$A:$A,0))="","",INDEX(Intramuraal!$C:$C,MATCH(B834,Intramuraal!$A:$A,0))),IFERROR(IF(INDEX(GVS!$C:$C,MATCH(B834,GVS!$A:$A,0))="","",INDEX(GVS!$C:$C,MATCH(B834,GVS!$A:$A,0))),"")))</f>
        <v>42086</v>
      </c>
      <c r="F834" s="14" t="str">
        <f aca="false">IF(B834="","",IFERROR(IF(INDEX(Intramuraal!$J:$J,MATCH(B834,Intramuraal!$A:$A,0))="","",INDEX(Intramuraal!$J:$J,MATCH(B834,Intramuraal!$A:$A,0))),IFERROR(IF(INDEX(GVS!$J:$J,MATCH(B834,GVS!$A:$A,0))="","",INDEX(GVS!$J:$J,MATCH(B834,GVS!$A:$A,0))),"")))</f>
        <v>Hart / vaat / long</v>
      </c>
      <c r="G834" s="14" t="str">
        <f aca="false">IF(B834="","",IFERROR(IF(INDEX(Intramuraal!$N:$N,MATCH(B834,Intramuraal!$A:$A,0))="","",INDEX(Intramuraal!$N:$N,MATCH(B834,Intramuraal!$A:$A,0))),IFERROR(IF(INDEX(GVS!$N:$N,MATCH(B834,GVS!$A:$A,0))="","",INDEX(GVS!$N:$N,MATCH(B834,GVS!$A:$A,0))),"")))</f>
        <v>Niet-oncologisch (zie Indicatie)</v>
      </c>
      <c r="H834" s="14" t="str">
        <f aca="false">IF(B834="","",IFERROR(IF(INDEX(Intramuraal!$O:$O,MATCH(B834,Intramuraal!$A:$A,0))="","",INDEX(Intramuraal!$O:$O,MATCH(B834,Intramuraal!$A:$A,0))),IFERROR(IF(INDEX(GVS!$O:$O,MATCH(B834,GVS!$A:$A,0))="","",INDEX(GVS!$O:$O,MATCH(B834,GVS!$A:$A,0))),"")))</f>
        <v>3e lijn of later</v>
      </c>
      <c r="I834" s="14" t="s">
        <v>7532</v>
      </c>
      <c r="J834" s="14" t="s">
        <v>7673</v>
      </c>
      <c r="K834" s="16" t="s">
        <v>10561</v>
      </c>
      <c r="L834" s="14" t="s">
        <v>7549</v>
      </c>
      <c r="M834" s="14" t="s">
        <v>7543</v>
      </c>
      <c r="N834" s="16" t="s">
        <v>10562</v>
      </c>
      <c r="O834" s="14" t="s">
        <v>7633</v>
      </c>
      <c r="P834" s="14" t="s">
        <v>10563</v>
      </c>
      <c r="Q834" s="16"/>
      <c r="R834" s="14" t="s">
        <v>10564</v>
      </c>
      <c r="S834" s="14" t="s">
        <v>10560</v>
      </c>
      <c r="T834" s="15" t="n">
        <v>46289</v>
      </c>
      <c r="U834" s="14" t="s">
        <v>168</v>
      </c>
    </row>
    <row r="835" customFormat="false" ht="79.5" hidden="false" customHeight="true" outlineLevel="0" collapsed="false">
      <c r="A835" s="14" t="str">
        <f aca="false">IF(B835="","","ARG-"&amp;TEXT(ROW()-1,"0000"))</f>
        <v>ARG-0834</v>
      </c>
      <c r="B835" s="14" t="s">
        <v>2889</v>
      </c>
      <c r="C835" s="14" t="str">
        <f aca="false">IF(B835="","",IF(LEFT(B835,3)="INT","Intramuraal",IF(LEFT(B835,3)="GVS","GVS","")))</f>
        <v>GVS</v>
      </c>
      <c r="D835" s="14" t="str">
        <f aca="false">IF(B835="","",IFERROR(INDEX(Intramuraal!$F:$F,MATCH(B835,Intramuraal!$A:$A,0)),IFERROR(INDEX(GVS!$F:$F,MATCH(B835,GVS!$A:$A,0)),"onbekend ID")))</f>
        <v>lomitapide (Lojuxta®)</v>
      </c>
      <c r="E835" s="15" t="n">
        <f aca="false">IF(B835="","",IFERROR(IF(INDEX(Intramuraal!$C:$C,MATCH(B835,Intramuraal!$A:$A,0))="","",INDEX(Intramuraal!$C:$C,MATCH(B835,Intramuraal!$A:$A,0))),IFERROR(IF(INDEX(GVS!$C:$C,MATCH(B835,GVS!$A:$A,0))="","",INDEX(GVS!$C:$C,MATCH(B835,GVS!$A:$A,0))),"")))</f>
        <v>42086</v>
      </c>
      <c r="F835" s="14" t="str">
        <f aca="false">IF(B835="","",IFERROR(IF(INDEX(Intramuraal!$J:$J,MATCH(B835,Intramuraal!$A:$A,0))="","",INDEX(Intramuraal!$J:$J,MATCH(B835,Intramuraal!$A:$A,0))),IFERROR(IF(INDEX(GVS!$J:$J,MATCH(B835,GVS!$A:$A,0))="","",INDEX(GVS!$J:$J,MATCH(B835,GVS!$A:$A,0))),"")))</f>
        <v>Hart / vaat / long</v>
      </c>
      <c r="G835" s="14" t="str">
        <f aca="false">IF(B835="","",IFERROR(IF(INDEX(Intramuraal!$N:$N,MATCH(B835,Intramuraal!$A:$A,0))="","",INDEX(Intramuraal!$N:$N,MATCH(B835,Intramuraal!$A:$A,0))),IFERROR(IF(INDEX(GVS!$N:$N,MATCH(B835,GVS!$A:$A,0))="","",INDEX(GVS!$N:$N,MATCH(B835,GVS!$A:$A,0))),"")))</f>
        <v>Niet-oncologisch (zie Indicatie)</v>
      </c>
      <c r="H835" s="14" t="str">
        <f aca="false">IF(B835="","",IFERROR(IF(INDEX(Intramuraal!$O:$O,MATCH(B835,Intramuraal!$A:$A,0))="","",INDEX(Intramuraal!$O:$O,MATCH(B835,Intramuraal!$A:$A,0))),IFERROR(IF(INDEX(GVS!$O:$O,MATCH(B835,GVS!$A:$A,0))="","",INDEX(GVS!$O:$O,MATCH(B835,GVS!$A:$A,0))),"")))</f>
        <v>3e lijn of later</v>
      </c>
      <c r="I835" s="14" t="s">
        <v>7570</v>
      </c>
      <c r="J835" s="14" t="s">
        <v>7604</v>
      </c>
      <c r="K835" s="16" t="s">
        <v>10565</v>
      </c>
      <c r="L835" s="14" t="s">
        <v>7549</v>
      </c>
      <c r="M835" s="14" t="s">
        <v>7536</v>
      </c>
      <c r="N835" s="16" t="s">
        <v>10566</v>
      </c>
      <c r="O835" s="14" t="s">
        <v>7607</v>
      </c>
      <c r="P835" s="14" t="s">
        <v>10567</v>
      </c>
      <c r="Q835" s="16"/>
      <c r="R835" s="14" t="s">
        <v>10568</v>
      </c>
      <c r="S835" s="14" t="s">
        <v>10560</v>
      </c>
      <c r="T835" s="15" t="n">
        <v>46289</v>
      </c>
      <c r="U835" s="14" t="s">
        <v>168</v>
      </c>
    </row>
    <row r="836" customFormat="false" ht="79.5" hidden="false" customHeight="true" outlineLevel="0" collapsed="false">
      <c r="A836" s="14" t="str">
        <f aca="false">IF(B836="","","ARG-"&amp;TEXT(ROW()-1,"0000"))</f>
        <v>ARG-0835</v>
      </c>
      <c r="B836" s="14" t="s">
        <v>2889</v>
      </c>
      <c r="C836" s="14" t="str">
        <f aca="false">IF(B836="","",IF(LEFT(B836,3)="INT","Intramuraal",IF(LEFT(B836,3)="GVS","GVS","")))</f>
        <v>GVS</v>
      </c>
      <c r="D836" s="14" t="str">
        <f aca="false">IF(B836="","",IFERROR(INDEX(Intramuraal!$F:$F,MATCH(B836,Intramuraal!$A:$A,0)),IFERROR(INDEX(GVS!$F:$F,MATCH(B836,GVS!$A:$A,0)),"onbekend ID")))</f>
        <v>lomitapide (Lojuxta®)</v>
      </c>
      <c r="E836" s="15" t="n">
        <f aca="false">IF(B836="","",IFERROR(IF(INDEX(Intramuraal!$C:$C,MATCH(B836,Intramuraal!$A:$A,0))="","",INDEX(Intramuraal!$C:$C,MATCH(B836,Intramuraal!$A:$A,0))),IFERROR(IF(INDEX(GVS!$C:$C,MATCH(B836,GVS!$A:$A,0))="","",INDEX(GVS!$C:$C,MATCH(B836,GVS!$A:$A,0))),"")))</f>
        <v>42086</v>
      </c>
      <c r="F836" s="14" t="str">
        <f aca="false">IF(B836="","",IFERROR(IF(INDEX(Intramuraal!$J:$J,MATCH(B836,Intramuraal!$A:$A,0))="","",INDEX(Intramuraal!$J:$J,MATCH(B836,Intramuraal!$A:$A,0))),IFERROR(IF(INDEX(GVS!$J:$J,MATCH(B836,GVS!$A:$A,0))="","",INDEX(GVS!$J:$J,MATCH(B836,GVS!$A:$A,0))),"")))</f>
        <v>Hart / vaat / long</v>
      </c>
      <c r="G836" s="14" t="str">
        <f aca="false">IF(B836="","",IFERROR(IF(INDEX(Intramuraal!$N:$N,MATCH(B836,Intramuraal!$A:$A,0))="","",INDEX(Intramuraal!$N:$N,MATCH(B836,Intramuraal!$A:$A,0))),IFERROR(IF(INDEX(GVS!$N:$N,MATCH(B836,GVS!$A:$A,0))="","",INDEX(GVS!$N:$N,MATCH(B836,GVS!$A:$A,0))),"")))</f>
        <v>Niet-oncologisch (zie Indicatie)</v>
      </c>
      <c r="H836" s="14" t="str">
        <f aca="false">IF(B836="","",IFERROR(IF(INDEX(Intramuraal!$O:$O,MATCH(B836,Intramuraal!$A:$A,0))="","",INDEX(Intramuraal!$O:$O,MATCH(B836,Intramuraal!$A:$A,0))),IFERROR(IF(INDEX(GVS!$O:$O,MATCH(B836,GVS!$A:$A,0))="","",INDEX(GVS!$O:$O,MATCH(B836,GVS!$A:$A,0))),"")))</f>
        <v>3e lijn of later</v>
      </c>
      <c r="I836" s="14" t="s">
        <v>7574</v>
      </c>
      <c r="J836" s="14" t="s">
        <v>7599</v>
      </c>
      <c r="K836" s="16" t="s">
        <v>10569</v>
      </c>
      <c r="L836" s="14" t="s">
        <v>7566</v>
      </c>
      <c r="M836" s="14" t="s">
        <v>7543</v>
      </c>
      <c r="N836" s="16" t="s">
        <v>10570</v>
      </c>
      <c r="O836" s="14" t="s">
        <v>2691</v>
      </c>
      <c r="P836" s="14" t="s">
        <v>10571</v>
      </c>
      <c r="Q836" s="16"/>
      <c r="R836" s="14" t="s">
        <v>10572</v>
      </c>
      <c r="S836" s="14" t="s">
        <v>10560</v>
      </c>
      <c r="T836" s="15" t="n">
        <v>46289</v>
      </c>
      <c r="U836" s="14" t="s">
        <v>168</v>
      </c>
    </row>
    <row r="837" customFormat="false" ht="68.25" hidden="false" customHeight="true" outlineLevel="0" collapsed="false">
      <c r="A837" s="14" t="str">
        <f aca="false">IF(B837="","","ARG-"&amp;TEXT(ROW()-1,"0000"))</f>
        <v>ARG-0836</v>
      </c>
      <c r="B837" s="14" t="s">
        <v>2911</v>
      </c>
      <c r="C837" s="14" t="str">
        <f aca="false">IF(B837="","",IF(LEFT(B837,3)="INT","Intramuraal",IF(LEFT(B837,3)="GVS","GVS","")))</f>
        <v>GVS</v>
      </c>
      <c r="D837" s="14" t="str">
        <f aca="false">IF(B837="","",IFERROR(INDEX(Intramuraal!$F:$F,MATCH(B837,Intramuraal!$A:$A,0)),IFERROR(INDEX(GVS!$F:$F,MATCH(B837,GVS!$A:$A,0)),"onbekend ID")))</f>
        <v>sofosbuvir/ledipasvir (Harvoni®)</v>
      </c>
      <c r="E837" s="15" t="n">
        <f aca="false">IF(B837="","",IFERROR(IF(INDEX(Intramuraal!$C:$C,MATCH(B837,Intramuraal!$A:$A,0))="","",INDEX(Intramuraal!$C:$C,MATCH(B837,Intramuraal!$A:$A,0))),IFERROR(IF(INDEX(GVS!$C:$C,MATCH(B837,GVS!$A:$A,0))="","",INDEX(GVS!$C:$C,MATCH(B837,GVS!$A:$A,0))),"")))</f>
        <v>42142</v>
      </c>
      <c r="F837" s="14" t="str">
        <f aca="false">IF(B837="","",IFERROR(IF(INDEX(Intramuraal!$J:$J,MATCH(B837,Intramuraal!$A:$A,0))="","",INDEX(Intramuraal!$J:$J,MATCH(B837,Intramuraal!$A:$A,0))),IFERROR(IF(INDEX(GVS!$J:$J,MATCH(B837,GVS!$A:$A,0))="","",INDEX(GVS!$J:$J,MATCH(B837,GVS!$A:$A,0))),"")))</f>
        <v>Infectieziekten</v>
      </c>
      <c r="G837" s="14" t="str">
        <f aca="false">IF(B837="","",IFERROR(IF(INDEX(Intramuraal!$N:$N,MATCH(B837,Intramuraal!$A:$A,0))="","",INDEX(Intramuraal!$N:$N,MATCH(B837,Intramuraal!$A:$A,0))),IFERROR(IF(INDEX(GVS!$N:$N,MATCH(B837,GVS!$A:$A,0))="","",INDEX(GVS!$N:$N,MATCH(B837,GVS!$A:$A,0))),"")))</f>
        <v>Niet-oncologisch (zie Indicatie)</v>
      </c>
      <c r="H837" s="14" t="str">
        <f aca="false">IF(B837="","",IFERROR(IF(INDEX(Intramuraal!$O:$O,MATCH(B837,Intramuraal!$A:$A,0))="","",INDEX(Intramuraal!$O:$O,MATCH(B837,Intramuraal!$A:$A,0))),IFERROR(IF(INDEX(GVS!$O:$O,MATCH(B837,GVS!$A:$A,0))="","",INDEX(GVS!$O:$O,MATCH(B837,GVS!$A:$A,0))),"")))</f>
        <v>Meerdere lijnen / indicatiebreed</v>
      </c>
      <c r="I837" s="14" t="s">
        <v>7532</v>
      </c>
      <c r="J837" s="14" t="s">
        <v>7564</v>
      </c>
      <c r="K837" s="16" t="s">
        <v>10573</v>
      </c>
      <c r="L837" s="14" t="s">
        <v>7535</v>
      </c>
      <c r="M837" s="14" t="s">
        <v>7536</v>
      </c>
      <c r="N837" s="16" t="s">
        <v>10574</v>
      </c>
      <c r="O837" s="14" t="s">
        <v>7607</v>
      </c>
      <c r="P837" s="14" t="s">
        <v>10575</v>
      </c>
      <c r="Q837" s="16"/>
      <c r="R837" s="14" t="s">
        <v>10576</v>
      </c>
      <c r="S837" s="14" t="s">
        <v>10560</v>
      </c>
      <c r="T837" s="15" t="n">
        <v>46289</v>
      </c>
      <c r="U837" s="14" t="s">
        <v>168</v>
      </c>
    </row>
    <row r="838" customFormat="false" ht="90.75" hidden="false" customHeight="true" outlineLevel="0" collapsed="false">
      <c r="A838" s="14" t="str">
        <f aca="false">IF(B838="","","ARG-"&amp;TEXT(ROW()-1,"0000"))</f>
        <v>ARG-0837</v>
      </c>
      <c r="B838" s="14" t="s">
        <v>2911</v>
      </c>
      <c r="C838" s="14" t="str">
        <f aca="false">IF(B838="","",IF(LEFT(B838,3)="INT","Intramuraal",IF(LEFT(B838,3)="GVS","GVS","")))</f>
        <v>GVS</v>
      </c>
      <c r="D838" s="14" t="str">
        <f aca="false">IF(B838="","",IFERROR(INDEX(Intramuraal!$F:$F,MATCH(B838,Intramuraal!$A:$A,0)),IFERROR(INDEX(GVS!$F:$F,MATCH(B838,GVS!$A:$A,0)),"onbekend ID")))</f>
        <v>sofosbuvir/ledipasvir (Harvoni®)</v>
      </c>
      <c r="E838" s="15" t="n">
        <f aca="false">IF(B838="","",IFERROR(IF(INDEX(Intramuraal!$C:$C,MATCH(B838,Intramuraal!$A:$A,0))="","",INDEX(Intramuraal!$C:$C,MATCH(B838,Intramuraal!$A:$A,0))),IFERROR(IF(INDEX(GVS!$C:$C,MATCH(B838,GVS!$A:$A,0))="","",INDEX(GVS!$C:$C,MATCH(B838,GVS!$A:$A,0))),"")))</f>
        <v>42142</v>
      </c>
      <c r="F838" s="14" t="str">
        <f aca="false">IF(B838="","",IFERROR(IF(INDEX(Intramuraal!$J:$J,MATCH(B838,Intramuraal!$A:$A,0))="","",INDEX(Intramuraal!$J:$J,MATCH(B838,Intramuraal!$A:$A,0))),IFERROR(IF(INDEX(GVS!$J:$J,MATCH(B838,GVS!$A:$A,0))="","",INDEX(GVS!$J:$J,MATCH(B838,GVS!$A:$A,0))),"")))</f>
        <v>Infectieziekten</v>
      </c>
      <c r="G838" s="14" t="str">
        <f aca="false">IF(B838="","",IFERROR(IF(INDEX(Intramuraal!$N:$N,MATCH(B838,Intramuraal!$A:$A,0))="","",INDEX(Intramuraal!$N:$N,MATCH(B838,Intramuraal!$A:$A,0))),IFERROR(IF(INDEX(GVS!$N:$N,MATCH(B838,GVS!$A:$A,0))="","",INDEX(GVS!$N:$N,MATCH(B838,GVS!$A:$A,0))),"")))</f>
        <v>Niet-oncologisch (zie Indicatie)</v>
      </c>
      <c r="H838" s="14" t="str">
        <f aca="false">IF(B838="","",IFERROR(IF(INDEX(Intramuraal!$O:$O,MATCH(B838,Intramuraal!$A:$A,0))="","",INDEX(Intramuraal!$O:$O,MATCH(B838,Intramuraal!$A:$A,0))),IFERROR(IF(INDEX(GVS!$O:$O,MATCH(B838,GVS!$A:$A,0))="","",INDEX(GVS!$O:$O,MATCH(B838,GVS!$A:$A,0))),"")))</f>
        <v>Meerdere lijnen / indicatiebreed</v>
      </c>
      <c r="I838" s="14" t="s">
        <v>7570</v>
      </c>
      <c r="J838" s="14" t="s">
        <v>7554</v>
      </c>
      <c r="K838" s="16" t="s">
        <v>10577</v>
      </c>
      <c r="L838" s="14" t="s">
        <v>7549</v>
      </c>
      <c r="M838" s="14" t="s">
        <v>7543</v>
      </c>
      <c r="N838" s="16" t="s">
        <v>10578</v>
      </c>
      <c r="O838" s="14" t="s">
        <v>7538</v>
      </c>
      <c r="P838" s="14" t="s">
        <v>10579</v>
      </c>
      <c r="Q838" s="16"/>
      <c r="R838" s="14" t="s">
        <v>10580</v>
      </c>
      <c r="S838" s="14" t="s">
        <v>10560</v>
      </c>
      <c r="T838" s="15" t="n">
        <v>46289</v>
      </c>
      <c r="U838" s="14" t="s">
        <v>168</v>
      </c>
    </row>
    <row r="839" customFormat="false" ht="79.5" hidden="false" customHeight="true" outlineLevel="0" collapsed="false">
      <c r="A839" s="14" t="str">
        <f aca="false">IF(B839="","","ARG-"&amp;TEXT(ROW()-1,"0000"))</f>
        <v>ARG-0838</v>
      </c>
      <c r="B839" s="14" t="s">
        <v>2911</v>
      </c>
      <c r="C839" s="14" t="str">
        <f aca="false">IF(B839="","",IF(LEFT(B839,3)="INT","Intramuraal",IF(LEFT(B839,3)="GVS","GVS","")))</f>
        <v>GVS</v>
      </c>
      <c r="D839" s="14" t="str">
        <f aca="false">IF(B839="","",IFERROR(INDEX(Intramuraal!$F:$F,MATCH(B839,Intramuraal!$A:$A,0)),IFERROR(INDEX(GVS!$F:$F,MATCH(B839,GVS!$A:$A,0)),"onbekend ID")))</f>
        <v>sofosbuvir/ledipasvir (Harvoni®)</v>
      </c>
      <c r="E839" s="15" t="n">
        <f aca="false">IF(B839="","",IFERROR(IF(INDEX(Intramuraal!$C:$C,MATCH(B839,Intramuraal!$A:$A,0))="","",INDEX(Intramuraal!$C:$C,MATCH(B839,Intramuraal!$A:$A,0))),IFERROR(IF(INDEX(GVS!$C:$C,MATCH(B839,GVS!$A:$A,0))="","",INDEX(GVS!$C:$C,MATCH(B839,GVS!$A:$A,0))),"")))</f>
        <v>42142</v>
      </c>
      <c r="F839" s="14" t="str">
        <f aca="false">IF(B839="","",IFERROR(IF(INDEX(Intramuraal!$J:$J,MATCH(B839,Intramuraal!$A:$A,0))="","",INDEX(Intramuraal!$J:$J,MATCH(B839,Intramuraal!$A:$A,0))),IFERROR(IF(INDEX(GVS!$J:$J,MATCH(B839,GVS!$A:$A,0))="","",INDEX(GVS!$J:$J,MATCH(B839,GVS!$A:$A,0))),"")))</f>
        <v>Infectieziekten</v>
      </c>
      <c r="G839" s="14" t="str">
        <f aca="false">IF(B839="","",IFERROR(IF(INDEX(Intramuraal!$N:$N,MATCH(B839,Intramuraal!$A:$A,0))="","",INDEX(Intramuraal!$N:$N,MATCH(B839,Intramuraal!$A:$A,0))),IFERROR(IF(INDEX(GVS!$N:$N,MATCH(B839,GVS!$A:$A,0))="","",INDEX(GVS!$N:$N,MATCH(B839,GVS!$A:$A,0))),"")))</f>
        <v>Niet-oncologisch (zie Indicatie)</v>
      </c>
      <c r="H839" s="14" t="str">
        <f aca="false">IF(B839="","",IFERROR(IF(INDEX(Intramuraal!$O:$O,MATCH(B839,Intramuraal!$A:$A,0))="","",INDEX(Intramuraal!$O:$O,MATCH(B839,Intramuraal!$A:$A,0))),IFERROR(IF(INDEX(GVS!$O:$O,MATCH(B839,GVS!$A:$A,0))="","",INDEX(GVS!$O:$O,MATCH(B839,GVS!$A:$A,0))),"")))</f>
        <v>Meerdere lijnen / indicatiebreed</v>
      </c>
      <c r="I839" s="14" t="s">
        <v>7658</v>
      </c>
      <c r="J839" s="14" t="s">
        <v>7659</v>
      </c>
      <c r="K839" s="16" t="s">
        <v>10581</v>
      </c>
      <c r="L839" s="14" t="s">
        <v>7566</v>
      </c>
      <c r="M839" s="14" t="s">
        <v>7536</v>
      </c>
      <c r="N839" s="16" t="s">
        <v>10582</v>
      </c>
      <c r="O839" s="14" t="s">
        <v>2691</v>
      </c>
      <c r="P839" s="14" t="s">
        <v>10583</v>
      </c>
      <c r="Q839" s="16"/>
      <c r="R839" s="14" t="s">
        <v>10584</v>
      </c>
      <c r="S839" s="14" t="s">
        <v>10560</v>
      </c>
      <c r="T839" s="15" t="n">
        <v>46289</v>
      </c>
      <c r="U839" s="14" t="s">
        <v>168</v>
      </c>
    </row>
    <row r="840" customFormat="false" ht="57" hidden="false" customHeight="true" outlineLevel="0" collapsed="false">
      <c r="A840" s="14" t="str">
        <f aca="false">IF(B840="","","ARG-"&amp;TEXT(ROW()-1,"0000"))</f>
        <v>ARG-0839</v>
      </c>
      <c r="B840" s="14" t="s">
        <v>2911</v>
      </c>
      <c r="C840" s="14" t="str">
        <f aca="false">IF(B840="","",IF(LEFT(B840,3)="INT","Intramuraal",IF(LEFT(B840,3)="GVS","GVS","")))</f>
        <v>GVS</v>
      </c>
      <c r="D840" s="14" t="str">
        <f aca="false">IF(B840="","",IFERROR(INDEX(Intramuraal!$F:$F,MATCH(B840,Intramuraal!$A:$A,0)),IFERROR(INDEX(GVS!$F:$F,MATCH(B840,GVS!$A:$A,0)),"onbekend ID")))</f>
        <v>sofosbuvir/ledipasvir (Harvoni®)</v>
      </c>
      <c r="E840" s="15" t="n">
        <f aca="false">IF(B840="","",IFERROR(IF(INDEX(Intramuraal!$C:$C,MATCH(B840,Intramuraal!$A:$A,0))="","",INDEX(Intramuraal!$C:$C,MATCH(B840,Intramuraal!$A:$A,0))),IFERROR(IF(INDEX(GVS!$C:$C,MATCH(B840,GVS!$A:$A,0))="","",INDEX(GVS!$C:$C,MATCH(B840,GVS!$A:$A,0))),"")))</f>
        <v>42142</v>
      </c>
      <c r="F840" s="14" t="str">
        <f aca="false">IF(B840="","",IFERROR(IF(INDEX(Intramuraal!$J:$J,MATCH(B840,Intramuraal!$A:$A,0))="","",INDEX(Intramuraal!$J:$J,MATCH(B840,Intramuraal!$A:$A,0))),IFERROR(IF(INDEX(GVS!$J:$J,MATCH(B840,GVS!$A:$A,0))="","",INDEX(GVS!$J:$J,MATCH(B840,GVS!$A:$A,0))),"")))</f>
        <v>Infectieziekten</v>
      </c>
      <c r="G840" s="14" t="str">
        <f aca="false">IF(B840="","",IFERROR(IF(INDEX(Intramuraal!$N:$N,MATCH(B840,Intramuraal!$A:$A,0))="","",INDEX(Intramuraal!$N:$N,MATCH(B840,Intramuraal!$A:$A,0))),IFERROR(IF(INDEX(GVS!$N:$N,MATCH(B840,GVS!$A:$A,0))="","",INDEX(GVS!$N:$N,MATCH(B840,GVS!$A:$A,0))),"")))</f>
        <v>Niet-oncologisch (zie Indicatie)</v>
      </c>
      <c r="H840" s="14" t="str">
        <f aca="false">IF(B840="","",IFERROR(IF(INDEX(Intramuraal!$O:$O,MATCH(B840,Intramuraal!$A:$A,0))="","",INDEX(Intramuraal!$O:$O,MATCH(B840,Intramuraal!$A:$A,0))),IFERROR(IF(INDEX(GVS!$O:$O,MATCH(B840,GVS!$A:$A,0))="","",INDEX(GVS!$O:$O,MATCH(B840,GVS!$A:$A,0))),"")))</f>
        <v>Meerdere lijnen / indicatiebreed</v>
      </c>
      <c r="I840" s="14" t="s">
        <v>7580</v>
      </c>
      <c r="J840" s="14" t="s">
        <v>7604</v>
      </c>
      <c r="K840" s="16" t="s">
        <v>10585</v>
      </c>
      <c r="L840" s="14" t="s">
        <v>7566</v>
      </c>
      <c r="M840" s="14" t="s">
        <v>7536</v>
      </c>
      <c r="N840" s="16" t="s">
        <v>10586</v>
      </c>
      <c r="O840" s="14" t="s">
        <v>7607</v>
      </c>
      <c r="P840" s="14" t="s">
        <v>10587</v>
      </c>
      <c r="Q840" s="16"/>
      <c r="R840" s="14" t="s">
        <v>10588</v>
      </c>
      <c r="S840" s="14" t="s">
        <v>10560</v>
      </c>
      <c r="T840" s="15" t="n">
        <v>46289</v>
      </c>
      <c r="U840" s="14" t="s">
        <v>168</v>
      </c>
    </row>
    <row r="841" customFormat="false" ht="90.75" hidden="false" customHeight="true" outlineLevel="0" collapsed="false">
      <c r="A841" s="14" t="str">
        <f aca="false">IF(B841="","","ARG-"&amp;TEXT(ROW()-1,"0000"))</f>
        <v>ARG-0840</v>
      </c>
      <c r="B841" s="14" t="s">
        <v>2930</v>
      </c>
      <c r="C841" s="14" t="str">
        <f aca="false">IF(B841="","",IF(LEFT(B841,3)="INT","Intramuraal",IF(LEFT(B841,3)="GVS","GVS","")))</f>
        <v>GVS</v>
      </c>
      <c r="D841" s="14" t="str">
        <f aca="false">IF(B841="","",IFERROR(INDEX(Intramuraal!$F:$F,MATCH(B841,Intramuraal!$A:$A,0)),IFERROR(INDEX(GVS!$F:$F,MATCH(B841,GVS!$A:$A,0)),"onbekend ID")))</f>
        <v>ombitasvir/paritaprevir/ritonavir (Viekirax®) en dasabuvir (Exviera®)</v>
      </c>
      <c r="E841" s="15" t="n">
        <f aca="false">IF(B841="","",IFERROR(IF(INDEX(Intramuraal!$C:$C,MATCH(B841,Intramuraal!$A:$A,0))="","",INDEX(Intramuraal!$C:$C,MATCH(B841,Intramuraal!$A:$A,0))),IFERROR(IF(INDEX(GVS!$C:$C,MATCH(B841,GVS!$A:$A,0))="","",INDEX(GVS!$C:$C,MATCH(B841,GVS!$A:$A,0))),"")))</f>
        <v>42177</v>
      </c>
      <c r="F841" s="14" t="str">
        <f aca="false">IF(B841="","",IFERROR(IF(INDEX(Intramuraal!$J:$J,MATCH(B841,Intramuraal!$A:$A,0))="","",INDEX(Intramuraal!$J:$J,MATCH(B841,Intramuraal!$A:$A,0))),IFERROR(IF(INDEX(GVS!$J:$J,MATCH(B841,GVS!$A:$A,0))="","",INDEX(GVS!$J:$J,MATCH(B841,GVS!$A:$A,0))),"")))</f>
        <v>Infectieziekten</v>
      </c>
      <c r="G841" s="14" t="str">
        <f aca="false">IF(B841="","",IFERROR(IF(INDEX(Intramuraal!$N:$N,MATCH(B841,Intramuraal!$A:$A,0))="","",INDEX(Intramuraal!$N:$N,MATCH(B841,Intramuraal!$A:$A,0))),IFERROR(IF(INDEX(GVS!$N:$N,MATCH(B841,GVS!$A:$A,0))="","",INDEX(GVS!$N:$N,MATCH(B841,GVS!$A:$A,0))),"")))</f>
        <v>Niet-oncologisch (zie Indicatie)</v>
      </c>
      <c r="H841" s="14" t="str">
        <f aca="false">IF(B841="","",IFERROR(IF(INDEX(Intramuraal!$O:$O,MATCH(B841,Intramuraal!$A:$A,0))="","",INDEX(Intramuraal!$O:$O,MATCH(B841,Intramuraal!$A:$A,0))),IFERROR(IF(INDEX(GVS!$O:$O,MATCH(B841,GVS!$A:$A,0))="","",INDEX(GVS!$O:$O,MATCH(B841,GVS!$A:$A,0))),"")))</f>
        <v>Meerdere lijnen / indicatiebreed</v>
      </c>
      <c r="I841" s="14" t="s">
        <v>7532</v>
      </c>
      <c r="J841" s="14" t="s">
        <v>7533</v>
      </c>
      <c r="K841" s="16" t="s">
        <v>10589</v>
      </c>
      <c r="L841" s="14" t="s">
        <v>7535</v>
      </c>
      <c r="M841" s="14" t="s">
        <v>7536</v>
      </c>
      <c r="N841" s="16" t="s">
        <v>10590</v>
      </c>
      <c r="O841" s="14" t="s">
        <v>7633</v>
      </c>
      <c r="P841" s="14" t="s">
        <v>10591</v>
      </c>
      <c r="Q841" s="16"/>
      <c r="R841" s="14" t="s">
        <v>10592</v>
      </c>
      <c r="S841" s="14" t="s">
        <v>10560</v>
      </c>
      <c r="T841" s="15" t="n">
        <v>46289</v>
      </c>
      <c r="U841" s="14" t="s">
        <v>168</v>
      </c>
    </row>
    <row r="842" customFormat="false" ht="57" hidden="false" customHeight="true" outlineLevel="0" collapsed="false">
      <c r="A842" s="14" t="str">
        <f aca="false">IF(B842="","","ARG-"&amp;TEXT(ROW()-1,"0000"))</f>
        <v>ARG-0841</v>
      </c>
      <c r="B842" s="14" t="s">
        <v>2930</v>
      </c>
      <c r="C842" s="14" t="str">
        <f aca="false">IF(B842="","",IF(LEFT(B842,3)="INT","Intramuraal",IF(LEFT(B842,3)="GVS","GVS","")))</f>
        <v>GVS</v>
      </c>
      <c r="D842" s="14" t="str">
        <f aca="false">IF(B842="","",IFERROR(INDEX(Intramuraal!$F:$F,MATCH(B842,Intramuraal!$A:$A,0)),IFERROR(INDEX(GVS!$F:$F,MATCH(B842,GVS!$A:$A,0)),"onbekend ID")))</f>
        <v>ombitasvir/paritaprevir/ritonavir (Viekirax®) en dasabuvir (Exviera®)</v>
      </c>
      <c r="E842" s="15" t="n">
        <f aca="false">IF(B842="","",IFERROR(IF(INDEX(Intramuraal!$C:$C,MATCH(B842,Intramuraal!$A:$A,0))="","",INDEX(Intramuraal!$C:$C,MATCH(B842,Intramuraal!$A:$A,0))),IFERROR(IF(INDEX(GVS!$C:$C,MATCH(B842,GVS!$A:$A,0))="","",INDEX(GVS!$C:$C,MATCH(B842,GVS!$A:$A,0))),"")))</f>
        <v>42177</v>
      </c>
      <c r="F842" s="14" t="str">
        <f aca="false">IF(B842="","",IFERROR(IF(INDEX(Intramuraal!$J:$J,MATCH(B842,Intramuraal!$A:$A,0))="","",INDEX(Intramuraal!$J:$J,MATCH(B842,Intramuraal!$A:$A,0))),IFERROR(IF(INDEX(GVS!$J:$J,MATCH(B842,GVS!$A:$A,0))="","",INDEX(GVS!$J:$J,MATCH(B842,GVS!$A:$A,0))),"")))</f>
        <v>Infectieziekten</v>
      </c>
      <c r="G842" s="14" t="str">
        <f aca="false">IF(B842="","",IFERROR(IF(INDEX(Intramuraal!$N:$N,MATCH(B842,Intramuraal!$A:$A,0))="","",INDEX(Intramuraal!$N:$N,MATCH(B842,Intramuraal!$A:$A,0))),IFERROR(IF(INDEX(GVS!$N:$N,MATCH(B842,GVS!$A:$A,0))="","",INDEX(GVS!$N:$N,MATCH(B842,GVS!$A:$A,0))),"")))</f>
        <v>Niet-oncologisch (zie Indicatie)</v>
      </c>
      <c r="H842" s="14" t="str">
        <f aca="false">IF(B842="","",IFERROR(IF(INDEX(Intramuraal!$O:$O,MATCH(B842,Intramuraal!$A:$A,0))="","",INDEX(Intramuraal!$O:$O,MATCH(B842,Intramuraal!$A:$A,0))),IFERROR(IF(INDEX(GVS!$O:$O,MATCH(B842,GVS!$A:$A,0))="","",INDEX(GVS!$O:$O,MATCH(B842,GVS!$A:$A,0))),"")))</f>
        <v>Meerdere lijnen / indicatiebreed</v>
      </c>
      <c r="I842" s="14" t="s">
        <v>7658</v>
      </c>
      <c r="J842" s="14" t="s">
        <v>7659</v>
      </c>
      <c r="K842" s="16" t="s">
        <v>10593</v>
      </c>
      <c r="L842" s="14" t="s">
        <v>7566</v>
      </c>
      <c r="M842" s="14" t="s">
        <v>7536</v>
      </c>
      <c r="N842" s="16" t="s">
        <v>10594</v>
      </c>
      <c r="O842" s="14" t="s">
        <v>2691</v>
      </c>
      <c r="P842" s="14" t="s">
        <v>10595</v>
      </c>
      <c r="Q842" s="16"/>
      <c r="R842" s="14" t="s">
        <v>10596</v>
      </c>
      <c r="S842" s="14" t="s">
        <v>10560</v>
      </c>
      <c r="T842" s="15" t="n">
        <v>46289</v>
      </c>
      <c r="U842" s="14" t="s">
        <v>168</v>
      </c>
    </row>
    <row r="843" customFormat="false" ht="45.75" hidden="false" customHeight="true" outlineLevel="0" collapsed="false">
      <c r="A843" s="14" t="str">
        <f aca="false">IF(B843="","","ARG-"&amp;TEXT(ROW()-1,"0000"))</f>
        <v>ARG-0842</v>
      </c>
      <c r="B843" s="14" t="s">
        <v>2930</v>
      </c>
      <c r="C843" s="14" t="str">
        <f aca="false">IF(B843="","",IF(LEFT(B843,3)="INT","Intramuraal",IF(LEFT(B843,3)="GVS","GVS","")))</f>
        <v>GVS</v>
      </c>
      <c r="D843" s="14" t="str">
        <f aca="false">IF(B843="","",IFERROR(INDEX(Intramuraal!$F:$F,MATCH(B843,Intramuraal!$A:$A,0)),IFERROR(INDEX(GVS!$F:$F,MATCH(B843,GVS!$A:$A,0)),"onbekend ID")))</f>
        <v>ombitasvir/paritaprevir/ritonavir (Viekirax®) en dasabuvir (Exviera®)</v>
      </c>
      <c r="E843" s="15" t="n">
        <f aca="false">IF(B843="","",IFERROR(IF(INDEX(Intramuraal!$C:$C,MATCH(B843,Intramuraal!$A:$A,0))="","",INDEX(Intramuraal!$C:$C,MATCH(B843,Intramuraal!$A:$A,0))),IFERROR(IF(INDEX(GVS!$C:$C,MATCH(B843,GVS!$A:$A,0))="","",INDEX(GVS!$C:$C,MATCH(B843,GVS!$A:$A,0))),"")))</f>
        <v>42177</v>
      </c>
      <c r="F843" s="14" t="str">
        <f aca="false">IF(B843="","",IFERROR(IF(INDEX(Intramuraal!$J:$J,MATCH(B843,Intramuraal!$A:$A,0))="","",INDEX(Intramuraal!$J:$J,MATCH(B843,Intramuraal!$A:$A,0))),IFERROR(IF(INDEX(GVS!$J:$J,MATCH(B843,GVS!$A:$A,0))="","",INDEX(GVS!$J:$J,MATCH(B843,GVS!$A:$A,0))),"")))</f>
        <v>Infectieziekten</v>
      </c>
      <c r="G843" s="14" t="str">
        <f aca="false">IF(B843="","",IFERROR(IF(INDEX(Intramuraal!$N:$N,MATCH(B843,Intramuraal!$A:$A,0))="","",INDEX(Intramuraal!$N:$N,MATCH(B843,Intramuraal!$A:$A,0))),IFERROR(IF(INDEX(GVS!$N:$N,MATCH(B843,GVS!$A:$A,0))="","",INDEX(GVS!$N:$N,MATCH(B843,GVS!$A:$A,0))),"")))</f>
        <v>Niet-oncologisch (zie Indicatie)</v>
      </c>
      <c r="H843" s="14" t="str">
        <f aca="false">IF(B843="","",IFERROR(IF(INDEX(Intramuraal!$O:$O,MATCH(B843,Intramuraal!$A:$A,0))="","",INDEX(Intramuraal!$O:$O,MATCH(B843,Intramuraal!$A:$A,0))),IFERROR(IF(INDEX(GVS!$O:$O,MATCH(B843,GVS!$A:$A,0))="","",INDEX(GVS!$O:$O,MATCH(B843,GVS!$A:$A,0))),"")))</f>
        <v>Meerdere lijnen / indicatiebreed</v>
      </c>
      <c r="I843" s="14" t="s">
        <v>7580</v>
      </c>
      <c r="J843" s="14" t="s">
        <v>7604</v>
      </c>
      <c r="K843" s="16" t="s">
        <v>10597</v>
      </c>
      <c r="L843" s="14" t="s">
        <v>7535</v>
      </c>
      <c r="M843" s="14" t="s">
        <v>7543</v>
      </c>
      <c r="N843" s="16" t="s">
        <v>10598</v>
      </c>
      <c r="O843" s="14" t="s">
        <v>7607</v>
      </c>
      <c r="P843" s="14" t="s">
        <v>10599</v>
      </c>
      <c r="Q843" s="16"/>
      <c r="R843" s="14" t="s">
        <v>10600</v>
      </c>
      <c r="S843" s="14" t="s">
        <v>10560</v>
      </c>
      <c r="T843" s="15" t="n">
        <v>46289</v>
      </c>
      <c r="U843" s="14" t="s">
        <v>168</v>
      </c>
    </row>
    <row r="844" customFormat="false" ht="79.5" hidden="false" customHeight="true" outlineLevel="0" collapsed="false">
      <c r="A844" s="14" t="str">
        <f aca="false">IF(B844="","","ARG-"&amp;TEXT(ROW()-1,"0000"))</f>
        <v>ARG-0843</v>
      </c>
      <c r="B844" s="14" t="s">
        <v>2967</v>
      </c>
      <c r="C844" s="14" t="str">
        <f aca="false">IF(B844="","",IF(LEFT(B844,3)="INT","Intramuraal",IF(LEFT(B844,3)="GVS","GVS","")))</f>
        <v>GVS</v>
      </c>
      <c r="D844" s="14" t="str">
        <f aca="false">IF(B844="","",IFERROR(INDEX(Intramuraal!$F:$F,MATCH(B844,Intramuraal!$A:$A,0)),IFERROR(INDEX(GVS!$F:$F,MATCH(B844,GVS!$A:$A,0)),"onbekend ID")))</f>
        <v>brimonidine (Mirvaso®)</v>
      </c>
      <c r="E844" s="15" t="n">
        <f aca="false">IF(B844="","",IFERROR(IF(INDEX(Intramuraal!$C:$C,MATCH(B844,Intramuraal!$A:$A,0))="","",INDEX(Intramuraal!$C:$C,MATCH(B844,Intramuraal!$A:$A,0))),IFERROR(IF(INDEX(GVS!$C:$C,MATCH(B844,GVS!$A:$A,0))="","",INDEX(GVS!$C:$C,MATCH(B844,GVS!$A:$A,0))),"")))</f>
        <v>42263</v>
      </c>
      <c r="F844" s="14" t="str">
        <f aca="false">IF(B844="","",IFERROR(IF(INDEX(Intramuraal!$J:$J,MATCH(B844,Intramuraal!$A:$A,0))="","",INDEX(Intramuraal!$J:$J,MATCH(B844,Intramuraal!$A:$A,0))),IFERROR(IF(INDEX(GVS!$J:$J,MATCH(B844,GVS!$A:$A,0))="","",INDEX(GVS!$J:$J,MATCH(B844,GVS!$A:$A,0))),"")))</f>
        <v>Immunologie / IBD / dermatologie / reumatologie</v>
      </c>
      <c r="G844" s="14" t="str">
        <f aca="false">IF(B844="","",IFERROR(IF(INDEX(Intramuraal!$N:$N,MATCH(B844,Intramuraal!$A:$A,0))="","",INDEX(Intramuraal!$N:$N,MATCH(B844,Intramuraal!$A:$A,0))),IFERROR(IF(INDEX(GVS!$N:$N,MATCH(B844,GVS!$A:$A,0))="","",INDEX(GVS!$N:$N,MATCH(B844,GVS!$A:$A,0))),"")))</f>
        <v>Niet-oncologisch (zie Indicatie)</v>
      </c>
      <c r="H844" s="14" t="str">
        <f aca="false">IF(B844="","",IFERROR(IF(INDEX(Intramuraal!$O:$O,MATCH(B844,Intramuraal!$A:$A,0))="","",INDEX(Intramuraal!$O:$O,MATCH(B844,Intramuraal!$A:$A,0))),IFERROR(IF(INDEX(GVS!$O:$O,MATCH(B844,GVS!$A:$A,0))="","",INDEX(GVS!$O:$O,MATCH(B844,GVS!$A:$A,0))),"")))</f>
        <v>2e lijn</v>
      </c>
      <c r="I844" s="14" t="s">
        <v>7532</v>
      </c>
      <c r="J844" s="14" t="s">
        <v>7678</v>
      </c>
      <c r="K844" s="16" t="s">
        <v>10601</v>
      </c>
      <c r="L844" s="14" t="s">
        <v>7549</v>
      </c>
      <c r="M844" s="14" t="s">
        <v>7543</v>
      </c>
      <c r="N844" s="16" t="s">
        <v>10602</v>
      </c>
      <c r="O844" s="14" t="s">
        <v>7633</v>
      </c>
      <c r="P844" s="14" t="s">
        <v>10603</v>
      </c>
      <c r="Q844" s="16"/>
      <c r="R844" s="14" t="s">
        <v>10604</v>
      </c>
      <c r="S844" s="14" t="s">
        <v>10560</v>
      </c>
      <c r="T844" s="15" t="n">
        <v>46289</v>
      </c>
      <c r="U844" s="14" t="s">
        <v>168</v>
      </c>
    </row>
    <row r="845" customFormat="false" ht="68.25" hidden="false" customHeight="true" outlineLevel="0" collapsed="false">
      <c r="A845" s="14" t="str">
        <f aca="false">IF(B845="","","ARG-"&amp;TEXT(ROW()-1,"0000"))</f>
        <v>ARG-0844</v>
      </c>
      <c r="B845" s="14" t="s">
        <v>2967</v>
      </c>
      <c r="C845" s="14" t="str">
        <f aca="false">IF(B845="","",IF(LEFT(B845,3)="INT","Intramuraal",IF(LEFT(B845,3)="GVS","GVS","")))</f>
        <v>GVS</v>
      </c>
      <c r="D845" s="14" t="str">
        <f aca="false">IF(B845="","",IFERROR(INDEX(Intramuraal!$F:$F,MATCH(B845,Intramuraal!$A:$A,0)),IFERROR(INDEX(GVS!$F:$F,MATCH(B845,GVS!$A:$A,0)),"onbekend ID")))</f>
        <v>brimonidine (Mirvaso®)</v>
      </c>
      <c r="E845" s="15" t="n">
        <f aca="false">IF(B845="","",IFERROR(IF(INDEX(Intramuraal!$C:$C,MATCH(B845,Intramuraal!$A:$A,0))="","",INDEX(Intramuraal!$C:$C,MATCH(B845,Intramuraal!$A:$A,0))),IFERROR(IF(INDEX(GVS!$C:$C,MATCH(B845,GVS!$A:$A,0))="","",INDEX(GVS!$C:$C,MATCH(B845,GVS!$A:$A,0))),"")))</f>
        <v>42263</v>
      </c>
      <c r="F845" s="14" t="str">
        <f aca="false">IF(B845="","",IFERROR(IF(INDEX(Intramuraal!$J:$J,MATCH(B845,Intramuraal!$A:$A,0))="","",INDEX(Intramuraal!$J:$J,MATCH(B845,Intramuraal!$A:$A,0))),IFERROR(IF(INDEX(GVS!$J:$J,MATCH(B845,GVS!$A:$A,0))="","",INDEX(GVS!$J:$J,MATCH(B845,GVS!$A:$A,0))),"")))</f>
        <v>Immunologie / IBD / dermatologie / reumatologie</v>
      </c>
      <c r="G845" s="14" t="str">
        <f aca="false">IF(B845="","",IFERROR(IF(INDEX(Intramuraal!$N:$N,MATCH(B845,Intramuraal!$A:$A,0))="","",INDEX(Intramuraal!$N:$N,MATCH(B845,Intramuraal!$A:$A,0))),IFERROR(IF(INDEX(GVS!$N:$N,MATCH(B845,GVS!$A:$A,0))="","",INDEX(GVS!$N:$N,MATCH(B845,GVS!$A:$A,0))),"")))</f>
        <v>Niet-oncologisch (zie Indicatie)</v>
      </c>
      <c r="H845" s="14" t="str">
        <f aca="false">IF(B845="","",IFERROR(IF(INDEX(Intramuraal!$O:$O,MATCH(B845,Intramuraal!$A:$A,0))="","",INDEX(Intramuraal!$O:$O,MATCH(B845,Intramuraal!$A:$A,0))),IFERROR(IF(INDEX(GVS!$O:$O,MATCH(B845,GVS!$A:$A,0))="","",INDEX(GVS!$O:$O,MATCH(B845,GVS!$A:$A,0))),"")))</f>
        <v>2e lijn</v>
      </c>
      <c r="I845" s="14" t="s">
        <v>7610</v>
      </c>
      <c r="J845" s="14" t="s">
        <v>7611</v>
      </c>
      <c r="K845" s="16" t="s">
        <v>10605</v>
      </c>
      <c r="L845" s="14" t="s">
        <v>7566</v>
      </c>
      <c r="M845" s="14" t="s">
        <v>7536</v>
      </c>
      <c r="N845" s="16" t="s">
        <v>10606</v>
      </c>
      <c r="O845" s="14" t="s">
        <v>7784</v>
      </c>
      <c r="P845" s="14" t="s">
        <v>10607</v>
      </c>
      <c r="Q845" s="16"/>
      <c r="R845" s="14" t="s">
        <v>10608</v>
      </c>
      <c r="S845" s="14" t="s">
        <v>10560</v>
      </c>
      <c r="T845" s="15" t="n">
        <v>46289</v>
      </c>
      <c r="U845" s="14" t="s">
        <v>168</v>
      </c>
    </row>
    <row r="846" customFormat="false" ht="90.75" hidden="false" customHeight="true" outlineLevel="0" collapsed="false">
      <c r="A846" s="14" t="str">
        <f aca="false">IF(B846="","","ARG-"&amp;TEXT(ROW()-1,"0000"))</f>
        <v>ARG-0845</v>
      </c>
      <c r="B846" s="14" t="s">
        <v>2967</v>
      </c>
      <c r="C846" s="14" t="str">
        <f aca="false">IF(B846="","",IF(LEFT(B846,3)="INT","Intramuraal",IF(LEFT(B846,3)="GVS","GVS","")))</f>
        <v>GVS</v>
      </c>
      <c r="D846" s="14" t="str">
        <f aca="false">IF(B846="","",IFERROR(INDEX(Intramuraal!$F:$F,MATCH(B846,Intramuraal!$A:$A,0)),IFERROR(INDEX(GVS!$F:$F,MATCH(B846,GVS!$A:$A,0)),"onbekend ID")))</f>
        <v>brimonidine (Mirvaso®)</v>
      </c>
      <c r="E846" s="15" t="n">
        <f aca="false">IF(B846="","",IFERROR(IF(INDEX(Intramuraal!$C:$C,MATCH(B846,Intramuraal!$A:$A,0))="","",INDEX(Intramuraal!$C:$C,MATCH(B846,Intramuraal!$A:$A,0))),IFERROR(IF(INDEX(GVS!$C:$C,MATCH(B846,GVS!$A:$A,0))="","",INDEX(GVS!$C:$C,MATCH(B846,GVS!$A:$A,0))),"")))</f>
        <v>42263</v>
      </c>
      <c r="F846" s="14" t="str">
        <f aca="false">IF(B846="","",IFERROR(IF(INDEX(Intramuraal!$J:$J,MATCH(B846,Intramuraal!$A:$A,0))="","",INDEX(Intramuraal!$J:$J,MATCH(B846,Intramuraal!$A:$A,0))),IFERROR(IF(INDEX(GVS!$J:$J,MATCH(B846,GVS!$A:$A,0))="","",INDEX(GVS!$J:$J,MATCH(B846,GVS!$A:$A,0))),"")))</f>
        <v>Immunologie / IBD / dermatologie / reumatologie</v>
      </c>
      <c r="G846" s="14" t="str">
        <f aca="false">IF(B846="","",IFERROR(IF(INDEX(Intramuraal!$N:$N,MATCH(B846,Intramuraal!$A:$A,0))="","",INDEX(Intramuraal!$N:$N,MATCH(B846,Intramuraal!$A:$A,0))),IFERROR(IF(INDEX(GVS!$N:$N,MATCH(B846,GVS!$A:$A,0))="","",INDEX(GVS!$N:$N,MATCH(B846,GVS!$A:$A,0))),"")))</f>
        <v>Niet-oncologisch (zie Indicatie)</v>
      </c>
      <c r="H846" s="14" t="str">
        <f aca="false">IF(B846="","",IFERROR(IF(INDEX(Intramuraal!$O:$O,MATCH(B846,Intramuraal!$A:$A,0))="","",INDEX(Intramuraal!$O:$O,MATCH(B846,Intramuraal!$A:$A,0))),IFERROR(IF(INDEX(GVS!$O:$O,MATCH(B846,GVS!$A:$A,0))="","",INDEX(GVS!$O:$O,MATCH(B846,GVS!$A:$A,0))),"")))</f>
        <v>2e lijn</v>
      </c>
      <c r="I846" s="14" t="s">
        <v>7580</v>
      </c>
      <c r="J846" s="14" t="s">
        <v>7590</v>
      </c>
      <c r="K846" s="16" t="s">
        <v>10609</v>
      </c>
      <c r="L846" s="14" t="s">
        <v>7586</v>
      </c>
      <c r="M846" s="14" t="s">
        <v>7536</v>
      </c>
      <c r="N846" s="16" t="s">
        <v>10610</v>
      </c>
      <c r="O846" s="14" t="s">
        <v>7784</v>
      </c>
      <c r="P846" s="14" t="s">
        <v>10611</v>
      </c>
      <c r="Q846" s="16"/>
      <c r="R846" s="14" t="s">
        <v>10612</v>
      </c>
      <c r="S846" s="14" t="s">
        <v>10560</v>
      </c>
      <c r="T846" s="15" t="n">
        <v>46289</v>
      </c>
      <c r="U846" s="14" t="s">
        <v>168</v>
      </c>
    </row>
    <row r="847" customFormat="false" ht="79.5" hidden="false" customHeight="true" outlineLevel="0" collapsed="false">
      <c r="A847" s="14" t="str">
        <f aca="false">IF(B847="","","ARG-"&amp;TEXT(ROW()-1,"0000"))</f>
        <v>ARG-0846</v>
      </c>
      <c r="B847" s="14" t="s">
        <v>2967</v>
      </c>
      <c r="C847" s="14" t="str">
        <f aca="false">IF(B847="","",IF(LEFT(B847,3)="INT","Intramuraal",IF(LEFT(B847,3)="GVS","GVS","")))</f>
        <v>GVS</v>
      </c>
      <c r="D847" s="14" t="str">
        <f aca="false">IF(B847="","",IFERROR(INDEX(Intramuraal!$F:$F,MATCH(B847,Intramuraal!$A:$A,0)),IFERROR(INDEX(GVS!$F:$F,MATCH(B847,GVS!$A:$A,0)),"onbekend ID")))</f>
        <v>brimonidine (Mirvaso®)</v>
      </c>
      <c r="E847" s="15" t="n">
        <f aca="false">IF(B847="","",IFERROR(IF(INDEX(Intramuraal!$C:$C,MATCH(B847,Intramuraal!$A:$A,0))="","",INDEX(Intramuraal!$C:$C,MATCH(B847,Intramuraal!$A:$A,0))),IFERROR(IF(INDEX(GVS!$C:$C,MATCH(B847,GVS!$A:$A,0))="","",INDEX(GVS!$C:$C,MATCH(B847,GVS!$A:$A,0))),"")))</f>
        <v>42263</v>
      </c>
      <c r="F847" s="14" t="str">
        <f aca="false">IF(B847="","",IFERROR(IF(INDEX(Intramuraal!$J:$J,MATCH(B847,Intramuraal!$A:$A,0))="","",INDEX(Intramuraal!$J:$J,MATCH(B847,Intramuraal!$A:$A,0))),IFERROR(IF(INDEX(GVS!$J:$J,MATCH(B847,GVS!$A:$A,0))="","",INDEX(GVS!$J:$J,MATCH(B847,GVS!$A:$A,0))),"")))</f>
        <v>Immunologie / IBD / dermatologie / reumatologie</v>
      </c>
      <c r="G847" s="14" t="str">
        <f aca="false">IF(B847="","",IFERROR(IF(INDEX(Intramuraal!$N:$N,MATCH(B847,Intramuraal!$A:$A,0))="","",INDEX(Intramuraal!$N:$N,MATCH(B847,Intramuraal!$A:$A,0))),IFERROR(IF(INDEX(GVS!$N:$N,MATCH(B847,GVS!$A:$A,0))="","",INDEX(GVS!$N:$N,MATCH(B847,GVS!$A:$A,0))),"")))</f>
        <v>Niet-oncologisch (zie Indicatie)</v>
      </c>
      <c r="H847" s="14" t="str">
        <f aca="false">IF(B847="","",IFERROR(IF(INDEX(Intramuraal!$O:$O,MATCH(B847,Intramuraal!$A:$A,0))="","",INDEX(Intramuraal!$O:$O,MATCH(B847,Intramuraal!$A:$A,0))),IFERROR(IF(INDEX(GVS!$O:$O,MATCH(B847,GVS!$A:$A,0))="","",INDEX(GVS!$O:$O,MATCH(B847,GVS!$A:$A,0))),"")))</f>
        <v>2e lijn</v>
      </c>
      <c r="I847" s="14" t="s">
        <v>7658</v>
      </c>
      <c r="J847" s="14" t="s">
        <v>7659</v>
      </c>
      <c r="K847" s="16" t="s">
        <v>10613</v>
      </c>
      <c r="L847" s="14" t="s">
        <v>7549</v>
      </c>
      <c r="M847" s="14" t="s">
        <v>7543</v>
      </c>
      <c r="N847" s="16" t="s">
        <v>10614</v>
      </c>
      <c r="O847" s="14" t="s">
        <v>2691</v>
      </c>
      <c r="P847" s="14" t="s">
        <v>10615</v>
      </c>
      <c r="Q847" s="16"/>
      <c r="R847" s="14" t="s">
        <v>10616</v>
      </c>
      <c r="S847" s="14" t="s">
        <v>10560</v>
      </c>
      <c r="T847" s="15" t="n">
        <v>46289</v>
      </c>
      <c r="U847" s="14" t="s">
        <v>168</v>
      </c>
    </row>
    <row r="848" customFormat="false" ht="79.5" hidden="false" customHeight="true" outlineLevel="0" collapsed="false">
      <c r="A848" s="14" t="str">
        <f aca="false">IF(B848="","","ARG-"&amp;TEXT(ROW()-1,"0000"))</f>
        <v>ARG-0847</v>
      </c>
      <c r="B848" s="14" t="s">
        <v>3003</v>
      </c>
      <c r="C848" s="14" t="str">
        <f aca="false">IF(B848="","",IF(LEFT(B848,3)="INT","Intramuraal",IF(LEFT(B848,3)="GVS","GVS","")))</f>
        <v>GVS</v>
      </c>
      <c r="D848" s="14" t="str">
        <f aca="false">IF(B848="","",IFERROR(INDEX(Intramuraal!$F:$F,MATCH(B848,Intramuraal!$A:$A,0)),IFERROR(INDEX(GVS!$F:$F,MATCH(B848,GVS!$A:$A,0)),"onbekend ID")))</f>
        <v>oxycodon/naloxon (Targinact®)</v>
      </c>
      <c r="E848" s="15" t="n">
        <f aca="false">IF(B848="","",IFERROR(IF(INDEX(Intramuraal!$C:$C,MATCH(B848,Intramuraal!$A:$A,0))="","",INDEX(Intramuraal!$C:$C,MATCH(B848,Intramuraal!$A:$A,0))),IFERROR(IF(INDEX(GVS!$C:$C,MATCH(B848,GVS!$A:$A,0))="","",INDEX(GVS!$C:$C,MATCH(B848,GVS!$A:$A,0))),"")))</f>
        <v>42303</v>
      </c>
      <c r="F848" s="14" t="str">
        <f aca="false">IF(B848="","",IFERROR(IF(INDEX(Intramuraal!$J:$J,MATCH(B848,Intramuraal!$A:$A,0))="","",INDEX(Intramuraal!$J:$J,MATCH(B848,Intramuraal!$A:$A,0))),IFERROR(IF(INDEX(GVS!$J:$J,MATCH(B848,GVS!$A:$A,0))="","",INDEX(GVS!$J:$J,MATCH(B848,GVS!$A:$A,0))),"")))</f>
        <v>Maag-darm / lever</v>
      </c>
      <c r="G848" s="14" t="str">
        <f aca="false">IF(B848="","",IFERROR(IF(INDEX(Intramuraal!$N:$N,MATCH(B848,Intramuraal!$A:$A,0))="","",INDEX(Intramuraal!$N:$N,MATCH(B848,Intramuraal!$A:$A,0))),IFERROR(IF(INDEX(GVS!$N:$N,MATCH(B848,GVS!$A:$A,0))="","",INDEX(GVS!$N:$N,MATCH(B848,GVS!$A:$A,0))),"")))</f>
        <v>Niet-oncologisch (zie Indicatie)</v>
      </c>
      <c r="H848" s="14" t="str">
        <f aca="false">IF(B848="","",IFERROR(IF(INDEX(Intramuraal!$O:$O,MATCH(B848,Intramuraal!$A:$A,0))="","",INDEX(Intramuraal!$O:$O,MATCH(B848,Intramuraal!$A:$A,0))),IFERROR(IF(INDEX(GVS!$O:$O,MATCH(B848,GVS!$A:$A,0))="","",INDEX(GVS!$O:$O,MATCH(B848,GVS!$A:$A,0))),"")))</f>
        <v>Meerdere lijnen / indicatiebreed</v>
      </c>
      <c r="I848" s="14" t="s">
        <v>7532</v>
      </c>
      <c r="J848" s="14" t="s">
        <v>7547</v>
      </c>
      <c r="K848" s="16" t="s">
        <v>10617</v>
      </c>
      <c r="L848" s="14" t="s">
        <v>7586</v>
      </c>
      <c r="M848" s="14" t="s">
        <v>7536</v>
      </c>
      <c r="N848" s="16" t="s">
        <v>10618</v>
      </c>
      <c r="O848" s="14" t="s">
        <v>7633</v>
      </c>
      <c r="P848" s="14" t="s">
        <v>10619</v>
      </c>
      <c r="Q848" s="16"/>
      <c r="R848" s="14" t="s">
        <v>10620</v>
      </c>
      <c r="S848" s="14" t="s">
        <v>10560</v>
      </c>
      <c r="T848" s="15" t="n">
        <v>46289</v>
      </c>
      <c r="U848" s="14" t="s">
        <v>168</v>
      </c>
    </row>
    <row r="849" customFormat="false" ht="79.5" hidden="false" customHeight="true" outlineLevel="0" collapsed="false">
      <c r="A849" s="14" t="str">
        <f aca="false">IF(B849="","","ARG-"&amp;TEXT(ROW()-1,"0000"))</f>
        <v>ARG-0848</v>
      </c>
      <c r="B849" s="14" t="s">
        <v>3003</v>
      </c>
      <c r="C849" s="14" t="str">
        <f aca="false">IF(B849="","",IF(LEFT(B849,3)="INT","Intramuraal",IF(LEFT(B849,3)="GVS","GVS","")))</f>
        <v>GVS</v>
      </c>
      <c r="D849" s="14" t="str">
        <f aca="false">IF(B849="","",IFERROR(INDEX(Intramuraal!$F:$F,MATCH(B849,Intramuraal!$A:$A,0)),IFERROR(INDEX(GVS!$F:$F,MATCH(B849,GVS!$A:$A,0)),"onbekend ID")))</f>
        <v>oxycodon/naloxon (Targinact®)</v>
      </c>
      <c r="E849" s="15" t="n">
        <f aca="false">IF(B849="","",IFERROR(IF(INDEX(Intramuraal!$C:$C,MATCH(B849,Intramuraal!$A:$A,0))="","",INDEX(Intramuraal!$C:$C,MATCH(B849,Intramuraal!$A:$A,0))),IFERROR(IF(INDEX(GVS!$C:$C,MATCH(B849,GVS!$A:$A,0))="","",INDEX(GVS!$C:$C,MATCH(B849,GVS!$A:$A,0))),"")))</f>
        <v>42303</v>
      </c>
      <c r="F849" s="14" t="str">
        <f aca="false">IF(B849="","",IFERROR(IF(INDEX(Intramuraal!$J:$J,MATCH(B849,Intramuraal!$A:$A,0))="","",INDEX(Intramuraal!$J:$J,MATCH(B849,Intramuraal!$A:$A,0))),IFERROR(IF(INDEX(GVS!$J:$J,MATCH(B849,GVS!$A:$A,0))="","",INDEX(GVS!$J:$J,MATCH(B849,GVS!$A:$A,0))),"")))</f>
        <v>Maag-darm / lever</v>
      </c>
      <c r="G849" s="14" t="str">
        <f aca="false">IF(B849="","",IFERROR(IF(INDEX(Intramuraal!$N:$N,MATCH(B849,Intramuraal!$A:$A,0))="","",INDEX(Intramuraal!$N:$N,MATCH(B849,Intramuraal!$A:$A,0))),IFERROR(IF(INDEX(GVS!$N:$N,MATCH(B849,GVS!$A:$A,0))="","",INDEX(GVS!$N:$N,MATCH(B849,GVS!$A:$A,0))),"")))</f>
        <v>Niet-oncologisch (zie Indicatie)</v>
      </c>
      <c r="H849" s="14" t="str">
        <f aca="false">IF(B849="","",IFERROR(IF(INDEX(Intramuraal!$O:$O,MATCH(B849,Intramuraal!$A:$A,0))="","",INDEX(Intramuraal!$O:$O,MATCH(B849,Intramuraal!$A:$A,0))),IFERROR(IF(INDEX(GVS!$O:$O,MATCH(B849,GVS!$A:$A,0))="","",INDEX(GVS!$O:$O,MATCH(B849,GVS!$A:$A,0))),"")))</f>
        <v>Meerdere lijnen / indicatiebreed</v>
      </c>
      <c r="I849" s="14" t="s">
        <v>7532</v>
      </c>
      <c r="J849" s="14" t="s">
        <v>7564</v>
      </c>
      <c r="K849" s="16" t="s">
        <v>10621</v>
      </c>
      <c r="L849" s="14" t="s">
        <v>7586</v>
      </c>
      <c r="M849" s="14" t="s">
        <v>7536</v>
      </c>
      <c r="N849" s="16" t="s">
        <v>10622</v>
      </c>
      <c r="O849" s="14" t="s">
        <v>7607</v>
      </c>
      <c r="P849" s="14" t="s">
        <v>10623</v>
      </c>
      <c r="Q849" s="16"/>
      <c r="R849" s="14" t="s">
        <v>10624</v>
      </c>
      <c r="S849" s="14" t="s">
        <v>10560</v>
      </c>
      <c r="T849" s="15" t="n">
        <v>46289</v>
      </c>
      <c r="U849" s="14" t="s">
        <v>168</v>
      </c>
    </row>
    <row r="850" customFormat="false" ht="68.25" hidden="false" customHeight="true" outlineLevel="0" collapsed="false">
      <c r="A850" s="14" t="str">
        <f aca="false">IF(B850="","","ARG-"&amp;TEXT(ROW()-1,"0000"))</f>
        <v>ARG-0849</v>
      </c>
      <c r="B850" s="14" t="s">
        <v>3003</v>
      </c>
      <c r="C850" s="14" t="str">
        <f aca="false">IF(B850="","",IF(LEFT(B850,3)="INT","Intramuraal",IF(LEFT(B850,3)="GVS","GVS","")))</f>
        <v>GVS</v>
      </c>
      <c r="D850" s="14" t="str">
        <f aca="false">IF(B850="","",IFERROR(INDEX(Intramuraal!$F:$F,MATCH(B850,Intramuraal!$A:$A,0)),IFERROR(INDEX(GVS!$F:$F,MATCH(B850,GVS!$A:$A,0)),"onbekend ID")))</f>
        <v>oxycodon/naloxon (Targinact®)</v>
      </c>
      <c r="E850" s="15" t="n">
        <f aca="false">IF(B850="","",IFERROR(IF(INDEX(Intramuraal!$C:$C,MATCH(B850,Intramuraal!$A:$A,0))="","",INDEX(Intramuraal!$C:$C,MATCH(B850,Intramuraal!$A:$A,0))),IFERROR(IF(INDEX(GVS!$C:$C,MATCH(B850,GVS!$A:$A,0))="","",INDEX(GVS!$C:$C,MATCH(B850,GVS!$A:$A,0))),"")))</f>
        <v>42303</v>
      </c>
      <c r="F850" s="14" t="str">
        <f aca="false">IF(B850="","",IFERROR(IF(INDEX(Intramuraal!$J:$J,MATCH(B850,Intramuraal!$A:$A,0))="","",INDEX(Intramuraal!$J:$J,MATCH(B850,Intramuraal!$A:$A,0))),IFERROR(IF(INDEX(GVS!$J:$J,MATCH(B850,GVS!$A:$A,0))="","",INDEX(GVS!$J:$J,MATCH(B850,GVS!$A:$A,0))),"")))</f>
        <v>Maag-darm / lever</v>
      </c>
      <c r="G850" s="14" t="str">
        <f aca="false">IF(B850="","",IFERROR(IF(INDEX(Intramuraal!$N:$N,MATCH(B850,Intramuraal!$A:$A,0))="","",INDEX(Intramuraal!$N:$N,MATCH(B850,Intramuraal!$A:$A,0))),IFERROR(IF(INDEX(GVS!$N:$N,MATCH(B850,GVS!$A:$A,0))="","",INDEX(GVS!$N:$N,MATCH(B850,GVS!$A:$A,0))),"")))</f>
        <v>Niet-oncologisch (zie Indicatie)</v>
      </c>
      <c r="H850" s="14" t="str">
        <f aca="false">IF(B850="","",IFERROR(IF(INDEX(Intramuraal!$O:$O,MATCH(B850,Intramuraal!$A:$A,0))="","",INDEX(Intramuraal!$O:$O,MATCH(B850,Intramuraal!$A:$A,0))),IFERROR(IF(INDEX(GVS!$O:$O,MATCH(B850,GVS!$A:$A,0))="","",INDEX(GVS!$O:$O,MATCH(B850,GVS!$A:$A,0))),"")))</f>
        <v>Meerdere lijnen / indicatiebreed</v>
      </c>
      <c r="I850" s="14" t="s">
        <v>7570</v>
      </c>
      <c r="J850" s="14" t="s">
        <v>10625</v>
      </c>
      <c r="K850" s="16" t="s">
        <v>10626</v>
      </c>
      <c r="L850" s="14" t="s">
        <v>7566</v>
      </c>
      <c r="M850" s="14" t="s">
        <v>7543</v>
      </c>
      <c r="N850" s="16" t="s">
        <v>10627</v>
      </c>
      <c r="O850" s="14" t="s">
        <v>7607</v>
      </c>
      <c r="P850" s="14" t="s">
        <v>10628</v>
      </c>
      <c r="Q850" s="16"/>
      <c r="R850" s="14" t="s">
        <v>10629</v>
      </c>
      <c r="S850" s="14" t="s">
        <v>10560</v>
      </c>
      <c r="T850" s="15" t="n">
        <v>46289</v>
      </c>
      <c r="U850" s="14" t="s">
        <v>168</v>
      </c>
    </row>
    <row r="851" customFormat="false" ht="68.25" hidden="false" customHeight="true" outlineLevel="0" collapsed="false">
      <c r="A851" s="14" t="str">
        <f aca="false">IF(B851="","","ARG-"&amp;TEXT(ROW()-1,"0000"))</f>
        <v>ARG-0850</v>
      </c>
      <c r="B851" s="14" t="s">
        <v>3003</v>
      </c>
      <c r="C851" s="14" t="str">
        <f aca="false">IF(B851="","",IF(LEFT(B851,3)="INT","Intramuraal",IF(LEFT(B851,3)="GVS","GVS","")))</f>
        <v>GVS</v>
      </c>
      <c r="D851" s="14" t="str">
        <f aca="false">IF(B851="","",IFERROR(INDEX(Intramuraal!$F:$F,MATCH(B851,Intramuraal!$A:$A,0)),IFERROR(INDEX(GVS!$F:$F,MATCH(B851,GVS!$A:$A,0)),"onbekend ID")))</f>
        <v>oxycodon/naloxon (Targinact®)</v>
      </c>
      <c r="E851" s="15" t="n">
        <f aca="false">IF(B851="","",IFERROR(IF(INDEX(Intramuraal!$C:$C,MATCH(B851,Intramuraal!$A:$A,0))="","",INDEX(Intramuraal!$C:$C,MATCH(B851,Intramuraal!$A:$A,0))),IFERROR(IF(INDEX(GVS!$C:$C,MATCH(B851,GVS!$A:$A,0))="","",INDEX(GVS!$C:$C,MATCH(B851,GVS!$A:$A,0))),"")))</f>
        <v>42303</v>
      </c>
      <c r="F851" s="14" t="str">
        <f aca="false">IF(B851="","",IFERROR(IF(INDEX(Intramuraal!$J:$J,MATCH(B851,Intramuraal!$A:$A,0))="","",INDEX(Intramuraal!$J:$J,MATCH(B851,Intramuraal!$A:$A,0))),IFERROR(IF(INDEX(GVS!$J:$J,MATCH(B851,GVS!$A:$A,0))="","",INDEX(GVS!$J:$J,MATCH(B851,GVS!$A:$A,0))),"")))</f>
        <v>Maag-darm / lever</v>
      </c>
      <c r="G851" s="14" t="str">
        <f aca="false">IF(B851="","",IFERROR(IF(INDEX(Intramuraal!$N:$N,MATCH(B851,Intramuraal!$A:$A,0))="","",INDEX(Intramuraal!$N:$N,MATCH(B851,Intramuraal!$A:$A,0))),IFERROR(IF(INDEX(GVS!$N:$N,MATCH(B851,GVS!$A:$A,0))="","",INDEX(GVS!$N:$N,MATCH(B851,GVS!$A:$A,0))),"")))</f>
        <v>Niet-oncologisch (zie Indicatie)</v>
      </c>
      <c r="H851" s="14" t="str">
        <f aca="false">IF(B851="","",IFERROR(IF(INDEX(Intramuraal!$O:$O,MATCH(B851,Intramuraal!$A:$A,0))="","",INDEX(Intramuraal!$O:$O,MATCH(B851,Intramuraal!$A:$A,0))),IFERROR(IF(INDEX(GVS!$O:$O,MATCH(B851,GVS!$A:$A,0))="","",INDEX(GVS!$O:$O,MATCH(B851,GVS!$A:$A,0))),"")))</f>
        <v>Meerdere lijnen / indicatiebreed</v>
      </c>
      <c r="I851" s="14" t="s">
        <v>7570</v>
      </c>
      <c r="J851" s="14" t="s">
        <v>7599</v>
      </c>
      <c r="K851" s="16" t="s">
        <v>10630</v>
      </c>
      <c r="L851" s="14" t="s">
        <v>7566</v>
      </c>
      <c r="M851" s="14" t="s">
        <v>7550</v>
      </c>
      <c r="N851" s="16" t="s">
        <v>10631</v>
      </c>
      <c r="O851" s="14" t="s">
        <v>7538</v>
      </c>
      <c r="P851" s="14" t="s">
        <v>10632</v>
      </c>
      <c r="Q851" s="16"/>
      <c r="R851" s="14" t="s">
        <v>10633</v>
      </c>
      <c r="S851" s="14" t="s">
        <v>10560</v>
      </c>
      <c r="T851" s="15" t="n">
        <v>46289</v>
      </c>
      <c r="U851" s="14" t="s">
        <v>168</v>
      </c>
    </row>
    <row r="852" customFormat="false" ht="102" hidden="false" customHeight="true" outlineLevel="0" collapsed="false">
      <c r="A852" s="14" t="str">
        <f aca="false">IF(B852="","","ARG-"&amp;TEXT(ROW()-1,"0000"))</f>
        <v>ARG-0851</v>
      </c>
      <c r="B852" s="14" t="s">
        <v>3024</v>
      </c>
      <c r="C852" s="14" t="str">
        <f aca="false">IF(B852="","",IF(LEFT(B852,3)="INT","Intramuraal",IF(LEFT(B852,3)="GVS","GVS","")))</f>
        <v>GVS</v>
      </c>
      <c r="D852" s="14" t="str">
        <f aca="false">IF(B852="","",IFERROR(INDEX(Intramuraal!$F:$F,MATCH(B852,Intramuraal!$A:$A,0)),IFERROR(INDEX(GVS!$F:$F,MATCH(B852,GVS!$A:$A,0)),"onbekend ID")))</f>
        <v>evolocumab (Repatha®)</v>
      </c>
      <c r="E852" s="15" t="n">
        <f aca="false">IF(B852="","",IFERROR(IF(INDEX(Intramuraal!$C:$C,MATCH(B852,Intramuraal!$A:$A,0))="","",INDEX(Intramuraal!$C:$C,MATCH(B852,Intramuraal!$A:$A,0))),IFERROR(IF(INDEX(GVS!$C:$C,MATCH(B852,GVS!$A:$A,0))="","",INDEX(GVS!$C:$C,MATCH(B852,GVS!$A:$A,0))),"")))</f>
        <v>42352</v>
      </c>
      <c r="F852" s="14" t="str">
        <f aca="false">IF(B852="","",IFERROR(IF(INDEX(Intramuraal!$J:$J,MATCH(B852,Intramuraal!$A:$A,0))="","",INDEX(Intramuraal!$J:$J,MATCH(B852,Intramuraal!$A:$A,0))),IFERROR(IF(INDEX(GVS!$J:$J,MATCH(B852,GVS!$A:$A,0))="","",INDEX(GVS!$J:$J,MATCH(B852,GVS!$A:$A,0))),"")))</f>
        <v>Hart / vaat / long</v>
      </c>
      <c r="G852" s="14" t="str">
        <f aca="false">IF(B852="","",IFERROR(IF(INDEX(Intramuraal!$N:$N,MATCH(B852,Intramuraal!$A:$A,0))="","",INDEX(Intramuraal!$N:$N,MATCH(B852,Intramuraal!$A:$A,0))),IFERROR(IF(INDEX(GVS!$N:$N,MATCH(B852,GVS!$A:$A,0))="","",INDEX(GVS!$N:$N,MATCH(B852,GVS!$A:$A,0))),"")))</f>
        <v>Niet-oncologisch (zie Indicatie)</v>
      </c>
      <c r="H852" s="14" t="str">
        <f aca="false">IF(B852="","",IFERROR(IF(INDEX(Intramuraal!$O:$O,MATCH(B852,Intramuraal!$A:$A,0))="","",INDEX(Intramuraal!$O:$O,MATCH(B852,Intramuraal!$A:$A,0))),IFERROR(IF(INDEX(GVS!$O:$O,MATCH(B852,GVS!$A:$A,0))="","",INDEX(GVS!$O:$O,MATCH(B852,GVS!$A:$A,0))),"")))</f>
        <v>3e lijn of later</v>
      </c>
      <c r="I852" s="14" t="s">
        <v>7532</v>
      </c>
      <c r="J852" s="14" t="s">
        <v>7673</v>
      </c>
      <c r="K852" s="16" t="s">
        <v>10634</v>
      </c>
      <c r="L852" s="14" t="s">
        <v>7586</v>
      </c>
      <c r="M852" s="14" t="s">
        <v>7536</v>
      </c>
      <c r="N852" s="16" t="s">
        <v>10635</v>
      </c>
      <c r="O852" s="14" t="s">
        <v>7633</v>
      </c>
      <c r="P852" s="14" t="s">
        <v>10636</v>
      </c>
      <c r="Q852" s="16"/>
      <c r="R852" s="14" t="s">
        <v>10637</v>
      </c>
      <c r="S852" s="14" t="s">
        <v>10560</v>
      </c>
      <c r="T852" s="15" t="n">
        <v>46289</v>
      </c>
      <c r="U852" s="14" t="s">
        <v>168</v>
      </c>
    </row>
    <row r="853" customFormat="false" ht="102" hidden="false" customHeight="true" outlineLevel="0" collapsed="false">
      <c r="A853" s="14" t="str">
        <f aca="false">IF(B853="","","ARG-"&amp;TEXT(ROW()-1,"0000"))</f>
        <v>ARG-0852</v>
      </c>
      <c r="B853" s="14" t="s">
        <v>3024</v>
      </c>
      <c r="C853" s="14" t="str">
        <f aca="false">IF(B853="","",IF(LEFT(B853,3)="INT","Intramuraal",IF(LEFT(B853,3)="GVS","GVS","")))</f>
        <v>GVS</v>
      </c>
      <c r="D853" s="14" t="str">
        <f aca="false">IF(B853="","",IFERROR(INDEX(Intramuraal!$F:$F,MATCH(B853,Intramuraal!$A:$A,0)),IFERROR(INDEX(GVS!$F:$F,MATCH(B853,GVS!$A:$A,0)),"onbekend ID")))</f>
        <v>evolocumab (Repatha®)</v>
      </c>
      <c r="E853" s="15" t="n">
        <f aca="false">IF(B853="","",IFERROR(IF(INDEX(Intramuraal!$C:$C,MATCH(B853,Intramuraal!$A:$A,0))="","",INDEX(Intramuraal!$C:$C,MATCH(B853,Intramuraal!$A:$A,0))),IFERROR(IF(INDEX(GVS!$C:$C,MATCH(B853,GVS!$A:$A,0))="","",INDEX(GVS!$C:$C,MATCH(B853,GVS!$A:$A,0))),"")))</f>
        <v>42352</v>
      </c>
      <c r="F853" s="14" t="str">
        <f aca="false">IF(B853="","",IFERROR(IF(INDEX(Intramuraal!$J:$J,MATCH(B853,Intramuraal!$A:$A,0))="","",INDEX(Intramuraal!$J:$J,MATCH(B853,Intramuraal!$A:$A,0))),IFERROR(IF(INDEX(GVS!$J:$J,MATCH(B853,GVS!$A:$A,0))="","",INDEX(GVS!$J:$J,MATCH(B853,GVS!$A:$A,0))),"")))</f>
        <v>Hart / vaat / long</v>
      </c>
      <c r="G853" s="14" t="str">
        <f aca="false">IF(B853="","",IFERROR(IF(INDEX(Intramuraal!$N:$N,MATCH(B853,Intramuraal!$A:$A,0))="","",INDEX(Intramuraal!$N:$N,MATCH(B853,Intramuraal!$A:$A,0))),IFERROR(IF(INDEX(GVS!$N:$N,MATCH(B853,GVS!$A:$A,0))="","",INDEX(GVS!$N:$N,MATCH(B853,GVS!$A:$A,0))),"")))</f>
        <v>Niet-oncologisch (zie Indicatie)</v>
      </c>
      <c r="H853" s="14" t="str">
        <f aca="false">IF(B853="","",IFERROR(IF(INDEX(Intramuraal!$O:$O,MATCH(B853,Intramuraal!$A:$A,0))="","",INDEX(Intramuraal!$O:$O,MATCH(B853,Intramuraal!$A:$A,0))),IFERROR(IF(INDEX(GVS!$O:$O,MATCH(B853,GVS!$A:$A,0))="","",INDEX(GVS!$O:$O,MATCH(B853,GVS!$A:$A,0))),"")))</f>
        <v>3e lijn of later</v>
      </c>
      <c r="I853" s="14" t="s">
        <v>7532</v>
      </c>
      <c r="J853" s="14" t="s">
        <v>7599</v>
      </c>
      <c r="K853" s="16" t="s">
        <v>10638</v>
      </c>
      <c r="L853" s="14" t="s">
        <v>7549</v>
      </c>
      <c r="M853" s="14" t="s">
        <v>7536</v>
      </c>
      <c r="N853" s="16" t="s">
        <v>10639</v>
      </c>
      <c r="O853" s="14" t="s">
        <v>7607</v>
      </c>
      <c r="P853" s="14" t="s">
        <v>10640</v>
      </c>
      <c r="Q853" s="16"/>
      <c r="R853" s="14" t="s">
        <v>10641</v>
      </c>
      <c r="S853" s="14" t="s">
        <v>10560</v>
      </c>
      <c r="T853" s="15" t="n">
        <v>46289</v>
      </c>
      <c r="U853" s="14" t="s">
        <v>168</v>
      </c>
    </row>
    <row r="854" customFormat="false" ht="90.75" hidden="false" customHeight="true" outlineLevel="0" collapsed="false">
      <c r="A854" s="14" t="str">
        <f aca="false">IF(B854="","","ARG-"&amp;TEXT(ROW()-1,"0000"))</f>
        <v>ARG-0853</v>
      </c>
      <c r="B854" s="14" t="s">
        <v>3024</v>
      </c>
      <c r="C854" s="14" t="str">
        <f aca="false">IF(B854="","",IF(LEFT(B854,3)="INT","Intramuraal",IF(LEFT(B854,3)="GVS","GVS","")))</f>
        <v>GVS</v>
      </c>
      <c r="D854" s="14" t="str">
        <f aca="false">IF(B854="","",IFERROR(INDEX(Intramuraal!$F:$F,MATCH(B854,Intramuraal!$A:$A,0)),IFERROR(INDEX(GVS!$F:$F,MATCH(B854,GVS!$A:$A,0)),"onbekend ID")))</f>
        <v>evolocumab (Repatha®)</v>
      </c>
      <c r="E854" s="15" t="n">
        <f aca="false">IF(B854="","",IFERROR(IF(INDEX(Intramuraal!$C:$C,MATCH(B854,Intramuraal!$A:$A,0))="","",INDEX(Intramuraal!$C:$C,MATCH(B854,Intramuraal!$A:$A,0))),IFERROR(IF(INDEX(GVS!$C:$C,MATCH(B854,GVS!$A:$A,0))="","",INDEX(GVS!$C:$C,MATCH(B854,GVS!$A:$A,0))),"")))</f>
        <v>42352</v>
      </c>
      <c r="F854" s="14" t="str">
        <f aca="false">IF(B854="","",IFERROR(IF(INDEX(Intramuraal!$J:$J,MATCH(B854,Intramuraal!$A:$A,0))="","",INDEX(Intramuraal!$J:$J,MATCH(B854,Intramuraal!$A:$A,0))),IFERROR(IF(INDEX(GVS!$J:$J,MATCH(B854,GVS!$A:$A,0))="","",INDEX(GVS!$J:$J,MATCH(B854,GVS!$A:$A,0))),"")))</f>
        <v>Hart / vaat / long</v>
      </c>
      <c r="G854" s="14" t="str">
        <f aca="false">IF(B854="","",IFERROR(IF(INDEX(Intramuraal!$N:$N,MATCH(B854,Intramuraal!$A:$A,0))="","",INDEX(Intramuraal!$N:$N,MATCH(B854,Intramuraal!$A:$A,0))),IFERROR(IF(INDEX(GVS!$N:$N,MATCH(B854,GVS!$A:$A,0))="","",INDEX(GVS!$N:$N,MATCH(B854,GVS!$A:$A,0))),"")))</f>
        <v>Niet-oncologisch (zie Indicatie)</v>
      </c>
      <c r="H854" s="14" t="str">
        <f aca="false">IF(B854="","",IFERROR(IF(INDEX(Intramuraal!$O:$O,MATCH(B854,Intramuraal!$A:$A,0))="","",INDEX(Intramuraal!$O:$O,MATCH(B854,Intramuraal!$A:$A,0))),IFERROR(IF(INDEX(GVS!$O:$O,MATCH(B854,GVS!$A:$A,0))="","",INDEX(GVS!$O:$O,MATCH(B854,GVS!$A:$A,0))),"")))</f>
        <v>3e lijn of later</v>
      </c>
      <c r="I854" s="14" t="s">
        <v>7580</v>
      </c>
      <c r="J854" s="14" t="s">
        <v>7590</v>
      </c>
      <c r="K854" s="16" t="s">
        <v>10642</v>
      </c>
      <c r="L854" s="14" t="s">
        <v>7549</v>
      </c>
      <c r="M854" s="14" t="s">
        <v>7543</v>
      </c>
      <c r="N854" s="16" t="s">
        <v>10643</v>
      </c>
      <c r="O854" s="14" t="s">
        <v>7784</v>
      </c>
      <c r="P854" s="14" t="s">
        <v>10644</v>
      </c>
      <c r="Q854" s="16"/>
      <c r="R854" s="14" t="s">
        <v>10645</v>
      </c>
      <c r="S854" s="14" t="s">
        <v>10560</v>
      </c>
      <c r="T854" s="15" t="n">
        <v>46289</v>
      </c>
      <c r="U854" s="14" t="s">
        <v>168</v>
      </c>
    </row>
    <row r="855" customFormat="false" ht="79.5" hidden="false" customHeight="true" outlineLevel="0" collapsed="false">
      <c r="A855" s="14" t="str">
        <f aca="false">IF(B855="","","ARG-"&amp;TEXT(ROW()-1,"0000"))</f>
        <v>ARG-0854</v>
      </c>
      <c r="B855" s="14" t="s">
        <v>3024</v>
      </c>
      <c r="C855" s="14" t="str">
        <f aca="false">IF(B855="","",IF(LEFT(B855,3)="INT","Intramuraal",IF(LEFT(B855,3)="GVS","GVS","")))</f>
        <v>GVS</v>
      </c>
      <c r="D855" s="14" t="str">
        <f aca="false">IF(B855="","",IFERROR(INDEX(Intramuraal!$F:$F,MATCH(B855,Intramuraal!$A:$A,0)),IFERROR(INDEX(GVS!$F:$F,MATCH(B855,GVS!$A:$A,0)),"onbekend ID")))</f>
        <v>evolocumab (Repatha®)</v>
      </c>
      <c r="E855" s="15" t="n">
        <f aca="false">IF(B855="","",IFERROR(IF(INDEX(Intramuraal!$C:$C,MATCH(B855,Intramuraal!$A:$A,0))="","",INDEX(Intramuraal!$C:$C,MATCH(B855,Intramuraal!$A:$A,0))),IFERROR(IF(INDEX(GVS!$C:$C,MATCH(B855,GVS!$A:$A,0))="","",INDEX(GVS!$C:$C,MATCH(B855,GVS!$A:$A,0))),"")))</f>
        <v>42352</v>
      </c>
      <c r="F855" s="14" t="str">
        <f aca="false">IF(B855="","",IFERROR(IF(INDEX(Intramuraal!$J:$J,MATCH(B855,Intramuraal!$A:$A,0))="","",INDEX(Intramuraal!$J:$J,MATCH(B855,Intramuraal!$A:$A,0))),IFERROR(IF(INDEX(GVS!$J:$J,MATCH(B855,GVS!$A:$A,0))="","",INDEX(GVS!$J:$J,MATCH(B855,GVS!$A:$A,0))),"")))</f>
        <v>Hart / vaat / long</v>
      </c>
      <c r="G855" s="14" t="str">
        <f aca="false">IF(B855="","",IFERROR(IF(INDEX(Intramuraal!$N:$N,MATCH(B855,Intramuraal!$A:$A,0))="","",INDEX(Intramuraal!$N:$N,MATCH(B855,Intramuraal!$A:$A,0))),IFERROR(IF(INDEX(GVS!$N:$N,MATCH(B855,GVS!$A:$A,0))="","",INDEX(GVS!$N:$N,MATCH(B855,GVS!$A:$A,0))),"")))</f>
        <v>Niet-oncologisch (zie Indicatie)</v>
      </c>
      <c r="H855" s="14" t="str">
        <f aca="false">IF(B855="","",IFERROR(IF(INDEX(Intramuraal!$O:$O,MATCH(B855,Intramuraal!$A:$A,0))="","",INDEX(Intramuraal!$O:$O,MATCH(B855,Intramuraal!$A:$A,0))),IFERROR(IF(INDEX(GVS!$O:$O,MATCH(B855,GVS!$A:$A,0))="","",INDEX(GVS!$O:$O,MATCH(B855,GVS!$A:$A,0))),"")))</f>
        <v>3e lijn of later</v>
      </c>
      <c r="I855" s="14" t="s">
        <v>7580</v>
      </c>
      <c r="J855" s="14" t="s">
        <v>7604</v>
      </c>
      <c r="K855" s="16" t="s">
        <v>10646</v>
      </c>
      <c r="L855" s="14" t="s">
        <v>7586</v>
      </c>
      <c r="M855" s="14" t="s">
        <v>7536</v>
      </c>
      <c r="N855" s="16" t="s">
        <v>10647</v>
      </c>
      <c r="O855" s="14" t="s">
        <v>7607</v>
      </c>
      <c r="P855" s="14" t="s">
        <v>10648</v>
      </c>
      <c r="Q855" s="16"/>
      <c r="R855" s="14" t="s">
        <v>10649</v>
      </c>
      <c r="S855" s="14" t="s">
        <v>10560</v>
      </c>
      <c r="T855" s="15" t="n">
        <v>46289</v>
      </c>
      <c r="U855" s="14" t="s">
        <v>168</v>
      </c>
    </row>
    <row r="856" customFormat="false" ht="79.5" hidden="false" customHeight="true" outlineLevel="0" collapsed="false">
      <c r="A856" s="14" t="str">
        <f aca="false">IF(B856="","","ARG-"&amp;TEXT(ROW()-1,"0000"))</f>
        <v>ARG-0855</v>
      </c>
      <c r="B856" s="14" t="s">
        <v>3024</v>
      </c>
      <c r="C856" s="14" t="str">
        <f aca="false">IF(B856="","",IF(LEFT(B856,3)="INT","Intramuraal",IF(LEFT(B856,3)="GVS","GVS","")))</f>
        <v>GVS</v>
      </c>
      <c r="D856" s="14" t="str">
        <f aca="false">IF(B856="","",IFERROR(INDEX(Intramuraal!$F:$F,MATCH(B856,Intramuraal!$A:$A,0)),IFERROR(INDEX(GVS!$F:$F,MATCH(B856,GVS!$A:$A,0)),"onbekend ID")))</f>
        <v>evolocumab (Repatha®)</v>
      </c>
      <c r="E856" s="15" t="n">
        <f aca="false">IF(B856="","",IFERROR(IF(INDEX(Intramuraal!$C:$C,MATCH(B856,Intramuraal!$A:$A,0))="","",INDEX(Intramuraal!$C:$C,MATCH(B856,Intramuraal!$A:$A,0))),IFERROR(IF(INDEX(GVS!$C:$C,MATCH(B856,GVS!$A:$A,0))="","",INDEX(GVS!$C:$C,MATCH(B856,GVS!$A:$A,0))),"")))</f>
        <v>42352</v>
      </c>
      <c r="F856" s="14" t="str">
        <f aca="false">IF(B856="","",IFERROR(IF(INDEX(Intramuraal!$J:$J,MATCH(B856,Intramuraal!$A:$A,0))="","",INDEX(Intramuraal!$J:$J,MATCH(B856,Intramuraal!$A:$A,0))),IFERROR(IF(INDEX(GVS!$J:$J,MATCH(B856,GVS!$A:$A,0))="","",INDEX(GVS!$J:$J,MATCH(B856,GVS!$A:$A,0))),"")))</f>
        <v>Hart / vaat / long</v>
      </c>
      <c r="G856" s="14" t="str">
        <f aca="false">IF(B856="","",IFERROR(IF(INDEX(Intramuraal!$N:$N,MATCH(B856,Intramuraal!$A:$A,0))="","",INDEX(Intramuraal!$N:$N,MATCH(B856,Intramuraal!$A:$A,0))),IFERROR(IF(INDEX(GVS!$N:$N,MATCH(B856,GVS!$A:$A,0))="","",INDEX(GVS!$N:$N,MATCH(B856,GVS!$A:$A,0))),"")))</f>
        <v>Niet-oncologisch (zie Indicatie)</v>
      </c>
      <c r="H856" s="14" t="str">
        <f aca="false">IF(B856="","",IFERROR(IF(INDEX(Intramuraal!$O:$O,MATCH(B856,Intramuraal!$A:$A,0))="","",INDEX(Intramuraal!$O:$O,MATCH(B856,Intramuraal!$A:$A,0))),IFERROR(IF(INDEX(GVS!$O:$O,MATCH(B856,GVS!$A:$A,0))="","",INDEX(GVS!$O:$O,MATCH(B856,GVS!$A:$A,0))),"")))</f>
        <v>3e lijn of later</v>
      </c>
      <c r="I856" s="14" t="s">
        <v>7617</v>
      </c>
      <c r="J856" s="14" t="s">
        <v>7659</v>
      </c>
      <c r="K856" s="16" t="s">
        <v>10650</v>
      </c>
      <c r="L856" s="14" t="s">
        <v>7566</v>
      </c>
      <c r="M856" s="14" t="s">
        <v>7536</v>
      </c>
      <c r="N856" s="16" t="s">
        <v>10651</v>
      </c>
      <c r="O856" s="14" t="s">
        <v>7662</v>
      </c>
      <c r="P856" s="14" t="s">
        <v>10652</v>
      </c>
      <c r="Q856" s="16"/>
      <c r="R856" s="14" t="s">
        <v>10653</v>
      </c>
      <c r="S856" s="14" t="s">
        <v>10560</v>
      </c>
      <c r="T856" s="15" t="n">
        <v>46289</v>
      </c>
      <c r="U856" s="14" t="s">
        <v>168</v>
      </c>
    </row>
    <row r="857" customFormat="false" ht="90.75" hidden="false" customHeight="true" outlineLevel="0" collapsed="false">
      <c r="A857" s="14" t="str">
        <f aca="false">IF(B857="","","ARG-"&amp;TEXT(ROW()-1,"0000"))</f>
        <v>ARG-0856</v>
      </c>
      <c r="B857" s="14" t="s">
        <v>3104</v>
      </c>
      <c r="C857" s="14" t="str">
        <f aca="false">IF(B857="","",IF(LEFT(B857,3)="INT","Intramuraal",IF(LEFT(B857,3)="GVS","GVS","")))</f>
        <v>GVS</v>
      </c>
      <c r="D857" s="14" t="str">
        <f aca="false">IF(B857="","",IFERROR(INDEX(Intramuraal!$F:$F,MATCH(B857,Intramuraal!$A:$A,0)),IFERROR(INDEX(GVS!$F:$F,MATCH(B857,GVS!$A:$A,0)),"onbekend ID")))</f>
        <v>rifaximine (Xifaxan)</v>
      </c>
      <c r="E857" s="15" t="n">
        <f aca="false">IF(B857="","",IFERROR(IF(INDEX(Intramuraal!$C:$C,MATCH(B857,Intramuraal!$A:$A,0))="","",INDEX(Intramuraal!$C:$C,MATCH(B857,Intramuraal!$A:$A,0))),IFERROR(IF(INDEX(GVS!$C:$C,MATCH(B857,GVS!$A:$A,0))="","",INDEX(GVS!$C:$C,MATCH(B857,GVS!$A:$A,0))),"")))</f>
        <v>42474</v>
      </c>
      <c r="F857" s="14" t="str">
        <f aca="false">IF(B857="","",IFERROR(IF(INDEX(Intramuraal!$J:$J,MATCH(B857,Intramuraal!$A:$A,0))="","",INDEX(Intramuraal!$J:$J,MATCH(B857,Intramuraal!$A:$A,0))),IFERROR(IF(INDEX(GVS!$J:$J,MATCH(B857,GVS!$A:$A,0))="","",INDEX(GVS!$J:$J,MATCH(B857,GVS!$A:$A,0))),"")))</f>
        <v>Maag-darm / lever</v>
      </c>
      <c r="G857" s="14" t="str">
        <f aca="false">IF(B857="","",IFERROR(IF(INDEX(Intramuraal!$N:$N,MATCH(B857,Intramuraal!$A:$A,0))="","",INDEX(Intramuraal!$N:$N,MATCH(B857,Intramuraal!$A:$A,0))),IFERROR(IF(INDEX(GVS!$N:$N,MATCH(B857,GVS!$A:$A,0))="","",INDEX(GVS!$N:$N,MATCH(B857,GVS!$A:$A,0))),"")))</f>
        <v>Niet-oncologisch (zie Indicatie)</v>
      </c>
      <c r="H857" s="14" t="str">
        <f aca="false">IF(B857="","",IFERROR(IF(INDEX(Intramuraal!$O:$O,MATCH(B857,Intramuraal!$A:$A,0))="","",INDEX(Intramuraal!$O:$O,MATCH(B857,Intramuraal!$A:$A,0))),IFERROR(IF(INDEX(GVS!$O:$O,MATCH(B857,GVS!$A:$A,0))="","",INDEX(GVS!$O:$O,MATCH(B857,GVS!$A:$A,0))),"")))</f>
        <v>2e lijn</v>
      </c>
      <c r="I857" s="14" t="s">
        <v>7580</v>
      </c>
      <c r="J857" s="14" t="s">
        <v>7590</v>
      </c>
      <c r="K857" s="16" t="s">
        <v>10654</v>
      </c>
      <c r="L857" s="14" t="s">
        <v>7586</v>
      </c>
      <c r="M857" s="14" t="s">
        <v>7536</v>
      </c>
      <c r="N857" s="16" t="s">
        <v>10655</v>
      </c>
      <c r="O857" s="14" t="s">
        <v>7784</v>
      </c>
      <c r="P857" s="14" t="s">
        <v>10656</v>
      </c>
      <c r="Q857" s="16"/>
      <c r="R857" s="14" t="s">
        <v>10657</v>
      </c>
      <c r="S857" s="14" t="s">
        <v>10658</v>
      </c>
      <c r="T857" s="15" t="n">
        <v>46289</v>
      </c>
      <c r="U857" s="14" t="s">
        <v>168</v>
      </c>
    </row>
    <row r="858" customFormat="false" ht="68.25" hidden="false" customHeight="true" outlineLevel="0" collapsed="false">
      <c r="A858" s="14" t="str">
        <f aca="false">IF(B858="","","ARG-"&amp;TEXT(ROW()-1,"0000"))</f>
        <v>ARG-0857</v>
      </c>
      <c r="B858" s="14" t="s">
        <v>3104</v>
      </c>
      <c r="C858" s="14" t="str">
        <f aca="false">IF(B858="","",IF(LEFT(B858,3)="INT","Intramuraal",IF(LEFT(B858,3)="GVS","GVS","")))</f>
        <v>GVS</v>
      </c>
      <c r="D858" s="14" t="str">
        <f aca="false">IF(B858="","",IFERROR(INDEX(Intramuraal!$F:$F,MATCH(B858,Intramuraal!$A:$A,0)),IFERROR(INDEX(GVS!$F:$F,MATCH(B858,GVS!$A:$A,0)),"onbekend ID")))</f>
        <v>rifaximine (Xifaxan)</v>
      </c>
      <c r="E858" s="15" t="n">
        <f aca="false">IF(B858="","",IFERROR(IF(INDEX(Intramuraal!$C:$C,MATCH(B858,Intramuraal!$A:$A,0))="","",INDEX(Intramuraal!$C:$C,MATCH(B858,Intramuraal!$A:$A,0))),IFERROR(IF(INDEX(GVS!$C:$C,MATCH(B858,GVS!$A:$A,0))="","",INDEX(GVS!$C:$C,MATCH(B858,GVS!$A:$A,0))),"")))</f>
        <v>42474</v>
      </c>
      <c r="F858" s="14" t="str">
        <f aca="false">IF(B858="","",IFERROR(IF(INDEX(Intramuraal!$J:$J,MATCH(B858,Intramuraal!$A:$A,0))="","",INDEX(Intramuraal!$J:$J,MATCH(B858,Intramuraal!$A:$A,0))),IFERROR(IF(INDEX(GVS!$J:$J,MATCH(B858,GVS!$A:$A,0))="","",INDEX(GVS!$J:$J,MATCH(B858,GVS!$A:$A,0))),"")))</f>
        <v>Maag-darm / lever</v>
      </c>
      <c r="G858" s="14" t="str">
        <f aca="false">IF(B858="","",IFERROR(IF(INDEX(Intramuraal!$N:$N,MATCH(B858,Intramuraal!$A:$A,0))="","",INDEX(Intramuraal!$N:$N,MATCH(B858,Intramuraal!$A:$A,0))),IFERROR(IF(INDEX(GVS!$N:$N,MATCH(B858,GVS!$A:$A,0))="","",INDEX(GVS!$N:$N,MATCH(B858,GVS!$A:$A,0))),"")))</f>
        <v>Niet-oncologisch (zie Indicatie)</v>
      </c>
      <c r="H858" s="14" t="str">
        <f aca="false">IF(B858="","",IFERROR(IF(INDEX(Intramuraal!$O:$O,MATCH(B858,Intramuraal!$A:$A,0))="","",INDEX(Intramuraal!$O:$O,MATCH(B858,Intramuraal!$A:$A,0))),IFERROR(IF(INDEX(GVS!$O:$O,MATCH(B858,GVS!$A:$A,0))="","",INDEX(GVS!$O:$O,MATCH(B858,GVS!$A:$A,0))),"")))</f>
        <v>2e lijn</v>
      </c>
      <c r="I858" s="14" t="s">
        <v>7580</v>
      </c>
      <c r="J858" s="14" t="s">
        <v>7559</v>
      </c>
      <c r="K858" s="16" t="s">
        <v>10659</v>
      </c>
      <c r="L858" s="14" t="s">
        <v>7586</v>
      </c>
      <c r="M858" s="14" t="s">
        <v>7543</v>
      </c>
      <c r="N858" s="16" t="s">
        <v>10660</v>
      </c>
      <c r="O858" s="14" t="s">
        <v>7538</v>
      </c>
      <c r="P858" s="14" t="s">
        <v>10661</v>
      </c>
      <c r="Q858" s="16"/>
      <c r="R858" s="14" t="s">
        <v>10662</v>
      </c>
      <c r="S858" s="14" t="s">
        <v>10658</v>
      </c>
      <c r="T858" s="15" t="n">
        <v>46289</v>
      </c>
      <c r="U858" s="14" t="s">
        <v>168</v>
      </c>
    </row>
    <row r="859" customFormat="false" ht="90.75" hidden="false" customHeight="true" outlineLevel="0" collapsed="false">
      <c r="A859" s="14" t="str">
        <f aca="false">IF(B859="","","ARG-"&amp;TEXT(ROW()-1,"0000"))</f>
        <v>ARG-0858</v>
      </c>
      <c r="B859" s="14" t="s">
        <v>3104</v>
      </c>
      <c r="C859" s="14" t="str">
        <f aca="false">IF(B859="","",IF(LEFT(B859,3)="INT","Intramuraal",IF(LEFT(B859,3)="GVS","GVS","")))</f>
        <v>GVS</v>
      </c>
      <c r="D859" s="14" t="str">
        <f aca="false">IF(B859="","",IFERROR(INDEX(Intramuraal!$F:$F,MATCH(B859,Intramuraal!$A:$A,0)),IFERROR(INDEX(GVS!$F:$F,MATCH(B859,GVS!$A:$A,0)),"onbekend ID")))</f>
        <v>rifaximine (Xifaxan)</v>
      </c>
      <c r="E859" s="15" t="n">
        <f aca="false">IF(B859="","",IFERROR(IF(INDEX(Intramuraal!$C:$C,MATCH(B859,Intramuraal!$A:$A,0))="","",INDEX(Intramuraal!$C:$C,MATCH(B859,Intramuraal!$A:$A,0))),IFERROR(IF(INDEX(GVS!$C:$C,MATCH(B859,GVS!$A:$A,0))="","",INDEX(GVS!$C:$C,MATCH(B859,GVS!$A:$A,0))),"")))</f>
        <v>42474</v>
      </c>
      <c r="F859" s="14" t="str">
        <f aca="false">IF(B859="","",IFERROR(IF(INDEX(Intramuraal!$J:$J,MATCH(B859,Intramuraal!$A:$A,0))="","",INDEX(Intramuraal!$J:$J,MATCH(B859,Intramuraal!$A:$A,0))),IFERROR(IF(INDEX(GVS!$J:$J,MATCH(B859,GVS!$A:$A,0))="","",INDEX(GVS!$J:$J,MATCH(B859,GVS!$A:$A,0))),"")))</f>
        <v>Maag-darm / lever</v>
      </c>
      <c r="G859" s="14" t="str">
        <f aca="false">IF(B859="","",IFERROR(IF(INDEX(Intramuraal!$N:$N,MATCH(B859,Intramuraal!$A:$A,0))="","",INDEX(Intramuraal!$N:$N,MATCH(B859,Intramuraal!$A:$A,0))),IFERROR(IF(INDEX(GVS!$N:$N,MATCH(B859,GVS!$A:$A,0))="","",INDEX(GVS!$N:$N,MATCH(B859,GVS!$A:$A,0))),"")))</f>
        <v>Niet-oncologisch (zie Indicatie)</v>
      </c>
      <c r="H859" s="14" t="str">
        <f aca="false">IF(B859="","",IFERROR(IF(INDEX(Intramuraal!$O:$O,MATCH(B859,Intramuraal!$A:$A,0))="","",INDEX(Intramuraal!$O:$O,MATCH(B859,Intramuraal!$A:$A,0))),IFERROR(IF(INDEX(GVS!$O:$O,MATCH(B859,GVS!$A:$A,0))="","",INDEX(GVS!$O:$O,MATCH(B859,GVS!$A:$A,0))),"")))</f>
        <v>2e lijn</v>
      </c>
      <c r="I859" s="14" t="s">
        <v>7617</v>
      </c>
      <c r="J859" s="14" t="s">
        <v>7604</v>
      </c>
      <c r="K859" s="16" t="s">
        <v>10663</v>
      </c>
      <c r="L859" s="14" t="s">
        <v>7549</v>
      </c>
      <c r="M859" s="14" t="s">
        <v>7536</v>
      </c>
      <c r="N859" s="16" t="s">
        <v>10664</v>
      </c>
      <c r="O859" s="14" t="s">
        <v>7607</v>
      </c>
      <c r="P859" s="14" t="s">
        <v>10665</v>
      </c>
      <c r="Q859" s="16"/>
      <c r="R859" s="14" t="s">
        <v>10666</v>
      </c>
      <c r="S859" s="14" t="s">
        <v>10658</v>
      </c>
      <c r="T859" s="15" t="n">
        <v>46289</v>
      </c>
      <c r="U859" s="14" t="s">
        <v>168</v>
      </c>
    </row>
    <row r="860" customFormat="false" ht="57" hidden="false" customHeight="true" outlineLevel="0" collapsed="false">
      <c r="A860" s="14" t="str">
        <f aca="false">IF(B860="","","ARG-"&amp;TEXT(ROW()-1,"0000"))</f>
        <v>ARG-0859</v>
      </c>
      <c r="B860" s="14" t="s">
        <v>3104</v>
      </c>
      <c r="C860" s="14" t="str">
        <f aca="false">IF(B860="","",IF(LEFT(B860,3)="INT","Intramuraal",IF(LEFT(B860,3)="GVS","GVS","")))</f>
        <v>GVS</v>
      </c>
      <c r="D860" s="14" t="str">
        <f aca="false">IF(B860="","",IFERROR(INDEX(Intramuraal!$F:$F,MATCH(B860,Intramuraal!$A:$A,0)),IFERROR(INDEX(GVS!$F:$F,MATCH(B860,GVS!$A:$A,0)),"onbekend ID")))</f>
        <v>rifaximine (Xifaxan)</v>
      </c>
      <c r="E860" s="15" t="n">
        <f aca="false">IF(B860="","",IFERROR(IF(INDEX(Intramuraal!$C:$C,MATCH(B860,Intramuraal!$A:$A,0))="","",INDEX(Intramuraal!$C:$C,MATCH(B860,Intramuraal!$A:$A,0))),IFERROR(IF(INDEX(GVS!$C:$C,MATCH(B860,GVS!$A:$A,0))="","",INDEX(GVS!$C:$C,MATCH(B860,GVS!$A:$A,0))),"")))</f>
        <v>42474</v>
      </c>
      <c r="F860" s="14" t="str">
        <f aca="false">IF(B860="","",IFERROR(IF(INDEX(Intramuraal!$J:$J,MATCH(B860,Intramuraal!$A:$A,0))="","",INDEX(Intramuraal!$J:$J,MATCH(B860,Intramuraal!$A:$A,0))),IFERROR(IF(INDEX(GVS!$J:$J,MATCH(B860,GVS!$A:$A,0))="","",INDEX(GVS!$J:$J,MATCH(B860,GVS!$A:$A,0))),"")))</f>
        <v>Maag-darm / lever</v>
      </c>
      <c r="G860" s="14" t="str">
        <f aca="false">IF(B860="","",IFERROR(IF(INDEX(Intramuraal!$N:$N,MATCH(B860,Intramuraal!$A:$A,0))="","",INDEX(Intramuraal!$N:$N,MATCH(B860,Intramuraal!$A:$A,0))),IFERROR(IF(INDEX(GVS!$N:$N,MATCH(B860,GVS!$A:$A,0))="","",INDEX(GVS!$N:$N,MATCH(B860,GVS!$A:$A,0))),"")))</f>
        <v>Niet-oncologisch (zie Indicatie)</v>
      </c>
      <c r="H860" s="14" t="str">
        <f aca="false">IF(B860="","",IFERROR(IF(INDEX(Intramuraal!$O:$O,MATCH(B860,Intramuraal!$A:$A,0))="","",INDEX(Intramuraal!$O:$O,MATCH(B860,Intramuraal!$A:$A,0))),IFERROR(IF(INDEX(GVS!$O:$O,MATCH(B860,GVS!$A:$A,0))="","",INDEX(GVS!$O:$O,MATCH(B860,GVS!$A:$A,0))),"")))</f>
        <v>2e lijn</v>
      </c>
      <c r="I860" s="14" t="s">
        <v>7574</v>
      </c>
      <c r="J860" s="14" t="s">
        <v>10667</v>
      </c>
      <c r="K860" s="16" t="s">
        <v>10668</v>
      </c>
      <c r="L860" s="14" t="s">
        <v>7566</v>
      </c>
      <c r="M860" s="14" t="s">
        <v>7543</v>
      </c>
      <c r="N860" s="16" t="s">
        <v>10669</v>
      </c>
      <c r="O860" s="14" t="s">
        <v>7607</v>
      </c>
      <c r="P860" s="14" t="s">
        <v>10670</v>
      </c>
      <c r="Q860" s="16"/>
      <c r="R860" s="14" t="s">
        <v>10671</v>
      </c>
      <c r="S860" s="14" t="s">
        <v>10658</v>
      </c>
      <c r="T860" s="15" t="n">
        <v>46289</v>
      </c>
      <c r="U860" s="14" t="s">
        <v>168</v>
      </c>
    </row>
    <row r="861" customFormat="false" ht="68.25" hidden="false" customHeight="true" outlineLevel="0" collapsed="false">
      <c r="A861" s="14" t="str">
        <f aca="false">IF(B861="","","ARG-"&amp;TEXT(ROW()-1,"0000"))</f>
        <v>ARG-0860</v>
      </c>
      <c r="B861" s="14" t="s">
        <v>3124</v>
      </c>
      <c r="C861" s="14" t="str">
        <f aca="false">IF(B861="","",IF(LEFT(B861,3)="INT","Intramuraal",IF(LEFT(B861,3)="GVS","GVS","")))</f>
        <v>GVS</v>
      </c>
      <c r="D861" s="14" t="str">
        <f aca="false">IF(B861="","",IFERROR(INDEX(Intramuraal!$F:$F,MATCH(B861,Intramuraal!$A:$A,0)),IFERROR(INDEX(GVS!$F:$F,MATCH(B861,GVS!$A:$A,0)),"onbekend ID")))</f>
        <v>lumacaftor/ivacaftor (Orkambi®)</v>
      </c>
      <c r="E861" s="15" t="n">
        <f aca="false">IF(B861="","",IFERROR(IF(INDEX(Intramuraal!$C:$C,MATCH(B861,Intramuraal!$A:$A,0))="","",INDEX(Intramuraal!$C:$C,MATCH(B861,Intramuraal!$A:$A,0))),IFERROR(IF(INDEX(GVS!$C:$C,MATCH(B861,GVS!$A:$A,0))="","",INDEX(GVS!$C:$C,MATCH(B861,GVS!$A:$A,0))),"")))</f>
        <v>42503</v>
      </c>
      <c r="F861" s="14" t="str">
        <f aca="false">IF(B861="","",IFERROR(IF(INDEX(Intramuraal!$J:$J,MATCH(B861,Intramuraal!$A:$A,0))="","",INDEX(Intramuraal!$J:$J,MATCH(B861,Intramuraal!$A:$A,0))),IFERROR(IF(INDEX(GVS!$J:$J,MATCH(B861,GVS!$A:$A,0))="","",INDEX(GVS!$J:$J,MATCH(B861,GVS!$A:$A,0))),"")))</f>
        <v>Hart / vaat / long</v>
      </c>
      <c r="G861" s="14" t="str">
        <f aca="false">IF(B861="","",IFERROR(IF(INDEX(Intramuraal!$N:$N,MATCH(B861,Intramuraal!$A:$A,0))="","",INDEX(Intramuraal!$N:$N,MATCH(B861,Intramuraal!$A:$A,0))),IFERROR(IF(INDEX(GVS!$N:$N,MATCH(B861,GVS!$A:$A,0))="","",INDEX(GVS!$N:$N,MATCH(B861,GVS!$A:$A,0))),"")))</f>
        <v>Niet-oncologisch (zie Indicatie)</v>
      </c>
      <c r="H861" s="14" t="str">
        <f aca="false">IF(B861="","",IFERROR(IF(INDEX(Intramuraal!$O:$O,MATCH(B861,Intramuraal!$A:$A,0))="","",INDEX(Intramuraal!$O:$O,MATCH(B861,Intramuraal!$A:$A,0))),IFERROR(IF(INDEX(GVS!$O:$O,MATCH(B861,GVS!$A:$A,0))="","",INDEX(GVS!$O:$O,MATCH(B861,GVS!$A:$A,0))),"")))</f>
        <v>Meerdere lijnen / indicatiebreed</v>
      </c>
      <c r="I861" s="14" t="s">
        <v>7532</v>
      </c>
      <c r="J861" s="14" t="s">
        <v>7678</v>
      </c>
      <c r="K861" s="16" t="s">
        <v>10672</v>
      </c>
      <c r="L861" s="14" t="s">
        <v>7549</v>
      </c>
      <c r="M861" s="14" t="s">
        <v>7543</v>
      </c>
      <c r="N861" s="16" t="s">
        <v>10673</v>
      </c>
      <c r="O861" s="14" t="s">
        <v>7633</v>
      </c>
      <c r="P861" s="14" t="s">
        <v>10674</v>
      </c>
      <c r="Q861" s="16"/>
      <c r="R861" s="14" t="s">
        <v>10675</v>
      </c>
      <c r="S861" s="14" t="s">
        <v>10658</v>
      </c>
      <c r="T861" s="15" t="n">
        <v>46289</v>
      </c>
      <c r="U861" s="14" t="s">
        <v>168</v>
      </c>
    </row>
    <row r="862" customFormat="false" ht="79.5" hidden="false" customHeight="true" outlineLevel="0" collapsed="false">
      <c r="A862" s="14" t="str">
        <f aca="false">IF(B862="","","ARG-"&amp;TEXT(ROW()-1,"0000"))</f>
        <v>ARG-0861</v>
      </c>
      <c r="B862" s="14" t="s">
        <v>3124</v>
      </c>
      <c r="C862" s="14" t="str">
        <f aca="false">IF(B862="","",IF(LEFT(B862,3)="INT","Intramuraal",IF(LEFT(B862,3)="GVS","GVS","")))</f>
        <v>GVS</v>
      </c>
      <c r="D862" s="14" t="str">
        <f aca="false">IF(B862="","",IFERROR(INDEX(Intramuraal!$F:$F,MATCH(B862,Intramuraal!$A:$A,0)),IFERROR(INDEX(GVS!$F:$F,MATCH(B862,GVS!$A:$A,0)),"onbekend ID")))</f>
        <v>lumacaftor/ivacaftor (Orkambi®)</v>
      </c>
      <c r="E862" s="15" t="n">
        <f aca="false">IF(B862="","",IFERROR(IF(INDEX(Intramuraal!$C:$C,MATCH(B862,Intramuraal!$A:$A,0))="","",INDEX(Intramuraal!$C:$C,MATCH(B862,Intramuraal!$A:$A,0))),IFERROR(IF(INDEX(GVS!$C:$C,MATCH(B862,GVS!$A:$A,0))="","",INDEX(GVS!$C:$C,MATCH(B862,GVS!$A:$A,0))),"")))</f>
        <v>42503</v>
      </c>
      <c r="F862" s="14" t="str">
        <f aca="false">IF(B862="","",IFERROR(IF(INDEX(Intramuraal!$J:$J,MATCH(B862,Intramuraal!$A:$A,0))="","",INDEX(Intramuraal!$J:$J,MATCH(B862,Intramuraal!$A:$A,0))),IFERROR(IF(INDEX(GVS!$J:$J,MATCH(B862,GVS!$A:$A,0))="","",INDEX(GVS!$J:$J,MATCH(B862,GVS!$A:$A,0))),"")))</f>
        <v>Hart / vaat / long</v>
      </c>
      <c r="G862" s="14" t="str">
        <f aca="false">IF(B862="","",IFERROR(IF(INDEX(Intramuraal!$N:$N,MATCH(B862,Intramuraal!$A:$A,0))="","",INDEX(Intramuraal!$N:$N,MATCH(B862,Intramuraal!$A:$A,0))),IFERROR(IF(INDEX(GVS!$N:$N,MATCH(B862,GVS!$A:$A,0))="","",INDEX(GVS!$N:$N,MATCH(B862,GVS!$A:$A,0))),"")))</f>
        <v>Niet-oncologisch (zie Indicatie)</v>
      </c>
      <c r="H862" s="14" t="str">
        <f aca="false">IF(B862="","",IFERROR(IF(INDEX(Intramuraal!$O:$O,MATCH(B862,Intramuraal!$A:$A,0))="","",INDEX(Intramuraal!$O:$O,MATCH(B862,Intramuraal!$A:$A,0))),IFERROR(IF(INDEX(GVS!$O:$O,MATCH(B862,GVS!$A:$A,0))="","",INDEX(GVS!$O:$O,MATCH(B862,GVS!$A:$A,0))),"")))</f>
        <v>Meerdere lijnen / indicatiebreed</v>
      </c>
      <c r="I862" s="14" t="s">
        <v>7580</v>
      </c>
      <c r="J862" s="14" t="s">
        <v>7559</v>
      </c>
      <c r="K862" s="16" t="s">
        <v>10676</v>
      </c>
      <c r="L862" s="14" t="s">
        <v>7586</v>
      </c>
      <c r="M862" s="14" t="s">
        <v>7536</v>
      </c>
      <c r="N862" s="16" t="s">
        <v>10677</v>
      </c>
      <c r="O862" s="14" t="s">
        <v>7784</v>
      </c>
      <c r="P862" s="14" t="s">
        <v>10678</v>
      </c>
      <c r="Q862" s="16"/>
      <c r="R862" s="14" t="s">
        <v>10679</v>
      </c>
      <c r="S862" s="14" t="s">
        <v>10658</v>
      </c>
      <c r="T862" s="15" t="n">
        <v>46289</v>
      </c>
      <c r="U862" s="14" t="s">
        <v>168</v>
      </c>
    </row>
    <row r="863" customFormat="false" ht="79.5" hidden="false" customHeight="true" outlineLevel="0" collapsed="false">
      <c r="A863" s="14" t="str">
        <f aca="false">IF(B863="","","ARG-"&amp;TEXT(ROW()-1,"0000"))</f>
        <v>ARG-0862</v>
      </c>
      <c r="B863" s="14" t="s">
        <v>3124</v>
      </c>
      <c r="C863" s="14" t="str">
        <f aca="false">IF(B863="","",IF(LEFT(B863,3)="INT","Intramuraal",IF(LEFT(B863,3)="GVS","GVS","")))</f>
        <v>GVS</v>
      </c>
      <c r="D863" s="14" t="str">
        <f aca="false">IF(B863="","",IFERROR(INDEX(Intramuraal!$F:$F,MATCH(B863,Intramuraal!$A:$A,0)),IFERROR(INDEX(GVS!$F:$F,MATCH(B863,GVS!$A:$A,0)),"onbekend ID")))</f>
        <v>lumacaftor/ivacaftor (Orkambi®)</v>
      </c>
      <c r="E863" s="15" t="n">
        <f aca="false">IF(B863="","",IFERROR(IF(INDEX(Intramuraal!$C:$C,MATCH(B863,Intramuraal!$A:$A,0))="","",INDEX(Intramuraal!$C:$C,MATCH(B863,Intramuraal!$A:$A,0))),IFERROR(IF(INDEX(GVS!$C:$C,MATCH(B863,GVS!$A:$A,0))="","",INDEX(GVS!$C:$C,MATCH(B863,GVS!$A:$A,0))),"")))</f>
        <v>42503</v>
      </c>
      <c r="F863" s="14" t="str">
        <f aca="false">IF(B863="","",IFERROR(IF(INDEX(Intramuraal!$J:$J,MATCH(B863,Intramuraal!$A:$A,0))="","",INDEX(Intramuraal!$J:$J,MATCH(B863,Intramuraal!$A:$A,0))),IFERROR(IF(INDEX(GVS!$J:$J,MATCH(B863,GVS!$A:$A,0))="","",INDEX(GVS!$J:$J,MATCH(B863,GVS!$A:$A,0))),"")))</f>
        <v>Hart / vaat / long</v>
      </c>
      <c r="G863" s="14" t="str">
        <f aca="false">IF(B863="","",IFERROR(IF(INDEX(Intramuraal!$N:$N,MATCH(B863,Intramuraal!$A:$A,0))="","",INDEX(Intramuraal!$N:$N,MATCH(B863,Intramuraal!$A:$A,0))),IFERROR(IF(INDEX(GVS!$N:$N,MATCH(B863,GVS!$A:$A,0))="","",INDEX(GVS!$N:$N,MATCH(B863,GVS!$A:$A,0))),"")))</f>
        <v>Niet-oncologisch (zie Indicatie)</v>
      </c>
      <c r="H863" s="14" t="str">
        <f aca="false">IF(B863="","",IFERROR(IF(INDEX(Intramuraal!$O:$O,MATCH(B863,Intramuraal!$A:$A,0))="","",INDEX(Intramuraal!$O:$O,MATCH(B863,Intramuraal!$A:$A,0))),IFERROR(IF(INDEX(GVS!$O:$O,MATCH(B863,GVS!$A:$A,0))="","",INDEX(GVS!$O:$O,MATCH(B863,GVS!$A:$A,0))),"")))</f>
        <v>Meerdere lijnen / indicatiebreed</v>
      </c>
      <c r="I863" s="14" t="s">
        <v>7570</v>
      </c>
      <c r="J863" s="14" t="s">
        <v>7604</v>
      </c>
      <c r="K863" s="16" t="s">
        <v>10680</v>
      </c>
      <c r="L863" s="14" t="s">
        <v>7566</v>
      </c>
      <c r="M863" s="14" t="s">
        <v>7536</v>
      </c>
      <c r="N863" s="16" t="s">
        <v>10681</v>
      </c>
      <c r="O863" s="14" t="s">
        <v>7607</v>
      </c>
      <c r="P863" s="14" t="s">
        <v>10682</v>
      </c>
      <c r="Q863" s="16"/>
      <c r="R863" s="14" t="s">
        <v>10683</v>
      </c>
      <c r="S863" s="14" t="s">
        <v>10658</v>
      </c>
      <c r="T863" s="15" t="n">
        <v>46289</v>
      </c>
      <c r="U863" s="14" t="s">
        <v>168</v>
      </c>
    </row>
    <row r="864" customFormat="false" ht="68.25" hidden="false" customHeight="true" outlineLevel="0" collapsed="false">
      <c r="A864" s="14" t="str">
        <f aca="false">IF(B864="","","ARG-"&amp;TEXT(ROW()-1,"0000"))</f>
        <v>ARG-0863</v>
      </c>
      <c r="B864" s="14" t="s">
        <v>3124</v>
      </c>
      <c r="C864" s="14" t="str">
        <f aca="false">IF(B864="","",IF(LEFT(B864,3)="INT","Intramuraal",IF(LEFT(B864,3)="GVS","GVS","")))</f>
        <v>GVS</v>
      </c>
      <c r="D864" s="14" t="str">
        <f aca="false">IF(B864="","",IFERROR(INDEX(Intramuraal!$F:$F,MATCH(B864,Intramuraal!$A:$A,0)),IFERROR(INDEX(GVS!$F:$F,MATCH(B864,GVS!$A:$A,0)),"onbekend ID")))</f>
        <v>lumacaftor/ivacaftor (Orkambi®)</v>
      </c>
      <c r="E864" s="15" t="n">
        <f aca="false">IF(B864="","",IFERROR(IF(INDEX(Intramuraal!$C:$C,MATCH(B864,Intramuraal!$A:$A,0))="","",INDEX(Intramuraal!$C:$C,MATCH(B864,Intramuraal!$A:$A,0))),IFERROR(IF(INDEX(GVS!$C:$C,MATCH(B864,GVS!$A:$A,0))="","",INDEX(GVS!$C:$C,MATCH(B864,GVS!$A:$A,0))),"")))</f>
        <v>42503</v>
      </c>
      <c r="F864" s="14" t="str">
        <f aca="false">IF(B864="","",IFERROR(IF(INDEX(Intramuraal!$J:$J,MATCH(B864,Intramuraal!$A:$A,0))="","",INDEX(Intramuraal!$J:$J,MATCH(B864,Intramuraal!$A:$A,0))),IFERROR(IF(INDEX(GVS!$J:$J,MATCH(B864,GVS!$A:$A,0))="","",INDEX(GVS!$J:$J,MATCH(B864,GVS!$A:$A,0))),"")))</f>
        <v>Hart / vaat / long</v>
      </c>
      <c r="G864" s="14" t="str">
        <f aca="false">IF(B864="","",IFERROR(IF(INDEX(Intramuraal!$N:$N,MATCH(B864,Intramuraal!$A:$A,0))="","",INDEX(Intramuraal!$N:$N,MATCH(B864,Intramuraal!$A:$A,0))),IFERROR(IF(INDEX(GVS!$N:$N,MATCH(B864,GVS!$A:$A,0))="","",INDEX(GVS!$N:$N,MATCH(B864,GVS!$A:$A,0))),"")))</f>
        <v>Niet-oncologisch (zie Indicatie)</v>
      </c>
      <c r="H864" s="14" t="str">
        <f aca="false">IF(B864="","",IFERROR(IF(INDEX(Intramuraal!$O:$O,MATCH(B864,Intramuraal!$A:$A,0))="","",INDEX(Intramuraal!$O:$O,MATCH(B864,Intramuraal!$A:$A,0))),IFERROR(IF(INDEX(GVS!$O:$O,MATCH(B864,GVS!$A:$A,0))="","",INDEX(GVS!$O:$O,MATCH(B864,GVS!$A:$A,0))),"")))</f>
        <v>Meerdere lijnen / indicatiebreed</v>
      </c>
      <c r="I864" s="14" t="s">
        <v>7574</v>
      </c>
      <c r="J864" s="14" t="s">
        <v>7575</v>
      </c>
      <c r="K864" s="16" t="s">
        <v>10684</v>
      </c>
      <c r="L864" s="14" t="s">
        <v>7566</v>
      </c>
      <c r="M864" s="14" t="s">
        <v>7543</v>
      </c>
      <c r="N864" s="16" t="s">
        <v>10685</v>
      </c>
      <c r="O864" s="14" t="s">
        <v>7614</v>
      </c>
      <c r="P864" s="14" t="s">
        <v>10686</v>
      </c>
      <c r="Q864" s="16"/>
      <c r="R864" s="14" t="s">
        <v>10687</v>
      </c>
      <c r="S864" s="14" t="s">
        <v>10658</v>
      </c>
      <c r="T864" s="15" t="n">
        <v>46289</v>
      </c>
      <c r="U864" s="14" t="s">
        <v>168</v>
      </c>
    </row>
    <row r="865" customFormat="false" ht="68.25" hidden="false" customHeight="true" outlineLevel="0" collapsed="false">
      <c r="A865" s="14" t="str">
        <f aca="false">IF(B865="","","ARG-"&amp;TEXT(ROW()-1,"0000"))</f>
        <v>ARG-0864</v>
      </c>
      <c r="B865" s="14" t="s">
        <v>3124</v>
      </c>
      <c r="C865" s="14" t="str">
        <f aca="false">IF(B865="","",IF(LEFT(B865,3)="INT","Intramuraal",IF(LEFT(B865,3)="GVS","GVS","")))</f>
        <v>GVS</v>
      </c>
      <c r="D865" s="14" t="str">
        <f aca="false">IF(B865="","",IFERROR(INDEX(Intramuraal!$F:$F,MATCH(B865,Intramuraal!$A:$A,0)),IFERROR(INDEX(GVS!$F:$F,MATCH(B865,GVS!$A:$A,0)),"onbekend ID")))</f>
        <v>lumacaftor/ivacaftor (Orkambi®)</v>
      </c>
      <c r="E865" s="15" t="n">
        <f aca="false">IF(B865="","",IFERROR(IF(INDEX(Intramuraal!$C:$C,MATCH(B865,Intramuraal!$A:$A,0))="","",INDEX(Intramuraal!$C:$C,MATCH(B865,Intramuraal!$A:$A,0))),IFERROR(IF(INDEX(GVS!$C:$C,MATCH(B865,GVS!$A:$A,0))="","",INDEX(GVS!$C:$C,MATCH(B865,GVS!$A:$A,0))),"")))</f>
        <v>42503</v>
      </c>
      <c r="F865" s="14" t="str">
        <f aca="false">IF(B865="","",IFERROR(IF(INDEX(Intramuraal!$J:$J,MATCH(B865,Intramuraal!$A:$A,0))="","",INDEX(Intramuraal!$J:$J,MATCH(B865,Intramuraal!$A:$A,0))),IFERROR(IF(INDEX(GVS!$J:$J,MATCH(B865,GVS!$A:$A,0))="","",INDEX(GVS!$J:$J,MATCH(B865,GVS!$A:$A,0))),"")))</f>
        <v>Hart / vaat / long</v>
      </c>
      <c r="G865" s="14" t="str">
        <f aca="false">IF(B865="","",IFERROR(IF(INDEX(Intramuraal!$N:$N,MATCH(B865,Intramuraal!$A:$A,0))="","",INDEX(Intramuraal!$N:$N,MATCH(B865,Intramuraal!$A:$A,0))),IFERROR(IF(INDEX(GVS!$N:$N,MATCH(B865,GVS!$A:$A,0))="","",INDEX(GVS!$N:$N,MATCH(B865,GVS!$A:$A,0))),"")))</f>
        <v>Niet-oncologisch (zie Indicatie)</v>
      </c>
      <c r="H865" s="14" t="str">
        <f aca="false">IF(B865="","",IFERROR(IF(INDEX(Intramuraal!$O:$O,MATCH(B865,Intramuraal!$A:$A,0))="","",INDEX(Intramuraal!$O:$O,MATCH(B865,Intramuraal!$A:$A,0))),IFERROR(IF(INDEX(GVS!$O:$O,MATCH(B865,GVS!$A:$A,0))="","",INDEX(GVS!$O:$O,MATCH(B865,GVS!$A:$A,0))),"")))</f>
        <v>Meerdere lijnen / indicatiebreed</v>
      </c>
      <c r="I865" s="14" t="s">
        <v>7658</v>
      </c>
      <c r="J865" s="14" t="s">
        <v>7659</v>
      </c>
      <c r="K865" s="16" t="s">
        <v>10688</v>
      </c>
      <c r="L865" s="14" t="s">
        <v>7566</v>
      </c>
      <c r="M865" s="14" t="s">
        <v>7543</v>
      </c>
      <c r="N865" s="16" t="s">
        <v>10689</v>
      </c>
      <c r="O865" s="14" t="s">
        <v>2691</v>
      </c>
      <c r="P865" s="14" t="s">
        <v>10690</v>
      </c>
      <c r="Q865" s="16"/>
      <c r="R865" s="14" t="s">
        <v>10691</v>
      </c>
      <c r="S865" s="14" t="s">
        <v>10658</v>
      </c>
      <c r="T865" s="15" t="n">
        <v>46289</v>
      </c>
      <c r="U865" s="14" t="s">
        <v>168</v>
      </c>
    </row>
    <row r="866" customFormat="false" ht="79.5" hidden="false" customHeight="true" outlineLevel="0" collapsed="false">
      <c r="A866" s="14" t="str">
        <f aca="false">IF(B866="","","ARG-"&amp;TEXT(ROW()-1,"0000"))</f>
        <v>ARG-0865</v>
      </c>
      <c r="B866" s="14" t="s">
        <v>3223</v>
      </c>
      <c r="C866" s="14" t="str">
        <f aca="false">IF(B866="","",IF(LEFT(B866,3)="INT","Intramuraal",IF(LEFT(B866,3)="GVS","GVS","")))</f>
        <v>GVS</v>
      </c>
      <c r="D866" s="14" t="str">
        <f aca="false">IF(B866="","",IFERROR(INDEX(Intramuraal!$F:$F,MATCH(B866,Intramuraal!$A:$A,0)),IFERROR(INDEX(GVS!$F:$F,MATCH(B866,GVS!$A:$A,0)),"onbekend ID")))</f>
        <v>uitbreiding bijlage 2 voorwaarden GLP-1-agonisten</v>
      </c>
      <c r="E866" s="15" t="n">
        <f aca="false">IF(B866="","",IFERROR(IF(INDEX(Intramuraal!$C:$C,MATCH(B866,Intramuraal!$A:$A,0))="","",INDEX(Intramuraal!$C:$C,MATCH(B866,Intramuraal!$A:$A,0))),IFERROR(IF(INDEX(GVS!$C:$C,MATCH(B866,GVS!$A:$A,0))="","",INDEX(GVS!$C:$C,MATCH(B866,GVS!$A:$A,0))),"")))</f>
        <v>42635</v>
      </c>
      <c r="F866" s="14" t="str">
        <f aca="false">IF(B866="","",IFERROR(IF(INDEX(Intramuraal!$J:$J,MATCH(B866,Intramuraal!$A:$A,0))="","",INDEX(Intramuraal!$J:$J,MATCH(B866,Intramuraal!$A:$A,0))),IFERROR(IF(INDEX(GVS!$J:$J,MATCH(B866,GVS!$A:$A,0))="","",INDEX(GVS!$J:$J,MATCH(B866,GVS!$A:$A,0))),"")))</f>
        <v>Stofwisseling / endocrinologie / zeldzaam</v>
      </c>
      <c r="G866" s="14" t="str">
        <f aca="false">IF(B866="","",IFERROR(IF(INDEX(Intramuraal!$N:$N,MATCH(B866,Intramuraal!$A:$A,0))="","",INDEX(Intramuraal!$N:$N,MATCH(B866,Intramuraal!$A:$A,0))),IFERROR(IF(INDEX(GVS!$N:$N,MATCH(B866,GVS!$A:$A,0))="","",INDEX(GVS!$N:$N,MATCH(B866,GVS!$A:$A,0))),"")))</f>
        <v>Niet-oncologisch (zie Indicatie)</v>
      </c>
      <c r="H866" s="14" t="str">
        <f aca="false">IF(B866="","",IFERROR(IF(INDEX(Intramuraal!$O:$O,MATCH(B866,Intramuraal!$A:$A,0))="","",INDEX(Intramuraal!$O:$O,MATCH(B866,Intramuraal!$A:$A,0))),IFERROR(IF(INDEX(GVS!$O:$O,MATCH(B866,GVS!$A:$A,0))="","",INDEX(GVS!$O:$O,MATCH(B866,GVS!$A:$A,0))),"")))</f>
        <v>3e lijn of later</v>
      </c>
      <c r="I866" s="14" t="s">
        <v>7532</v>
      </c>
      <c r="J866" s="14" t="s">
        <v>7564</v>
      </c>
      <c r="K866" s="16" t="s">
        <v>10692</v>
      </c>
      <c r="L866" s="14" t="s">
        <v>7535</v>
      </c>
      <c r="M866" s="14" t="s">
        <v>7536</v>
      </c>
      <c r="N866" s="16" t="s">
        <v>10693</v>
      </c>
      <c r="O866" s="14" t="s">
        <v>7633</v>
      </c>
      <c r="P866" s="14" t="s">
        <v>10694</v>
      </c>
      <c r="Q866" s="16"/>
      <c r="R866" s="14" t="s">
        <v>10695</v>
      </c>
      <c r="S866" s="14" t="s">
        <v>10658</v>
      </c>
      <c r="T866" s="15" t="n">
        <v>46289</v>
      </c>
      <c r="U866" s="14" t="s">
        <v>168</v>
      </c>
    </row>
    <row r="867" customFormat="false" ht="90.75" hidden="false" customHeight="true" outlineLevel="0" collapsed="false">
      <c r="A867" s="14" t="str">
        <f aca="false">IF(B867="","","ARG-"&amp;TEXT(ROW()-1,"0000"))</f>
        <v>ARG-0866</v>
      </c>
      <c r="B867" s="14" t="s">
        <v>3223</v>
      </c>
      <c r="C867" s="14" t="str">
        <f aca="false">IF(B867="","",IF(LEFT(B867,3)="INT","Intramuraal",IF(LEFT(B867,3)="GVS","GVS","")))</f>
        <v>GVS</v>
      </c>
      <c r="D867" s="14" t="str">
        <f aca="false">IF(B867="","",IFERROR(INDEX(Intramuraal!$F:$F,MATCH(B867,Intramuraal!$A:$A,0)),IFERROR(INDEX(GVS!$F:$F,MATCH(B867,GVS!$A:$A,0)),"onbekend ID")))</f>
        <v>uitbreiding bijlage 2 voorwaarden GLP-1-agonisten</v>
      </c>
      <c r="E867" s="15" t="n">
        <f aca="false">IF(B867="","",IFERROR(IF(INDEX(Intramuraal!$C:$C,MATCH(B867,Intramuraal!$A:$A,0))="","",INDEX(Intramuraal!$C:$C,MATCH(B867,Intramuraal!$A:$A,0))),IFERROR(IF(INDEX(GVS!$C:$C,MATCH(B867,GVS!$A:$A,0))="","",INDEX(GVS!$C:$C,MATCH(B867,GVS!$A:$A,0))),"")))</f>
        <v>42635</v>
      </c>
      <c r="F867" s="14" t="str">
        <f aca="false">IF(B867="","",IFERROR(IF(INDEX(Intramuraal!$J:$J,MATCH(B867,Intramuraal!$A:$A,0))="","",INDEX(Intramuraal!$J:$J,MATCH(B867,Intramuraal!$A:$A,0))),IFERROR(IF(INDEX(GVS!$J:$J,MATCH(B867,GVS!$A:$A,0))="","",INDEX(GVS!$J:$J,MATCH(B867,GVS!$A:$A,0))),"")))</f>
        <v>Stofwisseling / endocrinologie / zeldzaam</v>
      </c>
      <c r="G867" s="14" t="str">
        <f aca="false">IF(B867="","",IFERROR(IF(INDEX(Intramuraal!$N:$N,MATCH(B867,Intramuraal!$A:$A,0))="","",INDEX(Intramuraal!$N:$N,MATCH(B867,Intramuraal!$A:$A,0))),IFERROR(IF(INDEX(GVS!$N:$N,MATCH(B867,GVS!$A:$A,0))="","",INDEX(GVS!$N:$N,MATCH(B867,GVS!$A:$A,0))),"")))</f>
        <v>Niet-oncologisch (zie Indicatie)</v>
      </c>
      <c r="H867" s="14" t="str">
        <f aca="false">IF(B867="","",IFERROR(IF(INDEX(Intramuraal!$O:$O,MATCH(B867,Intramuraal!$A:$A,0))="","",INDEX(Intramuraal!$O:$O,MATCH(B867,Intramuraal!$A:$A,0))),IFERROR(IF(INDEX(GVS!$O:$O,MATCH(B867,GVS!$A:$A,0))="","",INDEX(GVS!$O:$O,MATCH(B867,GVS!$A:$A,0))),"")))</f>
        <v>3e lijn of later</v>
      </c>
      <c r="I867" s="14" t="s">
        <v>7580</v>
      </c>
      <c r="J867" s="14" t="s">
        <v>7604</v>
      </c>
      <c r="K867" s="16" t="s">
        <v>10696</v>
      </c>
      <c r="L867" s="14" t="s">
        <v>7535</v>
      </c>
      <c r="M867" s="14" t="s">
        <v>7543</v>
      </c>
      <c r="N867" s="16" t="s">
        <v>10697</v>
      </c>
      <c r="O867" s="14" t="s">
        <v>7784</v>
      </c>
      <c r="P867" s="14" t="s">
        <v>10698</v>
      </c>
      <c r="Q867" s="16"/>
      <c r="R867" s="14" t="s">
        <v>10699</v>
      </c>
      <c r="S867" s="14" t="s">
        <v>10658</v>
      </c>
      <c r="T867" s="15" t="n">
        <v>46289</v>
      </c>
      <c r="U867" s="14" t="s">
        <v>168</v>
      </c>
    </row>
    <row r="868" customFormat="false" ht="79.5" hidden="false" customHeight="true" outlineLevel="0" collapsed="false">
      <c r="A868" s="14" t="str">
        <f aca="false">IF(B868="","","ARG-"&amp;TEXT(ROW()-1,"0000"))</f>
        <v>ARG-0867</v>
      </c>
      <c r="B868" s="14" t="s">
        <v>3223</v>
      </c>
      <c r="C868" s="14" t="str">
        <f aca="false">IF(B868="","",IF(LEFT(B868,3)="INT","Intramuraal",IF(LEFT(B868,3)="GVS","GVS","")))</f>
        <v>GVS</v>
      </c>
      <c r="D868" s="14" t="str">
        <f aca="false">IF(B868="","",IFERROR(INDEX(Intramuraal!$F:$F,MATCH(B868,Intramuraal!$A:$A,0)),IFERROR(INDEX(GVS!$F:$F,MATCH(B868,GVS!$A:$A,0)),"onbekend ID")))</f>
        <v>uitbreiding bijlage 2 voorwaarden GLP-1-agonisten</v>
      </c>
      <c r="E868" s="15" t="n">
        <f aca="false">IF(B868="","",IFERROR(IF(INDEX(Intramuraal!$C:$C,MATCH(B868,Intramuraal!$A:$A,0))="","",INDEX(Intramuraal!$C:$C,MATCH(B868,Intramuraal!$A:$A,0))),IFERROR(IF(INDEX(GVS!$C:$C,MATCH(B868,GVS!$A:$A,0))="","",INDEX(GVS!$C:$C,MATCH(B868,GVS!$A:$A,0))),"")))</f>
        <v>42635</v>
      </c>
      <c r="F868" s="14" t="str">
        <f aca="false">IF(B868="","",IFERROR(IF(INDEX(Intramuraal!$J:$J,MATCH(B868,Intramuraal!$A:$A,0))="","",INDEX(Intramuraal!$J:$J,MATCH(B868,Intramuraal!$A:$A,0))),IFERROR(IF(INDEX(GVS!$J:$J,MATCH(B868,GVS!$A:$A,0))="","",INDEX(GVS!$J:$J,MATCH(B868,GVS!$A:$A,0))),"")))</f>
        <v>Stofwisseling / endocrinologie / zeldzaam</v>
      </c>
      <c r="G868" s="14" t="str">
        <f aca="false">IF(B868="","",IFERROR(IF(INDEX(Intramuraal!$N:$N,MATCH(B868,Intramuraal!$A:$A,0))="","",INDEX(Intramuraal!$N:$N,MATCH(B868,Intramuraal!$A:$A,0))),IFERROR(IF(INDEX(GVS!$N:$N,MATCH(B868,GVS!$A:$A,0))="","",INDEX(GVS!$N:$N,MATCH(B868,GVS!$A:$A,0))),"")))</f>
        <v>Niet-oncologisch (zie Indicatie)</v>
      </c>
      <c r="H868" s="14" t="str">
        <f aca="false">IF(B868="","",IFERROR(IF(INDEX(Intramuraal!$O:$O,MATCH(B868,Intramuraal!$A:$A,0))="","",INDEX(Intramuraal!$O:$O,MATCH(B868,Intramuraal!$A:$A,0))),IFERROR(IF(INDEX(GVS!$O:$O,MATCH(B868,GVS!$A:$A,0))="","",INDEX(GVS!$O:$O,MATCH(B868,GVS!$A:$A,0))),"")))</f>
        <v>3e lijn of later</v>
      </c>
      <c r="I868" s="14" t="s">
        <v>7658</v>
      </c>
      <c r="J868" s="14" t="s">
        <v>7659</v>
      </c>
      <c r="K868" s="16" t="s">
        <v>10700</v>
      </c>
      <c r="L868" s="14" t="s">
        <v>7549</v>
      </c>
      <c r="M868" s="14" t="s">
        <v>7543</v>
      </c>
      <c r="N868" s="16" t="s">
        <v>10701</v>
      </c>
      <c r="O868" s="14" t="s">
        <v>7662</v>
      </c>
      <c r="P868" s="14" t="s">
        <v>10702</v>
      </c>
      <c r="Q868" s="16"/>
      <c r="R868" s="14" t="s">
        <v>10703</v>
      </c>
      <c r="S868" s="14" t="s">
        <v>10658</v>
      </c>
      <c r="T868" s="15" t="n">
        <v>46289</v>
      </c>
      <c r="U868" s="14" t="s">
        <v>168</v>
      </c>
    </row>
    <row r="869" customFormat="false" ht="79.5" hidden="false" customHeight="true" outlineLevel="0" collapsed="false">
      <c r="A869" s="14" t="str">
        <f aca="false">IF(B869="","","ARG-"&amp;TEXT(ROW()-1,"0000"))</f>
        <v>ARG-0868</v>
      </c>
      <c r="B869" s="14" t="s">
        <v>3223</v>
      </c>
      <c r="C869" s="14" t="str">
        <f aca="false">IF(B869="","",IF(LEFT(B869,3)="INT","Intramuraal",IF(LEFT(B869,3)="GVS","GVS","")))</f>
        <v>GVS</v>
      </c>
      <c r="D869" s="14" t="str">
        <f aca="false">IF(B869="","",IFERROR(INDEX(Intramuraal!$F:$F,MATCH(B869,Intramuraal!$A:$A,0)),IFERROR(INDEX(GVS!$F:$F,MATCH(B869,GVS!$A:$A,0)),"onbekend ID")))</f>
        <v>uitbreiding bijlage 2 voorwaarden GLP-1-agonisten</v>
      </c>
      <c r="E869" s="15" t="n">
        <f aca="false">IF(B869="","",IFERROR(IF(INDEX(Intramuraal!$C:$C,MATCH(B869,Intramuraal!$A:$A,0))="","",INDEX(Intramuraal!$C:$C,MATCH(B869,Intramuraal!$A:$A,0))),IFERROR(IF(INDEX(GVS!$C:$C,MATCH(B869,GVS!$A:$A,0))="","",INDEX(GVS!$C:$C,MATCH(B869,GVS!$A:$A,0))),"")))</f>
        <v>42635</v>
      </c>
      <c r="F869" s="14" t="str">
        <f aca="false">IF(B869="","",IFERROR(IF(INDEX(Intramuraal!$J:$J,MATCH(B869,Intramuraal!$A:$A,0))="","",INDEX(Intramuraal!$J:$J,MATCH(B869,Intramuraal!$A:$A,0))),IFERROR(IF(INDEX(GVS!$J:$J,MATCH(B869,GVS!$A:$A,0))="","",INDEX(GVS!$J:$J,MATCH(B869,GVS!$A:$A,0))),"")))</f>
        <v>Stofwisseling / endocrinologie / zeldzaam</v>
      </c>
      <c r="G869" s="14" t="str">
        <f aca="false">IF(B869="","",IFERROR(IF(INDEX(Intramuraal!$N:$N,MATCH(B869,Intramuraal!$A:$A,0))="","",INDEX(Intramuraal!$N:$N,MATCH(B869,Intramuraal!$A:$A,0))),IFERROR(IF(INDEX(GVS!$N:$N,MATCH(B869,GVS!$A:$A,0))="","",INDEX(GVS!$N:$N,MATCH(B869,GVS!$A:$A,0))),"")))</f>
        <v>Niet-oncologisch (zie Indicatie)</v>
      </c>
      <c r="H869" s="14" t="str">
        <f aca="false">IF(B869="","",IFERROR(IF(INDEX(Intramuraal!$O:$O,MATCH(B869,Intramuraal!$A:$A,0))="","",INDEX(Intramuraal!$O:$O,MATCH(B869,Intramuraal!$A:$A,0))),IFERROR(IF(INDEX(GVS!$O:$O,MATCH(B869,GVS!$A:$A,0))="","",INDEX(GVS!$O:$O,MATCH(B869,GVS!$A:$A,0))),"")))</f>
        <v>3e lijn of later</v>
      </c>
      <c r="I869" s="14" t="s">
        <v>7574</v>
      </c>
      <c r="J869" s="14" t="s">
        <v>10667</v>
      </c>
      <c r="K869" s="16" t="s">
        <v>10704</v>
      </c>
      <c r="L869" s="14" t="s">
        <v>7566</v>
      </c>
      <c r="M869" s="14" t="s">
        <v>7536</v>
      </c>
      <c r="N869" s="16" t="s">
        <v>10705</v>
      </c>
      <c r="O869" s="14" t="s">
        <v>7607</v>
      </c>
      <c r="P869" s="14" t="s">
        <v>10706</v>
      </c>
      <c r="Q869" s="16"/>
      <c r="R869" s="14" t="s">
        <v>10707</v>
      </c>
      <c r="S869" s="14" t="s">
        <v>10658</v>
      </c>
      <c r="T869" s="15" t="n">
        <v>46289</v>
      </c>
      <c r="U869" s="14" t="s">
        <v>168</v>
      </c>
    </row>
    <row r="870" customFormat="false" ht="102" hidden="false" customHeight="true" outlineLevel="0" collapsed="false">
      <c r="A870" s="14" t="str">
        <f aca="false">IF(B870="","","ARG-"&amp;TEXT(ROW()-1,"0000"))</f>
        <v>ARG-0869</v>
      </c>
      <c r="B870" s="14" t="s">
        <v>3243</v>
      </c>
      <c r="C870" s="14" t="str">
        <f aca="false">IF(B870="","",IF(LEFT(B870,3)="INT","Intramuraal",IF(LEFT(B870,3)="GVS","GVS","")))</f>
        <v>GVS</v>
      </c>
      <c r="D870" s="14" t="str">
        <f aca="false">IF(B870="","",IFERROR(INDEX(Intramuraal!$F:$F,MATCH(B870,Intramuraal!$A:$A,0)),IFERROR(INDEX(GVS!$F:$F,MATCH(B870,GVS!$A:$A,0)),"onbekend ID")))</f>
        <v>eliglustat (Cerdelga®)</v>
      </c>
      <c r="E870" s="15" t="n">
        <f aca="false">IF(B870="","",IFERROR(IF(INDEX(Intramuraal!$C:$C,MATCH(B870,Intramuraal!$A:$A,0))="","",INDEX(Intramuraal!$C:$C,MATCH(B870,Intramuraal!$A:$A,0))),IFERROR(IF(INDEX(GVS!$C:$C,MATCH(B870,GVS!$A:$A,0))="","",INDEX(GVS!$C:$C,MATCH(B870,GVS!$A:$A,0))),"")))</f>
        <v>42642</v>
      </c>
      <c r="F870" s="14" t="str">
        <f aca="false">IF(B870="","",IFERROR(IF(INDEX(Intramuraal!$J:$J,MATCH(B870,Intramuraal!$A:$A,0))="","",INDEX(Intramuraal!$J:$J,MATCH(B870,Intramuraal!$A:$A,0))),IFERROR(IF(INDEX(GVS!$J:$J,MATCH(B870,GVS!$A:$A,0))="","",INDEX(GVS!$J:$J,MATCH(B870,GVS!$A:$A,0))),"")))</f>
        <v>Stofwisseling / endocrinologie / zeldzaam</v>
      </c>
      <c r="G870" s="14" t="str">
        <f aca="false">IF(B870="","",IFERROR(IF(INDEX(Intramuraal!$N:$N,MATCH(B870,Intramuraal!$A:$A,0))="","",INDEX(Intramuraal!$N:$N,MATCH(B870,Intramuraal!$A:$A,0))),IFERROR(IF(INDEX(GVS!$N:$N,MATCH(B870,GVS!$A:$A,0))="","",INDEX(GVS!$N:$N,MATCH(B870,GVS!$A:$A,0))),"")))</f>
        <v>Niet-oncologisch (zie Indicatie)</v>
      </c>
      <c r="H870" s="14" t="str">
        <f aca="false">IF(B870="","",IFERROR(IF(INDEX(Intramuraal!$O:$O,MATCH(B870,Intramuraal!$A:$A,0))="","",INDEX(Intramuraal!$O:$O,MATCH(B870,Intramuraal!$A:$A,0))),IFERROR(IF(INDEX(GVS!$O:$O,MATCH(B870,GVS!$A:$A,0))="","",INDEX(GVS!$O:$O,MATCH(B870,GVS!$A:$A,0))),"")))</f>
        <v>1e lijn</v>
      </c>
      <c r="I870" s="14" t="s">
        <v>7532</v>
      </c>
      <c r="J870" s="14" t="s">
        <v>7533</v>
      </c>
      <c r="K870" s="16" t="s">
        <v>10708</v>
      </c>
      <c r="L870" s="14" t="s">
        <v>7535</v>
      </c>
      <c r="M870" s="14" t="s">
        <v>7536</v>
      </c>
      <c r="N870" s="16" t="s">
        <v>10709</v>
      </c>
      <c r="O870" s="14" t="s">
        <v>7633</v>
      </c>
      <c r="P870" s="14" t="s">
        <v>10710</v>
      </c>
      <c r="Q870" s="16"/>
      <c r="R870" s="14" t="s">
        <v>10711</v>
      </c>
      <c r="S870" s="14" t="s">
        <v>10658</v>
      </c>
      <c r="T870" s="15" t="n">
        <v>46289</v>
      </c>
      <c r="U870" s="14" t="s">
        <v>168</v>
      </c>
    </row>
    <row r="871" customFormat="false" ht="79.5" hidden="false" customHeight="true" outlineLevel="0" collapsed="false">
      <c r="A871" s="14" t="str">
        <f aca="false">IF(B871="","","ARG-"&amp;TEXT(ROW()-1,"0000"))</f>
        <v>ARG-0870</v>
      </c>
      <c r="B871" s="14" t="s">
        <v>3243</v>
      </c>
      <c r="C871" s="14" t="str">
        <f aca="false">IF(B871="","",IF(LEFT(B871,3)="INT","Intramuraal",IF(LEFT(B871,3)="GVS","GVS","")))</f>
        <v>GVS</v>
      </c>
      <c r="D871" s="14" t="str">
        <f aca="false">IF(B871="","",IFERROR(INDEX(Intramuraal!$F:$F,MATCH(B871,Intramuraal!$A:$A,0)),IFERROR(INDEX(GVS!$F:$F,MATCH(B871,GVS!$A:$A,0)),"onbekend ID")))</f>
        <v>eliglustat (Cerdelga®)</v>
      </c>
      <c r="E871" s="15" t="n">
        <f aca="false">IF(B871="","",IFERROR(IF(INDEX(Intramuraal!$C:$C,MATCH(B871,Intramuraal!$A:$A,0))="","",INDEX(Intramuraal!$C:$C,MATCH(B871,Intramuraal!$A:$A,0))),IFERROR(IF(INDEX(GVS!$C:$C,MATCH(B871,GVS!$A:$A,0))="","",INDEX(GVS!$C:$C,MATCH(B871,GVS!$A:$A,0))),"")))</f>
        <v>42642</v>
      </c>
      <c r="F871" s="14" t="str">
        <f aca="false">IF(B871="","",IFERROR(IF(INDEX(Intramuraal!$J:$J,MATCH(B871,Intramuraal!$A:$A,0))="","",INDEX(Intramuraal!$J:$J,MATCH(B871,Intramuraal!$A:$A,0))),IFERROR(IF(INDEX(GVS!$J:$J,MATCH(B871,GVS!$A:$A,0))="","",INDEX(GVS!$J:$J,MATCH(B871,GVS!$A:$A,0))),"")))</f>
        <v>Stofwisseling / endocrinologie / zeldzaam</v>
      </c>
      <c r="G871" s="14" t="str">
        <f aca="false">IF(B871="","",IFERROR(IF(INDEX(Intramuraal!$N:$N,MATCH(B871,Intramuraal!$A:$A,0))="","",INDEX(Intramuraal!$N:$N,MATCH(B871,Intramuraal!$A:$A,0))),IFERROR(IF(INDEX(GVS!$N:$N,MATCH(B871,GVS!$A:$A,0))="","",INDEX(GVS!$N:$N,MATCH(B871,GVS!$A:$A,0))),"")))</f>
        <v>Niet-oncologisch (zie Indicatie)</v>
      </c>
      <c r="H871" s="14" t="str">
        <f aca="false">IF(B871="","",IFERROR(IF(INDEX(Intramuraal!$O:$O,MATCH(B871,Intramuraal!$A:$A,0))="","",INDEX(Intramuraal!$O:$O,MATCH(B871,Intramuraal!$A:$A,0))),IFERROR(IF(INDEX(GVS!$O:$O,MATCH(B871,GVS!$A:$A,0))="","",INDEX(GVS!$O:$O,MATCH(B871,GVS!$A:$A,0))),"")))</f>
        <v>1e lijn</v>
      </c>
      <c r="I871" s="14" t="s">
        <v>7580</v>
      </c>
      <c r="J871" s="14" t="s">
        <v>7903</v>
      </c>
      <c r="K871" s="16" t="s">
        <v>10712</v>
      </c>
      <c r="L871" s="14" t="s">
        <v>7586</v>
      </c>
      <c r="M871" s="14" t="s">
        <v>7536</v>
      </c>
      <c r="N871" s="16" t="s">
        <v>10713</v>
      </c>
      <c r="O871" s="14" t="s">
        <v>7784</v>
      </c>
      <c r="P871" s="14" t="s">
        <v>10714</v>
      </c>
      <c r="Q871" s="16"/>
      <c r="R871" s="14" t="s">
        <v>10715</v>
      </c>
      <c r="S871" s="14" t="s">
        <v>10658</v>
      </c>
      <c r="T871" s="15" t="n">
        <v>46289</v>
      </c>
      <c r="U871" s="14" t="s">
        <v>168</v>
      </c>
    </row>
    <row r="872" customFormat="false" ht="68.25" hidden="false" customHeight="true" outlineLevel="0" collapsed="false">
      <c r="A872" s="14" t="str">
        <f aca="false">IF(B872="","","ARG-"&amp;TEXT(ROW()-1,"0000"))</f>
        <v>ARG-0871</v>
      </c>
      <c r="B872" s="14" t="s">
        <v>3243</v>
      </c>
      <c r="C872" s="14" t="str">
        <f aca="false">IF(B872="","",IF(LEFT(B872,3)="INT","Intramuraal",IF(LEFT(B872,3)="GVS","GVS","")))</f>
        <v>GVS</v>
      </c>
      <c r="D872" s="14" t="str">
        <f aca="false">IF(B872="","",IFERROR(INDEX(Intramuraal!$F:$F,MATCH(B872,Intramuraal!$A:$A,0)),IFERROR(INDEX(GVS!$F:$F,MATCH(B872,GVS!$A:$A,0)),"onbekend ID")))</f>
        <v>eliglustat (Cerdelga®)</v>
      </c>
      <c r="E872" s="15" t="n">
        <f aca="false">IF(B872="","",IFERROR(IF(INDEX(Intramuraal!$C:$C,MATCH(B872,Intramuraal!$A:$A,0))="","",INDEX(Intramuraal!$C:$C,MATCH(B872,Intramuraal!$A:$A,0))),IFERROR(IF(INDEX(GVS!$C:$C,MATCH(B872,GVS!$A:$A,0))="","",INDEX(GVS!$C:$C,MATCH(B872,GVS!$A:$A,0))),"")))</f>
        <v>42642</v>
      </c>
      <c r="F872" s="14" t="str">
        <f aca="false">IF(B872="","",IFERROR(IF(INDEX(Intramuraal!$J:$J,MATCH(B872,Intramuraal!$A:$A,0))="","",INDEX(Intramuraal!$J:$J,MATCH(B872,Intramuraal!$A:$A,0))),IFERROR(IF(INDEX(GVS!$J:$J,MATCH(B872,GVS!$A:$A,0))="","",INDEX(GVS!$J:$J,MATCH(B872,GVS!$A:$A,0))),"")))</f>
        <v>Stofwisseling / endocrinologie / zeldzaam</v>
      </c>
      <c r="G872" s="14" t="str">
        <f aca="false">IF(B872="","",IFERROR(IF(INDEX(Intramuraal!$N:$N,MATCH(B872,Intramuraal!$A:$A,0))="","",INDEX(Intramuraal!$N:$N,MATCH(B872,Intramuraal!$A:$A,0))),IFERROR(IF(INDEX(GVS!$N:$N,MATCH(B872,GVS!$A:$A,0))="","",INDEX(GVS!$N:$N,MATCH(B872,GVS!$A:$A,0))),"")))</f>
        <v>Niet-oncologisch (zie Indicatie)</v>
      </c>
      <c r="H872" s="14" t="str">
        <f aca="false">IF(B872="","",IFERROR(IF(INDEX(Intramuraal!$O:$O,MATCH(B872,Intramuraal!$A:$A,0))="","",INDEX(Intramuraal!$O:$O,MATCH(B872,Intramuraal!$A:$A,0))),IFERROR(IF(INDEX(GVS!$O:$O,MATCH(B872,GVS!$A:$A,0))="","",INDEX(GVS!$O:$O,MATCH(B872,GVS!$A:$A,0))),"")))</f>
        <v>1e lijn</v>
      </c>
      <c r="I872" s="14" t="s">
        <v>7580</v>
      </c>
      <c r="J872" s="14" t="s">
        <v>7604</v>
      </c>
      <c r="K872" s="16" t="s">
        <v>10716</v>
      </c>
      <c r="L872" s="14" t="s">
        <v>7566</v>
      </c>
      <c r="M872" s="14" t="s">
        <v>7536</v>
      </c>
      <c r="N872" s="16" t="s">
        <v>10717</v>
      </c>
      <c r="O872" s="14" t="s">
        <v>7607</v>
      </c>
      <c r="P872" s="14" t="s">
        <v>10718</v>
      </c>
      <c r="Q872" s="16"/>
      <c r="R872" s="14" t="s">
        <v>10719</v>
      </c>
      <c r="S872" s="14" t="s">
        <v>10658</v>
      </c>
      <c r="T872" s="15" t="n">
        <v>46289</v>
      </c>
      <c r="U872" s="14" t="s">
        <v>168</v>
      </c>
    </row>
    <row r="873" customFormat="false" ht="68.25" hidden="false" customHeight="true" outlineLevel="0" collapsed="false">
      <c r="A873" s="14" t="str">
        <f aca="false">IF(B873="","","ARG-"&amp;TEXT(ROW()-1,"0000"))</f>
        <v>ARG-0872</v>
      </c>
      <c r="B873" s="14" t="s">
        <v>3243</v>
      </c>
      <c r="C873" s="14" t="str">
        <f aca="false">IF(B873="","",IF(LEFT(B873,3)="INT","Intramuraal",IF(LEFT(B873,3)="GVS","GVS","")))</f>
        <v>GVS</v>
      </c>
      <c r="D873" s="14" t="str">
        <f aca="false">IF(B873="","",IFERROR(INDEX(Intramuraal!$F:$F,MATCH(B873,Intramuraal!$A:$A,0)),IFERROR(INDEX(GVS!$F:$F,MATCH(B873,GVS!$A:$A,0)),"onbekend ID")))</f>
        <v>eliglustat (Cerdelga®)</v>
      </c>
      <c r="E873" s="15" t="n">
        <f aca="false">IF(B873="","",IFERROR(IF(INDEX(Intramuraal!$C:$C,MATCH(B873,Intramuraal!$A:$A,0))="","",INDEX(Intramuraal!$C:$C,MATCH(B873,Intramuraal!$A:$A,0))),IFERROR(IF(INDEX(GVS!$C:$C,MATCH(B873,GVS!$A:$A,0))="","",INDEX(GVS!$C:$C,MATCH(B873,GVS!$A:$A,0))),"")))</f>
        <v>42642</v>
      </c>
      <c r="F873" s="14" t="str">
        <f aca="false">IF(B873="","",IFERROR(IF(INDEX(Intramuraal!$J:$J,MATCH(B873,Intramuraal!$A:$A,0))="","",INDEX(Intramuraal!$J:$J,MATCH(B873,Intramuraal!$A:$A,0))),IFERROR(IF(INDEX(GVS!$J:$J,MATCH(B873,GVS!$A:$A,0))="","",INDEX(GVS!$J:$J,MATCH(B873,GVS!$A:$A,0))),"")))</f>
        <v>Stofwisseling / endocrinologie / zeldzaam</v>
      </c>
      <c r="G873" s="14" t="str">
        <f aca="false">IF(B873="","",IFERROR(IF(INDEX(Intramuraal!$N:$N,MATCH(B873,Intramuraal!$A:$A,0))="","",INDEX(Intramuraal!$N:$N,MATCH(B873,Intramuraal!$A:$A,0))),IFERROR(IF(INDEX(GVS!$N:$N,MATCH(B873,GVS!$A:$A,0))="","",INDEX(GVS!$N:$N,MATCH(B873,GVS!$A:$A,0))),"")))</f>
        <v>Niet-oncologisch (zie Indicatie)</v>
      </c>
      <c r="H873" s="14" t="str">
        <f aca="false">IF(B873="","",IFERROR(IF(INDEX(Intramuraal!$O:$O,MATCH(B873,Intramuraal!$A:$A,0))="","",INDEX(Intramuraal!$O:$O,MATCH(B873,Intramuraal!$A:$A,0))),IFERROR(IF(INDEX(GVS!$O:$O,MATCH(B873,GVS!$A:$A,0))="","",INDEX(GVS!$O:$O,MATCH(B873,GVS!$A:$A,0))),"")))</f>
        <v>1e lijn</v>
      </c>
      <c r="I873" s="14" t="s">
        <v>7658</v>
      </c>
      <c r="J873" s="14" t="s">
        <v>7659</v>
      </c>
      <c r="K873" s="16" t="s">
        <v>10720</v>
      </c>
      <c r="L873" s="14" t="s">
        <v>7549</v>
      </c>
      <c r="M873" s="14" t="s">
        <v>7550</v>
      </c>
      <c r="N873" s="16" t="s">
        <v>10721</v>
      </c>
      <c r="O873" s="14" t="s">
        <v>7662</v>
      </c>
      <c r="P873" s="14" t="s">
        <v>10722</v>
      </c>
      <c r="Q873" s="16"/>
      <c r="R873" s="14" t="s">
        <v>10723</v>
      </c>
      <c r="S873" s="14" t="s">
        <v>10658</v>
      </c>
      <c r="T873" s="15" t="n">
        <v>46289</v>
      </c>
      <c r="U873" s="14" t="s">
        <v>168</v>
      </c>
    </row>
    <row r="874" customFormat="false" ht="79.5" hidden="false" customHeight="true" outlineLevel="0" collapsed="false">
      <c r="A874" s="14" t="str">
        <f aca="false">IF(B874="","","ARG-"&amp;TEXT(ROW()-1,"0000"))</f>
        <v>ARG-0873</v>
      </c>
      <c r="B874" s="14" t="s">
        <v>3264</v>
      </c>
      <c r="C874" s="14" t="str">
        <f aca="false">IF(B874="","",IF(LEFT(B874,3)="INT","Intramuraal",IF(LEFT(B874,3)="GVS","GVS","")))</f>
        <v>GVS</v>
      </c>
      <c r="D874" s="14" t="str">
        <f aca="false">IF(B874="","",IFERROR(INDEX(Intramuraal!$F:$F,MATCH(B874,Intramuraal!$A:$A,0)),IFERROR(INDEX(GVS!$F:$F,MATCH(B874,GVS!$A:$A,0)),"onbekend ID")))</f>
        <v>sofosbuvir/velpatasvir (Epclusa®)</v>
      </c>
      <c r="E874" s="15" t="n">
        <f aca="false">IF(B874="","",IFERROR(IF(INDEX(Intramuraal!$C:$C,MATCH(B874,Intramuraal!$A:$A,0))="","",INDEX(Intramuraal!$C:$C,MATCH(B874,Intramuraal!$A:$A,0))),IFERROR(IF(INDEX(GVS!$C:$C,MATCH(B874,GVS!$A:$A,0))="","",INDEX(GVS!$C:$C,MATCH(B874,GVS!$A:$A,0))),"")))</f>
        <v>42681</v>
      </c>
      <c r="F874" s="14" t="str">
        <f aca="false">IF(B874="","",IFERROR(IF(INDEX(Intramuraal!$J:$J,MATCH(B874,Intramuraal!$A:$A,0))="","",INDEX(Intramuraal!$J:$J,MATCH(B874,Intramuraal!$A:$A,0))),IFERROR(IF(INDEX(GVS!$J:$J,MATCH(B874,GVS!$A:$A,0))="","",INDEX(GVS!$J:$J,MATCH(B874,GVS!$A:$A,0))),"")))</f>
        <v>Infectieziekten</v>
      </c>
      <c r="G874" s="14" t="str">
        <f aca="false">IF(B874="","",IFERROR(IF(INDEX(Intramuraal!$N:$N,MATCH(B874,Intramuraal!$A:$A,0))="","",INDEX(Intramuraal!$N:$N,MATCH(B874,Intramuraal!$A:$A,0))),IFERROR(IF(INDEX(GVS!$N:$N,MATCH(B874,GVS!$A:$A,0))="","",INDEX(GVS!$N:$N,MATCH(B874,GVS!$A:$A,0))),"")))</f>
        <v>Niet-oncologisch (zie Indicatie)</v>
      </c>
      <c r="H874" s="14" t="str">
        <f aca="false">IF(B874="","",IFERROR(IF(INDEX(Intramuraal!$O:$O,MATCH(B874,Intramuraal!$A:$A,0))="","",INDEX(Intramuraal!$O:$O,MATCH(B874,Intramuraal!$A:$A,0))),IFERROR(IF(INDEX(GVS!$O:$O,MATCH(B874,GVS!$A:$A,0))="","",INDEX(GVS!$O:$O,MATCH(B874,GVS!$A:$A,0))),"")))</f>
        <v>Meerdere lijnen / indicatiebreed</v>
      </c>
      <c r="I874" s="14" t="s">
        <v>7532</v>
      </c>
      <c r="J874" s="14" t="s">
        <v>7564</v>
      </c>
      <c r="K874" s="16" t="s">
        <v>10724</v>
      </c>
      <c r="L874" s="14" t="s">
        <v>7535</v>
      </c>
      <c r="M874" s="14" t="s">
        <v>7536</v>
      </c>
      <c r="N874" s="16" t="s">
        <v>10725</v>
      </c>
      <c r="O874" s="14" t="s">
        <v>7607</v>
      </c>
      <c r="P874" s="14" t="s">
        <v>10726</v>
      </c>
      <c r="Q874" s="16"/>
      <c r="R874" s="14" t="s">
        <v>10727</v>
      </c>
      <c r="S874" s="14" t="s">
        <v>10658</v>
      </c>
      <c r="T874" s="15" t="n">
        <v>46289</v>
      </c>
      <c r="U874" s="14" t="s">
        <v>168</v>
      </c>
    </row>
    <row r="875" customFormat="false" ht="68.25" hidden="false" customHeight="true" outlineLevel="0" collapsed="false">
      <c r="A875" s="14" t="str">
        <f aca="false">IF(B875="","","ARG-"&amp;TEXT(ROW()-1,"0000"))</f>
        <v>ARG-0874</v>
      </c>
      <c r="B875" s="14" t="s">
        <v>3264</v>
      </c>
      <c r="C875" s="14" t="str">
        <f aca="false">IF(B875="","",IF(LEFT(B875,3)="INT","Intramuraal",IF(LEFT(B875,3)="GVS","GVS","")))</f>
        <v>GVS</v>
      </c>
      <c r="D875" s="14" t="str">
        <f aca="false">IF(B875="","",IFERROR(INDEX(Intramuraal!$F:$F,MATCH(B875,Intramuraal!$A:$A,0)),IFERROR(INDEX(GVS!$F:$F,MATCH(B875,GVS!$A:$A,0)),"onbekend ID")))</f>
        <v>sofosbuvir/velpatasvir (Epclusa®)</v>
      </c>
      <c r="E875" s="15" t="n">
        <f aca="false">IF(B875="","",IFERROR(IF(INDEX(Intramuraal!$C:$C,MATCH(B875,Intramuraal!$A:$A,0))="","",INDEX(Intramuraal!$C:$C,MATCH(B875,Intramuraal!$A:$A,0))),IFERROR(IF(INDEX(GVS!$C:$C,MATCH(B875,GVS!$A:$A,0))="","",INDEX(GVS!$C:$C,MATCH(B875,GVS!$A:$A,0))),"")))</f>
        <v>42681</v>
      </c>
      <c r="F875" s="14" t="str">
        <f aca="false">IF(B875="","",IFERROR(IF(INDEX(Intramuraal!$J:$J,MATCH(B875,Intramuraal!$A:$A,0))="","",INDEX(Intramuraal!$J:$J,MATCH(B875,Intramuraal!$A:$A,0))),IFERROR(IF(INDEX(GVS!$J:$J,MATCH(B875,GVS!$A:$A,0))="","",INDEX(GVS!$J:$J,MATCH(B875,GVS!$A:$A,0))),"")))</f>
        <v>Infectieziekten</v>
      </c>
      <c r="G875" s="14" t="str">
        <f aca="false">IF(B875="","",IFERROR(IF(INDEX(Intramuraal!$N:$N,MATCH(B875,Intramuraal!$A:$A,0))="","",INDEX(Intramuraal!$N:$N,MATCH(B875,Intramuraal!$A:$A,0))),IFERROR(IF(INDEX(GVS!$N:$N,MATCH(B875,GVS!$A:$A,0))="","",INDEX(GVS!$N:$N,MATCH(B875,GVS!$A:$A,0))),"")))</f>
        <v>Niet-oncologisch (zie Indicatie)</v>
      </c>
      <c r="H875" s="14" t="str">
        <f aca="false">IF(B875="","",IFERROR(IF(INDEX(Intramuraal!$O:$O,MATCH(B875,Intramuraal!$A:$A,0))="","",INDEX(Intramuraal!$O:$O,MATCH(B875,Intramuraal!$A:$A,0))),IFERROR(IF(INDEX(GVS!$O:$O,MATCH(B875,GVS!$A:$A,0))="","",INDEX(GVS!$O:$O,MATCH(B875,GVS!$A:$A,0))),"")))</f>
        <v>Meerdere lijnen / indicatiebreed</v>
      </c>
      <c r="I875" s="14" t="s">
        <v>7658</v>
      </c>
      <c r="J875" s="14" t="s">
        <v>7604</v>
      </c>
      <c r="K875" s="16" t="s">
        <v>10728</v>
      </c>
      <c r="L875" s="14" t="s">
        <v>7549</v>
      </c>
      <c r="M875" s="14" t="s">
        <v>7536</v>
      </c>
      <c r="N875" s="16" t="s">
        <v>10729</v>
      </c>
      <c r="O875" s="14" t="s">
        <v>7607</v>
      </c>
      <c r="P875" s="14" t="s">
        <v>10730</v>
      </c>
      <c r="Q875" s="16"/>
      <c r="R875" s="14" t="s">
        <v>10731</v>
      </c>
      <c r="S875" s="14" t="s">
        <v>10658</v>
      </c>
      <c r="T875" s="15" t="n">
        <v>46289</v>
      </c>
      <c r="U875" s="14" t="s">
        <v>168</v>
      </c>
    </row>
    <row r="876" customFormat="false" ht="79.5" hidden="false" customHeight="true" outlineLevel="0" collapsed="false">
      <c r="A876" s="14" t="str">
        <f aca="false">IF(B876="","","ARG-"&amp;TEXT(ROW()-1,"0000"))</f>
        <v>ARG-0875</v>
      </c>
      <c r="B876" s="14" t="s">
        <v>3280</v>
      </c>
      <c r="C876" s="14" t="str">
        <f aca="false">IF(B876="","",IF(LEFT(B876,3)="INT","Intramuraal",IF(LEFT(B876,3)="GVS","GVS","")))</f>
        <v>GVS</v>
      </c>
      <c r="D876" s="14" t="str">
        <f aca="false">IF(B876="","",IFERROR(INDEX(Intramuraal!$F:$F,MATCH(B876,Intramuraal!$A:$A,0)),IFERROR(INDEX(GVS!$F:$F,MATCH(B876,GVS!$A:$A,0)),"onbekend ID")))</f>
        <v>elbasvir/grazoprevir (Zepatier®)</v>
      </c>
      <c r="E876" s="15" t="n">
        <f aca="false">IF(B876="","",IFERROR(IF(INDEX(Intramuraal!$C:$C,MATCH(B876,Intramuraal!$A:$A,0))="","",INDEX(Intramuraal!$C:$C,MATCH(B876,Intramuraal!$A:$A,0))),IFERROR(IF(INDEX(GVS!$C:$C,MATCH(B876,GVS!$A:$A,0))="","",INDEX(GVS!$C:$C,MATCH(B876,GVS!$A:$A,0))),"")))</f>
        <v>42681</v>
      </c>
      <c r="F876" s="14" t="str">
        <f aca="false">IF(B876="","",IFERROR(IF(INDEX(Intramuraal!$J:$J,MATCH(B876,Intramuraal!$A:$A,0))="","",INDEX(Intramuraal!$J:$J,MATCH(B876,Intramuraal!$A:$A,0))),IFERROR(IF(INDEX(GVS!$J:$J,MATCH(B876,GVS!$A:$A,0))="","",INDEX(GVS!$J:$J,MATCH(B876,GVS!$A:$A,0))),"")))</f>
        <v>Infectieziekten</v>
      </c>
      <c r="G876" s="14" t="str">
        <f aca="false">IF(B876="","",IFERROR(IF(INDEX(Intramuraal!$N:$N,MATCH(B876,Intramuraal!$A:$A,0))="","",INDEX(Intramuraal!$N:$N,MATCH(B876,Intramuraal!$A:$A,0))),IFERROR(IF(INDEX(GVS!$N:$N,MATCH(B876,GVS!$A:$A,0))="","",INDEX(GVS!$N:$N,MATCH(B876,GVS!$A:$A,0))),"")))</f>
        <v>Niet-oncologisch (zie Indicatie)</v>
      </c>
      <c r="H876" s="14" t="str">
        <f aca="false">IF(B876="","",IFERROR(IF(INDEX(Intramuraal!$O:$O,MATCH(B876,Intramuraal!$A:$A,0))="","",INDEX(Intramuraal!$O:$O,MATCH(B876,Intramuraal!$A:$A,0))),IFERROR(IF(INDEX(GVS!$O:$O,MATCH(B876,GVS!$A:$A,0))="","",INDEX(GVS!$O:$O,MATCH(B876,GVS!$A:$A,0))),"")))</f>
        <v>Meerdere lijnen / indicatiebreed</v>
      </c>
      <c r="I876" s="14" t="s">
        <v>7570</v>
      </c>
      <c r="J876" s="14" t="s">
        <v>10732</v>
      </c>
      <c r="K876" s="16" t="s">
        <v>10733</v>
      </c>
      <c r="L876" s="14" t="s">
        <v>7549</v>
      </c>
      <c r="M876" s="14" t="s">
        <v>7536</v>
      </c>
      <c r="N876" s="16" t="s">
        <v>10734</v>
      </c>
      <c r="O876" s="14" t="s">
        <v>7607</v>
      </c>
      <c r="P876" s="14" t="s">
        <v>10735</v>
      </c>
      <c r="Q876" s="16"/>
      <c r="R876" s="14" t="s">
        <v>10736</v>
      </c>
      <c r="S876" s="14" t="s">
        <v>10658</v>
      </c>
      <c r="T876" s="15" t="n">
        <v>46289</v>
      </c>
      <c r="U876" s="14" t="s">
        <v>168</v>
      </c>
    </row>
    <row r="877" customFormat="false" ht="68.25" hidden="false" customHeight="true" outlineLevel="0" collapsed="false">
      <c r="A877" s="14" t="str">
        <f aca="false">IF(B877="","","ARG-"&amp;TEXT(ROW()-1,"0000"))</f>
        <v>ARG-0876</v>
      </c>
      <c r="B877" s="14" t="s">
        <v>3280</v>
      </c>
      <c r="C877" s="14" t="str">
        <f aca="false">IF(B877="","",IF(LEFT(B877,3)="INT","Intramuraal",IF(LEFT(B877,3)="GVS","GVS","")))</f>
        <v>GVS</v>
      </c>
      <c r="D877" s="14" t="str">
        <f aca="false">IF(B877="","",IFERROR(INDEX(Intramuraal!$F:$F,MATCH(B877,Intramuraal!$A:$A,0)),IFERROR(INDEX(GVS!$F:$F,MATCH(B877,GVS!$A:$A,0)),"onbekend ID")))</f>
        <v>elbasvir/grazoprevir (Zepatier®)</v>
      </c>
      <c r="E877" s="15" t="n">
        <f aca="false">IF(B877="","",IFERROR(IF(INDEX(Intramuraal!$C:$C,MATCH(B877,Intramuraal!$A:$A,0))="","",INDEX(Intramuraal!$C:$C,MATCH(B877,Intramuraal!$A:$A,0))),IFERROR(IF(INDEX(GVS!$C:$C,MATCH(B877,GVS!$A:$A,0))="","",INDEX(GVS!$C:$C,MATCH(B877,GVS!$A:$A,0))),"")))</f>
        <v>42681</v>
      </c>
      <c r="F877" s="14" t="str">
        <f aca="false">IF(B877="","",IFERROR(IF(INDEX(Intramuraal!$J:$J,MATCH(B877,Intramuraal!$A:$A,0))="","",INDEX(Intramuraal!$J:$J,MATCH(B877,Intramuraal!$A:$A,0))),IFERROR(IF(INDEX(GVS!$J:$J,MATCH(B877,GVS!$A:$A,0))="","",INDEX(GVS!$J:$J,MATCH(B877,GVS!$A:$A,0))),"")))</f>
        <v>Infectieziekten</v>
      </c>
      <c r="G877" s="14" t="str">
        <f aca="false">IF(B877="","",IFERROR(IF(INDEX(Intramuraal!$N:$N,MATCH(B877,Intramuraal!$A:$A,0))="","",INDEX(Intramuraal!$N:$N,MATCH(B877,Intramuraal!$A:$A,0))),IFERROR(IF(INDEX(GVS!$N:$N,MATCH(B877,GVS!$A:$A,0))="","",INDEX(GVS!$N:$N,MATCH(B877,GVS!$A:$A,0))),"")))</f>
        <v>Niet-oncologisch (zie Indicatie)</v>
      </c>
      <c r="H877" s="14" t="str">
        <f aca="false">IF(B877="","",IFERROR(IF(INDEX(Intramuraal!$O:$O,MATCH(B877,Intramuraal!$A:$A,0))="","",INDEX(Intramuraal!$O:$O,MATCH(B877,Intramuraal!$A:$A,0))),IFERROR(IF(INDEX(GVS!$O:$O,MATCH(B877,GVS!$A:$A,0))="","",INDEX(GVS!$O:$O,MATCH(B877,GVS!$A:$A,0))),"")))</f>
        <v>Meerdere lijnen / indicatiebreed</v>
      </c>
      <c r="I877" s="14" t="s">
        <v>7532</v>
      </c>
      <c r="J877" s="14" t="s">
        <v>7599</v>
      </c>
      <c r="K877" s="16" t="s">
        <v>10737</v>
      </c>
      <c r="L877" s="14" t="s">
        <v>7535</v>
      </c>
      <c r="M877" s="14" t="s">
        <v>7543</v>
      </c>
      <c r="N877" s="16" t="s">
        <v>10738</v>
      </c>
      <c r="O877" s="14" t="s">
        <v>7607</v>
      </c>
      <c r="P877" s="14" t="s">
        <v>10739</v>
      </c>
      <c r="Q877" s="16"/>
      <c r="R877" s="14" t="s">
        <v>10740</v>
      </c>
      <c r="S877" s="14" t="s">
        <v>10658</v>
      </c>
      <c r="T877" s="15" t="n">
        <v>46289</v>
      </c>
      <c r="U877" s="14" t="s">
        <v>168</v>
      </c>
    </row>
    <row r="878" customFormat="false" ht="57" hidden="false" customHeight="true" outlineLevel="0" collapsed="false">
      <c r="A878" s="14" t="str">
        <f aca="false">IF(B878="","","ARG-"&amp;TEXT(ROW()-1,"0000"))</f>
        <v>ARG-0877</v>
      </c>
      <c r="B878" s="14" t="s">
        <v>3280</v>
      </c>
      <c r="C878" s="14" t="str">
        <f aca="false">IF(B878="","",IF(LEFT(B878,3)="INT","Intramuraal",IF(LEFT(B878,3)="GVS","GVS","")))</f>
        <v>GVS</v>
      </c>
      <c r="D878" s="14" t="str">
        <f aca="false">IF(B878="","",IFERROR(INDEX(Intramuraal!$F:$F,MATCH(B878,Intramuraal!$A:$A,0)),IFERROR(INDEX(GVS!$F:$F,MATCH(B878,GVS!$A:$A,0)),"onbekend ID")))</f>
        <v>elbasvir/grazoprevir (Zepatier®)</v>
      </c>
      <c r="E878" s="15" t="n">
        <f aca="false">IF(B878="","",IFERROR(IF(INDEX(Intramuraal!$C:$C,MATCH(B878,Intramuraal!$A:$A,0))="","",INDEX(Intramuraal!$C:$C,MATCH(B878,Intramuraal!$A:$A,0))),IFERROR(IF(INDEX(GVS!$C:$C,MATCH(B878,GVS!$A:$A,0))="","",INDEX(GVS!$C:$C,MATCH(B878,GVS!$A:$A,0))),"")))</f>
        <v>42681</v>
      </c>
      <c r="F878" s="14" t="str">
        <f aca="false">IF(B878="","",IFERROR(IF(INDEX(Intramuraal!$J:$J,MATCH(B878,Intramuraal!$A:$A,0))="","",INDEX(Intramuraal!$J:$J,MATCH(B878,Intramuraal!$A:$A,0))),IFERROR(IF(INDEX(GVS!$J:$J,MATCH(B878,GVS!$A:$A,0))="","",INDEX(GVS!$J:$J,MATCH(B878,GVS!$A:$A,0))),"")))</f>
        <v>Infectieziekten</v>
      </c>
      <c r="G878" s="14" t="str">
        <f aca="false">IF(B878="","",IFERROR(IF(INDEX(Intramuraal!$N:$N,MATCH(B878,Intramuraal!$A:$A,0))="","",INDEX(Intramuraal!$N:$N,MATCH(B878,Intramuraal!$A:$A,0))),IFERROR(IF(INDEX(GVS!$N:$N,MATCH(B878,GVS!$A:$A,0))="","",INDEX(GVS!$N:$N,MATCH(B878,GVS!$A:$A,0))),"")))</f>
        <v>Niet-oncologisch (zie Indicatie)</v>
      </c>
      <c r="H878" s="14" t="str">
        <f aca="false">IF(B878="","",IFERROR(IF(INDEX(Intramuraal!$O:$O,MATCH(B878,Intramuraal!$A:$A,0))="","",INDEX(Intramuraal!$O:$O,MATCH(B878,Intramuraal!$A:$A,0))),IFERROR(IF(INDEX(GVS!$O:$O,MATCH(B878,GVS!$A:$A,0))="","",INDEX(GVS!$O:$O,MATCH(B878,GVS!$A:$A,0))),"")))</f>
        <v>Meerdere lijnen / indicatiebreed</v>
      </c>
      <c r="I878" s="14" t="s">
        <v>7658</v>
      </c>
      <c r="J878" s="14" t="s">
        <v>7604</v>
      </c>
      <c r="K878" s="16" t="s">
        <v>10741</v>
      </c>
      <c r="L878" s="14" t="s">
        <v>7549</v>
      </c>
      <c r="M878" s="14" t="s">
        <v>7543</v>
      </c>
      <c r="N878" s="16" t="s">
        <v>10742</v>
      </c>
      <c r="O878" s="14" t="s">
        <v>7607</v>
      </c>
      <c r="P878" s="14" t="s">
        <v>10743</v>
      </c>
      <c r="Q878" s="16"/>
      <c r="R878" s="14" t="s">
        <v>10744</v>
      </c>
      <c r="S878" s="14" t="s">
        <v>10658</v>
      </c>
      <c r="T878" s="15" t="n">
        <v>46289</v>
      </c>
      <c r="U878" s="14" t="s">
        <v>168</v>
      </c>
    </row>
    <row r="879" customFormat="false" ht="79.5" hidden="false" customHeight="true" outlineLevel="0" collapsed="false">
      <c r="A879" s="14" t="str">
        <f aca="false">IF(B879="","","ARG-"&amp;TEXT(ROW()-1,"0000"))</f>
        <v>ARG-0878</v>
      </c>
      <c r="B879" s="14" t="s">
        <v>3330</v>
      </c>
      <c r="C879" s="14" t="str">
        <f aca="false">IF(B879="","",IF(LEFT(B879,3)="INT","Intramuraal",IF(LEFT(B879,3)="GVS","GVS","")))</f>
        <v>GVS</v>
      </c>
      <c r="D879" s="14" t="str">
        <f aca="false">IF(B879="","",IFERROR(INDEX(Intramuraal!$F:$F,MATCH(B879,Intramuraal!$A:$A,0)),IFERROR(INDEX(GVS!$F:$F,MATCH(B879,GVS!$A:$A,0)),"onbekend ID")))</f>
        <v>tolvaptan (Jinarc®)</v>
      </c>
      <c r="E879" s="15" t="n">
        <f aca="false">IF(B879="","",IFERROR(IF(INDEX(Intramuraal!$C:$C,MATCH(B879,Intramuraal!$A:$A,0))="","",INDEX(Intramuraal!$C:$C,MATCH(B879,Intramuraal!$A:$A,0))),IFERROR(IF(INDEX(GVS!$C:$C,MATCH(B879,GVS!$A:$A,0))="","",INDEX(GVS!$C:$C,MATCH(B879,GVS!$A:$A,0))),"")))</f>
        <v>42709</v>
      </c>
      <c r="F879" s="14" t="str">
        <f aca="false">IF(B879="","",IFERROR(IF(INDEX(Intramuraal!$J:$J,MATCH(B879,Intramuraal!$A:$A,0))="","",INDEX(Intramuraal!$J:$J,MATCH(B879,Intramuraal!$A:$A,0))),IFERROR(IF(INDEX(GVS!$J:$J,MATCH(B879,GVS!$A:$A,0))="","",INDEX(GVS!$J:$J,MATCH(B879,GVS!$A:$A,0))),"")))</f>
        <v>Overig</v>
      </c>
      <c r="G879" s="14" t="str">
        <f aca="false">IF(B879="","",IFERROR(IF(INDEX(Intramuraal!$N:$N,MATCH(B879,Intramuraal!$A:$A,0))="","",INDEX(Intramuraal!$N:$N,MATCH(B879,Intramuraal!$A:$A,0))),IFERROR(IF(INDEX(GVS!$N:$N,MATCH(B879,GVS!$A:$A,0))="","",INDEX(GVS!$N:$N,MATCH(B879,GVS!$A:$A,0))),"")))</f>
        <v>Niet-oncologisch (zie Indicatie)</v>
      </c>
      <c r="H879" s="14" t="str">
        <f aca="false">IF(B879="","",IFERROR(IF(INDEX(Intramuraal!$O:$O,MATCH(B879,Intramuraal!$A:$A,0))="","",INDEX(Intramuraal!$O:$O,MATCH(B879,Intramuraal!$A:$A,0))),IFERROR(IF(INDEX(GVS!$O:$O,MATCH(B879,GVS!$A:$A,0))="","",INDEX(GVS!$O:$O,MATCH(B879,GVS!$A:$A,0))),"")))</f>
        <v>1e lijn</v>
      </c>
      <c r="I879" s="14" t="s">
        <v>7580</v>
      </c>
      <c r="J879" s="14" t="s">
        <v>7599</v>
      </c>
      <c r="K879" s="16" t="s">
        <v>10745</v>
      </c>
      <c r="L879" s="14" t="s">
        <v>7549</v>
      </c>
      <c r="M879" s="14" t="s">
        <v>7536</v>
      </c>
      <c r="N879" s="16" t="s">
        <v>10746</v>
      </c>
      <c r="O879" s="14" t="s">
        <v>7784</v>
      </c>
      <c r="P879" s="14" t="s">
        <v>10747</v>
      </c>
      <c r="Q879" s="16"/>
      <c r="R879" s="14" t="s">
        <v>10748</v>
      </c>
      <c r="S879" s="14" t="s">
        <v>10749</v>
      </c>
      <c r="T879" s="15" t="n">
        <v>46289</v>
      </c>
      <c r="U879" s="14" t="s">
        <v>168</v>
      </c>
    </row>
    <row r="880" customFormat="false" ht="79.5" hidden="false" customHeight="true" outlineLevel="0" collapsed="false">
      <c r="A880" s="14" t="str">
        <f aca="false">IF(B880="","","ARG-"&amp;TEXT(ROW()-1,"0000"))</f>
        <v>ARG-0879</v>
      </c>
      <c r="B880" s="14" t="s">
        <v>3330</v>
      </c>
      <c r="C880" s="14" t="str">
        <f aca="false">IF(B880="","",IF(LEFT(B880,3)="INT","Intramuraal",IF(LEFT(B880,3)="GVS","GVS","")))</f>
        <v>GVS</v>
      </c>
      <c r="D880" s="14" t="str">
        <f aca="false">IF(B880="","",IFERROR(INDEX(Intramuraal!$F:$F,MATCH(B880,Intramuraal!$A:$A,0)),IFERROR(INDEX(GVS!$F:$F,MATCH(B880,GVS!$A:$A,0)),"onbekend ID")))</f>
        <v>tolvaptan (Jinarc®)</v>
      </c>
      <c r="E880" s="15" t="n">
        <f aca="false">IF(B880="","",IFERROR(IF(INDEX(Intramuraal!$C:$C,MATCH(B880,Intramuraal!$A:$A,0))="","",INDEX(Intramuraal!$C:$C,MATCH(B880,Intramuraal!$A:$A,0))),IFERROR(IF(INDEX(GVS!$C:$C,MATCH(B880,GVS!$A:$A,0))="","",INDEX(GVS!$C:$C,MATCH(B880,GVS!$A:$A,0))),"")))</f>
        <v>42709</v>
      </c>
      <c r="F880" s="14" t="str">
        <f aca="false">IF(B880="","",IFERROR(IF(INDEX(Intramuraal!$J:$J,MATCH(B880,Intramuraal!$A:$A,0))="","",INDEX(Intramuraal!$J:$J,MATCH(B880,Intramuraal!$A:$A,0))),IFERROR(IF(INDEX(GVS!$J:$J,MATCH(B880,GVS!$A:$A,0))="","",INDEX(GVS!$J:$J,MATCH(B880,GVS!$A:$A,0))),"")))</f>
        <v>Overig</v>
      </c>
      <c r="G880" s="14" t="str">
        <f aca="false">IF(B880="","",IFERROR(IF(INDEX(Intramuraal!$N:$N,MATCH(B880,Intramuraal!$A:$A,0))="","",INDEX(Intramuraal!$N:$N,MATCH(B880,Intramuraal!$A:$A,0))),IFERROR(IF(INDEX(GVS!$N:$N,MATCH(B880,GVS!$A:$A,0))="","",INDEX(GVS!$N:$N,MATCH(B880,GVS!$A:$A,0))),"")))</f>
        <v>Niet-oncologisch (zie Indicatie)</v>
      </c>
      <c r="H880" s="14" t="str">
        <f aca="false">IF(B880="","",IFERROR(IF(INDEX(Intramuraal!$O:$O,MATCH(B880,Intramuraal!$A:$A,0))="","",INDEX(Intramuraal!$O:$O,MATCH(B880,Intramuraal!$A:$A,0))),IFERROR(IF(INDEX(GVS!$O:$O,MATCH(B880,GVS!$A:$A,0))="","",INDEX(GVS!$O:$O,MATCH(B880,GVS!$A:$A,0))),"")))</f>
        <v>1e lijn</v>
      </c>
      <c r="I880" s="14" t="s">
        <v>7574</v>
      </c>
      <c r="J880" s="14" t="s">
        <v>7575</v>
      </c>
      <c r="K880" s="16" t="s">
        <v>10750</v>
      </c>
      <c r="L880" s="14" t="s">
        <v>7566</v>
      </c>
      <c r="M880" s="14" t="s">
        <v>7536</v>
      </c>
      <c r="N880" s="16" t="s">
        <v>10751</v>
      </c>
      <c r="O880" s="14" t="s">
        <v>7607</v>
      </c>
      <c r="P880" s="14" t="s">
        <v>10752</v>
      </c>
      <c r="Q880" s="16"/>
      <c r="R880" s="14" t="s">
        <v>10753</v>
      </c>
      <c r="S880" s="14" t="s">
        <v>10749</v>
      </c>
      <c r="T880" s="15" t="n">
        <v>46289</v>
      </c>
      <c r="U880" s="14" t="s">
        <v>168</v>
      </c>
    </row>
    <row r="881" customFormat="false" ht="90.75" hidden="false" customHeight="true" outlineLevel="0" collapsed="false">
      <c r="A881" s="14" t="str">
        <f aca="false">IF(B881="","","ARG-"&amp;TEXT(ROW()-1,"0000"))</f>
        <v>ARG-0880</v>
      </c>
      <c r="B881" s="14" t="s">
        <v>3330</v>
      </c>
      <c r="C881" s="14" t="str">
        <f aca="false">IF(B881="","",IF(LEFT(B881,3)="INT","Intramuraal",IF(LEFT(B881,3)="GVS","GVS","")))</f>
        <v>GVS</v>
      </c>
      <c r="D881" s="14" t="str">
        <f aca="false">IF(B881="","",IFERROR(INDEX(Intramuraal!$F:$F,MATCH(B881,Intramuraal!$A:$A,0)),IFERROR(INDEX(GVS!$F:$F,MATCH(B881,GVS!$A:$A,0)),"onbekend ID")))</f>
        <v>tolvaptan (Jinarc®)</v>
      </c>
      <c r="E881" s="15" t="n">
        <f aca="false">IF(B881="","",IFERROR(IF(INDEX(Intramuraal!$C:$C,MATCH(B881,Intramuraal!$A:$A,0))="","",INDEX(Intramuraal!$C:$C,MATCH(B881,Intramuraal!$A:$A,0))),IFERROR(IF(INDEX(GVS!$C:$C,MATCH(B881,GVS!$A:$A,0))="","",INDEX(GVS!$C:$C,MATCH(B881,GVS!$A:$A,0))),"")))</f>
        <v>42709</v>
      </c>
      <c r="F881" s="14" t="str">
        <f aca="false">IF(B881="","",IFERROR(IF(INDEX(Intramuraal!$J:$J,MATCH(B881,Intramuraal!$A:$A,0))="","",INDEX(Intramuraal!$J:$J,MATCH(B881,Intramuraal!$A:$A,0))),IFERROR(IF(INDEX(GVS!$J:$J,MATCH(B881,GVS!$A:$A,0))="","",INDEX(GVS!$J:$J,MATCH(B881,GVS!$A:$A,0))),"")))</f>
        <v>Overig</v>
      </c>
      <c r="G881" s="14" t="str">
        <f aca="false">IF(B881="","",IFERROR(IF(INDEX(Intramuraal!$N:$N,MATCH(B881,Intramuraal!$A:$A,0))="","",INDEX(Intramuraal!$N:$N,MATCH(B881,Intramuraal!$A:$A,0))),IFERROR(IF(INDEX(GVS!$N:$N,MATCH(B881,GVS!$A:$A,0))="","",INDEX(GVS!$N:$N,MATCH(B881,GVS!$A:$A,0))),"")))</f>
        <v>Niet-oncologisch (zie Indicatie)</v>
      </c>
      <c r="H881" s="14" t="str">
        <f aca="false">IF(B881="","",IFERROR(IF(INDEX(Intramuraal!$O:$O,MATCH(B881,Intramuraal!$A:$A,0))="","",INDEX(Intramuraal!$O:$O,MATCH(B881,Intramuraal!$A:$A,0))),IFERROR(IF(INDEX(GVS!$O:$O,MATCH(B881,GVS!$A:$A,0))="","",INDEX(GVS!$O:$O,MATCH(B881,GVS!$A:$A,0))),"")))</f>
        <v>1e lijn</v>
      </c>
      <c r="I881" s="14" t="s">
        <v>7658</v>
      </c>
      <c r="J881" s="14" t="s">
        <v>7659</v>
      </c>
      <c r="K881" s="16" t="s">
        <v>10754</v>
      </c>
      <c r="L881" s="14" t="s">
        <v>7549</v>
      </c>
      <c r="M881" s="14" t="s">
        <v>7543</v>
      </c>
      <c r="N881" s="16" t="s">
        <v>10755</v>
      </c>
      <c r="O881" s="14" t="s">
        <v>7662</v>
      </c>
      <c r="P881" s="14" t="s">
        <v>10756</v>
      </c>
      <c r="Q881" s="16"/>
      <c r="R881" s="14" t="s">
        <v>10757</v>
      </c>
      <c r="S881" s="14" t="s">
        <v>10749</v>
      </c>
      <c r="T881" s="15" t="n">
        <v>46289</v>
      </c>
      <c r="U881" s="14" t="s">
        <v>168</v>
      </c>
    </row>
    <row r="882" customFormat="false" ht="79.5" hidden="false" customHeight="true" outlineLevel="0" collapsed="false">
      <c r="A882" s="14" t="str">
        <f aca="false">IF(B882="","","ARG-"&amp;TEXT(ROW()-1,"0000"))</f>
        <v>ARG-0881</v>
      </c>
      <c r="B882" s="14" t="s">
        <v>3330</v>
      </c>
      <c r="C882" s="14" t="str">
        <f aca="false">IF(B882="","",IF(LEFT(B882,3)="INT","Intramuraal",IF(LEFT(B882,3)="GVS","GVS","")))</f>
        <v>GVS</v>
      </c>
      <c r="D882" s="14" t="str">
        <f aca="false">IF(B882="","",IFERROR(INDEX(Intramuraal!$F:$F,MATCH(B882,Intramuraal!$A:$A,0)),IFERROR(INDEX(GVS!$F:$F,MATCH(B882,GVS!$A:$A,0)),"onbekend ID")))</f>
        <v>tolvaptan (Jinarc®)</v>
      </c>
      <c r="E882" s="15" t="n">
        <f aca="false">IF(B882="","",IFERROR(IF(INDEX(Intramuraal!$C:$C,MATCH(B882,Intramuraal!$A:$A,0))="","",INDEX(Intramuraal!$C:$C,MATCH(B882,Intramuraal!$A:$A,0))),IFERROR(IF(INDEX(GVS!$C:$C,MATCH(B882,GVS!$A:$A,0))="","",INDEX(GVS!$C:$C,MATCH(B882,GVS!$A:$A,0))),"")))</f>
        <v>42709</v>
      </c>
      <c r="F882" s="14" t="str">
        <f aca="false">IF(B882="","",IFERROR(IF(INDEX(Intramuraal!$J:$J,MATCH(B882,Intramuraal!$A:$A,0))="","",INDEX(Intramuraal!$J:$J,MATCH(B882,Intramuraal!$A:$A,0))),IFERROR(IF(INDEX(GVS!$J:$J,MATCH(B882,GVS!$A:$A,0))="","",INDEX(GVS!$J:$J,MATCH(B882,GVS!$A:$A,0))),"")))</f>
        <v>Overig</v>
      </c>
      <c r="G882" s="14" t="str">
        <f aca="false">IF(B882="","",IFERROR(IF(INDEX(Intramuraal!$N:$N,MATCH(B882,Intramuraal!$A:$A,0))="","",INDEX(Intramuraal!$N:$N,MATCH(B882,Intramuraal!$A:$A,0))),IFERROR(IF(INDEX(GVS!$N:$N,MATCH(B882,GVS!$A:$A,0))="","",INDEX(GVS!$N:$N,MATCH(B882,GVS!$A:$A,0))),"")))</f>
        <v>Niet-oncologisch (zie Indicatie)</v>
      </c>
      <c r="H882" s="14" t="str">
        <f aca="false">IF(B882="","",IFERROR(IF(INDEX(Intramuraal!$O:$O,MATCH(B882,Intramuraal!$A:$A,0))="","",INDEX(Intramuraal!$O:$O,MATCH(B882,Intramuraal!$A:$A,0))),IFERROR(IF(INDEX(GVS!$O:$O,MATCH(B882,GVS!$A:$A,0))="","",INDEX(GVS!$O:$O,MATCH(B882,GVS!$A:$A,0))),"")))</f>
        <v>1e lijn</v>
      </c>
      <c r="I882" s="14" t="s">
        <v>7617</v>
      </c>
      <c r="J882" s="14" t="s">
        <v>7604</v>
      </c>
      <c r="K882" s="16" t="s">
        <v>10758</v>
      </c>
      <c r="L882" s="14" t="s">
        <v>7549</v>
      </c>
      <c r="M882" s="14" t="s">
        <v>7536</v>
      </c>
      <c r="N882" s="16" t="s">
        <v>10759</v>
      </c>
      <c r="O882" s="14" t="s">
        <v>7607</v>
      </c>
      <c r="P882" s="14" t="s">
        <v>10760</v>
      </c>
      <c r="Q882" s="16"/>
      <c r="R882" s="14" t="s">
        <v>10761</v>
      </c>
      <c r="S882" s="14" t="s">
        <v>10749</v>
      </c>
      <c r="T882" s="15" t="n">
        <v>46289</v>
      </c>
      <c r="U882" s="14" t="s">
        <v>168</v>
      </c>
    </row>
    <row r="883" customFormat="false" ht="90.75" hidden="false" customHeight="true" outlineLevel="0" collapsed="false">
      <c r="A883" s="14" t="str">
        <f aca="false">IF(B883="","","ARG-"&amp;TEXT(ROW()-1,"0000"))</f>
        <v>ARG-0882</v>
      </c>
      <c r="B883" s="14" t="s">
        <v>3350</v>
      </c>
      <c r="C883" s="14" t="str">
        <f aca="false">IF(B883="","",IF(LEFT(B883,3)="INT","Intramuraal",IF(LEFT(B883,3)="GVS","GVS","")))</f>
        <v>GVS</v>
      </c>
      <c r="D883" s="14" t="str">
        <f aca="false">IF(B883="","",IFERROR(INDEX(Intramuraal!$F:$F,MATCH(B883,Intramuraal!$A:$A,0)),IFERROR(INDEX(GVS!$F:$F,MATCH(B883,GVS!$A:$A,0)),"onbekend ID")))</f>
        <v>lumacaftor/ivacaftor (Orkambi®)</v>
      </c>
      <c r="E883" s="15" t="n">
        <f aca="false">IF(B883="","",IFERROR(IF(INDEX(Intramuraal!$C:$C,MATCH(B883,Intramuraal!$A:$A,0))="","",INDEX(Intramuraal!$C:$C,MATCH(B883,Intramuraal!$A:$A,0))),IFERROR(IF(INDEX(GVS!$C:$C,MATCH(B883,GVS!$A:$A,0))="","",INDEX(GVS!$C:$C,MATCH(B883,GVS!$A:$A,0))),"")))</f>
        <v>42719</v>
      </c>
      <c r="F883" s="14" t="str">
        <f aca="false">IF(B883="","",IFERROR(IF(INDEX(Intramuraal!$J:$J,MATCH(B883,Intramuraal!$A:$A,0))="","",INDEX(Intramuraal!$J:$J,MATCH(B883,Intramuraal!$A:$A,0))),IFERROR(IF(INDEX(GVS!$J:$J,MATCH(B883,GVS!$A:$A,0))="","",INDEX(GVS!$J:$J,MATCH(B883,GVS!$A:$A,0))),"")))</f>
        <v>Hart / vaat / long</v>
      </c>
      <c r="G883" s="14" t="str">
        <f aca="false">IF(B883="","",IFERROR(IF(INDEX(Intramuraal!$N:$N,MATCH(B883,Intramuraal!$A:$A,0))="","",INDEX(Intramuraal!$N:$N,MATCH(B883,Intramuraal!$A:$A,0))),IFERROR(IF(INDEX(GVS!$N:$N,MATCH(B883,GVS!$A:$A,0))="","",INDEX(GVS!$N:$N,MATCH(B883,GVS!$A:$A,0))),"")))</f>
        <v>Niet-oncologisch (zie Indicatie)</v>
      </c>
      <c r="H883" s="14" t="str">
        <f aca="false">IF(B883="","",IFERROR(IF(INDEX(Intramuraal!$O:$O,MATCH(B883,Intramuraal!$A:$A,0))="","",INDEX(Intramuraal!$O:$O,MATCH(B883,Intramuraal!$A:$A,0))),IFERROR(IF(INDEX(GVS!$O:$O,MATCH(B883,GVS!$A:$A,0))="","",INDEX(GVS!$O:$O,MATCH(B883,GVS!$A:$A,0))),"")))</f>
        <v>Meerdere lijnen / indicatiebreed</v>
      </c>
      <c r="I883" s="14" t="s">
        <v>7580</v>
      </c>
      <c r="J883" s="14" t="s">
        <v>7559</v>
      </c>
      <c r="K883" s="16" t="s">
        <v>10762</v>
      </c>
      <c r="L883" s="14" t="s">
        <v>7586</v>
      </c>
      <c r="M883" s="14" t="s">
        <v>7536</v>
      </c>
      <c r="N883" s="16" t="s">
        <v>10763</v>
      </c>
      <c r="O883" s="14" t="s">
        <v>7784</v>
      </c>
      <c r="P883" s="14" t="s">
        <v>10764</v>
      </c>
      <c r="Q883" s="16"/>
      <c r="R883" s="14" t="s">
        <v>10765</v>
      </c>
      <c r="S883" s="14" t="s">
        <v>10749</v>
      </c>
      <c r="T883" s="15" t="n">
        <v>46289</v>
      </c>
      <c r="U883" s="14" t="s">
        <v>168</v>
      </c>
    </row>
    <row r="884" customFormat="false" ht="68.25" hidden="false" customHeight="true" outlineLevel="0" collapsed="false">
      <c r="A884" s="14" t="str">
        <f aca="false">IF(B884="","","ARG-"&amp;TEXT(ROW()-1,"0000"))</f>
        <v>ARG-0883</v>
      </c>
      <c r="B884" s="14" t="s">
        <v>3350</v>
      </c>
      <c r="C884" s="14" t="str">
        <f aca="false">IF(B884="","",IF(LEFT(B884,3)="INT","Intramuraal",IF(LEFT(B884,3)="GVS","GVS","")))</f>
        <v>GVS</v>
      </c>
      <c r="D884" s="14" t="str">
        <f aca="false">IF(B884="","",IFERROR(INDEX(Intramuraal!$F:$F,MATCH(B884,Intramuraal!$A:$A,0)),IFERROR(INDEX(GVS!$F:$F,MATCH(B884,GVS!$A:$A,0)),"onbekend ID")))</f>
        <v>lumacaftor/ivacaftor (Orkambi®)</v>
      </c>
      <c r="E884" s="15" t="n">
        <f aca="false">IF(B884="","",IFERROR(IF(INDEX(Intramuraal!$C:$C,MATCH(B884,Intramuraal!$A:$A,0))="","",INDEX(Intramuraal!$C:$C,MATCH(B884,Intramuraal!$A:$A,0))),IFERROR(IF(INDEX(GVS!$C:$C,MATCH(B884,GVS!$A:$A,0))="","",INDEX(GVS!$C:$C,MATCH(B884,GVS!$A:$A,0))),"")))</f>
        <v>42719</v>
      </c>
      <c r="F884" s="14" t="str">
        <f aca="false">IF(B884="","",IFERROR(IF(INDEX(Intramuraal!$J:$J,MATCH(B884,Intramuraal!$A:$A,0))="","",INDEX(Intramuraal!$J:$J,MATCH(B884,Intramuraal!$A:$A,0))),IFERROR(IF(INDEX(GVS!$J:$J,MATCH(B884,GVS!$A:$A,0))="","",INDEX(GVS!$J:$J,MATCH(B884,GVS!$A:$A,0))),"")))</f>
        <v>Hart / vaat / long</v>
      </c>
      <c r="G884" s="14" t="str">
        <f aca="false">IF(B884="","",IFERROR(IF(INDEX(Intramuraal!$N:$N,MATCH(B884,Intramuraal!$A:$A,0))="","",INDEX(Intramuraal!$N:$N,MATCH(B884,Intramuraal!$A:$A,0))),IFERROR(IF(INDEX(GVS!$N:$N,MATCH(B884,GVS!$A:$A,0))="","",INDEX(GVS!$N:$N,MATCH(B884,GVS!$A:$A,0))),"")))</f>
        <v>Niet-oncologisch (zie Indicatie)</v>
      </c>
      <c r="H884" s="14" t="str">
        <f aca="false">IF(B884="","",IFERROR(IF(INDEX(Intramuraal!$O:$O,MATCH(B884,Intramuraal!$A:$A,0))="","",INDEX(Intramuraal!$O:$O,MATCH(B884,Intramuraal!$A:$A,0))),IFERROR(IF(INDEX(GVS!$O:$O,MATCH(B884,GVS!$A:$A,0))="","",INDEX(GVS!$O:$O,MATCH(B884,GVS!$A:$A,0))),"")))</f>
        <v>Meerdere lijnen / indicatiebreed</v>
      </c>
      <c r="I884" s="14" t="s">
        <v>7580</v>
      </c>
      <c r="J884" s="14" t="s">
        <v>7604</v>
      </c>
      <c r="K884" s="16" t="s">
        <v>10766</v>
      </c>
      <c r="L884" s="14" t="s">
        <v>7586</v>
      </c>
      <c r="M884" s="14" t="s">
        <v>7536</v>
      </c>
      <c r="N884" s="16" t="s">
        <v>10767</v>
      </c>
      <c r="O884" s="14" t="s">
        <v>7607</v>
      </c>
      <c r="P884" s="14" t="s">
        <v>10768</v>
      </c>
      <c r="Q884" s="16"/>
      <c r="R884" s="14" t="s">
        <v>10769</v>
      </c>
      <c r="S884" s="14" t="s">
        <v>10749</v>
      </c>
      <c r="T884" s="15" t="n">
        <v>46289</v>
      </c>
      <c r="U884" s="14" t="s">
        <v>168</v>
      </c>
    </row>
    <row r="885" customFormat="false" ht="79.5" hidden="false" customHeight="true" outlineLevel="0" collapsed="false">
      <c r="A885" s="14" t="str">
        <f aca="false">IF(B885="","","ARG-"&amp;TEXT(ROW()-1,"0000"))</f>
        <v>ARG-0884</v>
      </c>
      <c r="B885" s="14" t="s">
        <v>3350</v>
      </c>
      <c r="C885" s="14" t="str">
        <f aca="false">IF(B885="","",IF(LEFT(B885,3)="INT","Intramuraal",IF(LEFT(B885,3)="GVS","GVS","")))</f>
        <v>GVS</v>
      </c>
      <c r="D885" s="14" t="str">
        <f aca="false">IF(B885="","",IFERROR(INDEX(Intramuraal!$F:$F,MATCH(B885,Intramuraal!$A:$A,0)),IFERROR(INDEX(GVS!$F:$F,MATCH(B885,GVS!$A:$A,0)),"onbekend ID")))</f>
        <v>lumacaftor/ivacaftor (Orkambi®)</v>
      </c>
      <c r="E885" s="15" t="n">
        <f aca="false">IF(B885="","",IFERROR(IF(INDEX(Intramuraal!$C:$C,MATCH(B885,Intramuraal!$A:$A,0))="","",INDEX(Intramuraal!$C:$C,MATCH(B885,Intramuraal!$A:$A,0))),IFERROR(IF(INDEX(GVS!$C:$C,MATCH(B885,GVS!$A:$A,0))="","",INDEX(GVS!$C:$C,MATCH(B885,GVS!$A:$A,0))),"")))</f>
        <v>42719</v>
      </c>
      <c r="F885" s="14" t="str">
        <f aca="false">IF(B885="","",IFERROR(IF(INDEX(Intramuraal!$J:$J,MATCH(B885,Intramuraal!$A:$A,0))="","",INDEX(Intramuraal!$J:$J,MATCH(B885,Intramuraal!$A:$A,0))),IFERROR(IF(INDEX(GVS!$J:$J,MATCH(B885,GVS!$A:$A,0))="","",INDEX(GVS!$J:$J,MATCH(B885,GVS!$A:$A,0))),"")))</f>
        <v>Hart / vaat / long</v>
      </c>
      <c r="G885" s="14" t="str">
        <f aca="false">IF(B885="","",IFERROR(IF(INDEX(Intramuraal!$N:$N,MATCH(B885,Intramuraal!$A:$A,0))="","",INDEX(Intramuraal!$N:$N,MATCH(B885,Intramuraal!$A:$A,0))),IFERROR(IF(INDEX(GVS!$N:$N,MATCH(B885,GVS!$A:$A,0))="","",INDEX(GVS!$N:$N,MATCH(B885,GVS!$A:$A,0))),"")))</f>
        <v>Niet-oncologisch (zie Indicatie)</v>
      </c>
      <c r="H885" s="14" t="str">
        <f aca="false">IF(B885="","",IFERROR(IF(INDEX(Intramuraal!$O:$O,MATCH(B885,Intramuraal!$A:$A,0))="","",INDEX(Intramuraal!$O:$O,MATCH(B885,Intramuraal!$A:$A,0))),IFERROR(IF(INDEX(GVS!$O:$O,MATCH(B885,GVS!$A:$A,0))="","",INDEX(GVS!$O:$O,MATCH(B885,GVS!$A:$A,0))),"")))</f>
        <v>Meerdere lijnen / indicatiebreed</v>
      </c>
      <c r="I885" s="14" t="s">
        <v>7570</v>
      </c>
      <c r="J885" s="14" t="s">
        <v>7604</v>
      </c>
      <c r="K885" s="16" t="s">
        <v>10770</v>
      </c>
      <c r="L885" s="14" t="s">
        <v>7566</v>
      </c>
      <c r="M885" s="14" t="s">
        <v>7543</v>
      </c>
      <c r="N885" s="16" t="s">
        <v>10771</v>
      </c>
      <c r="O885" s="14" t="s">
        <v>7607</v>
      </c>
      <c r="P885" s="14" t="s">
        <v>10772</v>
      </c>
      <c r="Q885" s="16"/>
      <c r="R885" s="14" t="s">
        <v>10773</v>
      </c>
      <c r="S885" s="14" t="s">
        <v>10749</v>
      </c>
      <c r="T885" s="15" t="n">
        <v>46289</v>
      </c>
      <c r="U885" s="14" t="s">
        <v>168</v>
      </c>
    </row>
    <row r="886" customFormat="false" ht="90.75" hidden="false" customHeight="true" outlineLevel="0" collapsed="false">
      <c r="A886" s="14" t="str">
        <f aca="false">IF(B886="","","ARG-"&amp;TEXT(ROW()-1,"0000"))</f>
        <v>ARG-0885</v>
      </c>
      <c r="B886" s="14" t="s">
        <v>3400</v>
      </c>
      <c r="C886" s="14" t="str">
        <f aca="false">IF(B886="","",IF(LEFT(B886,3)="INT","Intramuraal",IF(LEFT(B886,3)="GVS","GVS","")))</f>
        <v>GVS</v>
      </c>
      <c r="D886" s="14" t="str">
        <f aca="false">IF(B886="","",IFERROR(INDEX(Intramuraal!$F:$F,MATCH(B886,Intramuraal!$A:$A,0)),IFERROR(INDEX(GVS!$F:$F,MATCH(B886,GVS!$A:$A,0)),"onbekend ID")))</f>
        <v>migalastat (Galafold®)</v>
      </c>
      <c r="E886" s="15" t="n">
        <f aca="false">IF(B886="","",IFERROR(IF(INDEX(Intramuraal!$C:$C,MATCH(B886,Intramuraal!$A:$A,0))="","",INDEX(Intramuraal!$C:$C,MATCH(B886,Intramuraal!$A:$A,0))),IFERROR(IF(INDEX(GVS!$C:$C,MATCH(B886,GVS!$A:$A,0))="","",INDEX(GVS!$C:$C,MATCH(B886,GVS!$A:$A,0))),"")))</f>
        <v>42850</v>
      </c>
      <c r="F886" s="14" t="str">
        <f aca="false">IF(B886="","",IFERROR(IF(INDEX(Intramuraal!$J:$J,MATCH(B886,Intramuraal!$A:$A,0))="","",INDEX(Intramuraal!$J:$J,MATCH(B886,Intramuraal!$A:$A,0))),IFERROR(IF(INDEX(GVS!$J:$J,MATCH(B886,GVS!$A:$A,0))="","",INDEX(GVS!$J:$J,MATCH(B886,GVS!$A:$A,0))),"")))</f>
        <v>Stofwisseling / endocrinologie / zeldzaam</v>
      </c>
      <c r="G886" s="14" t="str">
        <f aca="false">IF(B886="","",IFERROR(IF(INDEX(Intramuraal!$N:$N,MATCH(B886,Intramuraal!$A:$A,0))="","",INDEX(Intramuraal!$N:$N,MATCH(B886,Intramuraal!$A:$A,0))),IFERROR(IF(INDEX(GVS!$N:$N,MATCH(B886,GVS!$A:$A,0))="","",INDEX(GVS!$N:$N,MATCH(B886,GVS!$A:$A,0))),"")))</f>
        <v>Niet-oncologisch (zie Indicatie)</v>
      </c>
      <c r="H886" s="14" t="str">
        <f aca="false">IF(B886="","",IFERROR(IF(INDEX(Intramuraal!$O:$O,MATCH(B886,Intramuraal!$A:$A,0))="","",INDEX(Intramuraal!$O:$O,MATCH(B886,Intramuraal!$A:$A,0))),IFERROR(IF(INDEX(GVS!$O:$O,MATCH(B886,GVS!$A:$A,0))="","",INDEX(GVS!$O:$O,MATCH(B886,GVS!$A:$A,0))),"")))</f>
        <v>1e lijn</v>
      </c>
      <c r="I886" s="14" t="s">
        <v>7532</v>
      </c>
      <c r="J886" s="14" t="s">
        <v>7554</v>
      </c>
      <c r="K886" s="16" t="s">
        <v>10774</v>
      </c>
      <c r="L886" s="14" t="s">
        <v>7586</v>
      </c>
      <c r="M886" s="14" t="s">
        <v>7536</v>
      </c>
      <c r="N886" s="16" t="s">
        <v>10775</v>
      </c>
      <c r="O886" s="14" t="s">
        <v>7633</v>
      </c>
      <c r="P886" s="14" t="s">
        <v>10776</v>
      </c>
      <c r="Q886" s="16"/>
      <c r="R886" s="14" t="s">
        <v>10777</v>
      </c>
      <c r="S886" s="14" t="s">
        <v>10749</v>
      </c>
      <c r="T886" s="15" t="n">
        <v>46289</v>
      </c>
      <c r="U886" s="14" t="s">
        <v>168</v>
      </c>
    </row>
    <row r="887" customFormat="false" ht="68.25" hidden="false" customHeight="true" outlineLevel="0" collapsed="false">
      <c r="A887" s="14" t="str">
        <f aca="false">IF(B887="","","ARG-"&amp;TEXT(ROW()-1,"0000"))</f>
        <v>ARG-0886</v>
      </c>
      <c r="B887" s="14" t="s">
        <v>3400</v>
      </c>
      <c r="C887" s="14" t="str">
        <f aca="false">IF(B887="","",IF(LEFT(B887,3)="INT","Intramuraal",IF(LEFT(B887,3)="GVS","GVS","")))</f>
        <v>GVS</v>
      </c>
      <c r="D887" s="14" t="str">
        <f aca="false">IF(B887="","",IFERROR(INDEX(Intramuraal!$F:$F,MATCH(B887,Intramuraal!$A:$A,0)),IFERROR(INDEX(GVS!$F:$F,MATCH(B887,GVS!$A:$A,0)),"onbekend ID")))</f>
        <v>migalastat (Galafold®)</v>
      </c>
      <c r="E887" s="15" t="n">
        <f aca="false">IF(B887="","",IFERROR(IF(INDEX(Intramuraal!$C:$C,MATCH(B887,Intramuraal!$A:$A,0))="","",INDEX(Intramuraal!$C:$C,MATCH(B887,Intramuraal!$A:$A,0))),IFERROR(IF(INDEX(GVS!$C:$C,MATCH(B887,GVS!$A:$A,0))="","",INDEX(GVS!$C:$C,MATCH(B887,GVS!$A:$A,0))),"")))</f>
        <v>42850</v>
      </c>
      <c r="F887" s="14" t="str">
        <f aca="false">IF(B887="","",IFERROR(IF(INDEX(Intramuraal!$J:$J,MATCH(B887,Intramuraal!$A:$A,0))="","",INDEX(Intramuraal!$J:$J,MATCH(B887,Intramuraal!$A:$A,0))),IFERROR(IF(INDEX(GVS!$J:$J,MATCH(B887,GVS!$A:$A,0))="","",INDEX(GVS!$J:$J,MATCH(B887,GVS!$A:$A,0))),"")))</f>
        <v>Stofwisseling / endocrinologie / zeldzaam</v>
      </c>
      <c r="G887" s="14" t="str">
        <f aca="false">IF(B887="","",IFERROR(IF(INDEX(Intramuraal!$N:$N,MATCH(B887,Intramuraal!$A:$A,0))="","",INDEX(Intramuraal!$N:$N,MATCH(B887,Intramuraal!$A:$A,0))),IFERROR(IF(INDEX(GVS!$N:$N,MATCH(B887,GVS!$A:$A,0))="","",INDEX(GVS!$N:$N,MATCH(B887,GVS!$A:$A,0))),"")))</f>
        <v>Niet-oncologisch (zie Indicatie)</v>
      </c>
      <c r="H887" s="14" t="str">
        <f aca="false">IF(B887="","",IFERROR(IF(INDEX(Intramuraal!$O:$O,MATCH(B887,Intramuraal!$A:$A,0))="","",INDEX(Intramuraal!$O:$O,MATCH(B887,Intramuraal!$A:$A,0))),IFERROR(IF(INDEX(GVS!$O:$O,MATCH(B887,GVS!$A:$A,0))="","",INDEX(GVS!$O:$O,MATCH(B887,GVS!$A:$A,0))),"")))</f>
        <v>1e lijn</v>
      </c>
      <c r="I887" s="14" t="s">
        <v>7532</v>
      </c>
      <c r="J887" s="14" t="s">
        <v>7599</v>
      </c>
      <c r="K887" s="16" t="s">
        <v>10778</v>
      </c>
      <c r="L887" s="14" t="s">
        <v>7549</v>
      </c>
      <c r="M887" s="14" t="s">
        <v>7543</v>
      </c>
      <c r="N887" s="16" t="s">
        <v>10779</v>
      </c>
      <c r="O887" s="14" t="s">
        <v>7633</v>
      </c>
      <c r="P887" s="14" t="s">
        <v>10780</v>
      </c>
      <c r="Q887" s="16"/>
      <c r="R887" s="14" t="s">
        <v>10781</v>
      </c>
      <c r="S887" s="14" t="s">
        <v>10749</v>
      </c>
      <c r="T887" s="15" t="n">
        <v>46289</v>
      </c>
      <c r="U887" s="14" t="s">
        <v>168</v>
      </c>
    </row>
    <row r="888" customFormat="false" ht="57" hidden="false" customHeight="true" outlineLevel="0" collapsed="false">
      <c r="A888" s="14" t="str">
        <f aca="false">IF(B888="","","ARG-"&amp;TEXT(ROW()-1,"0000"))</f>
        <v>ARG-0887</v>
      </c>
      <c r="B888" s="14" t="s">
        <v>3400</v>
      </c>
      <c r="C888" s="14" t="str">
        <f aca="false">IF(B888="","",IF(LEFT(B888,3)="INT","Intramuraal",IF(LEFT(B888,3)="GVS","GVS","")))</f>
        <v>GVS</v>
      </c>
      <c r="D888" s="14" t="str">
        <f aca="false">IF(B888="","",IFERROR(INDEX(Intramuraal!$F:$F,MATCH(B888,Intramuraal!$A:$A,0)),IFERROR(INDEX(GVS!$F:$F,MATCH(B888,GVS!$A:$A,0)),"onbekend ID")))</f>
        <v>migalastat (Galafold®)</v>
      </c>
      <c r="E888" s="15" t="n">
        <f aca="false">IF(B888="","",IFERROR(IF(INDEX(Intramuraal!$C:$C,MATCH(B888,Intramuraal!$A:$A,0))="","",INDEX(Intramuraal!$C:$C,MATCH(B888,Intramuraal!$A:$A,0))),IFERROR(IF(INDEX(GVS!$C:$C,MATCH(B888,GVS!$A:$A,0))="","",INDEX(GVS!$C:$C,MATCH(B888,GVS!$A:$A,0))),"")))</f>
        <v>42850</v>
      </c>
      <c r="F888" s="14" t="str">
        <f aca="false">IF(B888="","",IFERROR(IF(INDEX(Intramuraal!$J:$J,MATCH(B888,Intramuraal!$A:$A,0))="","",INDEX(Intramuraal!$J:$J,MATCH(B888,Intramuraal!$A:$A,0))),IFERROR(IF(INDEX(GVS!$J:$J,MATCH(B888,GVS!$A:$A,0))="","",INDEX(GVS!$J:$J,MATCH(B888,GVS!$A:$A,0))),"")))</f>
        <v>Stofwisseling / endocrinologie / zeldzaam</v>
      </c>
      <c r="G888" s="14" t="str">
        <f aca="false">IF(B888="","",IFERROR(IF(INDEX(Intramuraal!$N:$N,MATCH(B888,Intramuraal!$A:$A,0))="","",INDEX(Intramuraal!$N:$N,MATCH(B888,Intramuraal!$A:$A,0))),IFERROR(IF(INDEX(GVS!$N:$N,MATCH(B888,GVS!$A:$A,0))="","",INDEX(GVS!$N:$N,MATCH(B888,GVS!$A:$A,0))),"")))</f>
        <v>Niet-oncologisch (zie Indicatie)</v>
      </c>
      <c r="H888" s="14" t="str">
        <f aca="false">IF(B888="","",IFERROR(IF(INDEX(Intramuraal!$O:$O,MATCH(B888,Intramuraal!$A:$A,0))="","",INDEX(Intramuraal!$O:$O,MATCH(B888,Intramuraal!$A:$A,0))),IFERROR(IF(INDEX(GVS!$O:$O,MATCH(B888,GVS!$A:$A,0))="","",INDEX(GVS!$O:$O,MATCH(B888,GVS!$A:$A,0))),"")))</f>
        <v>1e lijn</v>
      </c>
      <c r="I888" s="14" t="s">
        <v>7570</v>
      </c>
      <c r="J888" s="14" t="s">
        <v>10625</v>
      </c>
      <c r="K888" s="16" t="s">
        <v>10782</v>
      </c>
      <c r="L888" s="14" t="s">
        <v>7566</v>
      </c>
      <c r="M888" s="14" t="s">
        <v>7550</v>
      </c>
      <c r="N888" s="16" t="s">
        <v>10783</v>
      </c>
      <c r="O888" s="14" t="s">
        <v>7607</v>
      </c>
      <c r="P888" s="14" t="s">
        <v>10784</v>
      </c>
      <c r="Q888" s="16"/>
      <c r="R888" s="14" t="s">
        <v>10785</v>
      </c>
      <c r="S888" s="14" t="s">
        <v>10749</v>
      </c>
      <c r="T888" s="15" t="n">
        <v>46289</v>
      </c>
      <c r="U888" s="14" t="s">
        <v>168</v>
      </c>
    </row>
    <row r="889" customFormat="false" ht="102" hidden="false" customHeight="true" outlineLevel="0" collapsed="false">
      <c r="A889" s="14" t="str">
        <f aca="false">IF(B889="","","ARG-"&amp;TEXT(ROW()-1,"0000"))</f>
        <v>ARG-0888</v>
      </c>
      <c r="B889" s="14" t="s">
        <v>3432</v>
      </c>
      <c r="C889" s="14" t="str">
        <f aca="false">IF(B889="","",IF(LEFT(B889,3)="INT","Intramuraal",IF(LEFT(B889,3)="GVS","GVS","")))</f>
        <v>GVS</v>
      </c>
      <c r="D889" s="14" t="str">
        <f aca="false">IF(B889="","",IFERROR(INDEX(Intramuraal!$F:$F,MATCH(B889,Intramuraal!$A:$A,0)),IFERROR(INDEX(GVS!$F:$F,MATCH(B889,GVS!$A:$A,0)),"onbekend ID")))</f>
        <v>elosulfase alfa (Vimizim®)</v>
      </c>
      <c r="E889" s="15" t="n">
        <f aca="false">IF(B889="","",IFERROR(IF(INDEX(Intramuraal!$C:$C,MATCH(B889,Intramuraal!$A:$A,0))="","",INDEX(Intramuraal!$C:$C,MATCH(B889,Intramuraal!$A:$A,0))),IFERROR(IF(INDEX(GVS!$C:$C,MATCH(B889,GVS!$A:$A,0))="","",INDEX(GVS!$C:$C,MATCH(B889,GVS!$A:$A,0))),"")))</f>
        <v>42884</v>
      </c>
      <c r="F889" s="14" t="str">
        <f aca="false">IF(B889="","",IFERROR(IF(INDEX(Intramuraal!$J:$J,MATCH(B889,Intramuraal!$A:$A,0))="","",INDEX(Intramuraal!$J:$J,MATCH(B889,Intramuraal!$A:$A,0))),IFERROR(IF(INDEX(GVS!$J:$J,MATCH(B889,GVS!$A:$A,0))="","",INDEX(GVS!$J:$J,MATCH(B889,GVS!$A:$A,0))),"")))</f>
        <v>Overig</v>
      </c>
      <c r="G889" s="14" t="str">
        <f aca="false">IF(B889="","",IFERROR(IF(INDEX(Intramuraal!$N:$N,MATCH(B889,Intramuraal!$A:$A,0))="","",INDEX(Intramuraal!$N:$N,MATCH(B889,Intramuraal!$A:$A,0))),IFERROR(IF(INDEX(GVS!$N:$N,MATCH(B889,GVS!$A:$A,0))="","",INDEX(GVS!$N:$N,MATCH(B889,GVS!$A:$A,0))),"")))</f>
        <v>Niet-oncologisch (zie Indicatie)</v>
      </c>
      <c r="H889" s="14" t="str">
        <f aca="false">IF(B889="","",IFERROR(IF(INDEX(Intramuraal!$O:$O,MATCH(B889,Intramuraal!$A:$A,0))="","",INDEX(Intramuraal!$O:$O,MATCH(B889,Intramuraal!$A:$A,0))),IFERROR(IF(INDEX(GVS!$O:$O,MATCH(B889,GVS!$A:$A,0))="","",INDEX(GVS!$O:$O,MATCH(B889,GVS!$A:$A,0))),"")))</f>
        <v>1e lijn</v>
      </c>
      <c r="I889" s="14" t="s">
        <v>7532</v>
      </c>
      <c r="J889" s="14" t="s">
        <v>7547</v>
      </c>
      <c r="K889" s="16" t="s">
        <v>10786</v>
      </c>
      <c r="L889" s="14" t="s">
        <v>7586</v>
      </c>
      <c r="M889" s="14" t="s">
        <v>7536</v>
      </c>
      <c r="N889" s="16" t="s">
        <v>10787</v>
      </c>
      <c r="O889" s="14" t="s">
        <v>7633</v>
      </c>
      <c r="P889" s="14" t="s">
        <v>10788</v>
      </c>
      <c r="Q889" s="16"/>
      <c r="R889" s="14" t="s">
        <v>10789</v>
      </c>
      <c r="S889" s="14" t="s">
        <v>10749</v>
      </c>
      <c r="T889" s="15" t="n">
        <v>46289</v>
      </c>
      <c r="U889" s="14" t="s">
        <v>168</v>
      </c>
    </row>
    <row r="890" customFormat="false" ht="79.5" hidden="false" customHeight="true" outlineLevel="0" collapsed="false">
      <c r="A890" s="14" t="str">
        <f aca="false">IF(B890="","","ARG-"&amp;TEXT(ROW()-1,"0000"))</f>
        <v>ARG-0889</v>
      </c>
      <c r="B890" s="14" t="s">
        <v>3432</v>
      </c>
      <c r="C890" s="14" t="str">
        <f aca="false">IF(B890="","",IF(LEFT(B890,3)="INT","Intramuraal",IF(LEFT(B890,3)="GVS","GVS","")))</f>
        <v>GVS</v>
      </c>
      <c r="D890" s="14" t="str">
        <f aca="false">IF(B890="","",IFERROR(INDEX(Intramuraal!$F:$F,MATCH(B890,Intramuraal!$A:$A,0)),IFERROR(INDEX(GVS!$F:$F,MATCH(B890,GVS!$A:$A,0)),"onbekend ID")))</f>
        <v>elosulfase alfa (Vimizim®)</v>
      </c>
      <c r="E890" s="15" t="n">
        <f aca="false">IF(B890="","",IFERROR(IF(INDEX(Intramuraal!$C:$C,MATCH(B890,Intramuraal!$A:$A,0))="","",INDEX(Intramuraal!$C:$C,MATCH(B890,Intramuraal!$A:$A,0))),IFERROR(IF(INDEX(GVS!$C:$C,MATCH(B890,GVS!$A:$A,0))="","",INDEX(GVS!$C:$C,MATCH(B890,GVS!$A:$A,0))),"")))</f>
        <v>42884</v>
      </c>
      <c r="F890" s="14" t="str">
        <f aca="false">IF(B890="","",IFERROR(IF(INDEX(Intramuraal!$J:$J,MATCH(B890,Intramuraal!$A:$A,0))="","",INDEX(Intramuraal!$J:$J,MATCH(B890,Intramuraal!$A:$A,0))),IFERROR(IF(INDEX(GVS!$J:$J,MATCH(B890,GVS!$A:$A,0))="","",INDEX(GVS!$J:$J,MATCH(B890,GVS!$A:$A,0))),"")))</f>
        <v>Overig</v>
      </c>
      <c r="G890" s="14" t="str">
        <f aca="false">IF(B890="","",IFERROR(IF(INDEX(Intramuraal!$N:$N,MATCH(B890,Intramuraal!$A:$A,0))="","",INDEX(Intramuraal!$N:$N,MATCH(B890,Intramuraal!$A:$A,0))),IFERROR(IF(INDEX(GVS!$N:$N,MATCH(B890,GVS!$A:$A,0))="","",INDEX(GVS!$N:$N,MATCH(B890,GVS!$A:$A,0))),"")))</f>
        <v>Niet-oncologisch (zie Indicatie)</v>
      </c>
      <c r="H890" s="14" t="str">
        <f aca="false">IF(B890="","",IFERROR(IF(INDEX(Intramuraal!$O:$O,MATCH(B890,Intramuraal!$A:$A,0))="","",INDEX(Intramuraal!$O:$O,MATCH(B890,Intramuraal!$A:$A,0))),IFERROR(IF(INDEX(GVS!$O:$O,MATCH(B890,GVS!$A:$A,0))="","",INDEX(GVS!$O:$O,MATCH(B890,GVS!$A:$A,0))),"")))</f>
        <v>1e lijn</v>
      </c>
      <c r="I890" s="14" t="s">
        <v>7532</v>
      </c>
      <c r="J890" s="14" t="s">
        <v>7678</v>
      </c>
      <c r="K890" s="16" t="s">
        <v>10790</v>
      </c>
      <c r="L890" s="14" t="s">
        <v>7586</v>
      </c>
      <c r="M890" s="14" t="s">
        <v>7536</v>
      </c>
      <c r="N890" s="16" t="s">
        <v>10791</v>
      </c>
      <c r="O890" s="14" t="s">
        <v>7633</v>
      </c>
      <c r="P890" s="14" t="s">
        <v>10792</v>
      </c>
      <c r="Q890" s="16"/>
      <c r="R890" s="14" t="s">
        <v>10793</v>
      </c>
      <c r="S890" s="14" t="s">
        <v>10749</v>
      </c>
      <c r="T890" s="15" t="n">
        <v>46289</v>
      </c>
      <c r="U890" s="14" t="s">
        <v>168</v>
      </c>
    </row>
    <row r="891" customFormat="false" ht="102" hidden="false" customHeight="true" outlineLevel="0" collapsed="false">
      <c r="A891" s="14" t="str">
        <f aca="false">IF(B891="","","ARG-"&amp;TEXT(ROW()-1,"0000"))</f>
        <v>ARG-0890</v>
      </c>
      <c r="B891" s="14" t="s">
        <v>3432</v>
      </c>
      <c r="C891" s="14" t="str">
        <f aca="false">IF(B891="","",IF(LEFT(B891,3)="INT","Intramuraal",IF(LEFT(B891,3)="GVS","GVS","")))</f>
        <v>GVS</v>
      </c>
      <c r="D891" s="14" t="str">
        <f aca="false">IF(B891="","",IFERROR(INDEX(Intramuraal!$F:$F,MATCH(B891,Intramuraal!$A:$A,0)),IFERROR(INDEX(GVS!$F:$F,MATCH(B891,GVS!$A:$A,0)),"onbekend ID")))</f>
        <v>elosulfase alfa (Vimizim®)</v>
      </c>
      <c r="E891" s="15" t="n">
        <f aca="false">IF(B891="","",IFERROR(IF(INDEX(Intramuraal!$C:$C,MATCH(B891,Intramuraal!$A:$A,0))="","",INDEX(Intramuraal!$C:$C,MATCH(B891,Intramuraal!$A:$A,0))),IFERROR(IF(INDEX(GVS!$C:$C,MATCH(B891,GVS!$A:$A,0))="","",INDEX(GVS!$C:$C,MATCH(B891,GVS!$A:$A,0))),"")))</f>
        <v>42884</v>
      </c>
      <c r="F891" s="14" t="str">
        <f aca="false">IF(B891="","",IFERROR(IF(INDEX(Intramuraal!$J:$J,MATCH(B891,Intramuraal!$A:$A,0))="","",INDEX(Intramuraal!$J:$J,MATCH(B891,Intramuraal!$A:$A,0))),IFERROR(IF(INDEX(GVS!$J:$J,MATCH(B891,GVS!$A:$A,0))="","",INDEX(GVS!$J:$J,MATCH(B891,GVS!$A:$A,0))),"")))</f>
        <v>Overig</v>
      </c>
      <c r="G891" s="14" t="str">
        <f aca="false">IF(B891="","",IFERROR(IF(INDEX(Intramuraal!$N:$N,MATCH(B891,Intramuraal!$A:$A,0))="","",INDEX(Intramuraal!$N:$N,MATCH(B891,Intramuraal!$A:$A,0))),IFERROR(IF(INDEX(GVS!$N:$N,MATCH(B891,GVS!$A:$A,0))="","",INDEX(GVS!$N:$N,MATCH(B891,GVS!$A:$A,0))),"")))</f>
        <v>Niet-oncologisch (zie Indicatie)</v>
      </c>
      <c r="H891" s="14" t="str">
        <f aca="false">IF(B891="","",IFERROR(IF(INDEX(Intramuraal!$O:$O,MATCH(B891,Intramuraal!$A:$A,0))="","",INDEX(Intramuraal!$O:$O,MATCH(B891,Intramuraal!$A:$A,0))),IFERROR(IF(INDEX(GVS!$O:$O,MATCH(B891,GVS!$A:$A,0))="","",INDEX(GVS!$O:$O,MATCH(B891,GVS!$A:$A,0))),"")))</f>
        <v>1e lijn</v>
      </c>
      <c r="I891" s="14" t="s">
        <v>7617</v>
      </c>
      <c r="J891" s="14" t="s">
        <v>7621</v>
      </c>
      <c r="K891" s="16" t="s">
        <v>10794</v>
      </c>
      <c r="L891" s="14" t="s">
        <v>7566</v>
      </c>
      <c r="M891" s="14" t="s">
        <v>7543</v>
      </c>
      <c r="N891" s="16" t="s">
        <v>10795</v>
      </c>
      <c r="O891" s="14" t="s">
        <v>7607</v>
      </c>
      <c r="P891" s="14" t="s">
        <v>10796</v>
      </c>
      <c r="Q891" s="16"/>
      <c r="R891" s="14" t="s">
        <v>10797</v>
      </c>
      <c r="S891" s="14" t="s">
        <v>10749</v>
      </c>
      <c r="T891" s="15" t="n">
        <v>46289</v>
      </c>
      <c r="U891" s="14" t="s">
        <v>168</v>
      </c>
    </row>
    <row r="892" customFormat="false" ht="57" hidden="false" customHeight="true" outlineLevel="0" collapsed="false">
      <c r="A892" s="14" t="str">
        <f aca="false">IF(B892="","","ARG-"&amp;TEXT(ROW()-1,"0000"))</f>
        <v>ARG-0891</v>
      </c>
      <c r="B892" s="14" t="s">
        <v>3432</v>
      </c>
      <c r="C892" s="14" t="str">
        <f aca="false">IF(B892="","",IF(LEFT(B892,3)="INT","Intramuraal",IF(LEFT(B892,3)="GVS","GVS","")))</f>
        <v>GVS</v>
      </c>
      <c r="D892" s="14" t="str">
        <f aca="false">IF(B892="","",IFERROR(INDEX(Intramuraal!$F:$F,MATCH(B892,Intramuraal!$A:$A,0)),IFERROR(INDEX(GVS!$F:$F,MATCH(B892,GVS!$A:$A,0)),"onbekend ID")))</f>
        <v>elosulfase alfa (Vimizim®)</v>
      </c>
      <c r="E892" s="15" t="n">
        <f aca="false">IF(B892="","",IFERROR(IF(INDEX(Intramuraal!$C:$C,MATCH(B892,Intramuraal!$A:$A,0))="","",INDEX(Intramuraal!$C:$C,MATCH(B892,Intramuraal!$A:$A,0))),IFERROR(IF(INDEX(GVS!$C:$C,MATCH(B892,GVS!$A:$A,0))="","",INDEX(GVS!$C:$C,MATCH(B892,GVS!$A:$A,0))),"")))</f>
        <v>42884</v>
      </c>
      <c r="F892" s="14" t="str">
        <f aca="false">IF(B892="","",IFERROR(IF(INDEX(Intramuraal!$J:$J,MATCH(B892,Intramuraal!$A:$A,0))="","",INDEX(Intramuraal!$J:$J,MATCH(B892,Intramuraal!$A:$A,0))),IFERROR(IF(INDEX(GVS!$J:$J,MATCH(B892,GVS!$A:$A,0))="","",INDEX(GVS!$J:$J,MATCH(B892,GVS!$A:$A,0))),"")))</f>
        <v>Overig</v>
      </c>
      <c r="G892" s="14" t="str">
        <f aca="false">IF(B892="","",IFERROR(IF(INDEX(Intramuraal!$N:$N,MATCH(B892,Intramuraal!$A:$A,0))="","",INDEX(Intramuraal!$N:$N,MATCH(B892,Intramuraal!$A:$A,0))),IFERROR(IF(INDEX(GVS!$N:$N,MATCH(B892,GVS!$A:$A,0))="","",INDEX(GVS!$N:$N,MATCH(B892,GVS!$A:$A,0))),"")))</f>
        <v>Niet-oncologisch (zie Indicatie)</v>
      </c>
      <c r="H892" s="14" t="str">
        <f aca="false">IF(B892="","",IFERROR(IF(INDEX(Intramuraal!$O:$O,MATCH(B892,Intramuraal!$A:$A,0))="","",INDEX(Intramuraal!$O:$O,MATCH(B892,Intramuraal!$A:$A,0))),IFERROR(IF(INDEX(GVS!$O:$O,MATCH(B892,GVS!$A:$A,0))="","",INDEX(GVS!$O:$O,MATCH(B892,GVS!$A:$A,0))),"")))</f>
        <v>1e lijn</v>
      </c>
      <c r="I892" s="14" t="s">
        <v>7570</v>
      </c>
      <c r="J892" s="14" t="s">
        <v>10625</v>
      </c>
      <c r="K892" s="16" t="s">
        <v>10798</v>
      </c>
      <c r="L892" s="14" t="s">
        <v>7566</v>
      </c>
      <c r="M892" s="14" t="s">
        <v>7550</v>
      </c>
      <c r="N892" s="16" t="s">
        <v>10799</v>
      </c>
      <c r="O892" s="14" t="s">
        <v>7607</v>
      </c>
      <c r="P892" s="14" t="s">
        <v>10800</v>
      </c>
      <c r="Q892" s="16"/>
      <c r="R892" s="14" t="s">
        <v>10801</v>
      </c>
      <c r="S892" s="14" t="s">
        <v>10749</v>
      </c>
      <c r="T892" s="15" t="n">
        <v>46289</v>
      </c>
      <c r="U892" s="14" t="s">
        <v>168</v>
      </c>
    </row>
    <row r="893" customFormat="false" ht="68.25" hidden="false" customHeight="true" outlineLevel="0" collapsed="false">
      <c r="A893" s="14" t="str">
        <f aca="false">IF(B893="","","ARG-"&amp;TEXT(ROW()-1,"0000"))</f>
        <v>ARG-0892</v>
      </c>
      <c r="B893" s="14" t="s">
        <v>3451</v>
      </c>
      <c r="C893" s="14" t="str">
        <f aca="false">IF(B893="","",IF(LEFT(B893,3)="INT","Intramuraal",IF(LEFT(B893,3)="GVS","GVS","")))</f>
        <v>GVS</v>
      </c>
      <c r="D893" s="14" t="str">
        <f aca="false">IF(B893="","",IFERROR(INDEX(Intramuraal!$F:$F,MATCH(B893,Intramuraal!$A:$A,0)),IFERROR(INDEX(GVS!$F:$F,MATCH(B893,GVS!$A:$A,0)),"onbekend ID")))</f>
        <v>dolutegravir (Tivicay®)</v>
      </c>
      <c r="E893" s="15" t="n">
        <f aca="false">IF(B893="","",IFERROR(IF(INDEX(Intramuraal!$C:$C,MATCH(B893,Intramuraal!$A:$A,0))="","",INDEX(Intramuraal!$C:$C,MATCH(B893,Intramuraal!$A:$A,0))),IFERROR(IF(INDEX(GVS!$C:$C,MATCH(B893,GVS!$A:$A,0))="","",INDEX(GVS!$C:$C,MATCH(B893,GVS!$A:$A,0))),"")))</f>
        <v>42912</v>
      </c>
      <c r="F893" s="14" t="str">
        <f aca="false">IF(B893="","",IFERROR(IF(INDEX(Intramuraal!$J:$J,MATCH(B893,Intramuraal!$A:$A,0))="","",INDEX(Intramuraal!$J:$J,MATCH(B893,Intramuraal!$A:$A,0))),IFERROR(IF(INDEX(GVS!$J:$J,MATCH(B893,GVS!$A:$A,0))="","",INDEX(GVS!$J:$J,MATCH(B893,GVS!$A:$A,0))),"")))</f>
        <v>Infectieziekten</v>
      </c>
      <c r="G893" s="14" t="str">
        <f aca="false">IF(B893="","",IFERROR(IF(INDEX(Intramuraal!$N:$N,MATCH(B893,Intramuraal!$A:$A,0))="","",INDEX(Intramuraal!$N:$N,MATCH(B893,Intramuraal!$A:$A,0))),IFERROR(IF(INDEX(GVS!$N:$N,MATCH(B893,GVS!$A:$A,0))="","",INDEX(GVS!$N:$N,MATCH(B893,GVS!$A:$A,0))),"")))</f>
        <v>Niet-oncologisch (zie Indicatie)</v>
      </c>
      <c r="H893" s="14" t="str">
        <f aca="false">IF(B893="","",IFERROR(IF(INDEX(Intramuraal!$O:$O,MATCH(B893,Intramuraal!$A:$A,0))="","",INDEX(Intramuraal!$O:$O,MATCH(B893,Intramuraal!$A:$A,0))),IFERROR(IF(INDEX(GVS!$O:$O,MATCH(B893,GVS!$A:$A,0))="","",INDEX(GVS!$O:$O,MATCH(B893,GVS!$A:$A,0))),"")))</f>
        <v>Meerdere lijnen / indicatiebreed</v>
      </c>
      <c r="I893" s="14" t="s">
        <v>7570</v>
      </c>
      <c r="J893" s="14" t="s">
        <v>10667</v>
      </c>
      <c r="K893" s="16" t="s">
        <v>10802</v>
      </c>
      <c r="L893" s="14" t="s">
        <v>7535</v>
      </c>
      <c r="M893" s="14" t="s">
        <v>7536</v>
      </c>
      <c r="N893" s="16" t="s">
        <v>10803</v>
      </c>
      <c r="O893" s="14" t="s">
        <v>7607</v>
      </c>
      <c r="P893" s="14" t="s">
        <v>10804</v>
      </c>
      <c r="Q893" s="16"/>
      <c r="R893" s="14" t="s">
        <v>10805</v>
      </c>
      <c r="S893" s="14" t="s">
        <v>10749</v>
      </c>
      <c r="T893" s="15" t="n">
        <v>46289</v>
      </c>
      <c r="U893" s="14" t="s">
        <v>168</v>
      </c>
    </row>
    <row r="894" customFormat="false" ht="102" hidden="false" customHeight="true" outlineLevel="0" collapsed="false">
      <c r="A894" s="14" t="str">
        <f aca="false">IF(B894="","","ARG-"&amp;TEXT(ROW()-1,"0000"))</f>
        <v>ARG-0893</v>
      </c>
      <c r="B894" s="14" t="s">
        <v>3451</v>
      </c>
      <c r="C894" s="14" t="str">
        <f aca="false">IF(B894="","",IF(LEFT(B894,3)="INT","Intramuraal",IF(LEFT(B894,3)="GVS","GVS","")))</f>
        <v>GVS</v>
      </c>
      <c r="D894" s="14" t="str">
        <f aca="false">IF(B894="","",IFERROR(INDEX(Intramuraal!$F:$F,MATCH(B894,Intramuraal!$A:$A,0)),IFERROR(INDEX(GVS!$F:$F,MATCH(B894,GVS!$A:$A,0)),"onbekend ID")))</f>
        <v>dolutegravir (Tivicay®)</v>
      </c>
      <c r="E894" s="15" t="n">
        <f aca="false">IF(B894="","",IFERROR(IF(INDEX(Intramuraal!$C:$C,MATCH(B894,Intramuraal!$A:$A,0))="","",INDEX(Intramuraal!$C:$C,MATCH(B894,Intramuraal!$A:$A,0))),IFERROR(IF(INDEX(GVS!$C:$C,MATCH(B894,GVS!$A:$A,0))="","",INDEX(GVS!$C:$C,MATCH(B894,GVS!$A:$A,0))),"")))</f>
        <v>42912</v>
      </c>
      <c r="F894" s="14" t="str">
        <f aca="false">IF(B894="","",IFERROR(IF(INDEX(Intramuraal!$J:$J,MATCH(B894,Intramuraal!$A:$A,0))="","",INDEX(Intramuraal!$J:$J,MATCH(B894,Intramuraal!$A:$A,0))),IFERROR(IF(INDEX(GVS!$J:$J,MATCH(B894,GVS!$A:$A,0))="","",INDEX(GVS!$J:$J,MATCH(B894,GVS!$A:$A,0))),"")))</f>
        <v>Infectieziekten</v>
      </c>
      <c r="G894" s="14" t="str">
        <f aca="false">IF(B894="","",IFERROR(IF(INDEX(Intramuraal!$N:$N,MATCH(B894,Intramuraal!$A:$A,0))="","",INDEX(Intramuraal!$N:$N,MATCH(B894,Intramuraal!$A:$A,0))),IFERROR(IF(INDEX(GVS!$N:$N,MATCH(B894,GVS!$A:$A,0))="","",INDEX(GVS!$N:$N,MATCH(B894,GVS!$A:$A,0))),"")))</f>
        <v>Niet-oncologisch (zie Indicatie)</v>
      </c>
      <c r="H894" s="14" t="str">
        <f aca="false">IF(B894="","",IFERROR(IF(INDEX(Intramuraal!$O:$O,MATCH(B894,Intramuraal!$A:$A,0))="","",INDEX(Intramuraal!$O:$O,MATCH(B894,Intramuraal!$A:$A,0))),IFERROR(IF(INDEX(GVS!$O:$O,MATCH(B894,GVS!$A:$A,0))="","",INDEX(GVS!$O:$O,MATCH(B894,GVS!$A:$A,0))),"")))</f>
        <v>Meerdere lijnen / indicatiebreed</v>
      </c>
      <c r="I894" s="14" t="s">
        <v>7532</v>
      </c>
      <c r="J894" s="14" t="s">
        <v>7564</v>
      </c>
      <c r="K894" s="16" t="s">
        <v>10806</v>
      </c>
      <c r="L894" s="14" t="s">
        <v>7549</v>
      </c>
      <c r="M894" s="14" t="s">
        <v>7536</v>
      </c>
      <c r="N894" s="16" t="s">
        <v>10807</v>
      </c>
      <c r="O894" s="14" t="s">
        <v>7607</v>
      </c>
      <c r="P894" s="14" t="s">
        <v>10808</v>
      </c>
      <c r="Q894" s="16"/>
      <c r="R894" s="14" t="s">
        <v>10809</v>
      </c>
      <c r="S894" s="14" t="s">
        <v>10749</v>
      </c>
      <c r="T894" s="15" t="n">
        <v>46289</v>
      </c>
      <c r="U894" s="14" t="s">
        <v>168</v>
      </c>
    </row>
    <row r="895" customFormat="false" ht="79.5" hidden="false" customHeight="true" outlineLevel="0" collapsed="false">
      <c r="A895" s="14" t="str">
        <f aca="false">IF(B895="","","ARG-"&amp;TEXT(ROW()-1,"0000"))</f>
        <v>ARG-0894</v>
      </c>
      <c r="B895" s="14" t="s">
        <v>3451</v>
      </c>
      <c r="C895" s="14" t="str">
        <f aca="false">IF(B895="","",IF(LEFT(B895,3)="INT","Intramuraal",IF(LEFT(B895,3)="GVS","GVS","")))</f>
        <v>GVS</v>
      </c>
      <c r="D895" s="14" t="str">
        <f aca="false">IF(B895="","",IFERROR(INDEX(Intramuraal!$F:$F,MATCH(B895,Intramuraal!$A:$A,0)),IFERROR(INDEX(GVS!$F:$F,MATCH(B895,GVS!$A:$A,0)),"onbekend ID")))</f>
        <v>dolutegravir (Tivicay®)</v>
      </c>
      <c r="E895" s="15" t="n">
        <f aca="false">IF(B895="","",IFERROR(IF(INDEX(Intramuraal!$C:$C,MATCH(B895,Intramuraal!$A:$A,0))="","",INDEX(Intramuraal!$C:$C,MATCH(B895,Intramuraal!$A:$A,0))),IFERROR(IF(INDEX(GVS!$C:$C,MATCH(B895,GVS!$A:$A,0))="","",INDEX(GVS!$C:$C,MATCH(B895,GVS!$A:$A,0))),"")))</f>
        <v>42912</v>
      </c>
      <c r="F895" s="14" t="str">
        <f aca="false">IF(B895="","",IFERROR(IF(INDEX(Intramuraal!$J:$J,MATCH(B895,Intramuraal!$A:$A,0))="","",INDEX(Intramuraal!$J:$J,MATCH(B895,Intramuraal!$A:$A,0))),IFERROR(IF(INDEX(GVS!$J:$J,MATCH(B895,GVS!$A:$A,0))="","",INDEX(GVS!$J:$J,MATCH(B895,GVS!$A:$A,0))),"")))</f>
        <v>Infectieziekten</v>
      </c>
      <c r="G895" s="14" t="str">
        <f aca="false">IF(B895="","",IFERROR(IF(INDEX(Intramuraal!$N:$N,MATCH(B895,Intramuraal!$A:$A,0))="","",INDEX(Intramuraal!$N:$N,MATCH(B895,Intramuraal!$A:$A,0))),IFERROR(IF(INDEX(GVS!$N:$N,MATCH(B895,GVS!$A:$A,0))="","",INDEX(GVS!$N:$N,MATCH(B895,GVS!$A:$A,0))),"")))</f>
        <v>Niet-oncologisch (zie Indicatie)</v>
      </c>
      <c r="H895" s="14" t="str">
        <f aca="false">IF(B895="","",IFERROR(IF(INDEX(Intramuraal!$O:$O,MATCH(B895,Intramuraal!$A:$A,0))="","",INDEX(Intramuraal!$O:$O,MATCH(B895,Intramuraal!$A:$A,0))),IFERROR(IF(INDEX(GVS!$O:$O,MATCH(B895,GVS!$A:$A,0))="","",INDEX(GVS!$O:$O,MATCH(B895,GVS!$A:$A,0))),"")))</f>
        <v>Meerdere lijnen / indicatiebreed</v>
      </c>
      <c r="I895" s="14" t="s">
        <v>7532</v>
      </c>
      <c r="J895" s="14" t="s">
        <v>10625</v>
      </c>
      <c r="K895" s="16" t="s">
        <v>10810</v>
      </c>
      <c r="L895" s="14" t="s">
        <v>7535</v>
      </c>
      <c r="M895" s="14" t="s">
        <v>7543</v>
      </c>
      <c r="N895" s="16" t="s">
        <v>10811</v>
      </c>
      <c r="O895" s="14" t="s">
        <v>7607</v>
      </c>
      <c r="P895" s="14" t="s">
        <v>10812</v>
      </c>
      <c r="Q895" s="16"/>
      <c r="R895" s="14" t="s">
        <v>10813</v>
      </c>
      <c r="S895" s="14" t="s">
        <v>10749</v>
      </c>
      <c r="T895" s="15" t="n">
        <v>46289</v>
      </c>
      <c r="U895" s="14" t="s">
        <v>168</v>
      </c>
    </row>
    <row r="896" customFormat="false" ht="90.75" hidden="false" customHeight="true" outlineLevel="0" collapsed="false">
      <c r="A896" s="14" t="str">
        <f aca="false">IF(B896="","","ARG-"&amp;TEXT(ROW()-1,"0000"))</f>
        <v>ARG-0895</v>
      </c>
      <c r="B896" s="14" t="s">
        <v>3551</v>
      </c>
      <c r="C896" s="14" t="str">
        <f aca="false">IF(B896="","",IF(LEFT(B896,3)="INT","Intramuraal",IF(LEFT(B896,3)="GVS","GVS","")))</f>
        <v>GVS</v>
      </c>
      <c r="D896" s="14" t="str">
        <f aca="false">IF(B896="","",IFERROR(INDEX(Intramuraal!$F:$F,MATCH(B896,Intramuraal!$A:$A,0)),IFERROR(INDEX(GVS!$F:$F,MATCH(B896,GVS!$A:$A,0)),"onbekend ID")))</f>
        <v>glecaprevir/pibrentasvir (Maviret®)</v>
      </c>
      <c r="E896" s="15" t="n">
        <f aca="false">IF(B896="","",IFERROR(IF(INDEX(Intramuraal!$C:$C,MATCH(B896,Intramuraal!$A:$A,0))="","",INDEX(Intramuraal!$C:$C,MATCH(B896,Intramuraal!$A:$A,0))),IFERROR(IF(INDEX(GVS!$C:$C,MATCH(B896,GVS!$A:$A,0))="","",INDEX(GVS!$C:$C,MATCH(B896,GVS!$A:$A,0))),"")))</f>
        <v>43025</v>
      </c>
      <c r="F896" s="14" t="str">
        <f aca="false">IF(B896="","",IFERROR(IF(INDEX(Intramuraal!$J:$J,MATCH(B896,Intramuraal!$A:$A,0))="","",INDEX(Intramuraal!$J:$J,MATCH(B896,Intramuraal!$A:$A,0))),IFERROR(IF(INDEX(GVS!$J:$J,MATCH(B896,GVS!$A:$A,0))="","",INDEX(GVS!$J:$J,MATCH(B896,GVS!$A:$A,0))),"")))</f>
        <v>Infectieziekten</v>
      </c>
      <c r="G896" s="14" t="str">
        <f aca="false">IF(B896="","",IFERROR(IF(INDEX(Intramuraal!$N:$N,MATCH(B896,Intramuraal!$A:$A,0))="","",INDEX(Intramuraal!$N:$N,MATCH(B896,Intramuraal!$A:$A,0))),IFERROR(IF(INDEX(GVS!$N:$N,MATCH(B896,GVS!$A:$A,0))="","",INDEX(GVS!$N:$N,MATCH(B896,GVS!$A:$A,0))),"")))</f>
        <v>Niet-oncologisch (zie Indicatie)</v>
      </c>
      <c r="H896" s="14" t="str">
        <f aca="false">IF(B896="","",IFERROR(IF(INDEX(Intramuraal!$O:$O,MATCH(B896,Intramuraal!$A:$A,0))="","",INDEX(Intramuraal!$O:$O,MATCH(B896,Intramuraal!$A:$A,0))),IFERROR(IF(INDEX(GVS!$O:$O,MATCH(B896,GVS!$A:$A,0))="","",INDEX(GVS!$O:$O,MATCH(B896,GVS!$A:$A,0))),"")))</f>
        <v>Meerdere lijnen / indicatiebreed</v>
      </c>
      <c r="I896" s="14" t="s">
        <v>7532</v>
      </c>
      <c r="J896" s="14" t="s">
        <v>7564</v>
      </c>
      <c r="K896" s="16" t="s">
        <v>10814</v>
      </c>
      <c r="L896" s="14" t="s">
        <v>7535</v>
      </c>
      <c r="M896" s="14" t="s">
        <v>7536</v>
      </c>
      <c r="N896" s="16" t="s">
        <v>10815</v>
      </c>
      <c r="O896" s="14" t="s">
        <v>7607</v>
      </c>
      <c r="P896" s="14" t="s">
        <v>10816</v>
      </c>
      <c r="Q896" s="16"/>
      <c r="R896" s="14" t="s">
        <v>10817</v>
      </c>
      <c r="S896" s="14" t="s">
        <v>10749</v>
      </c>
      <c r="T896" s="15" t="n">
        <v>46289</v>
      </c>
      <c r="U896" s="14" t="s">
        <v>168</v>
      </c>
    </row>
    <row r="897" customFormat="false" ht="57" hidden="false" customHeight="true" outlineLevel="0" collapsed="false">
      <c r="A897" s="14" t="str">
        <f aca="false">IF(B897="","","ARG-"&amp;TEXT(ROW()-1,"0000"))</f>
        <v>ARG-0896</v>
      </c>
      <c r="B897" s="14" t="s">
        <v>3551</v>
      </c>
      <c r="C897" s="14" t="str">
        <f aca="false">IF(B897="","",IF(LEFT(B897,3)="INT","Intramuraal",IF(LEFT(B897,3)="GVS","GVS","")))</f>
        <v>GVS</v>
      </c>
      <c r="D897" s="14" t="str">
        <f aca="false">IF(B897="","",IFERROR(INDEX(Intramuraal!$F:$F,MATCH(B897,Intramuraal!$A:$A,0)),IFERROR(INDEX(GVS!$F:$F,MATCH(B897,GVS!$A:$A,0)),"onbekend ID")))</f>
        <v>glecaprevir/pibrentasvir (Maviret®)</v>
      </c>
      <c r="E897" s="15" t="n">
        <f aca="false">IF(B897="","",IFERROR(IF(INDEX(Intramuraal!$C:$C,MATCH(B897,Intramuraal!$A:$A,0))="","",INDEX(Intramuraal!$C:$C,MATCH(B897,Intramuraal!$A:$A,0))),IFERROR(IF(INDEX(GVS!$C:$C,MATCH(B897,GVS!$A:$A,0))="","",INDEX(GVS!$C:$C,MATCH(B897,GVS!$A:$A,0))),"")))</f>
        <v>43025</v>
      </c>
      <c r="F897" s="14" t="str">
        <f aca="false">IF(B897="","",IFERROR(IF(INDEX(Intramuraal!$J:$J,MATCH(B897,Intramuraal!$A:$A,0))="","",INDEX(Intramuraal!$J:$J,MATCH(B897,Intramuraal!$A:$A,0))),IFERROR(IF(INDEX(GVS!$J:$J,MATCH(B897,GVS!$A:$A,0))="","",INDEX(GVS!$J:$J,MATCH(B897,GVS!$A:$A,0))),"")))</f>
        <v>Infectieziekten</v>
      </c>
      <c r="G897" s="14" t="str">
        <f aca="false">IF(B897="","",IFERROR(IF(INDEX(Intramuraal!$N:$N,MATCH(B897,Intramuraal!$A:$A,0))="","",INDEX(Intramuraal!$N:$N,MATCH(B897,Intramuraal!$A:$A,0))),IFERROR(IF(INDEX(GVS!$N:$N,MATCH(B897,GVS!$A:$A,0))="","",INDEX(GVS!$N:$N,MATCH(B897,GVS!$A:$A,0))),"")))</f>
        <v>Niet-oncologisch (zie Indicatie)</v>
      </c>
      <c r="H897" s="14" t="str">
        <f aca="false">IF(B897="","",IFERROR(IF(INDEX(Intramuraal!$O:$O,MATCH(B897,Intramuraal!$A:$A,0))="","",INDEX(Intramuraal!$O:$O,MATCH(B897,Intramuraal!$A:$A,0))),IFERROR(IF(INDEX(GVS!$O:$O,MATCH(B897,GVS!$A:$A,0))="","",INDEX(GVS!$O:$O,MATCH(B897,GVS!$A:$A,0))),"")))</f>
        <v>Meerdere lijnen / indicatiebreed</v>
      </c>
      <c r="I897" s="14" t="s">
        <v>7532</v>
      </c>
      <c r="J897" s="14" t="s">
        <v>7599</v>
      </c>
      <c r="K897" s="16" t="s">
        <v>10818</v>
      </c>
      <c r="L897" s="14" t="s">
        <v>7549</v>
      </c>
      <c r="M897" s="14" t="s">
        <v>7543</v>
      </c>
      <c r="N897" s="16" t="s">
        <v>10819</v>
      </c>
      <c r="O897" s="14" t="s">
        <v>7607</v>
      </c>
      <c r="P897" s="14" t="s">
        <v>10820</v>
      </c>
      <c r="Q897" s="16"/>
      <c r="R897" s="14" t="s">
        <v>10821</v>
      </c>
      <c r="S897" s="14" t="s">
        <v>10749</v>
      </c>
      <c r="T897" s="15" t="n">
        <v>46289</v>
      </c>
      <c r="U897" s="14" t="s">
        <v>168</v>
      </c>
    </row>
    <row r="898" customFormat="false" ht="57" hidden="false" customHeight="true" outlineLevel="0" collapsed="false">
      <c r="A898" s="14" t="str">
        <f aca="false">IF(B898="","","ARG-"&amp;TEXT(ROW()-1,"0000"))</f>
        <v>ARG-0897</v>
      </c>
      <c r="B898" s="14" t="s">
        <v>3551</v>
      </c>
      <c r="C898" s="14" t="str">
        <f aca="false">IF(B898="","",IF(LEFT(B898,3)="INT","Intramuraal",IF(LEFT(B898,3)="GVS","GVS","")))</f>
        <v>GVS</v>
      </c>
      <c r="D898" s="14" t="str">
        <f aca="false">IF(B898="","",IFERROR(INDEX(Intramuraal!$F:$F,MATCH(B898,Intramuraal!$A:$A,0)),IFERROR(INDEX(GVS!$F:$F,MATCH(B898,GVS!$A:$A,0)),"onbekend ID")))</f>
        <v>glecaprevir/pibrentasvir (Maviret®)</v>
      </c>
      <c r="E898" s="15" t="n">
        <f aca="false">IF(B898="","",IFERROR(IF(INDEX(Intramuraal!$C:$C,MATCH(B898,Intramuraal!$A:$A,0))="","",INDEX(Intramuraal!$C:$C,MATCH(B898,Intramuraal!$A:$A,0))),IFERROR(IF(INDEX(GVS!$C:$C,MATCH(B898,GVS!$A:$A,0))="","",INDEX(GVS!$C:$C,MATCH(B898,GVS!$A:$A,0))),"")))</f>
        <v>43025</v>
      </c>
      <c r="F898" s="14" t="str">
        <f aca="false">IF(B898="","",IFERROR(IF(INDEX(Intramuraal!$J:$J,MATCH(B898,Intramuraal!$A:$A,0))="","",INDEX(Intramuraal!$J:$J,MATCH(B898,Intramuraal!$A:$A,0))),IFERROR(IF(INDEX(GVS!$J:$J,MATCH(B898,GVS!$A:$A,0))="","",INDEX(GVS!$J:$J,MATCH(B898,GVS!$A:$A,0))),"")))</f>
        <v>Infectieziekten</v>
      </c>
      <c r="G898" s="14" t="str">
        <f aca="false">IF(B898="","",IFERROR(IF(INDEX(Intramuraal!$N:$N,MATCH(B898,Intramuraal!$A:$A,0))="","",INDEX(Intramuraal!$N:$N,MATCH(B898,Intramuraal!$A:$A,0))),IFERROR(IF(INDEX(GVS!$N:$N,MATCH(B898,GVS!$A:$A,0))="","",INDEX(GVS!$N:$N,MATCH(B898,GVS!$A:$A,0))),"")))</f>
        <v>Niet-oncologisch (zie Indicatie)</v>
      </c>
      <c r="H898" s="14" t="str">
        <f aca="false">IF(B898="","",IFERROR(IF(INDEX(Intramuraal!$O:$O,MATCH(B898,Intramuraal!$A:$A,0))="","",INDEX(Intramuraal!$O:$O,MATCH(B898,Intramuraal!$A:$A,0))),IFERROR(IF(INDEX(GVS!$O:$O,MATCH(B898,GVS!$A:$A,0))="","",INDEX(GVS!$O:$O,MATCH(B898,GVS!$A:$A,0))),"")))</f>
        <v>Meerdere lijnen / indicatiebreed</v>
      </c>
      <c r="I898" s="14" t="s">
        <v>7658</v>
      </c>
      <c r="J898" s="14" t="s">
        <v>7604</v>
      </c>
      <c r="K898" s="16" t="s">
        <v>10822</v>
      </c>
      <c r="L898" s="14" t="s">
        <v>7549</v>
      </c>
      <c r="M898" s="14" t="s">
        <v>7543</v>
      </c>
      <c r="N898" s="16" t="s">
        <v>10823</v>
      </c>
      <c r="O898" s="14" t="s">
        <v>7607</v>
      </c>
      <c r="P898" s="14" t="s">
        <v>10824</v>
      </c>
      <c r="Q898" s="16"/>
      <c r="R898" s="14" t="s">
        <v>10825</v>
      </c>
      <c r="S898" s="14" t="s">
        <v>10749</v>
      </c>
      <c r="T898" s="15" t="n">
        <v>46289</v>
      </c>
      <c r="U898" s="14" t="s">
        <v>168</v>
      </c>
    </row>
    <row r="899" customFormat="false" ht="79.5" hidden="false" customHeight="true" outlineLevel="0" collapsed="false">
      <c r="A899" s="14" t="str">
        <f aca="false">IF(B899="","","ARG-"&amp;TEXT(ROW()-1,"0000"))</f>
        <v>ARG-0898</v>
      </c>
      <c r="B899" s="14" t="s">
        <v>3613</v>
      </c>
      <c r="C899" s="14" t="str">
        <f aca="false">IF(B899="","",IF(LEFT(B899,3)="INT","Intramuraal",IF(LEFT(B899,3)="GVS","GVS","")))</f>
        <v>GVS</v>
      </c>
      <c r="D899" s="14" t="str">
        <f aca="false">IF(B899="","",IFERROR(INDEX(Intramuraal!$F:$F,MATCH(B899,Intramuraal!$A:$A,0)),IFERROR(INDEX(GVS!$F:$F,MATCH(B899,GVS!$A:$A,0)),"onbekend ID")))</f>
        <v>ataluren (Translarna®)</v>
      </c>
      <c r="E899" s="15" t="n">
        <f aca="false">IF(B899="","",IFERROR(IF(INDEX(Intramuraal!$C:$C,MATCH(B899,Intramuraal!$A:$A,0))="","",INDEX(Intramuraal!$C:$C,MATCH(B899,Intramuraal!$A:$A,0))),IFERROR(IF(INDEX(GVS!$C:$C,MATCH(B899,GVS!$A:$A,0))="","",INDEX(GVS!$C:$C,MATCH(B899,GVS!$A:$A,0))),"")))</f>
        <v>43067</v>
      </c>
      <c r="F899" s="14" t="str">
        <f aca="false">IF(B899="","",IFERROR(IF(INDEX(Intramuraal!$J:$J,MATCH(B899,Intramuraal!$A:$A,0))="","",INDEX(Intramuraal!$J:$J,MATCH(B899,Intramuraal!$A:$A,0))),IFERROR(IF(INDEX(GVS!$J:$J,MATCH(B899,GVS!$A:$A,0))="","",INDEX(GVS!$J:$J,MATCH(B899,GVS!$A:$A,0))),"")))</f>
        <v>Neurologie</v>
      </c>
      <c r="G899" s="14" t="str">
        <f aca="false">IF(B899="","",IFERROR(IF(INDEX(Intramuraal!$N:$N,MATCH(B899,Intramuraal!$A:$A,0))="","",INDEX(Intramuraal!$N:$N,MATCH(B899,Intramuraal!$A:$A,0))),IFERROR(IF(INDEX(GVS!$N:$N,MATCH(B899,GVS!$A:$A,0))="","",INDEX(GVS!$N:$N,MATCH(B899,GVS!$A:$A,0))),"")))</f>
        <v>Niet-oncologisch (zie Indicatie)</v>
      </c>
      <c r="H899" s="14" t="str">
        <f aca="false">IF(B899="","",IFERROR(IF(INDEX(Intramuraal!$O:$O,MATCH(B899,Intramuraal!$A:$A,0))="","",INDEX(Intramuraal!$O:$O,MATCH(B899,Intramuraal!$A:$A,0))),IFERROR(IF(INDEX(GVS!$O:$O,MATCH(B899,GVS!$A:$A,0))="","",INDEX(GVS!$O:$O,MATCH(B899,GVS!$A:$A,0))),"")))</f>
        <v>1e lijn</v>
      </c>
      <c r="I899" s="14" t="s">
        <v>7532</v>
      </c>
      <c r="J899" s="14" t="s">
        <v>7678</v>
      </c>
      <c r="K899" s="16" t="s">
        <v>10826</v>
      </c>
      <c r="L899" s="14" t="s">
        <v>7586</v>
      </c>
      <c r="M899" s="14" t="s">
        <v>7536</v>
      </c>
      <c r="N899" s="16" t="s">
        <v>10827</v>
      </c>
      <c r="O899" s="14" t="s">
        <v>7633</v>
      </c>
      <c r="P899" s="14" t="s">
        <v>10828</v>
      </c>
      <c r="Q899" s="16"/>
      <c r="R899" s="14" t="s">
        <v>10829</v>
      </c>
      <c r="S899" s="14" t="s">
        <v>10830</v>
      </c>
      <c r="T899" s="15" t="n">
        <v>46289</v>
      </c>
      <c r="U899" s="14" t="s">
        <v>168</v>
      </c>
    </row>
    <row r="900" customFormat="false" ht="68.25" hidden="false" customHeight="true" outlineLevel="0" collapsed="false">
      <c r="A900" s="14" t="str">
        <f aca="false">IF(B900="","","ARG-"&amp;TEXT(ROW()-1,"0000"))</f>
        <v>ARG-0899</v>
      </c>
      <c r="B900" s="14" t="s">
        <v>3613</v>
      </c>
      <c r="C900" s="14" t="str">
        <f aca="false">IF(B900="","",IF(LEFT(B900,3)="INT","Intramuraal",IF(LEFT(B900,3)="GVS","GVS","")))</f>
        <v>GVS</v>
      </c>
      <c r="D900" s="14" t="str">
        <f aca="false">IF(B900="","",IFERROR(INDEX(Intramuraal!$F:$F,MATCH(B900,Intramuraal!$A:$A,0)),IFERROR(INDEX(GVS!$F:$F,MATCH(B900,GVS!$A:$A,0)),"onbekend ID")))</f>
        <v>ataluren (Translarna®)</v>
      </c>
      <c r="E900" s="15" t="n">
        <f aca="false">IF(B900="","",IFERROR(IF(INDEX(Intramuraal!$C:$C,MATCH(B900,Intramuraal!$A:$A,0))="","",INDEX(Intramuraal!$C:$C,MATCH(B900,Intramuraal!$A:$A,0))),IFERROR(IF(INDEX(GVS!$C:$C,MATCH(B900,GVS!$A:$A,0))="","",INDEX(GVS!$C:$C,MATCH(B900,GVS!$A:$A,0))),"")))</f>
        <v>43067</v>
      </c>
      <c r="F900" s="14" t="str">
        <f aca="false">IF(B900="","",IFERROR(IF(INDEX(Intramuraal!$J:$J,MATCH(B900,Intramuraal!$A:$A,0))="","",INDEX(Intramuraal!$J:$J,MATCH(B900,Intramuraal!$A:$A,0))),IFERROR(IF(INDEX(GVS!$J:$J,MATCH(B900,GVS!$A:$A,0))="","",INDEX(GVS!$J:$J,MATCH(B900,GVS!$A:$A,0))),"")))</f>
        <v>Neurologie</v>
      </c>
      <c r="G900" s="14" t="str">
        <f aca="false">IF(B900="","",IFERROR(IF(INDEX(Intramuraal!$N:$N,MATCH(B900,Intramuraal!$A:$A,0))="","",INDEX(Intramuraal!$N:$N,MATCH(B900,Intramuraal!$A:$A,0))),IFERROR(IF(INDEX(GVS!$N:$N,MATCH(B900,GVS!$A:$A,0))="","",INDEX(GVS!$N:$N,MATCH(B900,GVS!$A:$A,0))),"")))</f>
        <v>Niet-oncologisch (zie Indicatie)</v>
      </c>
      <c r="H900" s="14" t="str">
        <f aca="false">IF(B900="","",IFERROR(IF(INDEX(Intramuraal!$O:$O,MATCH(B900,Intramuraal!$A:$A,0))="","",INDEX(Intramuraal!$O:$O,MATCH(B900,Intramuraal!$A:$A,0))),IFERROR(IF(INDEX(GVS!$O:$O,MATCH(B900,GVS!$A:$A,0))="","",INDEX(GVS!$O:$O,MATCH(B900,GVS!$A:$A,0))),"")))</f>
        <v>1e lijn</v>
      </c>
      <c r="I900" s="14" t="s">
        <v>7532</v>
      </c>
      <c r="J900" s="14" t="s">
        <v>7599</v>
      </c>
      <c r="K900" s="16" t="s">
        <v>10831</v>
      </c>
      <c r="L900" s="14" t="s">
        <v>7586</v>
      </c>
      <c r="M900" s="14" t="s">
        <v>7543</v>
      </c>
      <c r="N900" s="16" t="s">
        <v>10832</v>
      </c>
      <c r="O900" s="14" t="s">
        <v>7633</v>
      </c>
      <c r="P900" s="14" t="s">
        <v>10833</v>
      </c>
      <c r="Q900" s="16"/>
      <c r="R900" s="14" t="s">
        <v>10834</v>
      </c>
      <c r="S900" s="14" t="s">
        <v>10830</v>
      </c>
      <c r="T900" s="15" t="n">
        <v>46289</v>
      </c>
      <c r="U900" s="14" t="s">
        <v>168</v>
      </c>
    </row>
    <row r="901" customFormat="false" ht="68.25" hidden="false" customHeight="true" outlineLevel="0" collapsed="false">
      <c r="A901" s="14" t="str">
        <f aca="false">IF(B901="","","ARG-"&amp;TEXT(ROW()-1,"0000"))</f>
        <v>ARG-0900</v>
      </c>
      <c r="B901" s="14" t="s">
        <v>3613</v>
      </c>
      <c r="C901" s="14" t="str">
        <f aca="false">IF(B901="","",IF(LEFT(B901,3)="INT","Intramuraal",IF(LEFT(B901,3)="GVS","GVS","")))</f>
        <v>GVS</v>
      </c>
      <c r="D901" s="14" t="str">
        <f aca="false">IF(B901="","",IFERROR(INDEX(Intramuraal!$F:$F,MATCH(B901,Intramuraal!$A:$A,0)),IFERROR(INDEX(GVS!$F:$F,MATCH(B901,GVS!$A:$A,0)),"onbekend ID")))</f>
        <v>ataluren (Translarna®)</v>
      </c>
      <c r="E901" s="15" t="n">
        <f aca="false">IF(B901="","",IFERROR(IF(INDEX(Intramuraal!$C:$C,MATCH(B901,Intramuraal!$A:$A,0))="","",INDEX(Intramuraal!$C:$C,MATCH(B901,Intramuraal!$A:$A,0))),IFERROR(IF(INDEX(GVS!$C:$C,MATCH(B901,GVS!$A:$A,0))="","",INDEX(GVS!$C:$C,MATCH(B901,GVS!$A:$A,0))),"")))</f>
        <v>43067</v>
      </c>
      <c r="F901" s="14" t="str">
        <f aca="false">IF(B901="","",IFERROR(IF(INDEX(Intramuraal!$J:$J,MATCH(B901,Intramuraal!$A:$A,0))="","",INDEX(Intramuraal!$J:$J,MATCH(B901,Intramuraal!$A:$A,0))),IFERROR(IF(INDEX(GVS!$J:$J,MATCH(B901,GVS!$A:$A,0))="","",INDEX(GVS!$J:$J,MATCH(B901,GVS!$A:$A,0))),"")))</f>
        <v>Neurologie</v>
      </c>
      <c r="G901" s="14" t="str">
        <f aca="false">IF(B901="","",IFERROR(IF(INDEX(Intramuraal!$N:$N,MATCH(B901,Intramuraal!$A:$A,0))="","",INDEX(Intramuraal!$N:$N,MATCH(B901,Intramuraal!$A:$A,0))),IFERROR(IF(INDEX(GVS!$N:$N,MATCH(B901,GVS!$A:$A,0))="","",INDEX(GVS!$N:$N,MATCH(B901,GVS!$A:$A,0))),"")))</f>
        <v>Niet-oncologisch (zie Indicatie)</v>
      </c>
      <c r="H901" s="14" t="str">
        <f aca="false">IF(B901="","",IFERROR(IF(INDEX(Intramuraal!$O:$O,MATCH(B901,Intramuraal!$A:$A,0))="","",INDEX(Intramuraal!$O:$O,MATCH(B901,Intramuraal!$A:$A,0))),IFERROR(IF(INDEX(GVS!$O:$O,MATCH(B901,GVS!$A:$A,0))="","",INDEX(GVS!$O:$O,MATCH(B901,GVS!$A:$A,0))),"")))</f>
        <v>1e lijn</v>
      </c>
      <c r="I901" s="14" t="s">
        <v>7532</v>
      </c>
      <c r="J901" s="14" t="s">
        <v>10625</v>
      </c>
      <c r="K901" s="16" t="s">
        <v>10835</v>
      </c>
      <c r="L901" s="14" t="s">
        <v>7586</v>
      </c>
      <c r="M901" s="14" t="s">
        <v>7543</v>
      </c>
      <c r="N901" s="16" t="s">
        <v>10836</v>
      </c>
      <c r="O901" s="14" t="s">
        <v>7607</v>
      </c>
      <c r="P901" s="14" t="s">
        <v>10837</v>
      </c>
      <c r="Q901" s="16"/>
      <c r="R901" s="14" t="s">
        <v>10838</v>
      </c>
      <c r="S901" s="14" t="s">
        <v>10830</v>
      </c>
      <c r="T901" s="15" t="n">
        <v>46289</v>
      </c>
      <c r="U901" s="14" t="s">
        <v>168</v>
      </c>
    </row>
    <row r="902" customFormat="false" ht="79.5" hidden="false" customHeight="true" outlineLevel="0" collapsed="false">
      <c r="A902" s="14" t="str">
        <f aca="false">IF(B902="","","ARG-"&amp;TEXT(ROW()-1,"0000"))</f>
        <v>ARG-0901</v>
      </c>
      <c r="B902" s="14" t="s">
        <v>3613</v>
      </c>
      <c r="C902" s="14" t="str">
        <f aca="false">IF(B902="","",IF(LEFT(B902,3)="INT","Intramuraal",IF(LEFT(B902,3)="GVS","GVS","")))</f>
        <v>GVS</v>
      </c>
      <c r="D902" s="14" t="str">
        <f aca="false">IF(B902="","",IFERROR(INDEX(Intramuraal!$F:$F,MATCH(B902,Intramuraal!$A:$A,0)),IFERROR(INDEX(GVS!$F:$F,MATCH(B902,GVS!$A:$A,0)),"onbekend ID")))</f>
        <v>ataluren (Translarna®)</v>
      </c>
      <c r="E902" s="15" t="n">
        <f aca="false">IF(B902="","",IFERROR(IF(INDEX(Intramuraal!$C:$C,MATCH(B902,Intramuraal!$A:$A,0))="","",INDEX(Intramuraal!$C:$C,MATCH(B902,Intramuraal!$A:$A,0))),IFERROR(IF(INDEX(GVS!$C:$C,MATCH(B902,GVS!$A:$A,0))="","",INDEX(GVS!$C:$C,MATCH(B902,GVS!$A:$A,0))),"")))</f>
        <v>43067</v>
      </c>
      <c r="F902" s="14" t="str">
        <f aca="false">IF(B902="","",IFERROR(IF(INDEX(Intramuraal!$J:$J,MATCH(B902,Intramuraal!$A:$A,0))="","",INDEX(Intramuraal!$J:$J,MATCH(B902,Intramuraal!$A:$A,0))),IFERROR(IF(INDEX(GVS!$J:$J,MATCH(B902,GVS!$A:$A,0))="","",INDEX(GVS!$J:$J,MATCH(B902,GVS!$A:$A,0))),"")))</f>
        <v>Neurologie</v>
      </c>
      <c r="G902" s="14" t="str">
        <f aca="false">IF(B902="","",IFERROR(IF(INDEX(Intramuraal!$N:$N,MATCH(B902,Intramuraal!$A:$A,0))="","",INDEX(Intramuraal!$N:$N,MATCH(B902,Intramuraal!$A:$A,0))),IFERROR(IF(INDEX(GVS!$N:$N,MATCH(B902,GVS!$A:$A,0))="","",INDEX(GVS!$N:$N,MATCH(B902,GVS!$A:$A,0))),"")))</f>
        <v>Niet-oncologisch (zie Indicatie)</v>
      </c>
      <c r="H902" s="14" t="str">
        <f aca="false">IF(B902="","",IFERROR(IF(INDEX(Intramuraal!$O:$O,MATCH(B902,Intramuraal!$A:$A,0))="","",INDEX(Intramuraal!$O:$O,MATCH(B902,Intramuraal!$A:$A,0))),IFERROR(IF(INDEX(GVS!$O:$O,MATCH(B902,GVS!$A:$A,0))="","",INDEX(GVS!$O:$O,MATCH(B902,GVS!$A:$A,0))),"")))</f>
        <v>1e lijn</v>
      </c>
      <c r="I902" s="14" t="s">
        <v>7570</v>
      </c>
      <c r="J902" s="14" t="s">
        <v>10057</v>
      </c>
      <c r="K902" s="16" t="s">
        <v>10839</v>
      </c>
      <c r="L902" s="14" t="s">
        <v>7566</v>
      </c>
      <c r="M902" s="14" t="s">
        <v>7543</v>
      </c>
      <c r="N902" s="16" t="s">
        <v>10840</v>
      </c>
      <c r="O902" s="14" t="s">
        <v>7607</v>
      </c>
      <c r="P902" s="14" t="s">
        <v>10841</v>
      </c>
      <c r="Q902" s="16"/>
      <c r="R902" s="14" t="s">
        <v>10842</v>
      </c>
      <c r="S902" s="14" t="s">
        <v>10830</v>
      </c>
      <c r="T902" s="15" t="n">
        <v>46289</v>
      </c>
      <c r="U902" s="14" t="s">
        <v>168</v>
      </c>
    </row>
    <row r="903" customFormat="false" ht="79.5" hidden="false" customHeight="true" outlineLevel="0" collapsed="false">
      <c r="A903" s="14" t="str">
        <f aca="false">IF(B903="","","ARG-"&amp;TEXT(ROW()-1,"0000"))</f>
        <v>ARG-0902</v>
      </c>
      <c r="B903" s="14" t="s">
        <v>3652</v>
      </c>
      <c r="C903" s="14" t="str">
        <f aca="false">IF(B903="","",IF(LEFT(B903,3)="INT","Intramuraal",IF(LEFT(B903,3)="GVS","GVS","")))</f>
        <v>GVS</v>
      </c>
      <c r="D903" s="14" t="str">
        <f aca="false">IF(B903="","",IFERROR(INDEX(Intramuraal!$F:$F,MATCH(B903,Intramuraal!$A:$A,0)),IFERROR(INDEX(GVS!$F:$F,MATCH(B903,GVS!$A:$A,0)),"onbekend ID")))</f>
        <v>sofosbuvir/velpatasvir/voxilaprevir (Vosevi®)</v>
      </c>
      <c r="E903" s="15" t="n">
        <f aca="false">IF(B903="","",IFERROR(IF(INDEX(Intramuraal!$C:$C,MATCH(B903,Intramuraal!$A:$A,0))="","",INDEX(Intramuraal!$C:$C,MATCH(B903,Intramuraal!$A:$A,0))),IFERROR(IF(INDEX(GVS!$C:$C,MATCH(B903,GVS!$A:$A,0))="","",INDEX(GVS!$C:$C,MATCH(B903,GVS!$A:$A,0))),"")))</f>
        <v>43116</v>
      </c>
      <c r="F903" s="14" t="str">
        <f aca="false">IF(B903="","",IFERROR(IF(INDEX(Intramuraal!$J:$J,MATCH(B903,Intramuraal!$A:$A,0))="","",INDEX(Intramuraal!$J:$J,MATCH(B903,Intramuraal!$A:$A,0))),IFERROR(IF(INDEX(GVS!$J:$J,MATCH(B903,GVS!$A:$A,0))="","",INDEX(GVS!$J:$J,MATCH(B903,GVS!$A:$A,0))),"")))</f>
        <v>Infectieziekten</v>
      </c>
      <c r="G903" s="14" t="str">
        <f aca="false">IF(B903="","",IFERROR(IF(INDEX(Intramuraal!$N:$N,MATCH(B903,Intramuraal!$A:$A,0))="","",INDEX(Intramuraal!$N:$N,MATCH(B903,Intramuraal!$A:$A,0))),IFERROR(IF(INDEX(GVS!$N:$N,MATCH(B903,GVS!$A:$A,0))="","",INDEX(GVS!$N:$N,MATCH(B903,GVS!$A:$A,0))),"")))</f>
        <v>Niet-oncologisch (zie Indicatie)</v>
      </c>
      <c r="H903" s="14" t="str">
        <f aca="false">IF(B903="","",IFERROR(IF(INDEX(Intramuraal!$O:$O,MATCH(B903,Intramuraal!$A:$A,0))="","",INDEX(Intramuraal!$O:$O,MATCH(B903,Intramuraal!$A:$A,0))),IFERROR(IF(INDEX(GVS!$O:$O,MATCH(B903,GVS!$A:$A,0))="","",INDEX(GVS!$O:$O,MATCH(B903,GVS!$A:$A,0))),"")))</f>
        <v>Meerdere lijnen / indicatiebreed</v>
      </c>
      <c r="I903" s="14" t="s">
        <v>7532</v>
      </c>
      <c r="J903" s="14" t="s">
        <v>7564</v>
      </c>
      <c r="K903" s="16" t="s">
        <v>10843</v>
      </c>
      <c r="L903" s="14" t="s">
        <v>7549</v>
      </c>
      <c r="M903" s="14" t="s">
        <v>7536</v>
      </c>
      <c r="N903" s="16" t="s">
        <v>10844</v>
      </c>
      <c r="O903" s="14" t="s">
        <v>7607</v>
      </c>
      <c r="P903" s="14" t="s">
        <v>10845</v>
      </c>
      <c r="Q903" s="16"/>
      <c r="R903" s="14" t="s">
        <v>10846</v>
      </c>
      <c r="S903" s="14" t="s">
        <v>10830</v>
      </c>
      <c r="T903" s="15" t="n">
        <v>46289</v>
      </c>
      <c r="U903" s="14" t="s">
        <v>168</v>
      </c>
    </row>
    <row r="904" customFormat="false" ht="68.25" hidden="false" customHeight="true" outlineLevel="0" collapsed="false">
      <c r="A904" s="14" t="str">
        <f aca="false">IF(B904="","","ARG-"&amp;TEXT(ROW()-1,"0000"))</f>
        <v>ARG-0903</v>
      </c>
      <c r="B904" s="14" t="s">
        <v>3652</v>
      </c>
      <c r="C904" s="14" t="str">
        <f aca="false">IF(B904="","",IF(LEFT(B904,3)="INT","Intramuraal",IF(LEFT(B904,3)="GVS","GVS","")))</f>
        <v>GVS</v>
      </c>
      <c r="D904" s="14" t="str">
        <f aca="false">IF(B904="","",IFERROR(INDEX(Intramuraal!$F:$F,MATCH(B904,Intramuraal!$A:$A,0)),IFERROR(INDEX(GVS!$F:$F,MATCH(B904,GVS!$A:$A,0)),"onbekend ID")))</f>
        <v>sofosbuvir/velpatasvir/voxilaprevir (Vosevi®)</v>
      </c>
      <c r="E904" s="15" t="n">
        <f aca="false">IF(B904="","",IFERROR(IF(INDEX(Intramuraal!$C:$C,MATCH(B904,Intramuraal!$A:$A,0))="","",INDEX(Intramuraal!$C:$C,MATCH(B904,Intramuraal!$A:$A,0))),IFERROR(IF(INDEX(GVS!$C:$C,MATCH(B904,GVS!$A:$A,0))="","",INDEX(GVS!$C:$C,MATCH(B904,GVS!$A:$A,0))),"")))</f>
        <v>43116</v>
      </c>
      <c r="F904" s="14" t="str">
        <f aca="false">IF(B904="","",IFERROR(IF(INDEX(Intramuraal!$J:$J,MATCH(B904,Intramuraal!$A:$A,0))="","",INDEX(Intramuraal!$J:$J,MATCH(B904,Intramuraal!$A:$A,0))),IFERROR(IF(INDEX(GVS!$J:$J,MATCH(B904,GVS!$A:$A,0))="","",INDEX(GVS!$J:$J,MATCH(B904,GVS!$A:$A,0))),"")))</f>
        <v>Infectieziekten</v>
      </c>
      <c r="G904" s="14" t="str">
        <f aca="false">IF(B904="","",IFERROR(IF(INDEX(Intramuraal!$N:$N,MATCH(B904,Intramuraal!$A:$A,0))="","",INDEX(Intramuraal!$N:$N,MATCH(B904,Intramuraal!$A:$A,0))),IFERROR(IF(INDEX(GVS!$N:$N,MATCH(B904,GVS!$A:$A,0))="","",INDEX(GVS!$N:$N,MATCH(B904,GVS!$A:$A,0))),"")))</f>
        <v>Niet-oncologisch (zie Indicatie)</v>
      </c>
      <c r="H904" s="14" t="str">
        <f aca="false">IF(B904="","",IFERROR(IF(INDEX(Intramuraal!$O:$O,MATCH(B904,Intramuraal!$A:$A,0))="","",INDEX(Intramuraal!$O:$O,MATCH(B904,Intramuraal!$A:$A,0))),IFERROR(IF(INDEX(GVS!$O:$O,MATCH(B904,GVS!$A:$A,0))="","",INDEX(GVS!$O:$O,MATCH(B904,GVS!$A:$A,0))),"")))</f>
        <v>Meerdere lijnen / indicatiebreed</v>
      </c>
      <c r="I904" s="14" t="s">
        <v>7532</v>
      </c>
      <c r="J904" s="14" t="s">
        <v>7533</v>
      </c>
      <c r="K904" s="16" t="s">
        <v>10847</v>
      </c>
      <c r="L904" s="14" t="s">
        <v>7535</v>
      </c>
      <c r="M904" s="14" t="s">
        <v>7543</v>
      </c>
      <c r="N904" s="16" t="s">
        <v>10848</v>
      </c>
      <c r="O904" s="14" t="s">
        <v>7607</v>
      </c>
      <c r="P904" s="14" t="s">
        <v>10849</v>
      </c>
      <c r="Q904" s="16"/>
      <c r="R904" s="14" t="s">
        <v>10850</v>
      </c>
      <c r="S904" s="14" t="s">
        <v>10830</v>
      </c>
      <c r="T904" s="15" t="n">
        <v>46289</v>
      </c>
      <c r="U904" s="14" t="s">
        <v>168</v>
      </c>
    </row>
    <row r="905" customFormat="false" ht="57" hidden="false" customHeight="true" outlineLevel="0" collapsed="false">
      <c r="A905" s="14" t="str">
        <f aca="false">IF(B905="","","ARG-"&amp;TEXT(ROW()-1,"0000"))</f>
        <v>ARG-0904</v>
      </c>
      <c r="B905" s="14" t="s">
        <v>3652</v>
      </c>
      <c r="C905" s="14" t="str">
        <f aca="false">IF(B905="","",IF(LEFT(B905,3)="INT","Intramuraal",IF(LEFT(B905,3)="GVS","GVS","")))</f>
        <v>GVS</v>
      </c>
      <c r="D905" s="14" t="str">
        <f aca="false">IF(B905="","",IFERROR(INDEX(Intramuraal!$F:$F,MATCH(B905,Intramuraal!$A:$A,0)),IFERROR(INDEX(GVS!$F:$F,MATCH(B905,GVS!$A:$A,0)),"onbekend ID")))</f>
        <v>sofosbuvir/velpatasvir/voxilaprevir (Vosevi®)</v>
      </c>
      <c r="E905" s="15" t="n">
        <f aca="false">IF(B905="","",IFERROR(IF(INDEX(Intramuraal!$C:$C,MATCH(B905,Intramuraal!$A:$A,0))="","",INDEX(Intramuraal!$C:$C,MATCH(B905,Intramuraal!$A:$A,0))),IFERROR(IF(INDEX(GVS!$C:$C,MATCH(B905,GVS!$A:$A,0))="","",INDEX(GVS!$C:$C,MATCH(B905,GVS!$A:$A,0))),"")))</f>
        <v>43116</v>
      </c>
      <c r="F905" s="14" t="str">
        <f aca="false">IF(B905="","",IFERROR(IF(INDEX(Intramuraal!$J:$J,MATCH(B905,Intramuraal!$A:$A,0))="","",INDEX(Intramuraal!$J:$J,MATCH(B905,Intramuraal!$A:$A,0))),IFERROR(IF(INDEX(GVS!$J:$J,MATCH(B905,GVS!$A:$A,0))="","",INDEX(GVS!$J:$J,MATCH(B905,GVS!$A:$A,0))),"")))</f>
        <v>Infectieziekten</v>
      </c>
      <c r="G905" s="14" t="str">
        <f aca="false">IF(B905="","",IFERROR(IF(INDEX(Intramuraal!$N:$N,MATCH(B905,Intramuraal!$A:$A,0))="","",INDEX(Intramuraal!$N:$N,MATCH(B905,Intramuraal!$A:$A,0))),IFERROR(IF(INDEX(GVS!$N:$N,MATCH(B905,GVS!$A:$A,0))="","",INDEX(GVS!$N:$N,MATCH(B905,GVS!$A:$A,0))),"")))</f>
        <v>Niet-oncologisch (zie Indicatie)</v>
      </c>
      <c r="H905" s="14" t="str">
        <f aca="false">IF(B905="","",IFERROR(IF(INDEX(Intramuraal!$O:$O,MATCH(B905,Intramuraal!$A:$A,0))="","",INDEX(Intramuraal!$O:$O,MATCH(B905,Intramuraal!$A:$A,0))),IFERROR(IF(INDEX(GVS!$O:$O,MATCH(B905,GVS!$A:$A,0))="","",INDEX(GVS!$O:$O,MATCH(B905,GVS!$A:$A,0))),"")))</f>
        <v>Meerdere lijnen / indicatiebreed</v>
      </c>
      <c r="I905" s="14" t="s">
        <v>7658</v>
      </c>
      <c r="J905" s="14" t="s">
        <v>7604</v>
      </c>
      <c r="K905" s="16" t="s">
        <v>10851</v>
      </c>
      <c r="L905" s="14" t="s">
        <v>7549</v>
      </c>
      <c r="M905" s="14" t="s">
        <v>7543</v>
      </c>
      <c r="N905" s="16" t="s">
        <v>10852</v>
      </c>
      <c r="O905" s="14" t="s">
        <v>7607</v>
      </c>
      <c r="P905" s="14" t="s">
        <v>10853</v>
      </c>
      <c r="Q905" s="16"/>
      <c r="R905" s="14" t="s">
        <v>10854</v>
      </c>
      <c r="S905" s="14" t="s">
        <v>10830</v>
      </c>
      <c r="T905" s="15" t="n">
        <v>46289</v>
      </c>
      <c r="U905" s="14" t="s">
        <v>168</v>
      </c>
    </row>
    <row r="906" customFormat="false" ht="90.75" hidden="false" customHeight="true" outlineLevel="0" collapsed="false">
      <c r="A906" s="14" t="str">
        <f aca="false">IF(B906="","","ARG-"&amp;TEXT(ROW()-1,"0000"))</f>
        <v>ARG-0905</v>
      </c>
      <c r="B906" s="14" t="s">
        <v>3706</v>
      </c>
      <c r="C906" s="14" t="str">
        <f aca="false">IF(B906="","",IF(LEFT(B906,3)="INT","Intramuraal",IF(LEFT(B906,3)="GVS","GVS","")))</f>
        <v>GVS</v>
      </c>
      <c r="D906" s="14" t="str">
        <f aca="false">IF(B906="","",IFERROR(INDEX(Intramuraal!$F:$F,MATCH(B906,Intramuraal!$A:$A,0)),IFERROR(INDEX(GVS!$F:$F,MATCH(B906,GVS!$A:$A,0)),"onbekend ID")))</f>
        <v>herbeoordeling fampridine (Fampyra®)</v>
      </c>
      <c r="E906" s="15" t="n">
        <f aca="false">IF(B906="","",IFERROR(IF(INDEX(Intramuraal!$C:$C,MATCH(B906,Intramuraal!$A:$A,0))="","",INDEX(Intramuraal!$C:$C,MATCH(B906,Intramuraal!$A:$A,0))),IFERROR(IF(INDEX(GVS!$C:$C,MATCH(B906,GVS!$A:$A,0))="","",INDEX(GVS!$C:$C,MATCH(B906,GVS!$A:$A,0))),"")))</f>
        <v>43160</v>
      </c>
      <c r="F906" s="14" t="str">
        <f aca="false">IF(B906="","",IFERROR(IF(INDEX(Intramuraal!$J:$J,MATCH(B906,Intramuraal!$A:$A,0))="","",INDEX(Intramuraal!$J:$J,MATCH(B906,Intramuraal!$A:$A,0))),IFERROR(IF(INDEX(GVS!$J:$J,MATCH(B906,GVS!$A:$A,0))="","",INDEX(GVS!$J:$J,MATCH(B906,GVS!$A:$A,0))),"")))</f>
        <v>Neurologie</v>
      </c>
      <c r="G906" s="14" t="str">
        <f aca="false">IF(B906="","",IFERROR(IF(INDEX(Intramuraal!$N:$N,MATCH(B906,Intramuraal!$A:$A,0))="","",INDEX(Intramuraal!$N:$N,MATCH(B906,Intramuraal!$A:$A,0))),IFERROR(IF(INDEX(GVS!$N:$N,MATCH(B906,GVS!$A:$A,0))="","",INDEX(GVS!$N:$N,MATCH(B906,GVS!$A:$A,0))),"")))</f>
        <v>Niet-oncologisch (zie Indicatie)</v>
      </c>
      <c r="H906" s="14" t="str">
        <f aca="false">IF(B906="","",IFERROR(IF(INDEX(Intramuraal!$O:$O,MATCH(B906,Intramuraal!$A:$A,0))="","",INDEX(Intramuraal!$O:$O,MATCH(B906,Intramuraal!$A:$A,0))),IFERROR(IF(INDEX(GVS!$O:$O,MATCH(B906,GVS!$A:$A,0))="","",INDEX(GVS!$O:$O,MATCH(B906,GVS!$A:$A,0))),"")))</f>
        <v>Meerdere lijnen / indicatiebreed</v>
      </c>
      <c r="I906" s="14" t="s">
        <v>7532</v>
      </c>
      <c r="J906" s="14" t="s">
        <v>7678</v>
      </c>
      <c r="K906" s="16" t="s">
        <v>10855</v>
      </c>
      <c r="L906" s="14" t="s">
        <v>7586</v>
      </c>
      <c r="M906" s="14" t="s">
        <v>7536</v>
      </c>
      <c r="N906" s="16" t="s">
        <v>10856</v>
      </c>
      <c r="O906" s="14" t="s">
        <v>7633</v>
      </c>
      <c r="P906" s="14" t="s">
        <v>10857</v>
      </c>
      <c r="Q906" s="16"/>
      <c r="R906" s="14" t="s">
        <v>10858</v>
      </c>
      <c r="S906" s="14" t="s">
        <v>10830</v>
      </c>
      <c r="T906" s="15" t="n">
        <v>46289</v>
      </c>
      <c r="U906" s="14" t="s">
        <v>168</v>
      </c>
    </row>
    <row r="907" customFormat="false" ht="68.25" hidden="false" customHeight="true" outlineLevel="0" collapsed="false">
      <c r="A907" s="14" t="str">
        <f aca="false">IF(B907="","","ARG-"&amp;TEXT(ROW()-1,"0000"))</f>
        <v>ARG-0906</v>
      </c>
      <c r="B907" s="14" t="s">
        <v>3706</v>
      </c>
      <c r="C907" s="14" t="str">
        <f aca="false">IF(B907="","",IF(LEFT(B907,3)="INT","Intramuraal",IF(LEFT(B907,3)="GVS","GVS","")))</f>
        <v>GVS</v>
      </c>
      <c r="D907" s="14" t="str">
        <f aca="false">IF(B907="","",IFERROR(INDEX(Intramuraal!$F:$F,MATCH(B907,Intramuraal!$A:$A,0)),IFERROR(INDEX(GVS!$F:$F,MATCH(B907,GVS!$A:$A,0)),"onbekend ID")))</f>
        <v>herbeoordeling fampridine (Fampyra®)</v>
      </c>
      <c r="E907" s="15" t="n">
        <f aca="false">IF(B907="","",IFERROR(IF(INDEX(Intramuraal!$C:$C,MATCH(B907,Intramuraal!$A:$A,0))="","",INDEX(Intramuraal!$C:$C,MATCH(B907,Intramuraal!$A:$A,0))),IFERROR(IF(INDEX(GVS!$C:$C,MATCH(B907,GVS!$A:$A,0))="","",INDEX(GVS!$C:$C,MATCH(B907,GVS!$A:$A,0))),"")))</f>
        <v>43160</v>
      </c>
      <c r="F907" s="14" t="str">
        <f aca="false">IF(B907="","",IFERROR(IF(INDEX(Intramuraal!$J:$J,MATCH(B907,Intramuraal!$A:$A,0))="","",INDEX(Intramuraal!$J:$J,MATCH(B907,Intramuraal!$A:$A,0))),IFERROR(IF(INDEX(GVS!$J:$J,MATCH(B907,GVS!$A:$A,0))="","",INDEX(GVS!$J:$J,MATCH(B907,GVS!$A:$A,0))),"")))</f>
        <v>Neurologie</v>
      </c>
      <c r="G907" s="14" t="str">
        <f aca="false">IF(B907="","",IFERROR(IF(INDEX(Intramuraal!$N:$N,MATCH(B907,Intramuraal!$A:$A,0))="","",INDEX(Intramuraal!$N:$N,MATCH(B907,Intramuraal!$A:$A,0))),IFERROR(IF(INDEX(GVS!$N:$N,MATCH(B907,GVS!$A:$A,0))="","",INDEX(GVS!$N:$N,MATCH(B907,GVS!$A:$A,0))),"")))</f>
        <v>Niet-oncologisch (zie Indicatie)</v>
      </c>
      <c r="H907" s="14" t="str">
        <f aca="false">IF(B907="","",IFERROR(IF(INDEX(Intramuraal!$O:$O,MATCH(B907,Intramuraal!$A:$A,0))="","",INDEX(Intramuraal!$O:$O,MATCH(B907,Intramuraal!$A:$A,0))),IFERROR(IF(INDEX(GVS!$O:$O,MATCH(B907,GVS!$A:$A,0))="","",INDEX(GVS!$O:$O,MATCH(B907,GVS!$A:$A,0))),"")))</f>
        <v>Meerdere lijnen / indicatiebreed</v>
      </c>
      <c r="I907" s="14" t="s">
        <v>7532</v>
      </c>
      <c r="J907" s="14" t="s">
        <v>7564</v>
      </c>
      <c r="K907" s="16" t="s">
        <v>10859</v>
      </c>
      <c r="L907" s="14" t="s">
        <v>7586</v>
      </c>
      <c r="M907" s="14" t="s">
        <v>7543</v>
      </c>
      <c r="N907" s="16" t="s">
        <v>10860</v>
      </c>
      <c r="O907" s="14" t="s">
        <v>7607</v>
      </c>
      <c r="P907" s="14" t="s">
        <v>10861</v>
      </c>
      <c r="Q907" s="16"/>
      <c r="R907" s="14" t="s">
        <v>10862</v>
      </c>
      <c r="S907" s="14" t="s">
        <v>10830</v>
      </c>
      <c r="T907" s="15" t="n">
        <v>46289</v>
      </c>
      <c r="U907" s="14" t="s">
        <v>168</v>
      </c>
    </row>
    <row r="908" customFormat="false" ht="79.5" hidden="false" customHeight="true" outlineLevel="0" collapsed="false">
      <c r="A908" s="14" t="str">
        <f aca="false">IF(B908="","","ARG-"&amp;TEXT(ROW()-1,"0000"))</f>
        <v>ARG-0907</v>
      </c>
      <c r="B908" s="14" t="s">
        <v>3706</v>
      </c>
      <c r="C908" s="14" t="str">
        <f aca="false">IF(B908="","",IF(LEFT(B908,3)="INT","Intramuraal",IF(LEFT(B908,3)="GVS","GVS","")))</f>
        <v>GVS</v>
      </c>
      <c r="D908" s="14" t="str">
        <f aca="false">IF(B908="","",IFERROR(INDEX(Intramuraal!$F:$F,MATCH(B908,Intramuraal!$A:$A,0)),IFERROR(INDEX(GVS!$F:$F,MATCH(B908,GVS!$A:$A,0)),"onbekend ID")))</f>
        <v>herbeoordeling fampridine (Fampyra®)</v>
      </c>
      <c r="E908" s="15" t="n">
        <f aca="false">IF(B908="","",IFERROR(IF(INDEX(Intramuraal!$C:$C,MATCH(B908,Intramuraal!$A:$A,0))="","",INDEX(Intramuraal!$C:$C,MATCH(B908,Intramuraal!$A:$A,0))),IFERROR(IF(INDEX(GVS!$C:$C,MATCH(B908,GVS!$A:$A,0))="","",INDEX(GVS!$C:$C,MATCH(B908,GVS!$A:$A,0))),"")))</f>
        <v>43160</v>
      </c>
      <c r="F908" s="14" t="str">
        <f aca="false">IF(B908="","",IFERROR(IF(INDEX(Intramuraal!$J:$J,MATCH(B908,Intramuraal!$A:$A,0))="","",INDEX(Intramuraal!$J:$J,MATCH(B908,Intramuraal!$A:$A,0))),IFERROR(IF(INDEX(GVS!$J:$J,MATCH(B908,GVS!$A:$A,0))="","",INDEX(GVS!$J:$J,MATCH(B908,GVS!$A:$A,0))),"")))</f>
        <v>Neurologie</v>
      </c>
      <c r="G908" s="14" t="str">
        <f aca="false">IF(B908="","",IFERROR(IF(INDEX(Intramuraal!$N:$N,MATCH(B908,Intramuraal!$A:$A,0))="","",INDEX(Intramuraal!$N:$N,MATCH(B908,Intramuraal!$A:$A,0))),IFERROR(IF(INDEX(GVS!$N:$N,MATCH(B908,GVS!$A:$A,0))="","",INDEX(GVS!$N:$N,MATCH(B908,GVS!$A:$A,0))),"")))</f>
        <v>Niet-oncologisch (zie Indicatie)</v>
      </c>
      <c r="H908" s="14" t="str">
        <f aca="false">IF(B908="","",IFERROR(IF(INDEX(Intramuraal!$O:$O,MATCH(B908,Intramuraal!$A:$A,0))="","",INDEX(Intramuraal!$O:$O,MATCH(B908,Intramuraal!$A:$A,0))),IFERROR(IF(INDEX(GVS!$O:$O,MATCH(B908,GVS!$A:$A,0))="","",INDEX(GVS!$O:$O,MATCH(B908,GVS!$A:$A,0))),"")))</f>
        <v>Meerdere lijnen / indicatiebreed</v>
      </c>
      <c r="I908" s="14" t="s">
        <v>7570</v>
      </c>
      <c r="J908" s="14" t="s">
        <v>7621</v>
      </c>
      <c r="K908" s="16" t="s">
        <v>10863</v>
      </c>
      <c r="L908" s="14" t="s">
        <v>7566</v>
      </c>
      <c r="M908" s="14" t="s">
        <v>7536</v>
      </c>
      <c r="N908" s="16" t="s">
        <v>10864</v>
      </c>
      <c r="O908" s="14" t="s">
        <v>7607</v>
      </c>
      <c r="P908" s="14" t="s">
        <v>10865</v>
      </c>
      <c r="Q908" s="16"/>
      <c r="R908" s="14" t="s">
        <v>10866</v>
      </c>
      <c r="S908" s="14" t="s">
        <v>10830</v>
      </c>
      <c r="T908" s="15" t="n">
        <v>46289</v>
      </c>
      <c r="U908" s="14" t="s">
        <v>168</v>
      </c>
    </row>
    <row r="909" customFormat="false" ht="57" hidden="false" customHeight="true" outlineLevel="0" collapsed="false">
      <c r="A909" s="14" t="str">
        <f aca="false">IF(B909="","","ARG-"&amp;TEXT(ROW()-1,"0000"))</f>
        <v>ARG-0908</v>
      </c>
      <c r="B909" s="14" t="s">
        <v>3706</v>
      </c>
      <c r="C909" s="14" t="str">
        <f aca="false">IF(B909="","",IF(LEFT(B909,3)="INT","Intramuraal",IF(LEFT(B909,3)="GVS","GVS","")))</f>
        <v>GVS</v>
      </c>
      <c r="D909" s="14" t="str">
        <f aca="false">IF(B909="","",IFERROR(INDEX(Intramuraal!$F:$F,MATCH(B909,Intramuraal!$A:$A,0)),IFERROR(INDEX(GVS!$F:$F,MATCH(B909,GVS!$A:$A,0)),"onbekend ID")))</f>
        <v>herbeoordeling fampridine (Fampyra®)</v>
      </c>
      <c r="E909" s="15" t="n">
        <f aca="false">IF(B909="","",IFERROR(IF(INDEX(Intramuraal!$C:$C,MATCH(B909,Intramuraal!$A:$A,0))="","",INDEX(Intramuraal!$C:$C,MATCH(B909,Intramuraal!$A:$A,0))),IFERROR(IF(INDEX(GVS!$C:$C,MATCH(B909,GVS!$A:$A,0))="","",INDEX(GVS!$C:$C,MATCH(B909,GVS!$A:$A,0))),"")))</f>
        <v>43160</v>
      </c>
      <c r="F909" s="14" t="str">
        <f aca="false">IF(B909="","",IFERROR(IF(INDEX(Intramuraal!$J:$J,MATCH(B909,Intramuraal!$A:$A,0))="","",INDEX(Intramuraal!$J:$J,MATCH(B909,Intramuraal!$A:$A,0))),IFERROR(IF(INDEX(GVS!$J:$J,MATCH(B909,GVS!$A:$A,0))="","",INDEX(GVS!$J:$J,MATCH(B909,GVS!$A:$A,0))),"")))</f>
        <v>Neurologie</v>
      </c>
      <c r="G909" s="14" t="str">
        <f aca="false">IF(B909="","",IFERROR(IF(INDEX(Intramuraal!$N:$N,MATCH(B909,Intramuraal!$A:$A,0))="","",INDEX(Intramuraal!$N:$N,MATCH(B909,Intramuraal!$A:$A,0))),IFERROR(IF(INDEX(GVS!$N:$N,MATCH(B909,GVS!$A:$A,0))="","",INDEX(GVS!$N:$N,MATCH(B909,GVS!$A:$A,0))),"")))</f>
        <v>Niet-oncologisch (zie Indicatie)</v>
      </c>
      <c r="H909" s="14" t="str">
        <f aca="false">IF(B909="","",IFERROR(IF(INDEX(Intramuraal!$O:$O,MATCH(B909,Intramuraal!$A:$A,0))="","",INDEX(Intramuraal!$O:$O,MATCH(B909,Intramuraal!$A:$A,0))),IFERROR(IF(INDEX(GVS!$O:$O,MATCH(B909,GVS!$A:$A,0))="","",INDEX(GVS!$O:$O,MATCH(B909,GVS!$A:$A,0))),"")))</f>
        <v>Meerdere lijnen / indicatiebreed</v>
      </c>
      <c r="I909" s="14" t="s">
        <v>7658</v>
      </c>
      <c r="J909" s="14" t="s">
        <v>7659</v>
      </c>
      <c r="K909" s="16" t="s">
        <v>10867</v>
      </c>
      <c r="L909" s="14" t="s">
        <v>7566</v>
      </c>
      <c r="M909" s="14" t="s">
        <v>7550</v>
      </c>
      <c r="N909" s="16" t="s">
        <v>10868</v>
      </c>
      <c r="O909" s="14" t="s">
        <v>7662</v>
      </c>
      <c r="P909" s="14" t="s">
        <v>10869</v>
      </c>
      <c r="Q909" s="16"/>
      <c r="R909" s="14" t="s">
        <v>10870</v>
      </c>
      <c r="S909" s="14" t="s">
        <v>10830</v>
      </c>
      <c r="T909" s="15" t="n">
        <v>46289</v>
      </c>
      <c r="U909" s="14" t="s">
        <v>168</v>
      </c>
    </row>
    <row r="910" customFormat="false" ht="90.75" hidden="false" customHeight="true" outlineLevel="0" collapsed="false">
      <c r="A910" s="14" t="str">
        <f aca="false">IF(B910="","","ARG-"&amp;TEXT(ROW()-1,"0000"))</f>
        <v>ARG-0909</v>
      </c>
      <c r="B910" s="14" t="s">
        <v>3723</v>
      </c>
      <c r="C910" s="14" t="str">
        <f aca="false">IF(B910="","",IF(LEFT(B910,3)="INT","Intramuraal",IF(LEFT(B910,3)="GVS","GVS","")))</f>
        <v>GVS</v>
      </c>
      <c r="D910" s="14" t="str">
        <f aca="false">IF(B910="","",IFERROR(INDEX(Intramuraal!$F:$F,MATCH(B910,Intramuraal!$A:$A,0)),IFERROR(INDEX(GVS!$F:$F,MATCH(B910,GVS!$A:$A,0)),"onbekend ID")))</f>
        <v>lumacaftor/ivacaftor (Orkambi®)</v>
      </c>
      <c r="E910" s="15" t="n">
        <f aca="false">IF(B910="","",IFERROR(IF(INDEX(Intramuraal!$C:$C,MATCH(B910,Intramuraal!$A:$A,0))="","",INDEX(Intramuraal!$C:$C,MATCH(B910,Intramuraal!$A:$A,0))),IFERROR(IF(INDEX(GVS!$C:$C,MATCH(B910,GVS!$A:$A,0))="","",INDEX(GVS!$C:$C,MATCH(B910,GVS!$A:$A,0))),"")))</f>
        <v>43195</v>
      </c>
      <c r="F910" s="14" t="str">
        <f aca="false">IF(B910="","",IFERROR(IF(INDEX(Intramuraal!$J:$J,MATCH(B910,Intramuraal!$A:$A,0))="","",INDEX(Intramuraal!$J:$J,MATCH(B910,Intramuraal!$A:$A,0))),IFERROR(IF(INDEX(GVS!$J:$J,MATCH(B910,GVS!$A:$A,0))="","",INDEX(GVS!$J:$J,MATCH(B910,GVS!$A:$A,0))),"")))</f>
        <v>Hart / vaat / long</v>
      </c>
      <c r="G910" s="14" t="str">
        <f aca="false">IF(B910="","",IFERROR(IF(INDEX(Intramuraal!$N:$N,MATCH(B910,Intramuraal!$A:$A,0))="","",INDEX(Intramuraal!$N:$N,MATCH(B910,Intramuraal!$A:$A,0))),IFERROR(IF(INDEX(GVS!$N:$N,MATCH(B910,GVS!$A:$A,0))="","",INDEX(GVS!$N:$N,MATCH(B910,GVS!$A:$A,0))),"")))</f>
        <v>Niet-oncologisch (zie Indicatie)</v>
      </c>
      <c r="H910" s="14" t="str">
        <f aca="false">IF(B910="","",IFERROR(IF(INDEX(Intramuraal!$O:$O,MATCH(B910,Intramuraal!$A:$A,0))="","",INDEX(Intramuraal!$O:$O,MATCH(B910,Intramuraal!$A:$A,0))),IFERROR(IF(INDEX(GVS!$O:$O,MATCH(B910,GVS!$A:$A,0))="","",INDEX(GVS!$O:$O,MATCH(B910,GVS!$A:$A,0))),"")))</f>
        <v>Meerdere lijnen / indicatiebreed</v>
      </c>
      <c r="I910" s="14" t="s">
        <v>7532</v>
      </c>
      <c r="J910" s="14" t="s">
        <v>7673</v>
      </c>
      <c r="K910" s="16" t="s">
        <v>10871</v>
      </c>
      <c r="L910" s="14" t="s">
        <v>7549</v>
      </c>
      <c r="M910" s="14" t="s">
        <v>7536</v>
      </c>
      <c r="N910" s="16" t="s">
        <v>10872</v>
      </c>
      <c r="O910" s="14" t="s">
        <v>7633</v>
      </c>
      <c r="P910" s="14" t="s">
        <v>10873</v>
      </c>
      <c r="Q910" s="16"/>
      <c r="R910" s="14" t="s">
        <v>10874</v>
      </c>
      <c r="S910" s="14" t="s">
        <v>10830</v>
      </c>
      <c r="T910" s="15" t="n">
        <v>46289</v>
      </c>
      <c r="U910" s="14" t="s">
        <v>168</v>
      </c>
    </row>
    <row r="911" customFormat="false" ht="79.5" hidden="false" customHeight="true" outlineLevel="0" collapsed="false">
      <c r="A911" s="14" t="str">
        <f aca="false">IF(B911="","","ARG-"&amp;TEXT(ROW()-1,"0000"))</f>
        <v>ARG-0910</v>
      </c>
      <c r="B911" s="14" t="s">
        <v>3723</v>
      </c>
      <c r="C911" s="14" t="str">
        <f aca="false">IF(B911="","",IF(LEFT(B911,3)="INT","Intramuraal",IF(LEFT(B911,3)="GVS","GVS","")))</f>
        <v>GVS</v>
      </c>
      <c r="D911" s="14" t="str">
        <f aca="false">IF(B911="","",IFERROR(INDEX(Intramuraal!$F:$F,MATCH(B911,Intramuraal!$A:$A,0)),IFERROR(INDEX(GVS!$F:$F,MATCH(B911,GVS!$A:$A,0)),"onbekend ID")))</f>
        <v>lumacaftor/ivacaftor (Orkambi®)</v>
      </c>
      <c r="E911" s="15" t="n">
        <f aca="false">IF(B911="","",IFERROR(IF(INDEX(Intramuraal!$C:$C,MATCH(B911,Intramuraal!$A:$A,0))="","",INDEX(Intramuraal!$C:$C,MATCH(B911,Intramuraal!$A:$A,0))),IFERROR(IF(INDEX(GVS!$C:$C,MATCH(B911,GVS!$A:$A,0))="","",INDEX(GVS!$C:$C,MATCH(B911,GVS!$A:$A,0))),"")))</f>
        <v>43195</v>
      </c>
      <c r="F911" s="14" t="str">
        <f aca="false">IF(B911="","",IFERROR(IF(INDEX(Intramuraal!$J:$J,MATCH(B911,Intramuraal!$A:$A,0))="","",INDEX(Intramuraal!$J:$J,MATCH(B911,Intramuraal!$A:$A,0))),IFERROR(IF(INDEX(GVS!$J:$J,MATCH(B911,GVS!$A:$A,0))="","",INDEX(GVS!$J:$J,MATCH(B911,GVS!$A:$A,0))),"")))</f>
        <v>Hart / vaat / long</v>
      </c>
      <c r="G911" s="14" t="str">
        <f aca="false">IF(B911="","",IFERROR(IF(INDEX(Intramuraal!$N:$N,MATCH(B911,Intramuraal!$A:$A,0))="","",INDEX(Intramuraal!$N:$N,MATCH(B911,Intramuraal!$A:$A,0))),IFERROR(IF(INDEX(GVS!$N:$N,MATCH(B911,GVS!$A:$A,0))="","",INDEX(GVS!$N:$N,MATCH(B911,GVS!$A:$A,0))),"")))</f>
        <v>Niet-oncologisch (zie Indicatie)</v>
      </c>
      <c r="H911" s="14" t="str">
        <f aca="false">IF(B911="","",IFERROR(IF(INDEX(Intramuraal!$O:$O,MATCH(B911,Intramuraal!$A:$A,0))="","",INDEX(Intramuraal!$O:$O,MATCH(B911,Intramuraal!$A:$A,0))),IFERROR(IF(INDEX(GVS!$O:$O,MATCH(B911,GVS!$A:$A,0))="","",INDEX(GVS!$O:$O,MATCH(B911,GVS!$A:$A,0))),"")))</f>
        <v>Meerdere lijnen / indicatiebreed</v>
      </c>
      <c r="I911" s="14" t="s">
        <v>7580</v>
      </c>
      <c r="J911" s="14" t="s">
        <v>7604</v>
      </c>
      <c r="K911" s="16" t="s">
        <v>10875</v>
      </c>
      <c r="L911" s="14" t="s">
        <v>7549</v>
      </c>
      <c r="M911" s="14" t="s">
        <v>7536</v>
      </c>
      <c r="N911" s="16" t="s">
        <v>10876</v>
      </c>
      <c r="O911" s="14" t="s">
        <v>7607</v>
      </c>
      <c r="P911" s="14" t="s">
        <v>10877</v>
      </c>
      <c r="Q911" s="16"/>
      <c r="R911" s="14" t="s">
        <v>10878</v>
      </c>
      <c r="S911" s="14" t="s">
        <v>10830</v>
      </c>
      <c r="T911" s="15" t="n">
        <v>46289</v>
      </c>
      <c r="U911" s="14" t="s">
        <v>168</v>
      </c>
    </row>
    <row r="912" customFormat="false" ht="79.5" hidden="false" customHeight="true" outlineLevel="0" collapsed="false">
      <c r="A912" s="14" t="str">
        <f aca="false">IF(B912="","","ARG-"&amp;TEXT(ROW()-1,"0000"))</f>
        <v>ARG-0911</v>
      </c>
      <c r="B912" s="14" t="s">
        <v>3723</v>
      </c>
      <c r="C912" s="14" t="str">
        <f aca="false">IF(B912="","",IF(LEFT(B912,3)="INT","Intramuraal",IF(LEFT(B912,3)="GVS","GVS","")))</f>
        <v>GVS</v>
      </c>
      <c r="D912" s="14" t="str">
        <f aca="false">IF(B912="","",IFERROR(INDEX(Intramuraal!$F:$F,MATCH(B912,Intramuraal!$A:$A,0)),IFERROR(INDEX(GVS!$F:$F,MATCH(B912,GVS!$A:$A,0)),"onbekend ID")))</f>
        <v>lumacaftor/ivacaftor (Orkambi®)</v>
      </c>
      <c r="E912" s="15" t="n">
        <f aca="false">IF(B912="","",IFERROR(IF(INDEX(Intramuraal!$C:$C,MATCH(B912,Intramuraal!$A:$A,0))="","",INDEX(Intramuraal!$C:$C,MATCH(B912,Intramuraal!$A:$A,0))),IFERROR(IF(INDEX(GVS!$C:$C,MATCH(B912,GVS!$A:$A,0))="","",INDEX(GVS!$C:$C,MATCH(B912,GVS!$A:$A,0))),"")))</f>
        <v>43195</v>
      </c>
      <c r="F912" s="14" t="str">
        <f aca="false">IF(B912="","",IFERROR(IF(INDEX(Intramuraal!$J:$J,MATCH(B912,Intramuraal!$A:$A,0))="","",INDEX(Intramuraal!$J:$J,MATCH(B912,Intramuraal!$A:$A,0))),IFERROR(IF(INDEX(GVS!$J:$J,MATCH(B912,GVS!$A:$A,0))="","",INDEX(GVS!$J:$J,MATCH(B912,GVS!$A:$A,0))),"")))</f>
        <v>Hart / vaat / long</v>
      </c>
      <c r="G912" s="14" t="str">
        <f aca="false">IF(B912="","",IFERROR(IF(INDEX(Intramuraal!$N:$N,MATCH(B912,Intramuraal!$A:$A,0))="","",INDEX(Intramuraal!$N:$N,MATCH(B912,Intramuraal!$A:$A,0))),IFERROR(IF(INDEX(GVS!$N:$N,MATCH(B912,GVS!$A:$A,0))="","",INDEX(GVS!$N:$N,MATCH(B912,GVS!$A:$A,0))),"")))</f>
        <v>Niet-oncologisch (zie Indicatie)</v>
      </c>
      <c r="H912" s="14" t="str">
        <f aca="false">IF(B912="","",IFERROR(IF(INDEX(Intramuraal!$O:$O,MATCH(B912,Intramuraal!$A:$A,0))="","",INDEX(Intramuraal!$O:$O,MATCH(B912,Intramuraal!$A:$A,0))),IFERROR(IF(INDEX(GVS!$O:$O,MATCH(B912,GVS!$A:$A,0))="","",INDEX(GVS!$O:$O,MATCH(B912,GVS!$A:$A,0))),"")))</f>
        <v>Meerdere lijnen / indicatiebreed</v>
      </c>
      <c r="I912" s="14" t="s">
        <v>7574</v>
      </c>
      <c r="J912" s="14" t="s">
        <v>10667</v>
      </c>
      <c r="K912" s="16" t="s">
        <v>10879</v>
      </c>
      <c r="L912" s="14" t="s">
        <v>7566</v>
      </c>
      <c r="M912" s="14" t="s">
        <v>7543</v>
      </c>
      <c r="N912" s="16" t="s">
        <v>10880</v>
      </c>
      <c r="O912" s="14" t="s">
        <v>7607</v>
      </c>
      <c r="P912" s="14" t="s">
        <v>10881</v>
      </c>
      <c r="Q912" s="16"/>
      <c r="R912" s="14" t="s">
        <v>10882</v>
      </c>
      <c r="S912" s="14" t="s">
        <v>10830</v>
      </c>
      <c r="T912" s="15" t="n">
        <v>46289</v>
      </c>
      <c r="U912" s="14" t="s">
        <v>168</v>
      </c>
    </row>
    <row r="913" customFormat="false" ht="79.5" hidden="false" customHeight="true" outlineLevel="0" collapsed="false">
      <c r="A913" s="14" t="str">
        <f aca="false">IF(B913="","","ARG-"&amp;TEXT(ROW()-1,"0000"))</f>
        <v>ARG-0912</v>
      </c>
      <c r="B913" s="14" t="s">
        <v>3805</v>
      </c>
      <c r="C913" s="14" t="str">
        <f aca="false">IF(B913="","",IF(LEFT(B913,3)="INT","Intramuraal",IF(LEFT(B913,3)="GVS","GVS","")))</f>
        <v>GVS</v>
      </c>
      <c r="D913" s="14" t="str">
        <f aca="false">IF(B913="","",IFERROR(INDEX(Intramuraal!$F:$F,MATCH(B913,Intramuraal!$A:$A,0)),IFERROR(INDEX(GVS!$F:$F,MATCH(B913,GVS!$A:$A,0)),"onbekend ID")))</f>
        <v>obeticholzuur (Ocaliva®)</v>
      </c>
      <c r="E913" s="15" t="n">
        <f aca="false">IF(B913="","",IFERROR(IF(INDEX(Intramuraal!$C:$C,MATCH(B913,Intramuraal!$A:$A,0))="","",INDEX(Intramuraal!$C:$C,MATCH(B913,Intramuraal!$A:$A,0))),IFERROR(IF(INDEX(GVS!$C:$C,MATCH(B913,GVS!$A:$A,0))="","",INDEX(GVS!$C:$C,MATCH(B913,GVS!$A:$A,0))),"")))</f>
        <v>43299</v>
      </c>
      <c r="F913" s="14" t="str">
        <f aca="false">IF(B913="","",IFERROR(IF(INDEX(Intramuraal!$J:$J,MATCH(B913,Intramuraal!$A:$A,0))="","",INDEX(Intramuraal!$J:$J,MATCH(B913,Intramuraal!$A:$A,0))),IFERROR(IF(INDEX(GVS!$J:$J,MATCH(B913,GVS!$A:$A,0))="","",INDEX(GVS!$J:$J,MATCH(B913,GVS!$A:$A,0))),"")))</f>
        <v>Maag-darm / lever</v>
      </c>
      <c r="G913" s="14" t="str">
        <f aca="false">IF(B913="","",IFERROR(IF(INDEX(Intramuraal!$N:$N,MATCH(B913,Intramuraal!$A:$A,0))="","",INDEX(Intramuraal!$N:$N,MATCH(B913,Intramuraal!$A:$A,0))),IFERROR(IF(INDEX(GVS!$N:$N,MATCH(B913,GVS!$A:$A,0))="","",INDEX(GVS!$N:$N,MATCH(B913,GVS!$A:$A,0))),"")))</f>
        <v>Niet-oncologisch (zie Indicatie)</v>
      </c>
      <c r="H913" s="14" t="str">
        <f aca="false">IF(B913="","",IFERROR(IF(INDEX(Intramuraal!$O:$O,MATCH(B913,Intramuraal!$A:$A,0))="","",INDEX(Intramuraal!$O:$O,MATCH(B913,Intramuraal!$A:$A,0))),IFERROR(IF(INDEX(GVS!$O:$O,MATCH(B913,GVS!$A:$A,0))="","",INDEX(GVS!$O:$O,MATCH(B913,GVS!$A:$A,0))),"")))</f>
        <v>2e lijn</v>
      </c>
      <c r="I913" s="14" t="s">
        <v>7532</v>
      </c>
      <c r="J913" s="14" t="s">
        <v>7599</v>
      </c>
      <c r="K913" s="16" t="s">
        <v>10883</v>
      </c>
      <c r="L913" s="14" t="s">
        <v>7586</v>
      </c>
      <c r="M913" s="14" t="s">
        <v>7536</v>
      </c>
      <c r="N913" s="16" t="s">
        <v>10884</v>
      </c>
      <c r="O913" s="14" t="s">
        <v>7633</v>
      </c>
      <c r="P913" s="14" t="s">
        <v>10885</v>
      </c>
      <c r="Q913" s="16"/>
      <c r="R913" s="14" t="s">
        <v>10886</v>
      </c>
      <c r="S913" s="14" t="s">
        <v>10830</v>
      </c>
      <c r="T913" s="15" t="n">
        <v>46289</v>
      </c>
      <c r="U913" s="14" t="s">
        <v>168</v>
      </c>
    </row>
    <row r="914" customFormat="false" ht="68.25" hidden="false" customHeight="true" outlineLevel="0" collapsed="false">
      <c r="A914" s="14" t="str">
        <f aca="false">IF(B914="","","ARG-"&amp;TEXT(ROW()-1,"0000"))</f>
        <v>ARG-0913</v>
      </c>
      <c r="B914" s="14" t="s">
        <v>3805</v>
      </c>
      <c r="C914" s="14" t="str">
        <f aca="false">IF(B914="","",IF(LEFT(B914,3)="INT","Intramuraal",IF(LEFT(B914,3)="GVS","GVS","")))</f>
        <v>GVS</v>
      </c>
      <c r="D914" s="14" t="str">
        <f aca="false">IF(B914="","",IFERROR(INDEX(Intramuraal!$F:$F,MATCH(B914,Intramuraal!$A:$A,0)),IFERROR(INDEX(GVS!$F:$F,MATCH(B914,GVS!$A:$A,0)),"onbekend ID")))</f>
        <v>obeticholzuur (Ocaliva®)</v>
      </c>
      <c r="E914" s="15" t="n">
        <f aca="false">IF(B914="","",IFERROR(IF(INDEX(Intramuraal!$C:$C,MATCH(B914,Intramuraal!$A:$A,0))="","",INDEX(Intramuraal!$C:$C,MATCH(B914,Intramuraal!$A:$A,0))),IFERROR(IF(INDEX(GVS!$C:$C,MATCH(B914,GVS!$A:$A,0))="","",INDEX(GVS!$C:$C,MATCH(B914,GVS!$A:$A,0))),"")))</f>
        <v>43299</v>
      </c>
      <c r="F914" s="14" t="str">
        <f aca="false">IF(B914="","",IFERROR(IF(INDEX(Intramuraal!$J:$J,MATCH(B914,Intramuraal!$A:$A,0))="","",INDEX(Intramuraal!$J:$J,MATCH(B914,Intramuraal!$A:$A,0))),IFERROR(IF(INDEX(GVS!$J:$J,MATCH(B914,GVS!$A:$A,0))="","",INDEX(GVS!$J:$J,MATCH(B914,GVS!$A:$A,0))),"")))</f>
        <v>Maag-darm / lever</v>
      </c>
      <c r="G914" s="14" t="str">
        <f aca="false">IF(B914="","",IFERROR(IF(INDEX(Intramuraal!$N:$N,MATCH(B914,Intramuraal!$A:$A,0))="","",INDEX(Intramuraal!$N:$N,MATCH(B914,Intramuraal!$A:$A,0))),IFERROR(IF(INDEX(GVS!$N:$N,MATCH(B914,GVS!$A:$A,0))="","",INDEX(GVS!$N:$N,MATCH(B914,GVS!$A:$A,0))),"")))</f>
        <v>Niet-oncologisch (zie Indicatie)</v>
      </c>
      <c r="H914" s="14" t="str">
        <f aca="false">IF(B914="","",IFERROR(IF(INDEX(Intramuraal!$O:$O,MATCH(B914,Intramuraal!$A:$A,0))="","",INDEX(Intramuraal!$O:$O,MATCH(B914,Intramuraal!$A:$A,0))),IFERROR(IF(INDEX(GVS!$O:$O,MATCH(B914,GVS!$A:$A,0))="","",INDEX(GVS!$O:$O,MATCH(B914,GVS!$A:$A,0))),"")))</f>
        <v>2e lijn</v>
      </c>
      <c r="I914" s="14" t="s">
        <v>7570</v>
      </c>
      <c r="J914" s="14" t="s">
        <v>7554</v>
      </c>
      <c r="K914" s="16" t="s">
        <v>10887</v>
      </c>
      <c r="L914" s="14" t="s">
        <v>7586</v>
      </c>
      <c r="M914" s="14" t="s">
        <v>7543</v>
      </c>
      <c r="N914" s="16" t="s">
        <v>10888</v>
      </c>
      <c r="O914" s="14" t="s">
        <v>7607</v>
      </c>
      <c r="P914" s="14" t="s">
        <v>10889</v>
      </c>
      <c r="Q914" s="16"/>
      <c r="R914" s="14" t="s">
        <v>10890</v>
      </c>
      <c r="S914" s="14" t="s">
        <v>10830</v>
      </c>
      <c r="T914" s="15" t="n">
        <v>46289</v>
      </c>
      <c r="U914" s="14" t="s">
        <v>168</v>
      </c>
    </row>
    <row r="915" customFormat="false" ht="79.5" hidden="false" customHeight="true" outlineLevel="0" collapsed="false">
      <c r="A915" s="14" t="str">
        <f aca="false">IF(B915="","","ARG-"&amp;TEXT(ROW()-1,"0000"))</f>
        <v>ARG-0914</v>
      </c>
      <c r="B915" s="14" t="s">
        <v>3805</v>
      </c>
      <c r="C915" s="14" t="str">
        <f aca="false">IF(B915="","",IF(LEFT(B915,3)="INT","Intramuraal",IF(LEFT(B915,3)="GVS","GVS","")))</f>
        <v>GVS</v>
      </c>
      <c r="D915" s="14" t="str">
        <f aca="false">IF(B915="","",IFERROR(INDEX(Intramuraal!$F:$F,MATCH(B915,Intramuraal!$A:$A,0)),IFERROR(INDEX(GVS!$F:$F,MATCH(B915,GVS!$A:$A,0)),"onbekend ID")))</f>
        <v>obeticholzuur (Ocaliva®)</v>
      </c>
      <c r="E915" s="15" t="n">
        <f aca="false">IF(B915="","",IFERROR(IF(INDEX(Intramuraal!$C:$C,MATCH(B915,Intramuraal!$A:$A,0))="","",INDEX(Intramuraal!$C:$C,MATCH(B915,Intramuraal!$A:$A,0))),IFERROR(IF(INDEX(GVS!$C:$C,MATCH(B915,GVS!$A:$A,0))="","",INDEX(GVS!$C:$C,MATCH(B915,GVS!$A:$A,0))),"")))</f>
        <v>43299</v>
      </c>
      <c r="F915" s="14" t="str">
        <f aca="false">IF(B915="","",IFERROR(IF(INDEX(Intramuraal!$J:$J,MATCH(B915,Intramuraal!$A:$A,0))="","",INDEX(Intramuraal!$J:$J,MATCH(B915,Intramuraal!$A:$A,0))),IFERROR(IF(INDEX(GVS!$J:$J,MATCH(B915,GVS!$A:$A,0))="","",INDEX(GVS!$J:$J,MATCH(B915,GVS!$A:$A,0))),"")))</f>
        <v>Maag-darm / lever</v>
      </c>
      <c r="G915" s="14" t="str">
        <f aca="false">IF(B915="","",IFERROR(IF(INDEX(Intramuraal!$N:$N,MATCH(B915,Intramuraal!$A:$A,0))="","",INDEX(Intramuraal!$N:$N,MATCH(B915,Intramuraal!$A:$A,0))),IFERROR(IF(INDEX(GVS!$N:$N,MATCH(B915,GVS!$A:$A,0))="","",INDEX(GVS!$N:$N,MATCH(B915,GVS!$A:$A,0))),"")))</f>
        <v>Niet-oncologisch (zie Indicatie)</v>
      </c>
      <c r="H915" s="14" t="str">
        <f aca="false">IF(B915="","",IFERROR(IF(INDEX(Intramuraal!$O:$O,MATCH(B915,Intramuraal!$A:$A,0))="","",INDEX(Intramuraal!$O:$O,MATCH(B915,Intramuraal!$A:$A,0))),IFERROR(IF(INDEX(GVS!$O:$O,MATCH(B915,GVS!$A:$A,0))="","",INDEX(GVS!$O:$O,MATCH(B915,GVS!$A:$A,0))),"")))</f>
        <v>2e lijn</v>
      </c>
      <c r="I915" s="14" t="s">
        <v>7580</v>
      </c>
      <c r="J915" s="14" t="s">
        <v>7564</v>
      </c>
      <c r="K915" s="16" t="s">
        <v>10891</v>
      </c>
      <c r="L915" s="14" t="s">
        <v>7566</v>
      </c>
      <c r="M915" s="14" t="s">
        <v>7536</v>
      </c>
      <c r="N915" s="16" t="s">
        <v>10892</v>
      </c>
      <c r="O915" s="14" t="s">
        <v>7607</v>
      </c>
      <c r="P915" s="14" t="s">
        <v>10893</v>
      </c>
      <c r="Q915" s="16"/>
      <c r="R915" s="14" t="s">
        <v>10894</v>
      </c>
      <c r="S915" s="14" t="s">
        <v>10830</v>
      </c>
      <c r="T915" s="15" t="n">
        <v>46289</v>
      </c>
      <c r="U915" s="14" t="s">
        <v>168</v>
      </c>
    </row>
    <row r="916" customFormat="false" ht="68.25" hidden="false" customHeight="true" outlineLevel="0" collapsed="false">
      <c r="A916" s="14" t="str">
        <f aca="false">IF(B916="","","ARG-"&amp;TEXT(ROW()-1,"0000"))</f>
        <v>ARG-0915</v>
      </c>
      <c r="B916" s="14" t="s">
        <v>3805</v>
      </c>
      <c r="C916" s="14" t="str">
        <f aca="false">IF(B916="","",IF(LEFT(B916,3)="INT","Intramuraal",IF(LEFT(B916,3)="GVS","GVS","")))</f>
        <v>GVS</v>
      </c>
      <c r="D916" s="14" t="str">
        <f aca="false">IF(B916="","",IFERROR(INDEX(Intramuraal!$F:$F,MATCH(B916,Intramuraal!$A:$A,0)),IFERROR(INDEX(GVS!$F:$F,MATCH(B916,GVS!$A:$A,0)),"onbekend ID")))</f>
        <v>obeticholzuur (Ocaliva®)</v>
      </c>
      <c r="E916" s="15" t="n">
        <f aca="false">IF(B916="","",IFERROR(IF(INDEX(Intramuraal!$C:$C,MATCH(B916,Intramuraal!$A:$A,0))="","",INDEX(Intramuraal!$C:$C,MATCH(B916,Intramuraal!$A:$A,0))),IFERROR(IF(INDEX(GVS!$C:$C,MATCH(B916,GVS!$A:$A,0))="","",INDEX(GVS!$C:$C,MATCH(B916,GVS!$A:$A,0))),"")))</f>
        <v>43299</v>
      </c>
      <c r="F916" s="14" t="str">
        <f aca="false">IF(B916="","",IFERROR(IF(INDEX(Intramuraal!$J:$J,MATCH(B916,Intramuraal!$A:$A,0))="","",INDEX(Intramuraal!$J:$J,MATCH(B916,Intramuraal!$A:$A,0))),IFERROR(IF(INDEX(GVS!$J:$J,MATCH(B916,GVS!$A:$A,0))="","",INDEX(GVS!$J:$J,MATCH(B916,GVS!$A:$A,0))),"")))</f>
        <v>Maag-darm / lever</v>
      </c>
      <c r="G916" s="14" t="str">
        <f aca="false">IF(B916="","",IFERROR(IF(INDEX(Intramuraal!$N:$N,MATCH(B916,Intramuraal!$A:$A,0))="","",INDEX(Intramuraal!$N:$N,MATCH(B916,Intramuraal!$A:$A,0))),IFERROR(IF(INDEX(GVS!$N:$N,MATCH(B916,GVS!$A:$A,0))="","",INDEX(GVS!$N:$N,MATCH(B916,GVS!$A:$A,0))),"")))</f>
        <v>Niet-oncologisch (zie Indicatie)</v>
      </c>
      <c r="H916" s="14" t="str">
        <f aca="false">IF(B916="","",IFERROR(IF(INDEX(Intramuraal!$O:$O,MATCH(B916,Intramuraal!$A:$A,0))="","",INDEX(Intramuraal!$O:$O,MATCH(B916,Intramuraal!$A:$A,0))),IFERROR(IF(INDEX(GVS!$O:$O,MATCH(B916,GVS!$A:$A,0))="","",INDEX(GVS!$O:$O,MATCH(B916,GVS!$A:$A,0))),"")))</f>
        <v>2e lijn</v>
      </c>
      <c r="I916" s="14" t="s">
        <v>7658</v>
      </c>
      <c r="J916" s="14" t="s">
        <v>7659</v>
      </c>
      <c r="K916" s="16" t="s">
        <v>10895</v>
      </c>
      <c r="L916" s="14" t="s">
        <v>7549</v>
      </c>
      <c r="M916" s="14" t="s">
        <v>7550</v>
      </c>
      <c r="N916" s="16" t="s">
        <v>10896</v>
      </c>
      <c r="O916" s="14" t="s">
        <v>7662</v>
      </c>
      <c r="P916" s="14" t="s">
        <v>10897</v>
      </c>
      <c r="Q916" s="16"/>
      <c r="R916" s="14" t="s">
        <v>10898</v>
      </c>
      <c r="S916" s="14" t="s">
        <v>10830</v>
      </c>
      <c r="T916" s="15" t="n">
        <v>46289</v>
      </c>
      <c r="U916" s="14" t="s">
        <v>168</v>
      </c>
    </row>
    <row r="917" customFormat="false" ht="79.5" hidden="false" customHeight="true" outlineLevel="0" collapsed="false">
      <c r="A917" s="14" t="str">
        <f aca="false">IF(B917="","","ARG-"&amp;TEXT(ROW()-1,"0000"))</f>
        <v>ARG-0916</v>
      </c>
      <c r="B917" s="14" t="s">
        <v>3822</v>
      </c>
      <c r="C917" s="14" t="str">
        <f aca="false">IF(B917="","",IF(LEFT(B917,3)="INT","Intramuraal",IF(LEFT(B917,3)="GVS","GVS","")))</f>
        <v>GVS</v>
      </c>
      <c r="D917" s="14" t="str">
        <f aca="false">IF(B917="","",IFERROR(INDEX(Intramuraal!$F:$F,MATCH(B917,Intramuraal!$A:$A,0)),IFERROR(INDEX(GVS!$F:$F,MATCH(B917,GVS!$A:$A,0)),"onbekend ID")))</f>
        <v>teduglutide (Revestive®)</v>
      </c>
      <c r="E917" s="15" t="n">
        <f aca="false">IF(B917="","",IFERROR(IF(INDEX(Intramuraal!$C:$C,MATCH(B917,Intramuraal!$A:$A,0))="","",INDEX(Intramuraal!$C:$C,MATCH(B917,Intramuraal!$A:$A,0))),IFERROR(IF(INDEX(GVS!$C:$C,MATCH(B917,GVS!$A:$A,0))="","",INDEX(GVS!$C:$C,MATCH(B917,GVS!$A:$A,0))),"")))</f>
        <v>43312</v>
      </c>
      <c r="F917" s="14" t="str">
        <f aca="false">IF(B917="","",IFERROR(IF(INDEX(Intramuraal!$J:$J,MATCH(B917,Intramuraal!$A:$A,0))="","",INDEX(Intramuraal!$J:$J,MATCH(B917,Intramuraal!$A:$A,0))),IFERROR(IF(INDEX(GVS!$J:$J,MATCH(B917,GVS!$A:$A,0))="","",INDEX(GVS!$J:$J,MATCH(B917,GVS!$A:$A,0))),"")))</f>
        <v>Maag-darm / lever</v>
      </c>
      <c r="G917" s="14" t="str">
        <f aca="false">IF(B917="","",IFERROR(IF(INDEX(Intramuraal!$N:$N,MATCH(B917,Intramuraal!$A:$A,0))="","",INDEX(Intramuraal!$N:$N,MATCH(B917,Intramuraal!$A:$A,0))),IFERROR(IF(INDEX(GVS!$N:$N,MATCH(B917,GVS!$A:$A,0))="","",INDEX(GVS!$N:$N,MATCH(B917,GVS!$A:$A,0))),"")))</f>
        <v>Niet-oncologisch (zie Indicatie)</v>
      </c>
      <c r="H917" s="14" t="str">
        <f aca="false">IF(B917="","",IFERROR(IF(INDEX(Intramuraal!$O:$O,MATCH(B917,Intramuraal!$A:$A,0))="","",INDEX(Intramuraal!$O:$O,MATCH(B917,Intramuraal!$A:$A,0))),IFERROR(IF(INDEX(GVS!$O:$O,MATCH(B917,GVS!$A:$A,0))="","",INDEX(GVS!$O:$O,MATCH(B917,GVS!$A:$A,0))),"")))</f>
        <v>1e lijn</v>
      </c>
      <c r="I917" s="14" t="s">
        <v>7532</v>
      </c>
      <c r="J917" s="14" t="s">
        <v>7678</v>
      </c>
      <c r="K917" s="16" t="s">
        <v>10899</v>
      </c>
      <c r="L917" s="14" t="s">
        <v>7586</v>
      </c>
      <c r="M917" s="14" t="s">
        <v>7536</v>
      </c>
      <c r="N917" s="16" t="s">
        <v>10900</v>
      </c>
      <c r="O917" s="14" t="s">
        <v>7633</v>
      </c>
      <c r="P917" s="14" t="s">
        <v>10901</v>
      </c>
      <c r="Q917" s="16"/>
      <c r="R917" s="14" t="s">
        <v>10902</v>
      </c>
      <c r="S917" s="14" t="s">
        <v>10830</v>
      </c>
      <c r="T917" s="15" t="n">
        <v>46289</v>
      </c>
      <c r="U917" s="14" t="s">
        <v>168</v>
      </c>
    </row>
    <row r="918" customFormat="false" ht="57" hidden="false" customHeight="true" outlineLevel="0" collapsed="false">
      <c r="A918" s="14" t="str">
        <f aca="false">IF(B918="","","ARG-"&amp;TEXT(ROW()-1,"0000"))</f>
        <v>ARG-0917</v>
      </c>
      <c r="B918" s="14" t="s">
        <v>3822</v>
      </c>
      <c r="C918" s="14" t="str">
        <f aca="false">IF(B918="","",IF(LEFT(B918,3)="INT","Intramuraal",IF(LEFT(B918,3)="GVS","GVS","")))</f>
        <v>GVS</v>
      </c>
      <c r="D918" s="14" t="str">
        <f aca="false">IF(B918="","",IFERROR(INDEX(Intramuraal!$F:$F,MATCH(B918,Intramuraal!$A:$A,0)),IFERROR(INDEX(GVS!$F:$F,MATCH(B918,GVS!$A:$A,0)),"onbekend ID")))</f>
        <v>teduglutide (Revestive®)</v>
      </c>
      <c r="E918" s="15" t="n">
        <f aca="false">IF(B918="","",IFERROR(IF(INDEX(Intramuraal!$C:$C,MATCH(B918,Intramuraal!$A:$A,0))="","",INDEX(Intramuraal!$C:$C,MATCH(B918,Intramuraal!$A:$A,0))),IFERROR(IF(INDEX(GVS!$C:$C,MATCH(B918,GVS!$A:$A,0))="","",INDEX(GVS!$C:$C,MATCH(B918,GVS!$A:$A,0))),"")))</f>
        <v>43312</v>
      </c>
      <c r="F918" s="14" t="str">
        <f aca="false">IF(B918="","",IFERROR(IF(INDEX(Intramuraal!$J:$J,MATCH(B918,Intramuraal!$A:$A,0))="","",INDEX(Intramuraal!$J:$J,MATCH(B918,Intramuraal!$A:$A,0))),IFERROR(IF(INDEX(GVS!$J:$J,MATCH(B918,GVS!$A:$A,0))="","",INDEX(GVS!$J:$J,MATCH(B918,GVS!$A:$A,0))),"")))</f>
        <v>Maag-darm / lever</v>
      </c>
      <c r="G918" s="14" t="str">
        <f aca="false">IF(B918="","",IFERROR(IF(INDEX(Intramuraal!$N:$N,MATCH(B918,Intramuraal!$A:$A,0))="","",INDEX(Intramuraal!$N:$N,MATCH(B918,Intramuraal!$A:$A,0))),IFERROR(IF(INDEX(GVS!$N:$N,MATCH(B918,GVS!$A:$A,0))="","",INDEX(GVS!$N:$N,MATCH(B918,GVS!$A:$A,0))),"")))</f>
        <v>Niet-oncologisch (zie Indicatie)</v>
      </c>
      <c r="H918" s="14" t="str">
        <f aca="false">IF(B918="","",IFERROR(IF(INDEX(Intramuraal!$O:$O,MATCH(B918,Intramuraal!$A:$A,0))="","",INDEX(Intramuraal!$O:$O,MATCH(B918,Intramuraal!$A:$A,0))),IFERROR(IF(INDEX(GVS!$O:$O,MATCH(B918,GVS!$A:$A,0))="","",INDEX(GVS!$O:$O,MATCH(B918,GVS!$A:$A,0))),"")))</f>
        <v>1e lijn</v>
      </c>
      <c r="I918" s="14" t="s">
        <v>7570</v>
      </c>
      <c r="J918" s="14" t="s">
        <v>10625</v>
      </c>
      <c r="K918" s="16" t="s">
        <v>10903</v>
      </c>
      <c r="L918" s="14" t="s">
        <v>7566</v>
      </c>
      <c r="M918" s="14" t="s">
        <v>7543</v>
      </c>
      <c r="N918" s="16" t="s">
        <v>10904</v>
      </c>
      <c r="O918" s="14" t="s">
        <v>7607</v>
      </c>
      <c r="P918" s="14" t="s">
        <v>10905</v>
      </c>
      <c r="Q918" s="16"/>
      <c r="R918" s="14" t="s">
        <v>10906</v>
      </c>
      <c r="S918" s="14" t="s">
        <v>10830</v>
      </c>
      <c r="T918" s="15" t="n">
        <v>46289</v>
      </c>
      <c r="U918" s="14" t="s">
        <v>168</v>
      </c>
    </row>
    <row r="919" customFormat="false" ht="57" hidden="false" customHeight="true" outlineLevel="0" collapsed="false">
      <c r="A919" s="14" t="str">
        <f aca="false">IF(B919="","","ARG-"&amp;TEXT(ROW()-1,"0000"))</f>
        <v>ARG-0918</v>
      </c>
      <c r="B919" s="14" t="s">
        <v>3822</v>
      </c>
      <c r="C919" s="14" t="str">
        <f aca="false">IF(B919="","",IF(LEFT(B919,3)="INT","Intramuraal",IF(LEFT(B919,3)="GVS","GVS","")))</f>
        <v>GVS</v>
      </c>
      <c r="D919" s="14" t="str">
        <f aca="false">IF(B919="","",IFERROR(INDEX(Intramuraal!$F:$F,MATCH(B919,Intramuraal!$A:$A,0)),IFERROR(INDEX(GVS!$F:$F,MATCH(B919,GVS!$A:$A,0)),"onbekend ID")))</f>
        <v>teduglutide (Revestive®)</v>
      </c>
      <c r="E919" s="15" t="n">
        <f aca="false">IF(B919="","",IFERROR(IF(INDEX(Intramuraal!$C:$C,MATCH(B919,Intramuraal!$A:$A,0))="","",INDEX(Intramuraal!$C:$C,MATCH(B919,Intramuraal!$A:$A,0))),IFERROR(IF(INDEX(GVS!$C:$C,MATCH(B919,GVS!$A:$A,0))="","",INDEX(GVS!$C:$C,MATCH(B919,GVS!$A:$A,0))),"")))</f>
        <v>43312</v>
      </c>
      <c r="F919" s="14" t="str">
        <f aca="false">IF(B919="","",IFERROR(IF(INDEX(Intramuraal!$J:$J,MATCH(B919,Intramuraal!$A:$A,0))="","",INDEX(Intramuraal!$J:$J,MATCH(B919,Intramuraal!$A:$A,0))),IFERROR(IF(INDEX(GVS!$J:$J,MATCH(B919,GVS!$A:$A,0))="","",INDEX(GVS!$J:$J,MATCH(B919,GVS!$A:$A,0))),"")))</f>
        <v>Maag-darm / lever</v>
      </c>
      <c r="G919" s="14" t="str">
        <f aca="false">IF(B919="","",IFERROR(IF(INDEX(Intramuraal!$N:$N,MATCH(B919,Intramuraal!$A:$A,0))="","",INDEX(Intramuraal!$N:$N,MATCH(B919,Intramuraal!$A:$A,0))),IFERROR(IF(INDEX(GVS!$N:$N,MATCH(B919,GVS!$A:$A,0))="","",INDEX(GVS!$N:$N,MATCH(B919,GVS!$A:$A,0))),"")))</f>
        <v>Niet-oncologisch (zie Indicatie)</v>
      </c>
      <c r="H919" s="14" t="str">
        <f aca="false">IF(B919="","",IFERROR(IF(INDEX(Intramuraal!$O:$O,MATCH(B919,Intramuraal!$A:$A,0))="","",INDEX(Intramuraal!$O:$O,MATCH(B919,Intramuraal!$A:$A,0))),IFERROR(IF(INDEX(GVS!$O:$O,MATCH(B919,GVS!$A:$A,0))="","",INDEX(GVS!$O:$O,MATCH(B919,GVS!$A:$A,0))),"")))</f>
        <v>1e lijn</v>
      </c>
      <c r="I919" s="14" t="s">
        <v>7610</v>
      </c>
      <c r="J919" s="14" t="s">
        <v>10057</v>
      </c>
      <c r="K919" s="16" t="s">
        <v>10907</v>
      </c>
      <c r="L919" s="14" t="s">
        <v>7566</v>
      </c>
      <c r="M919" s="14" t="s">
        <v>7550</v>
      </c>
      <c r="N919" s="16" t="s">
        <v>10908</v>
      </c>
      <c r="O919" s="14" t="s">
        <v>7633</v>
      </c>
      <c r="P919" s="14" t="s">
        <v>10909</v>
      </c>
      <c r="Q919" s="16"/>
      <c r="R919" s="14" t="s">
        <v>10910</v>
      </c>
      <c r="S919" s="14" t="s">
        <v>10830</v>
      </c>
      <c r="T919" s="15" t="n">
        <v>46289</v>
      </c>
      <c r="U919" s="14" t="s">
        <v>168</v>
      </c>
    </row>
    <row r="920" customFormat="false" ht="79.5" hidden="false" customHeight="true" outlineLevel="0" collapsed="false">
      <c r="A920" s="14" t="str">
        <f aca="false">IF(B920="","","ARG-"&amp;TEXT(ROW()-1,"0000"))</f>
        <v>ARG-0919</v>
      </c>
      <c r="B920" s="14" t="s">
        <v>3836</v>
      </c>
      <c r="C920" s="14" t="str">
        <f aca="false">IF(B920="","",IF(LEFT(B920,3)="INT","Intramuraal",IF(LEFT(B920,3)="GVS","GVS","")))</f>
        <v>GVS</v>
      </c>
      <c r="D920" s="14" t="str">
        <f aca="false">IF(B920="","",IFERROR(INDEX(Intramuraal!$F:$F,MATCH(B920,Intramuraal!$A:$A,0)),IFERROR(INDEX(GVS!$F:$F,MATCH(B920,GVS!$A:$A,0)),"onbekend ID")))</f>
        <v>roflumilast (Daxas®)</v>
      </c>
      <c r="E920" s="15" t="n">
        <f aca="false">IF(B920="","",IFERROR(IF(INDEX(Intramuraal!$C:$C,MATCH(B920,Intramuraal!$A:$A,0))="","",INDEX(Intramuraal!$C:$C,MATCH(B920,Intramuraal!$A:$A,0))),IFERROR(IF(INDEX(GVS!$C:$C,MATCH(B920,GVS!$A:$A,0))="","",INDEX(GVS!$C:$C,MATCH(B920,GVS!$A:$A,0))),"")))</f>
        <v>43312</v>
      </c>
      <c r="F920" s="14" t="str">
        <f aca="false">IF(B920="","",IFERROR(IF(INDEX(Intramuraal!$J:$J,MATCH(B920,Intramuraal!$A:$A,0))="","",INDEX(Intramuraal!$J:$J,MATCH(B920,Intramuraal!$A:$A,0))),IFERROR(IF(INDEX(GVS!$J:$J,MATCH(B920,GVS!$A:$A,0))="","",INDEX(GVS!$J:$J,MATCH(B920,GVS!$A:$A,0))),"")))</f>
        <v>Hart / vaat / long</v>
      </c>
      <c r="G920" s="14" t="str">
        <f aca="false">IF(B920="","",IFERROR(IF(INDEX(Intramuraal!$N:$N,MATCH(B920,Intramuraal!$A:$A,0))="","",INDEX(Intramuraal!$N:$N,MATCH(B920,Intramuraal!$A:$A,0))),IFERROR(IF(INDEX(GVS!$N:$N,MATCH(B920,GVS!$A:$A,0))="","",INDEX(GVS!$N:$N,MATCH(B920,GVS!$A:$A,0))),"")))</f>
        <v>Niet-oncologisch (zie Indicatie)</v>
      </c>
      <c r="H920" s="14" t="str">
        <f aca="false">IF(B920="","",IFERROR(IF(INDEX(Intramuraal!$O:$O,MATCH(B920,Intramuraal!$A:$A,0))="","",INDEX(Intramuraal!$O:$O,MATCH(B920,Intramuraal!$A:$A,0))),IFERROR(IF(INDEX(GVS!$O:$O,MATCH(B920,GVS!$A:$A,0))="","",INDEX(GVS!$O:$O,MATCH(B920,GVS!$A:$A,0))),"")))</f>
        <v>3e lijn of later</v>
      </c>
      <c r="I920" s="14" t="s">
        <v>7532</v>
      </c>
      <c r="J920" s="14" t="s">
        <v>7599</v>
      </c>
      <c r="K920" s="16" t="s">
        <v>10911</v>
      </c>
      <c r="L920" s="14" t="s">
        <v>7535</v>
      </c>
      <c r="M920" s="14" t="s">
        <v>7536</v>
      </c>
      <c r="N920" s="16" t="s">
        <v>10912</v>
      </c>
      <c r="O920" s="14" t="s">
        <v>7607</v>
      </c>
      <c r="P920" s="14" t="s">
        <v>10913</v>
      </c>
      <c r="Q920" s="16"/>
      <c r="R920" s="14" t="s">
        <v>10914</v>
      </c>
      <c r="S920" s="14" t="s">
        <v>10915</v>
      </c>
      <c r="T920" s="15" t="n">
        <v>46289</v>
      </c>
      <c r="U920" s="14" t="s">
        <v>168</v>
      </c>
    </row>
    <row r="921" customFormat="false" ht="90.75" hidden="false" customHeight="true" outlineLevel="0" collapsed="false">
      <c r="A921" s="14" t="str">
        <f aca="false">IF(B921="","","ARG-"&amp;TEXT(ROW()-1,"0000"))</f>
        <v>ARG-0920</v>
      </c>
      <c r="B921" s="14" t="s">
        <v>3836</v>
      </c>
      <c r="C921" s="14" t="str">
        <f aca="false">IF(B921="","",IF(LEFT(B921,3)="INT","Intramuraal",IF(LEFT(B921,3)="GVS","GVS","")))</f>
        <v>GVS</v>
      </c>
      <c r="D921" s="14" t="str">
        <f aca="false">IF(B921="","",IFERROR(INDEX(Intramuraal!$F:$F,MATCH(B921,Intramuraal!$A:$A,0)),IFERROR(INDEX(GVS!$F:$F,MATCH(B921,GVS!$A:$A,0)),"onbekend ID")))</f>
        <v>roflumilast (Daxas®)</v>
      </c>
      <c r="E921" s="15" t="n">
        <f aca="false">IF(B921="","",IFERROR(IF(INDEX(Intramuraal!$C:$C,MATCH(B921,Intramuraal!$A:$A,0))="","",INDEX(Intramuraal!$C:$C,MATCH(B921,Intramuraal!$A:$A,0))),IFERROR(IF(INDEX(GVS!$C:$C,MATCH(B921,GVS!$A:$A,0))="","",INDEX(GVS!$C:$C,MATCH(B921,GVS!$A:$A,0))),"")))</f>
        <v>43312</v>
      </c>
      <c r="F921" s="14" t="str">
        <f aca="false">IF(B921="","",IFERROR(IF(INDEX(Intramuraal!$J:$J,MATCH(B921,Intramuraal!$A:$A,0))="","",INDEX(Intramuraal!$J:$J,MATCH(B921,Intramuraal!$A:$A,0))),IFERROR(IF(INDEX(GVS!$J:$J,MATCH(B921,GVS!$A:$A,0))="","",INDEX(GVS!$J:$J,MATCH(B921,GVS!$A:$A,0))),"")))</f>
        <v>Hart / vaat / long</v>
      </c>
      <c r="G921" s="14" t="str">
        <f aca="false">IF(B921="","",IFERROR(IF(INDEX(Intramuraal!$N:$N,MATCH(B921,Intramuraal!$A:$A,0))="","",INDEX(Intramuraal!$N:$N,MATCH(B921,Intramuraal!$A:$A,0))),IFERROR(IF(INDEX(GVS!$N:$N,MATCH(B921,GVS!$A:$A,0))="","",INDEX(GVS!$N:$N,MATCH(B921,GVS!$A:$A,0))),"")))</f>
        <v>Niet-oncologisch (zie Indicatie)</v>
      </c>
      <c r="H921" s="14" t="str">
        <f aca="false">IF(B921="","",IFERROR(IF(INDEX(Intramuraal!$O:$O,MATCH(B921,Intramuraal!$A:$A,0))="","",INDEX(Intramuraal!$O:$O,MATCH(B921,Intramuraal!$A:$A,0))),IFERROR(IF(INDEX(GVS!$O:$O,MATCH(B921,GVS!$A:$A,0))="","",INDEX(GVS!$O:$O,MATCH(B921,GVS!$A:$A,0))),"")))</f>
        <v>3e lijn of later</v>
      </c>
      <c r="I921" s="14" t="s">
        <v>7532</v>
      </c>
      <c r="J921" s="14" t="s">
        <v>7678</v>
      </c>
      <c r="K921" s="16" t="s">
        <v>10916</v>
      </c>
      <c r="L921" s="14" t="s">
        <v>7549</v>
      </c>
      <c r="M921" s="14" t="s">
        <v>7536</v>
      </c>
      <c r="N921" s="16" t="s">
        <v>10917</v>
      </c>
      <c r="O921" s="14" t="s">
        <v>7633</v>
      </c>
      <c r="P921" s="14" t="s">
        <v>10918</v>
      </c>
      <c r="Q921" s="16"/>
      <c r="R921" s="14" t="s">
        <v>10919</v>
      </c>
      <c r="S921" s="14" t="s">
        <v>10915</v>
      </c>
      <c r="T921" s="15" t="n">
        <v>46289</v>
      </c>
      <c r="U921" s="14" t="s">
        <v>168</v>
      </c>
    </row>
    <row r="922" customFormat="false" ht="79.5" hidden="false" customHeight="true" outlineLevel="0" collapsed="false">
      <c r="A922" s="14" t="str">
        <f aca="false">IF(B922="","","ARG-"&amp;TEXT(ROW()-1,"0000"))</f>
        <v>ARG-0921</v>
      </c>
      <c r="B922" s="14" t="s">
        <v>3836</v>
      </c>
      <c r="C922" s="14" t="str">
        <f aca="false">IF(B922="","",IF(LEFT(B922,3)="INT","Intramuraal",IF(LEFT(B922,3)="GVS","GVS","")))</f>
        <v>GVS</v>
      </c>
      <c r="D922" s="14" t="str">
        <f aca="false">IF(B922="","",IFERROR(INDEX(Intramuraal!$F:$F,MATCH(B922,Intramuraal!$A:$A,0)),IFERROR(INDEX(GVS!$F:$F,MATCH(B922,GVS!$A:$A,0)),"onbekend ID")))</f>
        <v>roflumilast (Daxas®)</v>
      </c>
      <c r="E922" s="15" t="n">
        <f aca="false">IF(B922="","",IFERROR(IF(INDEX(Intramuraal!$C:$C,MATCH(B922,Intramuraal!$A:$A,0))="","",INDEX(Intramuraal!$C:$C,MATCH(B922,Intramuraal!$A:$A,0))),IFERROR(IF(INDEX(GVS!$C:$C,MATCH(B922,GVS!$A:$A,0))="","",INDEX(GVS!$C:$C,MATCH(B922,GVS!$A:$A,0))),"")))</f>
        <v>43312</v>
      </c>
      <c r="F922" s="14" t="str">
        <f aca="false">IF(B922="","",IFERROR(IF(INDEX(Intramuraal!$J:$J,MATCH(B922,Intramuraal!$A:$A,0))="","",INDEX(Intramuraal!$J:$J,MATCH(B922,Intramuraal!$A:$A,0))),IFERROR(IF(INDEX(GVS!$J:$J,MATCH(B922,GVS!$A:$A,0))="","",INDEX(GVS!$J:$J,MATCH(B922,GVS!$A:$A,0))),"")))</f>
        <v>Hart / vaat / long</v>
      </c>
      <c r="G922" s="14" t="str">
        <f aca="false">IF(B922="","",IFERROR(IF(INDEX(Intramuraal!$N:$N,MATCH(B922,Intramuraal!$A:$A,0))="","",INDEX(Intramuraal!$N:$N,MATCH(B922,Intramuraal!$A:$A,0))),IFERROR(IF(INDEX(GVS!$N:$N,MATCH(B922,GVS!$A:$A,0))="","",INDEX(GVS!$N:$N,MATCH(B922,GVS!$A:$A,0))),"")))</f>
        <v>Niet-oncologisch (zie Indicatie)</v>
      </c>
      <c r="H922" s="14" t="str">
        <f aca="false">IF(B922="","",IFERROR(IF(INDEX(Intramuraal!$O:$O,MATCH(B922,Intramuraal!$A:$A,0))="","",INDEX(Intramuraal!$O:$O,MATCH(B922,Intramuraal!$A:$A,0))),IFERROR(IF(INDEX(GVS!$O:$O,MATCH(B922,GVS!$A:$A,0))="","",INDEX(GVS!$O:$O,MATCH(B922,GVS!$A:$A,0))),"")))</f>
        <v>3e lijn of later</v>
      </c>
      <c r="I922" s="14" t="s">
        <v>7658</v>
      </c>
      <c r="J922" s="14" t="s">
        <v>7659</v>
      </c>
      <c r="K922" s="16" t="s">
        <v>10920</v>
      </c>
      <c r="L922" s="14" t="s">
        <v>7549</v>
      </c>
      <c r="M922" s="14" t="s">
        <v>7543</v>
      </c>
      <c r="N922" s="16" t="s">
        <v>10921</v>
      </c>
      <c r="O922" s="14" t="s">
        <v>7662</v>
      </c>
      <c r="P922" s="14" t="s">
        <v>10922</v>
      </c>
      <c r="Q922" s="16"/>
      <c r="R922" s="14" t="s">
        <v>10923</v>
      </c>
      <c r="S922" s="14" t="s">
        <v>10915</v>
      </c>
      <c r="T922" s="15" t="n">
        <v>46289</v>
      </c>
      <c r="U922" s="14" t="s">
        <v>168</v>
      </c>
    </row>
    <row r="923" customFormat="false" ht="57" hidden="false" customHeight="true" outlineLevel="0" collapsed="false">
      <c r="A923" s="14" t="str">
        <f aca="false">IF(B923="","","ARG-"&amp;TEXT(ROW()-1,"0000"))</f>
        <v>ARG-0922</v>
      </c>
      <c r="B923" s="14" t="s">
        <v>3836</v>
      </c>
      <c r="C923" s="14" t="str">
        <f aca="false">IF(B923="","",IF(LEFT(B923,3)="INT","Intramuraal",IF(LEFT(B923,3)="GVS","GVS","")))</f>
        <v>GVS</v>
      </c>
      <c r="D923" s="14" t="str">
        <f aca="false">IF(B923="","",IFERROR(INDEX(Intramuraal!$F:$F,MATCH(B923,Intramuraal!$A:$A,0)),IFERROR(INDEX(GVS!$F:$F,MATCH(B923,GVS!$A:$A,0)),"onbekend ID")))</f>
        <v>roflumilast (Daxas®)</v>
      </c>
      <c r="E923" s="15" t="n">
        <f aca="false">IF(B923="","",IFERROR(IF(INDEX(Intramuraal!$C:$C,MATCH(B923,Intramuraal!$A:$A,0))="","",INDEX(Intramuraal!$C:$C,MATCH(B923,Intramuraal!$A:$A,0))),IFERROR(IF(INDEX(GVS!$C:$C,MATCH(B923,GVS!$A:$A,0))="","",INDEX(GVS!$C:$C,MATCH(B923,GVS!$A:$A,0))),"")))</f>
        <v>43312</v>
      </c>
      <c r="F923" s="14" t="str">
        <f aca="false">IF(B923="","",IFERROR(IF(INDEX(Intramuraal!$J:$J,MATCH(B923,Intramuraal!$A:$A,0))="","",INDEX(Intramuraal!$J:$J,MATCH(B923,Intramuraal!$A:$A,0))),IFERROR(IF(INDEX(GVS!$J:$J,MATCH(B923,GVS!$A:$A,0))="","",INDEX(GVS!$J:$J,MATCH(B923,GVS!$A:$A,0))),"")))</f>
        <v>Hart / vaat / long</v>
      </c>
      <c r="G923" s="14" t="str">
        <f aca="false">IF(B923="","",IFERROR(IF(INDEX(Intramuraal!$N:$N,MATCH(B923,Intramuraal!$A:$A,0))="","",INDEX(Intramuraal!$N:$N,MATCH(B923,Intramuraal!$A:$A,0))),IFERROR(IF(INDEX(GVS!$N:$N,MATCH(B923,GVS!$A:$A,0))="","",INDEX(GVS!$N:$N,MATCH(B923,GVS!$A:$A,0))),"")))</f>
        <v>Niet-oncologisch (zie Indicatie)</v>
      </c>
      <c r="H923" s="14" t="str">
        <f aca="false">IF(B923="","",IFERROR(IF(INDEX(Intramuraal!$O:$O,MATCH(B923,Intramuraal!$A:$A,0))="","",INDEX(Intramuraal!$O:$O,MATCH(B923,Intramuraal!$A:$A,0))),IFERROR(IF(INDEX(GVS!$O:$O,MATCH(B923,GVS!$A:$A,0))="","",INDEX(GVS!$O:$O,MATCH(B923,GVS!$A:$A,0))),"")))</f>
        <v>3e lijn of later</v>
      </c>
      <c r="I923" s="14" t="s">
        <v>7574</v>
      </c>
      <c r="J923" s="14" t="s">
        <v>10667</v>
      </c>
      <c r="K923" s="16" t="s">
        <v>10924</v>
      </c>
      <c r="L923" s="14" t="s">
        <v>7566</v>
      </c>
      <c r="M923" s="14" t="s">
        <v>7543</v>
      </c>
      <c r="N923" s="16" t="s">
        <v>10925</v>
      </c>
      <c r="O923" s="14" t="s">
        <v>7607</v>
      </c>
      <c r="P923" s="14" t="s">
        <v>10926</v>
      </c>
      <c r="Q923" s="16"/>
      <c r="R923" s="14" t="s">
        <v>10927</v>
      </c>
      <c r="S923" s="14" t="s">
        <v>10915</v>
      </c>
      <c r="T923" s="15" t="n">
        <v>46289</v>
      </c>
      <c r="U923" s="14" t="s">
        <v>168</v>
      </c>
    </row>
    <row r="924" customFormat="false" ht="68.25" hidden="false" customHeight="true" outlineLevel="0" collapsed="false">
      <c r="A924" s="14" t="str">
        <f aca="false">IF(B924="","","ARG-"&amp;TEXT(ROW()-1,"0000"))</f>
        <v>ARG-0923</v>
      </c>
      <c r="B924" s="14" t="s">
        <v>3855</v>
      </c>
      <c r="C924" s="14" t="str">
        <f aca="false">IF(B924="","",IF(LEFT(B924,3)="INT","Intramuraal",IF(LEFT(B924,3)="GVS","GVS","")))</f>
        <v>GVS</v>
      </c>
      <c r="D924" s="14" t="str">
        <f aca="false">IF(B924="","",IFERROR(INDEX(Intramuraal!$F:$F,MATCH(B924,Intramuraal!$A:$A,0)),IFERROR(INDEX(GVS!$F:$F,MATCH(B924,GVS!$A:$A,0)),"onbekend ID")))</f>
        <v>verruiming bestaande bijlage 2 voorwaarden SGLT-2 remmers</v>
      </c>
      <c r="E924" s="15" t="n">
        <f aca="false">IF(B924="","",IFERROR(IF(INDEX(Intramuraal!$C:$C,MATCH(B924,Intramuraal!$A:$A,0))="","",INDEX(Intramuraal!$C:$C,MATCH(B924,Intramuraal!$A:$A,0))),IFERROR(IF(INDEX(GVS!$C:$C,MATCH(B924,GVS!$A:$A,0))="","",INDEX(GVS!$C:$C,MATCH(B924,GVS!$A:$A,0))),"")))</f>
        <v>43312</v>
      </c>
      <c r="F924" s="14" t="str">
        <f aca="false">IF(B924="","",IFERROR(IF(INDEX(Intramuraal!$J:$J,MATCH(B924,Intramuraal!$A:$A,0))="","",INDEX(Intramuraal!$J:$J,MATCH(B924,Intramuraal!$A:$A,0))),IFERROR(IF(INDEX(GVS!$J:$J,MATCH(B924,GVS!$A:$A,0))="","",INDEX(GVS!$J:$J,MATCH(B924,GVS!$A:$A,0))),"")))</f>
        <v>Stofwisseling / endocrinologie / zeldzaam</v>
      </c>
      <c r="G924" s="14" t="str">
        <f aca="false">IF(B924="","",IFERROR(IF(INDEX(Intramuraal!$N:$N,MATCH(B924,Intramuraal!$A:$A,0))="","",INDEX(Intramuraal!$N:$N,MATCH(B924,Intramuraal!$A:$A,0))),IFERROR(IF(INDEX(GVS!$N:$N,MATCH(B924,GVS!$A:$A,0))="","",INDEX(GVS!$N:$N,MATCH(B924,GVS!$A:$A,0))),"")))</f>
        <v>Niet-oncologisch (zie Indicatie)</v>
      </c>
      <c r="H924" s="14" t="str">
        <f aca="false">IF(B924="","",IFERROR(IF(INDEX(Intramuraal!$O:$O,MATCH(B924,Intramuraal!$A:$A,0))="","",INDEX(Intramuraal!$O:$O,MATCH(B924,Intramuraal!$A:$A,0))),IFERROR(IF(INDEX(GVS!$O:$O,MATCH(B924,GVS!$A:$A,0))="","",INDEX(GVS!$O:$O,MATCH(B924,GVS!$A:$A,0))),"")))</f>
        <v>3e lijn of later</v>
      </c>
      <c r="I924" s="14" t="s">
        <v>7532</v>
      </c>
      <c r="J924" s="14" t="s">
        <v>7678</v>
      </c>
      <c r="K924" s="16" t="s">
        <v>10928</v>
      </c>
      <c r="L924" s="14" t="s">
        <v>7586</v>
      </c>
      <c r="M924" s="14" t="s">
        <v>7536</v>
      </c>
      <c r="N924" s="16" t="s">
        <v>10929</v>
      </c>
      <c r="O924" s="14" t="s">
        <v>7633</v>
      </c>
      <c r="P924" s="14" t="s">
        <v>10930</v>
      </c>
      <c r="Q924" s="16"/>
      <c r="R924" s="14" t="s">
        <v>10931</v>
      </c>
      <c r="S924" s="14" t="s">
        <v>10915</v>
      </c>
      <c r="T924" s="15" t="n">
        <v>46289</v>
      </c>
      <c r="U924" s="14" t="s">
        <v>168</v>
      </c>
    </row>
    <row r="925" customFormat="false" ht="79.5" hidden="false" customHeight="true" outlineLevel="0" collapsed="false">
      <c r="A925" s="14" t="str">
        <f aca="false">IF(B925="","","ARG-"&amp;TEXT(ROW()-1,"0000"))</f>
        <v>ARG-0924</v>
      </c>
      <c r="B925" s="14" t="s">
        <v>3855</v>
      </c>
      <c r="C925" s="14" t="str">
        <f aca="false">IF(B925="","",IF(LEFT(B925,3)="INT","Intramuraal",IF(LEFT(B925,3)="GVS","GVS","")))</f>
        <v>GVS</v>
      </c>
      <c r="D925" s="14" t="str">
        <f aca="false">IF(B925="","",IFERROR(INDEX(Intramuraal!$F:$F,MATCH(B925,Intramuraal!$A:$A,0)),IFERROR(INDEX(GVS!$F:$F,MATCH(B925,GVS!$A:$A,0)),"onbekend ID")))</f>
        <v>verruiming bestaande bijlage 2 voorwaarden SGLT-2 remmers</v>
      </c>
      <c r="E925" s="15" t="n">
        <f aca="false">IF(B925="","",IFERROR(IF(INDEX(Intramuraal!$C:$C,MATCH(B925,Intramuraal!$A:$A,0))="","",INDEX(Intramuraal!$C:$C,MATCH(B925,Intramuraal!$A:$A,0))),IFERROR(IF(INDEX(GVS!$C:$C,MATCH(B925,GVS!$A:$A,0))="","",INDEX(GVS!$C:$C,MATCH(B925,GVS!$A:$A,0))),"")))</f>
        <v>43312</v>
      </c>
      <c r="F925" s="14" t="str">
        <f aca="false">IF(B925="","",IFERROR(IF(INDEX(Intramuraal!$J:$J,MATCH(B925,Intramuraal!$A:$A,0))="","",INDEX(Intramuraal!$J:$J,MATCH(B925,Intramuraal!$A:$A,0))),IFERROR(IF(INDEX(GVS!$J:$J,MATCH(B925,GVS!$A:$A,0))="","",INDEX(GVS!$J:$J,MATCH(B925,GVS!$A:$A,0))),"")))</f>
        <v>Stofwisseling / endocrinologie / zeldzaam</v>
      </c>
      <c r="G925" s="14" t="str">
        <f aca="false">IF(B925="","",IFERROR(IF(INDEX(Intramuraal!$N:$N,MATCH(B925,Intramuraal!$A:$A,0))="","",INDEX(Intramuraal!$N:$N,MATCH(B925,Intramuraal!$A:$A,0))),IFERROR(IF(INDEX(GVS!$N:$N,MATCH(B925,GVS!$A:$A,0))="","",INDEX(GVS!$N:$N,MATCH(B925,GVS!$A:$A,0))),"")))</f>
        <v>Niet-oncologisch (zie Indicatie)</v>
      </c>
      <c r="H925" s="14" t="str">
        <f aca="false">IF(B925="","",IFERROR(IF(INDEX(Intramuraal!$O:$O,MATCH(B925,Intramuraal!$A:$A,0))="","",INDEX(Intramuraal!$O:$O,MATCH(B925,Intramuraal!$A:$A,0))),IFERROR(IF(INDEX(GVS!$O:$O,MATCH(B925,GVS!$A:$A,0))="","",INDEX(GVS!$O:$O,MATCH(B925,GVS!$A:$A,0))),"")))</f>
        <v>3e lijn of later</v>
      </c>
      <c r="I925" s="14" t="s">
        <v>7532</v>
      </c>
      <c r="J925" s="14" t="s">
        <v>7673</v>
      </c>
      <c r="K925" s="16" t="s">
        <v>10932</v>
      </c>
      <c r="L925" s="14" t="s">
        <v>7586</v>
      </c>
      <c r="M925" s="14" t="s">
        <v>7543</v>
      </c>
      <c r="N925" s="16" t="s">
        <v>10933</v>
      </c>
      <c r="O925" s="14" t="s">
        <v>7633</v>
      </c>
      <c r="P925" s="14" t="s">
        <v>10934</v>
      </c>
      <c r="Q925" s="16"/>
      <c r="R925" s="14" t="s">
        <v>10935</v>
      </c>
      <c r="S925" s="14" t="s">
        <v>10915</v>
      </c>
      <c r="T925" s="15" t="n">
        <v>46289</v>
      </c>
      <c r="U925" s="14" t="s">
        <v>168</v>
      </c>
    </row>
    <row r="926" customFormat="false" ht="79.5" hidden="false" customHeight="true" outlineLevel="0" collapsed="false">
      <c r="A926" s="14" t="str">
        <f aca="false">IF(B926="","","ARG-"&amp;TEXT(ROW()-1,"0000"))</f>
        <v>ARG-0925</v>
      </c>
      <c r="B926" s="14" t="s">
        <v>3855</v>
      </c>
      <c r="C926" s="14" t="str">
        <f aca="false">IF(B926="","",IF(LEFT(B926,3)="INT","Intramuraal",IF(LEFT(B926,3)="GVS","GVS","")))</f>
        <v>GVS</v>
      </c>
      <c r="D926" s="14" t="str">
        <f aca="false">IF(B926="","",IFERROR(INDEX(Intramuraal!$F:$F,MATCH(B926,Intramuraal!$A:$A,0)),IFERROR(INDEX(GVS!$F:$F,MATCH(B926,GVS!$A:$A,0)),"onbekend ID")))</f>
        <v>verruiming bestaande bijlage 2 voorwaarden SGLT-2 remmers</v>
      </c>
      <c r="E926" s="15" t="n">
        <f aca="false">IF(B926="","",IFERROR(IF(INDEX(Intramuraal!$C:$C,MATCH(B926,Intramuraal!$A:$A,0))="","",INDEX(Intramuraal!$C:$C,MATCH(B926,Intramuraal!$A:$A,0))),IFERROR(IF(INDEX(GVS!$C:$C,MATCH(B926,GVS!$A:$A,0))="","",INDEX(GVS!$C:$C,MATCH(B926,GVS!$A:$A,0))),"")))</f>
        <v>43312</v>
      </c>
      <c r="F926" s="14" t="str">
        <f aca="false">IF(B926="","",IFERROR(IF(INDEX(Intramuraal!$J:$J,MATCH(B926,Intramuraal!$A:$A,0))="","",INDEX(Intramuraal!$J:$J,MATCH(B926,Intramuraal!$A:$A,0))),IFERROR(IF(INDEX(GVS!$J:$J,MATCH(B926,GVS!$A:$A,0))="","",INDEX(GVS!$J:$J,MATCH(B926,GVS!$A:$A,0))),"")))</f>
        <v>Stofwisseling / endocrinologie / zeldzaam</v>
      </c>
      <c r="G926" s="14" t="str">
        <f aca="false">IF(B926="","",IFERROR(IF(INDEX(Intramuraal!$N:$N,MATCH(B926,Intramuraal!$A:$A,0))="","",INDEX(Intramuraal!$N:$N,MATCH(B926,Intramuraal!$A:$A,0))),IFERROR(IF(INDEX(GVS!$N:$N,MATCH(B926,GVS!$A:$A,0))="","",INDEX(GVS!$N:$N,MATCH(B926,GVS!$A:$A,0))),"")))</f>
        <v>Niet-oncologisch (zie Indicatie)</v>
      </c>
      <c r="H926" s="14" t="str">
        <f aca="false">IF(B926="","",IFERROR(IF(INDEX(Intramuraal!$O:$O,MATCH(B926,Intramuraal!$A:$A,0))="","",INDEX(Intramuraal!$O:$O,MATCH(B926,Intramuraal!$A:$A,0))),IFERROR(IF(INDEX(GVS!$O:$O,MATCH(B926,GVS!$A:$A,0))="","",INDEX(GVS!$O:$O,MATCH(B926,GVS!$A:$A,0))),"")))</f>
        <v>3e lijn of later</v>
      </c>
      <c r="I926" s="14" t="s">
        <v>7570</v>
      </c>
      <c r="J926" s="14" t="s">
        <v>7564</v>
      </c>
      <c r="K926" s="16" t="s">
        <v>10936</v>
      </c>
      <c r="L926" s="14" t="s">
        <v>7566</v>
      </c>
      <c r="M926" s="14" t="s">
        <v>7536</v>
      </c>
      <c r="N926" s="16" t="s">
        <v>10937</v>
      </c>
      <c r="O926" s="14" t="s">
        <v>7607</v>
      </c>
      <c r="P926" s="14" t="s">
        <v>10938</v>
      </c>
      <c r="Q926" s="16"/>
      <c r="R926" s="14" t="s">
        <v>10939</v>
      </c>
      <c r="S926" s="14" t="s">
        <v>10915</v>
      </c>
      <c r="T926" s="15" t="n">
        <v>46289</v>
      </c>
      <c r="U926" s="14" t="s">
        <v>168</v>
      </c>
    </row>
    <row r="927" customFormat="false" ht="102" hidden="false" customHeight="true" outlineLevel="0" collapsed="false">
      <c r="A927" s="14" t="str">
        <f aca="false">IF(B927="","","ARG-"&amp;TEXT(ROW()-1,"0000"))</f>
        <v>ARG-0926</v>
      </c>
      <c r="B927" s="14" t="s">
        <v>3946</v>
      </c>
      <c r="C927" s="14" t="str">
        <f aca="false">IF(B927="","",IF(LEFT(B927,3)="INT","Intramuraal",IF(LEFT(B927,3)="GVS","GVS","")))</f>
        <v>GVS</v>
      </c>
      <c r="D927" s="14" t="str">
        <f aca="false">IF(B927="","",IFERROR(INDEX(Intramuraal!$F:$F,MATCH(B927,Intramuraal!$A:$A,0)),IFERROR(INDEX(GVS!$F:$F,MATCH(B927,GVS!$A:$A,0)),"onbekend ID")))</f>
        <v>chenodeoxycholzuur (Chenodeoxycholic acid Leadiant®)</v>
      </c>
      <c r="E927" s="15" t="n">
        <f aca="false">IF(B927="","",IFERROR(IF(INDEX(Intramuraal!$C:$C,MATCH(B927,Intramuraal!$A:$A,0))="","",INDEX(Intramuraal!$C:$C,MATCH(B927,Intramuraal!$A:$A,0))),IFERROR(IF(INDEX(GVS!$C:$C,MATCH(B927,GVS!$A:$A,0))="","",INDEX(GVS!$C:$C,MATCH(B927,GVS!$A:$A,0))),"")))</f>
        <v>43426</v>
      </c>
      <c r="F927" s="14" t="str">
        <f aca="false">IF(B927="","",IFERROR(IF(INDEX(Intramuraal!$J:$J,MATCH(B927,Intramuraal!$A:$A,0))="","",INDEX(Intramuraal!$J:$J,MATCH(B927,Intramuraal!$A:$A,0))),IFERROR(IF(INDEX(GVS!$J:$J,MATCH(B927,GVS!$A:$A,0))="","",INDEX(GVS!$J:$J,MATCH(B927,GVS!$A:$A,0))),"")))</f>
        <v>Overig</v>
      </c>
      <c r="G927" s="14" t="str">
        <f aca="false">IF(B927="","",IFERROR(IF(INDEX(Intramuraal!$N:$N,MATCH(B927,Intramuraal!$A:$A,0))="","",INDEX(Intramuraal!$N:$N,MATCH(B927,Intramuraal!$A:$A,0))),IFERROR(IF(INDEX(GVS!$N:$N,MATCH(B927,GVS!$A:$A,0))="","",INDEX(GVS!$N:$N,MATCH(B927,GVS!$A:$A,0))),"")))</f>
        <v>Niet-oncologisch (zie Indicatie)</v>
      </c>
      <c r="H927" s="14" t="str">
        <f aca="false">IF(B927="","",IFERROR(IF(INDEX(Intramuraal!$O:$O,MATCH(B927,Intramuraal!$A:$A,0))="","",INDEX(Intramuraal!$O:$O,MATCH(B927,Intramuraal!$A:$A,0))),IFERROR(IF(INDEX(GVS!$O:$O,MATCH(B927,GVS!$A:$A,0))="","",INDEX(GVS!$O:$O,MATCH(B927,GVS!$A:$A,0))),"")))</f>
        <v>1e lijn</v>
      </c>
      <c r="I927" s="14" t="s">
        <v>7532</v>
      </c>
      <c r="J927" s="14" t="s">
        <v>7547</v>
      </c>
      <c r="K927" s="16" t="s">
        <v>10940</v>
      </c>
      <c r="L927" s="14" t="s">
        <v>7535</v>
      </c>
      <c r="M927" s="14" t="s">
        <v>7536</v>
      </c>
      <c r="N927" s="16" t="s">
        <v>10941</v>
      </c>
      <c r="O927" s="14" t="s">
        <v>7607</v>
      </c>
      <c r="P927" s="14" t="s">
        <v>10942</v>
      </c>
      <c r="Q927" s="16"/>
      <c r="R927" s="14" t="s">
        <v>10943</v>
      </c>
      <c r="S927" s="14" t="s">
        <v>10915</v>
      </c>
      <c r="T927" s="15" t="n">
        <v>46289</v>
      </c>
      <c r="U927" s="14" t="s">
        <v>168</v>
      </c>
    </row>
    <row r="928" customFormat="false" ht="79.5" hidden="false" customHeight="true" outlineLevel="0" collapsed="false">
      <c r="A928" s="14" t="str">
        <f aca="false">IF(B928="","","ARG-"&amp;TEXT(ROW()-1,"0000"))</f>
        <v>ARG-0927</v>
      </c>
      <c r="B928" s="14" t="s">
        <v>3946</v>
      </c>
      <c r="C928" s="14" t="str">
        <f aca="false">IF(B928="","",IF(LEFT(B928,3)="INT","Intramuraal",IF(LEFT(B928,3)="GVS","GVS","")))</f>
        <v>GVS</v>
      </c>
      <c r="D928" s="14" t="str">
        <f aca="false">IF(B928="","",IFERROR(INDEX(Intramuraal!$F:$F,MATCH(B928,Intramuraal!$A:$A,0)),IFERROR(INDEX(GVS!$F:$F,MATCH(B928,GVS!$A:$A,0)),"onbekend ID")))</f>
        <v>chenodeoxycholzuur (Chenodeoxycholic acid Leadiant®)</v>
      </c>
      <c r="E928" s="15" t="n">
        <f aca="false">IF(B928="","",IFERROR(IF(INDEX(Intramuraal!$C:$C,MATCH(B928,Intramuraal!$A:$A,0))="","",INDEX(Intramuraal!$C:$C,MATCH(B928,Intramuraal!$A:$A,0))),IFERROR(IF(INDEX(GVS!$C:$C,MATCH(B928,GVS!$A:$A,0))="","",INDEX(GVS!$C:$C,MATCH(B928,GVS!$A:$A,0))),"")))</f>
        <v>43426</v>
      </c>
      <c r="F928" s="14" t="str">
        <f aca="false">IF(B928="","",IFERROR(IF(INDEX(Intramuraal!$J:$J,MATCH(B928,Intramuraal!$A:$A,0))="","",INDEX(Intramuraal!$J:$J,MATCH(B928,Intramuraal!$A:$A,0))),IFERROR(IF(INDEX(GVS!$J:$J,MATCH(B928,GVS!$A:$A,0))="","",INDEX(GVS!$J:$J,MATCH(B928,GVS!$A:$A,0))),"")))</f>
        <v>Overig</v>
      </c>
      <c r="G928" s="14" t="str">
        <f aca="false">IF(B928="","",IFERROR(IF(INDEX(Intramuraal!$N:$N,MATCH(B928,Intramuraal!$A:$A,0))="","",INDEX(Intramuraal!$N:$N,MATCH(B928,Intramuraal!$A:$A,0))),IFERROR(IF(INDEX(GVS!$N:$N,MATCH(B928,GVS!$A:$A,0))="","",INDEX(GVS!$N:$N,MATCH(B928,GVS!$A:$A,0))),"")))</f>
        <v>Niet-oncologisch (zie Indicatie)</v>
      </c>
      <c r="H928" s="14" t="str">
        <f aca="false">IF(B928="","",IFERROR(IF(INDEX(Intramuraal!$O:$O,MATCH(B928,Intramuraal!$A:$A,0))="","",INDEX(Intramuraal!$O:$O,MATCH(B928,Intramuraal!$A:$A,0))),IFERROR(IF(INDEX(GVS!$O:$O,MATCH(B928,GVS!$A:$A,0))="","",INDEX(GVS!$O:$O,MATCH(B928,GVS!$A:$A,0))),"")))</f>
        <v>1e lijn</v>
      </c>
      <c r="I928" s="14" t="s">
        <v>7580</v>
      </c>
      <c r="J928" s="14" t="s">
        <v>7604</v>
      </c>
      <c r="K928" s="16" t="s">
        <v>10944</v>
      </c>
      <c r="L928" s="14" t="s">
        <v>7586</v>
      </c>
      <c r="M928" s="14" t="s">
        <v>7536</v>
      </c>
      <c r="N928" s="16" t="s">
        <v>10945</v>
      </c>
      <c r="O928" s="14" t="s">
        <v>7607</v>
      </c>
      <c r="P928" s="14" t="s">
        <v>10946</v>
      </c>
      <c r="Q928" s="16"/>
      <c r="R928" s="14" t="s">
        <v>10947</v>
      </c>
      <c r="S928" s="14" t="s">
        <v>10915</v>
      </c>
      <c r="T928" s="15" t="n">
        <v>46289</v>
      </c>
      <c r="U928" s="14" t="s">
        <v>168</v>
      </c>
    </row>
    <row r="929" customFormat="false" ht="57" hidden="false" customHeight="true" outlineLevel="0" collapsed="false">
      <c r="A929" s="14" t="str">
        <f aca="false">IF(B929="","","ARG-"&amp;TEXT(ROW()-1,"0000"))</f>
        <v>ARG-0928</v>
      </c>
      <c r="B929" s="14" t="s">
        <v>3946</v>
      </c>
      <c r="C929" s="14" t="str">
        <f aca="false">IF(B929="","",IF(LEFT(B929,3)="INT","Intramuraal",IF(LEFT(B929,3)="GVS","GVS","")))</f>
        <v>GVS</v>
      </c>
      <c r="D929" s="14" t="str">
        <f aca="false">IF(B929="","",IFERROR(INDEX(Intramuraal!$F:$F,MATCH(B929,Intramuraal!$A:$A,0)),IFERROR(INDEX(GVS!$F:$F,MATCH(B929,GVS!$A:$A,0)),"onbekend ID")))</f>
        <v>chenodeoxycholzuur (Chenodeoxycholic acid Leadiant®)</v>
      </c>
      <c r="E929" s="15" t="n">
        <f aca="false">IF(B929="","",IFERROR(IF(INDEX(Intramuraal!$C:$C,MATCH(B929,Intramuraal!$A:$A,0))="","",INDEX(Intramuraal!$C:$C,MATCH(B929,Intramuraal!$A:$A,0))),IFERROR(IF(INDEX(GVS!$C:$C,MATCH(B929,GVS!$A:$A,0))="","",INDEX(GVS!$C:$C,MATCH(B929,GVS!$A:$A,0))),"")))</f>
        <v>43426</v>
      </c>
      <c r="F929" s="14" t="str">
        <f aca="false">IF(B929="","",IFERROR(IF(INDEX(Intramuraal!$J:$J,MATCH(B929,Intramuraal!$A:$A,0))="","",INDEX(Intramuraal!$J:$J,MATCH(B929,Intramuraal!$A:$A,0))),IFERROR(IF(INDEX(GVS!$J:$J,MATCH(B929,GVS!$A:$A,0))="","",INDEX(GVS!$J:$J,MATCH(B929,GVS!$A:$A,0))),"")))</f>
        <v>Overig</v>
      </c>
      <c r="G929" s="14" t="str">
        <f aca="false">IF(B929="","",IFERROR(IF(INDEX(Intramuraal!$N:$N,MATCH(B929,Intramuraal!$A:$A,0))="","",INDEX(Intramuraal!$N:$N,MATCH(B929,Intramuraal!$A:$A,0))),IFERROR(IF(INDEX(GVS!$N:$N,MATCH(B929,GVS!$A:$A,0))="","",INDEX(GVS!$N:$N,MATCH(B929,GVS!$A:$A,0))),"")))</f>
        <v>Niet-oncologisch (zie Indicatie)</v>
      </c>
      <c r="H929" s="14" t="str">
        <f aca="false">IF(B929="","",IFERROR(IF(INDEX(Intramuraal!$O:$O,MATCH(B929,Intramuraal!$A:$A,0))="","",INDEX(Intramuraal!$O:$O,MATCH(B929,Intramuraal!$A:$A,0))),IFERROR(IF(INDEX(GVS!$O:$O,MATCH(B929,GVS!$A:$A,0))="","",INDEX(GVS!$O:$O,MATCH(B929,GVS!$A:$A,0))),"")))</f>
        <v>1e lijn</v>
      </c>
      <c r="I929" s="14" t="s">
        <v>7658</v>
      </c>
      <c r="J929" s="14" t="s">
        <v>7659</v>
      </c>
      <c r="K929" s="16" t="s">
        <v>10948</v>
      </c>
      <c r="L929" s="14" t="s">
        <v>7566</v>
      </c>
      <c r="M929" s="14" t="s">
        <v>7543</v>
      </c>
      <c r="N929" s="16" t="s">
        <v>10949</v>
      </c>
      <c r="O929" s="14" t="s">
        <v>7662</v>
      </c>
      <c r="P929" s="14" t="s">
        <v>10950</v>
      </c>
      <c r="Q929" s="16"/>
      <c r="R929" s="14" t="s">
        <v>10951</v>
      </c>
      <c r="S929" s="14" t="s">
        <v>10915</v>
      </c>
      <c r="T929" s="15" t="n">
        <v>46289</v>
      </c>
      <c r="U929" s="14" t="s">
        <v>168</v>
      </c>
    </row>
    <row r="930" customFormat="false" ht="102" hidden="false" customHeight="true" outlineLevel="0" collapsed="false">
      <c r="A930" s="14" t="str">
        <f aca="false">IF(B930="","","ARG-"&amp;TEXT(ROW()-1,"0000"))</f>
        <v>ARG-0929</v>
      </c>
      <c r="B930" s="14" t="s">
        <v>3946</v>
      </c>
      <c r="C930" s="14" t="str">
        <f aca="false">IF(B930="","",IF(LEFT(B930,3)="INT","Intramuraal",IF(LEFT(B930,3)="GVS","GVS","")))</f>
        <v>GVS</v>
      </c>
      <c r="D930" s="14" t="str">
        <f aca="false">IF(B930="","",IFERROR(INDEX(Intramuraal!$F:$F,MATCH(B930,Intramuraal!$A:$A,0)),IFERROR(INDEX(GVS!$F:$F,MATCH(B930,GVS!$A:$A,0)),"onbekend ID")))</f>
        <v>chenodeoxycholzuur (Chenodeoxycholic acid Leadiant®)</v>
      </c>
      <c r="E930" s="15" t="n">
        <f aca="false">IF(B930="","",IFERROR(IF(INDEX(Intramuraal!$C:$C,MATCH(B930,Intramuraal!$A:$A,0))="","",INDEX(Intramuraal!$C:$C,MATCH(B930,Intramuraal!$A:$A,0))),IFERROR(IF(INDEX(GVS!$C:$C,MATCH(B930,GVS!$A:$A,0))="","",INDEX(GVS!$C:$C,MATCH(B930,GVS!$A:$A,0))),"")))</f>
        <v>43426</v>
      </c>
      <c r="F930" s="14" t="str">
        <f aca="false">IF(B930="","",IFERROR(IF(INDEX(Intramuraal!$J:$J,MATCH(B930,Intramuraal!$A:$A,0))="","",INDEX(Intramuraal!$J:$J,MATCH(B930,Intramuraal!$A:$A,0))),IFERROR(IF(INDEX(GVS!$J:$J,MATCH(B930,GVS!$A:$A,0))="","",INDEX(GVS!$J:$J,MATCH(B930,GVS!$A:$A,0))),"")))</f>
        <v>Overig</v>
      </c>
      <c r="G930" s="14" t="str">
        <f aca="false">IF(B930="","",IFERROR(IF(INDEX(Intramuraal!$N:$N,MATCH(B930,Intramuraal!$A:$A,0))="","",INDEX(Intramuraal!$N:$N,MATCH(B930,Intramuraal!$A:$A,0))),IFERROR(IF(INDEX(GVS!$N:$N,MATCH(B930,GVS!$A:$A,0))="","",INDEX(GVS!$N:$N,MATCH(B930,GVS!$A:$A,0))),"")))</f>
        <v>Niet-oncologisch (zie Indicatie)</v>
      </c>
      <c r="H930" s="14" t="str">
        <f aca="false">IF(B930="","",IFERROR(IF(INDEX(Intramuraal!$O:$O,MATCH(B930,Intramuraal!$A:$A,0))="","",INDEX(Intramuraal!$O:$O,MATCH(B930,Intramuraal!$A:$A,0))),IFERROR(IF(INDEX(GVS!$O:$O,MATCH(B930,GVS!$A:$A,0))="","",INDEX(GVS!$O:$O,MATCH(B930,GVS!$A:$A,0))),"")))</f>
        <v>1e lijn</v>
      </c>
      <c r="I930" s="14" t="s">
        <v>7617</v>
      </c>
      <c r="J930" s="14" t="s">
        <v>10625</v>
      </c>
      <c r="K930" s="16" t="s">
        <v>10952</v>
      </c>
      <c r="L930" s="14" t="s">
        <v>7566</v>
      </c>
      <c r="M930" s="14" t="s">
        <v>7543</v>
      </c>
      <c r="N930" s="16" t="s">
        <v>10953</v>
      </c>
      <c r="O930" s="14" t="s">
        <v>7607</v>
      </c>
      <c r="P930" s="14" t="s">
        <v>10954</v>
      </c>
      <c r="Q930" s="16"/>
      <c r="R930" s="14" t="s">
        <v>10955</v>
      </c>
      <c r="S930" s="14" t="s">
        <v>10915</v>
      </c>
      <c r="T930" s="15" t="n">
        <v>46289</v>
      </c>
      <c r="U930" s="14" t="s">
        <v>168</v>
      </c>
    </row>
    <row r="931" customFormat="false" ht="79.5" hidden="false" customHeight="true" outlineLevel="0" collapsed="false">
      <c r="A931" s="14" t="str">
        <f aca="false">IF(B931="","","ARG-"&amp;TEXT(ROW()-1,"0000"))</f>
        <v>ARG-0930</v>
      </c>
      <c r="B931" s="14" t="s">
        <v>3996</v>
      </c>
      <c r="C931" s="14" t="str">
        <f aca="false">IF(B931="","",IF(LEFT(B931,3)="INT","Intramuraal",IF(LEFT(B931,3)="GVS","GVS","")))</f>
        <v>GVS</v>
      </c>
      <c r="D931" s="14" t="str">
        <f aca="false">IF(B931="","",IFERROR(INDEX(Intramuraal!$F:$F,MATCH(B931,Intramuraal!$A:$A,0)),IFERROR(INDEX(GVS!$F:$F,MATCH(B931,GVS!$A:$A,0)),"onbekend ID")))</f>
        <v>lesinurad (Zurampic®)</v>
      </c>
      <c r="E931" s="15" t="n">
        <f aca="false">IF(B931="","",IFERROR(IF(INDEX(Intramuraal!$C:$C,MATCH(B931,Intramuraal!$A:$A,0))="","",INDEX(Intramuraal!$C:$C,MATCH(B931,Intramuraal!$A:$A,0))),IFERROR(IF(INDEX(GVS!$C:$C,MATCH(B931,GVS!$A:$A,0))="","",INDEX(GVS!$C:$C,MATCH(B931,GVS!$A:$A,0))),"")))</f>
        <v>43438</v>
      </c>
      <c r="F931" s="14" t="str">
        <f aca="false">IF(B931="","",IFERROR(IF(INDEX(Intramuraal!$J:$J,MATCH(B931,Intramuraal!$A:$A,0))="","",INDEX(Intramuraal!$J:$J,MATCH(B931,Intramuraal!$A:$A,0))),IFERROR(IF(INDEX(GVS!$J:$J,MATCH(B931,GVS!$A:$A,0))="","",INDEX(GVS!$J:$J,MATCH(B931,GVS!$A:$A,0))),"")))</f>
        <v>Overig</v>
      </c>
      <c r="G931" s="14" t="str">
        <f aca="false">IF(B931="","",IFERROR(IF(INDEX(Intramuraal!$N:$N,MATCH(B931,Intramuraal!$A:$A,0))="","",INDEX(Intramuraal!$N:$N,MATCH(B931,Intramuraal!$A:$A,0))),IFERROR(IF(INDEX(GVS!$N:$N,MATCH(B931,GVS!$A:$A,0))="","",INDEX(GVS!$N:$N,MATCH(B931,GVS!$A:$A,0))),"")))</f>
        <v>Niet-oncologisch (zie Indicatie)</v>
      </c>
      <c r="H931" s="14" t="str">
        <f aca="false">IF(B931="","",IFERROR(IF(INDEX(Intramuraal!$O:$O,MATCH(B931,Intramuraal!$A:$A,0))="","",INDEX(Intramuraal!$O:$O,MATCH(B931,Intramuraal!$A:$A,0))),IFERROR(IF(INDEX(GVS!$O:$O,MATCH(B931,GVS!$A:$A,0))="","",INDEX(GVS!$O:$O,MATCH(B931,GVS!$A:$A,0))),"")))</f>
        <v>2e lijn</v>
      </c>
      <c r="I931" s="14" t="s">
        <v>7532</v>
      </c>
      <c r="J931" s="14" t="s">
        <v>7564</v>
      </c>
      <c r="K931" s="16" t="s">
        <v>10956</v>
      </c>
      <c r="L931" s="14" t="s">
        <v>7586</v>
      </c>
      <c r="M931" s="14" t="s">
        <v>7536</v>
      </c>
      <c r="N931" s="16" t="s">
        <v>10957</v>
      </c>
      <c r="O931" s="14" t="s">
        <v>7633</v>
      </c>
      <c r="P931" s="14" t="s">
        <v>10958</v>
      </c>
      <c r="Q931" s="16"/>
      <c r="R931" s="14" t="s">
        <v>10959</v>
      </c>
      <c r="S931" s="14" t="s">
        <v>10915</v>
      </c>
      <c r="T931" s="15" t="n">
        <v>46289</v>
      </c>
      <c r="U931" s="14" t="s">
        <v>168</v>
      </c>
    </row>
    <row r="932" customFormat="false" ht="57" hidden="false" customHeight="true" outlineLevel="0" collapsed="false">
      <c r="A932" s="14" t="str">
        <f aca="false">IF(B932="","","ARG-"&amp;TEXT(ROW()-1,"0000"))</f>
        <v>ARG-0931</v>
      </c>
      <c r="B932" s="14" t="s">
        <v>3996</v>
      </c>
      <c r="C932" s="14" t="str">
        <f aca="false">IF(B932="","",IF(LEFT(B932,3)="INT","Intramuraal",IF(LEFT(B932,3)="GVS","GVS","")))</f>
        <v>GVS</v>
      </c>
      <c r="D932" s="14" t="str">
        <f aca="false">IF(B932="","",IFERROR(INDEX(Intramuraal!$F:$F,MATCH(B932,Intramuraal!$A:$A,0)),IFERROR(INDEX(GVS!$F:$F,MATCH(B932,GVS!$A:$A,0)),"onbekend ID")))</f>
        <v>lesinurad (Zurampic®)</v>
      </c>
      <c r="E932" s="15" t="n">
        <f aca="false">IF(B932="","",IFERROR(IF(INDEX(Intramuraal!$C:$C,MATCH(B932,Intramuraal!$A:$A,0))="","",INDEX(Intramuraal!$C:$C,MATCH(B932,Intramuraal!$A:$A,0))),IFERROR(IF(INDEX(GVS!$C:$C,MATCH(B932,GVS!$A:$A,0))="","",INDEX(GVS!$C:$C,MATCH(B932,GVS!$A:$A,0))),"")))</f>
        <v>43438</v>
      </c>
      <c r="F932" s="14" t="str">
        <f aca="false">IF(B932="","",IFERROR(IF(INDEX(Intramuraal!$J:$J,MATCH(B932,Intramuraal!$A:$A,0))="","",INDEX(Intramuraal!$J:$J,MATCH(B932,Intramuraal!$A:$A,0))),IFERROR(IF(INDEX(GVS!$J:$J,MATCH(B932,GVS!$A:$A,0))="","",INDEX(GVS!$J:$J,MATCH(B932,GVS!$A:$A,0))),"")))</f>
        <v>Overig</v>
      </c>
      <c r="G932" s="14" t="str">
        <f aca="false">IF(B932="","",IFERROR(IF(INDEX(Intramuraal!$N:$N,MATCH(B932,Intramuraal!$A:$A,0))="","",INDEX(Intramuraal!$N:$N,MATCH(B932,Intramuraal!$A:$A,0))),IFERROR(IF(INDEX(GVS!$N:$N,MATCH(B932,GVS!$A:$A,0))="","",INDEX(GVS!$N:$N,MATCH(B932,GVS!$A:$A,0))),"")))</f>
        <v>Niet-oncologisch (zie Indicatie)</v>
      </c>
      <c r="H932" s="14" t="str">
        <f aca="false">IF(B932="","",IFERROR(IF(INDEX(Intramuraal!$O:$O,MATCH(B932,Intramuraal!$A:$A,0))="","",INDEX(Intramuraal!$O:$O,MATCH(B932,Intramuraal!$A:$A,0))),IFERROR(IF(INDEX(GVS!$O:$O,MATCH(B932,GVS!$A:$A,0))="","",INDEX(GVS!$O:$O,MATCH(B932,GVS!$A:$A,0))),"")))</f>
        <v>2e lijn</v>
      </c>
      <c r="I932" s="14" t="s">
        <v>7570</v>
      </c>
      <c r="J932" s="14" t="s">
        <v>10625</v>
      </c>
      <c r="K932" s="16" t="s">
        <v>10960</v>
      </c>
      <c r="L932" s="14" t="s">
        <v>7566</v>
      </c>
      <c r="M932" s="14" t="s">
        <v>7550</v>
      </c>
      <c r="N932" s="16" t="s">
        <v>10961</v>
      </c>
      <c r="O932" s="14" t="s">
        <v>7607</v>
      </c>
      <c r="P932" s="14" t="s">
        <v>10962</v>
      </c>
      <c r="Q932" s="16"/>
      <c r="R932" s="14" t="s">
        <v>10963</v>
      </c>
      <c r="S932" s="14" t="s">
        <v>10915</v>
      </c>
      <c r="T932" s="15" t="n">
        <v>46289</v>
      </c>
      <c r="U932" s="14" t="s">
        <v>168</v>
      </c>
    </row>
    <row r="933" customFormat="false" ht="68.25" hidden="false" customHeight="true" outlineLevel="0" collapsed="false">
      <c r="A933" s="14" t="str">
        <f aca="false">IF(B933="","","ARG-"&amp;TEXT(ROW()-1,"0000"))</f>
        <v>ARG-0932</v>
      </c>
      <c r="B933" s="14" t="s">
        <v>3996</v>
      </c>
      <c r="C933" s="14" t="str">
        <f aca="false">IF(B933="","",IF(LEFT(B933,3)="INT","Intramuraal",IF(LEFT(B933,3)="GVS","GVS","")))</f>
        <v>GVS</v>
      </c>
      <c r="D933" s="14" t="str">
        <f aca="false">IF(B933="","",IFERROR(INDEX(Intramuraal!$F:$F,MATCH(B933,Intramuraal!$A:$A,0)),IFERROR(INDEX(GVS!$F:$F,MATCH(B933,GVS!$A:$A,0)),"onbekend ID")))</f>
        <v>lesinurad (Zurampic®)</v>
      </c>
      <c r="E933" s="15" t="n">
        <f aca="false">IF(B933="","",IFERROR(IF(INDEX(Intramuraal!$C:$C,MATCH(B933,Intramuraal!$A:$A,0))="","",INDEX(Intramuraal!$C:$C,MATCH(B933,Intramuraal!$A:$A,0))),IFERROR(IF(INDEX(GVS!$C:$C,MATCH(B933,GVS!$A:$A,0))="","",INDEX(GVS!$C:$C,MATCH(B933,GVS!$A:$A,0))),"")))</f>
        <v>43438</v>
      </c>
      <c r="F933" s="14" t="str">
        <f aca="false">IF(B933="","",IFERROR(IF(INDEX(Intramuraal!$J:$J,MATCH(B933,Intramuraal!$A:$A,0))="","",INDEX(Intramuraal!$J:$J,MATCH(B933,Intramuraal!$A:$A,0))),IFERROR(IF(INDEX(GVS!$J:$J,MATCH(B933,GVS!$A:$A,0))="","",INDEX(GVS!$J:$J,MATCH(B933,GVS!$A:$A,0))),"")))</f>
        <v>Overig</v>
      </c>
      <c r="G933" s="14" t="str">
        <f aca="false">IF(B933="","",IFERROR(IF(INDEX(Intramuraal!$N:$N,MATCH(B933,Intramuraal!$A:$A,0))="","",INDEX(Intramuraal!$N:$N,MATCH(B933,Intramuraal!$A:$A,0))),IFERROR(IF(INDEX(GVS!$N:$N,MATCH(B933,GVS!$A:$A,0))="","",INDEX(GVS!$N:$N,MATCH(B933,GVS!$A:$A,0))),"")))</f>
        <v>Niet-oncologisch (zie Indicatie)</v>
      </c>
      <c r="H933" s="14" t="str">
        <f aca="false">IF(B933="","",IFERROR(IF(INDEX(Intramuraal!$O:$O,MATCH(B933,Intramuraal!$A:$A,0))="","",INDEX(Intramuraal!$O:$O,MATCH(B933,Intramuraal!$A:$A,0))),IFERROR(IF(INDEX(GVS!$O:$O,MATCH(B933,GVS!$A:$A,0))="","",INDEX(GVS!$O:$O,MATCH(B933,GVS!$A:$A,0))),"")))</f>
        <v>2e lijn</v>
      </c>
      <c r="I933" s="14" t="s">
        <v>7574</v>
      </c>
      <c r="J933" s="14" t="s">
        <v>7903</v>
      </c>
      <c r="K933" s="16" t="s">
        <v>10964</v>
      </c>
      <c r="L933" s="14" t="s">
        <v>7566</v>
      </c>
      <c r="M933" s="14" t="s">
        <v>7550</v>
      </c>
      <c r="N933" s="16" t="s">
        <v>10965</v>
      </c>
      <c r="O933" s="14" t="s">
        <v>7633</v>
      </c>
      <c r="P933" s="14" t="s">
        <v>10966</v>
      </c>
      <c r="Q933" s="16"/>
      <c r="R933" s="14" t="s">
        <v>10967</v>
      </c>
      <c r="S933" s="14" t="s">
        <v>10915</v>
      </c>
      <c r="T933" s="15" t="n">
        <v>46289</v>
      </c>
      <c r="U933" s="14" t="s">
        <v>168</v>
      </c>
    </row>
    <row r="934" customFormat="false" ht="68.25" hidden="false" customHeight="true" outlineLevel="0" collapsed="false">
      <c r="A934" s="14" t="str">
        <f aca="false">IF(B934="","","ARG-"&amp;TEXT(ROW()-1,"0000"))</f>
        <v>ARG-0933</v>
      </c>
      <c r="B934" s="14" t="s">
        <v>4024</v>
      </c>
      <c r="C934" s="14" t="str">
        <f aca="false">IF(B934="","",IF(LEFT(B934,3)="INT","Intramuraal",IF(LEFT(B934,3)="GVS","GVS","")))</f>
        <v>GVS</v>
      </c>
      <c r="D934" s="14" t="str">
        <f aca="false">IF(B934="","",IFERROR(INDEX(Intramuraal!$F:$F,MATCH(B934,Intramuraal!$A:$A,0)),IFERROR(INDEX(GVS!$F:$F,MATCH(B934,GVS!$A:$A,0)),"onbekend ID")))</f>
        <v>evolocumab (Repatha®) herbeoordeling aanpassing bijlage 2 voorwaarden</v>
      </c>
      <c r="E934" s="15" t="n">
        <f aca="false">IF(B934="","",IFERROR(IF(INDEX(Intramuraal!$C:$C,MATCH(B934,Intramuraal!$A:$A,0))="","",INDEX(Intramuraal!$C:$C,MATCH(B934,Intramuraal!$A:$A,0))),IFERROR(IF(INDEX(GVS!$C:$C,MATCH(B934,GVS!$A:$A,0))="","",INDEX(GVS!$C:$C,MATCH(B934,GVS!$A:$A,0))),"")))</f>
        <v>43488</v>
      </c>
      <c r="F934" s="14" t="str">
        <f aca="false">IF(B934="","",IFERROR(IF(INDEX(Intramuraal!$J:$J,MATCH(B934,Intramuraal!$A:$A,0))="","",INDEX(Intramuraal!$J:$J,MATCH(B934,Intramuraal!$A:$A,0))),IFERROR(IF(INDEX(GVS!$J:$J,MATCH(B934,GVS!$A:$A,0))="","",INDEX(GVS!$J:$J,MATCH(B934,GVS!$A:$A,0))),"")))</f>
        <v>Overig</v>
      </c>
      <c r="G934" s="14" t="str">
        <f aca="false">IF(B934="","",IFERROR(IF(INDEX(Intramuraal!$N:$N,MATCH(B934,Intramuraal!$A:$A,0))="","",INDEX(Intramuraal!$N:$N,MATCH(B934,Intramuraal!$A:$A,0))),IFERROR(IF(INDEX(GVS!$N:$N,MATCH(B934,GVS!$A:$A,0))="","",INDEX(GVS!$N:$N,MATCH(B934,GVS!$A:$A,0))),"")))</f>
        <v>Niet-oncologisch (zie Indicatie)</v>
      </c>
      <c r="H934" s="14" t="str">
        <f aca="false">IF(B934="","",IFERROR(IF(INDEX(Intramuraal!$O:$O,MATCH(B934,Intramuraal!$A:$A,0))="","",INDEX(Intramuraal!$O:$O,MATCH(B934,Intramuraal!$A:$A,0))),IFERROR(IF(INDEX(GVS!$O:$O,MATCH(B934,GVS!$A:$A,0))="","",INDEX(GVS!$O:$O,MATCH(B934,GVS!$A:$A,0))),"")))</f>
        <v>3e lijn of later</v>
      </c>
      <c r="I934" s="14" t="s">
        <v>7532</v>
      </c>
      <c r="J934" s="14" t="s">
        <v>7564</v>
      </c>
      <c r="K934" s="16" t="s">
        <v>10968</v>
      </c>
      <c r="L934" s="14" t="s">
        <v>7586</v>
      </c>
      <c r="M934" s="14" t="s">
        <v>7536</v>
      </c>
      <c r="N934" s="16" t="s">
        <v>10969</v>
      </c>
      <c r="O934" s="14" t="s">
        <v>7607</v>
      </c>
      <c r="P934" s="14" t="s">
        <v>10970</v>
      </c>
      <c r="Q934" s="16"/>
      <c r="R934" s="14" t="s">
        <v>10971</v>
      </c>
      <c r="S934" s="14" t="s">
        <v>10915</v>
      </c>
      <c r="T934" s="15" t="n">
        <v>46289</v>
      </c>
      <c r="U934" s="14" t="s">
        <v>168</v>
      </c>
    </row>
    <row r="935" customFormat="false" ht="68.25" hidden="false" customHeight="true" outlineLevel="0" collapsed="false">
      <c r="A935" s="14" t="str">
        <f aca="false">IF(B935="","","ARG-"&amp;TEXT(ROW()-1,"0000"))</f>
        <v>ARG-0934</v>
      </c>
      <c r="B935" s="14" t="s">
        <v>4024</v>
      </c>
      <c r="C935" s="14" t="str">
        <f aca="false">IF(B935="","",IF(LEFT(B935,3)="INT","Intramuraal",IF(LEFT(B935,3)="GVS","GVS","")))</f>
        <v>GVS</v>
      </c>
      <c r="D935" s="14" t="str">
        <f aca="false">IF(B935="","",IFERROR(INDEX(Intramuraal!$F:$F,MATCH(B935,Intramuraal!$A:$A,0)),IFERROR(INDEX(GVS!$F:$F,MATCH(B935,GVS!$A:$A,0)),"onbekend ID")))</f>
        <v>evolocumab (Repatha®) herbeoordeling aanpassing bijlage 2 voorwaarden</v>
      </c>
      <c r="E935" s="15" t="n">
        <f aca="false">IF(B935="","",IFERROR(IF(INDEX(Intramuraal!$C:$C,MATCH(B935,Intramuraal!$A:$A,0))="","",INDEX(Intramuraal!$C:$C,MATCH(B935,Intramuraal!$A:$A,0))),IFERROR(IF(INDEX(GVS!$C:$C,MATCH(B935,GVS!$A:$A,0))="","",INDEX(GVS!$C:$C,MATCH(B935,GVS!$A:$A,0))),"")))</f>
        <v>43488</v>
      </c>
      <c r="F935" s="14" t="str">
        <f aca="false">IF(B935="","",IFERROR(IF(INDEX(Intramuraal!$J:$J,MATCH(B935,Intramuraal!$A:$A,0))="","",INDEX(Intramuraal!$J:$J,MATCH(B935,Intramuraal!$A:$A,0))),IFERROR(IF(INDEX(GVS!$J:$J,MATCH(B935,GVS!$A:$A,0))="","",INDEX(GVS!$J:$J,MATCH(B935,GVS!$A:$A,0))),"")))</f>
        <v>Overig</v>
      </c>
      <c r="G935" s="14" t="str">
        <f aca="false">IF(B935="","",IFERROR(IF(INDEX(Intramuraal!$N:$N,MATCH(B935,Intramuraal!$A:$A,0))="","",INDEX(Intramuraal!$N:$N,MATCH(B935,Intramuraal!$A:$A,0))),IFERROR(IF(INDEX(GVS!$N:$N,MATCH(B935,GVS!$A:$A,0))="","",INDEX(GVS!$N:$N,MATCH(B935,GVS!$A:$A,0))),"")))</f>
        <v>Niet-oncologisch (zie Indicatie)</v>
      </c>
      <c r="H935" s="14" t="str">
        <f aca="false">IF(B935="","",IFERROR(IF(INDEX(Intramuraal!$O:$O,MATCH(B935,Intramuraal!$A:$A,0))="","",INDEX(Intramuraal!$O:$O,MATCH(B935,Intramuraal!$A:$A,0))),IFERROR(IF(INDEX(GVS!$O:$O,MATCH(B935,GVS!$A:$A,0))="","",INDEX(GVS!$O:$O,MATCH(B935,GVS!$A:$A,0))),"")))</f>
        <v>3e lijn of later</v>
      </c>
      <c r="I935" s="14" t="s">
        <v>7532</v>
      </c>
      <c r="J935" s="14" t="s">
        <v>7678</v>
      </c>
      <c r="K935" s="16" t="s">
        <v>10972</v>
      </c>
      <c r="L935" s="14" t="s">
        <v>7549</v>
      </c>
      <c r="M935" s="14" t="s">
        <v>7536</v>
      </c>
      <c r="N935" s="16" t="s">
        <v>10973</v>
      </c>
      <c r="O935" s="14" t="s">
        <v>7633</v>
      </c>
      <c r="P935" s="14" t="s">
        <v>10974</v>
      </c>
      <c r="Q935" s="16"/>
      <c r="R935" s="14" t="s">
        <v>10975</v>
      </c>
      <c r="S935" s="14" t="s">
        <v>10915</v>
      </c>
      <c r="T935" s="15" t="n">
        <v>46289</v>
      </c>
      <c r="U935" s="14" t="s">
        <v>168</v>
      </c>
    </row>
    <row r="936" customFormat="false" ht="79.5" hidden="false" customHeight="true" outlineLevel="0" collapsed="false">
      <c r="A936" s="14" t="str">
        <f aca="false">IF(B936="","","ARG-"&amp;TEXT(ROW()-1,"0000"))</f>
        <v>ARG-0935</v>
      </c>
      <c r="B936" s="14" t="s">
        <v>4024</v>
      </c>
      <c r="C936" s="14" t="str">
        <f aca="false">IF(B936="","",IF(LEFT(B936,3)="INT","Intramuraal",IF(LEFT(B936,3)="GVS","GVS","")))</f>
        <v>GVS</v>
      </c>
      <c r="D936" s="14" t="str">
        <f aca="false">IF(B936="","",IFERROR(INDEX(Intramuraal!$F:$F,MATCH(B936,Intramuraal!$A:$A,0)),IFERROR(INDEX(GVS!$F:$F,MATCH(B936,GVS!$A:$A,0)),"onbekend ID")))</f>
        <v>evolocumab (Repatha®) herbeoordeling aanpassing bijlage 2 voorwaarden</v>
      </c>
      <c r="E936" s="15" t="n">
        <f aca="false">IF(B936="","",IFERROR(IF(INDEX(Intramuraal!$C:$C,MATCH(B936,Intramuraal!$A:$A,0))="","",INDEX(Intramuraal!$C:$C,MATCH(B936,Intramuraal!$A:$A,0))),IFERROR(IF(INDEX(GVS!$C:$C,MATCH(B936,GVS!$A:$A,0))="","",INDEX(GVS!$C:$C,MATCH(B936,GVS!$A:$A,0))),"")))</f>
        <v>43488</v>
      </c>
      <c r="F936" s="14" t="str">
        <f aca="false">IF(B936="","",IFERROR(IF(INDEX(Intramuraal!$J:$J,MATCH(B936,Intramuraal!$A:$A,0))="","",INDEX(Intramuraal!$J:$J,MATCH(B936,Intramuraal!$A:$A,0))),IFERROR(IF(INDEX(GVS!$J:$J,MATCH(B936,GVS!$A:$A,0))="","",INDEX(GVS!$J:$J,MATCH(B936,GVS!$A:$A,0))),"")))</f>
        <v>Overig</v>
      </c>
      <c r="G936" s="14" t="str">
        <f aca="false">IF(B936="","",IFERROR(IF(INDEX(Intramuraal!$N:$N,MATCH(B936,Intramuraal!$A:$A,0))="","",INDEX(Intramuraal!$N:$N,MATCH(B936,Intramuraal!$A:$A,0))),IFERROR(IF(INDEX(GVS!$N:$N,MATCH(B936,GVS!$A:$A,0))="","",INDEX(GVS!$N:$N,MATCH(B936,GVS!$A:$A,0))),"")))</f>
        <v>Niet-oncologisch (zie Indicatie)</v>
      </c>
      <c r="H936" s="14" t="str">
        <f aca="false">IF(B936="","",IFERROR(IF(INDEX(Intramuraal!$O:$O,MATCH(B936,Intramuraal!$A:$A,0))="","",INDEX(Intramuraal!$O:$O,MATCH(B936,Intramuraal!$A:$A,0))),IFERROR(IF(INDEX(GVS!$O:$O,MATCH(B936,GVS!$A:$A,0))="","",INDEX(GVS!$O:$O,MATCH(B936,GVS!$A:$A,0))),"")))</f>
        <v>3e lijn of later</v>
      </c>
      <c r="I936" s="14" t="s">
        <v>7574</v>
      </c>
      <c r="J936" s="14" t="s">
        <v>7599</v>
      </c>
      <c r="K936" s="16" t="s">
        <v>10976</v>
      </c>
      <c r="L936" s="14" t="s">
        <v>7586</v>
      </c>
      <c r="M936" s="14" t="s">
        <v>7543</v>
      </c>
      <c r="N936" s="16" t="s">
        <v>10977</v>
      </c>
      <c r="O936" s="14" t="s">
        <v>7607</v>
      </c>
      <c r="P936" s="14" t="s">
        <v>10978</v>
      </c>
      <c r="Q936" s="16"/>
      <c r="R936" s="14" t="s">
        <v>10979</v>
      </c>
      <c r="S936" s="14" t="s">
        <v>10915</v>
      </c>
      <c r="T936" s="15" t="n">
        <v>46289</v>
      </c>
      <c r="U936" s="14" t="s">
        <v>168</v>
      </c>
    </row>
    <row r="937" customFormat="false" ht="68.25" hidden="false" customHeight="true" outlineLevel="0" collapsed="false">
      <c r="A937" s="14" t="str">
        <f aca="false">IF(B937="","","ARG-"&amp;TEXT(ROW()-1,"0000"))</f>
        <v>ARG-0936</v>
      </c>
      <c r="B937" s="14" t="s">
        <v>4024</v>
      </c>
      <c r="C937" s="14" t="str">
        <f aca="false">IF(B937="","",IF(LEFT(B937,3)="INT","Intramuraal",IF(LEFT(B937,3)="GVS","GVS","")))</f>
        <v>GVS</v>
      </c>
      <c r="D937" s="14" t="str">
        <f aca="false">IF(B937="","",IFERROR(INDEX(Intramuraal!$F:$F,MATCH(B937,Intramuraal!$A:$A,0)),IFERROR(INDEX(GVS!$F:$F,MATCH(B937,GVS!$A:$A,0)),"onbekend ID")))</f>
        <v>evolocumab (Repatha®) herbeoordeling aanpassing bijlage 2 voorwaarden</v>
      </c>
      <c r="E937" s="15" t="n">
        <f aca="false">IF(B937="","",IFERROR(IF(INDEX(Intramuraal!$C:$C,MATCH(B937,Intramuraal!$A:$A,0))="","",INDEX(Intramuraal!$C:$C,MATCH(B937,Intramuraal!$A:$A,0))),IFERROR(IF(INDEX(GVS!$C:$C,MATCH(B937,GVS!$A:$A,0))="","",INDEX(GVS!$C:$C,MATCH(B937,GVS!$A:$A,0))),"")))</f>
        <v>43488</v>
      </c>
      <c r="F937" s="14" t="str">
        <f aca="false">IF(B937="","",IFERROR(IF(INDEX(Intramuraal!$J:$J,MATCH(B937,Intramuraal!$A:$A,0))="","",INDEX(Intramuraal!$J:$J,MATCH(B937,Intramuraal!$A:$A,0))),IFERROR(IF(INDEX(GVS!$J:$J,MATCH(B937,GVS!$A:$A,0))="","",INDEX(GVS!$J:$J,MATCH(B937,GVS!$A:$A,0))),"")))</f>
        <v>Overig</v>
      </c>
      <c r="G937" s="14" t="str">
        <f aca="false">IF(B937="","",IFERROR(IF(INDEX(Intramuraal!$N:$N,MATCH(B937,Intramuraal!$A:$A,0))="","",INDEX(Intramuraal!$N:$N,MATCH(B937,Intramuraal!$A:$A,0))),IFERROR(IF(INDEX(GVS!$N:$N,MATCH(B937,GVS!$A:$A,0))="","",INDEX(GVS!$N:$N,MATCH(B937,GVS!$A:$A,0))),"")))</f>
        <v>Niet-oncologisch (zie Indicatie)</v>
      </c>
      <c r="H937" s="14" t="str">
        <f aca="false">IF(B937="","",IFERROR(IF(INDEX(Intramuraal!$O:$O,MATCH(B937,Intramuraal!$A:$A,0))="","",INDEX(Intramuraal!$O:$O,MATCH(B937,Intramuraal!$A:$A,0))),IFERROR(IF(INDEX(GVS!$O:$O,MATCH(B937,GVS!$A:$A,0))="","",INDEX(GVS!$O:$O,MATCH(B937,GVS!$A:$A,0))),"")))</f>
        <v>3e lijn of later</v>
      </c>
      <c r="I937" s="14" t="s">
        <v>7570</v>
      </c>
      <c r="J937" s="14" t="s">
        <v>2691</v>
      </c>
      <c r="K937" s="16" t="s">
        <v>10980</v>
      </c>
      <c r="L937" s="14" t="s">
        <v>7566</v>
      </c>
      <c r="M937" s="14" t="s">
        <v>7550</v>
      </c>
      <c r="N937" s="16" t="s">
        <v>10981</v>
      </c>
      <c r="O937" s="14" t="s">
        <v>7607</v>
      </c>
      <c r="P937" s="14" t="s">
        <v>10982</v>
      </c>
      <c r="Q937" s="16"/>
      <c r="R937" s="14" t="s">
        <v>10983</v>
      </c>
      <c r="S937" s="14" t="s">
        <v>10915</v>
      </c>
      <c r="T937" s="15" t="n">
        <v>46289</v>
      </c>
      <c r="U937" s="14" t="s">
        <v>168</v>
      </c>
    </row>
    <row r="938" customFormat="false" ht="102" hidden="false" customHeight="true" outlineLevel="0" collapsed="false">
      <c r="A938" s="14" t="str">
        <f aca="false">IF(B938="","","ARG-"&amp;TEXT(ROW()-1,"0000"))</f>
        <v>ARG-0937</v>
      </c>
      <c r="B938" s="14" t="s">
        <v>4176</v>
      </c>
      <c r="C938" s="14" t="str">
        <f aca="false">IF(B938="","",IF(LEFT(B938,3)="INT","Intramuraal",IF(LEFT(B938,3)="GVS","GVS","")))</f>
        <v>GVS</v>
      </c>
      <c r="D938" s="14" t="str">
        <f aca="false">IF(B938="","",IFERROR(INDEX(Intramuraal!$F:$F,MATCH(B938,Intramuraal!$A:$A,0)),IFERROR(INDEX(GVS!$F:$F,MATCH(B938,GVS!$A:$A,0)),"onbekend ID")))</f>
        <v>tezacaftor/ivacaftor (Symkevi®) met ivacaftor monopreparaat (Kalydeco®)</v>
      </c>
      <c r="E938" s="15" t="n">
        <f aca="false">IF(B938="","",IFERROR(IF(INDEX(Intramuraal!$C:$C,MATCH(B938,Intramuraal!$A:$A,0))="","",INDEX(Intramuraal!$C:$C,MATCH(B938,Intramuraal!$A:$A,0))),IFERROR(IF(INDEX(GVS!$C:$C,MATCH(B938,GVS!$A:$A,0))="","",INDEX(GVS!$C:$C,MATCH(B938,GVS!$A:$A,0))),"")))</f>
        <v>43579</v>
      </c>
      <c r="F938" s="14" t="str">
        <f aca="false">IF(B938="","",IFERROR(IF(INDEX(Intramuraal!$J:$J,MATCH(B938,Intramuraal!$A:$A,0))="","",INDEX(Intramuraal!$J:$J,MATCH(B938,Intramuraal!$A:$A,0))),IFERROR(IF(INDEX(GVS!$J:$J,MATCH(B938,GVS!$A:$A,0))="","",INDEX(GVS!$J:$J,MATCH(B938,GVS!$A:$A,0))),"")))</f>
        <v>Hart / vaat / long</v>
      </c>
      <c r="G938" s="14" t="str">
        <f aca="false">IF(B938="","",IFERROR(IF(INDEX(Intramuraal!$N:$N,MATCH(B938,Intramuraal!$A:$A,0))="","",INDEX(Intramuraal!$N:$N,MATCH(B938,Intramuraal!$A:$A,0))),IFERROR(IF(INDEX(GVS!$N:$N,MATCH(B938,GVS!$A:$A,0))="","",INDEX(GVS!$N:$N,MATCH(B938,GVS!$A:$A,0))),"")))</f>
        <v>Niet-oncologisch (zie Indicatie)</v>
      </c>
      <c r="H938" s="14" t="str">
        <f aca="false">IF(B938="","",IFERROR(IF(INDEX(Intramuraal!$O:$O,MATCH(B938,Intramuraal!$A:$A,0))="","",INDEX(Intramuraal!$O:$O,MATCH(B938,Intramuraal!$A:$A,0))),IFERROR(IF(INDEX(GVS!$O:$O,MATCH(B938,GVS!$A:$A,0))="","",INDEX(GVS!$O:$O,MATCH(B938,GVS!$A:$A,0))),"")))</f>
        <v>Meerdere lijnen / indicatiebreed</v>
      </c>
      <c r="I938" s="14" t="s">
        <v>7532</v>
      </c>
      <c r="J938" s="14" t="s">
        <v>7533</v>
      </c>
      <c r="K938" s="16" t="s">
        <v>10984</v>
      </c>
      <c r="L938" s="14" t="s">
        <v>7535</v>
      </c>
      <c r="M938" s="14" t="s">
        <v>7536</v>
      </c>
      <c r="N938" s="16" t="s">
        <v>10985</v>
      </c>
      <c r="O938" s="14" t="s">
        <v>7633</v>
      </c>
      <c r="P938" s="14" t="s">
        <v>10986</v>
      </c>
      <c r="Q938" s="16"/>
      <c r="R938" s="14" t="s">
        <v>10987</v>
      </c>
      <c r="S938" s="14" t="s">
        <v>10915</v>
      </c>
      <c r="T938" s="15" t="n">
        <v>46289</v>
      </c>
      <c r="U938" s="14" t="s">
        <v>168</v>
      </c>
    </row>
    <row r="939" customFormat="false" ht="57" hidden="false" customHeight="true" outlineLevel="0" collapsed="false">
      <c r="A939" s="14" t="str">
        <f aca="false">IF(B939="","","ARG-"&amp;TEXT(ROW()-1,"0000"))</f>
        <v>ARG-0938</v>
      </c>
      <c r="B939" s="14" t="s">
        <v>4176</v>
      </c>
      <c r="C939" s="14" t="str">
        <f aca="false">IF(B939="","",IF(LEFT(B939,3)="INT","Intramuraal",IF(LEFT(B939,3)="GVS","GVS","")))</f>
        <v>GVS</v>
      </c>
      <c r="D939" s="14" t="str">
        <f aca="false">IF(B939="","",IFERROR(INDEX(Intramuraal!$F:$F,MATCH(B939,Intramuraal!$A:$A,0)),IFERROR(INDEX(GVS!$F:$F,MATCH(B939,GVS!$A:$A,0)),"onbekend ID")))</f>
        <v>tezacaftor/ivacaftor (Symkevi®) met ivacaftor monopreparaat (Kalydeco®)</v>
      </c>
      <c r="E939" s="15" t="n">
        <f aca="false">IF(B939="","",IFERROR(IF(INDEX(Intramuraal!$C:$C,MATCH(B939,Intramuraal!$A:$A,0))="","",INDEX(Intramuraal!$C:$C,MATCH(B939,Intramuraal!$A:$A,0))),IFERROR(IF(INDEX(GVS!$C:$C,MATCH(B939,GVS!$A:$A,0))="","",INDEX(GVS!$C:$C,MATCH(B939,GVS!$A:$A,0))),"")))</f>
        <v>43579</v>
      </c>
      <c r="F939" s="14" t="str">
        <f aca="false">IF(B939="","",IFERROR(IF(INDEX(Intramuraal!$J:$J,MATCH(B939,Intramuraal!$A:$A,0))="","",INDEX(Intramuraal!$J:$J,MATCH(B939,Intramuraal!$A:$A,0))),IFERROR(IF(INDEX(GVS!$J:$J,MATCH(B939,GVS!$A:$A,0))="","",INDEX(GVS!$J:$J,MATCH(B939,GVS!$A:$A,0))),"")))</f>
        <v>Hart / vaat / long</v>
      </c>
      <c r="G939" s="14" t="str">
        <f aca="false">IF(B939="","",IFERROR(IF(INDEX(Intramuraal!$N:$N,MATCH(B939,Intramuraal!$A:$A,0))="","",INDEX(Intramuraal!$N:$N,MATCH(B939,Intramuraal!$A:$A,0))),IFERROR(IF(INDEX(GVS!$N:$N,MATCH(B939,GVS!$A:$A,0))="","",INDEX(GVS!$N:$N,MATCH(B939,GVS!$A:$A,0))),"")))</f>
        <v>Niet-oncologisch (zie Indicatie)</v>
      </c>
      <c r="H939" s="14" t="str">
        <f aca="false">IF(B939="","",IFERROR(IF(INDEX(Intramuraal!$O:$O,MATCH(B939,Intramuraal!$A:$A,0))="","",INDEX(Intramuraal!$O:$O,MATCH(B939,Intramuraal!$A:$A,0))),IFERROR(IF(INDEX(GVS!$O:$O,MATCH(B939,GVS!$A:$A,0))="","",INDEX(GVS!$O:$O,MATCH(B939,GVS!$A:$A,0))),"")))</f>
        <v>Meerdere lijnen / indicatiebreed</v>
      </c>
      <c r="I939" s="14" t="s">
        <v>7580</v>
      </c>
      <c r="J939" s="14" t="s">
        <v>7604</v>
      </c>
      <c r="K939" s="16" t="s">
        <v>10988</v>
      </c>
      <c r="L939" s="14" t="s">
        <v>7586</v>
      </c>
      <c r="M939" s="14" t="s">
        <v>7536</v>
      </c>
      <c r="N939" s="16" t="s">
        <v>10989</v>
      </c>
      <c r="O939" s="14" t="s">
        <v>7607</v>
      </c>
      <c r="P939" s="14" t="s">
        <v>10990</v>
      </c>
      <c r="Q939" s="16"/>
      <c r="R939" s="14" t="s">
        <v>10991</v>
      </c>
      <c r="S939" s="14" t="s">
        <v>10915</v>
      </c>
      <c r="T939" s="15" t="n">
        <v>46289</v>
      </c>
      <c r="U939" s="14" t="s">
        <v>168</v>
      </c>
    </row>
    <row r="940" customFormat="false" ht="79.5" hidden="false" customHeight="true" outlineLevel="0" collapsed="false">
      <c r="A940" s="14" t="str">
        <f aca="false">IF(B940="","","ARG-"&amp;TEXT(ROW()-1,"0000"))</f>
        <v>ARG-0939</v>
      </c>
      <c r="B940" s="14" t="s">
        <v>4176</v>
      </c>
      <c r="C940" s="14" t="str">
        <f aca="false">IF(B940="","",IF(LEFT(B940,3)="INT","Intramuraal",IF(LEFT(B940,3)="GVS","GVS","")))</f>
        <v>GVS</v>
      </c>
      <c r="D940" s="14" t="str">
        <f aca="false">IF(B940="","",IFERROR(INDEX(Intramuraal!$F:$F,MATCH(B940,Intramuraal!$A:$A,0)),IFERROR(INDEX(GVS!$F:$F,MATCH(B940,GVS!$A:$A,0)),"onbekend ID")))</f>
        <v>tezacaftor/ivacaftor (Symkevi®) met ivacaftor monopreparaat (Kalydeco®)</v>
      </c>
      <c r="E940" s="15" t="n">
        <f aca="false">IF(B940="","",IFERROR(IF(INDEX(Intramuraal!$C:$C,MATCH(B940,Intramuraal!$A:$A,0))="","",INDEX(Intramuraal!$C:$C,MATCH(B940,Intramuraal!$A:$A,0))),IFERROR(IF(INDEX(GVS!$C:$C,MATCH(B940,GVS!$A:$A,0))="","",INDEX(GVS!$C:$C,MATCH(B940,GVS!$A:$A,0))),"")))</f>
        <v>43579</v>
      </c>
      <c r="F940" s="14" t="str">
        <f aca="false">IF(B940="","",IFERROR(IF(INDEX(Intramuraal!$J:$J,MATCH(B940,Intramuraal!$A:$A,0))="","",INDEX(Intramuraal!$J:$J,MATCH(B940,Intramuraal!$A:$A,0))),IFERROR(IF(INDEX(GVS!$J:$J,MATCH(B940,GVS!$A:$A,0))="","",INDEX(GVS!$J:$J,MATCH(B940,GVS!$A:$A,0))),"")))</f>
        <v>Hart / vaat / long</v>
      </c>
      <c r="G940" s="14" t="str">
        <f aca="false">IF(B940="","",IFERROR(IF(INDEX(Intramuraal!$N:$N,MATCH(B940,Intramuraal!$A:$A,0))="","",INDEX(Intramuraal!$N:$N,MATCH(B940,Intramuraal!$A:$A,0))),IFERROR(IF(INDEX(GVS!$N:$N,MATCH(B940,GVS!$A:$A,0))="","",INDEX(GVS!$N:$N,MATCH(B940,GVS!$A:$A,0))),"")))</f>
        <v>Niet-oncologisch (zie Indicatie)</v>
      </c>
      <c r="H940" s="14" t="str">
        <f aca="false">IF(B940="","",IFERROR(IF(INDEX(Intramuraal!$O:$O,MATCH(B940,Intramuraal!$A:$A,0))="","",INDEX(Intramuraal!$O:$O,MATCH(B940,Intramuraal!$A:$A,0))),IFERROR(IF(INDEX(GVS!$O:$O,MATCH(B940,GVS!$A:$A,0))="","",INDEX(GVS!$O:$O,MATCH(B940,GVS!$A:$A,0))),"")))</f>
        <v>Meerdere lijnen / indicatiebreed</v>
      </c>
      <c r="I940" s="14" t="s">
        <v>7574</v>
      </c>
      <c r="J940" s="14" t="s">
        <v>7712</v>
      </c>
      <c r="K940" s="16" t="s">
        <v>10992</v>
      </c>
      <c r="L940" s="14" t="s">
        <v>7566</v>
      </c>
      <c r="M940" s="14" t="s">
        <v>7543</v>
      </c>
      <c r="N940" s="16" t="s">
        <v>10993</v>
      </c>
      <c r="O940" s="14" t="s">
        <v>7607</v>
      </c>
      <c r="P940" s="14" t="s">
        <v>10994</v>
      </c>
      <c r="Q940" s="16"/>
      <c r="R940" s="14" t="s">
        <v>10995</v>
      </c>
      <c r="S940" s="14" t="s">
        <v>10915</v>
      </c>
      <c r="T940" s="15" t="n">
        <v>46289</v>
      </c>
      <c r="U940" s="14" t="s">
        <v>168</v>
      </c>
    </row>
    <row r="941" customFormat="false" ht="79.5" hidden="false" customHeight="true" outlineLevel="0" collapsed="false">
      <c r="A941" s="14" t="str">
        <f aca="false">IF(B941="","","ARG-"&amp;TEXT(ROW()-1,"0000"))</f>
        <v>ARG-0940</v>
      </c>
      <c r="B941" s="14" t="s">
        <v>4209</v>
      </c>
      <c r="C941" s="14" t="str">
        <f aca="false">IF(B941="","",IF(LEFT(B941,3)="INT","Intramuraal",IF(LEFT(B941,3)="GVS","GVS","")))</f>
        <v>GVS</v>
      </c>
      <c r="D941" s="14" t="str">
        <f aca="false">IF(B941="","",IFERROR(INDEX(Intramuraal!$F:$F,MATCH(B941,Intramuraal!$A:$A,0)),IFERROR(INDEX(GVS!$F:$F,MATCH(B941,GVS!$A:$A,0)),"onbekend ID")))</f>
        <v>erenumab (Aimovig®)</v>
      </c>
      <c r="E941" s="15" t="n">
        <f aca="false">IF(B941="","",IFERROR(IF(INDEX(Intramuraal!$C:$C,MATCH(B941,Intramuraal!$A:$A,0))="","",INDEX(Intramuraal!$C:$C,MATCH(B941,Intramuraal!$A:$A,0))),IFERROR(IF(INDEX(GVS!$C:$C,MATCH(B941,GVS!$A:$A,0))="","",INDEX(GVS!$C:$C,MATCH(B941,GVS!$A:$A,0))),"")))</f>
        <v>43643</v>
      </c>
      <c r="F941" s="14" t="str">
        <f aca="false">IF(B941="","",IFERROR(IF(INDEX(Intramuraal!$J:$J,MATCH(B941,Intramuraal!$A:$A,0))="","",INDEX(Intramuraal!$J:$J,MATCH(B941,Intramuraal!$A:$A,0))),IFERROR(IF(INDEX(GVS!$J:$J,MATCH(B941,GVS!$A:$A,0))="","",INDEX(GVS!$J:$J,MATCH(B941,GVS!$A:$A,0))),"")))</f>
        <v>Neurologie</v>
      </c>
      <c r="G941" s="14" t="str">
        <f aca="false">IF(B941="","",IFERROR(IF(INDEX(Intramuraal!$N:$N,MATCH(B941,Intramuraal!$A:$A,0))="","",INDEX(Intramuraal!$N:$N,MATCH(B941,Intramuraal!$A:$A,0))),IFERROR(IF(INDEX(GVS!$N:$N,MATCH(B941,GVS!$A:$A,0))="","",INDEX(GVS!$N:$N,MATCH(B941,GVS!$A:$A,0))),"")))</f>
        <v>Niet-oncologisch (zie Indicatie)</v>
      </c>
      <c r="H941" s="14" t="str">
        <f aca="false">IF(B941="","",IFERROR(IF(INDEX(Intramuraal!$O:$O,MATCH(B941,Intramuraal!$A:$A,0))="","",INDEX(Intramuraal!$O:$O,MATCH(B941,Intramuraal!$A:$A,0))),IFERROR(IF(INDEX(GVS!$O:$O,MATCH(B941,GVS!$A:$A,0))="","",INDEX(GVS!$O:$O,MATCH(B941,GVS!$A:$A,0))),"")))</f>
        <v>2e lijn</v>
      </c>
      <c r="I941" s="14" t="s">
        <v>7532</v>
      </c>
      <c r="J941" s="14" t="s">
        <v>7564</v>
      </c>
      <c r="K941" s="16" t="s">
        <v>10996</v>
      </c>
      <c r="L941" s="14" t="s">
        <v>7549</v>
      </c>
      <c r="M941" s="14" t="s">
        <v>7536</v>
      </c>
      <c r="N941" s="16" t="s">
        <v>10997</v>
      </c>
      <c r="O941" s="14" t="s">
        <v>7607</v>
      </c>
      <c r="P941" s="14" t="s">
        <v>10998</v>
      </c>
      <c r="Q941" s="16"/>
      <c r="R941" s="14" t="s">
        <v>10999</v>
      </c>
      <c r="S941" s="14" t="s">
        <v>11000</v>
      </c>
      <c r="T941" s="15" t="n">
        <v>46290</v>
      </c>
      <c r="U941" s="14" t="s">
        <v>168</v>
      </c>
    </row>
    <row r="942" customFormat="false" ht="90.75" hidden="false" customHeight="true" outlineLevel="0" collapsed="false">
      <c r="A942" s="14" t="str">
        <f aca="false">IF(B942="","","ARG-"&amp;TEXT(ROW()-1,"0000"))</f>
        <v>ARG-0941</v>
      </c>
      <c r="B942" s="14" t="s">
        <v>4209</v>
      </c>
      <c r="C942" s="14" t="str">
        <f aca="false">IF(B942="","",IF(LEFT(B942,3)="INT","Intramuraal",IF(LEFT(B942,3)="GVS","GVS","")))</f>
        <v>GVS</v>
      </c>
      <c r="D942" s="14" t="str">
        <f aca="false">IF(B942="","",IFERROR(INDEX(Intramuraal!$F:$F,MATCH(B942,Intramuraal!$A:$A,0)),IFERROR(INDEX(GVS!$F:$F,MATCH(B942,GVS!$A:$A,0)),"onbekend ID")))</f>
        <v>erenumab (Aimovig®)</v>
      </c>
      <c r="E942" s="15" t="n">
        <f aca="false">IF(B942="","",IFERROR(IF(INDEX(Intramuraal!$C:$C,MATCH(B942,Intramuraal!$A:$A,0))="","",INDEX(Intramuraal!$C:$C,MATCH(B942,Intramuraal!$A:$A,0))),IFERROR(IF(INDEX(GVS!$C:$C,MATCH(B942,GVS!$A:$A,0))="","",INDEX(GVS!$C:$C,MATCH(B942,GVS!$A:$A,0))),"")))</f>
        <v>43643</v>
      </c>
      <c r="F942" s="14" t="str">
        <f aca="false">IF(B942="","",IFERROR(IF(INDEX(Intramuraal!$J:$J,MATCH(B942,Intramuraal!$A:$A,0))="","",INDEX(Intramuraal!$J:$J,MATCH(B942,Intramuraal!$A:$A,0))),IFERROR(IF(INDEX(GVS!$J:$J,MATCH(B942,GVS!$A:$A,0))="","",INDEX(GVS!$J:$J,MATCH(B942,GVS!$A:$A,0))),"")))</f>
        <v>Neurologie</v>
      </c>
      <c r="G942" s="14" t="str">
        <f aca="false">IF(B942="","",IFERROR(IF(INDEX(Intramuraal!$N:$N,MATCH(B942,Intramuraal!$A:$A,0))="","",INDEX(Intramuraal!$N:$N,MATCH(B942,Intramuraal!$A:$A,0))),IFERROR(IF(INDEX(GVS!$N:$N,MATCH(B942,GVS!$A:$A,0))="","",INDEX(GVS!$N:$N,MATCH(B942,GVS!$A:$A,0))),"")))</f>
        <v>Niet-oncologisch (zie Indicatie)</v>
      </c>
      <c r="H942" s="14" t="str">
        <f aca="false">IF(B942="","",IFERROR(IF(INDEX(Intramuraal!$O:$O,MATCH(B942,Intramuraal!$A:$A,0))="","",INDEX(Intramuraal!$O:$O,MATCH(B942,Intramuraal!$A:$A,0))),IFERROR(IF(INDEX(GVS!$O:$O,MATCH(B942,GVS!$A:$A,0))="","",INDEX(GVS!$O:$O,MATCH(B942,GVS!$A:$A,0))),"")))</f>
        <v>2e lijn</v>
      </c>
      <c r="I942" s="14" t="s">
        <v>7532</v>
      </c>
      <c r="J942" s="14" t="s">
        <v>7533</v>
      </c>
      <c r="K942" s="16" t="s">
        <v>11001</v>
      </c>
      <c r="L942" s="14" t="s">
        <v>7586</v>
      </c>
      <c r="M942" s="14" t="s">
        <v>7536</v>
      </c>
      <c r="N942" s="16" t="s">
        <v>11002</v>
      </c>
      <c r="O942" s="14" t="s">
        <v>7633</v>
      </c>
      <c r="P942" s="14" t="s">
        <v>11003</v>
      </c>
      <c r="Q942" s="16"/>
      <c r="R942" s="14" t="s">
        <v>11004</v>
      </c>
      <c r="S942" s="14" t="s">
        <v>11000</v>
      </c>
      <c r="T942" s="15" t="n">
        <v>46290</v>
      </c>
      <c r="U942" s="14" t="s">
        <v>168</v>
      </c>
    </row>
    <row r="943" customFormat="false" ht="79.5" hidden="false" customHeight="true" outlineLevel="0" collapsed="false">
      <c r="A943" s="14" t="str">
        <f aca="false">IF(B943="","","ARG-"&amp;TEXT(ROW()-1,"0000"))</f>
        <v>ARG-0942</v>
      </c>
      <c r="B943" s="14" t="s">
        <v>4209</v>
      </c>
      <c r="C943" s="14" t="str">
        <f aca="false">IF(B943="","",IF(LEFT(B943,3)="INT","Intramuraal",IF(LEFT(B943,3)="GVS","GVS","")))</f>
        <v>GVS</v>
      </c>
      <c r="D943" s="14" t="str">
        <f aca="false">IF(B943="","",IFERROR(INDEX(Intramuraal!$F:$F,MATCH(B943,Intramuraal!$A:$A,0)),IFERROR(INDEX(GVS!$F:$F,MATCH(B943,GVS!$A:$A,0)),"onbekend ID")))</f>
        <v>erenumab (Aimovig®)</v>
      </c>
      <c r="E943" s="15" t="n">
        <f aca="false">IF(B943="","",IFERROR(IF(INDEX(Intramuraal!$C:$C,MATCH(B943,Intramuraal!$A:$A,0))="","",INDEX(Intramuraal!$C:$C,MATCH(B943,Intramuraal!$A:$A,0))),IFERROR(IF(INDEX(GVS!$C:$C,MATCH(B943,GVS!$A:$A,0))="","",INDEX(GVS!$C:$C,MATCH(B943,GVS!$A:$A,0))),"")))</f>
        <v>43643</v>
      </c>
      <c r="F943" s="14" t="str">
        <f aca="false">IF(B943="","",IFERROR(IF(INDEX(Intramuraal!$J:$J,MATCH(B943,Intramuraal!$A:$A,0))="","",INDEX(Intramuraal!$J:$J,MATCH(B943,Intramuraal!$A:$A,0))),IFERROR(IF(INDEX(GVS!$J:$J,MATCH(B943,GVS!$A:$A,0))="","",INDEX(GVS!$J:$J,MATCH(B943,GVS!$A:$A,0))),"")))</f>
        <v>Neurologie</v>
      </c>
      <c r="G943" s="14" t="str">
        <f aca="false">IF(B943="","",IFERROR(IF(INDEX(Intramuraal!$N:$N,MATCH(B943,Intramuraal!$A:$A,0))="","",INDEX(Intramuraal!$N:$N,MATCH(B943,Intramuraal!$A:$A,0))),IFERROR(IF(INDEX(GVS!$N:$N,MATCH(B943,GVS!$A:$A,0))="","",INDEX(GVS!$N:$N,MATCH(B943,GVS!$A:$A,0))),"")))</f>
        <v>Niet-oncologisch (zie Indicatie)</v>
      </c>
      <c r="H943" s="14" t="str">
        <f aca="false">IF(B943="","",IFERROR(IF(INDEX(Intramuraal!$O:$O,MATCH(B943,Intramuraal!$A:$A,0))="","",INDEX(Intramuraal!$O:$O,MATCH(B943,Intramuraal!$A:$A,0))),IFERROR(IF(INDEX(GVS!$O:$O,MATCH(B943,GVS!$A:$A,0))="","",INDEX(GVS!$O:$O,MATCH(B943,GVS!$A:$A,0))),"")))</f>
        <v>2e lijn</v>
      </c>
      <c r="I943" s="14" t="s">
        <v>7658</v>
      </c>
      <c r="J943" s="14" t="s">
        <v>7659</v>
      </c>
      <c r="K943" s="16" t="s">
        <v>11005</v>
      </c>
      <c r="L943" s="14" t="s">
        <v>7566</v>
      </c>
      <c r="M943" s="14" t="s">
        <v>7536</v>
      </c>
      <c r="N943" s="16" t="s">
        <v>11006</v>
      </c>
      <c r="O943" s="14" t="s">
        <v>7662</v>
      </c>
      <c r="P943" s="14" t="s">
        <v>11007</v>
      </c>
      <c r="Q943" s="16"/>
      <c r="R943" s="14" t="s">
        <v>11008</v>
      </c>
      <c r="S943" s="14" t="s">
        <v>11000</v>
      </c>
      <c r="T943" s="15" t="n">
        <v>46290</v>
      </c>
      <c r="U943" s="14" t="s">
        <v>168</v>
      </c>
    </row>
    <row r="944" customFormat="false" ht="90.75" hidden="false" customHeight="true" outlineLevel="0" collapsed="false">
      <c r="A944" s="14" t="str">
        <f aca="false">IF(B944="","","ARG-"&amp;TEXT(ROW()-1,"0000"))</f>
        <v>ARG-0943</v>
      </c>
      <c r="B944" s="14" t="s">
        <v>4209</v>
      </c>
      <c r="C944" s="14" t="str">
        <f aca="false">IF(B944="","",IF(LEFT(B944,3)="INT","Intramuraal",IF(LEFT(B944,3)="GVS","GVS","")))</f>
        <v>GVS</v>
      </c>
      <c r="D944" s="14" t="str">
        <f aca="false">IF(B944="","",IFERROR(INDEX(Intramuraal!$F:$F,MATCH(B944,Intramuraal!$A:$A,0)),IFERROR(INDEX(GVS!$F:$F,MATCH(B944,GVS!$A:$A,0)),"onbekend ID")))</f>
        <v>erenumab (Aimovig®)</v>
      </c>
      <c r="E944" s="15" t="n">
        <f aca="false">IF(B944="","",IFERROR(IF(INDEX(Intramuraal!$C:$C,MATCH(B944,Intramuraal!$A:$A,0))="","",INDEX(Intramuraal!$C:$C,MATCH(B944,Intramuraal!$A:$A,0))),IFERROR(IF(INDEX(GVS!$C:$C,MATCH(B944,GVS!$A:$A,0))="","",INDEX(GVS!$C:$C,MATCH(B944,GVS!$A:$A,0))),"")))</f>
        <v>43643</v>
      </c>
      <c r="F944" s="14" t="str">
        <f aca="false">IF(B944="","",IFERROR(IF(INDEX(Intramuraal!$J:$J,MATCH(B944,Intramuraal!$A:$A,0))="","",INDEX(Intramuraal!$J:$J,MATCH(B944,Intramuraal!$A:$A,0))),IFERROR(IF(INDEX(GVS!$J:$J,MATCH(B944,GVS!$A:$A,0))="","",INDEX(GVS!$J:$J,MATCH(B944,GVS!$A:$A,0))),"")))</f>
        <v>Neurologie</v>
      </c>
      <c r="G944" s="14" t="str">
        <f aca="false">IF(B944="","",IFERROR(IF(INDEX(Intramuraal!$N:$N,MATCH(B944,Intramuraal!$A:$A,0))="","",INDEX(Intramuraal!$N:$N,MATCH(B944,Intramuraal!$A:$A,0))),IFERROR(IF(INDEX(GVS!$N:$N,MATCH(B944,GVS!$A:$A,0))="","",INDEX(GVS!$N:$N,MATCH(B944,GVS!$A:$A,0))),"")))</f>
        <v>Niet-oncologisch (zie Indicatie)</v>
      </c>
      <c r="H944" s="14" t="str">
        <f aca="false">IF(B944="","",IFERROR(IF(INDEX(Intramuraal!$O:$O,MATCH(B944,Intramuraal!$A:$A,0))="","",INDEX(Intramuraal!$O:$O,MATCH(B944,Intramuraal!$A:$A,0))),IFERROR(IF(INDEX(GVS!$O:$O,MATCH(B944,GVS!$A:$A,0))="","",INDEX(GVS!$O:$O,MATCH(B944,GVS!$A:$A,0))),"")))</f>
        <v>2e lijn</v>
      </c>
      <c r="I944" s="14" t="s">
        <v>7617</v>
      </c>
      <c r="J944" s="14" t="s">
        <v>7599</v>
      </c>
      <c r="K944" s="16" t="s">
        <v>11009</v>
      </c>
      <c r="L944" s="14" t="s">
        <v>7566</v>
      </c>
      <c r="M944" s="14" t="s">
        <v>7543</v>
      </c>
      <c r="N944" s="16" t="s">
        <v>11010</v>
      </c>
      <c r="O944" s="14" t="s">
        <v>7607</v>
      </c>
      <c r="P944" s="14" t="s">
        <v>11011</v>
      </c>
      <c r="Q944" s="16"/>
      <c r="R944" s="14" t="s">
        <v>11012</v>
      </c>
      <c r="S944" s="14" t="s">
        <v>11000</v>
      </c>
      <c r="T944" s="15" t="n">
        <v>46290</v>
      </c>
      <c r="U944" s="14" t="s">
        <v>168</v>
      </c>
    </row>
    <row r="945" customFormat="false" ht="90.75" hidden="false" customHeight="true" outlineLevel="0" collapsed="false">
      <c r="A945" s="14" t="str">
        <f aca="false">IF(B945="","","ARG-"&amp;TEXT(ROW()-1,"0000"))</f>
        <v>ARG-0944</v>
      </c>
      <c r="B945" s="14" t="s">
        <v>4254</v>
      </c>
      <c r="C945" s="14" t="str">
        <f aca="false">IF(B945="","",IF(LEFT(B945,3)="INT","Intramuraal",IF(LEFT(B945,3)="GVS","GVS","")))</f>
        <v>GVS</v>
      </c>
      <c r="D945" s="14" t="str">
        <f aca="false">IF(B945="","",IFERROR(INDEX(Intramuraal!$F:$F,MATCH(B945,Intramuraal!$A:$A,0)),IFERROR(INDEX(GVS!$F:$F,MATCH(B945,GVS!$A:$A,0)),"onbekend ID")))</f>
        <v>fampridine (Fampyra®)</v>
      </c>
      <c r="E945" s="15" t="n">
        <f aca="false">IF(B945="","",IFERROR(IF(INDEX(Intramuraal!$C:$C,MATCH(B945,Intramuraal!$A:$A,0))="","",INDEX(Intramuraal!$C:$C,MATCH(B945,Intramuraal!$A:$A,0))),IFERROR(IF(INDEX(GVS!$C:$C,MATCH(B945,GVS!$A:$A,0))="","",INDEX(GVS!$C:$C,MATCH(B945,GVS!$A:$A,0))),"")))</f>
        <v>43684</v>
      </c>
      <c r="F945" s="14" t="str">
        <f aca="false">IF(B945="","",IFERROR(IF(INDEX(Intramuraal!$J:$J,MATCH(B945,Intramuraal!$A:$A,0))="","",INDEX(Intramuraal!$J:$J,MATCH(B945,Intramuraal!$A:$A,0))),IFERROR(IF(INDEX(GVS!$J:$J,MATCH(B945,GVS!$A:$A,0))="","",INDEX(GVS!$J:$J,MATCH(B945,GVS!$A:$A,0))),"")))</f>
        <v>Neurologie</v>
      </c>
      <c r="G945" s="14" t="str">
        <f aca="false">IF(B945="","",IFERROR(IF(INDEX(Intramuraal!$N:$N,MATCH(B945,Intramuraal!$A:$A,0))="","",INDEX(Intramuraal!$N:$N,MATCH(B945,Intramuraal!$A:$A,0))),IFERROR(IF(INDEX(GVS!$N:$N,MATCH(B945,GVS!$A:$A,0))="","",INDEX(GVS!$N:$N,MATCH(B945,GVS!$A:$A,0))),"")))</f>
        <v>Niet-oncologisch (zie Indicatie)</v>
      </c>
      <c r="H945" s="14" t="str">
        <f aca="false">IF(B945="","",IFERROR(IF(INDEX(Intramuraal!$O:$O,MATCH(B945,Intramuraal!$A:$A,0))="","",INDEX(Intramuraal!$O:$O,MATCH(B945,Intramuraal!$A:$A,0))),IFERROR(IF(INDEX(GVS!$O:$O,MATCH(B945,GVS!$A:$A,0))="","",INDEX(GVS!$O:$O,MATCH(B945,GVS!$A:$A,0))),"")))</f>
        <v>Meerdere lijnen / indicatiebreed</v>
      </c>
      <c r="I945" s="14" t="s">
        <v>7532</v>
      </c>
      <c r="J945" s="14" t="s">
        <v>7599</v>
      </c>
      <c r="K945" s="16" t="s">
        <v>11013</v>
      </c>
      <c r="L945" s="14" t="s">
        <v>7535</v>
      </c>
      <c r="M945" s="14" t="s">
        <v>7536</v>
      </c>
      <c r="N945" s="16" t="s">
        <v>11014</v>
      </c>
      <c r="O945" s="14" t="s">
        <v>7633</v>
      </c>
      <c r="P945" s="14" t="s">
        <v>11015</v>
      </c>
      <c r="Q945" s="16"/>
      <c r="R945" s="14" t="s">
        <v>11016</v>
      </c>
      <c r="S945" s="14" t="s">
        <v>11000</v>
      </c>
      <c r="T945" s="15" t="n">
        <v>46290</v>
      </c>
      <c r="U945" s="14" t="s">
        <v>168</v>
      </c>
    </row>
    <row r="946" customFormat="false" ht="79.5" hidden="false" customHeight="true" outlineLevel="0" collapsed="false">
      <c r="A946" s="14" t="str">
        <f aca="false">IF(B946="","","ARG-"&amp;TEXT(ROW()-1,"0000"))</f>
        <v>ARG-0945</v>
      </c>
      <c r="B946" s="14" t="s">
        <v>4254</v>
      </c>
      <c r="C946" s="14" t="str">
        <f aca="false">IF(B946="","",IF(LEFT(B946,3)="INT","Intramuraal",IF(LEFT(B946,3)="GVS","GVS","")))</f>
        <v>GVS</v>
      </c>
      <c r="D946" s="14" t="str">
        <f aca="false">IF(B946="","",IFERROR(INDEX(Intramuraal!$F:$F,MATCH(B946,Intramuraal!$A:$A,0)),IFERROR(INDEX(GVS!$F:$F,MATCH(B946,GVS!$A:$A,0)),"onbekend ID")))</f>
        <v>fampridine (Fampyra®)</v>
      </c>
      <c r="E946" s="15" t="n">
        <f aca="false">IF(B946="","",IFERROR(IF(INDEX(Intramuraal!$C:$C,MATCH(B946,Intramuraal!$A:$A,0))="","",INDEX(Intramuraal!$C:$C,MATCH(B946,Intramuraal!$A:$A,0))),IFERROR(IF(INDEX(GVS!$C:$C,MATCH(B946,GVS!$A:$A,0))="","",INDEX(GVS!$C:$C,MATCH(B946,GVS!$A:$A,0))),"")))</f>
        <v>43684</v>
      </c>
      <c r="F946" s="14" t="str">
        <f aca="false">IF(B946="","",IFERROR(IF(INDEX(Intramuraal!$J:$J,MATCH(B946,Intramuraal!$A:$A,0))="","",INDEX(Intramuraal!$J:$J,MATCH(B946,Intramuraal!$A:$A,0))),IFERROR(IF(INDEX(GVS!$J:$J,MATCH(B946,GVS!$A:$A,0))="","",INDEX(GVS!$J:$J,MATCH(B946,GVS!$A:$A,0))),"")))</f>
        <v>Neurologie</v>
      </c>
      <c r="G946" s="14" t="str">
        <f aca="false">IF(B946="","",IFERROR(IF(INDEX(Intramuraal!$N:$N,MATCH(B946,Intramuraal!$A:$A,0))="","",INDEX(Intramuraal!$N:$N,MATCH(B946,Intramuraal!$A:$A,0))),IFERROR(IF(INDEX(GVS!$N:$N,MATCH(B946,GVS!$A:$A,0))="","",INDEX(GVS!$N:$N,MATCH(B946,GVS!$A:$A,0))),"")))</f>
        <v>Niet-oncologisch (zie Indicatie)</v>
      </c>
      <c r="H946" s="14" t="str">
        <f aca="false">IF(B946="","",IFERROR(IF(INDEX(Intramuraal!$O:$O,MATCH(B946,Intramuraal!$A:$A,0))="","",INDEX(Intramuraal!$O:$O,MATCH(B946,Intramuraal!$A:$A,0))),IFERROR(IF(INDEX(GVS!$O:$O,MATCH(B946,GVS!$A:$A,0))="","",INDEX(GVS!$O:$O,MATCH(B946,GVS!$A:$A,0))),"")))</f>
        <v>Meerdere lijnen / indicatiebreed</v>
      </c>
      <c r="I946" s="14" t="s">
        <v>7574</v>
      </c>
      <c r="J946" s="14" t="s">
        <v>7575</v>
      </c>
      <c r="K946" s="16" t="s">
        <v>11017</v>
      </c>
      <c r="L946" s="14" t="s">
        <v>7566</v>
      </c>
      <c r="M946" s="14" t="s">
        <v>7536</v>
      </c>
      <c r="N946" s="16" t="s">
        <v>11018</v>
      </c>
      <c r="O946" s="14" t="s">
        <v>7607</v>
      </c>
      <c r="P946" s="14" t="s">
        <v>11019</v>
      </c>
      <c r="Q946" s="16"/>
      <c r="R946" s="14" t="s">
        <v>11020</v>
      </c>
      <c r="S946" s="14" t="s">
        <v>11000</v>
      </c>
      <c r="T946" s="15" t="n">
        <v>46290</v>
      </c>
      <c r="U946" s="14" t="s">
        <v>168</v>
      </c>
    </row>
    <row r="947" customFormat="false" ht="68.25" hidden="false" customHeight="true" outlineLevel="0" collapsed="false">
      <c r="A947" s="14" t="str">
        <f aca="false">IF(B947="","","ARG-"&amp;TEXT(ROW()-1,"0000"))</f>
        <v>ARG-0946</v>
      </c>
      <c r="B947" s="14" t="s">
        <v>4254</v>
      </c>
      <c r="C947" s="14" t="str">
        <f aca="false">IF(B947="","",IF(LEFT(B947,3)="INT","Intramuraal",IF(LEFT(B947,3)="GVS","GVS","")))</f>
        <v>GVS</v>
      </c>
      <c r="D947" s="14" t="str">
        <f aca="false">IF(B947="","",IFERROR(INDEX(Intramuraal!$F:$F,MATCH(B947,Intramuraal!$A:$A,0)),IFERROR(INDEX(GVS!$F:$F,MATCH(B947,GVS!$A:$A,0)),"onbekend ID")))</f>
        <v>fampridine (Fampyra®)</v>
      </c>
      <c r="E947" s="15" t="n">
        <f aca="false">IF(B947="","",IFERROR(IF(INDEX(Intramuraal!$C:$C,MATCH(B947,Intramuraal!$A:$A,0))="","",INDEX(Intramuraal!$C:$C,MATCH(B947,Intramuraal!$A:$A,0))),IFERROR(IF(INDEX(GVS!$C:$C,MATCH(B947,GVS!$A:$A,0))="","",INDEX(GVS!$C:$C,MATCH(B947,GVS!$A:$A,0))),"")))</f>
        <v>43684</v>
      </c>
      <c r="F947" s="14" t="str">
        <f aca="false">IF(B947="","",IFERROR(IF(INDEX(Intramuraal!$J:$J,MATCH(B947,Intramuraal!$A:$A,0))="","",INDEX(Intramuraal!$J:$J,MATCH(B947,Intramuraal!$A:$A,0))),IFERROR(IF(INDEX(GVS!$J:$J,MATCH(B947,GVS!$A:$A,0))="","",INDEX(GVS!$J:$J,MATCH(B947,GVS!$A:$A,0))),"")))</f>
        <v>Neurologie</v>
      </c>
      <c r="G947" s="14" t="str">
        <f aca="false">IF(B947="","",IFERROR(IF(INDEX(Intramuraal!$N:$N,MATCH(B947,Intramuraal!$A:$A,0))="","",INDEX(Intramuraal!$N:$N,MATCH(B947,Intramuraal!$A:$A,0))),IFERROR(IF(INDEX(GVS!$N:$N,MATCH(B947,GVS!$A:$A,0))="","",INDEX(GVS!$N:$N,MATCH(B947,GVS!$A:$A,0))),"")))</f>
        <v>Niet-oncologisch (zie Indicatie)</v>
      </c>
      <c r="H947" s="14" t="str">
        <f aca="false">IF(B947="","",IFERROR(IF(INDEX(Intramuraal!$O:$O,MATCH(B947,Intramuraal!$A:$A,0))="","",INDEX(Intramuraal!$O:$O,MATCH(B947,Intramuraal!$A:$A,0))),IFERROR(IF(INDEX(GVS!$O:$O,MATCH(B947,GVS!$A:$A,0))="","",INDEX(GVS!$O:$O,MATCH(B947,GVS!$A:$A,0))),"")))</f>
        <v>Meerdere lijnen / indicatiebreed</v>
      </c>
      <c r="I947" s="14" t="s">
        <v>7658</v>
      </c>
      <c r="J947" s="14" t="s">
        <v>7659</v>
      </c>
      <c r="K947" s="16" t="s">
        <v>11021</v>
      </c>
      <c r="L947" s="14" t="s">
        <v>7549</v>
      </c>
      <c r="M947" s="14" t="s">
        <v>7543</v>
      </c>
      <c r="N947" s="16" t="s">
        <v>11022</v>
      </c>
      <c r="O947" s="14" t="s">
        <v>7662</v>
      </c>
      <c r="P947" s="14" t="s">
        <v>11023</v>
      </c>
      <c r="Q947" s="16"/>
      <c r="R947" s="14" t="s">
        <v>11024</v>
      </c>
      <c r="S947" s="14" t="s">
        <v>11000</v>
      </c>
      <c r="T947" s="15" t="n">
        <v>46290</v>
      </c>
      <c r="U947" s="14" t="s">
        <v>168</v>
      </c>
    </row>
    <row r="948" customFormat="false" ht="68.25" hidden="false" customHeight="true" outlineLevel="0" collapsed="false">
      <c r="A948" s="14" t="str">
        <f aca="false">IF(B948="","","ARG-"&amp;TEXT(ROW()-1,"0000"))</f>
        <v>ARG-0947</v>
      </c>
      <c r="B948" s="14" t="s">
        <v>4254</v>
      </c>
      <c r="C948" s="14" t="str">
        <f aca="false">IF(B948="","",IF(LEFT(B948,3)="INT","Intramuraal",IF(LEFT(B948,3)="GVS","GVS","")))</f>
        <v>GVS</v>
      </c>
      <c r="D948" s="14" t="str">
        <f aca="false">IF(B948="","",IFERROR(INDEX(Intramuraal!$F:$F,MATCH(B948,Intramuraal!$A:$A,0)),IFERROR(INDEX(GVS!$F:$F,MATCH(B948,GVS!$A:$A,0)),"onbekend ID")))</f>
        <v>fampridine (Fampyra®)</v>
      </c>
      <c r="E948" s="15" t="n">
        <f aca="false">IF(B948="","",IFERROR(IF(INDEX(Intramuraal!$C:$C,MATCH(B948,Intramuraal!$A:$A,0))="","",INDEX(Intramuraal!$C:$C,MATCH(B948,Intramuraal!$A:$A,0))),IFERROR(IF(INDEX(GVS!$C:$C,MATCH(B948,GVS!$A:$A,0))="","",INDEX(GVS!$C:$C,MATCH(B948,GVS!$A:$A,0))),"")))</f>
        <v>43684</v>
      </c>
      <c r="F948" s="14" t="str">
        <f aca="false">IF(B948="","",IFERROR(IF(INDEX(Intramuraal!$J:$J,MATCH(B948,Intramuraal!$A:$A,0))="","",INDEX(Intramuraal!$J:$J,MATCH(B948,Intramuraal!$A:$A,0))),IFERROR(IF(INDEX(GVS!$J:$J,MATCH(B948,GVS!$A:$A,0))="","",INDEX(GVS!$J:$J,MATCH(B948,GVS!$A:$A,0))),"")))</f>
        <v>Neurologie</v>
      </c>
      <c r="G948" s="14" t="str">
        <f aca="false">IF(B948="","",IFERROR(IF(INDEX(Intramuraal!$N:$N,MATCH(B948,Intramuraal!$A:$A,0))="","",INDEX(Intramuraal!$N:$N,MATCH(B948,Intramuraal!$A:$A,0))),IFERROR(IF(INDEX(GVS!$N:$N,MATCH(B948,GVS!$A:$A,0))="","",INDEX(GVS!$N:$N,MATCH(B948,GVS!$A:$A,0))),"")))</f>
        <v>Niet-oncologisch (zie Indicatie)</v>
      </c>
      <c r="H948" s="14" t="str">
        <f aca="false">IF(B948="","",IFERROR(IF(INDEX(Intramuraal!$O:$O,MATCH(B948,Intramuraal!$A:$A,0))="","",INDEX(Intramuraal!$O:$O,MATCH(B948,Intramuraal!$A:$A,0))),IFERROR(IF(INDEX(GVS!$O:$O,MATCH(B948,GVS!$A:$A,0))="","",INDEX(GVS!$O:$O,MATCH(B948,GVS!$A:$A,0))),"")))</f>
        <v>Meerdere lijnen / indicatiebreed</v>
      </c>
      <c r="I948" s="14" t="s">
        <v>7570</v>
      </c>
      <c r="J948" s="14" t="s">
        <v>2691</v>
      </c>
      <c r="K948" s="16" t="s">
        <v>11025</v>
      </c>
      <c r="L948" s="14" t="s">
        <v>7566</v>
      </c>
      <c r="M948" s="14" t="s">
        <v>7550</v>
      </c>
      <c r="N948" s="16" t="s">
        <v>11026</v>
      </c>
      <c r="O948" s="14" t="s">
        <v>7607</v>
      </c>
      <c r="P948" s="14" t="s">
        <v>11027</v>
      </c>
      <c r="Q948" s="16"/>
      <c r="R948" s="14" t="s">
        <v>11028</v>
      </c>
      <c r="S948" s="14" t="s">
        <v>11000</v>
      </c>
      <c r="T948" s="15" t="n">
        <v>46290</v>
      </c>
      <c r="U948" s="14" t="s">
        <v>168</v>
      </c>
    </row>
    <row r="949" customFormat="false" ht="102" hidden="false" customHeight="true" outlineLevel="0" collapsed="false">
      <c r="A949" s="14" t="str">
        <f aca="false">IF(B949="","","ARG-"&amp;TEXT(ROW()-1,"0000"))</f>
        <v>ARG-0948</v>
      </c>
      <c r="B949" s="14" t="s">
        <v>4291</v>
      </c>
      <c r="C949" s="14" t="str">
        <f aca="false">IF(B949="","",IF(LEFT(B949,3)="INT","Intramuraal",IF(LEFT(B949,3)="GVS","GVS","")))</f>
        <v>GVS</v>
      </c>
      <c r="D949" s="14" t="str">
        <f aca="false">IF(B949="","",IFERROR(INDEX(Intramuraal!$F:$F,MATCH(B949,Intramuraal!$A:$A,0)),IFERROR(INDEX(GVS!$F:$F,MATCH(B949,GVS!$A:$A,0)),"onbekend ID")))</f>
        <v>GLP-1ra</v>
      </c>
      <c r="E949" s="15" t="n">
        <f aca="false">IF(B949="","",IFERROR(IF(INDEX(Intramuraal!$C:$C,MATCH(B949,Intramuraal!$A:$A,0))="","",INDEX(Intramuraal!$C:$C,MATCH(B949,Intramuraal!$A:$A,0))),IFERROR(IF(INDEX(GVS!$C:$C,MATCH(B949,GVS!$A:$A,0))="","",INDEX(GVS!$C:$C,MATCH(B949,GVS!$A:$A,0))),"")))</f>
        <v>43734</v>
      </c>
      <c r="F949" s="14" t="str">
        <f aca="false">IF(B949="","",IFERROR(IF(INDEX(Intramuraal!$J:$J,MATCH(B949,Intramuraal!$A:$A,0))="","",INDEX(Intramuraal!$J:$J,MATCH(B949,Intramuraal!$A:$A,0))),IFERROR(IF(INDEX(GVS!$J:$J,MATCH(B949,GVS!$A:$A,0))="","",INDEX(GVS!$J:$J,MATCH(B949,GVS!$A:$A,0))),"")))</f>
        <v>Stofwisseling / endocrinologie / zeldzaam</v>
      </c>
      <c r="G949" s="14" t="str">
        <f aca="false">IF(B949="","",IFERROR(IF(INDEX(Intramuraal!$N:$N,MATCH(B949,Intramuraal!$A:$A,0))="","",INDEX(Intramuraal!$N:$N,MATCH(B949,Intramuraal!$A:$A,0))),IFERROR(IF(INDEX(GVS!$N:$N,MATCH(B949,GVS!$A:$A,0))="","",INDEX(GVS!$N:$N,MATCH(B949,GVS!$A:$A,0))),"")))</f>
        <v>Niet-oncologisch (zie Indicatie)</v>
      </c>
      <c r="H949" s="14" t="str">
        <f aca="false">IF(B949="","",IFERROR(IF(INDEX(Intramuraal!$O:$O,MATCH(B949,Intramuraal!$A:$A,0))="","",INDEX(Intramuraal!$O:$O,MATCH(B949,Intramuraal!$A:$A,0))),IFERROR(IF(INDEX(GVS!$O:$O,MATCH(B949,GVS!$A:$A,0))="","",INDEX(GVS!$O:$O,MATCH(B949,GVS!$A:$A,0))),"")))</f>
        <v>3e lijn of later</v>
      </c>
      <c r="I949" s="14" t="s">
        <v>7532</v>
      </c>
      <c r="J949" s="14" t="s">
        <v>7564</v>
      </c>
      <c r="K949" s="16" t="s">
        <v>11029</v>
      </c>
      <c r="L949" s="14" t="s">
        <v>7535</v>
      </c>
      <c r="M949" s="14" t="s">
        <v>7536</v>
      </c>
      <c r="N949" s="16" t="s">
        <v>11030</v>
      </c>
      <c r="O949" s="14" t="s">
        <v>7607</v>
      </c>
      <c r="P949" s="14" t="s">
        <v>11031</v>
      </c>
      <c r="Q949" s="16"/>
      <c r="R949" s="14" t="s">
        <v>11032</v>
      </c>
      <c r="S949" s="14" t="s">
        <v>11000</v>
      </c>
      <c r="T949" s="15" t="n">
        <v>46290</v>
      </c>
      <c r="U949" s="14" t="s">
        <v>168</v>
      </c>
    </row>
    <row r="950" customFormat="false" ht="79.5" hidden="false" customHeight="true" outlineLevel="0" collapsed="false">
      <c r="A950" s="14" t="str">
        <f aca="false">IF(B950="","","ARG-"&amp;TEXT(ROW()-1,"0000"))</f>
        <v>ARG-0949</v>
      </c>
      <c r="B950" s="14" t="s">
        <v>4291</v>
      </c>
      <c r="C950" s="14" t="str">
        <f aca="false">IF(B950="","",IF(LEFT(B950,3)="INT","Intramuraal",IF(LEFT(B950,3)="GVS","GVS","")))</f>
        <v>GVS</v>
      </c>
      <c r="D950" s="14" t="str">
        <f aca="false">IF(B950="","",IFERROR(INDEX(Intramuraal!$F:$F,MATCH(B950,Intramuraal!$A:$A,0)),IFERROR(INDEX(GVS!$F:$F,MATCH(B950,GVS!$A:$A,0)),"onbekend ID")))</f>
        <v>GLP-1ra</v>
      </c>
      <c r="E950" s="15" t="n">
        <f aca="false">IF(B950="","",IFERROR(IF(INDEX(Intramuraal!$C:$C,MATCH(B950,Intramuraal!$A:$A,0))="","",INDEX(Intramuraal!$C:$C,MATCH(B950,Intramuraal!$A:$A,0))),IFERROR(IF(INDEX(GVS!$C:$C,MATCH(B950,GVS!$A:$A,0))="","",INDEX(GVS!$C:$C,MATCH(B950,GVS!$A:$A,0))),"")))</f>
        <v>43734</v>
      </c>
      <c r="F950" s="14" t="str">
        <f aca="false">IF(B950="","",IFERROR(IF(INDEX(Intramuraal!$J:$J,MATCH(B950,Intramuraal!$A:$A,0))="","",INDEX(Intramuraal!$J:$J,MATCH(B950,Intramuraal!$A:$A,0))),IFERROR(IF(INDEX(GVS!$J:$J,MATCH(B950,GVS!$A:$A,0))="","",INDEX(GVS!$J:$J,MATCH(B950,GVS!$A:$A,0))),"")))</f>
        <v>Stofwisseling / endocrinologie / zeldzaam</v>
      </c>
      <c r="G950" s="14" t="str">
        <f aca="false">IF(B950="","",IFERROR(IF(INDEX(Intramuraal!$N:$N,MATCH(B950,Intramuraal!$A:$A,0))="","",INDEX(Intramuraal!$N:$N,MATCH(B950,Intramuraal!$A:$A,0))),IFERROR(IF(INDEX(GVS!$N:$N,MATCH(B950,GVS!$A:$A,0))="","",INDEX(GVS!$N:$N,MATCH(B950,GVS!$A:$A,0))),"")))</f>
        <v>Niet-oncologisch (zie Indicatie)</v>
      </c>
      <c r="H950" s="14" t="str">
        <f aca="false">IF(B950="","",IFERROR(IF(INDEX(Intramuraal!$O:$O,MATCH(B950,Intramuraal!$A:$A,0))="","",INDEX(Intramuraal!$O:$O,MATCH(B950,Intramuraal!$A:$A,0))),IFERROR(IF(INDEX(GVS!$O:$O,MATCH(B950,GVS!$A:$A,0))="","",INDEX(GVS!$O:$O,MATCH(B950,GVS!$A:$A,0))),"")))</f>
        <v>3e lijn of later</v>
      </c>
      <c r="I950" s="14" t="s">
        <v>7532</v>
      </c>
      <c r="J950" s="14" t="s">
        <v>7599</v>
      </c>
      <c r="K950" s="16" t="s">
        <v>11033</v>
      </c>
      <c r="L950" s="14" t="s">
        <v>7535</v>
      </c>
      <c r="M950" s="14" t="s">
        <v>7543</v>
      </c>
      <c r="N950" s="16" t="s">
        <v>11034</v>
      </c>
      <c r="O950" s="14" t="s">
        <v>7607</v>
      </c>
      <c r="P950" s="14" t="s">
        <v>11035</v>
      </c>
      <c r="Q950" s="16"/>
      <c r="R950" s="14" t="s">
        <v>11036</v>
      </c>
      <c r="S950" s="14" t="s">
        <v>11000</v>
      </c>
      <c r="T950" s="15" t="n">
        <v>46290</v>
      </c>
      <c r="U950" s="14" t="s">
        <v>168</v>
      </c>
    </row>
    <row r="951" customFormat="false" ht="68.25" hidden="false" customHeight="true" outlineLevel="0" collapsed="false">
      <c r="A951" s="14" t="str">
        <f aca="false">IF(B951="","","ARG-"&amp;TEXT(ROW()-1,"0000"))</f>
        <v>ARG-0950</v>
      </c>
      <c r="B951" s="14" t="s">
        <v>4291</v>
      </c>
      <c r="C951" s="14" t="str">
        <f aca="false">IF(B951="","",IF(LEFT(B951,3)="INT","Intramuraal",IF(LEFT(B951,3)="GVS","GVS","")))</f>
        <v>GVS</v>
      </c>
      <c r="D951" s="14" t="str">
        <f aca="false">IF(B951="","",IFERROR(INDEX(Intramuraal!$F:$F,MATCH(B951,Intramuraal!$A:$A,0)),IFERROR(INDEX(GVS!$F:$F,MATCH(B951,GVS!$A:$A,0)),"onbekend ID")))</f>
        <v>GLP-1ra</v>
      </c>
      <c r="E951" s="15" t="n">
        <f aca="false">IF(B951="","",IFERROR(IF(INDEX(Intramuraal!$C:$C,MATCH(B951,Intramuraal!$A:$A,0))="","",INDEX(Intramuraal!$C:$C,MATCH(B951,Intramuraal!$A:$A,0))),IFERROR(IF(INDEX(GVS!$C:$C,MATCH(B951,GVS!$A:$A,0))="","",INDEX(GVS!$C:$C,MATCH(B951,GVS!$A:$A,0))),"")))</f>
        <v>43734</v>
      </c>
      <c r="F951" s="14" t="str">
        <f aca="false">IF(B951="","",IFERROR(IF(INDEX(Intramuraal!$J:$J,MATCH(B951,Intramuraal!$A:$A,0))="","",INDEX(Intramuraal!$J:$J,MATCH(B951,Intramuraal!$A:$A,0))),IFERROR(IF(INDEX(GVS!$J:$J,MATCH(B951,GVS!$A:$A,0))="","",INDEX(GVS!$J:$J,MATCH(B951,GVS!$A:$A,0))),"")))</f>
        <v>Stofwisseling / endocrinologie / zeldzaam</v>
      </c>
      <c r="G951" s="14" t="str">
        <f aca="false">IF(B951="","",IFERROR(IF(INDEX(Intramuraal!$N:$N,MATCH(B951,Intramuraal!$A:$A,0))="","",INDEX(Intramuraal!$N:$N,MATCH(B951,Intramuraal!$A:$A,0))),IFERROR(IF(INDEX(GVS!$N:$N,MATCH(B951,GVS!$A:$A,0))="","",INDEX(GVS!$N:$N,MATCH(B951,GVS!$A:$A,0))),"")))</f>
        <v>Niet-oncologisch (zie Indicatie)</v>
      </c>
      <c r="H951" s="14" t="str">
        <f aca="false">IF(B951="","",IFERROR(IF(INDEX(Intramuraal!$O:$O,MATCH(B951,Intramuraal!$A:$A,0))="","",INDEX(Intramuraal!$O:$O,MATCH(B951,Intramuraal!$A:$A,0))),IFERROR(IF(INDEX(GVS!$O:$O,MATCH(B951,GVS!$A:$A,0))="","",INDEX(GVS!$O:$O,MATCH(B951,GVS!$A:$A,0))),"")))</f>
        <v>3e lijn of later</v>
      </c>
      <c r="I951" s="14" t="s">
        <v>7658</v>
      </c>
      <c r="J951" s="14" t="s">
        <v>7659</v>
      </c>
      <c r="K951" s="16" t="s">
        <v>11037</v>
      </c>
      <c r="L951" s="14" t="s">
        <v>7549</v>
      </c>
      <c r="M951" s="14" t="s">
        <v>7543</v>
      </c>
      <c r="N951" s="16" t="s">
        <v>11038</v>
      </c>
      <c r="O951" s="14" t="s">
        <v>7662</v>
      </c>
      <c r="P951" s="14" t="s">
        <v>11039</v>
      </c>
      <c r="Q951" s="16"/>
      <c r="R951" s="14" t="s">
        <v>11040</v>
      </c>
      <c r="S951" s="14" t="s">
        <v>11000</v>
      </c>
      <c r="T951" s="15" t="n">
        <v>46290</v>
      </c>
      <c r="U951" s="14" t="s">
        <v>168</v>
      </c>
    </row>
    <row r="952" customFormat="false" ht="90.75" hidden="false" customHeight="true" outlineLevel="0" collapsed="false">
      <c r="A952" s="14" t="str">
        <f aca="false">IF(B952="","","ARG-"&amp;TEXT(ROW()-1,"0000"))</f>
        <v>ARG-0951</v>
      </c>
      <c r="B952" s="14" t="s">
        <v>4310</v>
      </c>
      <c r="C952" s="14" t="str">
        <f aca="false">IF(B952="","",IF(LEFT(B952,3)="INT","Intramuraal",IF(LEFT(B952,3)="GVS","GVS","")))</f>
        <v>GVS</v>
      </c>
      <c r="D952" s="14" t="str">
        <f aca="false">IF(B952="","",IFERROR(INDEX(Intramuraal!$F:$F,MATCH(B952,Intramuraal!$A:$A,0)),IFERROR(INDEX(GVS!$F:$F,MATCH(B952,GVS!$A:$A,0)),"onbekend ID")))</f>
        <v>actualisatie bijlage 2 voorwaarden</v>
      </c>
      <c r="E952" s="15" t="n">
        <f aca="false">IF(B952="","",IFERROR(IF(INDEX(Intramuraal!$C:$C,MATCH(B952,Intramuraal!$A:$A,0))="","",INDEX(Intramuraal!$C:$C,MATCH(B952,Intramuraal!$A:$A,0))),IFERROR(IF(INDEX(GVS!$C:$C,MATCH(B952,GVS!$A:$A,0))="","",INDEX(GVS!$C:$C,MATCH(B952,GVS!$A:$A,0))),"")))</f>
        <v>43741</v>
      </c>
      <c r="F952" s="14" t="str">
        <f aca="false">IF(B952="","",IFERROR(IF(INDEX(Intramuraal!$J:$J,MATCH(B952,Intramuraal!$A:$A,0))="","",INDEX(Intramuraal!$J:$J,MATCH(B952,Intramuraal!$A:$A,0))),IFERROR(IF(INDEX(GVS!$J:$J,MATCH(B952,GVS!$A:$A,0))="","",INDEX(GVS!$J:$J,MATCH(B952,GVS!$A:$A,0))),"")))</f>
        <v>Overig</v>
      </c>
      <c r="G952" s="14" t="str">
        <f aca="false">IF(B952="","",IFERROR(IF(INDEX(Intramuraal!$N:$N,MATCH(B952,Intramuraal!$A:$A,0))="","",INDEX(Intramuraal!$N:$N,MATCH(B952,Intramuraal!$A:$A,0))),IFERROR(IF(INDEX(GVS!$N:$N,MATCH(B952,GVS!$A:$A,0))="","",INDEX(GVS!$N:$N,MATCH(B952,GVS!$A:$A,0))),"")))</f>
        <v>Niet-oncologisch (zie Indicatie)</v>
      </c>
      <c r="H952" s="14" t="str">
        <f aca="false">IF(B952="","",IFERROR(IF(INDEX(Intramuraal!$O:$O,MATCH(B952,Intramuraal!$A:$A,0))="","",INDEX(Intramuraal!$O:$O,MATCH(B952,Intramuraal!$A:$A,0))),IFERROR(IF(INDEX(GVS!$O:$O,MATCH(B952,GVS!$A:$A,0))="","",INDEX(GVS!$O:$O,MATCH(B952,GVS!$A:$A,0))),"")))</f>
        <v>Meerdere lijnen / indicatiebreed</v>
      </c>
      <c r="I952" s="14" t="s">
        <v>7574</v>
      </c>
      <c r="J952" s="14" t="s">
        <v>10667</v>
      </c>
      <c r="K952" s="16" t="s">
        <v>11041</v>
      </c>
      <c r="L952" s="14" t="s">
        <v>7566</v>
      </c>
      <c r="M952" s="14" t="s">
        <v>7536</v>
      </c>
      <c r="N952" s="16" t="s">
        <v>11042</v>
      </c>
      <c r="O952" s="14" t="s">
        <v>7607</v>
      </c>
      <c r="P952" s="14" t="s">
        <v>11043</v>
      </c>
      <c r="Q952" s="16"/>
      <c r="R952" s="14" t="s">
        <v>11044</v>
      </c>
      <c r="S952" s="14" t="s">
        <v>11000</v>
      </c>
      <c r="T952" s="15" t="n">
        <v>46290</v>
      </c>
      <c r="U952" s="14" t="s">
        <v>168</v>
      </c>
    </row>
    <row r="953" customFormat="false" ht="68.25" hidden="false" customHeight="true" outlineLevel="0" collapsed="false">
      <c r="A953" s="14" t="str">
        <f aca="false">IF(B953="","","ARG-"&amp;TEXT(ROW()-1,"0000"))</f>
        <v>ARG-0952</v>
      </c>
      <c r="B953" s="14" t="s">
        <v>4310</v>
      </c>
      <c r="C953" s="14" t="str">
        <f aca="false">IF(B953="","",IF(LEFT(B953,3)="INT","Intramuraal",IF(LEFT(B953,3)="GVS","GVS","")))</f>
        <v>GVS</v>
      </c>
      <c r="D953" s="14" t="str">
        <f aca="false">IF(B953="","",IFERROR(INDEX(Intramuraal!$F:$F,MATCH(B953,Intramuraal!$A:$A,0)),IFERROR(INDEX(GVS!$F:$F,MATCH(B953,GVS!$A:$A,0)),"onbekend ID")))</f>
        <v>actualisatie bijlage 2 voorwaarden</v>
      </c>
      <c r="E953" s="15" t="n">
        <f aca="false">IF(B953="","",IFERROR(IF(INDEX(Intramuraal!$C:$C,MATCH(B953,Intramuraal!$A:$A,0))="","",INDEX(Intramuraal!$C:$C,MATCH(B953,Intramuraal!$A:$A,0))),IFERROR(IF(INDEX(GVS!$C:$C,MATCH(B953,GVS!$A:$A,0))="","",INDEX(GVS!$C:$C,MATCH(B953,GVS!$A:$A,0))),"")))</f>
        <v>43741</v>
      </c>
      <c r="F953" s="14" t="str">
        <f aca="false">IF(B953="","",IFERROR(IF(INDEX(Intramuraal!$J:$J,MATCH(B953,Intramuraal!$A:$A,0))="","",INDEX(Intramuraal!$J:$J,MATCH(B953,Intramuraal!$A:$A,0))),IFERROR(IF(INDEX(GVS!$J:$J,MATCH(B953,GVS!$A:$A,0))="","",INDEX(GVS!$J:$J,MATCH(B953,GVS!$A:$A,0))),"")))</f>
        <v>Overig</v>
      </c>
      <c r="G953" s="14" t="str">
        <f aca="false">IF(B953="","",IFERROR(IF(INDEX(Intramuraal!$N:$N,MATCH(B953,Intramuraal!$A:$A,0))="","",INDEX(Intramuraal!$N:$N,MATCH(B953,Intramuraal!$A:$A,0))),IFERROR(IF(INDEX(GVS!$N:$N,MATCH(B953,GVS!$A:$A,0))="","",INDEX(GVS!$N:$N,MATCH(B953,GVS!$A:$A,0))),"")))</f>
        <v>Niet-oncologisch (zie Indicatie)</v>
      </c>
      <c r="H953" s="14" t="str">
        <f aca="false">IF(B953="","",IFERROR(IF(INDEX(Intramuraal!$O:$O,MATCH(B953,Intramuraal!$A:$A,0))="","",INDEX(Intramuraal!$O:$O,MATCH(B953,Intramuraal!$A:$A,0))),IFERROR(IF(INDEX(GVS!$O:$O,MATCH(B953,GVS!$A:$A,0))="","",INDEX(GVS!$O:$O,MATCH(B953,GVS!$A:$A,0))),"")))</f>
        <v>Meerdere lijnen / indicatiebreed</v>
      </c>
      <c r="I953" s="14" t="s">
        <v>7574</v>
      </c>
      <c r="J953" s="14" t="s">
        <v>10667</v>
      </c>
      <c r="K953" s="16" t="s">
        <v>11045</v>
      </c>
      <c r="L953" s="14" t="s">
        <v>7566</v>
      </c>
      <c r="M953" s="14" t="s">
        <v>7543</v>
      </c>
      <c r="N953" s="16" t="s">
        <v>11046</v>
      </c>
      <c r="O953" s="14" t="s">
        <v>7607</v>
      </c>
      <c r="P953" s="14" t="s">
        <v>11047</v>
      </c>
      <c r="Q953" s="16"/>
      <c r="R953" s="14" t="s">
        <v>11048</v>
      </c>
      <c r="S953" s="14" t="s">
        <v>11000</v>
      </c>
      <c r="T953" s="15" t="n">
        <v>46290</v>
      </c>
      <c r="U953" s="14" t="s">
        <v>168</v>
      </c>
    </row>
    <row r="954" customFormat="false" ht="79.5" hidden="false" customHeight="true" outlineLevel="0" collapsed="false">
      <c r="A954" s="14" t="str">
        <f aca="false">IF(B954="","","ARG-"&amp;TEXT(ROW()-1,"0000"))</f>
        <v>ARG-0953</v>
      </c>
      <c r="B954" s="14" t="s">
        <v>4310</v>
      </c>
      <c r="C954" s="14" t="str">
        <f aca="false">IF(B954="","",IF(LEFT(B954,3)="INT","Intramuraal",IF(LEFT(B954,3)="GVS","GVS","")))</f>
        <v>GVS</v>
      </c>
      <c r="D954" s="14" t="str">
        <f aca="false">IF(B954="","",IFERROR(INDEX(Intramuraal!$F:$F,MATCH(B954,Intramuraal!$A:$A,0)),IFERROR(INDEX(GVS!$F:$F,MATCH(B954,GVS!$A:$A,0)),"onbekend ID")))</f>
        <v>actualisatie bijlage 2 voorwaarden</v>
      </c>
      <c r="E954" s="15" t="n">
        <f aca="false">IF(B954="","",IFERROR(IF(INDEX(Intramuraal!$C:$C,MATCH(B954,Intramuraal!$A:$A,0))="","",INDEX(Intramuraal!$C:$C,MATCH(B954,Intramuraal!$A:$A,0))),IFERROR(IF(INDEX(GVS!$C:$C,MATCH(B954,GVS!$A:$A,0))="","",INDEX(GVS!$C:$C,MATCH(B954,GVS!$A:$A,0))),"")))</f>
        <v>43741</v>
      </c>
      <c r="F954" s="14" t="str">
        <f aca="false">IF(B954="","",IFERROR(IF(INDEX(Intramuraal!$J:$J,MATCH(B954,Intramuraal!$A:$A,0))="","",INDEX(Intramuraal!$J:$J,MATCH(B954,Intramuraal!$A:$A,0))),IFERROR(IF(INDEX(GVS!$J:$J,MATCH(B954,GVS!$A:$A,0))="","",INDEX(GVS!$J:$J,MATCH(B954,GVS!$A:$A,0))),"")))</f>
        <v>Overig</v>
      </c>
      <c r="G954" s="14" t="str">
        <f aca="false">IF(B954="","",IFERROR(IF(INDEX(Intramuraal!$N:$N,MATCH(B954,Intramuraal!$A:$A,0))="","",INDEX(Intramuraal!$N:$N,MATCH(B954,Intramuraal!$A:$A,0))),IFERROR(IF(INDEX(GVS!$N:$N,MATCH(B954,GVS!$A:$A,0))="","",INDEX(GVS!$N:$N,MATCH(B954,GVS!$A:$A,0))),"")))</f>
        <v>Niet-oncologisch (zie Indicatie)</v>
      </c>
      <c r="H954" s="14" t="str">
        <f aca="false">IF(B954="","",IFERROR(IF(INDEX(Intramuraal!$O:$O,MATCH(B954,Intramuraal!$A:$A,0))="","",INDEX(Intramuraal!$O:$O,MATCH(B954,Intramuraal!$A:$A,0))),IFERROR(IF(INDEX(GVS!$O:$O,MATCH(B954,GVS!$A:$A,0))="","",INDEX(GVS!$O:$O,MATCH(B954,GVS!$A:$A,0))),"")))</f>
        <v>Meerdere lijnen / indicatiebreed</v>
      </c>
      <c r="I954" s="14" t="s">
        <v>7570</v>
      </c>
      <c r="J954" s="14" t="s">
        <v>7564</v>
      </c>
      <c r="K954" s="16" t="s">
        <v>11049</v>
      </c>
      <c r="L954" s="14" t="s">
        <v>7586</v>
      </c>
      <c r="M954" s="14" t="s">
        <v>7543</v>
      </c>
      <c r="N954" s="16" t="s">
        <v>11050</v>
      </c>
      <c r="O954" s="14" t="s">
        <v>7607</v>
      </c>
      <c r="P954" s="14" t="s">
        <v>11051</v>
      </c>
      <c r="Q954" s="16"/>
      <c r="R954" s="14" t="s">
        <v>11052</v>
      </c>
      <c r="S954" s="14" t="s">
        <v>11000</v>
      </c>
      <c r="T954" s="15" t="n">
        <v>46290</v>
      </c>
      <c r="U954" s="14" t="s">
        <v>168</v>
      </c>
    </row>
    <row r="955" customFormat="false" ht="90.75" hidden="false" customHeight="true" outlineLevel="0" collapsed="false">
      <c r="A955" s="14" t="str">
        <f aca="false">IF(B955="","","ARG-"&amp;TEXT(ROW()-1,"0000"))</f>
        <v>ARG-0954</v>
      </c>
      <c r="B955" s="14" t="s">
        <v>4322</v>
      </c>
      <c r="C955" s="14" t="str">
        <f aca="false">IF(B955="","",IF(LEFT(B955,3)="INT","Intramuraal",IF(LEFT(B955,3)="GVS","GVS","")))</f>
        <v>GVS</v>
      </c>
      <c r="D955" s="14" t="str">
        <f aca="false">IF(B955="","",IFERROR(INDEX(Intramuraal!$F:$F,MATCH(B955,Intramuraal!$A:$A,0)),IFERROR(INDEX(GVS!$F:$F,MATCH(B955,GVS!$A:$A,0)),"onbekend ID")))</f>
        <v>metreleptine (Myalepta®)</v>
      </c>
      <c r="E955" s="15" t="n">
        <f aca="false">IF(B955="","",IFERROR(IF(INDEX(Intramuraal!$C:$C,MATCH(B955,Intramuraal!$A:$A,0))="","",INDEX(Intramuraal!$C:$C,MATCH(B955,Intramuraal!$A:$A,0))),IFERROR(IF(INDEX(GVS!$C:$C,MATCH(B955,GVS!$A:$A,0))="","",INDEX(GVS!$C:$C,MATCH(B955,GVS!$A:$A,0))),"")))</f>
        <v>43759</v>
      </c>
      <c r="F955" s="14" t="str">
        <f aca="false">IF(B955="","",IFERROR(IF(INDEX(Intramuraal!$J:$J,MATCH(B955,Intramuraal!$A:$A,0))="","",INDEX(Intramuraal!$J:$J,MATCH(B955,Intramuraal!$A:$A,0))),IFERROR(IF(INDEX(GVS!$J:$J,MATCH(B955,GVS!$A:$A,0))="","",INDEX(GVS!$J:$J,MATCH(B955,GVS!$A:$A,0))),"")))</f>
        <v>Stofwisseling / endocrinologie / zeldzaam</v>
      </c>
      <c r="G955" s="14" t="str">
        <f aca="false">IF(B955="","",IFERROR(IF(INDEX(Intramuraal!$N:$N,MATCH(B955,Intramuraal!$A:$A,0))="","",INDEX(Intramuraal!$N:$N,MATCH(B955,Intramuraal!$A:$A,0))),IFERROR(IF(INDEX(GVS!$N:$N,MATCH(B955,GVS!$A:$A,0))="","",INDEX(GVS!$N:$N,MATCH(B955,GVS!$A:$A,0))),"")))</f>
        <v>Niet-oncologisch (zie Indicatie)</v>
      </c>
      <c r="H955" s="14" t="str">
        <f aca="false">IF(B955="","",IFERROR(IF(INDEX(Intramuraal!$O:$O,MATCH(B955,Intramuraal!$A:$A,0))="","",INDEX(Intramuraal!$O:$O,MATCH(B955,Intramuraal!$A:$A,0))),IFERROR(IF(INDEX(GVS!$O:$O,MATCH(B955,GVS!$A:$A,0))="","",INDEX(GVS!$O:$O,MATCH(B955,GVS!$A:$A,0))),"")))</f>
        <v>2e lijn</v>
      </c>
      <c r="I955" s="14" t="s">
        <v>7532</v>
      </c>
      <c r="J955" s="14" t="s">
        <v>7547</v>
      </c>
      <c r="K955" s="16" t="s">
        <v>11053</v>
      </c>
      <c r="L955" s="14" t="s">
        <v>7586</v>
      </c>
      <c r="M955" s="14" t="s">
        <v>7536</v>
      </c>
      <c r="N955" s="16" t="s">
        <v>11054</v>
      </c>
      <c r="O955" s="14" t="s">
        <v>7633</v>
      </c>
      <c r="P955" s="14" t="s">
        <v>11055</v>
      </c>
      <c r="Q955" s="16"/>
      <c r="R955" s="14" t="s">
        <v>11056</v>
      </c>
      <c r="S955" s="14" t="s">
        <v>11000</v>
      </c>
      <c r="T955" s="15" t="n">
        <v>46290</v>
      </c>
      <c r="U955" s="14" t="s">
        <v>168</v>
      </c>
    </row>
    <row r="956" customFormat="false" ht="68.25" hidden="false" customHeight="true" outlineLevel="0" collapsed="false">
      <c r="A956" s="14" t="str">
        <f aca="false">IF(B956="","","ARG-"&amp;TEXT(ROW()-1,"0000"))</f>
        <v>ARG-0955</v>
      </c>
      <c r="B956" s="14" t="s">
        <v>4322</v>
      </c>
      <c r="C956" s="14" t="str">
        <f aca="false">IF(B956="","",IF(LEFT(B956,3)="INT","Intramuraal",IF(LEFT(B956,3)="GVS","GVS","")))</f>
        <v>GVS</v>
      </c>
      <c r="D956" s="14" t="str">
        <f aca="false">IF(B956="","",IFERROR(INDEX(Intramuraal!$F:$F,MATCH(B956,Intramuraal!$A:$A,0)),IFERROR(INDEX(GVS!$F:$F,MATCH(B956,GVS!$A:$A,0)),"onbekend ID")))</f>
        <v>metreleptine (Myalepta®)</v>
      </c>
      <c r="E956" s="15" t="n">
        <f aca="false">IF(B956="","",IFERROR(IF(INDEX(Intramuraal!$C:$C,MATCH(B956,Intramuraal!$A:$A,0))="","",INDEX(Intramuraal!$C:$C,MATCH(B956,Intramuraal!$A:$A,0))),IFERROR(IF(INDEX(GVS!$C:$C,MATCH(B956,GVS!$A:$A,0))="","",INDEX(GVS!$C:$C,MATCH(B956,GVS!$A:$A,0))),"")))</f>
        <v>43759</v>
      </c>
      <c r="F956" s="14" t="str">
        <f aca="false">IF(B956="","",IFERROR(IF(INDEX(Intramuraal!$J:$J,MATCH(B956,Intramuraal!$A:$A,0))="","",INDEX(Intramuraal!$J:$J,MATCH(B956,Intramuraal!$A:$A,0))),IFERROR(IF(INDEX(GVS!$J:$J,MATCH(B956,GVS!$A:$A,0))="","",INDEX(GVS!$J:$J,MATCH(B956,GVS!$A:$A,0))),"")))</f>
        <v>Stofwisseling / endocrinologie / zeldzaam</v>
      </c>
      <c r="G956" s="14" t="str">
        <f aca="false">IF(B956="","",IFERROR(IF(INDEX(Intramuraal!$N:$N,MATCH(B956,Intramuraal!$A:$A,0))="","",INDEX(Intramuraal!$N:$N,MATCH(B956,Intramuraal!$A:$A,0))),IFERROR(IF(INDEX(GVS!$N:$N,MATCH(B956,GVS!$A:$A,0))="","",INDEX(GVS!$N:$N,MATCH(B956,GVS!$A:$A,0))),"")))</f>
        <v>Niet-oncologisch (zie Indicatie)</v>
      </c>
      <c r="H956" s="14" t="str">
        <f aca="false">IF(B956="","",IFERROR(IF(INDEX(Intramuraal!$O:$O,MATCH(B956,Intramuraal!$A:$A,0))="","",INDEX(Intramuraal!$O:$O,MATCH(B956,Intramuraal!$A:$A,0))),IFERROR(IF(INDEX(GVS!$O:$O,MATCH(B956,GVS!$A:$A,0))="","",INDEX(GVS!$O:$O,MATCH(B956,GVS!$A:$A,0))),"")))</f>
        <v>2e lijn</v>
      </c>
      <c r="I956" s="14" t="s">
        <v>7532</v>
      </c>
      <c r="J956" s="14" t="s">
        <v>7599</v>
      </c>
      <c r="K956" s="16" t="s">
        <v>11057</v>
      </c>
      <c r="L956" s="14" t="s">
        <v>7586</v>
      </c>
      <c r="M956" s="14" t="s">
        <v>7543</v>
      </c>
      <c r="N956" s="16" t="s">
        <v>11058</v>
      </c>
      <c r="O956" s="14" t="s">
        <v>7633</v>
      </c>
      <c r="P956" s="14" t="s">
        <v>11059</v>
      </c>
      <c r="Q956" s="16"/>
      <c r="R956" s="14" t="s">
        <v>11060</v>
      </c>
      <c r="S956" s="14" t="s">
        <v>11000</v>
      </c>
      <c r="T956" s="15" t="n">
        <v>46290</v>
      </c>
      <c r="U956" s="14" t="s">
        <v>168</v>
      </c>
    </row>
    <row r="957" customFormat="false" ht="57" hidden="false" customHeight="true" outlineLevel="0" collapsed="false">
      <c r="A957" s="14" t="str">
        <f aca="false">IF(B957="","","ARG-"&amp;TEXT(ROW()-1,"0000"))</f>
        <v>ARG-0956</v>
      </c>
      <c r="B957" s="14" t="s">
        <v>4322</v>
      </c>
      <c r="C957" s="14" t="str">
        <f aca="false">IF(B957="","",IF(LEFT(B957,3)="INT","Intramuraal",IF(LEFT(B957,3)="GVS","GVS","")))</f>
        <v>GVS</v>
      </c>
      <c r="D957" s="14" t="str">
        <f aca="false">IF(B957="","",IFERROR(INDEX(Intramuraal!$F:$F,MATCH(B957,Intramuraal!$A:$A,0)),IFERROR(INDEX(GVS!$F:$F,MATCH(B957,GVS!$A:$A,0)),"onbekend ID")))</f>
        <v>metreleptine (Myalepta®)</v>
      </c>
      <c r="E957" s="15" t="n">
        <f aca="false">IF(B957="","",IFERROR(IF(INDEX(Intramuraal!$C:$C,MATCH(B957,Intramuraal!$A:$A,0))="","",INDEX(Intramuraal!$C:$C,MATCH(B957,Intramuraal!$A:$A,0))),IFERROR(IF(INDEX(GVS!$C:$C,MATCH(B957,GVS!$A:$A,0))="","",INDEX(GVS!$C:$C,MATCH(B957,GVS!$A:$A,0))),"")))</f>
        <v>43759</v>
      </c>
      <c r="F957" s="14" t="str">
        <f aca="false">IF(B957="","",IFERROR(IF(INDEX(Intramuraal!$J:$J,MATCH(B957,Intramuraal!$A:$A,0))="","",INDEX(Intramuraal!$J:$J,MATCH(B957,Intramuraal!$A:$A,0))),IFERROR(IF(INDEX(GVS!$J:$J,MATCH(B957,GVS!$A:$A,0))="","",INDEX(GVS!$J:$J,MATCH(B957,GVS!$A:$A,0))),"")))</f>
        <v>Stofwisseling / endocrinologie / zeldzaam</v>
      </c>
      <c r="G957" s="14" t="str">
        <f aca="false">IF(B957="","",IFERROR(IF(INDEX(Intramuraal!$N:$N,MATCH(B957,Intramuraal!$A:$A,0))="","",INDEX(Intramuraal!$N:$N,MATCH(B957,Intramuraal!$A:$A,0))),IFERROR(IF(INDEX(GVS!$N:$N,MATCH(B957,GVS!$A:$A,0))="","",INDEX(GVS!$N:$N,MATCH(B957,GVS!$A:$A,0))),"")))</f>
        <v>Niet-oncologisch (zie Indicatie)</v>
      </c>
      <c r="H957" s="14" t="str">
        <f aca="false">IF(B957="","",IFERROR(IF(INDEX(Intramuraal!$O:$O,MATCH(B957,Intramuraal!$A:$A,0))="","",INDEX(Intramuraal!$O:$O,MATCH(B957,Intramuraal!$A:$A,0))),IFERROR(IF(INDEX(GVS!$O:$O,MATCH(B957,GVS!$A:$A,0))="","",INDEX(GVS!$O:$O,MATCH(B957,GVS!$A:$A,0))),"")))</f>
        <v>2e lijn</v>
      </c>
      <c r="I957" s="14" t="s">
        <v>7532</v>
      </c>
      <c r="J957" s="14" t="s">
        <v>7554</v>
      </c>
      <c r="K957" s="16" t="s">
        <v>11061</v>
      </c>
      <c r="L957" s="14" t="s">
        <v>7549</v>
      </c>
      <c r="M957" s="14" t="s">
        <v>7543</v>
      </c>
      <c r="N957" s="16" t="s">
        <v>11062</v>
      </c>
      <c r="O957" s="14" t="s">
        <v>7607</v>
      </c>
      <c r="P957" s="14" t="s">
        <v>11063</v>
      </c>
      <c r="Q957" s="16"/>
      <c r="R957" s="14" t="s">
        <v>11064</v>
      </c>
      <c r="S957" s="14" t="s">
        <v>11000</v>
      </c>
      <c r="T957" s="15" t="n">
        <v>46290</v>
      </c>
      <c r="U957" s="14" t="s">
        <v>168</v>
      </c>
    </row>
    <row r="958" customFormat="false" ht="68.25" hidden="false" customHeight="true" outlineLevel="0" collapsed="false">
      <c r="A958" s="14" t="str">
        <f aca="false">IF(B958="","","ARG-"&amp;TEXT(ROW()-1,"0000"))</f>
        <v>ARG-0957</v>
      </c>
      <c r="B958" s="14" t="s">
        <v>4322</v>
      </c>
      <c r="C958" s="14" t="str">
        <f aca="false">IF(B958="","",IF(LEFT(B958,3)="INT","Intramuraal",IF(LEFT(B958,3)="GVS","GVS","")))</f>
        <v>GVS</v>
      </c>
      <c r="D958" s="14" t="str">
        <f aca="false">IF(B958="","",IFERROR(INDEX(Intramuraal!$F:$F,MATCH(B958,Intramuraal!$A:$A,0)),IFERROR(INDEX(GVS!$F:$F,MATCH(B958,GVS!$A:$A,0)),"onbekend ID")))</f>
        <v>metreleptine (Myalepta®)</v>
      </c>
      <c r="E958" s="15" t="n">
        <f aca="false">IF(B958="","",IFERROR(IF(INDEX(Intramuraal!$C:$C,MATCH(B958,Intramuraal!$A:$A,0))="","",INDEX(Intramuraal!$C:$C,MATCH(B958,Intramuraal!$A:$A,0))),IFERROR(IF(INDEX(GVS!$C:$C,MATCH(B958,GVS!$A:$A,0))="","",INDEX(GVS!$C:$C,MATCH(B958,GVS!$A:$A,0))),"")))</f>
        <v>43759</v>
      </c>
      <c r="F958" s="14" t="str">
        <f aca="false">IF(B958="","",IFERROR(IF(INDEX(Intramuraal!$J:$J,MATCH(B958,Intramuraal!$A:$A,0))="","",INDEX(Intramuraal!$J:$J,MATCH(B958,Intramuraal!$A:$A,0))),IFERROR(IF(INDEX(GVS!$J:$J,MATCH(B958,GVS!$A:$A,0))="","",INDEX(GVS!$J:$J,MATCH(B958,GVS!$A:$A,0))),"")))</f>
        <v>Stofwisseling / endocrinologie / zeldzaam</v>
      </c>
      <c r="G958" s="14" t="str">
        <f aca="false">IF(B958="","",IFERROR(IF(INDEX(Intramuraal!$N:$N,MATCH(B958,Intramuraal!$A:$A,0))="","",INDEX(Intramuraal!$N:$N,MATCH(B958,Intramuraal!$A:$A,0))),IFERROR(IF(INDEX(GVS!$N:$N,MATCH(B958,GVS!$A:$A,0))="","",INDEX(GVS!$N:$N,MATCH(B958,GVS!$A:$A,0))),"")))</f>
        <v>Niet-oncologisch (zie Indicatie)</v>
      </c>
      <c r="H958" s="14" t="str">
        <f aca="false">IF(B958="","",IFERROR(IF(INDEX(Intramuraal!$O:$O,MATCH(B958,Intramuraal!$A:$A,0))="","",INDEX(Intramuraal!$O:$O,MATCH(B958,Intramuraal!$A:$A,0))),IFERROR(IF(INDEX(GVS!$O:$O,MATCH(B958,GVS!$A:$A,0))="","",INDEX(GVS!$O:$O,MATCH(B958,GVS!$A:$A,0))),"")))</f>
        <v>2e lijn</v>
      </c>
      <c r="I958" s="14" t="s">
        <v>7658</v>
      </c>
      <c r="J958" s="14" t="s">
        <v>10057</v>
      </c>
      <c r="K958" s="16" t="s">
        <v>11065</v>
      </c>
      <c r="L958" s="14" t="s">
        <v>7566</v>
      </c>
      <c r="M958" s="14" t="s">
        <v>7550</v>
      </c>
      <c r="N958" s="16" t="s">
        <v>11066</v>
      </c>
      <c r="O958" s="14" t="s">
        <v>7662</v>
      </c>
      <c r="P958" s="14" t="s">
        <v>11067</v>
      </c>
      <c r="Q958" s="16"/>
      <c r="R958" s="14" t="s">
        <v>11068</v>
      </c>
      <c r="S958" s="14" t="s">
        <v>11000</v>
      </c>
      <c r="T958" s="15" t="n">
        <v>46290</v>
      </c>
      <c r="U958" s="14" t="s">
        <v>168</v>
      </c>
    </row>
    <row r="959" customFormat="false" ht="68.25" hidden="false" customHeight="true" outlineLevel="0" collapsed="false">
      <c r="A959" s="14" t="str">
        <f aca="false">IF(B959="","","ARG-"&amp;TEXT(ROW()-1,"0000"))</f>
        <v>ARG-0958</v>
      </c>
      <c r="B959" s="14" t="s">
        <v>4424</v>
      </c>
      <c r="C959" s="14" t="str">
        <f aca="false">IF(B959="","",IF(LEFT(B959,3)="INT","Intramuraal",IF(LEFT(B959,3)="GVS","GVS","")))</f>
        <v>GVS</v>
      </c>
      <c r="D959" s="14" t="str">
        <f aca="false">IF(B959="","",IFERROR(INDEX(Intramuraal!$F:$F,MATCH(B959,Intramuraal!$A:$A,0)),IFERROR(INDEX(GVS!$F:$F,MATCH(B959,GVS!$A:$A,0)),"onbekend ID")))</f>
        <v>hydrokinine (Inhibin®)</v>
      </c>
      <c r="E959" s="15" t="n">
        <f aca="false">IF(B959="","",IFERROR(IF(INDEX(Intramuraal!$C:$C,MATCH(B959,Intramuraal!$A:$A,0))="","",INDEX(Intramuraal!$C:$C,MATCH(B959,Intramuraal!$A:$A,0))),IFERROR(IF(INDEX(GVS!$C:$C,MATCH(B959,GVS!$A:$A,0))="","",INDEX(GVS!$C:$C,MATCH(B959,GVS!$A:$A,0))),"")))</f>
        <v>43894</v>
      </c>
      <c r="F959" s="14" t="str">
        <f aca="false">IF(B959="","",IFERROR(IF(INDEX(Intramuraal!$J:$J,MATCH(B959,Intramuraal!$A:$A,0))="","",INDEX(Intramuraal!$J:$J,MATCH(B959,Intramuraal!$A:$A,0))),IFERROR(IF(INDEX(GVS!$J:$J,MATCH(B959,GVS!$A:$A,0))="","",INDEX(GVS!$J:$J,MATCH(B959,GVS!$A:$A,0))),"")))</f>
        <v>Overig</v>
      </c>
      <c r="G959" s="14" t="str">
        <f aca="false">IF(B959="","",IFERROR(IF(INDEX(Intramuraal!$N:$N,MATCH(B959,Intramuraal!$A:$A,0))="","",INDEX(Intramuraal!$N:$N,MATCH(B959,Intramuraal!$A:$A,0))),IFERROR(IF(INDEX(GVS!$N:$N,MATCH(B959,GVS!$A:$A,0))="","",INDEX(GVS!$N:$N,MATCH(B959,GVS!$A:$A,0))),"")))</f>
        <v>Niet-oncologisch (zie Indicatie)</v>
      </c>
      <c r="H959" s="14" t="str">
        <f aca="false">IF(B959="","",IFERROR(IF(INDEX(Intramuraal!$O:$O,MATCH(B959,Intramuraal!$A:$A,0))="","",INDEX(Intramuraal!$O:$O,MATCH(B959,Intramuraal!$A:$A,0))),IFERROR(IF(INDEX(GVS!$O:$O,MATCH(B959,GVS!$A:$A,0))="","",INDEX(GVS!$O:$O,MATCH(B959,GVS!$A:$A,0))),"")))</f>
        <v>1e lijn</v>
      </c>
      <c r="I959" s="14" t="s">
        <v>7532</v>
      </c>
      <c r="J959" s="14" t="s">
        <v>7678</v>
      </c>
      <c r="K959" s="16" t="s">
        <v>11069</v>
      </c>
      <c r="L959" s="14" t="s">
        <v>7586</v>
      </c>
      <c r="M959" s="14" t="s">
        <v>7536</v>
      </c>
      <c r="N959" s="16" t="s">
        <v>11070</v>
      </c>
      <c r="O959" s="14" t="s">
        <v>7633</v>
      </c>
      <c r="P959" s="14" t="s">
        <v>11071</v>
      </c>
      <c r="Q959" s="16"/>
      <c r="R959" s="14" t="s">
        <v>11072</v>
      </c>
      <c r="S959" s="14" t="s">
        <v>11000</v>
      </c>
      <c r="T959" s="15" t="n">
        <v>46290</v>
      </c>
      <c r="U959" s="14" t="s">
        <v>168</v>
      </c>
    </row>
    <row r="960" customFormat="false" ht="57" hidden="false" customHeight="true" outlineLevel="0" collapsed="false">
      <c r="A960" s="14" t="str">
        <f aca="false">IF(B960="","","ARG-"&amp;TEXT(ROW()-1,"0000"))</f>
        <v>ARG-0959</v>
      </c>
      <c r="B960" s="14" t="s">
        <v>4424</v>
      </c>
      <c r="C960" s="14" t="str">
        <f aca="false">IF(B960="","",IF(LEFT(B960,3)="INT","Intramuraal",IF(LEFT(B960,3)="GVS","GVS","")))</f>
        <v>GVS</v>
      </c>
      <c r="D960" s="14" t="str">
        <f aca="false">IF(B960="","",IFERROR(INDEX(Intramuraal!$F:$F,MATCH(B960,Intramuraal!$A:$A,0)),IFERROR(INDEX(GVS!$F:$F,MATCH(B960,GVS!$A:$A,0)),"onbekend ID")))</f>
        <v>hydrokinine (Inhibin®)</v>
      </c>
      <c r="E960" s="15" t="n">
        <f aca="false">IF(B960="","",IFERROR(IF(INDEX(Intramuraal!$C:$C,MATCH(B960,Intramuraal!$A:$A,0))="","",INDEX(Intramuraal!$C:$C,MATCH(B960,Intramuraal!$A:$A,0))),IFERROR(IF(INDEX(GVS!$C:$C,MATCH(B960,GVS!$A:$A,0))="","",INDEX(GVS!$C:$C,MATCH(B960,GVS!$A:$A,0))),"")))</f>
        <v>43894</v>
      </c>
      <c r="F960" s="14" t="str">
        <f aca="false">IF(B960="","",IFERROR(IF(INDEX(Intramuraal!$J:$J,MATCH(B960,Intramuraal!$A:$A,0))="","",INDEX(Intramuraal!$J:$J,MATCH(B960,Intramuraal!$A:$A,0))),IFERROR(IF(INDEX(GVS!$J:$J,MATCH(B960,GVS!$A:$A,0))="","",INDEX(GVS!$J:$J,MATCH(B960,GVS!$A:$A,0))),"")))</f>
        <v>Overig</v>
      </c>
      <c r="G960" s="14" t="str">
        <f aca="false">IF(B960="","",IFERROR(IF(INDEX(Intramuraal!$N:$N,MATCH(B960,Intramuraal!$A:$A,0))="","",INDEX(Intramuraal!$N:$N,MATCH(B960,Intramuraal!$A:$A,0))),IFERROR(IF(INDEX(GVS!$N:$N,MATCH(B960,GVS!$A:$A,0))="","",INDEX(GVS!$N:$N,MATCH(B960,GVS!$A:$A,0))),"")))</f>
        <v>Niet-oncologisch (zie Indicatie)</v>
      </c>
      <c r="H960" s="14" t="str">
        <f aca="false">IF(B960="","",IFERROR(IF(INDEX(Intramuraal!$O:$O,MATCH(B960,Intramuraal!$A:$A,0))="","",INDEX(Intramuraal!$O:$O,MATCH(B960,Intramuraal!$A:$A,0))),IFERROR(IF(INDEX(GVS!$O:$O,MATCH(B960,GVS!$A:$A,0))="","",INDEX(GVS!$O:$O,MATCH(B960,GVS!$A:$A,0))),"")))</f>
        <v>1e lijn</v>
      </c>
      <c r="I960" s="14" t="s">
        <v>7574</v>
      </c>
      <c r="J960" s="14" t="s">
        <v>7903</v>
      </c>
      <c r="K960" s="16" t="s">
        <v>11073</v>
      </c>
      <c r="L960" s="14" t="s">
        <v>7566</v>
      </c>
      <c r="M960" s="14" t="s">
        <v>7543</v>
      </c>
      <c r="N960" s="16" t="s">
        <v>11074</v>
      </c>
      <c r="O960" s="14" t="s">
        <v>7633</v>
      </c>
      <c r="P960" s="14" t="s">
        <v>11075</v>
      </c>
      <c r="Q960" s="16"/>
      <c r="R960" s="14" t="s">
        <v>11076</v>
      </c>
      <c r="S960" s="14" t="s">
        <v>11000</v>
      </c>
      <c r="T960" s="15" t="n">
        <v>46290</v>
      </c>
      <c r="U960" s="14" t="s">
        <v>168</v>
      </c>
    </row>
    <row r="961" customFormat="false" ht="57" hidden="false" customHeight="true" outlineLevel="0" collapsed="false">
      <c r="A961" s="14" t="str">
        <f aca="false">IF(B961="","","ARG-"&amp;TEXT(ROW()-1,"0000"))</f>
        <v>ARG-0960</v>
      </c>
      <c r="B961" s="14" t="s">
        <v>4424</v>
      </c>
      <c r="C961" s="14" t="str">
        <f aca="false">IF(B961="","",IF(LEFT(B961,3)="INT","Intramuraal",IF(LEFT(B961,3)="GVS","GVS","")))</f>
        <v>GVS</v>
      </c>
      <c r="D961" s="14" t="str">
        <f aca="false">IF(B961="","",IFERROR(INDEX(Intramuraal!$F:$F,MATCH(B961,Intramuraal!$A:$A,0)),IFERROR(INDEX(GVS!$F:$F,MATCH(B961,GVS!$A:$A,0)),"onbekend ID")))</f>
        <v>hydrokinine (Inhibin®)</v>
      </c>
      <c r="E961" s="15" t="n">
        <f aca="false">IF(B961="","",IFERROR(IF(INDEX(Intramuraal!$C:$C,MATCH(B961,Intramuraal!$A:$A,0))="","",INDEX(Intramuraal!$C:$C,MATCH(B961,Intramuraal!$A:$A,0))),IFERROR(IF(INDEX(GVS!$C:$C,MATCH(B961,GVS!$A:$A,0))="","",INDEX(GVS!$C:$C,MATCH(B961,GVS!$A:$A,0))),"")))</f>
        <v>43894</v>
      </c>
      <c r="F961" s="14" t="str">
        <f aca="false">IF(B961="","",IFERROR(IF(INDEX(Intramuraal!$J:$J,MATCH(B961,Intramuraal!$A:$A,0))="","",INDEX(Intramuraal!$J:$J,MATCH(B961,Intramuraal!$A:$A,0))),IFERROR(IF(INDEX(GVS!$J:$J,MATCH(B961,GVS!$A:$A,0))="","",INDEX(GVS!$J:$J,MATCH(B961,GVS!$A:$A,0))),"")))</f>
        <v>Overig</v>
      </c>
      <c r="G961" s="14" t="str">
        <f aca="false">IF(B961="","",IFERROR(IF(INDEX(Intramuraal!$N:$N,MATCH(B961,Intramuraal!$A:$A,0))="","",INDEX(Intramuraal!$N:$N,MATCH(B961,Intramuraal!$A:$A,0))),IFERROR(IF(INDEX(GVS!$N:$N,MATCH(B961,GVS!$A:$A,0))="","",INDEX(GVS!$N:$N,MATCH(B961,GVS!$A:$A,0))),"")))</f>
        <v>Niet-oncologisch (zie Indicatie)</v>
      </c>
      <c r="H961" s="14" t="str">
        <f aca="false">IF(B961="","",IFERROR(IF(INDEX(Intramuraal!$O:$O,MATCH(B961,Intramuraal!$A:$A,0))="","",INDEX(Intramuraal!$O:$O,MATCH(B961,Intramuraal!$A:$A,0))),IFERROR(IF(INDEX(GVS!$O:$O,MATCH(B961,GVS!$A:$A,0))="","",INDEX(GVS!$O:$O,MATCH(B961,GVS!$A:$A,0))),"")))</f>
        <v>1e lijn</v>
      </c>
      <c r="I961" s="14" t="s">
        <v>7570</v>
      </c>
      <c r="J961" s="14" t="s">
        <v>10625</v>
      </c>
      <c r="K961" s="16" t="s">
        <v>11077</v>
      </c>
      <c r="L961" s="14" t="s">
        <v>7566</v>
      </c>
      <c r="M961" s="14" t="s">
        <v>7550</v>
      </c>
      <c r="N961" s="16" t="s">
        <v>11078</v>
      </c>
      <c r="O961" s="14" t="s">
        <v>7607</v>
      </c>
      <c r="P961" s="14" t="s">
        <v>11079</v>
      </c>
      <c r="Q961" s="16"/>
      <c r="R961" s="14" t="s">
        <v>11080</v>
      </c>
      <c r="S961" s="14" t="s">
        <v>11000</v>
      </c>
      <c r="T961" s="15" t="n">
        <v>46290</v>
      </c>
      <c r="U961" s="14" t="s">
        <v>168</v>
      </c>
    </row>
    <row r="962" customFormat="false" ht="79.5" hidden="false" customHeight="true" outlineLevel="0" collapsed="false">
      <c r="A962" s="14" t="str">
        <f aca="false">IF(B962="","","ARG-"&amp;TEXT(ROW()-1,"0000"))</f>
        <v>ARG-0961</v>
      </c>
      <c r="B962" s="14" t="s">
        <v>4522</v>
      </c>
      <c r="C962" s="14" t="str">
        <f aca="false">IF(B962="","",IF(LEFT(B962,3)="INT","Intramuraal",IF(LEFT(B962,3)="GVS","GVS","")))</f>
        <v>GVS</v>
      </c>
      <c r="D962" s="14" t="str">
        <f aca="false">IF(B962="","",IFERROR(INDEX(Intramuraal!$F:$F,MATCH(B962,Intramuraal!$A:$A,0)),IFERROR(INDEX(GVS!$F:$F,MATCH(B962,GVS!$A:$A,0)),"onbekend ID")))</f>
        <v>tezacaftor/ivacaftor (Symkevi®) in combinatie met ivacaftor monopreparaat (Kalydeco®)</v>
      </c>
      <c r="E962" s="15" t="n">
        <f aca="false">IF(B962="","",IFERROR(IF(INDEX(Intramuraal!$C:$C,MATCH(B962,Intramuraal!$A:$A,0))="","",INDEX(Intramuraal!$C:$C,MATCH(B962,Intramuraal!$A:$A,0))),IFERROR(IF(INDEX(GVS!$C:$C,MATCH(B962,GVS!$A:$A,0))="","",INDEX(GVS!$C:$C,MATCH(B962,GVS!$A:$A,0))),"")))</f>
        <v>44054</v>
      </c>
      <c r="F962" s="14" t="str">
        <f aca="false">IF(B962="","",IFERROR(IF(INDEX(Intramuraal!$J:$J,MATCH(B962,Intramuraal!$A:$A,0))="","",INDEX(Intramuraal!$J:$J,MATCH(B962,Intramuraal!$A:$A,0))),IFERROR(IF(INDEX(GVS!$J:$J,MATCH(B962,GVS!$A:$A,0))="","",INDEX(GVS!$J:$J,MATCH(B962,GVS!$A:$A,0))),"")))</f>
        <v>Hart / vaat / long</v>
      </c>
      <c r="G962" s="14" t="str">
        <f aca="false">IF(B962="","",IFERROR(IF(INDEX(Intramuraal!$N:$N,MATCH(B962,Intramuraal!$A:$A,0))="","",INDEX(Intramuraal!$N:$N,MATCH(B962,Intramuraal!$A:$A,0))),IFERROR(IF(INDEX(GVS!$N:$N,MATCH(B962,GVS!$A:$A,0))="","",INDEX(GVS!$N:$N,MATCH(B962,GVS!$A:$A,0))),"")))</f>
        <v>Niet-oncologisch (zie Indicatie)</v>
      </c>
      <c r="H962" s="14" t="str">
        <f aca="false">IF(B962="","",IFERROR(IF(INDEX(Intramuraal!$O:$O,MATCH(B962,Intramuraal!$A:$A,0))="","",INDEX(Intramuraal!$O:$O,MATCH(B962,Intramuraal!$A:$A,0))),IFERROR(IF(INDEX(GVS!$O:$O,MATCH(B962,GVS!$A:$A,0))="","",INDEX(GVS!$O:$O,MATCH(B962,GVS!$A:$A,0))),"")))</f>
        <v>Meerdere lijnen / indicatiebreed</v>
      </c>
      <c r="I962" s="14" t="s">
        <v>7532</v>
      </c>
      <c r="J962" s="14" t="s">
        <v>7559</v>
      </c>
      <c r="K962" s="16" t="s">
        <v>11081</v>
      </c>
      <c r="L962" s="14" t="s">
        <v>7549</v>
      </c>
      <c r="M962" s="14" t="s">
        <v>7543</v>
      </c>
      <c r="N962" s="16" t="s">
        <v>11082</v>
      </c>
      <c r="O962" s="14" t="s">
        <v>7633</v>
      </c>
      <c r="P962" s="14" t="s">
        <v>11083</v>
      </c>
      <c r="Q962" s="16"/>
      <c r="R962" s="14" t="s">
        <v>11084</v>
      </c>
      <c r="S962" s="14" t="s">
        <v>11085</v>
      </c>
      <c r="T962" s="15" t="n">
        <v>46290</v>
      </c>
      <c r="U962" s="14" t="s">
        <v>168</v>
      </c>
    </row>
    <row r="963" customFormat="false" ht="102" hidden="false" customHeight="true" outlineLevel="0" collapsed="false">
      <c r="A963" s="14" t="str">
        <f aca="false">IF(B963="","","ARG-"&amp;TEXT(ROW()-1,"0000"))</f>
        <v>ARG-0962</v>
      </c>
      <c r="B963" s="14" t="s">
        <v>4522</v>
      </c>
      <c r="C963" s="14" t="str">
        <f aca="false">IF(B963="","",IF(LEFT(B963,3)="INT","Intramuraal",IF(LEFT(B963,3)="GVS","GVS","")))</f>
        <v>GVS</v>
      </c>
      <c r="D963" s="14" t="str">
        <f aca="false">IF(B963="","",IFERROR(INDEX(Intramuraal!$F:$F,MATCH(B963,Intramuraal!$A:$A,0)),IFERROR(INDEX(GVS!$F:$F,MATCH(B963,GVS!$A:$A,0)),"onbekend ID")))</f>
        <v>tezacaftor/ivacaftor (Symkevi®) in combinatie met ivacaftor monopreparaat (Kalydeco®)</v>
      </c>
      <c r="E963" s="15" t="n">
        <f aca="false">IF(B963="","",IFERROR(IF(INDEX(Intramuraal!$C:$C,MATCH(B963,Intramuraal!$A:$A,0))="","",INDEX(Intramuraal!$C:$C,MATCH(B963,Intramuraal!$A:$A,0))),IFERROR(IF(INDEX(GVS!$C:$C,MATCH(B963,GVS!$A:$A,0))="","",INDEX(GVS!$C:$C,MATCH(B963,GVS!$A:$A,0))),"")))</f>
        <v>44054</v>
      </c>
      <c r="F963" s="14" t="str">
        <f aca="false">IF(B963="","",IFERROR(IF(INDEX(Intramuraal!$J:$J,MATCH(B963,Intramuraal!$A:$A,0))="","",INDEX(Intramuraal!$J:$J,MATCH(B963,Intramuraal!$A:$A,0))),IFERROR(IF(INDEX(GVS!$J:$J,MATCH(B963,GVS!$A:$A,0))="","",INDEX(GVS!$J:$J,MATCH(B963,GVS!$A:$A,0))),"")))</f>
        <v>Hart / vaat / long</v>
      </c>
      <c r="G963" s="14" t="str">
        <f aca="false">IF(B963="","",IFERROR(IF(INDEX(Intramuraal!$N:$N,MATCH(B963,Intramuraal!$A:$A,0))="","",INDEX(Intramuraal!$N:$N,MATCH(B963,Intramuraal!$A:$A,0))),IFERROR(IF(INDEX(GVS!$N:$N,MATCH(B963,GVS!$A:$A,0))="","",INDEX(GVS!$N:$N,MATCH(B963,GVS!$A:$A,0))),"")))</f>
        <v>Niet-oncologisch (zie Indicatie)</v>
      </c>
      <c r="H963" s="14" t="str">
        <f aca="false">IF(B963="","",IFERROR(IF(INDEX(Intramuraal!$O:$O,MATCH(B963,Intramuraal!$A:$A,0))="","",INDEX(Intramuraal!$O:$O,MATCH(B963,Intramuraal!$A:$A,0))),IFERROR(IF(INDEX(GVS!$O:$O,MATCH(B963,GVS!$A:$A,0))="","",INDEX(GVS!$O:$O,MATCH(B963,GVS!$A:$A,0))),"")))</f>
        <v>Meerdere lijnen / indicatiebreed</v>
      </c>
      <c r="I963" s="14" t="s">
        <v>7580</v>
      </c>
      <c r="J963" s="14" t="s">
        <v>7604</v>
      </c>
      <c r="K963" s="16" t="s">
        <v>11086</v>
      </c>
      <c r="L963" s="14" t="s">
        <v>7586</v>
      </c>
      <c r="M963" s="14" t="s">
        <v>7536</v>
      </c>
      <c r="N963" s="16" t="s">
        <v>11087</v>
      </c>
      <c r="O963" s="14" t="s">
        <v>7614</v>
      </c>
      <c r="P963" s="14" t="s">
        <v>11088</v>
      </c>
      <c r="Q963" s="16"/>
      <c r="R963" s="14" t="s">
        <v>11089</v>
      </c>
      <c r="S963" s="14" t="s">
        <v>11085</v>
      </c>
      <c r="T963" s="15" t="n">
        <v>46290</v>
      </c>
      <c r="U963" s="14" t="s">
        <v>168</v>
      </c>
    </row>
    <row r="964" customFormat="false" ht="57" hidden="false" customHeight="true" outlineLevel="0" collapsed="false">
      <c r="A964" s="14" t="str">
        <f aca="false">IF(B964="","","ARG-"&amp;TEXT(ROW()-1,"0000"))</f>
        <v>ARG-0963</v>
      </c>
      <c r="B964" s="14" t="s">
        <v>4522</v>
      </c>
      <c r="C964" s="14" t="str">
        <f aca="false">IF(B964="","",IF(LEFT(B964,3)="INT","Intramuraal",IF(LEFT(B964,3)="GVS","GVS","")))</f>
        <v>GVS</v>
      </c>
      <c r="D964" s="14" t="str">
        <f aca="false">IF(B964="","",IFERROR(INDEX(Intramuraal!$F:$F,MATCH(B964,Intramuraal!$A:$A,0)),IFERROR(INDEX(GVS!$F:$F,MATCH(B964,GVS!$A:$A,0)),"onbekend ID")))</f>
        <v>tezacaftor/ivacaftor (Symkevi®) in combinatie met ivacaftor monopreparaat (Kalydeco®)</v>
      </c>
      <c r="E964" s="15" t="n">
        <f aca="false">IF(B964="","",IFERROR(IF(INDEX(Intramuraal!$C:$C,MATCH(B964,Intramuraal!$A:$A,0))="","",INDEX(Intramuraal!$C:$C,MATCH(B964,Intramuraal!$A:$A,0))),IFERROR(IF(INDEX(GVS!$C:$C,MATCH(B964,GVS!$A:$A,0))="","",INDEX(GVS!$C:$C,MATCH(B964,GVS!$A:$A,0))),"")))</f>
        <v>44054</v>
      </c>
      <c r="F964" s="14" t="str">
        <f aca="false">IF(B964="","",IFERROR(IF(INDEX(Intramuraal!$J:$J,MATCH(B964,Intramuraal!$A:$A,0))="","",INDEX(Intramuraal!$J:$J,MATCH(B964,Intramuraal!$A:$A,0))),IFERROR(IF(INDEX(GVS!$J:$J,MATCH(B964,GVS!$A:$A,0))="","",INDEX(GVS!$J:$J,MATCH(B964,GVS!$A:$A,0))),"")))</f>
        <v>Hart / vaat / long</v>
      </c>
      <c r="G964" s="14" t="str">
        <f aca="false">IF(B964="","",IFERROR(IF(INDEX(Intramuraal!$N:$N,MATCH(B964,Intramuraal!$A:$A,0))="","",INDEX(Intramuraal!$N:$N,MATCH(B964,Intramuraal!$A:$A,0))),IFERROR(IF(INDEX(GVS!$N:$N,MATCH(B964,GVS!$A:$A,0))="","",INDEX(GVS!$N:$N,MATCH(B964,GVS!$A:$A,0))),"")))</f>
        <v>Niet-oncologisch (zie Indicatie)</v>
      </c>
      <c r="H964" s="14" t="str">
        <f aca="false">IF(B964="","",IFERROR(IF(INDEX(Intramuraal!$O:$O,MATCH(B964,Intramuraal!$A:$A,0))="","",INDEX(Intramuraal!$O:$O,MATCH(B964,Intramuraal!$A:$A,0))),IFERROR(IF(INDEX(GVS!$O:$O,MATCH(B964,GVS!$A:$A,0))="","",INDEX(GVS!$O:$O,MATCH(B964,GVS!$A:$A,0))),"")))</f>
        <v>Meerdere lijnen / indicatiebreed</v>
      </c>
      <c r="I964" s="14" t="s">
        <v>7617</v>
      </c>
      <c r="J964" s="14" t="s">
        <v>10057</v>
      </c>
      <c r="K964" s="16" t="s">
        <v>11090</v>
      </c>
      <c r="L964" s="14" t="s">
        <v>7586</v>
      </c>
      <c r="M964" s="14" t="s">
        <v>7543</v>
      </c>
      <c r="N964" s="16" t="s">
        <v>11091</v>
      </c>
      <c r="O964" s="14" t="s">
        <v>7614</v>
      </c>
      <c r="P964" s="14" t="s">
        <v>11092</v>
      </c>
      <c r="Q964" s="16"/>
      <c r="R964" s="14" t="s">
        <v>11093</v>
      </c>
      <c r="S964" s="14" t="s">
        <v>11085</v>
      </c>
      <c r="T964" s="15" t="n">
        <v>46290</v>
      </c>
      <c r="U964" s="14" t="s">
        <v>168</v>
      </c>
    </row>
    <row r="965" customFormat="false" ht="102" hidden="false" customHeight="true" outlineLevel="0" collapsed="false">
      <c r="A965" s="14" t="str">
        <f aca="false">IF(B965="","","ARG-"&amp;TEXT(ROW()-1,"0000"))</f>
        <v>ARG-0964</v>
      </c>
      <c r="B965" s="14" t="s">
        <v>4522</v>
      </c>
      <c r="C965" s="14" t="str">
        <f aca="false">IF(B965="","",IF(LEFT(B965,3)="INT","Intramuraal",IF(LEFT(B965,3)="GVS","GVS","")))</f>
        <v>GVS</v>
      </c>
      <c r="D965" s="14" t="str">
        <f aca="false">IF(B965="","",IFERROR(INDEX(Intramuraal!$F:$F,MATCH(B965,Intramuraal!$A:$A,0)),IFERROR(INDEX(GVS!$F:$F,MATCH(B965,GVS!$A:$A,0)),"onbekend ID")))</f>
        <v>tezacaftor/ivacaftor (Symkevi®) in combinatie met ivacaftor monopreparaat (Kalydeco®)</v>
      </c>
      <c r="E965" s="15" t="n">
        <f aca="false">IF(B965="","",IFERROR(IF(INDEX(Intramuraal!$C:$C,MATCH(B965,Intramuraal!$A:$A,0))="","",INDEX(Intramuraal!$C:$C,MATCH(B965,Intramuraal!$A:$A,0))),IFERROR(IF(INDEX(GVS!$C:$C,MATCH(B965,GVS!$A:$A,0))="","",INDEX(GVS!$C:$C,MATCH(B965,GVS!$A:$A,0))),"")))</f>
        <v>44054</v>
      </c>
      <c r="F965" s="14" t="str">
        <f aca="false">IF(B965="","",IFERROR(IF(INDEX(Intramuraal!$J:$J,MATCH(B965,Intramuraal!$A:$A,0))="","",INDEX(Intramuraal!$J:$J,MATCH(B965,Intramuraal!$A:$A,0))),IFERROR(IF(INDEX(GVS!$J:$J,MATCH(B965,GVS!$A:$A,0))="","",INDEX(GVS!$J:$J,MATCH(B965,GVS!$A:$A,0))),"")))</f>
        <v>Hart / vaat / long</v>
      </c>
      <c r="G965" s="14" t="str">
        <f aca="false">IF(B965="","",IFERROR(IF(INDEX(Intramuraal!$N:$N,MATCH(B965,Intramuraal!$A:$A,0))="","",INDEX(Intramuraal!$N:$N,MATCH(B965,Intramuraal!$A:$A,0))),IFERROR(IF(INDEX(GVS!$N:$N,MATCH(B965,GVS!$A:$A,0))="","",INDEX(GVS!$N:$N,MATCH(B965,GVS!$A:$A,0))),"")))</f>
        <v>Niet-oncologisch (zie Indicatie)</v>
      </c>
      <c r="H965" s="14" t="str">
        <f aca="false">IF(B965="","",IFERROR(IF(INDEX(Intramuraal!$O:$O,MATCH(B965,Intramuraal!$A:$A,0))="","",INDEX(Intramuraal!$O:$O,MATCH(B965,Intramuraal!$A:$A,0))),IFERROR(IF(INDEX(GVS!$O:$O,MATCH(B965,GVS!$A:$A,0))="","",INDEX(GVS!$O:$O,MATCH(B965,GVS!$A:$A,0))),"")))</f>
        <v>Meerdere lijnen / indicatiebreed</v>
      </c>
      <c r="I965" s="14" t="s">
        <v>7570</v>
      </c>
      <c r="J965" s="14" t="s">
        <v>7604</v>
      </c>
      <c r="K965" s="16" t="s">
        <v>11094</v>
      </c>
      <c r="L965" s="14" t="s">
        <v>7566</v>
      </c>
      <c r="M965" s="14" t="s">
        <v>7543</v>
      </c>
      <c r="N965" s="16" t="s">
        <v>11095</v>
      </c>
      <c r="O965" s="14" t="s">
        <v>7614</v>
      </c>
      <c r="P965" s="14" t="s">
        <v>11096</v>
      </c>
      <c r="Q965" s="16"/>
      <c r="R965" s="14" t="s">
        <v>11097</v>
      </c>
      <c r="S965" s="14" t="s">
        <v>11085</v>
      </c>
      <c r="T965" s="15" t="n">
        <v>46290</v>
      </c>
      <c r="U965" s="14" t="s">
        <v>168</v>
      </c>
    </row>
    <row r="966" customFormat="false" ht="79.5" hidden="false" customHeight="true" outlineLevel="0" collapsed="false">
      <c r="A966" s="14" t="str">
        <f aca="false">IF(B966="","","ARG-"&amp;TEXT(ROW()-1,"0000"))</f>
        <v>ARG-0965</v>
      </c>
      <c r="B966" s="14" t="s">
        <v>4579</v>
      </c>
      <c r="C966" s="14" t="str">
        <f aca="false">IF(B966="","",IF(LEFT(B966,3)="INT","Intramuraal",IF(LEFT(B966,3)="GVS","GVS","")))</f>
        <v>GVS</v>
      </c>
      <c r="D966" s="14" t="str">
        <f aca="false">IF(B966="","",IFERROR(INDEX(Intramuraal!$F:$F,MATCH(B966,Intramuraal!$A:$A,0)),IFERROR(INDEX(GVS!$F:$F,MATCH(B966,GVS!$A:$A,0)),"onbekend ID")))</f>
        <v>ozanimod (Zeposia®)</v>
      </c>
      <c r="E966" s="15" t="n">
        <f aca="false">IF(B966="","",IFERROR(IF(INDEX(Intramuraal!$C:$C,MATCH(B966,Intramuraal!$A:$A,0))="","",INDEX(Intramuraal!$C:$C,MATCH(B966,Intramuraal!$A:$A,0))),IFERROR(IF(INDEX(GVS!$C:$C,MATCH(B966,GVS!$A:$A,0))="","",INDEX(GVS!$C:$C,MATCH(B966,GVS!$A:$A,0))),"")))</f>
        <v>44132</v>
      </c>
      <c r="F966" s="14" t="str">
        <f aca="false">IF(B966="","",IFERROR(IF(INDEX(Intramuraal!$J:$J,MATCH(B966,Intramuraal!$A:$A,0))="","",INDEX(Intramuraal!$J:$J,MATCH(B966,Intramuraal!$A:$A,0))),IFERROR(IF(INDEX(GVS!$J:$J,MATCH(B966,GVS!$A:$A,0))="","",INDEX(GVS!$J:$J,MATCH(B966,GVS!$A:$A,0))),"")))</f>
        <v>Overig</v>
      </c>
      <c r="G966" s="14" t="str">
        <f aca="false">IF(B966="","",IFERROR(IF(INDEX(Intramuraal!$N:$N,MATCH(B966,Intramuraal!$A:$A,0))="","",INDEX(Intramuraal!$N:$N,MATCH(B966,Intramuraal!$A:$A,0))),IFERROR(IF(INDEX(GVS!$N:$N,MATCH(B966,GVS!$A:$A,0))="","",INDEX(GVS!$N:$N,MATCH(B966,GVS!$A:$A,0))),"")))</f>
        <v>Niet-oncologisch (zie Indicatie)</v>
      </c>
      <c r="H966" s="14" t="str">
        <f aca="false">IF(B966="","",IFERROR(IF(INDEX(Intramuraal!$O:$O,MATCH(B966,Intramuraal!$A:$A,0))="","",INDEX(Intramuraal!$O:$O,MATCH(B966,Intramuraal!$A:$A,0))),IFERROR(IF(INDEX(GVS!$O:$O,MATCH(B966,GVS!$A:$A,0))="","",INDEX(GVS!$O:$O,MATCH(B966,GVS!$A:$A,0))),"")))</f>
        <v>1e lijn</v>
      </c>
      <c r="I966" s="14" t="s">
        <v>7570</v>
      </c>
      <c r="J966" s="14" t="s">
        <v>10732</v>
      </c>
      <c r="K966" s="16" t="s">
        <v>11098</v>
      </c>
      <c r="L966" s="14" t="s">
        <v>7535</v>
      </c>
      <c r="M966" s="14" t="s">
        <v>7536</v>
      </c>
      <c r="N966" s="16" t="s">
        <v>11099</v>
      </c>
      <c r="O966" s="14" t="s">
        <v>7607</v>
      </c>
      <c r="P966" s="14" t="s">
        <v>11100</v>
      </c>
      <c r="Q966" s="16"/>
      <c r="R966" s="14" t="s">
        <v>11101</v>
      </c>
      <c r="S966" s="14" t="s">
        <v>11085</v>
      </c>
      <c r="T966" s="15" t="n">
        <v>46290</v>
      </c>
      <c r="U966" s="14" t="s">
        <v>168</v>
      </c>
    </row>
    <row r="967" customFormat="false" ht="113.25" hidden="false" customHeight="true" outlineLevel="0" collapsed="false">
      <c r="A967" s="14" t="str">
        <f aca="false">IF(B967="","","ARG-"&amp;TEXT(ROW()-1,"0000"))</f>
        <v>ARG-0966</v>
      </c>
      <c r="B967" s="14" t="s">
        <v>4579</v>
      </c>
      <c r="C967" s="14" t="str">
        <f aca="false">IF(B967="","",IF(LEFT(B967,3)="INT","Intramuraal",IF(LEFT(B967,3)="GVS","GVS","")))</f>
        <v>GVS</v>
      </c>
      <c r="D967" s="14" t="str">
        <f aca="false">IF(B967="","",IFERROR(INDEX(Intramuraal!$F:$F,MATCH(B967,Intramuraal!$A:$A,0)),IFERROR(INDEX(GVS!$F:$F,MATCH(B967,GVS!$A:$A,0)),"onbekend ID")))</f>
        <v>ozanimod (Zeposia®)</v>
      </c>
      <c r="E967" s="15" t="n">
        <f aca="false">IF(B967="","",IFERROR(IF(INDEX(Intramuraal!$C:$C,MATCH(B967,Intramuraal!$A:$A,0))="","",INDEX(Intramuraal!$C:$C,MATCH(B967,Intramuraal!$A:$A,0))),IFERROR(IF(INDEX(GVS!$C:$C,MATCH(B967,GVS!$A:$A,0))="","",INDEX(GVS!$C:$C,MATCH(B967,GVS!$A:$A,0))),"")))</f>
        <v>44132</v>
      </c>
      <c r="F967" s="14" t="str">
        <f aca="false">IF(B967="","",IFERROR(IF(INDEX(Intramuraal!$J:$J,MATCH(B967,Intramuraal!$A:$A,0))="","",INDEX(Intramuraal!$J:$J,MATCH(B967,Intramuraal!$A:$A,0))),IFERROR(IF(INDEX(GVS!$J:$J,MATCH(B967,GVS!$A:$A,0))="","",INDEX(GVS!$J:$J,MATCH(B967,GVS!$A:$A,0))),"")))</f>
        <v>Overig</v>
      </c>
      <c r="G967" s="14" t="str">
        <f aca="false">IF(B967="","",IFERROR(IF(INDEX(Intramuraal!$N:$N,MATCH(B967,Intramuraal!$A:$A,0))="","",INDEX(Intramuraal!$N:$N,MATCH(B967,Intramuraal!$A:$A,0))),IFERROR(IF(INDEX(GVS!$N:$N,MATCH(B967,GVS!$A:$A,0))="","",INDEX(GVS!$N:$N,MATCH(B967,GVS!$A:$A,0))),"")))</f>
        <v>Niet-oncologisch (zie Indicatie)</v>
      </c>
      <c r="H967" s="14" t="str">
        <f aca="false">IF(B967="","",IFERROR(IF(INDEX(Intramuraal!$O:$O,MATCH(B967,Intramuraal!$A:$A,0))="","",INDEX(Intramuraal!$O:$O,MATCH(B967,Intramuraal!$A:$A,0))),IFERROR(IF(INDEX(GVS!$O:$O,MATCH(B967,GVS!$A:$A,0))="","",INDEX(GVS!$O:$O,MATCH(B967,GVS!$A:$A,0))),"")))</f>
        <v>1e lijn</v>
      </c>
      <c r="I967" s="14" t="s">
        <v>7532</v>
      </c>
      <c r="J967" s="14" t="s">
        <v>7533</v>
      </c>
      <c r="K967" s="16" t="s">
        <v>11102</v>
      </c>
      <c r="L967" s="14" t="s">
        <v>7549</v>
      </c>
      <c r="M967" s="14" t="s">
        <v>7536</v>
      </c>
      <c r="N967" s="16" t="s">
        <v>11103</v>
      </c>
      <c r="O967" s="14" t="s">
        <v>7633</v>
      </c>
      <c r="P967" s="14" t="s">
        <v>11104</v>
      </c>
      <c r="Q967" s="16"/>
      <c r="R967" s="14" t="s">
        <v>11105</v>
      </c>
      <c r="S967" s="14" t="s">
        <v>11085</v>
      </c>
      <c r="T967" s="15" t="n">
        <v>46290</v>
      </c>
      <c r="U967" s="14" t="s">
        <v>168</v>
      </c>
    </row>
    <row r="968" customFormat="false" ht="57" hidden="false" customHeight="true" outlineLevel="0" collapsed="false">
      <c r="A968" s="14" t="str">
        <f aca="false">IF(B968="","","ARG-"&amp;TEXT(ROW()-1,"0000"))</f>
        <v>ARG-0967</v>
      </c>
      <c r="B968" s="14" t="s">
        <v>4579</v>
      </c>
      <c r="C968" s="14" t="str">
        <f aca="false">IF(B968="","",IF(LEFT(B968,3)="INT","Intramuraal",IF(LEFT(B968,3)="GVS","GVS","")))</f>
        <v>GVS</v>
      </c>
      <c r="D968" s="14" t="str">
        <f aca="false">IF(B968="","",IFERROR(INDEX(Intramuraal!$F:$F,MATCH(B968,Intramuraal!$A:$A,0)),IFERROR(INDEX(GVS!$F:$F,MATCH(B968,GVS!$A:$A,0)),"onbekend ID")))</f>
        <v>ozanimod (Zeposia®)</v>
      </c>
      <c r="E968" s="15" t="n">
        <f aca="false">IF(B968="","",IFERROR(IF(INDEX(Intramuraal!$C:$C,MATCH(B968,Intramuraal!$A:$A,0))="","",INDEX(Intramuraal!$C:$C,MATCH(B968,Intramuraal!$A:$A,0))),IFERROR(IF(INDEX(GVS!$C:$C,MATCH(B968,GVS!$A:$A,0))="","",INDEX(GVS!$C:$C,MATCH(B968,GVS!$A:$A,0))),"")))</f>
        <v>44132</v>
      </c>
      <c r="F968" s="14" t="str">
        <f aca="false">IF(B968="","",IFERROR(IF(INDEX(Intramuraal!$J:$J,MATCH(B968,Intramuraal!$A:$A,0))="","",INDEX(Intramuraal!$J:$J,MATCH(B968,Intramuraal!$A:$A,0))),IFERROR(IF(INDEX(GVS!$J:$J,MATCH(B968,GVS!$A:$A,0))="","",INDEX(GVS!$J:$J,MATCH(B968,GVS!$A:$A,0))),"")))</f>
        <v>Overig</v>
      </c>
      <c r="G968" s="14" t="str">
        <f aca="false">IF(B968="","",IFERROR(IF(INDEX(Intramuraal!$N:$N,MATCH(B968,Intramuraal!$A:$A,0))="","",INDEX(Intramuraal!$N:$N,MATCH(B968,Intramuraal!$A:$A,0))),IFERROR(IF(INDEX(GVS!$N:$N,MATCH(B968,GVS!$A:$A,0))="","",INDEX(GVS!$N:$N,MATCH(B968,GVS!$A:$A,0))),"")))</f>
        <v>Niet-oncologisch (zie Indicatie)</v>
      </c>
      <c r="H968" s="14" t="str">
        <f aca="false">IF(B968="","",IFERROR(IF(INDEX(Intramuraal!$O:$O,MATCH(B968,Intramuraal!$A:$A,0))="","",INDEX(Intramuraal!$O:$O,MATCH(B968,Intramuraal!$A:$A,0))),IFERROR(IF(INDEX(GVS!$O:$O,MATCH(B968,GVS!$A:$A,0))="","",INDEX(GVS!$O:$O,MATCH(B968,GVS!$A:$A,0))),"")))</f>
        <v>1e lijn</v>
      </c>
      <c r="I968" s="14" t="s">
        <v>7570</v>
      </c>
      <c r="J968" s="14" t="s">
        <v>7903</v>
      </c>
      <c r="K968" s="16" t="s">
        <v>11106</v>
      </c>
      <c r="L968" s="14" t="s">
        <v>7566</v>
      </c>
      <c r="M968" s="14" t="s">
        <v>7550</v>
      </c>
      <c r="N968" s="16" t="s">
        <v>11107</v>
      </c>
      <c r="O968" s="14" t="s">
        <v>7607</v>
      </c>
      <c r="P968" s="14" t="s">
        <v>11108</v>
      </c>
      <c r="Q968" s="16"/>
      <c r="R968" s="14" t="s">
        <v>11109</v>
      </c>
      <c r="S968" s="14" t="s">
        <v>11085</v>
      </c>
      <c r="T968" s="15" t="n">
        <v>46290</v>
      </c>
      <c r="U968" s="14" t="s">
        <v>168</v>
      </c>
    </row>
    <row r="969" customFormat="false" ht="68.25" hidden="false" customHeight="true" outlineLevel="0" collapsed="false">
      <c r="A969" s="14" t="str">
        <f aca="false">IF(B969="","","ARG-"&amp;TEXT(ROW()-1,"0000"))</f>
        <v>ARG-0968</v>
      </c>
      <c r="B969" s="14" t="s">
        <v>4629</v>
      </c>
      <c r="C969" s="14" t="str">
        <f aca="false">IF(B969="","",IF(LEFT(B969,3)="INT","Intramuraal",IF(LEFT(B969,3)="GVS","GVS","")))</f>
        <v>GVS</v>
      </c>
      <c r="D969" s="14" t="str">
        <f aca="false">IF(B969="","",IFERROR(INDEX(Intramuraal!$F:$F,MATCH(B969,Intramuraal!$A:$A,0)),IFERROR(INDEX(GVS!$F:$F,MATCH(B969,GVS!$A:$A,0)),"onbekend ID")))</f>
        <v>tafamidis (Vyndaqel®)</v>
      </c>
      <c r="E969" s="15" t="n">
        <f aca="false">IF(B969="","",IFERROR(IF(INDEX(Intramuraal!$C:$C,MATCH(B969,Intramuraal!$A:$A,0))="","",INDEX(Intramuraal!$C:$C,MATCH(B969,Intramuraal!$A:$A,0))),IFERROR(IF(INDEX(GVS!$C:$C,MATCH(B969,GVS!$A:$A,0))="","",INDEX(GVS!$C:$C,MATCH(B969,GVS!$A:$A,0))),"")))</f>
        <v>44168</v>
      </c>
      <c r="F969" s="14" t="str">
        <f aca="false">IF(B969="","",IFERROR(IF(INDEX(Intramuraal!$J:$J,MATCH(B969,Intramuraal!$A:$A,0))="","",INDEX(Intramuraal!$J:$J,MATCH(B969,Intramuraal!$A:$A,0))),IFERROR(IF(INDEX(GVS!$J:$J,MATCH(B969,GVS!$A:$A,0))="","",INDEX(GVS!$J:$J,MATCH(B969,GVS!$A:$A,0))),"")))</f>
        <v>Hart / vaat / long</v>
      </c>
      <c r="G969" s="14" t="str">
        <f aca="false">IF(B969="","",IFERROR(IF(INDEX(Intramuraal!$N:$N,MATCH(B969,Intramuraal!$A:$A,0))="","",INDEX(Intramuraal!$N:$N,MATCH(B969,Intramuraal!$A:$A,0))),IFERROR(IF(INDEX(GVS!$N:$N,MATCH(B969,GVS!$A:$A,0))="","",INDEX(GVS!$N:$N,MATCH(B969,GVS!$A:$A,0))),"")))</f>
        <v>Niet-oncologisch (zie Indicatie)</v>
      </c>
      <c r="H969" s="14" t="str">
        <f aca="false">IF(B969="","",IFERROR(IF(INDEX(Intramuraal!$O:$O,MATCH(B969,Intramuraal!$A:$A,0))="","",INDEX(Intramuraal!$O:$O,MATCH(B969,Intramuraal!$A:$A,0))),IFERROR(IF(INDEX(GVS!$O:$O,MATCH(B969,GVS!$A:$A,0))="","",INDEX(GVS!$O:$O,MATCH(B969,GVS!$A:$A,0))),"")))</f>
        <v>1e lijn</v>
      </c>
      <c r="I969" s="14" t="s">
        <v>7532</v>
      </c>
      <c r="J969" s="14" t="s">
        <v>7599</v>
      </c>
      <c r="K969" s="16" t="s">
        <v>11110</v>
      </c>
      <c r="L969" s="14" t="s">
        <v>7549</v>
      </c>
      <c r="M969" s="14" t="s">
        <v>7536</v>
      </c>
      <c r="N969" s="16" t="s">
        <v>11111</v>
      </c>
      <c r="O969" s="14" t="s">
        <v>7633</v>
      </c>
      <c r="P969" s="14" t="s">
        <v>11112</v>
      </c>
      <c r="Q969" s="16"/>
      <c r="R969" s="14" t="s">
        <v>11113</v>
      </c>
      <c r="S969" s="14" t="s">
        <v>11085</v>
      </c>
      <c r="T969" s="15" t="n">
        <v>46290</v>
      </c>
      <c r="U969" s="14" t="s">
        <v>168</v>
      </c>
    </row>
    <row r="970" customFormat="false" ht="90.75" hidden="false" customHeight="true" outlineLevel="0" collapsed="false">
      <c r="A970" s="14" t="str">
        <f aca="false">IF(B970="","","ARG-"&amp;TEXT(ROW()-1,"0000"))</f>
        <v>ARG-0969</v>
      </c>
      <c r="B970" s="14" t="s">
        <v>4629</v>
      </c>
      <c r="C970" s="14" t="str">
        <f aca="false">IF(B970="","",IF(LEFT(B970,3)="INT","Intramuraal",IF(LEFT(B970,3)="GVS","GVS","")))</f>
        <v>GVS</v>
      </c>
      <c r="D970" s="14" t="str">
        <f aca="false">IF(B970="","",IFERROR(INDEX(Intramuraal!$F:$F,MATCH(B970,Intramuraal!$A:$A,0)),IFERROR(INDEX(GVS!$F:$F,MATCH(B970,GVS!$A:$A,0)),"onbekend ID")))</f>
        <v>tafamidis (Vyndaqel®)</v>
      </c>
      <c r="E970" s="15" t="n">
        <f aca="false">IF(B970="","",IFERROR(IF(INDEX(Intramuraal!$C:$C,MATCH(B970,Intramuraal!$A:$A,0))="","",INDEX(Intramuraal!$C:$C,MATCH(B970,Intramuraal!$A:$A,0))),IFERROR(IF(INDEX(GVS!$C:$C,MATCH(B970,GVS!$A:$A,0))="","",INDEX(GVS!$C:$C,MATCH(B970,GVS!$A:$A,0))),"")))</f>
        <v>44168</v>
      </c>
      <c r="F970" s="14" t="str">
        <f aca="false">IF(B970="","",IFERROR(IF(INDEX(Intramuraal!$J:$J,MATCH(B970,Intramuraal!$A:$A,0))="","",INDEX(Intramuraal!$J:$J,MATCH(B970,Intramuraal!$A:$A,0))),IFERROR(IF(INDEX(GVS!$J:$J,MATCH(B970,GVS!$A:$A,0))="","",INDEX(GVS!$J:$J,MATCH(B970,GVS!$A:$A,0))),"")))</f>
        <v>Hart / vaat / long</v>
      </c>
      <c r="G970" s="14" t="str">
        <f aca="false">IF(B970="","",IFERROR(IF(INDEX(Intramuraal!$N:$N,MATCH(B970,Intramuraal!$A:$A,0))="","",INDEX(Intramuraal!$N:$N,MATCH(B970,Intramuraal!$A:$A,0))),IFERROR(IF(INDEX(GVS!$N:$N,MATCH(B970,GVS!$A:$A,0))="","",INDEX(GVS!$N:$N,MATCH(B970,GVS!$A:$A,0))),"")))</f>
        <v>Niet-oncologisch (zie Indicatie)</v>
      </c>
      <c r="H970" s="14" t="str">
        <f aca="false">IF(B970="","",IFERROR(IF(INDEX(Intramuraal!$O:$O,MATCH(B970,Intramuraal!$A:$A,0))="","",INDEX(Intramuraal!$O:$O,MATCH(B970,Intramuraal!$A:$A,0))),IFERROR(IF(INDEX(GVS!$O:$O,MATCH(B970,GVS!$A:$A,0))="","",INDEX(GVS!$O:$O,MATCH(B970,GVS!$A:$A,0))),"")))</f>
        <v>1e lijn</v>
      </c>
      <c r="I970" s="14" t="s">
        <v>7580</v>
      </c>
      <c r="J970" s="14" t="s">
        <v>7559</v>
      </c>
      <c r="K970" s="16" t="s">
        <v>11114</v>
      </c>
      <c r="L970" s="14" t="s">
        <v>7586</v>
      </c>
      <c r="M970" s="14" t="s">
        <v>7536</v>
      </c>
      <c r="N970" s="16" t="s">
        <v>11115</v>
      </c>
      <c r="O970" s="14" t="s">
        <v>7784</v>
      </c>
      <c r="P970" s="14" t="s">
        <v>11116</v>
      </c>
      <c r="Q970" s="16"/>
      <c r="R970" s="14" t="s">
        <v>11117</v>
      </c>
      <c r="S970" s="14" t="s">
        <v>11085</v>
      </c>
      <c r="T970" s="15" t="n">
        <v>46290</v>
      </c>
      <c r="U970" s="14" t="s">
        <v>168</v>
      </c>
    </row>
    <row r="971" customFormat="false" ht="68.25" hidden="false" customHeight="true" outlineLevel="0" collapsed="false">
      <c r="A971" s="14" t="str">
        <f aca="false">IF(B971="","","ARG-"&amp;TEXT(ROW()-1,"0000"))</f>
        <v>ARG-0970</v>
      </c>
      <c r="B971" s="14" t="s">
        <v>4629</v>
      </c>
      <c r="C971" s="14" t="str">
        <f aca="false">IF(B971="","",IF(LEFT(B971,3)="INT","Intramuraal",IF(LEFT(B971,3)="GVS","GVS","")))</f>
        <v>GVS</v>
      </c>
      <c r="D971" s="14" t="str">
        <f aca="false">IF(B971="","",IFERROR(INDEX(Intramuraal!$F:$F,MATCH(B971,Intramuraal!$A:$A,0)),IFERROR(INDEX(GVS!$F:$F,MATCH(B971,GVS!$A:$A,0)),"onbekend ID")))</f>
        <v>tafamidis (Vyndaqel®)</v>
      </c>
      <c r="E971" s="15" t="n">
        <f aca="false">IF(B971="","",IFERROR(IF(INDEX(Intramuraal!$C:$C,MATCH(B971,Intramuraal!$A:$A,0))="","",INDEX(Intramuraal!$C:$C,MATCH(B971,Intramuraal!$A:$A,0))),IFERROR(IF(INDEX(GVS!$C:$C,MATCH(B971,GVS!$A:$A,0))="","",INDEX(GVS!$C:$C,MATCH(B971,GVS!$A:$A,0))),"")))</f>
        <v>44168</v>
      </c>
      <c r="F971" s="14" t="str">
        <f aca="false">IF(B971="","",IFERROR(IF(INDEX(Intramuraal!$J:$J,MATCH(B971,Intramuraal!$A:$A,0))="","",INDEX(Intramuraal!$J:$J,MATCH(B971,Intramuraal!$A:$A,0))),IFERROR(IF(INDEX(GVS!$J:$J,MATCH(B971,GVS!$A:$A,0))="","",INDEX(GVS!$J:$J,MATCH(B971,GVS!$A:$A,0))),"")))</f>
        <v>Hart / vaat / long</v>
      </c>
      <c r="G971" s="14" t="str">
        <f aca="false">IF(B971="","",IFERROR(IF(INDEX(Intramuraal!$N:$N,MATCH(B971,Intramuraal!$A:$A,0))="","",INDEX(Intramuraal!$N:$N,MATCH(B971,Intramuraal!$A:$A,0))),IFERROR(IF(INDEX(GVS!$N:$N,MATCH(B971,GVS!$A:$A,0))="","",INDEX(GVS!$N:$N,MATCH(B971,GVS!$A:$A,0))),"")))</f>
        <v>Niet-oncologisch (zie Indicatie)</v>
      </c>
      <c r="H971" s="14" t="str">
        <f aca="false">IF(B971="","",IFERROR(IF(INDEX(Intramuraal!$O:$O,MATCH(B971,Intramuraal!$A:$A,0))="","",INDEX(Intramuraal!$O:$O,MATCH(B971,Intramuraal!$A:$A,0))),IFERROR(IF(INDEX(GVS!$O:$O,MATCH(B971,GVS!$A:$A,0))="","",INDEX(GVS!$O:$O,MATCH(B971,GVS!$A:$A,0))),"")))</f>
        <v>1e lijn</v>
      </c>
      <c r="I971" s="14" t="s">
        <v>7580</v>
      </c>
      <c r="J971" s="14" t="s">
        <v>7604</v>
      </c>
      <c r="K971" s="16" t="s">
        <v>11118</v>
      </c>
      <c r="L971" s="14" t="s">
        <v>7566</v>
      </c>
      <c r="M971" s="14" t="s">
        <v>7536</v>
      </c>
      <c r="N971" s="16" t="s">
        <v>11119</v>
      </c>
      <c r="O971" s="14" t="s">
        <v>7607</v>
      </c>
      <c r="P971" s="14" t="s">
        <v>11120</v>
      </c>
      <c r="Q971" s="16"/>
      <c r="R971" s="14" t="s">
        <v>11121</v>
      </c>
      <c r="S971" s="14" t="s">
        <v>11085</v>
      </c>
      <c r="T971" s="15" t="n">
        <v>46290</v>
      </c>
      <c r="U971" s="14" t="s">
        <v>168</v>
      </c>
    </row>
    <row r="972" customFormat="false" ht="68.25" hidden="false" customHeight="true" outlineLevel="0" collapsed="false">
      <c r="A972" s="14" t="str">
        <f aca="false">IF(B972="","","ARG-"&amp;TEXT(ROW()-1,"0000"))</f>
        <v>ARG-0971</v>
      </c>
      <c r="B972" s="14" t="s">
        <v>4629</v>
      </c>
      <c r="C972" s="14" t="str">
        <f aca="false">IF(B972="","",IF(LEFT(B972,3)="INT","Intramuraal",IF(LEFT(B972,3)="GVS","GVS","")))</f>
        <v>GVS</v>
      </c>
      <c r="D972" s="14" t="str">
        <f aca="false">IF(B972="","",IFERROR(INDEX(Intramuraal!$F:$F,MATCH(B972,Intramuraal!$A:$A,0)),IFERROR(INDEX(GVS!$F:$F,MATCH(B972,GVS!$A:$A,0)),"onbekend ID")))</f>
        <v>tafamidis (Vyndaqel®)</v>
      </c>
      <c r="E972" s="15" t="n">
        <f aca="false">IF(B972="","",IFERROR(IF(INDEX(Intramuraal!$C:$C,MATCH(B972,Intramuraal!$A:$A,0))="","",INDEX(Intramuraal!$C:$C,MATCH(B972,Intramuraal!$A:$A,0))),IFERROR(IF(INDEX(GVS!$C:$C,MATCH(B972,GVS!$A:$A,0))="","",INDEX(GVS!$C:$C,MATCH(B972,GVS!$A:$A,0))),"")))</f>
        <v>44168</v>
      </c>
      <c r="F972" s="14" t="str">
        <f aca="false">IF(B972="","",IFERROR(IF(INDEX(Intramuraal!$J:$J,MATCH(B972,Intramuraal!$A:$A,0))="","",INDEX(Intramuraal!$J:$J,MATCH(B972,Intramuraal!$A:$A,0))),IFERROR(IF(INDEX(GVS!$J:$J,MATCH(B972,GVS!$A:$A,0))="","",INDEX(GVS!$J:$J,MATCH(B972,GVS!$A:$A,0))),"")))</f>
        <v>Hart / vaat / long</v>
      </c>
      <c r="G972" s="14" t="str">
        <f aca="false">IF(B972="","",IFERROR(IF(INDEX(Intramuraal!$N:$N,MATCH(B972,Intramuraal!$A:$A,0))="","",INDEX(Intramuraal!$N:$N,MATCH(B972,Intramuraal!$A:$A,0))),IFERROR(IF(INDEX(GVS!$N:$N,MATCH(B972,GVS!$A:$A,0))="","",INDEX(GVS!$N:$N,MATCH(B972,GVS!$A:$A,0))),"")))</f>
        <v>Niet-oncologisch (zie Indicatie)</v>
      </c>
      <c r="H972" s="14" t="str">
        <f aca="false">IF(B972="","",IFERROR(IF(INDEX(Intramuraal!$O:$O,MATCH(B972,Intramuraal!$A:$A,0))="","",INDEX(Intramuraal!$O:$O,MATCH(B972,Intramuraal!$A:$A,0))),IFERROR(IF(INDEX(GVS!$O:$O,MATCH(B972,GVS!$A:$A,0))="","",INDEX(GVS!$O:$O,MATCH(B972,GVS!$A:$A,0))),"")))</f>
        <v>1e lijn</v>
      </c>
      <c r="I972" s="14" t="s">
        <v>7658</v>
      </c>
      <c r="J972" s="14" t="s">
        <v>7659</v>
      </c>
      <c r="K972" s="16" t="s">
        <v>11122</v>
      </c>
      <c r="L972" s="14" t="s">
        <v>7566</v>
      </c>
      <c r="M972" s="14" t="s">
        <v>7543</v>
      </c>
      <c r="N972" s="16" t="s">
        <v>11123</v>
      </c>
      <c r="O972" s="14" t="s">
        <v>7662</v>
      </c>
      <c r="P972" s="14" t="s">
        <v>11124</v>
      </c>
      <c r="Q972" s="16"/>
      <c r="R972" s="14" t="s">
        <v>11125</v>
      </c>
      <c r="S972" s="14" t="s">
        <v>11085</v>
      </c>
      <c r="T972" s="15" t="n">
        <v>46290</v>
      </c>
      <c r="U972" s="14" t="s">
        <v>168</v>
      </c>
    </row>
    <row r="973" customFormat="false" ht="68.25" hidden="false" customHeight="true" outlineLevel="0" collapsed="false">
      <c r="A973" s="14" t="str">
        <f aca="false">IF(B973="","","ARG-"&amp;TEXT(ROW()-1,"0000"))</f>
        <v>ARG-0972</v>
      </c>
      <c r="B973" s="14" t="s">
        <v>4709</v>
      </c>
      <c r="C973" s="14" t="str">
        <f aca="false">IF(B973="","",IF(LEFT(B973,3)="INT","Intramuraal",IF(LEFT(B973,3)="GVS","GVS","")))</f>
        <v>GVS</v>
      </c>
      <c r="D973" s="14" t="str">
        <f aca="false">IF(B973="","",IFERROR(INDEX(Intramuraal!$F:$F,MATCH(B973,Intramuraal!$A:$A,0)),IFERROR(INDEX(GVS!$F:$F,MATCH(B973,GVS!$A:$A,0)),"onbekend ID")))</f>
        <v>mexiletine (Namuscla®)</v>
      </c>
      <c r="E973" s="15" t="n">
        <f aca="false">IF(B973="","",IFERROR(IF(INDEX(Intramuraal!$C:$C,MATCH(B973,Intramuraal!$A:$A,0))="","",INDEX(Intramuraal!$C:$C,MATCH(B973,Intramuraal!$A:$A,0))),IFERROR(IF(INDEX(GVS!$C:$C,MATCH(B973,GVS!$A:$A,0))="","",INDEX(GVS!$C:$C,MATCH(B973,GVS!$A:$A,0))),"")))</f>
        <v>44210</v>
      </c>
      <c r="F973" s="14" t="str">
        <f aca="false">IF(B973="","",IFERROR(IF(INDEX(Intramuraal!$J:$J,MATCH(B973,Intramuraal!$A:$A,0))="","",INDEX(Intramuraal!$J:$J,MATCH(B973,Intramuraal!$A:$A,0))),IFERROR(IF(INDEX(GVS!$J:$J,MATCH(B973,GVS!$A:$A,0))="","",INDEX(GVS!$J:$J,MATCH(B973,GVS!$A:$A,0))),"")))</f>
        <v>Overig</v>
      </c>
      <c r="G973" s="14" t="str">
        <f aca="false">IF(B973="","",IFERROR(IF(INDEX(Intramuraal!$N:$N,MATCH(B973,Intramuraal!$A:$A,0))="","",INDEX(Intramuraal!$N:$N,MATCH(B973,Intramuraal!$A:$A,0))),IFERROR(IF(INDEX(GVS!$N:$N,MATCH(B973,GVS!$A:$A,0))="","",INDEX(GVS!$N:$N,MATCH(B973,GVS!$A:$A,0))),"")))</f>
        <v>Niet-oncologisch (zie Indicatie)</v>
      </c>
      <c r="H973" s="14" t="str">
        <f aca="false">IF(B973="","",IFERROR(IF(INDEX(Intramuraal!$O:$O,MATCH(B973,Intramuraal!$A:$A,0))="","",INDEX(Intramuraal!$O:$O,MATCH(B973,Intramuraal!$A:$A,0))),IFERROR(IF(INDEX(GVS!$O:$O,MATCH(B973,GVS!$A:$A,0))="","",INDEX(GVS!$O:$O,MATCH(B973,GVS!$A:$A,0))),"")))</f>
        <v>1e lijn</v>
      </c>
      <c r="I973" s="14" t="s">
        <v>7580</v>
      </c>
      <c r="J973" s="14" t="s">
        <v>7564</v>
      </c>
      <c r="K973" s="16" t="s">
        <v>11126</v>
      </c>
      <c r="L973" s="14" t="s">
        <v>7586</v>
      </c>
      <c r="M973" s="14" t="s">
        <v>7536</v>
      </c>
      <c r="N973" s="16" t="s">
        <v>11127</v>
      </c>
      <c r="O973" s="14" t="s">
        <v>7607</v>
      </c>
      <c r="P973" s="14" t="s">
        <v>11128</v>
      </c>
      <c r="Q973" s="16"/>
      <c r="R973" s="14" t="s">
        <v>11129</v>
      </c>
      <c r="S973" s="14" t="s">
        <v>11085</v>
      </c>
      <c r="T973" s="15" t="n">
        <v>46290</v>
      </c>
      <c r="U973" s="14" t="s">
        <v>168</v>
      </c>
    </row>
    <row r="974" customFormat="false" ht="68.25" hidden="false" customHeight="true" outlineLevel="0" collapsed="false">
      <c r="A974" s="14" t="str">
        <f aca="false">IF(B974="","","ARG-"&amp;TEXT(ROW()-1,"0000"))</f>
        <v>ARG-0973</v>
      </c>
      <c r="B974" s="14" t="s">
        <v>4709</v>
      </c>
      <c r="C974" s="14" t="str">
        <f aca="false">IF(B974="","",IF(LEFT(B974,3)="INT","Intramuraal",IF(LEFT(B974,3)="GVS","GVS","")))</f>
        <v>GVS</v>
      </c>
      <c r="D974" s="14" t="str">
        <f aca="false">IF(B974="","",IFERROR(INDEX(Intramuraal!$F:$F,MATCH(B974,Intramuraal!$A:$A,0)),IFERROR(INDEX(GVS!$F:$F,MATCH(B974,GVS!$A:$A,0)),"onbekend ID")))</f>
        <v>mexiletine (Namuscla®)</v>
      </c>
      <c r="E974" s="15" t="n">
        <f aca="false">IF(B974="","",IFERROR(IF(INDEX(Intramuraal!$C:$C,MATCH(B974,Intramuraal!$A:$A,0))="","",INDEX(Intramuraal!$C:$C,MATCH(B974,Intramuraal!$A:$A,0))),IFERROR(IF(INDEX(GVS!$C:$C,MATCH(B974,GVS!$A:$A,0))="","",INDEX(GVS!$C:$C,MATCH(B974,GVS!$A:$A,0))),"")))</f>
        <v>44210</v>
      </c>
      <c r="F974" s="14" t="str">
        <f aca="false">IF(B974="","",IFERROR(IF(INDEX(Intramuraal!$J:$J,MATCH(B974,Intramuraal!$A:$A,0))="","",INDEX(Intramuraal!$J:$J,MATCH(B974,Intramuraal!$A:$A,0))),IFERROR(IF(INDEX(GVS!$J:$J,MATCH(B974,GVS!$A:$A,0))="","",INDEX(GVS!$J:$J,MATCH(B974,GVS!$A:$A,0))),"")))</f>
        <v>Overig</v>
      </c>
      <c r="G974" s="14" t="str">
        <f aca="false">IF(B974="","",IFERROR(IF(INDEX(Intramuraal!$N:$N,MATCH(B974,Intramuraal!$A:$A,0))="","",INDEX(Intramuraal!$N:$N,MATCH(B974,Intramuraal!$A:$A,0))),IFERROR(IF(INDEX(GVS!$N:$N,MATCH(B974,GVS!$A:$A,0))="","",INDEX(GVS!$N:$N,MATCH(B974,GVS!$A:$A,0))),"")))</f>
        <v>Niet-oncologisch (zie Indicatie)</v>
      </c>
      <c r="H974" s="14" t="str">
        <f aca="false">IF(B974="","",IFERROR(IF(INDEX(Intramuraal!$O:$O,MATCH(B974,Intramuraal!$A:$A,0))="","",INDEX(Intramuraal!$O:$O,MATCH(B974,Intramuraal!$A:$A,0))),IFERROR(IF(INDEX(GVS!$O:$O,MATCH(B974,GVS!$A:$A,0))="","",INDEX(GVS!$O:$O,MATCH(B974,GVS!$A:$A,0))),"")))</f>
        <v>1e lijn</v>
      </c>
      <c r="I974" s="14" t="s">
        <v>7570</v>
      </c>
      <c r="J974" s="14" t="s">
        <v>7604</v>
      </c>
      <c r="K974" s="16" t="s">
        <v>11130</v>
      </c>
      <c r="L974" s="14" t="s">
        <v>7566</v>
      </c>
      <c r="M974" s="14" t="s">
        <v>7536</v>
      </c>
      <c r="N974" s="16" t="s">
        <v>11131</v>
      </c>
      <c r="O974" s="14" t="s">
        <v>7607</v>
      </c>
      <c r="P974" s="14" t="s">
        <v>11132</v>
      </c>
      <c r="Q974" s="16"/>
      <c r="R974" s="14" t="s">
        <v>11133</v>
      </c>
      <c r="S974" s="14" t="s">
        <v>11085</v>
      </c>
      <c r="T974" s="15" t="n">
        <v>46290</v>
      </c>
      <c r="U974" s="14" t="s">
        <v>168</v>
      </c>
    </row>
    <row r="975" customFormat="false" ht="45.75" hidden="false" customHeight="true" outlineLevel="0" collapsed="false">
      <c r="A975" s="14" t="str">
        <f aca="false">IF(B975="","","ARG-"&amp;TEXT(ROW()-1,"0000"))</f>
        <v>ARG-0974</v>
      </c>
      <c r="B975" s="14" t="s">
        <v>4709</v>
      </c>
      <c r="C975" s="14" t="str">
        <f aca="false">IF(B975="","",IF(LEFT(B975,3)="INT","Intramuraal",IF(LEFT(B975,3)="GVS","GVS","")))</f>
        <v>GVS</v>
      </c>
      <c r="D975" s="14" t="str">
        <f aca="false">IF(B975="","",IFERROR(INDEX(Intramuraal!$F:$F,MATCH(B975,Intramuraal!$A:$A,0)),IFERROR(INDEX(GVS!$F:$F,MATCH(B975,GVS!$A:$A,0)),"onbekend ID")))</f>
        <v>mexiletine (Namuscla®)</v>
      </c>
      <c r="E975" s="15" t="n">
        <f aca="false">IF(B975="","",IFERROR(IF(INDEX(Intramuraal!$C:$C,MATCH(B975,Intramuraal!$A:$A,0))="","",INDEX(Intramuraal!$C:$C,MATCH(B975,Intramuraal!$A:$A,0))),IFERROR(IF(INDEX(GVS!$C:$C,MATCH(B975,GVS!$A:$A,0))="","",INDEX(GVS!$C:$C,MATCH(B975,GVS!$A:$A,0))),"")))</f>
        <v>44210</v>
      </c>
      <c r="F975" s="14" t="str">
        <f aca="false">IF(B975="","",IFERROR(IF(INDEX(Intramuraal!$J:$J,MATCH(B975,Intramuraal!$A:$A,0))="","",INDEX(Intramuraal!$J:$J,MATCH(B975,Intramuraal!$A:$A,0))),IFERROR(IF(INDEX(GVS!$J:$J,MATCH(B975,GVS!$A:$A,0))="","",INDEX(GVS!$J:$J,MATCH(B975,GVS!$A:$A,0))),"")))</f>
        <v>Overig</v>
      </c>
      <c r="G975" s="14" t="str">
        <f aca="false">IF(B975="","",IFERROR(IF(INDEX(Intramuraal!$N:$N,MATCH(B975,Intramuraal!$A:$A,0))="","",INDEX(Intramuraal!$N:$N,MATCH(B975,Intramuraal!$A:$A,0))),IFERROR(IF(INDEX(GVS!$N:$N,MATCH(B975,GVS!$A:$A,0))="","",INDEX(GVS!$N:$N,MATCH(B975,GVS!$A:$A,0))),"")))</f>
        <v>Niet-oncologisch (zie Indicatie)</v>
      </c>
      <c r="H975" s="14" t="str">
        <f aca="false">IF(B975="","",IFERROR(IF(INDEX(Intramuraal!$O:$O,MATCH(B975,Intramuraal!$A:$A,0))="","",INDEX(Intramuraal!$O:$O,MATCH(B975,Intramuraal!$A:$A,0))),IFERROR(IF(INDEX(GVS!$O:$O,MATCH(B975,GVS!$A:$A,0))="","",INDEX(GVS!$O:$O,MATCH(B975,GVS!$A:$A,0))),"")))</f>
        <v>1e lijn</v>
      </c>
      <c r="I975" s="14" t="s">
        <v>7574</v>
      </c>
      <c r="J975" s="14" t="s">
        <v>2691</v>
      </c>
      <c r="K975" s="16" t="s">
        <v>11134</v>
      </c>
      <c r="L975" s="14" t="s">
        <v>7566</v>
      </c>
      <c r="M975" s="14" t="s">
        <v>7543</v>
      </c>
      <c r="N975" s="16" t="s">
        <v>11135</v>
      </c>
      <c r="O975" s="14" t="s">
        <v>7607</v>
      </c>
      <c r="P975" s="14" t="s">
        <v>11136</v>
      </c>
      <c r="Q975" s="16"/>
      <c r="R975" s="14" t="s">
        <v>11137</v>
      </c>
      <c r="S975" s="14" t="s">
        <v>11085</v>
      </c>
      <c r="T975" s="15" t="n">
        <v>46290</v>
      </c>
      <c r="U975" s="14" t="s">
        <v>168</v>
      </c>
    </row>
    <row r="976" customFormat="false" ht="90.75" hidden="false" customHeight="true" outlineLevel="0" collapsed="false">
      <c r="A976" s="14" t="str">
        <f aca="false">IF(B976="","","ARG-"&amp;TEXT(ROW()-1,"0000"))</f>
        <v>ARG-0975</v>
      </c>
      <c r="B976" s="14" t="s">
        <v>4747</v>
      </c>
      <c r="C976" s="14" t="str">
        <f aca="false">IF(B976="","",IF(LEFT(B976,3)="INT","Intramuraal",IF(LEFT(B976,3)="GVS","GVS","")))</f>
        <v>GVS</v>
      </c>
      <c r="D976" s="14" t="str">
        <f aca="false">IF(B976="","",IFERROR(INDEX(Intramuraal!$F:$F,MATCH(B976,Intramuraal!$A:$A,0)),IFERROR(INDEX(GVS!$F:$F,MATCH(B976,GVS!$A:$A,0)),"onbekend ID")))</f>
        <v>givosiran (Givlaari®)</v>
      </c>
      <c r="E976" s="15" t="n">
        <f aca="false">IF(B976="","",IFERROR(IF(INDEX(Intramuraal!$C:$C,MATCH(B976,Intramuraal!$A:$A,0))="","",INDEX(Intramuraal!$C:$C,MATCH(B976,Intramuraal!$A:$A,0))),IFERROR(IF(INDEX(GVS!$C:$C,MATCH(B976,GVS!$A:$A,0))="","",INDEX(GVS!$C:$C,MATCH(B976,GVS!$A:$A,0))),"")))</f>
        <v>44229</v>
      </c>
      <c r="F976" s="14" t="str">
        <f aca="false">IF(B976="","",IFERROR(IF(INDEX(Intramuraal!$J:$J,MATCH(B976,Intramuraal!$A:$A,0))="","",INDEX(Intramuraal!$J:$J,MATCH(B976,Intramuraal!$A:$A,0))),IFERROR(IF(INDEX(GVS!$J:$J,MATCH(B976,GVS!$A:$A,0))="","",INDEX(GVS!$J:$J,MATCH(B976,GVS!$A:$A,0))),"")))</f>
        <v>Maag-darm / lever</v>
      </c>
      <c r="G976" s="14" t="str">
        <f aca="false">IF(B976="","",IFERROR(IF(INDEX(Intramuraal!$N:$N,MATCH(B976,Intramuraal!$A:$A,0))="","",INDEX(Intramuraal!$N:$N,MATCH(B976,Intramuraal!$A:$A,0))),IFERROR(IF(INDEX(GVS!$N:$N,MATCH(B976,GVS!$A:$A,0))="","",INDEX(GVS!$N:$N,MATCH(B976,GVS!$A:$A,0))),"")))</f>
        <v>Niet-oncologisch (zie Indicatie)</v>
      </c>
      <c r="H976" s="14" t="str">
        <f aca="false">IF(B976="","",IFERROR(IF(INDEX(Intramuraal!$O:$O,MATCH(B976,Intramuraal!$A:$A,0))="","",INDEX(Intramuraal!$O:$O,MATCH(B976,Intramuraal!$A:$A,0))),IFERROR(IF(INDEX(GVS!$O:$O,MATCH(B976,GVS!$A:$A,0))="","",INDEX(GVS!$O:$O,MATCH(B976,GVS!$A:$A,0))),"")))</f>
        <v>2e lijn</v>
      </c>
      <c r="I976" s="14" t="s">
        <v>7532</v>
      </c>
      <c r="J976" s="14" t="s">
        <v>7678</v>
      </c>
      <c r="K976" s="16" t="s">
        <v>11138</v>
      </c>
      <c r="L976" s="14" t="s">
        <v>7535</v>
      </c>
      <c r="M976" s="14" t="s">
        <v>7536</v>
      </c>
      <c r="N976" s="16" t="s">
        <v>11139</v>
      </c>
      <c r="O976" s="14" t="s">
        <v>7607</v>
      </c>
      <c r="P976" s="14" t="s">
        <v>11140</v>
      </c>
      <c r="Q976" s="16"/>
      <c r="R976" s="14" t="s">
        <v>11141</v>
      </c>
      <c r="S976" s="14" t="s">
        <v>11085</v>
      </c>
      <c r="T976" s="15" t="n">
        <v>46290</v>
      </c>
      <c r="U976" s="14" t="s">
        <v>168</v>
      </c>
    </row>
    <row r="977" customFormat="false" ht="79.5" hidden="false" customHeight="true" outlineLevel="0" collapsed="false">
      <c r="A977" s="14" t="str">
        <f aca="false">IF(B977="","","ARG-"&amp;TEXT(ROW()-1,"0000"))</f>
        <v>ARG-0976</v>
      </c>
      <c r="B977" s="14" t="s">
        <v>4747</v>
      </c>
      <c r="C977" s="14" t="str">
        <f aca="false">IF(B977="","",IF(LEFT(B977,3)="INT","Intramuraal",IF(LEFT(B977,3)="GVS","GVS","")))</f>
        <v>GVS</v>
      </c>
      <c r="D977" s="14" t="str">
        <f aca="false">IF(B977="","",IFERROR(INDEX(Intramuraal!$F:$F,MATCH(B977,Intramuraal!$A:$A,0)),IFERROR(INDEX(GVS!$F:$F,MATCH(B977,GVS!$A:$A,0)),"onbekend ID")))</f>
        <v>givosiran (Givlaari®)</v>
      </c>
      <c r="E977" s="15" t="n">
        <f aca="false">IF(B977="","",IFERROR(IF(INDEX(Intramuraal!$C:$C,MATCH(B977,Intramuraal!$A:$A,0))="","",INDEX(Intramuraal!$C:$C,MATCH(B977,Intramuraal!$A:$A,0))),IFERROR(IF(INDEX(GVS!$C:$C,MATCH(B977,GVS!$A:$A,0))="","",INDEX(GVS!$C:$C,MATCH(B977,GVS!$A:$A,0))),"")))</f>
        <v>44229</v>
      </c>
      <c r="F977" s="14" t="str">
        <f aca="false">IF(B977="","",IFERROR(IF(INDEX(Intramuraal!$J:$J,MATCH(B977,Intramuraal!$A:$A,0))="","",INDEX(Intramuraal!$J:$J,MATCH(B977,Intramuraal!$A:$A,0))),IFERROR(IF(INDEX(GVS!$J:$J,MATCH(B977,GVS!$A:$A,0))="","",INDEX(GVS!$J:$J,MATCH(B977,GVS!$A:$A,0))),"")))</f>
        <v>Maag-darm / lever</v>
      </c>
      <c r="G977" s="14" t="str">
        <f aca="false">IF(B977="","",IFERROR(IF(INDEX(Intramuraal!$N:$N,MATCH(B977,Intramuraal!$A:$A,0))="","",INDEX(Intramuraal!$N:$N,MATCH(B977,Intramuraal!$A:$A,0))),IFERROR(IF(INDEX(GVS!$N:$N,MATCH(B977,GVS!$A:$A,0))="","",INDEX(GVS!$N:$N,MATCH(B977,GVS!$A:$A,0))),"")))</f>
        <v>Niet-oncologisch (zie Indicatie)</v>
      </c>
      <c r="H977" s="14" t="str">
        <f aca="false">IF(B977="","",IFERROR(IF(INDEX(Intramuraal!$O:$O,MATCH(B977,Intramuraal!$A:$A,0))="","",INDEX(Intramuraal!$O:$O,MATCH(B977,Intramuraal!$A:$A,0))),IFERROR(IF(INDEX(GVS!$O:$O,MATCH(B977,GVS!$A:$A,0))="","",INDEX(GVS!$O:$O,MATCH(B977,GVS!$A:$A,0))),"")))</f>
        <v>2e lijn</v>
      </c>
      <c r="I977" s="14" t="s">
        <v>7580</v>
      </c>
      <c r="J977" s="14" t="s">
        <v>7564</v>
      </c>
      <c r="K977" s="16" t="s">
        <v>11142</v>
      </c>
      <c r="L977" s="14" t="s">
        <v>7549</v>
      </c>
      <c r="M977" s="14" t="s">
        <v>7536</v>
      </c>
      <c r="N977" s="16" t="s">
        <v>11143</v>
      </c>
      <c r="O977" s="14" t="s">
        <v>7614</v>
      </c>
      <c r="P977" s="14" t="s">
        <v>11144</v>
      </c>
      <c r="Q977" s="16"/>
      <c r="R977" s="14" t="s">
        <v>11145</v>
      </c>
      <c r="S977" s="14" t="s">
        <v>11085</v>
      </c>
      <c r="T977" s="15" t="n">
        <v>46290</v>
      </c>
      <c r="U977" s="14" t="s">
        <v>168</v>
      </c>
    </row>
    <row r="978" customFormat="false" ht="90.75" hidden="false" customHeight="true" outlineLevel="0" collapsed="false">
      <c r="A978" s="14" t="str">
        <f aca="false">IF(B978="","","ARG-"&amp;TEXT(ROW()-1,"0000"))</f>
        <v>ARG-0977</v>
      </c>
      <c r="B978" s="14" t="s">
        <v>4747</v>
      </c>
      <c r="C978" s="14" t="str">
        <f aca="false">IF(B978="","",IF(LEFT(B978,3)="INT","Intramuraal",IF(LEFT(B978,3)="GVS","GVS","")))</f>
        <v>GVS</v>
      </c>
      <c r="D978" s="14" t="str">
        <f aca="false">IF(B978="","",IFERROR(INDEX(Intramuraal!$F:$F,MATCH(B978,Intramuraal!$A:$A,0)),IFERROR(INDEX(GVS!$F:$F,MATCH(B978,GVS!$A:$A,0)),"onbekend ID")))</f>
        <v>givosiran (Givlaari®)</v>
      </c>
      <c r="E978" s="15" t="n">
        <f aca="false">IF(B978="","",IFERROR(IF(INDEX(Intramuraal!$C:$C,MATCH(B978,Intramuraal!$A:$A,0))="","",INDEX(Intramuraal!$C:$C,MATCH(B978,Intramuraal!$A:$A,0))),IFERROR(IF(INDEX(GVS!$C:$C,MATCH(B978,GVS!$A:$A,0))="","",INDEX(GVS!$C:$C,MATCH(B978,GVS!$A:$A,0))),"")))</f>
        <v>44229</v>
      </c>
      <c r="F978" s="14" t="str">
        <f aca="false">IF(B978="","",IFERROR(IF(INDEX(Intramuraal!$J:$J,MATCH(B978,Intramuraal!$A:$A,0))="","",INDEX(Intramuraal!$J:$J,MATCH(B978,Intramuraal!$A:$A,0))),IFERROR(IF(INDEX(GVS!$J:$J,MATCH(B978,GVS!$A:$A,0))="","",INDEX(GVS!$J:$J,MATCH(B978,GVS!$A:$A,0))),"")))</f>
        <v>Maag-darm / lever</v>
      </c>
      <c r="G978" s="14" t="str">
        <f aca="false">IF(B978="","",IFERROR(IF(INDEX(Intramuraal!$N:$N,MATCH(B978,Intramuraal!$A:$A,0))="","",INDEX(Intramuraal!$N:$N,MATCH(B978,Intramuraal!$A:$A,0))),IFERROR(IF(INDEX(GVS!$N:$N,MATCH(B978,GVS!$A:$A,0))="","",INDEX(GVS!$N:$N,MATCH(B978,GVS!$A:$A,0))),"")))</f>
        <v>Niet-oncologisch (zie Indicatie)</v>
      </c>
      <c r="H978" s="14" t="str">
        <f aca="false">IF(B978="","",IFERROR(IF(INDEX(Intramuraal!$O:$O,MATCH(B978,Intramuraal!$A:$A,0))="","",INDEX(Intramuraal!$O:$O,MATCH(B978,Intramuraal!$A:$A,0))),IFERROR(IF(INDEX(GVS!$O:$O,MATCH(B978,GVS!$A:$A,0))="","",INDEX(GVS!$O:$O,MATCH(B978,GVS!$A:$A,0))),"")))</f>
        <v>2e lijn</v>
      </c>
      <c r="I978" s="14" t="s">
        <v>7580</v>
      </c>
      <c r="J978" s="14" t="s">
        <v>7604</v>
      </c>
      <c r="K978" s="16" t="s">
        <v>11146</v>
      </c>
      <c r="L978" s="14" t="s">
        <v>7549</v>
      </c>
      <c r="M978" s="14" t="s">
        <v>7536</v>
      </c>
      <c r="N978" s="16" t="s">
        <v>11147</v>
      </c>
      <c r="O978" s="14" t="s">
        <v>7607</v>
      </c>
      <c r="P978" s="14" t="s">
        <v>11148</v>
      </c>
      <c r="Q978" s="16"/>
      <c r="R978" s="14" t="s">
        <v>11149</v>
      </c>
      <c r="S978" s="14" t="s">
        <v>11085</v>
      </c>
      <c r="T978" s="15" t="n">
        <v>46290</v>
      </c>
      <c r="U978" s="14" t="s">
        <v>168</v>
      </c>
    </row>
    <row r="979" customFormat="false" ht="79.5" hidden="false" customHeight="true" outlineLevel="0" collapsed="false">
      <c r="A979" s="14" t="str">
        <f aca="false">IF(B979="","","ARG-"&amp;TEXT(ROW()-1,"0000"))</f>
        <v>ARG-0978</v>
      </c>
      <c r="B979" s="14" t="s">
        <v>4747</v>
      </c>
      <c r="C979" s="14" t="str">
        <f aca="false">IF(B979="","",IF(LEFT(B979,3)="INT","Intramuraal",IF(LEFT(B979,3)="GVS","GVS","")))</f>
        <v>GVS</v>
      </c>
      <c r="D979" s="14" t="str">
        <f aca="false">IF(B979="","",IFERROR(INDEX(Intramuraal!$F:$F,MATCH(B979,Intramuraal!$A:$A,0)),IFERROR(INDEX(GVS!$F:$F,MATCH(B979,GVS!$A:$A,0)),"onbekend ID")))</f>
        <v>givosiran (Givlaari®)</v>
      </c>
      <c r="E979" s="15" t="n">
        <f aca="false">IF(B979="","",IFERROR(IF(INDEX(Intramuraal!$C:$C,MATCH(B979,Intramuraal!$A:$A,0))="","",INDEX(Intramuraal!$C:$C,MATCH(B979,Intramuraal!$A:$A,0))),IFERROR(IF(INDEX(GVS!$C:$C,MATCH(B979,GVS!$A:$A,0))="","",INDEX(GVS!$C:$C,MATCH(B979,GVS!$A:$A,0))),"")))</f>
        <v>44229</v>
      </c>
      <c r="F979" s="14" t="str">
        <f aca="false">IF(B979="","",IFERROR(IF(INDEX(Intramuraal!$J:$J,MATCH(B979,Intramuraal!$A:$A,0))="","",INDEX(Intramuraal!$J:$J,MATCH(B979,Intramuraal!$A:$A,0))),IFERROR(IF(INDEX(GVS!$J:$J,MATCH(B979,GVS!$A:$A,0))="","",INDEX(GVS!$J:$J,MATCH(B979,GVS!$A:$A,0))),"")))</f>
        <v>Maag-darm / lever</v>
      </c>
      <c r="G979" s="14" t="str">
        <f aca="false">IF(B979="","",IFERROR(IF(INDEX(Intramuraal!$N:$N,MATCH(B979,Intramuraal!$A:$A,0))="","",INDEX(Intramuraal!$N:$N,MATCH(B979,Intramuraal!$A:$A,0))),IFERROR(IF(INDEX(GVS!$N:$N,MATCH(B979,GVS!$A:$A,0))="","",INDEX(GVS!$N:$N,MATCH(B979,GVS!$A:$A,0))),"")))</f>
        <v>Niet-oncologisch (zie Indicatie)</v>
      </c>
      <c r="H979" s="14" t="str">
        <f aca="false">IF(B979="","",IFERROR(IF(INDEX(Intramuraal!$O:$O,MATCH(B979,Intramuraal!$A:$A,0))="","",INDEX(Intramuraal!$O:$O,MATCH(B979,Intramuraal!$A:$A,0))),IFERROR(IF(INDEX(GVS!$O:$O,MATCH(B979,GVS!$A:$A,0))="","",INDEX(GVS!$O:$O,MATCH(B979,GVS!$A:$A,0))),"")))</f>
        <v>2e lijn</v>
      </c>
      <c r="I979" s="14" t="s">
        <v>7574</v>
      </c>
      <c r="J979" s="14" t="s">
        <v>7621</v>
      </c>
      <c r="K979" s="16" t="s">
        <v>11150</v>
      </c>
      <c r="L979" s="14" t="s">
        <v>7566</v>
      </c>
      <c r="M979" s="14" t="s">
        <v>7536</v>
      </c>
      <c r="N979" s="16" t="s">
        <v>11151</v>
      </c>
      <c r="O979" s="14" t="s">
        <v>7607</v>
      </c>
      <c r="P979" s="14" t="s">
        <v>11152</v>
      </c>
      <c r="Q979" s="16"/>
      <c r="R979" s="14" t="s">
        <v>11153</v>
      </c>
      <c r="S979" s="14" t="s">
        <v>11085</v>
      </c>
      <c r="T979" s="15" t="n">
        <v>46290</v>
      </c>
      <c r="U979" s="14" t="s">
        <v>168</v>
      </c>
    </row>
    <row r="980" customFormat="false" ht="79.5" hidden="false" customHeight="true" outlineLevel="0" collapsed="false">
      <c r="A980" s="14" t="str">
        <f aca="false">IF(B980="","","ARG-"&amp;TEXT(ROW()-1,"0000"))</f>
        <v>ARG-0979</v>
      </c>
      <c r="B980" s="14" t="s">
        <v>4824</v>
      </c>
      <c r="C980" s="14" t="str">
        <f aca="false">IF(B980="","",IF(LEFT(B980,3)="INT","Intramuraal",IF(LEFT(B980,3)="GVS","GVS","")))</f>
        <v>GVS</v>
      </c>
      <c r="D980" s="14" t="str">
        <f aca="false">IF(B980="","",IFERROR(INDEX(Intramuraal!$F:$F,MATCH(B980,Intramuraal!$A:$A,0)),IFERROR(INDEX(GVS!$F:$F,MATCH(B980,GVS!$A:$A,0)),"onbekend ID")))</f>
        <v>crisaborole (Staquis®)</v>
      </c>
      <c r="E980" s="15" t="n">
        <f aca="false">IF(B980="","",IFERROR(IF(INDEX(Intramuraal!$C:$C,MATCH(B980,Intramuraal!$A:$A,0))="","",INDEX(Intramuraal!$C:$C,MATCH(B980,Intramuraal!$A:$A,0))),IFERROR(IF(INDEX(GVS!$C:$C,MATCH(B980,GVS!$A:$A,0))="","",INDEX(GVS!$C:$C,MATCH(B980,GVS!$A:$A,0))),"")))</f>
        <v>44306</v>
      </c>
      <c r="F980" s="14" t="str">
        <f aca="false">IF(B980="","",IFERROR(IF(INDEX(Intramuraal!$J:$J,MATCH(B980,Intramuraal!$A:$A,0))="","",INDEX(Intramuraal!$J:$J,MATCH(B980,Intramuraal!$A:$A,0))),IFERROR(IF(INDEX(GVS!$J:$J,MATCH(B980,GVS!$A:$A,0))="","",INDEX(GVS!$J:$J,MATCH(B980,GVS!$A:$A,0))),"")))</f>
        <v>Immunologie / IBD / dermatologie / reumatologie</v>
      </c>
      <c r="G980" s="14" t="str">
        <f aca="false">IF(B980="","",IFERROR(IF(INDEX(Intramuraal!$N:$N,MATCH(B980,Intramuraal!$A:$A,0))="","",INDEX(Intramuraal!$N:$N,MATCH(B980,Intramuraal!$A:$A,0))),IFERROR(IF(INDEX(GVS!$N:$N,MATCH(B980,GVS!$A:$A,0))="","",INDEX(GVS!$N:$N,MATCH(B980,GVS!$A:$A,0))),"")))</f>
        <v>Niet-oncologisch (zie Indicatie)</v>
      </c>
      <c r="H980" s="14" t="str">
        <f aca="false">IF(B980="","",IFERROR(IF(INDEX(Intramuraal!$O:$O,MATCH(B980,Intramuraal!$A:$A,0))="","",INDEX(Intramuraal!$O:$O,MATCH(B980,Intramuraal!$A:$A,0))),IFERROR(IF(INDEX(GVS!$O:$O,MATCH(B980,GVS!$A:$A,0))="","",INDEX(GVS!$O:$O,MATCH(B980,GVS!$A:$A,0))),"")))</f>
        <v>2e lijn</v>
      </c>
      <c r="I980" s="14" t="s">
        <v>7532</v>
      </c>
      <c r="J980" s="14" t="s">
        <v>7678</v>
      </c>
      <c r="K980" s="16" t="s">
        <v>11154</v>
      </c>
      <c r="L980" s="14" t="s">
        <v>7586</v>
      </c>
      <c r="M980" s="14" t="s">
        <v>7536</v>
      </c>
      <c r="N980" s="16" t="s">
        <v>11155</v>
      </c>
      <c r="O980" s="14" t="s">
        <v>7633</v>
      </c>
      <c r="P980" s="14" t="s">
        <v>11156</v>
      </c>
      <c r="Q980" s="16"/>
      <c r="R980" s="14" t="s">
        <v>11157</v>
      </c>
      <c r="S980" s="14" t="s">
        <v>11085</v>
      </c>
      <c r="T980" s="15" t="n">
        <v>46290</v>
      </c>
      <c r="U980" s="14" t="s">
        <v>168</v>
      </c>
    </row>
    <row r="981" customFormat="false" ht="79.5" hidden="false" customHeight="true" outlineLevel="0" collapsed="false">
      <c r="A981" s="14" t="str">
        <f aca="false">IF(B981="","","ARG-"&amp;TEXT(ROW()-1,"0000"))</f>
        <v>ARG-0980</v>
      </c>
      <c r="B981" s="14" t="s">
        <v>4824</v>
      </c>
      <c r="C981" s="14" t="str">
        <f aca="false">IF(B981="","",IF(LEFT(B981,3)="INT","Intramuraal",IF(LEFT(B981,3)="GVS","GVS","")))</f>
        <v>GVS</v>
      </c>
      <c r="D981" s="14" t="str">
        <f aca="false">IF(B981="","",IFERROR(INDEX(Intramuraal!$F:$F,MATCH(B981,Intramuraal!$A:$A,0)),IFERROR(INDEX(GVS!$F:$F,MATCH(B981,GVS!$A:$A,0)),"onbekend ID")))</f>
        <v>crisaborole (Staquis®)</v>
      </c>
      <c r="E981" s="15" t="n">
        <f aca="false">IF(B981="","",IFERROR(IF(INDEX(Intramuraal!$C:$C,MATCH(B981,Intramuraal!$A:$A,0))="","",INDEX(Intramuraal!$C:$C,MATCH(B981,Intramuraal!$A:$A,0))),IFERROR(IF(INDEX(GVS!$C:$C,MATCH(B981,GVS!$A:$A,0))="","",INDEX(GVS!$C:$C,MATCH(B981,GVS!$A:$A,0))),"")))</f>
        <v>44306</v>
      </c>
      <c r="F981" s="14" t="str">
        <f aca="false">IF(B981="","",IFERROR(IF(INDEX(Intramuraal!$J:$J,MATCH(B981,Intramuraal!$A:$A,0))="","",INDEX(Intramuraal!$J:$J,MATCH(B981,Intramuraal!$A:$A,0))),IFERROR(IF(INDEX(GVS!$J:$J,MATCH(B981,GVS!$A:$A,0))="","",INDEX(GVS!$J:$J,MATCH(B981,GVS!$A:$A,0))),"")))</f>
        <v>Immunologie / IBD / dermatologie / reumatologie</v>
      </c>
      <c r="G981" s="14" t="str">
        <f aca="false">IF(B981="","",IFERROR(IF(INDEX(Intramuraal!$N:$N,MATCH(B981,Intramuraal!$A:$A,0))="","",INDEX(Intramuraal!$N:$N,MATCH(B981,Intramuraal!$A:$A,0))),IFERROR(IF(INDEX(GVS!$N:$N,MATCH(B981,GVS!$A:$A,0))="","",INDEX(GVS!$N:$N,MATCH(B981,GVS!$A:$A,0))),"")))</f>
        <v>Niet-oncologisch (zie Indicatie)</v>
      </c>
      <c r="H981" s="14" t="str">
        <f aca="false">IF(B981="","",IFERROR(IF(INDEX(Intramuraal!$O:$O,MATCH(B981,Intramuraal!$A:$A,0))="","",INDEX(Intramuraal!$O:$O,MATCH(B981,Intramuraal!$A:$A,0))),IFERROR(IF(INDEX(GVS!$O:$O,MATCH(B981,GVS!$A:$A,0))="","",INDEX(GVS!$O:$O,MATCH(B981,GVS!$A:$A,0))),"")))</f>
        <v>2e lijn</v>
      </c>
      <c r="I981" s="14" t="s">
        <v>7532</v>
      </c>
      <c r="J981" s="14" t="s">
        <v>7533</v>
      </c>
      <c r="K981" s="16" t="s">
        <v>11158</v>
      </c>
      <c r="L981" s="14" t="s">
        <v>7586</v>
      </c>
      <c r="M981" s="14" t="s">
        <v>7536</v>
      </c>
      <c r="N981" s="16" t="s">
        <v>11159</v>
      </c>
      <c r="O981" s="14" t="s">
        <v>7633</v>
      </c>
      <c r="P981" s="14" t="s">
        <v>11160</v>
      </c>
      <c r="Q981" s="16"/>
      <c r="R981" s="14" t="s">
        <v>11161</v>
      </c>
      <c r="S981" s="14" t="s">
        <v>11085</v>
      </c>
      <c r="T981" s="15" t="n">
        <v>46290</v>
      </c>
      <c r="U981" s="14" t="s">
        <v>168</v>
      </c>
    </row>
    <row r="982" customFormat="false" ht="45.75" hidden="false" customHeight="true" outlineLevel="0" collapsed="false">
      <c r="A982" s="14" t="str">
        <f aca="false">IF(B982="","","ARG-"&amp;TEXT(ROW()-1,"0000"))</f>
        <v>ARG-0981</v>
      </c>
      <c r="B982" s="14" t="s">
        <v>4824</v>
      </c>
      <c r="C982" s="14" t="str">
        <f aca="false">IF(B982="","",IF(LEFT(B982,3)="INT","Intramuraal",IF(LEFT(B982,3)="GVS","GVS","")))</f>
        <v>GVS</v>
      </c>
      <c r="D982" s="14" t="str">
        <f aca="false">IF(B982="","",IFERROR(INDEX(Intramuraal!$F:$F,MATCH(B982,Intramuraal!$A:$A,0)),IFERROR(INDEX(GVS!$F:$F,MATCH(B982,GVS!$A:$A,0)),"onbekend ID")))</f>
        <v>crisaborole (Staquis®)</v>
      </c>
      <c r="E982" s="15" t="n">
        <f aca="false">IF(B982="","",IFERROR(IF(INDEX(Intramuraal!$C:$C,MATCH(B982,Intramuraal!$A:$A,0))="","",INDEX(Intramuraal!$C:$C,MATCH(B982,Intramuraal!$A:$A,0))),IFERROR(IF(INDEX(GVS!$C:$C,MATCH(B982,GVS!$A:$A,0))="","",INDEX(GVS!$C:$C,MATCH(B982,GVS!$A:$A,0))),"")))</f>
        <v>44306</v>
      </c>
      <c r="F982" s="14" t="str">
        <f aca="false">IF(B982="","",IFERROR(IF(INDEX(Intramuraal!$J:$J,MATCH(B982,Intramuraal!$A:$A,0))="","",INDEX(Intramuraal!$J:$J,MATCH(B982,Intramuraal!$A:$A,0))),IFERROR(IF(INDEX(GVS!$J:$J,MATCH(B982,GVS!$A:$A,0))="","",INDEX(GVS!$J:$J,MATCH(B982,GVS!$A:$A,0))),"")))</f>
        <v>Immunologie / IBD / dermatologie / reumatologie</v>
      </c>
      <c r="G982" s="14" t="str">
        <f aca="false">IF(B982="","",IFERROR(IF(INDEX(Intramuraal!$N:$N,MATCH(B982,Intramuraal!$A:$A,0))="","",INDEX(Intramuraal!$N:$N,MATCH(B982,Intramuraal!$A:$A,0))),IFERROR(IF(INDEX(GVS!$N:$N,MATCH(B982,GVS!$A:$A,0))="","",INDEX(GVS!$N:$N,MATCH(B982,GVS!$A:$A,0))),"")))</f>
        <v>Niet-oncologisch (zie Indicatie)</v>
      </c>
      <c r="H982" s="14" t="str">
        <f aca="false">IF(B982="","",IFERROR(IF(INDEX(Intramuraal!$O:$O,MATCH(B982,Intramuraal!$A:$A,0))="","",INDEX(Intramuraal!$O:$O,MATCH(B982,Intramuraal!$A:$A,0))),IFERROR(IF(INDEX(GVS!$O:$O,MATCH(B982,GVS!$A:$A,0))="","",INDEX(GVS!$O:$O,MATCH(B982,GVS!$A:$A,0))),"")))</f>
        <v>2e lijn</v>
      </c>
      <c r="I982" s="14" t="s">
        <v>7570</v>
      </c>
      <c r="J982" s="14" t="s">
        <v>10625</v>
      </c>
      <c r="K982" s="16" t="s">
        <v>11162</v>
      </c>
      <c r="L982" s="14" t="s">
        <v>7566</v>
      </c>
      <c r="M982" s="14" t="s">
        <v>7550</v>
      </c>
      <c r="N982" s="16" t="s">
        <v>11163</v>
      </c>
      <c r="O982" s="14" t="s">
        <v>7607</v>
      </c>
      <c r="P982" s="14" t="s">
        <v>11164</v>
      </c>
      <c r="Q982" s="16"/>
      <c r="R982" s="14" t="s">
        <v>11165</v>
      </c>
      <c r="S982" s="14" t="s">
        <v>11085</v>
      </c>
      <c r="T982" s="15" t="n">
        <v>46290</v>
      </c>
      <c r="U982" s="14" t="s">
        <v>168</v>
      </c>
    </row>
    <row r="983" customFormat="false" ht="90.75" hidden="false" customHeight="true" outlineLevel="0" collapsed="false">
      <c r="A983" s="14" t="str">
        <f aca="false">IF(B983="","","ARG-"&amp;TEXT(ROW()-1,"0000"))</f>
        <v>ARG-0982</v>
      </c>
      <c r="B983" s="14" t="s">
        <v>4856</v>
      </c>
      <c r="C983" s="14" t="str">
        <f aca="false">IF(B983="","",IF(LEFT(B983,3)="INT","Intramuraal",IF(LEFT(B983,3)="GVS","GVS","")))</f>
        <v>GVS</v>
      </c>
      <c r="D983" s="14" t="str">
        <f aca="false">IF(B983="","",IFERROR(INDEX(Intramuraal!$F:$F,MATCH(B983,Intramuraal!$A:$A,0)),IFERROR(INDEX(GVS!$F:$F,MATCH(B983,GVS!$A:$A,0)),"onbekend ID")))</f>
        <v>elexacaftor/tezacaftor/ivacaftor (Kaftrio®) in combinatie met ivacaftor (Kalydeco®)</v>
      </c>
      <c r="E983" s="15" t="n">
        <f aca="false">IF(B983="","",IFERROR(IF(INDEX(Intramuraal!$C:$C,MATCH(B983,Intramuraal!$A:$A,0))="","",INDEX(Intramuraal!$C:$C,MATCH(B983,Intramuraal!$A:$A,0))),IFERROR(IF(INDEX(GVS!$C:$C,MATCH(B983,GVS!$A:$A,0))="","",INDEX(GVS!$C:$C,MATCH(B983,GVS!$A:$A,0))),"")))</f>
        <v>44315</v>
      </c>
      <c r="F983" s="14" t="str">
        <f aca="false">IF(B983="","",IFERROR(IF(INDEX(Intramuraal!$J:$J,MATCH(B983,Intramuraal!$A:$A,0))="","",INDEX(Intramuraal!$J:$J,MATCH(B983,Intramuraal!$A:$A,0))),IFERROR(IF(INDEX(GVS!$J:$J,MATCH(B983,GVS!$A:$A,0))="","",INDEX(GVS!$J:$J,MATCH(B983,GVS!$A:$A,0))),"")))</f>
        <v>Overig</v>
      </c>
      <c r="G983" s="14" t="str">
        <f aca="false">IF(B983="","",IFERROR(IF(INDEX(Intramuraal!$N:$N,MATCH(B983,Intramuraal!$A:$A,0))="","",INDEX(Intramuraal!$N:$N,MATCH(B983,Intramuraal!$A:$A,0))),IFERROR(IF(INDEX(GVS!$N:$N,MATCH(B983,GVS!$A:$A,0))="","",INDEX(GVS!$N:$N,MATCH(B983,GVS!$A:$A,0))),"")))</f>
        <v>Niet-oncologisch (zie Indicatie)</v>
      </c>
      <c r="H983" s="14" t="str">
        <f aca="false">IF(B983="","",IFERROR(IF(INDEX(Intramuraal!$O:$O,MATCH(B983,Intramuraal!$A:$A,0))="","",INDEX(Intramuraal!$O:$O,MATCH(B983,Intramuraal!$A:$A,0))),IFERROR(IF(INDEX(GVS!$O:$O,MATCH(B983,GVS!$A:$A,0))="","",INDEX(GVS!$O:$O,MATCH(B983,GVS!$A:$A,0))),"")))</f>
        <v>Meerdere lijnen / indicatiebreed</v>
      </c>
      <c r="I983" s="14" t="s">
        <v>7580</v>
      </c>
      <c r="J983" s="14" t="s">
        <v>7564</v>
      </c>
      <c r="K983" s="16" t="s">
        <v>11166</v>
      </c>
      <c r="L983" s="14" t="s">
        <v>7566</v>
      </c>
      <c r="M983" s="14" t="s">
        <v>7536</v>
      </c>
      <c r="N983" s="16" t="s">
        <v>11167</v>
      </c>
      <c r="O983" s="14" t="s">
        <v>7607</v>
      </c>
      <c r="P983" s="14" t="s">
        <v>11168</v>
      </c>
      <c r="Q983" s="16"/>
      <c r="R983" s="14" t="s">
        <v>11169</v>
      </c>
      <c r="S983" s="14" t="s">
        <v>11170</v>
      </c>
      <c r="T983" s="15" t="n">
        <v>46290</v>
      </c>
      <c r="U983" s="14" t="s">
        <v>168</v>
      </c>
    </row>
    <row r="984" customFormat="false" ht="90.75" hidden="false" customHeight="true" outlineLevel="0" collapsed="false">
      <c r="A984" s="14" t="str">
        <f aca="false">IF(B984="","","ARG-"&amp;TEXT(ROW()-1,"0000"))</f>
        <v>ARG-0983</v>
      </c>
      <c r="B984" s="14" t="s">
        <v>4856</v>
      </c>
      <c r="C984" s="14" t="str">
        <f aca="false">IF(B984="","",IF(LEFT(B984,3)="INT","Intramuraal",IF(LEFT(B984,3)="GVS","GVS","")))</f>
        <v>GVS</v>
      </c>
      <c r="D984" s="14" t="str">
        <f aca="false">IF(B984="","",IFERROR(INDEX(Intramuraal!$F:$F,MATCH(B984,Intramuraal!$A:$A,0)),IFERROR(INDEX(GVS!$F:$F,MATCH(B984,GVS!$A:$A,0)),"onbekend ID")))</f>
        <v>elexacaftor/tezacaftor/ivacaftor (Kaftrio®) in combinatie met ivacaftor (Kalydeco®)</v>
      </c>
      <c r="E984" s="15" t="n">
        <f aca="false">IF(B984="","",IFERROR(IF(INDEX(Intramuraal!$C:$C,MATCH(B984,Intramuraal!$A:$A,0))="","",INDEX(Intramuraal!$C:$C,MATCH(B984,Intramuraal!$A:$A,0))),IFERROR(IF(INDEX(GVS!$C:$C,MATCH(B984,GVS!$A:$A,0))="","",INDEX(GVS!$C:$C,MATCH(B984,GVS!$A:$A,0))),"")))</f>
        <v>44315</v>
      </c>
      <c r="F984" s="14" t="str">
        <f aca="false">IF(B984="","",IFERROR(IF(INDEX(Intramuraal!$J:$J,MATCH(B984,Intramuraal!$A:$A,0))="","",INDEX(Intramuraal!$J:$J,MATCH(B984,Intramuraal!$A:$A,0))),IFERROR(IF(INDEX(GVS!$J:$J,MATCH(B984,GVS!$A:$A,0))="","",INDEX(GVS!$J:$J,MATCH(B984,GVS!$A:$A,0))),"")))</f>
        <v>Overig</v>
      </c>
      <c r="G984" s="14" t="str">
        <f aca="false">IF(B984="","",IFERROR(IF(INDEX(Intramuraal!$N:$N,MATCH(B984,Intramuraal!$A:$A,0))="","",INDEX(Intramuraal!$N:$N,MATCH(B984,Intramuraal!$A:$A,0))),IFERROR(IF(INDEX(GVS!$N:$N,MATCH(B984,GVS!$A:$A,0))="","",INDEX(GVS!$N:$N,MATCH(B984,GVS!$A:$A,0))),"")))</f>
        <v>Niet-oncologisch (zie Indicatie)</v>
      </c>
      <c r="H984" s="14" t="str">
        <f aca="false">IF(B984="","",IFERROR(IF(INDEX(Intramuraal!$O:$O,MATCH(B984,Intramuraal!$A:$A,0))="","",INDEX(Intramuraal!$O:$O,MATCH(B984,Intramuraal!$A:$A,0))),IFERROR(IF(INDEX(GVS!$O:$O,MATCH(B984,GVS!$A:$A,0))="","",INDEX(GVS!$O:$O,MATCH(B984,GVS!$A:$A,0))),"")))</f>
        <v>Meerdere lijnen / indicatiebreed</v>
      </c>
      <c r="I984" s="14" t="s">
        <v>7580</v>
      </c>
      <c r="J984" s="14" t="s">
        <v>7604</v>
      </c>
      <c r="K984" s="16" t="s">
        <v>11171</v>
      </c>
      <c r="L984" s="14" t="s">
        <v>7566</v>
      </c>
      <c r="M984" s="14" t="s">
        <v>7536</v>
      </c>
      <c r="N984" s="16" t="s">
        <v>11172</v>
      </c>
      <c r="O984" s="14" t="s">
        <v>7607</v>
      </c>
      <c r="P984" s="14" t="s">
        <v>11173</v>
      </c>
      <c r="Q984" s="16"/>
      <c r="R984" s="14" t="s">
        <v>11174</v>
      </c>
      <c r="S984" s="14" t="s">
        <v>11170</v>
      </c>
      <c r="T984" s="15" t="n">
        <v>46290</v>
      </c>
      <c r="U984" s="14" t="s">
        <v>168</v>
      </c>
    </row>
    <row r="985" customFormat="false" ht="102" hidden="false" customHeight="true" outlineLevel="0" collapsed="false">
      <c r="A985" s="14" t="str">
        <f aca="false">IF(B985="","","ARG-"&amp;TEXT(ROW()-1,"0000"))</f>
        <v>ARG-0984</v>
      </c>
      <c r="B985" s="14" t="s">
        <v>4856</v>
      </c>
      <c r="C985" s="14" t="str">
        <f aca="false">IF(B985="","",IF(LEFT(B985,3)="INT","Intramuraal",IF(LEFT(B985,3)="GVS","GVS","")))</f>
        <v>GVS</v>
      </c>
      <c r="D985" s="14" t="str">
        <f aca="false">IF(B985="","",IFERROR(INDEX(Intramuraal!$F:$F,MATCH(B985,Intramuraal!$A:$A,0)),IFERROR(INDEX(GVS!$F:$F,MATCH(B985,GVS!$A:$A,0)),"onbekend ID")))</f>
        <v>elexacaftor/tezacaftor/ivacaftor (Kaftrio®) in combinatie met ivacaftor (Kalydeco®)</v>
      </c>
      <c r="E985" s="15" t="n">
        <f aca="false">IF(B985="","",IFERROR(IF(INDEX(Intramuraal!$C:$C,MATCH(B985,Intramuraal!$A:$A,0))="","",INDEX(Intramuraal!$C:$C,MATCH(B985,Intramuraal!$A:$A,0))),IFERROR(IF(INDEX(GVS!$C:$C,MATCH(B985,GVS!$A:$A,0))="","",INDEX(GVS!$C:$C,MATCH(B985,GVS!$A:$A,0))),"")))</f>
        <v>44315</v>
      </c>
      <c r="F985" s="14" t="str">
        <f aca="false">IF(B985="","",IFERROR(IF(INDEX(Intramuraal!$J:$J,MATCH(B985,Intramuraal!$A:$A,0))="","",INDEX(Intramuraal!$J:$J,MATCH(B985,Intramuraal!$A:$A,0))),IFERROR(IF(INDEX(GVS!$J:$J,MATCH(B985,GVS!$A:$A,0))="","",INDEX(GVS!$J:$J,MATCH(B985,GVS!$A:$A,0))),"")))</f>
        <v>Overig</v>
      </c>
      <c r="G985" s="14" t="str">
        <f aca="false">IF(B985="","",IFERROR(IF(INDEX(Intramuraal!$N:$N,MATCH(B985,Intramuraal!$A:$A,0))="","",INDEX(Intramuraal!$N:$N,MATCH(B985,Intramuraal!$A:$A,0))),IFERROR(IF(INDEX(GVS!$N:$N,MATCH(B985,GVS!$A:$A,0))="","",INDEX(GVS!$N:$N,MATCH(B985,GVS!$A:$A,0))),"")))</f>
        <v>Niet-oncologisch (zie Indicatie)</v>
      </c>
      <c r="H985" s="14" t="str">
        <f aca="false">IF(B985="","",IFERROR(IF(INDEX(Intramuraal!$O:$O,MATCH(B985,Intramuraal!$A:$A,0))="","",INDEX(Intramuraal!$O:$O,MATCH(B985,Intramuraal!$A:$A,0))),IFERROR(IF(INDEX(GVS!$O:$O,MATCH(B985,GVS!$A:$A,0))="","",INDEX(GVS!$O:$O,MATCH(B985,GVS!$A:$A,0))),"")))</f>
        <v>Meerdere lijnen / indicatiebreed</v>
      </c>
      <c r="I985" s="14" t="s">
        <v>7617</v>
      </c>
      <c r="J985" s="14" t="s">
        <v>7604</v>
      </c>
      <c r="K985" s="16" t="s">
        <v>11175</v>
      </c>
      <c r="L985" s="14" t="s">
        <v>7549</v>
      </c>
      <c r="M985" s="14" t="s">
        <v>7536</v>
      </c>
      <c r="N985" s="16" t="s">
        <v>11176</v>
      </c>
      <c r="O985" s="14" t="s">
        <v>7614</v>
      </c>
      <c r="P985" s="14" t="s">
        <v>11177</v>
      </c>
      <c r="Q985" s="16"/>
      <c r="R985" s="14" t="s">
        <v>11178</v>
      </c>
      <c r="S985" s="14" t="s">
        <v>11170</v>
      </c>
      <c r="T985" s="15" t="n">
        <v>46290</v>
      </c>
      <c r="U985" s="14" t="s">
        <v>168</v>
      </c>
    </row>
    <row r="986" customFormat="false" ht="57" hidden="false" customHeight="true" outlineLevel="0" collapsed="false">
      <c r="A986" s="14" t="str">
        <f aca="false">IF(B986="","","ARG-"&amp;TEXT(ROW()-1,"0000"))</f>
        <v>ARG-0985</v>
      </c>
      <c r="B986" s="14" t="s">
        <v>4856</v>
      </c>
      <c r="C986" s="14" t="str">
        <f aca="false">IF(B986="","",IF(LEFT(B986,3)="INT","Intramuraal",IF(LEFT(B986,3)="GVS","GVS","")))</f>
        <v>GVS</v>
      </c>
      <c r="D986" s="14" t="str">
        <f aca="false">IF(B986="","",IFERROR(INDEX(Intramuraal!$F:$F,MATCH(B986,Intramuraal!$A:$A,0)),IFERROR(INDEX(GVS!$F:$F,MATCH(B986,GVS!$A:$A,0)),"onbekend ID")))</f>
        <v>elexacaftor/tezacaftor/ivacaftor (Kaftrio®) in combinatie met ivacaftor (Kalydeco®)</v>
      </c>
      <c r="E986" s="15" t="n">
        <f aca="false">IF(B986="","",IFERROR(IF(INDEX(Intramuraal!$C:$C,MATCH(B986,Intramuraal!$A:$A,0))="","",INDEX(Intramuraal!$C:$C,MATCH(B986,Intramuraal!$A:$A,0))),IFERROR(IF(INDEX(GVS!$C:$C,MATCH(B986,GVS!$A:$A,0))="","",INDEX(GVS!$C:$C,MATCH(B986,GVS!$A:$A,0))),"")))</f>
        <v>44315</v>
      </c>
      <c r="F986" s="14" t="str">
        <f aca="false">IF(B986="","",IFERROR(IF(INDEX(Intramuraal!$J:$J,MATCH(B986,Intramuraal!$A:$A,0))="","",INDEX(Intramuraal!$J:$J,MATCH(B986,Intramuraal!$A:$A,0))),IFERROR(IF(INDEX(GVS!$J:$J,MATCH(B986,GVS!$A:$A,0))="","",INDEX(GVS!$J:$J,MATCH(B986,GVS!$A:$A,0))),"")))</f>
        <v>Overig</v>
      </c>
      <c r="G986" s="14" t="str">
        <f aca="false">IF(B986="","",IFERROR(IF(INDEX(Intramuraal!$N:$N,MATCH(B986,Intramuraal!$A:$A,0))="","",INDEX(Intramuraal!$N:$N,MATCH(B986,Intramuraal!$A:$A,0))),IFERROR(IF(INDEX(GVS!$N:$N,MATCH(B986,GVS!$A:$A,0))="","",INDEX(GVS!$N:$N,MATCH(B986,GVS!$A:$A,0))),"")))</f>
        <v>Niet-oncologisch (zie Indicatie)</v>
      </c>
      <c r="H986" s="14" t="str">
        <f aca="false">IF(B986="","",IFERROR(IF(INDEX(Intramuraal!$O:$O,MATCH(B986,Intramuraal!$A:$A,0))="","",INDEX(Intramuraal!$O:$O,MATCH(B986,Intramuraal!$A:$A,0))),IFERROR(IF(INDEX(GVS!$O:$O,MATCH(B986,GVS!$A:$A,0))="","",INDEX(GVS!$O:$O,MATCH(B986,GVS!$A:$A,0))),"")))</f>
        <v>Meerdere lijnen / indicatiebreed</v>
      </c>
      <c r="I986" s="14" t="s">
        <v>7610</v>
      </c>
      <c r="J986" s="14" t="s">
        <v>7611</v>
      </c>
      <c r="K986" s="16" t="s">
        <v>11179</v>
      </c>
      <c r="L986" s="14" t="s">
        <v>7549</v>
      </c>
      <c r="M986" s="14" t="s">
        <v>7543</v>
      </c>
      <c r="N986" s="16" t="s">
        <v>11180</v>
      </c>
      <c r="O986" s="14" t="s">
        <v>7784</v>
      </c>
      <c r="P986" s="14" t="s">
        <v>11181</v>
      </c>
      <c r="Q986" s="16"/>
      <c r="R986" s="14" t="s">
        <v>11182</v>
      </c>
      <c r="S986" s="14" t="s">
        <v>11170</v>
      </c>
      <c r="T986" s="15" t="n">
        <v>46290</v>
      </c>
      <c r="U986" s="14" t="s">
        <v>168</v>
      </c>
    </row>
    <row r="987" customFormat="false" ht="79.5" hidden="false" customHeight="true" outlineLevel="0" collapsed="false">
      <c r="A987" s="14" t="str">
        <f aca="false">IF(B987="","","ARG-"&amp;TEXT(ROW()-1,"0000"))</f>
        <v>ARG-0986</v>
      </c>
      <c r="B987" s="14" t="s">
        <v>4875</v>
      </c>
      <c r="C987" s="14" t="str">
        <f aca="false">IF(B987="","",IF(LEFT(B987,3)="INT","Intramuraal",IF(LEFT(B987,3)="GVS","GVS","")))</f>
        <v>GVS</v>
      </c>
      <c r="D987" s="14" t="str">
        <f aca="false">IF(B987="","",IFERROR(INDEX(Intramuraal!$F:$F,MATCH(B987,Intramuraal!$A:$A,0)),IFERROR(INDEX(GVS!$F:$F,MATCH(B987,GVS!$A:$A,0)),"onbekend ID")))</f>
        <v>inclisiran (Leqvio®)</v>
      </c>
      <c r="E987" s="15" t="n">
        <f aca="false">IF(B987="","",IFERROR(IF(INDEX(Intramuraal!$C:$C,MATCH(B987,Intramuraal!$A:$A,0))="","",INDEX(Intramuraal!$C:$C,MATCH(B987,Intramuraal!$A:$A,0))),IFERROR(IF(INDEX(GVS!$C:$C,MATCH(B987,GVS!$A:$A,0))="","",INDEX(GVS!$C:$C,MATCH(B987,GVS!$A:$A,0))),"")))</f>
        <v>44320</v>
      </c>
      <c r="F987" s="14" t="str">
        <f aca="false">IF(B987="","",IFERROR(IF(INDEX(Intramuraal!$J:$J,MATCH(B987,Intramuraal!$A:$A,0))="","",INDEX(Intramuraal!$J:$J,MATCH(B987,Intramuraal!$A:$A,0))),IFERROR(IF(INDEX(GVS!$J:$J,MATCH(B987,GVS!$A:$A,0))="","",INDEX(GVS!$J:$J,MATCH(B987,GVS!$A:$A,0))),"")))</f>
        <v>Hart / vaat / long</v>
      </c>
      <c r="G987" s="14" t="str">
        <f aca="false">IF(B987="","",IFERROR(IF(INDEX(Intramuraal!$N:$N,MATCH(B987,Intramuraal!$A:$A,0))="","",INDEX(Intramuraal!$N:$N,MATCH(B987,Intramuraal!$A:$A,0))),IFERROR(IF(INDEX(GVS!$N:$N,MATCH(B987,GVS!$A:$A,0))="","",INDEX(GVS!$N:$N,MATCH(B987,GVS!$A:$A,0))),"")))</f>
        <v>Niet-oncologisch (zie Indicatie)</v>
      </c>
      <c r="H987" s="14" t="str">
        <f aca="false">IF(B987="","",IFERROR(IF(INDEX(Intramuraal!$O:$O,MATCH(B987,Intramuraal!$A:$A,0))="","",INDEX(Intramuraal!$O:$O,MATCH(B987,Intramuraal!$A:$A,0))),IFERROR(IF(INDEX(GVS!$O:$O,MATCH(B987,GVS!$A:$A,0))="","",INDEX(GVS!$O:$O,MATCH(B987,GVS!$A:$A,0))),"")))</f>
        <v>3e lijn of later</v>
      </c>
      <c r="I987" s="14" t="s">
        <v>7532</v>
      </c>
      <c r="J987" s="14" t="s">
        <v>7673</v>
      </c>
      <c r="K987" s="16" t="s">
        <v>11183</v>
      </c>
      <c r="L987" s="14" t="s">
        <v>7535</v>
      </c>
      <c r="M987" s="14" t="s">
        <v>7536</v>
      </c>
      <c r="N987" s="16" t="s">
        <v>11184</v>
      </c>
      <c r="O987" s="14" t="s">
        <v>7633</v>
      </c>
      <c r="P987" s="14" t="s">
        <v>11185</v>
      </c>
      <c r="Q987" s="16"/>
      <c r="R987" s="14" t="s">
        <v>11186</v>
      </c>
      <c r="S987" s="14" t="s">
        <v>11170</v>
      </c>
      <c r="T987" s="15" t="n">
        <v>46290</v>
      </c>
      <c r="U987" s="14" t="s">
        <v>168</v>
      </c>
    </row>
    <row r="988" customFormat="false" ht="90.75" hidden="false" customHeight="true" outlineLevel="0" collapsed="false">
      <c r="A988" s="14" t="str">
        <f aca="false">IF(B988="","","ARG-"&amp;TEXT(ROW()-1,"0000"))</f>
        <v>ARG-0987</v>
      </c>
      <c r="B988" s="14" t="s">
        <v>4875</v>
      </c>
      <c r="C988" s="14" t="str">
        <f aca="false">IF(B988="","",IF(LEFT(B988,3)="INT","Intramuraal",IF(LEFT(B988,3)="GVS","GVS","")))</f>
        <v>GVS</v>
      </c>
      <c r="D988" s="14" t="str">
        <f aca="false">IF(B988="","",IFERROR(INDEX(Intramuraal!$F:$F,MATCH(B988,Intramuraal!$A:$A,0)),IFERROR(INDEX(GVS!$F:$F,MATCH(B988,GVS!$A:$A,0)),"onbekend ID")))</f>
        <v>inclisiran (Leqvio®)</v>
      </c>
      <c r="E988" s="15" t="n">
        <f aca="false">IF(B988="","",IFERROR(IF(INDEX(Intramuraal!$C:$C,MATCH(B988,Intramuraal!$A:$A,0))="","",INDEX(Intramuraal!$C:$C,MATCH(B988,Intramuraal!$A:$A,0))),IFERROR(IF(INDEX(GVS!$C:$C,MATCH(B988,GVS!$A:$A,0))="","",INDEX(GVS!$C:$C,MATCH(B988,GVS!$A:$A,0))),"")))</f>
        <v>44320</v>
      </c>
      <c r="F988" s="14" t="str">
        <f aca="false">IF(B988="","",IFERROR(IF(INDEX(Intramuraal!$J:$J,MATCH(B988,Intramuraal!$A:$A,0))="","",INDEX(Intramuraal!$J:$J,MATCH(B988,Intramuraal!$A:$A,0))),IFERROR(IF(INDEX(GVS!$J:$J,MATCH(B988,GVS!$A:$A,0))="","",INDEX(GVS!$J:$J,MATCH(B988,GVS!$A:$A,0))),"")))</f>
        <v>Hart / vaat / long</v>
      </c>
      <c r="G988" s="14" t="str">
        <f aca="false">IF(B988="","",IFERROR(IF(INDEX(Intramuraal!$N:$N,MATCH(B988,Intramuraal!$A:$A,0))="","",INDEX(Intramuraal!$N:$N,MATCH(B988,Intramuraal!$A:$A,0))),IFERROR(IF(INDEX(GVS!$N:$N,MATCH(B988,GVS!$A:$A,0))="","",INDEX(GVS!$N:$N,MATCH(B988,GVS!$A:$A,0))),"")))</f>
        <v>Niet-oncologisch (zie Indicatie)</v>
      </c>
      <c r="H988" s="14" t="str">
        <f aca="false">IF(B988="","",IFERROR(IF(INDEX(Intramuraal!$O:$O,MATCH(B988,Intramuraal!$A:$A,0))="","",INDEX(Intramuraal!$O:$O,MATCH(B988,Intramuraal!$A:$A,0))),IFERROR(IF(INDEX(GVS!$O:$O,MATCH(B988,GVS!$A:$A,0))="","",INDEX(GVS!$O:$O,MATCH(B988,GVS!$A:$A,0))),"")))</f>
        <v>3e lijn of later</v>
      </c>
      <c r="I988" s="14" t="s">
        <v>7570</v>
      </c>
      <c r="J988" s="14" t="s">
        <v>10732</v>
      </c>
      <c r="K988" s="16" t="s">
        <v>11187</v>
      </c>
      <c r="L988" s="14" t="s">
        <v>7535</v>
      </c>
      <c r="M988" s="14" t="s">
        <v>7543</v>
      </c>
      <c r="N988" s="16" t="s">
        <v>11188</v>
      </c>
      <c r="O988" s="14" t="s">
        <v>7607</v>
      </c>
      <c r="P988" s="14" t="s">
        <v>11189</v>
      </c>
      <c r="Q988" s="16"/>
      <c r="R988" s="14" t="s">
        <v>11190</v>
      </c>
      <c r="S988" s="14" t="s">
        <v>11170</v>
      </c>
      <c r="T988" s="15" t="n">
        <v>46290</v>
      </c>
      <c r="U988" s="14" t="s">
        <v>168</v>
      </c>
    </row>
    <row r="989" customFormat="false" ht="68.25" hidden="false" customHeight="true" outlineLevel="0" collapsed="false">
      <c r="A989" s="14" t="str">
        <f aca="false">IF(B989="","","ARG-"&amp;TEXT(ROW()-1,"0000"))</f>
        <v>ARG-0988</v>
      </c>
      <c r="B989" s="14" t="s">
        <v>4875</v>
      </c>
      <c r="C989" s="14" t="str">
        <f aca="false">IF(B989="","",IF(LEFT(B989,3)="INT","Intramuraal",IF(LEFT(B989,3)="GVS","GVS","")))</f>
        <v>GVS</v>
      </c>
      <c r="D989" s="14" t="str">
        <f aca="false">IF(B989="","",IFERROR(INDEX(Intramuraal!$F:$F,MATCH(B989,Intramuraal!$A:$A,0)),IFERROR(INDEX(GVS!$F:$F,MATCH(B989,GVS!$A:$A,0)),"onbekend ID")))</f>
        <v>inclisiran (Leqvio®)</v>
      </c>
      <c r="E989" s="15" t="n">
        <f aca="false">IF(B989="","",IFERROR(IF(INDEX(Intramuraal!$C:$C,MATCH(B989,Intramuraal!$A:$A,0))="","",INDEX(Intramuraal!$C:$C,MATCH(B989,Intramuraal!$A:$A,0))),IFERROR(IF(INDEX(GVS!$C:$C,MATCH(B989,GVS!$A:$A,0))="","",INDEX(GVS!$C:$C,MATCH(B989,GVS!$A:$A,0))),"")))</f>
        <v>44320</v>
      </c>
      <c r="F989" s="14" t="str">
        <f aca="false">IF(B989="","",IFERROR(IF(INDEX(Intramuraal!$J:$J,MATCH(B989,Intramuraal!$A:$A,0))="","",INDEX(Intramuraal!$J:$J,MATCH(B989,Intramuraal!$A:$A,0))),IFERROR(IF(INDEX(GVS!$J:$J,MATCH(B989,GVS!$A:$A,0))="","",INDEX(GVS!$J:$J,MATCH(B989,GVS!$A:$A,0))),"")))</f>
        <v>Hart / vaat / long</v>
      </c>
      <c r="G989" s="14" t="str">
        <f aca="false">IF(B989="","",IFERROR(IF(INDEX(Intramuraal!$N:$N,MATCH(B989,Intramuraal!$A:$A,0))="","",INDEX(Intramuraal!$N:$N,MATCH(B989,Intramuraal!$A:$A,0))),IFERROR(IF(INDEX(GVS!$N:$N,MATCH(B989,GVS!$A:$A,0))="","",INDEX(GVS!$N:$N,MATCH(B989,GVS!$A:$A,0))),"")))</f>
        <v>Niet-oncologisch (zie Indicatie)</v>
      </c>
      <c r="H989" s="14" t="str">
        <f aca="false">IF(B989="","",IFERROR(IF(INDEX(Intramuraal!$O:$O,MATCH(B989,Intramuraal!$A:$A,0))="","",INDEX(Intramuraal!$O:$O,MATCH(B989,Intramuraal!$A:$A,0))),IFERROR(IF(INDEX(GVS!$O:$O,MATCH(B989,GVS!$A:$A,0))="","",INDEX(GVS!$O:$O,MATCH(B989,GVS!$A:$A,0))),"")))</f>
        <v>3e lijn of later</v>
      </c>
      <c r="I989" s="14" t="s">
        <v>7580</v>
      </c>
      <c r="J989" s="14" t="s">
        <v>7604</v>
      </c>
      <c r="K989" s="16" t="s">
        <v>11191</v>
      </c>
      <c r="L989" s="14" t="s">
        <v>7566</v>
      </c>
      <c r="M989" s="14" t="s">
        <v>7536</v>
      </c>
      <c r="N989" s="16" t="s">
        <v>11192</v>
      </c>
      <c r="O989" s="14" t="s">
        <v>7607</v>
      </c>
      <c r="P989" s="14" t="s">
        <v>11193</v>
      </c>
      <c r="Q989" s="16"/>
      <c r="R989" s="14" t="s">
        <v>11194</v>
      </c>
      <c r="S989" s="14" t="s">
        <v>11170</v>
      </c>
      <c r="T989" s="15" t="n">
        <v>46290</v>
      </c>
      <c r="U989" s="14" t="s">
        <v>168</v>
      </c>
    </row>
    <row r="990" customFormat="false" ht="79.5" hidden="false" customHeight="true" outlineLevel="0" collapsed="false">
      <c r="A990" s="14" t="str">
        <f aca="false">IF(B990="","","ARG-"&amp;TEXT(ROW()-1,"0000"))</f>
        <v>ARG-0989</v>
      </c>
      <c r="B990" s="14" t="s">
        <v>4994</v>
      </c>
      <c r="C990" s="14" t="str">
        <f aca="false">IF(B990="","",IF(LEFT(B990,3)="INT","Intramuraal",IF(LEFT(B990,3)="GVS","GVS","")))</f>
        <v>GVS</v>
      </c>
      <c r="D990" s="14" t="str">
        <f aca="false">IF(B990="","",IFERROR(INDEX(Intramuraal!$F:$F,MATCH(B990,Intramuraal!$A:$A,0)),IFERROR(INDEX(GVS!$F:$F,MATCH(B990,GVS!$A:$A,0)),"onbekend ID")))</f>
        <v>SGLT-2-remmers</v>
      </c>
      <c r="E990" s="15" t="n">
        <f aca="false">IF(B990="","",IFERROR(IF(INDEX(Intramuraal!$C:$C,MATCH(B990,Intramuraal!$A:$A,0))="","",INDEX(Intramuraal!$C:$C,MATCH(B990,Intramuraal!$A:$A,0))),IFERROR(IF(INDEX(GVS!$C:$C,MATCH(B990,GVS!$A:$A,0))="","",INDEX(GVS!$C:$C,MATCH(B990,GVS!$A:$A,0))),"")))</f>
        <v>44369</v>
      </c>
      <c r="F990" s="14" t="str">
        <f aca="false">IF(B990="","",IFERROR(IF(INDEX(Intramuraal!$J:$J,MATCH(B990,Intramuraal!$A:$A,0))="","",INDEX(Intramuraal!$J:$J,MATCH(B990,Intramuraal!$A:$A,0))),IFERROR(IF(INDEX(GVS!$J:$J,MATCH(B990,GVS!$A:$A,0))="","",INDEX(GVS!$J:$J,MATCH(B990,GVS!$A:$A,0))),"")))</f>
        <v>Hart / vaat / long</v>
      </c>
      <c r="G990" s="14" t="str">
        <f aca="false">IF(B990="","",IFERROR(IF(INDEX(Intramuraal!$N:$N,MATCH(B990,Intramuraal!$A:$A,0))="","",INDEX(Intramuraal!$N:$N,MATCH(B990,Intramuraal!$A:$A,0))),IFERROR(IF(INDEX(GVS!$N:$N,MATCH(B990,GVS!$A:$A,0))="","",INDEX(GVS!$N:$N,MATCH(B990,GVS!$A:$A,0))),"")))</f>
        <v>Niet-oncologisch (zie Indicatie)</v>
      </c>
      <c r="H990" s="14" t="str">
        <f aca="false">IF(B990="","",IFERROR(IF(INDEX(Intramuraal!$O:$O,MATCH(B990,Intramuraal!$A:$A,0))="","",INDEX(Intramuraal!$O:$O,MATCH(B990,Intramuraal!$A:$A,0))),IFERROR(IF(INDEX(GVS!$O:$O,MATCH(B990,GVS!$A:$A,0))="","",INDEX(GVS!$O:$O,MATCH(B990,GVS!$A:$A,0))),"")))</f>
        <v>Meerdere lijnen / indicatiebreed</v>
      </c>
      <c r="I990" s="14" t="s">
        <v>7532</v>
      </c>
      <c r="J990" s="14" t="s">
        <v>7533</v>
      </c>
      <c r="K990" s="16" t="s">
        <v>11195</v>
      </c>
      <c r="L990" s="14" t="s">
        <v>7535</v>
      </c>
      <c r="M990" s="14" t="s">
        <v>7536</v>
      </c>
      <c r="N990" s="16" t="s">
        <v>11196</v>
      </c>
      <c r="O990" s="14" t="s">
        <v>7633</v>
      </c>
      <c r="P990" s="14" t="s">
        <v>11197</v>
      </c>
      <c r="Q990" s="16"/>
      <c r="R990" s="14" t="s">
        <v>11198</v>
      </c>
      <c r="S990" s="14" t="s">
        <v>11170</v>
      </c>
      <c r="T990" s="15" t="n">
        <v>46290</v>
      </c>
      <c r="U990" s="14" t="s">
        <v>168</v>
      </c>
    </row>
    <row r="991" customFormat="false" ht="102" hidden="false" customHeight="true" outlineLevel="0" collapsed="false">
      <c r="A991" s="14" t="str">
        <f aca="false">IF(B991="","","ARG-"&amp;TEXT(ROW()-1,"0000"))</f>
        <v>ARG-0990</v>
      </c>
      <c r="B991" s="14" t="s">
        <v>4994</v>
      </c>
      <c r="C991" s="14" t="str">
        <f aca="false">IF(B991="","",IF(LEFT(B991,3)="INT","Intramuraal",IF(LEFT(B991,3)="GVS","GVS","")))</f>
        <v>GVS</v>
      </c>
      <c r="D991" s="14" t="str">
        <f aca="false">IF(B991="","",IFERROR(INDEX(Intramuraal!$F:$F,MATCH(B991,Intramuraal!$A:$A,0)),IFERROR(INDEX(GVS!$F:$F,MATCH(B991,GVS!$A:$A,0)),"onbekend ID")))</f>
        <v>SGLT-2-remmers</v>
      </c>
      <c r="E991" s="15" t="n">
        <f aca="false">IF(B991="","",IFERROR(IF(INDEX(Intramuraal!$C:$C,MATCH(B991,Intramuraal!$A:$A,0))="","",INDEX(Intramuraal!$C:$C,MATCH(B991,Intramuraal!$A:$A,0))),IFERROR(IF(INDEX(GVS!$C:$C,MATCH(B991,GVS!$A:$A,0))="","",INDEX(GVS!$C:$C,MATCH(B991,GVS!$A:$A,0))),"")))</f>
        <v>44369</v>
      </c>
      <c r="F991" s="14" t="str">
        <f aca="false">IF(B991="","",IFERROR(IF(INDEX(Intramuraal!$J:$J,MATCH(B991,Intramuraal!$A:$A,0))="","",INDEX(Intramuraal!$J:$J,MATCH(B991,Intramuraal!$A:$A,0))),IFERROR(IF(INDEX(GVS!$J:$J,MATCH(B991,GVS!$A:$A,0))="","",INDEX(GVS!$J:$J,MATCH(B991,GVS!$A:$A,0))),"")))</f>
        <v>Hart / vaat / long</v>
      </c>
      <c r="G991" s="14" t="str">
        <f aca="false">IF(B991="","",IFERROR(IF(INDEX(Intramuraal!$N:$N,MATCH(B991,Intramuraal!$A:$A,0))="","",INDEX(Intramuraal!$N:$N,MATCH(B991,Intramuraal!$A:$A,0))),IFERROR(IF(INDEX(GVS!$N:$N,MATCH(B991,GVS!$A:$A,0))="","",INDEX(GVS!$N:$N,MATCH(B991,GVS!$A:$A,0))),"")))</f>
        <v>Niet-oncologisch (zie Indicatie)</v>
      </c>
      <c r="H991" s="14" t="str">
        <f aca="false">IF(B991="","",IFERROR(IF(INDEX(Intramuraal!$O:$O,MATCH(B991,Intramuraal!$A:$A,0))="","",INDEX(Intramuraal!$O:$O,MATCH(B991,Intramuraal!$A:$A,0))),IFERROR(IF(INDEX(GVS!$O:$O,MATCH(B991,GVS!$A:$A,0))="","",INDEX(GVS!$O:$O,MATCH(B991,GVS!$A:$A,0))),"")))</f>
        <v>Meerdere lijnen / indicatiebreed</v>
      </c>
      <c r="I991" s="14" t="s">
        <v>7532</v>
      </c>
      <c r="J991" s="14" t="s">
        <v>7599</v>
      </c>
      <c r="K991" s="16" t="s">
        <v>11199</v>
      </c>
      <c r="L991" s="14" t="s">
        <v>7549</v>
      </c>
      <c r="M991" s="14" t="s">
        <v>7536</v>
      </c>
      <c r="N991" s="16" t="s">
        <v>11200</v>
      </c>
      <c r="O991" s="14" t="s">
        <v>7633</v>
      </c>
      <c r="P991" s="14" t="s">
        <v>11201</v>
      </c>
      <c r="Q991" s="16"/>
      <c r="R991" s="14" t="s">
        <v>11202</v>
      </c>
      <c r="S991" s="14" t="s">
        <v>11170</v>
      </c>
      <c r="T991" s="15" t="n">
        <v>46290</v>
      </c>
      <c r="U991" s="14" t="s">
        <v>168</v>
      </c>
    </row>
    <row r="992" customFormat="false" ht="68.25" hidden="false" customHeight="true" outlineLevel="0" collapsed="false">
      <c r="A992" s="14" t="str">
        <f aca="false">IF(B992="","","ARG-"&amp;TEXT(ROW()-1,"0000"))</f>
        <v>ARG-0991</v>
      </c>
      <c r="B992" s="14" t="s">
        <v>4994</v>
      </c>
      <c r="C992" s="14" t="str">
        <f aca="false">IF(B992="","",IF(LEFT(B992,3)="INT","Intramuraal",IF(LEFT(B992,3)="GVS","GVS","")))</f>
        <v>GVS</v>
      </c>
      <c r="D992" s="14" t="str">
        <f aca="false">IF(B992="","",IFERROR(INDEX(Intramuraal!$F:$F,MATCH(B992,Intramuraal!$A:$A,0)),IFERROR(INDEX(GVS!$F:$F,MATCH(B992,GVS!$A:$A,0)),"onbekend ID")))</f>
        <v>SGLT-2-remmers</v>
      </c>
      <c r="E992" s="15" t="n">
        <f aca="false">IF(B992="","",IFERROR(IF(INDEX(Intramuraal!$C:$C,MATCH(B992,Intramuraal!$A:$A,0))="","",INDEX(Intramuraal!$C:$C,MATCH(B992,Intramuraal!$A:$A,0))),IFERROR(IF(INDEX(GVS!$C:$C,MATCH(B992,GVS!$A:$A,0))="","",INDEX(GVS!$C:$C,MATCH(B992,GVS!$A:$A,0))),"")))</f>
        <v>44369</v>
      </c>
      <c r="F992" s="14" t="str">
        <f aca="false">IF(B992="","",IFERROR(IF(INDEX(Intramuraal!$J:$J,MATCH(B992,Intramuraal!$A:$A,0))="","",INDEX(Intramuraal!$J:$J,MATCH(B992,Intramuraal!$A:$A,0))),IFERROR(IF(INDEX(GVS!$J:$J,MATCH(B992,GVS!$A:$A,0))="","",INDEX(GVS!$J:$J,MATCH(B992,GVS!$A:$A,0))),"")))</f>
        <v>Hart / vaat / long</v>
      </c>
      <c r="G992" s="14" t="str">
        <f aca="false">IF(B992="","",IFERROR(IF(INDEX(Intramuraal!$N:$N,MATCH(B992,Intramuraal!$A:$A,0))="","",INDEX(Intramuraal!$N:$N,MATCH(B992,Intramuraal!$A:$A,0))),IFERROR(IF(INDEX(GVS!$N:$N,MATCH(B992,GVS!$A:$A,0))="","",INDEX(GVS!$N:$N,MATCH(B992,GVS!$A:$A,0))),"")))</f>
        <v>Niet-oncologisch (zie Indicatie)</v>
      </c>
      <c r="H992" s="14" t="str">
        <f aca="false">IF(B992="","",IFERROR(IF(INDEX(Intramuraal!$O:$O,MATCH(B992,Intramuraal!$A:$A,0))="","",INDEX(Intramuraal!$O:$O,MATCH(B992,Intramuraal!$A:$A,0))),IFERROR(IF(INDEX(GVS!$O:$O,MATCH(B992,GVS!$A:$A,0))="","",INDEX(GVS!$O:$O,MATCH(B992,GVS!$A:$A,0))),"")))</f>
        <v>Meerdere lijnen / indicatiebreed</v>
      </c>
      <c r="I992" s="14" t="s">
        <v>7658</v>
      </c>
      <c r="J992" s="14" t="s">
        <v>7659</v>
      </c>
      <c r="K992" s="16" t="s">
        <v>11203</v>
      </c>
      <c r="L992" s="14" t="s">
        <v>7535</v>
      </c>
      <c r="M992" s="14" t="s">
        <v>7543</v>
      </c>
      <c r="N992" s="16" t="s">
        <v>11204</v>
      </c>
      <c r="O992" s="14" t="s">
        <v>7662</v>
      </c>
      <c r="P992" s="14" t="s">
        <v>11205</v>
      </c>
      <c r="Q992" s="16"/>
      <c r="R992" s="14" t="s">
        <v>11206</v>
      </c>
      <c r="S992" s="14" t="s">
        <v>11170</v>
      </c>
      <c r="T992" s="15" t="n">
        <v>46290</v>
      </c>
      <c r="U992" s="14" t="s">
        <v>168</v>
      </c>
    </row>
    <row r="993" customFormat="false" ht="79.5" hidden="false" customHeight="true" outlineLevel="0" collapsed="false">
      <c r="A993" s="14" t="str">
        <f aca="false">IF(B993="","","ARG-"&amp;TEXT(ROW()-1,"0000"))</f>
        <v>ARG-0992</v>
      </c>
      <c r="B993" s="14" t="s">
        <v>4994</v>
      </c>
      <c r="C993" s="14" t="str">
        <f aca="false">IF(B993="","",IF(LEFT(B993,3)="INT","Intramuraal",IF(LEFT(B993,3)="GVS","GVS","")))</f>
        <v>GVS</v>
      </c>
      <c r="D993" s="14" t="str">
        <f aca="false">IF(B993="","",IFERROR(INDEX(Intramuraal!$F:$F,MATCH(B993,Intramuraal!$A:$A,0)),IFERROR(INDEX(GVS!$F:$F,MATCH(B993,GVS!$A:$A,0)),"onbekend ID")))</f>
        <v>SGLT-2-remmers</v>
      </c>
      <c r="E993" s="15" t="n">
        <f aca="false">IF(B993="","",IFERROR(IF(INDEX(Intramuraal!$C:$C,MATCH(B993,Intramuraal!$A:$A,0))="","",INDEX(Intramuraal!$C:$C,MATCH(B993,Intramuraal!$A:$A,0))),IFERROR(IF(INDEX(GVS!$C:$C,MATCH(B993,GVS!$A:$A,0))="","",INDEX(GVS!$C:$C,MATCH(B993,GVS!$A:$A,0))),"")))</f>
        <v>44369</v>
      </c>
      <c r="F993" s="14" t="str">
        <f aca="false">IF(B993="","",IFERROR(IF(INDEX(Intramuraal!$J:$J,MATCH(B993,Intramuraal!$A:$A,0))="","",INDEX(Intramuraal!$J:$J,MATCH(B993,Intramuraal!$A:$A,0))),IFERROR(IF(INDEX(GVS!$J:$J,MATCH(B993,GVS!$A:$A,0))="","",INDEX(GVS!$J:$J,MATCH(B993,GVS!$A:$A,0))),"")))</f>
        <v>Hart / vaat / long</v>
      </c>
      <c r="G993" s="14" t="str">
        <f aca="false">IF(B993="","",IFERROR(IF(INDEX(Intramuraal!$N:$N,MATCH(B993,Intramuraal!$A:$A,0))="","",INDEX(Intramuraal!$N:$N,MATCH(B993,Intramuraal!$A:$A,0))),IFERROR(IF(INDEX(GVS!$N:$N,MATCH(B993,GVS!$A:$A,0))="","",INDEX(GVS!$N:$N,MATCH(B993,GVS!$A:$A,0))),"")))</f>
        <v>Niet-oncologisch (zie Indicatie)</v>
      </c>
      <c r="H993" s="14" t="str">
        <f aca="false">IF(B993="","",IFERROR(IF(INDEX(Intramuraal!$O:$O,MATCH(B993,Intramuraal!$A:$A,0))="","",INDEX(Intramuraal!$O:$O,MATCH(B993,Intramuraal!$A:$A,0))),IFERROR(IF(INDEX(GVS!$O:$O,MATCH(B993,GVS!$A:$A,0))="","",INDEX(GVS!$O:$O,MATCH(B993,GVS!$A:$A,0))),"")))</f>
        <v>Meerdere lijnen / indicatiebreed</v>
      </c>
      <c r="I993" s="14" t="s">
        <v>7574</v>
      </c>
      <c r="J993" s="14" t="s">
        <v>10667</v>
      </c>
      <c r="K993" s="16" t="s">
        <v>11207</v>
      </c>
      <c r="L993" s="14" t="s">
        <v>7566</v>
      </c>
      <c r="M993" s="14" t="s">
        <v>7543</v>
      </c>
      <c r="N993" s="16" t="s">
        <v>11208</v>
      </c>
      <c r="O993" s="14" t="s">
        <v>7607</v>
      </c>
      <c r="P993" s="14" t="s">
        <v>11209</v>
      </c>
      <c r="Q993" s="16"/>
      <c r="R993" s="14" t="s">
        <v>11210</v>
      </c>
      <c r="S993" s="14" t="s">
        <v>11170</v>
      </c>
      <c r="T993" s="15" t="n">
        <v>46290</v>
      </c>
      <c r="U993" s="14" t="s">
        <v>168</v>
      </c>
    </row>
    <row r="994" customFormat="false" ht="79.5" hidden="false" customHeight="true" outlineLevel="0" collapsed="false">
      <c r="A994" s="14" t="str">
        <f aca="false">IF(B994="","","ARG-"&amp;TEXT(ROW()-1,"0000"))</f>
        <v>ARG-0993</v>
      </c>
      <c r="B994" s="14" t="s">
        <v>5044</v>
      </c>
      <c r="C994" s="14" t="str">
        <f aca="false">IF(B994="","",IF(LEFT(B994,3)="INT","Intramuraal",IF(LEFT(B994,3)="GVS","GVS","")))</f>
        <v>GVS</v>
      </c>
      <c r="D994" s="14" t="str">
        <f aca="false">IF(B994="","",IFERROR(INDEX(Intramuraal!$F:$F,MATCH(B994,Intramuraal!$A:$A,0)),IFERROR(INDEX(GVS!$F:$F,MATCH(B994,GVS!$A:$A,0)),"onbekend ID")))</f>
        <v>buprenorfine (Buvidal®)</v>
      </c>
      <c r="E994" s="15" t="n">
        <f aca="false">IF(B994="","",IFERROR(IF(INDEX(Intramuraal!$C:$C,MATCH(B994,Intramuraal!$A:$A,0))="","",INDEX(Intramuraal!$C:$C,MATCH(B994,Intramuraal!$A:$A,0))),IFERROR(IF(INDEX(GVS!$C:$C,MATCH(B994,GVS!$A:$A,0))="","",INDEX(GVS!$C:$C,MATCH(B994,GVS!$A:$A,0))),"")))</f>
        <v>44398</v>
      </c>
      <c r="F994" s="14" t="str">
        <f aca="false">IF(B994="","",IFERROR(IF(INDEX(Intramuraal!$J:$J,MATCH(B994,Intramuraal!$A:$A,0))="","",INDEX(Intramuraal!$J:$J,MATCH(B994,Intramuraal!$A:$A,0))),IFERROR(IF(INDEX(GVS!$J:$J,MATCH(B994,GVS!$A:$A,0))="","",INDEX(GVS!$J:$J,MATCH(B994,GVS!$A:$A,0))),"")))</f>
        <v>Psychiatrie</v>
      </c>
      <c r="G994" s="14" t="str">
        <f aca="false">IF(B994="","",IFERROR(IF(INDEX(Intramuraal!$N:$N,MATCH(B994,Intramuraal!$A:$A,0))="","",INDEX(Intramuraal!$N:$N,MATCH(B994,Intramuraal!$A:$A,0))),IFERROR(IF(INDEX(GVS!$N:$N,MATCH(B994,GVS!$A:$A,0))="","",INDEX(GVS!$N:$N,MATCH(B994,GVS!$A:$A,0))),"")))</f>
        <v>Niet-oncologisch (zie Indicatie)</v>
      </c>
      <c r="H994" s="14" t="str">
        <f aca="false">IF(B994="","",IFERROR(IF(INDEX(Intramuraal!$O:$O,MATCH(B994,Intramuraal!$A:$A,0))="","",INDEX(Intramuraal!$O:$O,MATCH(B994,Intramuraal!$A:$A,0))),IFERROR(IF(INDEX(GVS!$O:$O,MATCH(B994,GVS!$A:$A,0))="","",INDEX(GVS!$O:$O,MATCH(B994,GVS!$A:$A,0))),"")))</f>
        <v>Meerdere lijnen / indicatiebreed</v>
      </c>
      <c r="I994" s="14" t="s">
        <v>7532</v>
      </c>
      <c r="J994" s="14" t="s">
        <v>7564</v>
      </c>
      <c r="K994" s="16" t="s">
        <v>11211</v>
      </c>
      <c r="L994" s="14" t="s">
        <v>7535</v>
      </c>
      <c r="M994" s="14" t="s">
        <v>7536</v>
      </c>
      <c r="N994" s="16" t="s">
        <v>11212</v>
      </c>
      <c r="O994" s="14" t="s">
        <v>7633</v>
      </c>
      <c r="P994" s="14" t="s">
        <v>11213</v>
      </c>
      <c r="Q994" s="16"/>
      <c r="R994" s="14" t="s">
        <v>11214</v>
      </c>
      <c r="S994" s="14" t="s">
        <v>11170</v>
      </c>
      <c r="T994" s="15" t="n">
        <v>46290</v>
      </c>
      <c r="U994" s="14" t="s">
        <v>168</v>
      </c>
    </row>
    <row r="995" customFormat="false" ht="68.25" hidden="false" customHeight="true" outlineLevel="0" collapsed="false">
      <c r="A995" s="14" t="str">
        <f aca="false">IF(B995="","","ARG-"&amp;TEXT(ROW()-1,"0000"))</f>
        <v>ARG-0994</v>
      </c>
      <c r="B995" s="14" t="s">
        <v>5044</v>
      </c>
      <c r="C995" s="14" t="str">
        <f aca="false">IF(B995="","",IF(LEFT(B995,3)="INT","Intramuraal",IF(LEFT(B995,3)="GVS","GVS","")))</f>
        <v>GVS</v>
      </c>
      <c r="D995" s="14" t="str">
        <f aca="false">IF(B995="","",IFERROR(INDEX(Intramuraal!$F:$F,MATCH(B995,Intramuraal!$A:$A,0)),IFERROR(INDEX(GVS!$F:$F,MATCH(B995,GVS!$A:$A,0)),"onbekend ID")))</f>
        <v>buprenorfine (Buvidal®)</v>
      </c>
      <c r="E995" s="15" t="n">
        <f aca="false">IF(B995="","",IFERROR(IF(INDEX(Intramuraal!$C:$C,MATCH(B995,Intramuraal!$A:$A,0))="","",INDEX(Intramuraal!$C:$C,MATCH(B995,Intramuraal!$A:$A,0))),IFERROR(IF(INDEX(GVS!$C:$C,MATCH(B995,GVS!$A:$A,0))="","",INDEX(GVS!$C:$C,MATCH(B995,GVS!$A:$A,0))),"")))</f>
        <v>44398</v>
      </c>
      <c r="F995" s="14" t="str">
        <f aca="false">IF(B995="","",IFERROR(IF(INDEX(Intramuraal!$J:$J,MATCH(B995,Intramuraal!$A:$A,0))="","",INDEX(Intramuraal!$J:$J,MATCH(B995,Intramuraal!$A:$A,0))),IFERROR(IF(INDEX(GVS!$J:$J,MATCH(B995,GVS!$A:$A,0))="","",INDEX(GVS!$J:$J,MATCH(B995,GVS!$A:$A,0))),"")))</f>
        <v>Psychiatrie</v>
      </c>
      <c r="G995" s="14" t="str">
        <f aca="false">IF(B995="","",IFERROR(IF(INDEX(Intramuraal!$N:$N,MATCH(B995,Intramuraal!$A:$A,0))="","",INDEX(Intramuraal!$N:$N,MATCH(B995,Intramuraal!$A:$A,0))),IFERROR(IF(INDEX(GVS!$N:$N,MATCH(B995,GVS!$A:$A,0))="","",INDEX(GVS!$N:$N,MATCH(B995,GVS!$A:$A,0))),"")))</f>
        <v>Niet-oncologisch (zie Indicatie)</v>
      </c>
      <c r="H995" s="14" t="str">
        <f aca="false">IF(B995="","",IFERROR(IF(INDEX(Intramuraal!$O:$O,MATCH(B995,Intramuraal!$A:$A,0))="","",INDEX(Intramuraal!$O:$O,MATCH(B995,Intramuraal!$A:$A,0))),IFERROR(IF(INDEX(GVS!$O:$O,MATCH(B995,GVS!$A:$A,0))="","",INDEX(GVS!$O:$O,MATCH(B995,GVS!$A:$A,0))),"")))</f>
        <v>Meerdere lijnen / indicatiebreed</v>
      </c>
      <c r="I995" s="14" t="s">
        <v>7570</v>
      </c>
      <c r="J995" s="14" t="s">
        <v>10732</v>
      </c>
      <c r="K995" s="16" t="s">
        <v>11215</v>
      </c>
      <c r="L995" s="14" t="s">
        <v>7566</v>
      </c>
      <c r="M995" s="14" t="s">
        <v>7543</v>
      </c>
      <c r="N995" s="16" t="s">
        <v>11216</v>
      </c>
      <c r="O995" s="14" t="s">
        <v>7607</v>
      </c>
      <c r="P995" s="14" t="s">
        <v>11217</v>
      </c>
      <c r="Q995" s="16"/>
      <c r="R995" s="14" t="s">
        <v>11218</v>
      </c>
      <c r="S995" s="14" t="s">
        <v>11170</v>
      </c>
      <c r="T995" s="15" t="n">
        <v>46290</v>
      </c>
      <c r="U995" s="14" t="s">
        <v>168</v>
      </c>
    </row>
    <row r="996" customFormat="false" ht="68.25" hidden="false" customHeight="true" outlineLevel="0" collapsed="false">
      <c r="A996" s="14" t="str">
        <f aca="false">IF(B996="","","ARG-"&amp;TEXT(ROW()-1,"0000"))</f>
        <v>ARG-0995</v>
      </c>
      <c r="B996" s="14" t="s">
        <v>5044</v>
      </c>
      <c r="C996" s="14" t="str">
        <f aca="false">IF(B996="","",IF(LEFT(B996,3)="INT","Intramuraal",IF(LEFT(B996,3)="GVS","GVS","")))</f>
        <v>GVS</v>
      </c>
      <c r="D996" s="14" t="str">
        <f aca="false">IF(B996="","",IFERROR(INDEX(Intramuraal!$F:$F,MATCH(B996,Intramuraal!$A:$A,0)),IFERROR(INDEX(GVS!$F:$F,MATCH(B996,GVS!$A:$A,0)),"onbekend ID")))</f>
        <v>buprenorfine (Buvidal®)</v>
      </c>
      <c r="E996" s="15" t="n">
        <f aca="false">IF(B996="","",IFERROR(IF(INDEX(Intramuraal!$C:$C,MATCH(B996,Intramuraal!$A:$A,0))="","",INDEX(Intramuraal!$C:$C,MATCH(B996,Intramuraal!$A:$A,0))),IFERROR(IF(INDEX(GVS!$C:$C,MATCH(B996,GVS!$A:$A,0))="","",INDEX(GVS!$C:$C,MATCH(B996,GVS!$A:$A,0))),"")))</f>
        <v>44398</v>
      </c>
      <c r="F996" s="14" t="str">
        <f aca="false">IF(B996="","",IFERROR(IF(INDEX(Intramuraal!$J:$J,MATCH(B996,Intramuraal!$A:$A,0))="","",INDEX(Intramuraal!$J:$J,MATCH(B996,Intramuraal!$A:$A,0))),IFERROR(IF(INDEX(GVS!$J:$J,MATCH(B996,GVS!$A:$A,0))="","",INDEX(GVS!$J:$J,MATCH(B996,GVS!$A:$A,0))),"")))</f>
        <v>Psychiatrie</v>
      </c>
      <c r="G996" s="14" t="str">
        <f aca="false">IF(B996="","",IFERROR(IF(INDEX(Intramuraal!$N:$N,MATCH(B996,Intramuraal!$A:$A,0))="","",INDEX(Intramuraal!$N:$N,MATCH(B996,Intramuraal!$A:$A,0))),IFERROR(IF(INDEX(GVS!$N:$N,MATCH(B996,GVS!$A:$A,0))="","",INDEX(GVS!$N:$N,MATCH(B996,GVS!$A:$A,0))),"")))</f>
        <v>Niet-oncologisch (zie Indicatie)</v>
      </c>
      <c r="H996" s="14" t="str">
        <f aca="false">IF(B996="","",IFERROR(IF(INDEX(Intramuraal!$O:$O,MATCH(B996,Intramuraal!$A:$A,0))="","",INDEX(Intramuraal!$O:$O,MATCH(B996,Intramuraal!$A:$A,0))),IFERROR(IF(INDEX(GVS!$O:$O,MATCH(B996,GVS!$A:$A,0))="","",INDEX(GVS!$O:$O,MATCH(B996,GVS!$A:$A,0))),"")))</f>
        <v>Meerdere lijnen / indicatiebreed</v>
      </c>
      <c r="I996" s="14" t="s">
        <v>7580</v>
      </c>
      <c r="J996" s="14" t="s">
        <v>7604</v>
      </c>
      <c r="K996" s="16" t="s">
        <v>11219</v>
      </c>
      <c r="L996" s="14" t="s">
        <v>7586</v>
      </c>
      <c r="M996" s="14" t="s">
        <v>7536</v>
      </c>
      <c r="N996" s="16" t="s">
        <v>11220</v>
      </c>
      <c r="O996" s="14" t="s">
        <v>7607</v>
      </c>
      <c r="P996" s="14" t="s">
        <v>11221</v>
      </c>
      <c r="Q996" s="16"/>
      <c r="R996" s="14" t="s">
        <v>11222</v>
      </c>
      <c r="S996" s="14" t="s">
        <v>11170</v>
      </c>
      <c r="T996" s="15" t="n">
        <v>46290</v>
      </c>
      <c r="U996" s="14" t="s">
        <v>168</v>
      </c>
    </row>
    <row r="997" customFormat="false" ht="90.75" hidden="false" customHeight="true" outlineLevel="0" collapsed="false">
      <c r="A997" s="14" t="str">
        <f aca="false">IF(B997="","","ARG-"&amp;TEXT(ROW()-1,"0000"))</f>
        <v>ARG-0996</v>
      </c>
      <c r="B997" s="14" t="s">
        <v>5064</v>
      </c>
      <c r="C997" s="14" t="str">
        <f aca="false">IF(B997="","",IF(LEFT(B997,3)="INT","Intramuraal",IF(LEFT(B997,3)="GVS","GVS","")))</f>
        <v>GVS</v>
      </c>
      <c r="D997" s="14" t="str">
        <f aca="false">IF(B997="","",IFERROR(INDEX(Intramuraal!$F:$F,MATCH(B997,Intramuraal!$A:$A,0)),IFERROR(INDEX(GVS!$F:$F,MATCH(B997,GVS!$A:$A,0)),"onbekend ID")))</f>
        <v>ferrimaltol (Feraccru®)</v>
      </c>
      <c r="E997" s="15" t="n">
        <f aca="false">IF(B997="","",IFERROR(IF(INDEX(Intramuraal!$C:$C,MATCH(B997,Intramuraal!$A:$A,0))="","",INDEX(Intramuraal!$C:$C,MATCH(B997,Intramuraal!$A:$A,0))),IFERROR(IF(INDEX(GVS!$C:$C,MATCH(B997,GVS!$A:$A,0))="","",INDEX(GVS!$C:$C,MATCH(B997,GVS!$A:$A,0))),"")))</f>
        <v>44403</v>
      </c>
      <c r="F997" s="14" t="str">
        <f aca="false">IF(B997="","",IFERROR(IF(INDEX(Intramuraal!$J:$J,MATCH(B997,Intramuraal!$A:$A,0))="","",INDEX(Intramuraal!$J:$J,MATCH(B997,Intramuraal!$A:$A,0))),IFERROR(IF(INDEX(GVS!$J:$J,MATCH(B997,GVS!$A:$A,0))="","",INDEX(GVS!$J:$J,MATCH(B997,GVS!$A:$A,0))),"")))</f>
        <v>Overig</v>
      </c>
      <c r="G997" s="14" t="str">
        <f aca="false">IF(B997="","",IFERROR(IF(INDEX(Intramuraal!$N:$N,MATCH(B997,Intramuraal!$A:$A,0))="","",INDEX(Intramuraal!$N:$N,MATCH(B997,Intramuraal!$A:$A,0))),IFERROR(IF(INDEX(GVS!$N:$N,MATCH(B997,GVS!$A:$A,0))="","",INDEX(GVS!$N:$N,MATCH(B997,GVS!$A:$A,0))),"")))</f>
        <v>Niet-oncologisch (zie Indicatie)</v>
      </c>
      <c r="H997" s="14" t="str">
        <f aca="false">IF(B997="","",IFERROR(IF(INDEX(Intramuraal!$O:$O,MATCH(B997,Intramuraal!$A:$A,0))="","",INDEX(Intramuraal!$O:$O,MATCH(B997,Intramuraal!$A:$A,0))),IFERROR(IF(INDEX(GVS!$O:$O,MATCH(B997,GVS!$A:$A,0))="","",INDEX(GVS!$O:$O,MATCH(B997,GVS!$A:$A,0))),"")))</f>
        <v>2e lijn</v>
      </c>
      <c r="I997" s="14" t="s">
        <v>7532</v>
      </c>
      <c r="J997" s="14" t="s">
        <v>7564</v>
      </c>
      <c r="K997" s="16" t="s">
        <v>11223</v>
      </c>
      <c r="L997" s="14" t="s">
        <v>7586</v>
      </c>
      <c r="M997" s="14" t="s">
        <v>7536</v>
      </c>
      <c r="N997" s="16" t="s">
        <v>11224</v>
      </c>
      <c r="O997" s="14" t="s">
        <v>7633</v>
      </c>
      <c r="P997" s="14" t="s">
        <v>11225</v>
      </c>
      <c r="Q997" s="16"/>
      <c r="R997" s="14" t="s">
        <v>11226</v>
      </c>
      <c r="S997" s="14" t="s">
        <v>11170</v>
      </c>
      <c r="T997" s="15" t="n">
        <v>46290</v>
      </c>
      <c r="U997" s="14" t="s">
        <v>168</v>
      </c>
    </row>
    <row r="998" customFormat="false" ht="57" hidden="false" customHeight="true" outlineLevel="0" collapsed="false">
      <c r="A998" s="14" t="str">
        <f aca="false">IF(B998="","","ARG-"&amp;TEXT(ROW()-1,"0000"))</f>
        <v>ARG-0997</v>
      </c>
      <c r="B998" s="14" t="s">
        <v>5064</v>
      </c>
      <c r="C998" s="14" t="str">
        <f aca="false">IF(B998="","",IF(LEFT(B998,3)="INT","Intramuraal",IF(LEFT(B998,3)="GVS","GVS","")))</f>
        <v>GVS</v>
      </c>
      <c r="D998" s="14" t="str">
        <f aca="false">IF(B998="","",IFERROR(INDEX(Intramuraal!$F:$F,MATCH(B998,Intramuraal!$A:$A,0)),IFERROR(INDEX(GVS!$F:$F,MATCH(B998,GVS!$A:$A,0)),"onbekend ID")))</f>
        <v>ferrimaltol (Feraccru®)</v>
      </c>
      <c r="E998" s="15" t="n">
        <f aca="false">IF(B998="","",IFERROR(IF(INDEX(Intramuraal!$C:$C,MATCH(B998,Intramuraal!$A:$A,0))="","",INDEX(Intramuraal!$C:$C,MATCH(B998,Intramuraal!$A:$A,0))),IFERROR(IF(INDEX(GVS!$C:$C,MATCH(B998,GVS!$A:$A,0))="","",INDEX(GVS!$C:$C,MATCH(B998,GVS!$A:$A,0))),"")))</f>
        <v>44403</v>
      </c>
      <c r="F998" s="14" t="str">
        <f aca="false">IF(B998="","",IFERROR(IF(INDEX(Intramuraal!$J:$J,MATCH(B998,Intramuraal!$A:$A,0))="","",INDEX(Intramuraal!$J:$J,MATCH(B998,Intramuraal!$A:$A,0))),IFERROR(IF(INDEX(GVS!$J:$J,MATCH(B998,GVS!$A:$A,0))="","",INDEX(GVS!$J:$J,MATCH(B998,GVS!$A:$A,0))),"")))</f>
        <v>Overig</v>
      </c>
      <c r="G998" s="14" t="str">
        <f aca="false">IF(B998="","",IFERROR(IF(INDEX(Intramuraal!$N:$N,MATCH(B998,Intramuraal!$A:$A,0))="","",INDEX(Intramuraal!$N:$N,MATCH(B998,Intramuraal!$A:$A,0))),IFERROR(IF(INDEX(GVS!$N:$N,MATCH(B998,GVS!$A:$A,0))="","",INDEX(GVS!$N:$N,MATCH(B998,GVS!$A:$A,0))),"")))</f>
        <v>Niet-oncologisch (zie Indicatie)</v>
      </c>
      <c r="H998" s="14" t="str">
        <f aca="false">IF(B998="","",IFERROR(IF(INDEX(Intramuraal!$O:$O,MATCH(B998,Intramuraal!$A:$A,0))="","",INDEX(Intramuraal!$O:$O,MATCH(B998,Intramuraal!$A:$A,0))),IFERROR(IF(INDEX(GVS!$O:$O,MATCH(B998,GVS!$A:$A,0))="","",INDEX(GVS!$O:$O,MATCH(B998,GVS!$A:$A,0))),"")))</f>
        <v>2e lijn</v>
      </c>
      <c r="I998" s="14" t="s">
        <v>7574</v>
      </c>
      <c r="J998" s="14" t="s">
        <v>7903</v>
      </c>
      <c r="K998" s="16" t="s">
        <v>11227</v>
      </c>
      <c r="L998" s="14" t="s">
        <v>7549</v>
      </c>
      <c r="M998" s="14" t="s">
        <v>7550</v>
      </c>
      <c r="N998" s="16" t="s">
        <v>11228</v>
      </c>
      <c r="O998" s="14" t="s">
        <v>7633</v>
      </c>
      <c r="P998" s="14" t="s">
        <v>11229</v>
      </c>
      <c r="Q998" s="16"/>
      <c r="R998" s="14" t="s">
        <v>11230</v>
      </c>
      <c r="S998" s="14" t="s">
        <v>11170</v>
      </c>
      <c r="T998" s="15" t="n">
        <v>46290</v>
      </c>
      <c r="U998" s="14" t="s">
        <v>168</v>
      </c>
    </row>
    <row r="999" customFormat="false" ht="57" hidden="false" customHeight="true" outlineLevel="0" collapsed="false">
      <c r="A999" s="14" t="str">
        <f aca="false">IF(B999="","","ARG-"&amp;TEXT(ROW()-1,"0000"))</f>
        <v>ARG-0998</v>
      </c>
      <c r="B999" s="14" t="s">
        <v>5064</v>
      </c>
      <c r="C999" s="14" t="str">
        <f aca="false">IF(B999="","",IF(LEFT(B999,3)="INT","Intramuraal",IF(LEFT(B999,3)="GVS","GVS","")))</f>
        <v>GVS</v>
      </c>
      <c r="D999" s="14" t="str">
        <f aca="false">IF(B999="","",IFERROR(INDEX(Intramuraal!$F:$F,MATCH(B999,Intramuraal!$A:$A,0)),IFERROR(INDEX(GVS!$F:$F,MATCH(B999,GVS!$A:$A,0)),"onbekend ID")))</f>
        <v>ferrimaltol (Feraccru®)</v>
      </c>
      <c r="E999" s="15" t="n">
        <f aca="false">IF(B999="","",IFERROR(IF(INDEX(Intramuraal!$C:$C,MATCH(B999,Intramuraal!$A:$A,0))="","",INDEX(Intramuraal!$C:$C,MATCH(B999,Intramuraal!$A:$A,0))),IFERROR(IF(INDEX(GVS!$C:$C,MATCH(B999,GVS!$A:$A,0))="","",INDEX(GVS!$C:$C,MATCH(B999,GVS!$A:$A,0))),"")))</f>
        <v>44403</v>
      </c>
      <c r="F999" s="14" t="str">
        <f aca="false">IF(B999="","",IFERROR(IF(INDEX(Intramuraal!$J:$J,MATCH(B999,Intramuraal!$A:$A,0))="","",INDEX(Intramuraal!$J:$J,MATCH(B999,Intramuraal!$A:$A,0))),IFERROR(IF(INDEX(GVS!$J:$J,MATCH(B999,GVS!$A:$A,0))="","",INDEX(GVS!$J:$J,MATCH(B999,GVS!$A:$A,0))),"")))</f>
        <v>Overig</v>
      </c>
      <c r="G999" s="14" t="str">
        <f aca="false">IF(B999="","",IFERROR(IF(INDEX(Intramuraal!$N:$N,MATCH(B999,Intramuraal!$A:$A,0))="","",INDEX(Intramuraal!$N:$N,MATCH(B999,Intramuraal!$A:$A,0))),IFERROR(IF(INDEX(GVS!$N:$N,MATCH(B999,GVS!$A:$A,0))="","",INDEX(GVS!$N:$N,MATCH(B999,GVS!$A:$A,0))),"")))</f>
        <v>Niet-oncologisch (zie Indicatie)</v>
      </c>
      <c r="H999" s="14" t="str">
        <f aca="false">IF(B999="","",IFERROR(IF(INDEX(Intramuraal!$O:$O,MATCH(B999,Intramuraal!$A:$A,0))="","",INDEX(Intramuraal!$O:$O,MATCH(B999,Intramuraal!$A:$A,0))),IFERROR(IF(INDEX(GVS!$O:$O,MATCH(B999,GVS!$A:$A,0))="","",INDEX(GVS!$O:$O,MATCH(B999,GVS!$A:$A,0))),"")))</f>
        <v>2e lijn</v>
      </c>
      <c r="I999" s="14" t="s">
        <v>7570</v>
      </c>
      <c r="J999" s="14" t="s">
        <v>7599</v>
      </c>
      <c r="K999" s="16" t="s">
        <v>11231</v>
      </c>
      <c r="L999" s="14" t="s">
        <v>7566</v>
      </c>
      <c r="M999" s="14" t="s">
        <v>7550</v>
      </c>
      <c r="N999" s="16" t="s">
        <v>11232</v>
      </c>
      <c r="O999" s="14" t="s">
        <v>7607</v>
      </c>
      <c r="P999" s="14" t="s">
        <v>11233</v>
      </c>
      <c r="Q999" s="16"/>
      <c r="R999" s="14" t="s">
        <v>11234</v>
      </c>
      <c r="S999" s="14" t="s">
        <v>11170</v>
      </c>
      <c r="T999" s="15" t="n">
        <v>46290</v>
      </c>
      <c r="U999" s="14" t="s">
        <v>168</v>
      </c>
    </row>
    <row r="1000" customFormat="false" ht="68.25" hidden="false" customHeight="true" outlineLevel="0" collapsed="false">
      <c r="A1000" s="14" t="str">
        <f aca="false">IF(B1000="","","ARG-"&amp;TEXT(ROW()-1,"0000"))</f>
        <v>ARG-0999</v>
      </c>
      <c r="B1000" s="14" t="s">
        <v>5077</v>
      </c>
      <c r="C1000" s="14" t="str">
        <f aca="false">IF(B1000="","",IF(LEFT(B1000,3)="INT","Intramuraal",IF(LEFT(B1000,3)="GVS","GVS","")))</f>
        <v>GVS</v>
      </c>
      <c r="D1000" s="14" t="str">
        <f aca="false">IF(B1000="","",IFERROR(INDEX(Intramuraal!$F:$F,MATCH(B1000,Intramuraal!$A:$A,0)),IFERROR(INDEX(GVS!$F:$F,MATCH(B1000,GVS!$A:$A,0)),"onbekend ID")))</f>
        <v>weesgeneesmiddel tafamidis (Vyndaqel®)</v>
      </c>
      <c r="E1000" s="15" t="n">
        <f aca="false">IF(B1000="","",IFERROR(IF(INDEX(Intramuraal!$C:$C,MATCH(B1000,Intramuraal!$A:$A,0))="","",INDEX(Intramuraal!$C:$C,MATCH(B1000,Intramuraal!$A:$A,0))),IFERROR(IF(INDEX(GVS!$C:$C,MATCH(B1000,GVS!$A:$A,0))="","",INDEX(GVS!$C:$C,MATCH(B1000,GVS!$A:$A,0))),"")))</f>
        <v>44419</v>
      </c>
      <c r="F1000" s="14" t="str">
        <f aca="false">IF(B1000="","",IFERROR(IF(INDEX(Intramuraal!$J:$J,MATCH(B1000,Intramuraal!$A:$A,0))="","",INDEX(Intramuraal!$J:$J,MATCH(B1000,Intramuraal!$A:$A,0))),IFERROR(IF(INDEX(GVS!$J:$J,MATCH(B1000,GVS!$A:$A,0))="","",INDEX(GVS!$J:$J,MATCH(B1000,GVS!$A:$A,0))),"")))</f>
        <v>Oogheelkunde</v>
      </c>
      <c r="G1000" s="14" t="str">
        <f aca="false">IF(B1000="","",IFERROR(IF(INDEX(Intramuraal!$N:$N,MATCH(B1000,Intramuraal!$A:$A,0))="","",INDEX(Intramuraal!$N:$N,MATCH(B1000,Intramuraal!$A:$A,0))),IFERROR(IF(INDEX(GVS!$N:$N,MATCH(B1000,GVS!$A:$A,0))="","",INDEX(GVS!$N:$N,MATCH(B1000,GVS!$A:$A,0))),"")))</f>
        <v>Niet-oncologisch (zie Indicatie)</v>
      </c>
      <c r="H1000" s="14" t="str">
        <f aca="false">IF(B1000="","",IFERROR(IF(INDEX(Intramuraal!$O:$O,MATCH(B1000,Intramuraal!$A:$A,0))="","",INDEX(Intramuraal!$O:$O,MATCH(B1000,Intramuraal!$A:$A,0))),IFERROR(IF(INDEX(GVS!$O:$O,MATCH(B1000,GVS!$A:$A,0))="","",INDEX(GVS!$O:$O,MATCH(B1000,GVS!$A:$A,0))),"")))</f>
        <v>1e lijn</v>
      </c>
      <c r="I1000" s="14" t="s">
        <v>7580</v>
      </c>
      <c r="J1000" s="14" t="s">
        <v>7559</v>
      </c>
      <c r="K1000" s="16" t="s">
        <v>11235</v>
      </c>
      <c r="L1000" s="14" t="s">
        <v>7549</v>
      </c>
      <c r="M1000" s="14" t="s">
        <v>7536</v>
      </c>
      <c r="N1000" s="16" t="s">
        <v>11236</v>
      </c>
      <c r="O1000" s="14" t="s">
        <v>7784</v>
      </c>
      <c r="P1000" s="14" t="s">
        <v>11237</v>
      </c>
      <c r="Q1000" s="16"/>
      <c r="R1000" s="14" t="s">
        <v>11238</v>
      </c>
      <c r="S1000" s="14" t="s">
        <v>11170</v>
      </c>
      <c r="T1000" s="15" t="n">
        <v>46290</v>
      </c>
      <c r="U1000" s="14" t="s">
        <v>168</v>
      </c>
    </row>
    <row r="1001" customFormat="false" ht="79.5" hidden="false" customHeight="true" outlineLevel="0" collapsed="false">
      <c r="A1001" s="14" t="str">
        <f aca="false">IF(B1001="","","ARG-"&amp;TEXT(ROW()-1,"0000"))</f>
        <v>ARG-1000</v>
      </c>
      <c r="B1001" s="14" t="s">
        <v>5077</v>
      </c>
      <c r="C1001" s="14" t="str">
        <f aca="false">IF(B1001="","",IF(LEFT(B1001,3)="INT","Intramuraal",IF(LEFT(B1001,3)="GVS","GVS","")))</f>
        <v>GVS</v>
      </c>
      <c r="D1001" s="14" t="str">
        <f aca="false">IF(B1001="","",IFERROR(INDEX(Intramuraal!$F:$F,MATCH(B1001,Intramuraal!$A:$A,0)),IFERROR(INDEX(GVS!$F:$F,MATCH(B1001,GVS!$A:$A,0)),"onbekend ID")))</f>
        <v>weesgeneesmiddel tafamidis (Vyndaqel®)</v>
      </c>
      <c r="E1001" s="15" t="n">
        <f aca="false">IF(B1001="","",IFERROR(IF(INDEX(Intramuraal!$C:$C,MATCH(B1001,Intramuraal!$A:$A,0))="","",INDEX(Intramuraal!$C:$C,MATCH(B1001,Intramuraal!$A:$A,0))),IFERROR(IF(INDEX(GVS!$C:$C,MATCH(B1001,GVS!$A:$A,0))="","",INDEX(GVS!$C:$C,MATCH(B1001,GVS!$A:$A,0))),"")))</f>
        <v>44419</v>
      </c>
      <c r="F1001" s="14" t="str">
        <f aca="false">IF(B1001="","",IFERROR(IF(INDEX(Intramuraal!$J:$J,MATCH(B1001,Intramuraal!$A:$A,0))="","",INDEX(Intramuraal!$J:$J,MATCH(B1001,Intramuraal!$A:$A,0))),IFERROR(IF(INDEX(GVS!$J:$J,MATCH(B1001,GVS!$A:$A,0))="","",INDEX(GVS!$J:$J,MATCH(B1001,GVS!$A:$A,0))),"")))</f>
        <v>Oogheelkunde</v>
      </c>
      <c r="G1001" s="14" t="str">
        <f aca="false">IF(B1001="","",IFERROR(IF(INDEX(Intramuraal!$N:$N,MATCH(B1001,Intramuraal!$A:$A,0))="","",INDEX(Intramuraal!$N:$N,MATCH(B1001,Intramuraal!$A:$A,0))),IFERROR(IF(INDEX(GVS!$N:$N,MATCH(B1001,GVS!$A:$A,0))="","",INDEX(GVS!$N:$N,MATCH(B1001,GVS!$A:$A,0))),"")))</f>
        <v>Niet-oncologisch (zie Indicatie)</v>
      </c>
      <c r="H1001" s="14" t="str">
        <f aca="false">IF(B1001="","",IFERROR(IF(INDEX(Intramuraal!$O:$O,MATCH(B1001,Intramuraal!$A:$A,0))="","",INDEX(Intramuraal!$O:$O,MATCH(B1001,Intramuraal!$A:$A,0))),IFERROR(IF(INDEX(GVS!$O:$O,MATCH(B1001,GVS!$A:$A,0))="","",INDEX(GVS!$O:$O,MATCH(B1001,GVS!$A:$A,0))),"")))</f>
        <v>1e lijn</v>
      </c>
      <c r="I1001" s="14" t="s">
        <v>7580</v>
      </c>
      <c r="J1001" s="14" t="s">
        <v>7604</v>
      </c>
      <c r="K1001" s="16" t="s">
        <v>11239</v>
      </c>
      <c r="L1001" s="14" t="s">
        <v>7566</v>
      </c>
      <c r="M1001" s="14" t="s">
        <v>7536</v>
      </c>
      <c r="N1001" s="16" t="s">
        <v>11240</v>
      </c>
      <c r="O1001" s="14" t="s">
        <v>7614</v>
      </c>
      <c r="P1001" s="14" t="s">
        <v>11241</v>
      </c>
      <c r="Q1001" s="16"/>
      <c r="R1001" s="14" t="s">
        <v>11242</v>
      </c>
      <c r="S1001" s="14" t="s">
        <v>11170</v>
      </c>
      <c r="T1001" s="15" t="n">
        <v>46290</v>
      </c>
      <c r="U1001" s="14" t="s">
        <v>168</v>
      </c>
    </row>
    <row r="1002" customFormat="false" ht="90.75" hidden="false" customHeight="true" outlineLevel="0" collapsed="false">
      <c r="A1002" s="14" t="str">
        <f aca="false">IF(B1002="","","ARG-"&amp;TEXT(ROW()-1,"0000"))</f>
        <v>ARG-1001</v>
      </c>
      <c r="B1002" s="14" t="s">
        <v>5077</v>
      </c>
      <c r="C1002" s="14" t="str">
        <f aca="false">IF(B1002="","",IF(LEFT(B1002,3)="INT","Intramuraal",IF(LEFT(B1002,3)="GVS","GVS","")))</f>
        <v>GVS</v>
      </c>
      <c r="D1002" s="14" t="str">
        <f aca="false">IF(B1002="","",IFERROR(INDEX(Intramuraal!$F:$F,MATCH(B1002,Intramuraal!$A:$A,0)),IFERROR(INDEX(GVS!$F:$F,MATCH(B1002,GVS!$A:$A,0)),"onbekend ID")))</f>
        <v>weesgeneesmiddel tafamidis (Vyndaqel®)</v>
      </c>
      <c r="E1002" s="15" t="n">
        <f aca="false">IF(B1002="","",IFERROR(IF(INDEX(Intramuraal!$C:$C,MATCH(B1002,Intramuraal!$A:$A,0))="","",INDEX(Intramuraal!$C:$C,MATCH(B1002,Intramuraal!$A:$A,0))),IFERROR(IF(INDEX(GVS!$C:$C,MATCH(B1002,GVS!$A:$A,0))="","",INDEX(GVS!$C:$C,MATCH(B1002,GVS!$A:$A,0))),"")))</f>
        <v>44419</v>
      </c>
      <c r="F1002" s="14" t="str">
        <f aca="false">IF(B1002="","",IFERROR(IF(INDEX(Intramuraal!$J:$J,MATCH(B1002,Intramuraal!$A:$A,0))="","",INDEX(Intramuraal!$J:$J,MATCH(B1002,Intramuraal!$A:$A,0))),IFERROR(IF(INDEX(GVS!$J:$J,MATCH(B1002,GVS!$A:$A,0))="","",INDEX(GVS!$J:$J,MATCH(B1002,GVS!$A:$A,0))),"")))</f>
        <v>Oogheelkunde</v>
      </c>
      <c r="G1002" s="14" t="str">
        <f aca="false">IF(B1002="","",IFERROR(IF(INDEX(Intramuraal!$N:$N,MATCH(B1002,Intramuraal!$A:$A,0))="","",INDEX(Intramuraal!$N:$N,MATCH(B1002,Intramuraal!$A:$A,0))),IFERROR(IF(INDEX(GVS!$N:$N,MATCH(B1002,GVS!$A:$A,0))="","",INDEX(GVS!$N:$N,MATCH(B1002,GVS!$A:$A,0))),"")))</f>
        <v>Niet-oncologisch (zie Indicatie)</v>
      </c>
      <c r="H1002" s="14" t="str">
        <f aca="false">IF(B1002="","",IFERROR(IF(INDEX(Intramuraal!$O:$O,MATCH(B1002,Intramuraal!$A:$A,0))="","",INDEX(Intramuraal!$O:$O,MATCH(B1002,Intramuraal!$A:$A,0))),IFERROR(IF(INDEX(GVS!$O:$O,MATCH(B1002,GVS!$A:$A,0))="","",INDEX(GVS!$O:$O,MATCH(B1002,GVS!$A:$A,0))),"")))</f>
        <v>1e lijn</v>
      </c>
      <c r="I1002" s="14" t="s">
        <v>7574</v>
      </c>
      <c r="J1002" s="14" t="s">
        <v>7621</v>
      </c>
      <c r="K1002" s="16" t="s">
        <v>11243</v>
      </c>
      <c r="L1002" s="14" t="s">
        <v>7566</v>
      </c>
      <c r="M1002" s="14" t="s">
        <v>7543</v>
      </c>
      <c r="N1002" s="16" t="s">
        <v>11244</v>
      </c>
      <c r="O1002" s="14" t="s">
        <v>7607</v>
      </c>
      <c r="P1002" s="14" t="s">
        <v>11245</v>
      </c>
      <c r="Q1002" s="16"/>
      <c r="R1002" s="14" t="s">
        <v>11246</v>
      </c>
      <c r="S1002" s="14" t="s">
        <v>11170</v>
      </c>
      <c r="T1002" s="15" t="n">
        <v>46290</v>
      </c>
      <c r="U1002" s="14" t="s">
        <v>168</v>
      </c>
    </row>
    <row r="1003" customFormat="false" ht="57" hidden="false" customHeight="true" outlineLevel="0" collapsed="false">
      <c r="A1003" s="14" t="str">
        <f aca="false">IF(B1003="","","ARG-"&amp;TEXT(ROW()-1,"0000"))</f>
        <v>ARG-1002</v>
      </c>
      <c r="B1003" s="14" t="s">
        <v>5077</v>
      </c>
      <c r="C1003" s="14" t="str">
        <f aca="false">IF(B1003="","",IF(LEFT(B1003,3)="INT","Intramuraal",IF(LEFT(B1003,3)="GVS","GVS","")))</f>
        <v>GVS</v>
      </c>
      <c r="D1003" s="14" t="str">
        <f aca="false">IF(B1003="","",IFERROR(INDEX(Intramuraal!$F:$F,MATCH(B1003,Intramuraal!$A:$A,0)),IFERROR(INDEX(GVS!$F:$F,MATCH(B1003,GVS!$A:$A,0)),"onbekend ID")))</f>
        <v>weesgeneesmiddel tafamidis (Vyndaqel®)</v>
      </c>
      <c r="E1003" s="15" t="n">
        <f aca="false">IF(B1003="","",IFERROR(IF(INDEX(Intramuraal!$C:$C,MATCH(B1003,Intramuraal!$A:$A,0))="","",INDEX(Intramuraal!$C:$C,MATCH(B1003,Intramuraal!$A:$A,0))),IFERROR(IF(INDEX(GVS!$C:$C,MATCH(B1003,GVS!$A:$A,0))="","",INDEX(GVS!$C:$C,MATCH(B1003,GVS!$A:$A,0))),"")))</f>
        <v>44419</v>
      </c>
      <c r="F1003" s="14" t="str">
        <f aca="false">IF(B1003="","",IFERROR(IF(INDEX(Intramuraal!$J:$J,MATCH(B1003,Intramuraal!$A:$A,0))="","",INDEX(Intramuraal!$J:$J,MATCH(B1003,Intramuraal!$A:$A,0))),IFERROR(IF(INDEX(GVS!$J:$J,MATCH(B1003,GVS!$A:$A,0))="","",INDEX(GVS!$J:$J,MATCH(B1003,GVS!$A:$A,0))),"")))</f>
        <v>Oogheelkunde</v>
      </c>
      <c r="G1003" s="14" t="str">
        <f aca="false">IF(B1003="","",IFERROR(IF(INDEX(Intramuraal!$N:$N,MATCH(B1003,Intramuraal!$A:$A,0))="","",INDEX(Intramuraal!$N:$N,MATCH(B1003,Intramuraal!$A:$A,0))),IFERROR(IF(INDEX(GVS!$N:$N,MATCH(B1003,GVS!$A:$A,0))="","",INDEX(GVS!$N:$N,MATCH(B1003,GVS!$A:$A,0))),"")))</f>
        <v>Niet-oncologisch (zie Indicatie)</v>
      </c>
      <c r="H1003" s="14" t="str">
        <f aca="false">IF(B1003="","",IFERROR(IF(INDEX(Intramuraal!$O:$O,MATCH(B1003,Intramuraal!$A:$A,0))="","",INDEX(Intramuraal!$O:$O,MATCH(B1003,Intramuraal!$A:$A,0))),IFERROR(IF(INDEX(GVS!$O:$O,MATCH(B1003,GVS!$A:$A,0))="","",INDEX(GVS!$O:$O,MATCH(B1003,GVS!$A:$A,0))),"")))</f>
        <v>1e lijn</v>
      </c>
      <c r="I1003" s="14" t="s">
        <v>7658</v>
      </c>
      <c r="J1003" s="14" t="s">
        <v>7659</v>
      </c>
      <c r="K1003" s="16" t="s">
        <v>11247</v>
      </c>
      <c r="L1003" s="14" t="s">
        <v>7549</v>
      </c>
      <c r="M1003" s="14" t="s">
        <v>7543</v>
      </c>
      <c r="N1003" s="16" t="s">
        <v>11248</v>
      </c>
      <c r="O1003" s="14" t="s">
        <v>7662</v>
      </c>
      <c r="P1003" s="14" t="s">
        <v>11249</v>
      </c>
      <c r="Q1003" s="16"/>
      <c r="R1003" s="14" t="s">
        <v>11250</v>
      </c>
      <c r="S1003" s="14" t="s">
        <v>11170</v>
      </c>
      <c r="T1003" s="15" t="n">
        <v>46290</v>
      </c>
      <c r="U1003" s="14" t="s">
        <v>168</v>
      </c>
    </row>
    <row r="1004" customFormat="false" ht="90.75" hidden="false" customHeight="true" outlineLevel="0" collapsed="false">
      <c r="A1004" s="14" t="str">
        <f aca="false">IF(B1004="","","ARG-"&amp;TEXT(ROW()-1,"0000"))</f>
        <v>ARG-1003</v>
      </c>
      <c r="B1004" s="14" t="s">
        <v>5130</v>
      </c>
      <c r="C1004" s="14" t="str">
        <f aca="false">IF(B1004="","",IF(LEFT(B1004,3)="INT","Intramuraal",IF(LEFT(B1004,3)="GVS","GVS","")))</f>
        <v>GVS</v>
      </c>
      <c r="D1004" s="14" t="str">
        <f aca="false">IF(B1004="","",IFERROR(INDEX(Intramuraal!$F:$F,MATCH(B1004,Intramuraal!$A:$A,0)),IFERROR(INDEX(GVS!$F:$F,MATCH(B1004,GVS!$A:$A,0)),"onbekend ID")))</f>
        <v>CGRP-remmers erenumab (Aimovig®), fremanezumab (AJOVY®) en galcanezumab (Emgality®)</v>
      </c>
      <c r="E1004" s="15" t="n">
        <f aca="false">IF(B1004="","",IFERROR(IF(INDEX(Intramuraal!$C:$C,MATCH(B1004,Intramuraal!$A:$A,0))="","",INDEX(Intramuraal!$C:$C,MATCH(B1004,Intramuraal!$A:$A,0))),IFERROR(IF(INDEX(GVS!$C:$C,MATCH(B1004,GVS!$A:$A,0))="","",INDEX(GVS!$C:$C,MATCH(B1004,GVS!$A:$A,0))),"")))</f>
        <v>44456</v>
      </c>
      <c r="F1004" s="14" t="str">
        <f aca="false">IF(B1004="","",IFERROR(IF(INDEX(Intramuraal!$J:$J,MATCH(B1004,Intramuraal!$A:$A,0))="","",INDEX(Intramuraal!$J:$J,MATCH(B1004,Intramuraal!$A:$A,0))),IFERROR(IF(INDEX(GVS!$J:$J,MATCH(B1004,GVS!$A:$A,0))="","",INDEX(GVS!$J:$J,MATCH(B1004,GVS!$A:$A,0))),"")))</f>
        <v>Neurologie</v>
      </c>
      <c r="G1004" s="14" t="str">
        <f aca="false">IF(B1004="","",IFERROR(IF(INDEX(Intramuraal!$N:$N,MATCH(B1004,Intramuraal!$A:$A,0))="","",INDEX(Intramuraal!$N:$N,MATCH(B1004,Intramuraal!$A:$A,0))),IFERROR(IF(INDEX(GVS!$N:$N,MATCH(B1004,GVS!$A:$A,0))="","",INDEX(GVS!$N:$N,MATCH(B1004,GVS!$A:$A,0))),"")))</f>
        <v>Niet-oncologisch (zie Indicatie)</v>
      </c>
      <c r="H1004" s="14" t="str">
        <f aca="false">IF(B1004="","",IFERROR(IF(INDEX(Intramuraal!$O:$O,MATCH(B1004,Intramuraal!$A:$A,0))="","",INDEX(Intramuraal!$O:$O,MATCH(B1004,Intramuraal!$A:$A,0))),IFERROR(IF(INDEX(GVS!$O:$O,MATCH(B1004,GVS!$A:$A,0))="","",INDEX(GVS!$O:$O,MATCH(B1004,GVS!$A:$A,0))),"")))</f>
        <v>3e lijn of later</v>
      </c>
      <c r="I1004" s="14" t="s">
        <v>7532</v>
      </c>
      <c r="J1004" s="14" t="s">
        <v>7599</v>
      </c>
      <c r="K1004" s="16" t="s">
        <v>11251</v>
      </c>
      <c r="L1004" s="14" t="s">
        <v>7535</v>
      </c>
      <c r="M1004" s="14" t="s">
        <v>7536</v>
      </c>
      <c r="N1004" s="16" t="s">
        <v>11252</v>
      </c>
      <c r="O1004" s="14" t="s">
        <v>7607</v>
      </c>
      <c r="P1004" s="14" t="s">
        <v>11253</v>
      </c>
      <c r="Q1004" s="16"/>
      <c r="R1004" s="14" t="s">
        <v>11254</v>
      </c>
      <c r="S1004" s="14" t="s">
        <v>11255</v>
      </c>
      <c r="T1004" s="15" t="n">
        <v>46290</v>
      </c>
      <c r="U1004" s="14" t="s">
        <v>168</v>
      </c>
    </row>
    <row r="1005" customFormat="false" ht="102" hidden="false" customHeight="true" outlineLevel="0" collapsed="false">
      <c r="A1005" s="14" t="str">
        <f aca="false">IF(B1005="","","ARG-"&amp;TEXT(ROW()-1,"0000"))</f>
        <v>ARG-1004</v>
      </c>
      <c r="B1005" s="14" t="s">
        <v>5130</v>
      </c>
      <c r="C1005" s="14" t="str">
        <f aca="false">IF(B1005="","",IF(LEFT(B1005,3)="INT","Intramuraal",IF(LEFT(B1005,3)="GVS","GVS","")))</f>
        <v>GVS</v>
      </c>
      <c r="D1005" s="14" t="str">
        <f aca="false">IF(B1005="","",IFERROR(INDEX(Intramuraal!$F:$F,MATCH(B1005,Intramuraal!$A:$A,0)),IFERROR(INDEX(GVS!$F:$F,MATCH(B1005,GVS!$A:$A,0)),"onbekend ID")))</f>
        <v>CGRP-remmers erenumab (Aimovig®), fremanezumab (AJOVY®) en galcanezumab (Emgality®)</v>
      </c>
      <c r="E1005" s="15" t="n">
        <f aca="false">IF(B1005="","",IFERROR(IF(INDEX(Intramuraal!$C:$C,MATCH(B1005,Intramuraal!$A:$A,0))="","",INDEX(Intramuraal!$C:$C,MATCH(B1005,Intramuraal!$A:$A,0))),IFERROR(IF(INDEX(GVS!$C:$C,MATCH(B1005,GVS!$A:$A,0))="","",INDEX(GVS!$C:$C,MATCH(B1005,GVS!$A:$A,0))),"")))</f>
        <v>44456</v>
      </c>
      <c r="F1005" s="14" t="str">
        <f aca="false">IF(B1005="","",IFERROR(IF(INDEX(Intramuraal!$J:$J,MATCH(B1005,Intramuraal!$A:$A,0))="","",INDEX(Intramuraal!$J:$J,MATCH(B1005,Intramuraal!$A:$A,0))),IFERROR(IF(INDEX(GVS!$J:$J,MATCH(B1005,GVS!$A:$A,0))="","",INDEX(GVS!$J:$J,MATCH(B1005,GVS!$A:$A,0))),"")))</f>
        <v>Neurologie</v>
      </c>
      <c r="G1005" s="14" t="str">
        <f aca="false">IF(B1005="","",IFERROR(IF(INDEX(Intramuraal!$N:$N,MATCH(B1005,Intramuraal!$A:$A,0))="","",INDEX(Intramuraal!$N:$N,MATCH(B1005,Intramuraal!$A:$A,0))),IFERROR(IF(INDEX(GVS!$N:$N,MATCH(B1005,GVS!$A:$A,0))="","",INDEX(GVS!$N:$N,MATCH(B1005,GVS!$A:$A,0))),"")))</f>
        <v>Niet-oncologisch (zie Indicatie)</v>
      </c>
      <c r="H1005" s="14" t="str">
        <f aca="false">IF(B1005="","",IFERROR(IF(INDEX(Intramuraal!$O:$O,MATCH(B1005,Intramuraal!$A:$A,0))="","",INDEX(Intramuraal!$O:$O,MATCH(B1005,Intramuraal!$A:$A,0))),IFERROR(IF(INDEX(GVS!$O:$O,MATCH(B1005,GVS!$A:$A,0))="","",INDEX(GVS!$O:$O,MATCH(B1005,GVS!$A:$A,0))),"")))</f>
        <v>3e lijn of later</v>
      </c>
      <c r="I1005" s="14" t="s">
        <v>7574</v>
      </c>
      <c r="J1005" s="14" t="s">
        <v>7575</v>
      </c>
      <c r="K1005" s="16" t="s">
        <v>11256</v>
      </c>
      <c r="L1005" s="14" t="s">
        <v>7566</v>
      </c>
      <c r="M1005" s="14" t="s">
        <v>7536</v>
      </c>
      <c r="N1005" s="16" t="s">
        <v>11257</v>
      </c>
      <c r="O1005" s="14" t="s">
        <v>7607</v>
      </c>
      <c r="P1005" s="14" t="s">
        <v>11258</v>
      </c>
      <c r="Q1005" s="16"/>
      <c r="R1005" s="14" t="s">
        <v>11259</v>
      </c>
      <c r="S1005" s="14" t="s">
        <v>11255</v>
      </c>
      <c r="T1005" s="15" t="n">
        <v>46290</v>
      </c>
      <c r="U1005" s="14" t="s">
        <v>168</v>
      </c>
    </row>
    <row r="1006" customFormat="false" ht="90.75" hidden="false" customHeight="true" outlineLevel="0" collapsed="false">
      <c r="A1006" s="14" t="str">
        <f aca="false">IF(B1006="","","ARG-"&amp;TEXT(ROW()-1,"0000"))</f>
        <v>ARG-1005</v>
      </c>
      <c r="B1006" s="14" t="s">
        <v>5130</v>
      </c>
      <c r="C1006" s="14" t="str">
        <f aca="false">IF(B1006="","",IF(LEFT(B1006,3)="INT","Intramuraal",IF(LEFT(B1006,3)="GVS","GVS","")))</f>
        <v>GVS</v>
      </c>
      <c r="D1006" s="14" t="str">
        <f aca="false">IF(B1006="","",IFERROR(INDEX(Intramuraal!$F:$F,MATCH(B1006,Intramuraal!$A:$A,0)),IFERROR(INDEX(GVS!$F:$F,MATCH(B1006,GVS!$A:$A,0)),"onbekend ID")))</f>
        <v>CGRP-remmers erenumab (Aimovig®), fremanezumab (AJOVY®) en galcanezumab (Emgality®)</v>
      </c>
      <c r="E1006" s="15" t="n">
        <f aca="false">IF(B1006="","",IFERROR(IF(INDEX(Intramuraal!$C:$C,MATCH(B1006,Intramuraal!$A:$A,0))="","",INDEX(Intramuraal!$C:$C,MATCH(B1006,Intramuraal!$A:$A,0))),IFERROR(IF(INDEX(GVS!$C:$C,MATCH(B1006,GVS!$A:$A,0))="","",INDEX(GVS!$C:$C,MATCH(B1006,GVS!$A:$A,0))),"")))</f>
        <v>44456</v>
      </c>
      <c r="F1006" s="14" t="str">
        <f aca="false">IF(B1006="","",IFERROR(IF(INDEX(Intramuraal!$J:$J,MATCH(B1006,Intramuraal!$A:$A,0))="","",INDEX(Intramuraal!$J:$J,MATCH(B1006,Intramuraal!$A:$A,0))),IFERROR(IF(INDEX(GVS!$J:$J,MATCH(B1006,GVS!$A:$A,0))="","",INDEX(GVS!$J:$J,MATCH(B1006,GVS!$A:$A,0))),"")))</f>
        <v>Neurologie</v>
      </c>
      <c r="G1006" s="14" t="str">
        <f aca="false">IF(B1006="","",IFERROR(IF(INDEX(Intramuraal!$N:$N,MATCH(B1006,Intramuraal!$A:$A,0))="","",INDEX(Intramuraal!$N:$N,MATCH(B1006,Intramuraal!$A:$A,0))),IFERROR(IF(INDEX(GVS!$N:$N,MATCH(B1006,GVS!$A:$A,0))="","",INDEX(GVS!$N:$N,MATCH(B1006,GVS!$A:$A,0))),"")))</f>
        <v>Niet-oncologisch (zie Indicatie)</v>
      </c>
      <c r="H1006" s="14" t="str">
        <f aca="false">IF(B1006="","",IFERROR(IF(INDEX(Intramuraal!$O:$O,MATCH(B1006,Intramuraal!$A:$A,0))="","",INDEX(Intramuraal!$O:$O,MATCH(B1006,Intramuraal!$A:$A,0))),IFERROR(IF(INDEX(GVS!$O:$O,MATCH(B1006,GVS!$A:$A,0))="","",INDEX(GVS!$O:$O,MATCH(B1006,GVS!$A:$A,0))),"")))</f>
        <v>3e lijn of later</v>
      </c>
      <c r="I1006" s="14" t="s">
        <v>7580</v>
      </c>
      <c r="J1006" s="14" t="s">
        <v>7590</v>
      </c>
      <c r="K1006" s="16" t="s">
        <v>11260</v>
      </c>
      <c r="L1006" s="14" t="s">
        <v>7549</v>
      </c>
      <c r="M1006" s="14" t="s">
        <v>7543</v>
      </c>
      <c r="N1006" s="16" t="s">
        <v>11261</v>
      </c>
      <c r="O1006" s="14" t="s">
        <v>7784</v>
      </c>
      <c r="P1006" s="14" t="s">
        <v>11262</v>
      </c>
      <c r="Q1006" s="16"/>
      <c r="R1006" s="14" t="s">
        <v>11263</v>
      </c>
      <c r="S1006" s="14" t="s">
        <v>11255</v>
      </c>
      <c r="T1006" s="15" t="n">
        <v>46290</v>
      </c>
      <c r="U1006" s="14" t="s">
        <v>168</v>
      </c>
    </row>
    <row r="1007" customFormat="false" ht="68.25" hidden="false" customHeight="true" outlineLevel="0" collapsed="false">
      <c r="A1007" s="14" t="str">
        <f aca="false">IF(B1007="","","ARG-"&amp;TEXT(ROW()-1,"0000"))</f>
        <v>ARG-1006</v>
      </c>
      <c r="B1007" s="14" t="s">
        <v>5130</v>
      </c>
      <c r="C1007" s="14" t="str">
        <f aca="false">IF(B1007="","",IF(LEFT(B1007,3)="INT","Intramuraal",IF(LEFT(B1007,3)="GVS","GVS","")))</f>
        <v>GVS</v>
      </c>
      <c r="D1007" s="14" t="str">
        <f aca="false">IF(B1007="","",IFERROR(INDEX(Intramuraal!$F:$F,MATCH(B1007,Intramuraal!$A:$A,0)),IFERROR(INDEX(GVS!$F:$F,MATCH(B1007,GVS!$A:$A,0)),"onbekend ID")))</f>
        <v>CGRP-remmers erenumab (Aimovig®), fremanezumab (AJOVY®) en galcanezumab (Emgality®)</v>
      </c>
      <c r="E1007" s="15" t="n">
        <f aca="false">IF(B1007="","",IFERROR(IF(INDEX(Intramuraal!$C:$C,MATCH(B1007,Intramuraal!$A:$A,0))="","",INDEX(Intramuraal!$C:$C,MATCH(B1007,Intramuraal!$A:$A,0))),IFERROR(IF(INDEX(GVS!$C:$C,MATCH(B1007,GVS!$A:$A,0))="","",INDEX(GVS!$C:$C,MATCH(B1007,GVS!$A:$A,0))),"")))</f>
        <v>44456</v>
      </c>
      <c r="F1007" s="14" t="str">
        <f aca="false">IF(B1007="","",IFERROR(IF(INDEX(Intramuraal!$J:$J,MATCH(B1007,Intramuraal!$A:$A,0))="","",INDEX(Intramuraal!$J:$J,MATCH(B1007,Intramuraal!$A:$A,0))),IFERROR(IF(INDEX(GVS!$J:$J,MATCH(B1007,GVS!$A:$A,0))="","",INDEX(GVS!$J:$J,MATCH(B1007,GVS!$A:$A,0))),"")))</f>
        <v>Neurologie</v>
      </c>
      <c r="G1007" s="14" t="str">
        <f aca="false">IF(B1007="","",IFERROR(IF(INDEX(Intramuraal!$N:$N,MATCH(B1007,Intramuraal!$A:$A,0))="","",INDEX(Intramuraal!$N:$N,MATCH(B1007,Intramuraal!$A:$A,0))),IFERROR(IF(INDEX(GVS!$N:$N,MATCH(B1007,GVS!$A:$A,0))="","",INDEX(GVS!$N:$N,MATCH(B1007,GVS!$A:$A,0))),"")))</f>
        <v>Niet-oncologisch (zie Indicatie)</v>
      </c>
      <c r="H1007" s="14" t="str">
        <f aca="false">IF(B1007="","",IFERROR(IF(INDEX(Intramuraal!$O:$O,MATCH(B1007,Intramuraal!$A:$A,0))="","",INDEX(Intramuraal!$O:$O,MATCH(B1007,Intramuraal!$A:$A,0))),IFERROR(IF(INDEX(GVS!$O:$O,MATCH(B1007,GVS!$A:$A,0))="","",INDEX(GVS!$O:$O,MATCH(B1007,GVS!$A:$A,0))),"")))</f>
        <v>3e lijn of later</v>
      </c>
      <c r="I1007" s="14" t="s">
        <v>7574</v>
      </c>
      <c r="J1007" s="14" t="s">
        <v>2691</v>
      </c>
      <c r="K1007" s="16" t="s">
        <v>11264</v>
      </c>
      <c r="L1007" s="14" t="s">
        <v>7549</v>
      </c>
      <c r="M1007" s="14" t="s">
        <v>7543</v>
      </c>
      <c r="N1007" s="16" t="s">
        <v>11265</v>
      </c>
      <c r="O1007" s="14" t="s">
        <v>7607</v>
      </c>
      <c r="P1007" s="14" t="s">
        <v>11266</v>
      </c>
      <c r="Q1007" s="16"/>
      <c r="R1007" s="14" t="s">
        <v>11267</v>
      </c>
      <c r="S1007" s="14" t="s">
        <v>11255</v>
      </c>
      <c r="T1007" s="15" t="n">
        <v>46290</v>
      </c>
      <c r="U1007" s="14" t="s">
        <v>168</v>
      </c>
    </row>
    <row r="1008" customFormat="false" ht="68.25" hidden="false" customHeight="true" outlineLevel="0" collapsed="false">
      <c r="A1008" s="14" t="str">
        <f aca="false">IF(B1008="","","ARG-"&amp;TEXT(ROW()-1,"0000"))</f>
        <v>ARG-1007</v>
      </c>
      <c r="B1008" s="14" t="s">
        <v>5130</v>
      </c>
      <c r="C1008" s="14" t="str">
        <f aca="false">IF(B1008="","",IF(LEFT(B1008,3)="INT","Intramuraal",IF(LEFT(B1008,3)="GVS","GVS","")))</f>
        <v>GVS</v>
      </c>
      <c r="D1008" s="14" t="str">
        <f aca="false">IF(B1008="","",IFERROR(INDEX(Intramuraal!$F:$F,MATCH(B1008,Intramuraal!$A:$A,0)),IFERROR(INDEX(GVS!$F:$F,MATCH(B1008,GVS!$A:$A,0)),"onbekend ID")))</f>
        <v>CGRP-remmers erenumab (Aimovig®), fremanezumab (AJOVY®) en galcanezumab (Emgality®)</v>
      </c>
      <c r="E1008" s="15" t="n">
        <f aca="false">IF(B1008="","",IFERROR(IF(INDEX(Intramuraal!$C:$C,MATCH(B1008,Intramuraal!$A:$A,0))="","",INDEX(Intramuraal!$C:$C,MATCH(B1008,Intramuraal!$A:$A,0))),IFERROR(IF(INDEX(GVS!$C:$C,MATCH(B1008,GVS!$A:$A,0))="","",INDEX(GVS!$C:$C,MATCH(B1008,GVS!$A:$A,0))),"")))</f>
        <v>44456</v>
      </c>
      <c r="F1008" s="14" t="str">
        <f aca="false">IF(B1008="","",IFERROR(IF(INDEX(Intramuraal!$J:$J,MATCH(B1008,Intramuraal!$A:$A,0))="","",INDEX(Intramuraal!$J:$J,MATCH(B1008,Intramuraal!$A:$A,0))),IFERROR(IF(INDEX(GVS!$J:$J,MATCH(B1008,GVS!$A:$A,0))="","",INDEX(GVS!$J:$J,MATCH(B1008,GVS!$A:$A,0))),"")))</f>
        <v>Neurologie</v>
      </c>
      <c r="G1008" s="14" t="str">
        <f aca="false">IF(B1008="","",IFERROR(IF(INDEX(Intramuraal!$N:$N,MATCH(B1008,Intramuraal!$A:$A,0))="","",INDEX(Intramuraal!$N:$N,MATCH(B1008,Intramuraal!$A:$A,0))),IFERROR(IF(INDEX(GVS!$N:$N,MATCH(B1008,GVS!$A:$A,0))="","",INDEX(GVS!$N:$N,MATCH(B1008,GVS!$A:$A,0))),"")))</f>
        <v>Niet-oncologisch (zie Indicatie)</v>
      </c>
      <c r="H1008" s="14" t="str">
        <f aca="false">IF(B1008="","",IFERROR(IF(INDEX(Intramuraal!$O:$O,MATCH(B1008,Intramuraal!$A:$A,0))="","",INDEX(Intramuraal!$O:$O,MATCH(B1008,Intramuraal!$A:$A,0))),IFERROR(IF(INDEX(GVS!$O:$O,MATCH(B1008,GVS!$A:$A,0))="","",INDEX(GVS!$O:$O,MATCH(B1008,GVS!$A:$A,0))),"")))</f>
        <v>3e lijn of later</v>
      </c>
      <c r="I1008" s="14" t="s">
        <v>7658</v>
      </c>
      <c r="J1008" s="14" t="s">
        <v>7659</v>
      </c>
      <c r="K1008" s="16" t="s">
        <v>11268</v>
      </c>
      <c r="L1008" s="14" t="s">
        <v>7549</v>
      </c>
      <c r="M1008" s="14" t="s">
        <v>7550</v>
      </c>
      <c r="N1008" s="16" t="s">
        <v>11269</v>
      </c>
      <c r="O1008" s="14" t="s">
        <v>7662</v>
      </c>
      <c r="P1008" s="14" t="s">
        <v>11270</v>
      </c>
      <c r="Q1008" s="16"/>
      <c r="R1008" s="14" t="s">
        <v>11271</v>
      </c>
      <c r="S1008" s="14" t="s">
        <v>11255</v>
      </c>
      <c r="T1008" s="15" t="n">
        <v>46290</v>
      </c>
      <c r="U1008" s="14" t="s">
        <v>168</v>
      </c>
    </row>
    <row r="1009" customFormat="false" ht="68.25" hidden="false" customHeight="true" outlineLevel="0" collapsed="false">
      <c r="A1009" s="14" t="str">
        <f aca="false">IF(B1009="","","ARG-"&amp;TEXT(ROW()-1,"0000"))</f>
        <v>ARG-1008</v>
      </c>
      <c r="B1009" s="14" t="s">
        <v>5223</v>
      </c>
      <c r="C1009" s="14" t="str">
        <f aca="false">IF(B1009="","",IF(LEFT(B1009,3)="INT","Intramuraal",IF(LEFT(B1009,3)="GVS","GVS","")))</f>
        <v>GVS</v>
      </c>
      <c r="D1009" s="14" t="str">
        <f aca="false">IF(B1009="","",IFERROR(INDEX(Intramuraal!$F:$F,MATCH(B1009,Intramuraal!$A:$A,0)),IFERROR(INDEX(GVS!$F:$F,MATCH(B1009,GVS!$A:$A,0)),"onbekend ID")))</f>
        <v>levodopa/carbidopa/entacapon intestinale gel (Lecigon®)</v>
      </c>
      <c r="E1009" s="15" t="n">
        <f aca="false">IF(B1009="","",IFERROR(IF(INDEX(Intramuraal!$C:$C,MATCH(B1009,Intramuraal!$A:$A,0))="","",INDEX(Intramuraal!$C:$C,MATCH(B1009,Intramuraal!$A:$A,0))),IFERROR(IF(INDEX(GVS!$C:$C,MATCH(B1009,GVS!$A:$A,0))="","",INDEX(GVS!$C:$C,MATCH(B1009,GVS!$A:$A,0))),"")))</f>
        <v>44502</v>
      </c>
      <c r="F1009" s="14" t="str">
        <f aca="false">IF(B1009="","",IFERROR(IF(INDEX(Intramuraal!$J:$J,MATCH(B1009,Intramuraal!$A:$A,0))="","",INDEX(Intramuraal!$J:$J,MATCH(B1009,Intramuraal!$A:$A,0))),IFERROR(IF(INDEX(GVS!$J:$J,MATCH(B1009,GVS!$A:$A,0))="","",INDEX(GVS!$J:$J,MATCH(B1009,GVS!$A:$A,0))),"")))</f>
        <v>Neurologie</v>
      </c>
      <c r="G1009" s="14" t="str">
        <f aca="false">IF(B1009="","",IFERROR(IF(INDEX(Intramuraal!$N:$N,MATCH(B1009,Intramuraal!$A:$A,0))="","",INDEX(Intramuraal!$N:$N,MATCH(B1009,Intramuraal!$A:$A,0))),IFERROR(IF(INDEX(GVS!$N:$N,MATCH(B1009,GVS!$A:$A,0))="","",INDEX(GVS!$N:$N,MATCH(B1009,GVS!$A:$A,0))),"")))</f>
        <v>Niet-oncologisch (zie Indicatie)</v>
      </c>
      <c r="H1009" s="14" t="str">
        <f aca="false">IF(B1009="","",IFERROR(IF(INDEX(Intramuraal!$O:$O,MATCH(B1009,Intramuraal!$A:$A,0))="","",INDEX(Intramuraal!$O:$O,MATCH(B1009,Intramuraal!$A:$A,0))),IFERROR(IF(INDEX(GVS!$O:$O,MATCH(B1009,GVS!$A:$A,0))="","",INDEX(GVS!$O:$O,MATCH(B1009,GVS!$A:$A,0))),"")))</f>
        <v>3e lijn of later</v>
      </c>
      <c r="I1009" s="14" t="s">
        <v>7532</v>
      </c>
      <c r="J1009" s="14" t="s">
        <v>7547</v>
      </c>
      <c r="K1009" s="16" t="s">
        <v>11272</v>
      </c>
      <c r="L1009" s="14" t="s">
        <v>7535</v>
      </c>
      <c r="M1009" s="14" t="s">
        <v>7536</v>
      </c>
      <c r="N1009" s="16" t="s">
        <v>11273</v>
      </c>
      <c r="O1009" s="14" t="s">
        <v>7607</v>
      </c>
      <c r="P1009" s="14" t="s">
        <v>11274</v>
      </c>
      <c r="Q1009" s="16"/>
      <c r="R1009" s="14" t="s">
        <v>11275</v>
      </c>
      <c r="S1009" s="14" t="s">
        <v>11255</v>
      </c>
      <c r="T1009" s="15" t="n">
        <v>46290</v>
      </c>
      <c r="U1009" s="14" t="s">
        <v>168</v>
      </c>
    </row>
    <row r="1010" customFormat="false" ht="79.5" hidden="false" customHeight="true" outlineLevel="0" collapsed="false">
      <c r="A1010" s="14" t="str">
        <f aca="false">IF(B1010="","","ARG-"&amp;TEXT(ROW()-1,"0000"))</f>
        <v>ARG-1009</v>
      </c>
      <c r="B1010" s="14" t="s">
        <v>5223</v>
      </c>
      <c r="C1010" s="14" t="str">
        <f aca="false">IF(B1010="","",IF(LEFT(B1010,3)="INT","Intramuraal",IF(LEFT(B1010,3)="GVS","GVS","")))</f>
        <v>GVS</v>
      </c>
      <c r="D1010" s="14" t="str">
        <f aca="false">IF(B1010="","",IFERROR(INDEX(Intramuraal!$F:$F,MATCH(B1010,Intramuraal!$A:$A,0)),IFERROR(INDEX(GVS!$F:$F,MATCH(B1010,GVS!$A:$A,0)),"onbekend ID")))</f>
        <v>levodopa/carbidopa/entacapon intestinale gel (Lecigon®)</v>
      </c>
      <c r="E1010" s="15" t="n">
        <f aca="false">IF(B1010="","",IFERROR(IF(INDEX(Intramuraal!$C:$C,MATCH(B1010,Intramuraal!$A:$A,0))="","",INDEX(Intramuraal!$C:$C,MATCH(B1010,Intramuraal!$A:$A,0))),IFERROR(IF(INDEX(GVS!$C:$C,MATCH(B1010,GVS!$A:$A,0))="","",INDEX(GVS!$C:$C,MATCH(B1010,GVS!$A:$A,0))),"")))</f>
        <v>44502</v>
      </c>
      <c r="F1010" s="14" t="str">
        <f aca="false">IF(B1010="","",IFERROR(IF(INDEX(Intramuraal!$J:$J,MATCH(B1010,Intramuraal!$A:$A,0))="","",INDEX(Intramuraal!$J:$J,MATCH(B1010,Intramuraal!$A:$A,0))),IFERROR(IF(INDEX(GVS!$J:$J,MATCH(B1010,GVS!$A:$A,0))="","",INDEX(GVS!$J:$J,MATCH(B1010,GVS!$A:$A,0))),"")))</f>
        <v>Neurologie</v>
      </c>
      <c r="G1010" s="14" t="str">
        <f aca="false">IF(B1010="","",IFERROR(IF(INDEX(Intramuraal!$N:$N,MATCH(B1010,Intramuraal!$A:$A,0))="","",INDEX(Intramuraal!$N:$N,MATCH(B1010,Intramuraal!$A:$A,0))),IFERROR(IF(INDEX(GVS!$N:$N,MATCH(B1010,GVS!$A:$A,0))="","",INDEX(GVS!$N:$N,MATCH(B1010,GVS!$A:$A,0))),"")))</f>
        <v>Niet-oncologisch (zie Indicatie)</v>
      </c>
      <c r="H1010" s="14" t="str">
        <f aca="false">IF(B1010="","",IFERROR(IF(INDEX(Intramuraal!$O:$O,MATCH(B1010,Intramuraal!$A:$A,0))="","",INDEX(Intramuraal!$O:$O,MATCH(B1010,Intramuraal!$A:$A,0))),IFERROR(IF(INDEX(GVS!$O:$O,MATCH(B1010,GVS!$A:$A,0))="","",INDEX(GVS!$O:$O,MATCH(B1010,GVS!$A:$A,0))),"")))</f>
        <v>3e lijn of later</v>
      </c>
      <c r="I1010" s="14" t="s">
        <v>7580</v>
      </c>
      <c r="J1010" s="14" t="s">
        <v>7903</v>
      </c>
      <c r="K1010" s="16" t="s">
        <v>11276</v>
      </c>
      <c r="L1010" s="14" t="s">
        <v>7566</v>
      </c>
      <c r="M1010" s="14" t="s">
        <v>7536</v>
      </c>
      <c r="N1010" s="16" t="s">
        <v>11277</v>
      </c>
      <c r="O1010" s="14" t="s">
        <v>2691</v>
      </c>
      <c r="P1010" s="14" t="s">
        <v>11278</v>
      </c>
      <c r="Q1010" s="16"/>
      <c r="R1010" s="14" t="s">
        <v>11279</v>
      </c>
      <c r="S1010" s="14" t="s">
        <v>11255</v>
      </c>
      <c r="T1010" s="15" t="n">
        <v>46290</v>
      </c>
      <c r="U1010" s="14" t="s">
        <v>168</v>
      </c>
    </row>
    <row r="1011" customFormat="false" ht="68.25" hidden="false" customHeight="true" outlineLevel="0" collapsed="false">
      <c r="A1011" s="14" t="str">
        <f aca="false">IF(B1011="","","ARG-"&amp;TEXT(ROW()-1,"0000"))</f>
        <v>ARG-1010</v>
      </c>
      <c r="B1011" s="14" t="s">
        <v>5223</v>
      </c>
      <c r="C1011" s="14" t="str">
        <f aca="false">IF(B1011="","",IF(LEFT(B1011,3)="INT","Intramuraal",IF(LEFT(B1011,3)="GVS","GVS","")))</f>
        <v>GVS</v>
      </c>
      <c r="D1011" s="14" t="str">
        <f aca="false">IF(B1011="","",IFERROR(INDEX(Intramuraal!$F:$F,MATCH(B1011,Intramuraal!$A:$A,0)),IFERROR(INDEX(GVS!$F:$F,MATCH(B1011,GVS!$A:$A,0)),"onbekend ID")))</f>
        <v>levodopa/carbidopa/entacapon intestinale gel (Lecigon®)</v>
      </c>
      <c r="E1011" s="15" t="n">
        <f aca="false">IF(B1011="","",IFERROR(IF(INDEX(Intramuraal!$C:$C,MATCH(B1011,Intramuraal!$A:$A,0))="","",INDEX(Intramuraal!$C:$C,MATCH(B1011,Intramuraal!$A:$A,0))),IFERROR(IF(INDEX(GVS!$C:$C,MATCH(B1011,GVS!$A:$A,0))="","",INDEX(GVS!$C:$C,MATCH(B1011,GVS!$A:$A,0))),"")))</f>
        <v>44502</v>
      </c>
      <c r="F1011" s="14" t="str">
        <f aca="false">IF(B1011="","",IFERROR(IF(INDEX(Intramuraal!$J:$J,MATCH(B1011,Intramuraal!$A:$A,0))="","",INDEX(Intramuraal!$J:$J,MATCH(B1011,Intramuraal!$A:$A,0))),IFERROR(IF(INDEX(GVS!$J:$J,MATCH(B1011,GVS!$A:$A,0))="","",INDEX(GVS!$J:$J,MATCH(B1011,GVS!$A:$A,0))),"")))</f>
        <v>Neurologie</v>
      </c>
      <c r="G1011" s="14" t="str">
        <f aca="false">IF(B1011="","",IFERROR(IF(INDEX(Intramuraal!$N:$N,MATCH(B1011,Intramuraal!$A:$A,0))="","",INDEX(Intramuraal!$N:$N,MATCH(B1011,Intramuraal!$A:$A,0))),IFERROR(IF(INDEX(GVS!$N:$N,MATCH(B1011,GVS!$A:$A,0))="","",INDEX(GVS!$N:$N,MATCH(B1011,GVS!$A:$A,0))),"")))</f>
        <v>Niet-oncologisch (zie Indicatie)</v>
      </c>
      <c r="H1011" s="14" t="str">
        <f aca="false">IF(B1011="","",IFERROR(IF(INDEX(Intramuraal!$O:$O,MATCH(B1011,Intramuraal!$A:$A,0))="","",INDEX(Intramuraal!$O:$O,MATCH(B1011,Intramuraal!$A:$A,0))),IFERROR(IF(INDEX(GVS!$O:$O,MATCH(B1011,GVS!$A:$A,0))="","",INDEX(GVS!$O:$O,MATCH(B1011,GVS!$A:$A,0))),"")))</f>
        <v>3e lijn of later</v>
      </c>
      <c r="I1011" s="14" t="s">
        <v>7658</v>
      </c>
      <c r="J1011" s="14" t="s">
        <v>7659</v>
      </c>
      <c r="K1011" s="16" t="s">
        <v>11280</v>
      </c>
      <c r="L1011" s="14" t="s">
        <v>7549</v>
      </c>
      <c r="M1011" s="14" t="s">
        <v>7543</v>
      </c>
      <c r="N1011" s="16" t="s">
        <v>11281</v>
      </c>
      <c r="O1011" s="14" t="s">
        <v>2691</v>
      </c>
      <c r="P1011" s="14" t="s">
        <v>11282</v>
      </c>
      <c r="Q1011" s="16"/>
      <c r="R1011" s="14" t="s">
        <v>11283</v>
      </c>
      <c r="S1011" s="14" t="s">
        <v>11255</v>
      </c>
      <c r="T1011" s="15" t="n">
        <v>46290</v>
      </c>
      <c r="U1011" s="14" t="s">
        <v>168</v>
      </c>
    </row>
    <row r="1012" customFormat="false" ht="57" hidden="false" customHeight="true" outlineLevel="0" collapsed="false">
      <c r="A1012" s="14" t="str">
        <f aca="false">IF(B1012="","","ARG-"&amp;TEXT(ROW()-1,"0000"))</f>
        <v>ARG-1011</v>
      </c>
      <c r="B1012" s="14" t="s">
        <v>5360</v>
      </c>
      <c r="C1012" s="14" t="str">
        <f aca="false">IF(B1012="","",IF(LEFT(B1012,3)="INT","Intramuraal",IF(LEFT(B1012,3)="GVS","GVS","")))</f>
        <v>GVS</v>
      </c>
      <c r="D1012" s="14" t="str">
        <f aca="false">IF(B1012="","",IFERROR(INDEX(Intramuraal!$F:$F,MATCH(B1012,Intramuraal!$A:$A,0)),IFERROR(INDEX(GVS!$F:$F,MATCH(B1012,GVS!$A:$A,0)),"onbekend ID")))</f>
        <v>vericiguat (Verquvo®)</v>
      </c>
      <c r="E1012" s="15" t="n">
        <f aca="false">IF(B1012="","",IFERROR(IF(INDEX(Intramuraal!$C:$C,MATCH(B1012,Intramuraal!$A:$A,0))="","",INDEX(Intramuraal!$C:$C,MATCH(B1012,Intramuraal!$A:$A,0))),IFERROR(IF(INDEX(GVS!$C:$C,MATCH(B1012,GVS!$A:$A,0))="","",INDEX(GVS!$C:$C,MATCH(B1012,GVS!$A:$A,0))),"")))</f>
        <v>44616</v>
      </c>
      <c r="F1012" s="14" t="str">
        <f aca="false">IF(B1012="","",IFERROR(IF(INDEX(Intramuraal!$J:$J,MATCH(B1012,Intramuraal!$A:$A,0))="","",INDEX(Intramuraal!$J:$J,MATCH(B1012,Intramuraal!$A:$A,0))),IFERROR(IF(INDEX(GVS!$J:$J,MATCH(B1012,GVS!$A:$A,0))="","",INDEX(GVS!$J:$J,MATCH(B1012,GVS!$A:$A,0))),"")))</f>
        <v>Hart / vaat / long</v>
      </c>
      <c r="G1012" s="14" t="str">
        <f aca="false">IF(B1012="","",IFERROR(IF(INDEX(Intramuraal!$N:$N,MATCH(B1012,Intramuraal!$A:$A,0))="","",INDEX(Intramuraal!$N:$N,MATCH(B1012,Intramuraal!$A:$A,0))),IFERROR(IF(INDEX(GVS!$N:$N,MATCH(B1012,GVS!$A:$A,0))="","",INDEX(GVS!$N:$N,MATCH(B1012,GVS!$A:$A,0))),"")))</f>
        <v>Niet-oncologisch (zie Indicatie)</v>
      </c>
      <c r="H1012" s="14" t="str">
        <f aca="false">IF(B1012="","",IFERROR(IF(INDEX(Intramuraal!$O:$O,MATCH(B1012,Intramuraal!$A:$A,0))="","",INDEX(Intramuraal!$O:$O,MATCH(B1012,Intramuraal!$A:$A,0))),IFERROR(IF(INDEX(GVS!$O:$O,MATCH(B1012,GVS!$A:$A,0))="","",INDEX(GVS!$O:$O,MATCH(B1012,GVS!$A:$A,0))),"")))</f>
        <v>3e lijn of later</v>
      </c>
      <c r="I1012" s="14" t="s">
        <v>7532</v>
      </c>
      <c r="J1012" s="14" t="s">
        <v>7564</v>
      </c>
      <c r="K1012" s="16" t="s">
        <v>11284</v>
      </c>
      <c r="L1012" s="14" t="s">
        <v>7586</v>
      </c>
      <c r="M1012" s="14" t="s">
        <v>7536</v>
      </c>
      <c r="N1012" s="16" t="s">
        <v>11285</v>
      </c>
      <c r="O1012" s="14" t="s">
        <v>7607</v>
      </c>
      <c r="P1012" s="14" t="s">
        <v>11286</v>
      </c>
      <c r="Q1012" s="16"/>
      <c r="R1012" s="14" t="s">
        <v>11287</v>
      </c>
      <c r="S1012" s="14" t="s">
        <v>11255</v>
      </c>
      <c r="T1012" s="15" t="n">
        <v>46290</v>
      </c>
      <c r="U1012" s="14" t="s">
        <v>168</v>
      </c>
    </row>
    <row r="1013" customFormat="false" ht="68.25" hidden="false" customHeight="true" outlineLevel="0" collapsed="false">
      <c r="A1013" s="14" t="str">
        <f aca="false">IF(B1013="","","ARG-"&amp;TEXT(ROW()-1,"0000"))</f>
        <v>ARG-1012</v>
      </c>
      <c r="B1013" s="14" t="s">
        <v>5360</v>
      </c>
      <c r="C1013" s="14" t="str">
        <f aca="false">IF(B1013="","",IF(LEFT(B1013,3)="INT","Intramuraal",IF(LEFT(B1013,3)="GVS","GVS","")))</f>
        <v>GVS</v>
      </c>
      <c r="D1013" s="14" t="str">
        <f aca="false">IF(B1013="","",IFERROR(INDEX(Intramuraal!$F:$F,MATCH(B1013,Intramuraal!$A:$A,0)),IFERROR(INDEX(GVS!$F:$F,MATCH(B1013,GVS!$A:$A,0)),"onbekend ID")))</f>
        <v>vericiguat (Verquvo®)</v>
      </c>
      <c r="E1013" s="15" t="n">
        <f aca="false">IF(B1013="","",IFERROR(IF(INDEX(Intramuraal!$C:$C,MATCH(B1013,Intramuraal!$A:$A,0))="","",INDEX(Intramuraal!$C:$C,MATCH(B1013,Intramuraal!$A:$A,0))),IFERROR(IF(INDEX(GVS!$C:$C,MATCH(B1013,GVS!$A:$A,0))="","",INDEX(GVS!$C:$C,MATCH(B1013,GVS!$A:$A,0))),"")))</f>
        <v>44616</v>
      </c>
      <c r="F1013" s="14" t="str">
        <f aca="false">IF(B1013="","",IFERROR(IF(INDEX(Intramuraal!$J:$J,MATCH(B1013,Intramuraal!$A:$A,0))="","",INDEX(Intramuraal!$J:$J,MATCH(B1013,Intramuraal!$A:$A,0))),IFERROR(IF(INDEX(GVS!$J:$J,MATCH(B1013,GVS!$A:$A,0))="","",INDEX(GVS!$J:$J,MATCH(B1013,GVS!$A:$A,0))),"")))</f>
        <v>Hart / vaat / long</v>
      </c>
      <c r="G1013" s="14" t="str">
        <f aca="false">IF(B1013="","",IFERROR(IF(INDEX(Intramuraal!$N:$N,MATCH(B1013,Intramuraal!$A:$A,0))="","",INDEX(Intramuraal!$N:$N,MATCH(B1013,Intramuraal!$A:$A,0))),IFERROR(IF(INDEX(GVS!$N:$N,MATCH(B1013,GVS!$A:$A,0))="","",INDEX(GVS!$N:$N,MATCH(B1013,GVS!$A:$A,0))),"")))</f>
        <v>Niet-oncologisch (zie Indicatie)</v>
      </c>
      <c r="H1013" s="14" t="str">
        <f aca="false">IF(B1013="","",IFERROR(IF(INDEX(Intramuraal!$O:$O,MATCH(B1013,Intramuraal!$A:$A,0))="","",INDEX(Intramuraal!$O:$O,MATCH(B1013,Intramuraal!$A:$A,0))),IFERROR(IF(INDEX(GVS!$O:$O,MATCH(B1013,GVS!$A:$A,0))="","",INDEX(GVS!$O:$O,MATCH(B1013,GVS!$A:$A,0))),"")))</f>
        <v>3e lijn of later</v>
      </c>
      <c r="I1013" s="14" t="s">
        <v>7532</v>
      </c>
      <c r="J1013" s="14" t="s">
        <v>7678</v>
      </c>
      <c r="K1013" s="16" t="s">
        <v>11288</v>
      </c>
      <c r="L1013" s="14" t="s">
        <v>7549</v>
      </c>
      <c r="M1013" s="14" t="s">
        <v>7543</v>
      </c>
      <c r="N1013" s="16" t="s">
        <v>11289</v>
      </c>
      <c r="O1013" s="14" t="s">
        <v>7633</v>
      </c>
      <c r="P1013" s="14" t="s">
        <v>11290</v>
      </c>
      <c r="Q1013" s="16"/>
      <c r="R1013" s="14" t="s">
        <v>11291</v>
      </c>
      <c r="S1013" s="14" t="s">
        <v>11255</v>
      </c>
      <c r="T1013" s="15" t="n">
        <v>46290</v>
      </c>
      <c r="U1013" s="14" t="s">
        <v>168</v>
      </c>
    </row>
    <row r="1014" customFormat="false" ht="57" hidden="false" customHeight="true" outlineLevel="0" collapsed="false">
      <c r="A1014" s="14" t="str">
        <f aca="false">IF(B1014="","","ARG-"&amp;TEXT(ROW()-1,"0000"))</f>
        <v>ARG-1013</v>
      </c>
      <c r="B1014" s="14" t="s">
        <v>5360</v>
      </c>
      <c r="C1014" s="14" t="str">
        <f aca="false">IF(B1014="","",IF(LEFT(B1014,3)="INT","Intramuraal",IF(LEFT(B1014,3)="GVS","GVS","")))</f>
        <v>GVS</v>
      </c>
      <c r="D1014" s="14" t="str">
        <f aca="false">IF(B1014="","",IFERROR(INDEX(Intramuraal!$F:$F,MATCH(B1014,Intramuraal!$A:$A,0)),IFERROR(INDEX(GVS!$F:$F,MATCH(B1014,GVS!$A:$A,0)),"onbekend ID")))</f>
        <v>vericiguat (Verquvo®)</v>
      </c>
      <c r="E1014" s="15" t="n">
        <f aca="false">IF(B1014="","",IFERROR(IF(INDEX(Intramuraal!$C:$C,MATCH(B1014,Intramuraal!$A:$A,0))="","",INDEX(Intramuraal!$C:$C,MATCH(B1014,Intramuraal!$A:$A,0))),IFERROR(IF(INDEX(GVS!$C:$C,MATCH(B1014,GVS!$A:$A,0))="","",INDEX(GVS!$C:$C,MATCH(B1014,GVS!$A:$A,0))),"")))</f>
        <v>44616</v>
      </c>
      <c r="F1014" s="14" t="str">
        <f aca="false">IF(B1014="","",IFERROR(IF(INDEX(Intramuraal!$J:$J,MATCH(B1014,Intramuraal!$A:$A,0))="","",INDEX(Intramuraal!$J:$J,MATCH(B1014,Intramuraal!$A:$A,0))),IFERROR(IF(INDEX(GVS!$J:$J,MATCH(B1014,GVS!$A:$A,0))="","",INDEX(GVS!$J:$J,MATCH(B1014,GVS!$A:$A,0))),"")))</f>
        <v>Hart / vaat / long</v>
      </c>
      <c r="G1014" s="14" t="str">
        <f aca="false">IF(B1014="","",IFERROR(IF(INDEX(Intramuraal!$N:$N,MATCH(B1014,Intramuraal!$A:$A,0))="","",INDEX(Intramuraal!$N:$N,MATCH(B1014,Intramuraal!$A:$A,0))),IFERROR(IF(INDEX(GVS!$N:$N,MATCH(B1014,GVS!$A:$A,0))="","",INDEX(GVS!$N:$N,MATCH(B1014,GVS!$A:$A,0))),"")))</f>
        <v>Niet-oncologisch (zie Indicatie)</v>
      </c>
      <c r="H1014" s="14" t="str">
        <f aca="false">IF(B1014="","",IFERROR(IF(INDEX(Intramuraal!$O:$O,MATCH(B1014,Intramuraal!$A:$A,0))="","",INDEX(Intramuraal!$O:$O,MATCH(B1014,Intramuraal!$A:$A,0))),IFERROR(IF(INDEX(GVS!$O:$O,MATCH(B1014,GVS!$A:$A,0))="","",INDEX(GVS!$O:$O,MATCH(B1014,GVS!$A:$A,0))),"")))</f>
        <v>3e lijn of later</v>
      </c>
      <c r="I1014" s="14" t="s">
        <v>7570</v>
      </c>
      <c r="J1014" s="14" t="s">
        <v>10625</v>
      </c>
      <c r="K1014" s="16" t="s">
        <v>11292</v>
      </c>
      <c r="L1014" s="14" t="s">
        <v>7566</v>
      </c>
      <c r="M1014" s="14" t="s">
        <v>7550</v>
      </c>
      <c r="N1014" s="16" t="s">
        <v>11293</v>
      </c>
      <c r="O1014" s="14" t="s">
        <v>7607</v>
      </c>
      <c r="P1014" s="14" t="s">
        <v>11294</v>
      </c>
      <c r="Q1014" s="16"/>
      <c r="R1014" s="14" t="s">
        <v>11295</v>
      </c>
      <c r="S1014" s="14" t="s">
        <v>11255</v>
      </c>
      <c r="T1014" s="15" t="n">
        <v>46290</v>
      </c>
      <c r="U1014" s="14" t="s">
        <v>168</v>
      </c>
    </row>
    <row r="1015" customFormat="false" ht="90.75" hidden="false" customHeight="true" outlineLevel="0" collapsed="false">
      <c r="A1015" s="14" t="str">
        <f aca="false">IF(B1015="","","ARG-"&amp;TEXT(ROW()-1,"0000"))</f>
        <v>ARG-1014</v>
      </c>
      <c r="B1015" s="14" t="s">
        <v>5425</v>
      </c>
      <c r="C1015" s="14" t="str">
        <f aca="false">IF(B1015="","",IF(LEFT(B1015,3)="INT","Intramuraal",IF(LEFT(B1015,3)="GVS","GVS","")))</f>
        <v>GVS</v>
      </c>
      <c r="D1015" s="14" t="str">
        <f aca="false">IF(B1015="","",IFERROR(INDEX(Intramuraal!$F:$F,MATCH(B1015,Intramuraal!$A:$A,0)),IFERROR(INDEX(GVS!$F:$F,MATCH(B1015,GVS!$A:$A,0)),"onbekend ID")))</f>
        <v>avacopan (Tavneos®)</v>
      </c>
      <c r="E1015" s="15" t="n">
        <f aca="false">IF(B1015="","",IFERROR(IF(INDEX(Intramuraal!$C:$C,MATCH(B1015,Intramuraal!$A:$A,0))="","",INDEX(Intramuraal!$C:$C,MATCH(B1015,Intramuraal!$A:$A,0))),IFERROR(IF(INDEX(GVS!$C:$C,MATCH(B1015,GVS!$A:$A,0))="","",INDEX(GVS!$C:$C,MATCH(B1015,GVS!$A:$A,0))),"")))</f>
        <v>44671</v>
      </c>
      <c r="F1015" s="14" t="str">
        <f aca="false">IF(B1015="","",IFERROR(IF(INDEX(Intramuraal!$J:$J,MATCH(B1015,Intramuraal!$A:$A,0))="","",INDEX(Intramuraal!$J:$J,MATCH(B1015,Intramuraal!$A:$A,0))),IFERROR(IF(INDEX(GVS!$J:$J,MATCH(B1015,GVS!$A:$A,0))="","",INDEX(GVS!$J:$J,MATCH(B1015,GVS!$A:$A,0))),"")))</f>
        <v>Overig</v>
      </c>
      <c r="G1015" s="14" t="str">
        <f aca="false">IF(B1015="","",IFERROR(IF(INDEX(Intramuraal!$N:$N,MATCH(B1015,Intramuraal!$A:$A,0))="","",INDEX(Intramuraal!$N:$N,MATCH(B1015,Intramuraal!$A:$A,0))),IFERROR(IF(INDEX(GVS!$N:$N,MATCH(B1015,GVS!$A:$A,0))="","",INDEX(GVS!$N:$N,MATCH(B1015,GVS!$A:$A,0))),"")))</f>
        <v>Niet-oncologisch (zie Indicatie)</v>
      </c>
      <c r="H1015" s="14" t="str">
        <f aca="false">IF(B1015="","",IFERROR(IF(INDEX(Intramuraal!$O:$O,MATCH(B1015,Intramuraal!$A:$A,0))="","",INDEX(Intramuraal!$O:$O,MATCH(B1015,Intramuraal!$A:$A,0))),IFERROR(IF(INDEX(GVS!$O:$O,MATCH(B1015,GVS!$A:$A,0))="","",INDEX(GVS!$O:$O,MATCH(B1015,GVS!$A:$A,0))),"")))</f>
        <v>1e lijn</v>
      </c>
      <c r="I1015" s="14" t="s">
        <v>7532</v>
      </c>
      <c r="J1015" s="14" t="s">
        <v>7678</v>
      </c>
      <c r="K1015" s="16" t="s">
        <v>11296</v>
      </c>
      <c r="L1015" s="14" t="s">
        <v>7535</v>
      </c>
      <c r="M1015" s="14" t="s">
        <v>7536</v>
      </c>
      <c r="N1015" s="16" t="s">
        <v>11297</v>
      </c>
      <c r="O1015" s="14" t="s">
        <v>7633</v>
      </c>
      <c r="P1015" s="14" t="s">
        <v>11298</v>
      </c>
      <c r="Q1015" s="16"/>
      <c r="R1015" s="14" t="s">
        <v>11299</v>
      </c>
      <c r="S1015" s="14" t="s">
        <v>11255</v>
      </c>
      <c r="T1015" s="15" t="n">
        <v>46290</v>
      </c>
      <c r="U1015" s="14" t="s">
        <v>168</v>
      </c>
    </row>
    <row r="1016" customFormat="false" ht="79.5" hidden="false" customHeight="true" outlineLevel="0" collapsed="false">
      <c r="A1016" s="14" t="str">
        <f aca="false">IF(B1016="","","ARG-"&amp;TEXT(ROW()-1,"0000"))</f>
        <v>ARG-1015</v>
      </c>
      <c r="B1016" s="14" t="s">
        <v>5425</v>
      </c>
      <c r="C1016" s="14" t="str">
        <f aca="false">IF(B1016="","",IF(LEFT(B1016,3)="INT","Intramuraal",IF(LEFT(B1016,3)="GVS","GVS","")))</f>
        <v>GVS</v>
      </c>
      <c r="D1016" s="14" t="str">
        <f aca="false">IF(B1016="","",IFERROR(INDEX(Intramuraal!$F:$F,MATCH(B1016,Intramuraal!$A:$A,0)),IFERROR(INDEX(GVS!$F:$F,MATCH(B1016,GVS!$A:$A,0)),"onbekend ID")))</f>
        <v>avacopan (Tavneos®)</v>
      </c>
      <c r="E1016" s="15" t="n">
        <f aca="false">IF(B1016="","",IFERROR(IF(INDEX(Intramuraal!$C:$C,MATCH(B1016,Intramuraal!$A:$A,0))="","",INDEX(Intramuraal!$C:$C,MATCH(B1016,Intramuraal!$A:$A,0))),IFERROR(IF(INDEX(GVS!$C:$C,MATCH(B1016,GVS!$A:$A,0))="","",INDEX(GVS!$C:$C,MATCH(B1016,GVS!$A:$A,0))),"")))</f>
        <v>44671</v>
      </c>
      <c r="F1016" s="14" t="str">
        <f aca="false">IF(B1016="","",IFERROR(IF(INDEX(Intramuraal!$J:$J,MATCH(B1016,Intramuraal!$A:$A,0))="","",INDEX(Intramuraal!$J:$J,MATCH(B1016,Intramuraal!$A:$A,0))),IFERROR(IF(INDEX(GVS!$J:$J,MATCH(B1016,GVS!$A:$A,0))="","",INDEX(GVS!$J:$J,MATCH(B1016,GVS!$A:$A,0))),"")))</f>
        <v>Overig</v>
      </c>
      <c r="G1016" s="14" t="str">
        <f aca="false">IF(B1016="","",IFERROR(IF(INDEX(Intramuraal!$N:$N,MATCH(B1016,Intramuraal!$A:$A,0))="","",INDEX(Intramuraal!$N:$N,MATCH(B1016,Intramuraal!$A:$A,0))),IFERROR(IF(INDEX(GVS!$N:$N,MATCH(B1016,GVS!$A:$A,0))="","",INDEX(GVS!$N:$N,MATCH(B1016,GVS!$A:$A,0))),"")))</f>
        <v>Niet-oncologisch (zie Indicatie)</v>
      </c>
      <c r="H1016" s="14" t="str">
        <f aca="false">IF(B1016="","",IFERROR(IF(INDEX(Intramuraal!$O:$O,MATCH(B1016,Intramuraal!$A:$A,0))="","",INDEX(Intramuraal!$O:$O,MATCH(B1016,Intramuraal!$A:$A,0))),IFERROR(IF(INDEX(GVS!$O:$O,MATCH(B1016,GVS!$A:$A,0))="","",INDEX(GVS!$O:$O,MATCH(B1016,GVS!$A:$A,0))),"")))</f>
        <v>1e lijn</v>
      </c>
      <c r="I1016" s="14" t="s">
        <v>7580</v>
      </c>
      <c r="J1016" s="14" t="s">
        <v>7559</v>
      </c>
      <c r="K1016" s="16" t="s">
        <v>11300</v>
      </c>
      <c r="L1016" s="14" t="s">
        <v>7586</v>
      </c>
      <c r="M1016" s="14" t="s">
        <v>7536</v>
      </c>
      <c r="N1016" s="16" t="s">
        <v>11301</v>
      </c>
      <c r="O1016" s="14" t="s">
        <v>7784</v>
      </c>
      <c r="P1016" s="14" t="s">
        <v>11302</v>
      </c>
      <c r="Q1016" s="16"/>
      <c r="R1016" s="14" t="s">
        <v>11303</v>
      </c>
      <c r="S1016" s="14" t="s">
        <v>11255</v>
      </c>
      <c r="T1016" s="15" t="n">
        <v>46290</v>
      </c>
      <c r="U1016" s="14" t="s">
        <v>168</v>
      </c>
    </row>
    <row r="1017" customFormat="false" ht="79.5" hidden="false" customHeight="true" outlineLevel="0" collapsed="false">
      <c r="A1017" s="14" t="str">
        <f aca="false">IF(B1017="","","ARG-"&amp;TEXT(ROW()-1,"0000"))</f>
        <v>ARG-1016</v>
      </c>
      <c r="B1017" s="14" t="s">
        <v>5425</v>
      </c>
      <c r="C1017" s="14" t="str">
        <f aca="false">IF(B1017="","",IF(LEFT(B1017,3)="INT","Intramuraal",IF(LEFT(B1017,3)="GVS","GVS","")))</f>
        <v>GVS</v>
      </c>
      <c r="D1017" s="14" t="str">
        <f aca="false">IF(B1017="","",IFERROR(INDEX(Intramuraal!$F:$F,MATCH(B1017,Intramuraal!$A:$A,0)),IFERROR(INDEX(GVS!$F:$F,MATCH(B1017,GVS!$A:$A,0)),"onbekend ID")))</f>
        <v>avacopan (Tavneos®)</v>
      </c>
      <c r="E1017" s="15" t="n">
        <f aca="false">IF(B1017="","",IFERROR(IF(INDEX(Intramuraal!$C:$C,MATCH(B1017,Intramuraal!$A:$A,0))="","",INDEX(Intramuraal!$C:$C,MATCH(B1017,Intramuraal!$A:$A,0))),IFERROR(IF(INDEX(GVS!$C:$C,MATCH(B1017,GVS!$A:$A,0))="","",INDEX(GVS!$C:$C,MATCH(B1017,GVS!$A:$A,0))),"")))</f>
        <v>44671</v>
      </c>
      <c r="F1017" s="14" t="str">
        <f aca="false">IF(B1017="","",IFERROR(IF(INDEX(Intramuraal!$J:$J,MATCH(B1017,Intramuraal!$A:$A,0))="","",INDEX(Intramuraal!$J:$J,MATCH(B1017,Intramuraal!$A:$A,0))),IFERROR(IF(INDEX(GVS!$J:$J,MATCH(B1017,GVS!$A:$A,0))="","",INDEX(GVS!$J:$J,MATCH(B1017,GVS!$A:$A,0))),"")))</f>
        <v>Overig</v>
      </c>
      <c r="G1017" s="14" t="str">
        <f aca="false">IF(B1017="","",IFERROR(IF(INDEX(Intramuraal!$N:$N,MATCH(B1017,Intramuraal!$A:$A,0))="","",INDEX(Intramuraal!$N:$N,MATCH(B1017,Intramuraal!$A:$A,0))),IFERROR(IF(INDEX(GVS!$N:$N,MATCH(B1017,GVS!$A:$A,0))="","",INDEX(GVS!$N:$N,MATCH(B1017,GVS!$A:$A,0))),"")))</f>
        <v>Niet-oncologisch (zie Indicatie)</v>
      </c>
      <c r="H1017" s="14" t="str">
        <f aca="false">IF(B1017="","",IFERROR(IF(INDEX(Intramuraal!$O:$O,MATCH(B1017,Intramuraal!$A:$A,0))="","",INDEX(Intramuraal!$O:$O,MATCH(B1017,Intramuraal!$A:$A,0))),IFERROR(IF(INDEX(GVS!$O:$O,MATCH(B1017,GVS!$A:$A,0))="","",INDEX(GVS!$O:$O,MATCH(B1017,GVS!$A:$A,0))),"")))</f>
        <v>1e lijn</v>
      </c>
      <c r="I1017" s="14" t="s">
        <v>7580</v>
      </c>
      <c r="J1017" s="14" t="s">
        <v>7604</v>
      </c>
      <c r="K1017" s="16" t="s">
        <v>11304</v>
      </c>
      <c r="L1017" s="14" t="s">
        <v>7566</v>
      </c>
      <c r="M1017" s="14" t="s">
        <v>7536</v>
      </c>
      <c r="N1017" s="16" t="s">
        <v>11305</v>
      </c>
      <c r="O1017" s="14" t="s">
        <v>7607</v>
      </c>
      <c r="P1017" s="14" t="s">
        <v>11306</v>
      </c>
      <c r="Q1017" s="16"/>
      <c r="R1017" s="14" t="s">
        <v>11307</v>
      </c>
      <c r="S1017" s="14" t="s">
        <v>11255</v>
      </c>
      <c r="T1017" s="15" t="n">
        <v>46290</v>
      </c>
      <c r="U1017" s="14" t="s">
        <v>168</v>
      </c>
    </row>
    <row r="1018" customFormat="false" ht="79.5" hidden="false" customHeight="true" outlineLevel="0" collapsed="false">
      <c r="A1018" s="14" t="str">
        <f aca="false">IF(B1018="","","ARG-"&amp;TEXT(ROW()-1,"0000"))</f>
        <v>ARG-1017</v>
      </c>
      <c r="B1018" s="14" t="s">
        <v>5480</v>
      </c>
      <c r="C1018" s="14" t="str">
        <f aca="false">IF(B1018="","",IF(LEFT(B1018,3)="INT","Intramuraal",IF(LEFT(B1018,3)="GVS","GVS","")))</f>
        <v>GVS</v>
      </c>
      <c r="D1018" s="14" t="str">
        <f aca="false">IF(B1018="","",IFERROR(INDEX(Intramuraal!$F:$F,MATCH(B1018,Intramuraal!$A:$A,0)),IFERROR(INDEX(GVS!$F:$F,MATCH(B1018,GVS!$A:$A,0)),"onbekend ID")))</f>
        <v>pitolisant (Ozawade®)</v>
      </c>
      <c r="E1018" s="15" t="n">
        <f aca="false">IF(B1018="","",IFERROR(IF(INDEX(Intramuraal!$C:$C,MATCH(B1018,Intramuraal!$A:$A,0))="","",INDEX(Intramuraal!$C:$C,MATCH(B1018,Intramuraal!$A:$A,0))),IFERROR(IF(INDEX(GVS!$C:$C,MATCH(B1018,GVS!$A:$A,0))="","",INDEX(GVS!$C:$C,MATCH(B1018,GVS!$A:$A,0))),"")))</f>
        <v>44691</v>
      </c>
      <c r="F1018" s="14" t="str">
        <f aca="false">IF(B1018="","",IFERROR(IF(INDEX(Intramuraal!$J:$J,MATCH(B1018,Intramuraal!$A:$A,0))="","",INDEX(Intramuraal!$J:$J,MATCH(B1018,Intramuraal!$A:$A,0))),IFERROR(IF(INDEX(GVS!$J:$J,MATCH(B1018,GVS!$A:$A,0))="","",INDEX(GVS!$J:$J,MATCH(B1018,GVS!$A:$A,0))),"")))</f>
        <v>Neurologie</v>
      </c>
      <c r="G1018" s="14" t="str">
        <f aca="false">IF(B1018="","",IFERROR(IF(INDEX(Intramuraal!$N:$N,MATCH(B1018,Intramuraal!$A:$A,0))="","",INDEX(Intramuraal!$N:$N,MATCH(B1018,Intramuraal!$A:$A,0))),IFERROR(IF(INDEX(GVS!$N:$N,MATCH(B1018,GVS!$A:$A,0))="","",INDEX(GVS!$N:$N,MATCH(B1018,GVS!$A:$A,0))),"")))</f>
        <v>Niet-oncologisch (zie Indicatie)</v>
      </c>
      <c r="H1018" s="14" t="str">
        <f aca="false">IF(B1018="","",IFERROR(IF(INDEX(Intramuraal!$O:$O,MATCH(B1018,Intramuraal!$A:$A,0))="","",INDEX(Intramuraal!$O:$O,MATCH(B1018,Intramuraal!$A:$A,0))),IFERROR(IF(INDEX(GVS!$O:$O,MATCH(B1018,GVS!$A:$A,0))="","",INDEX(GVS!$O:$O,MATCH(B1018,GVS!$A:$A,0))),"")))</f>
        <v>2e lijn</v>
      </c>
      <c r="I1018" s="14" t="s">
        <v>7532</v>
      </c>
      <c r="J1018" s="14" t="s">
        <v>7678</v>
      </c>
      <c r="K1018" s="16" t="s">
        <v>11308</v>
      </c>
      <c r="L1018" s="14" t="s">
        <v>7586</v>
      </c>
      <c r="M1018" s="14" t="s">
        <v>7536</v>
      </c>
      <c r="N1018" s="16" t="s">
        <v>11309</v>
      </c>
      <c r="O1018" s="14" t="s">
        <v>7633</v>
      </c>
      <c r="P1018" s="14" t="s">
        <v>11310</v>
      </c>
      <c r="Q1018" s="16"/>
      <c r="R1018" s="14" t="s">
        <v>11311</v>
      </c>
      <c r="S1018" s="14" t="s">
        <v>11255</v>
      </c>
      <c r="T1018" s="15" t="n">
        <v>46290</v>
      </c>
      <c r="U1018" s="14" t="s">
        <v>168</v>
      </c>
    </row>
    <row r="1019" customFormat="false" ht="57" hidden="false" customHeight="true" outlineLevel="0" collapsed="false">
      <c r="A1019" s="14" t="str">
        <f aca="false">IF(B1019="","","ARG-"&amp;TEXT(ROW()-1,"0000"))</f>
        <v>ARG-1018</v>
      </c>
      <c r="B1019" s="14" t="s">
        <v>5480</v>
      </c>
      <c r="C1019" s="14" t="str">
        <f aca="false">IF(B1019="","",IF(LEFT(B1019,3)="INT","Intramuraal",IF(LEFT(B1019,3)="GVS","GVS","")))</f>
        <v>GVS</v>
      </c>
      <c r="D1019" s="14" t="str">
        <f aca="false">IF(B1019="","",IFERROR(INDEX(Intramuraal!$F:$F,MATCH(B1019,Intramuraal!$A:$A,0)),IFERROR(INDEX(GVS!$F:$F,MATCH(B1019,GVS!$A:$A,0)),"onbekend ID")))</f>
        <v>pitolisant (Ozawade®)</v>
      </c>
      <c r="E1019" s="15" t="n">
        <f aca="false">IF(B1019="","",IFERROR(IF(INDEX(Intramuraal!$C:$C,MATCH(B1019,Intramuraal!$A:$A,0))="","",INDEX(Intramuraal!$C:$C,MATCH(B1019,Intramuraal!$A:$A,0))),IFERROR(IF(INDEX(GVS!$C:$C,MATCH(B1019,GVS!$A:$A,0))="","",INDEX(GVS!$C:$C,MATCH(B1019,GVS!$A:$A,0))),"")))</f>
        <v>44691</v>
      </c>
      <c r="F1019" s="14" t="str">
        <f aca="false">IF(B1019="","",IFERROR(IF(INDEX(Intramuraal!$J:$J,MATCH(B1019,Intramuraal!$A:$A,0))="","",INDEX(Intramuraal!$J:$J,MATCH(B1019,Intramuraal!$A:$A,0))),IFERROR(IF(INDEX(GVS!$J:$J,MATCH(B1019,GVS!$A:$A,0))="","",INDEX(GVS!$J:$J,MATCH(B1019,GVS!$A:$A,0))),"")))</f>
        <v>Neurologie</v>
      </c>
      <c r="G1019" s="14" t="str">
        <f aca="false">IF(B1019="","",IFERROR(IF(INDEX(Intramuraal!$N:$N,MATCH(B1019,Intramuraal!$A:$A,0))="","",INDEX(Intramuraal!$N:$N,MATCH(B1019,Intramuraal!$A:$A,0))),IFERROR(IF(INDEX(GVS!$N:$N,MATCH(B1019,GVS!$A:$A,0))="","",INDEX(GVS!$N:$N,MATCH(B1019,GVS!$A:$A,0))),"")))</f>
        <v>Niet-oncologisch (zie Indicatie)</v>
      </c>
      <c r="H1019" s="14" t="str">
        <f aca="false">IF(B1019="","",IFERROR(IF(INDEX(Intramuraal!$O:$O,MATCH(B1019,Intramuraal!$A:$A,0))="","",INDEX(Intramuraal!$O:$O,MATCH(B1019,Intramuraal!$A:$A,0))),IFERROR(IF(INDEX(GVS!$O:$O,MATCH(B1019,GVS!$A:$A,0))="","",INDEX(GVS!$O:$O,MATCH(B1019,GVS!$A:$A,0))),"")))</f>
        <v>2e lijn</v>
      </c>
      <c r="I1019" s="14" t="s">
        <v>7574</v>
      </c>
      <c r="J1019" s="14" t="s">
        <v>10667</v>
      </c>
      <c r="K1019" s="16" t="s">
        <v>11312</v>
      </c>
      <c r="L1019" s="14" t="s">
        <v>7566</v>
      </c>
      <c r="M1019" s="14" t="s">
        <v>7536</v>
      </c>
      <c r="N1019" s="16" t="s">
        <v>11313</v>
      </c>
      <c r="O1019" s="14" t="s">
        <v>7607</v>
      </c>
      <c r="P1019" s="14" t="s">
        <v>11314</v>
      </c>
      <c r="Q1019" s="16"/>
      <c r="R1019" s="14" t="s">
        <v>11315</v>
      </c>
      <c r="S1019" s="14" t="s">
        <v>11255</v>
      </c>
      <c r="T1019" s="15" t="n">
        <v>46290</v>
      </c>
      <c r="U1019" s="14" t="s">
        <v>168</v>
      </c>
    </row>
    <row r="1020" customFormat="false" ht="45.75" hidden="false" customHeight="true" outlineLevel="0" collapsed="false">
      <c r="A1020" s="14" t="str">
        <f aca="false">IF(B1020="","","ARG-"&amp;TEXT(ROW()-1,"0000"))</f>
        <v>ARG-1019</v>
      </c>
      <c r="B1020" s="14" t="s">
        <v>5480</v>
      </c>
      <c r="C1020" s="14" t="str">
        <f aca="false">IF(B1020="","",IF(LEFT(B1020,3)="INT","Intramuraal",IF(LEFT(B1020,3)="GVS","GVS","")))</f>
        <v>GVS</v>
      </c>
      <c r="D1020" s="14" t="str">
        <f aca="false">IF(B1020="","",IFERROR(INDEX(Intramuraal!$F:$F,MATCH(B1020,Intramuraal!$A:$A,0)),IFERROR(INDEX(GVS!$F:$F,MATCH(B1020,GVS!$A:$A,0)),"onbekend ID")))</f>
        <v>pitolisant (Ozawade®)</v>
      </c>
      <c r="E1020" s="15" t="n">
        <f aca="false">IF(B1020="","",IFERROR(IF(INDEX(Intramuraal!$C:$C,MATCH(B1020,Intramuraal!$A:$A,0))="","",INDEX(Intramuraal!$C:$C,MATCH(B1020,Intramuraal!$A:$A,0))),IFERROR(IF(INDEX(GVS!$C:$C,MATCH(B1020,GVS!$A:$A,0))="","",INDEX(GVS!$C:$C,MATCH(B1020,GVS!$A:$A,0))),"")))</f>
        <v>44691</v>
      </c>
      <c r="F1020" s="14" t="str">
        <f aca="false">IF(B1020="","",IFERROR(IF(INDEX(Intramuraal!$J:$J,MATCH(B1020,Intramuraal!$A:$A,0))="","",INDEX(Intramuraal!$J:$J,MATCH(B1020,Intramuraal!$A:$A,0))),IFERROR(IF(INDEX(GVS!$J:$J,MATCH(B1020,GVS!$A:$A,0))="","",INDEX(GVS!$J:$J,MATCH(B1020,GVS!$A:$A,0))),"")))</f>
        <v>Neurologie</v>
      </c>
      <c r="G1020" s="14" t="str">
        <f aca="false">IF(B1020="","",IFERROR(IF(INDEX(Intramuraal!$N:$N,MATCH(B1020,Intramuraal!$A:$A,0))="","",INDEX(Intramuraal!$N:$N,MATCH(B1020,Intramuraal!$A:$A,0))),IFERROR(IF(INDEX(GVS!$N:$N,MATCH(B1020,GVS!$A:$A,0))="","",INDEX(GVS!$N:$N,MATCH(B1020,GVS!$A:$A,0))),"")))</f>
        <v>Niet-oncologisch (zie Indicatie)</v>
      </c>
      <c r="H1020" s="14" t="str">
        <f aca="false">IF(B1020="","",IFERROR(IF(INDEX(Intramuraal!$O:$O,MATCH(B1020,Intramuraal!$A:$A,0))="","",INDEX(Intramuraal!$O:$O,MATCH(B1020,Intramuraal!$A:$A,0))),IFERROR(IF(INDEX(GVS!$O:$O,MATCH(B1020,GVS!$A:$A,0))="","",INDEX(GVS!$O:$O,MATCH(B1020,GVS!$A:$A,0))),"")))</f>
        <v>2e lijn</v>
      </c>
      <c r="I1020" s="14" t="s">
        <v>7532</v>
      </c>
      <c r="J1020" s="14" t="s">
        <v>7564</v>
      </c>
      <c r="K1020" s="16" t="s">
        <v>11316</v>
      </c>
      <c r="L1020" s="14" t="s">
        <v>7566</v>
      </c>
      <c r="M1020" s="14" t="s">
        <v>7550</v>
      </c>
      <c r="N1020" s="16" t="s">
        <v>11317</v>
      </c>
      <c r="O1020" s="14" t="s">
        <v>7607</v>
      </c>
      <c r="P1020" s="14" t="s">
        <v>11318</v>
      </c>
      <c r="Q1020" s="16"/>
      <c r="R1020" s="14" t="s">
        <v>11319</v>
      </c>
      <c r="S1020" s="14" t="s">
        <v>11255</v>
      </c>
      <c r="T1020" s="15" t="n">
        <v>46290</v>
      </c>
      <c r="U1020" s="14" t="s">
        <v>168</v>
      </c>
    </row>
    <row r="1021" customFormat="false" ht="90.75" hidden="false" customHeight="true" outlineLevel="0" collapsed="false">
      <c r="A1021" s="14" t="str">
        <f aca="false">IF(B1021="","","ARG-"&amp;TEXT(ROW()-1,"0000"))</f>
        <v>ARG-1020</v>
      </c>
      <c r="B1021" s="14" t="s">
        <v>5494</v>
      </c>
      <c r="C1021" s="14" t="str">
        <f aca="false">IF(B1021="","",IF(LEFT(B1021,3)="INT","Intramuraal",IF(LEFT(B1021,3)="GVS","GVS","")))</f>
        <v>GVS</v>
      </c>
      <c r="D1021" s="14" t="str">
        <f aca="false">IF(B1021="","",IFERROR(INDEX(Intramuraal!$F:$F,MATCH(B1021,Intramuraal!$A:$A,0)),IFERROR(INDEX(GVS!$F:$F,MATCH(B1021,GVS!$A:$A,0)),"onbekend ID")))</f>
        <v>uitbreiding bijlage 2-voorwaarden GLP-1 receptoragonisten</v>
      </c>
      <c r="E1021" s="15" t="n">
        <f aca="false">IF(B1021="","",IFERROR(IF(INDEX(Intramuraal!$C:$C,MATCH(B1021,Intramuraal!$A:$A,0))="","",INDEX(Intramuraal!$C:$C,MATCH(B1021,Intramuraal!$A:$A,0))),IFERROR(IF(INDEX(GVS!$C:$C,MATCH(B1021,GVS!$A:$A,0))="","",INDEX(GVS!$C:$C,MATCH(B1021,GVS!$A:$A,0))),"")))</f>
        <v>44697</v>
      </c>
      <c r="F1021" s="14" t="str">
        <f aca="false">IF(B1021="","",IFERROR(IF(INDEX(Intramuraal!$J:$J,MATCH(B1021,Intramuraal!$A:$A,0))="","",INDEX(Intramuraal!$J:$J,MATCH(B1021,Intramuraal!$A:$A,0))),IFERROR(IF(INDEX(GVS!$J:$J,MATCH(B1021,GVS!$A:$A,0))="","",INDEX(GVS!$J:$J,MATCH(B1021,GVS!$A:$A,0))),"")))</f>
        <v>Overig</v>
      </c>
      <c r="G1021" s="14" t="str">
        <f aca="false">IF(B1021="","",IFERROR(IF(INDEX(Intramuraal!$N:$N,MATCH(B1021,Intramuraal!$A:$A,0))="","",INDEX(Intramuraal!$N:$N,MATCH(B1021,Intramuraal!$A:$A,0))),IFERROR(IF(INDEX(GVS!$N:$N,MATCH(B1021,GVS!$A:$A,0))="","",INDEX(GVS!$N:$N,MATCH(B1021,GVS!$A:$A,0))),"")))</f>
        <v>Niet-oncologisch (zie Indicatie)</v>
      </c>
      <c r="H1021" s="14" t="str">
        <f aca="false">IF(B1021="","",IFERROR(IF(INDEX(Intramuraal!$O:$O,MATCH(B1021,Intramuraal!$A:$A,0))="","",INDEX(Intramuraal!$O:$O,MATCH(B1021,Intramuraal!$A:$A,0))),IFERROR(IF(INDEX(GVS!$O:$O,MATCH(B1021,GVS!$A:$A,0))="","",INDEX(GVS!$O:$O,MATCH(B1021,GVS!$A:$A,0))),"")))</f>
        <v>Meerdere lijnen / indicatiebreed</v>
      </c>
      <c r="I1021" s="14" t="s">
        <v>7532</v>
      </c>
      <c r="J1021" s="14" t="s">
        <v>7533</v>
      </c>
      <c r="K1021" s="16" t="s">
        <v>11320</v>
      </c>
      <c r="L1021" s="14" t="s">
        <v>7535</v>
      </c>
      <c r="M1021" s="14" t="s">
        <v>7536</v>
      </c>
      <c r="N1021" s="16" t="s">
        <v>11321</v>
      </c>
      <c r="O1021" s="14" t="s">
        <v>7633</v>
      </c>
      <c r="P1021" s="14" t="s">
        <v>11322</v>
      </c>
      <c r="Q1021" s="16"/>
      <c r="R1021" s="14" t="s">
        <v>11323</v>
      </c>
      <c r="S1021" s="14" t="s">
        <v>11255</v>
      </c>
      <c r="T1021" s="15" t="n">
        <v>46290</v>
      </c>
      <c r="U1021" s="14" t="s">
        <v>168</v>
      </c>
    </row>
    <row r="1022" customFormat="false" ht="57" hidden="false" customHeight="true" outlineLevel="0" collapsed="false">
      <c r="A1022" s="14" t="str">
        <f aca="false">IF(B1022="","","ARG-"&amp;TEXT(ROW()-1,"0000"))</f>
        <v>ARG-1021</v>
      </c>
      <c r="B1022" s="14" t="s">
        <v>5494</v>
      </c>
      <c r="C1022" s="14" t="str">
        <f aca="false">IF(B1022="","",IF(LEFT(B1022,3)="INT","Intramuraal",IF(LEFT(B1022,3)="GVS","GVS","")))</f>
        <v>GVS</v>
      </c>
      <c r="D1022" s="14" t="str">
        <f aca="false">IF(B1022="","",IFERROR(INDEX(Intramuraal!$F:$F,MATCH(B1022,Intramuraal!$A:$A,0)),IFERROR(INDEX(GVS!$F:$F,MATCH(B1022,GVS!$A:$A,0)),"onbekend ID")))</f>
        <v>uitbreiding bijlage 2-voorwaarden GLP-1 receptoragonisten</v>
      </c>
      <c r="E1022" s="15" t="n">
        <f aca="false">IF(B1022="","",IFERROR(IF(INDEX(Intramuraal!$C:$C,MATCH(B1022,Intramuraal!$A:$A,0))="","",INDEX(Intramuraal!$C:$C,MATCH(B1022,Intramuraal!$A:$A,0))),IFERROR(IF(INDEX(GVS!$C:$C,MATCH(B1022,GVS!$A:$A,0))="","",INDEX(GVS!$C:$C,MATCH(B1022,GVS!$A:$A,0))),"")))</f>
        <v>44697</v>
      </c>
      <c r="F1022" s="14" t="str">
        <f aca="false">IF(B1022="","",IFERROR(IF(INDEX(Intramuraal!$J:$J,MATCH(B1022,Intramuraal!$A:$A,0))="","",INDEX(Intramuraal!$J:$J,MATCH(B1022,Intramuraal!$A:$A,0))),IFERROR(IF(INDEX(GVS!$J:$J,MATCH(B1022,GVS!$A:$A,0))="","",INDEX(GVS!$J:$J,MATCH(B1022,GVS!$A:$A,0))),"")))</f>
        <v>Overig</v>
      </c>
      <c r="G1022" s="14" t="str">
        <f aca="false">IF(B1022="","",IFERROR(IF(INDEX(Intramuraal!$N:$N,MATCH(B1022,Intramuraal!$A:$A,0))="","",INDEX(Intramuraal!$N:$N,MATCH(B1022,Intramuraal!$A:$A,0))),IFERROR(IF(INDEX(GVS!$N:$N,MATCH(B1022,GVS!$A:$A,0))="","",INDEX(GVS!$N:$N,MATCH(B1022,GVS!$A:$A,0))),"")))</f>
        <v>Niet-oncologisch (zie Indicatie)</v>
      </c>
      <c r="H1022" s="14" t="str">
        <f aca="false">IF(B1022="","",IFERROR(IF(INDEX(Intramuraal!$O:$O,MATCH(B1022,Intramuraal!$A:$A,0))="","",INDEX(Intramuraal!$O:$O,MATCH(B1022,Intramuraal!$A:$A,0))),IFERROR(IF(INDEX(GVS!$O:$O,MATCH(B1022,GVS!$A:$A,0))="","",INDEX(GVS!$O:$O,MATCH(B1022,GVS!$A:$A,0))),"")))</f>
        <v>Meerdere lijnen / indicatiebreed</v>
      </c>
      <c r="I1022" s="14" t="s">
        <v>7532</v>
      </c>
      <c r="J1022" s="14" t="s">
        <v>7599</v>
      </c>
      <c r="K1022" s="16" t="s">
        <v>11324</v>
      </c>
      <c r="L1022" s="14" t="s">
        <v>7586</v>
      </c>
      <c r="M1022" s="14" t="s">
        <v>7536</v>
      </c>
      <c r="N1022" s="16" t="s">
        <v>11325</v>
      </c>
      <c r="O1022" s="14" t="s">
        <v>7633</v>
      </c>
      <c r="P1022" s="14" t="s">
        <v>11326</v>
      </c>
      <c r="Q1022" s="16"/>
      <c r="R1022" s="14" t="s">
        <v>11327</v>
      </c>
      <c r="S1022" s="14" t="s">
        <v>11255</v>
      </c>
      <c r="T1022" s="15" t="n">
        <v>46290</v>
      </c>
      <c r="U1022" s="14" t="s">
        <v>168</v>
      </c>
    </row>
    <row r="1023" customFormat="false" ht="79.5" hidden="false" customHeight="true" outlineLevel="0" collapsed="false">
      <c r="A1023" s="14" t="str">
        <f aca="false">IF(B1023="","","ARG-"&amp;TEXT(ROW()-1,"0000"))</f>
        <v>ARG-1022</v>
      </c>
      <c r="B1023" s="14" t="s">
        <v>5494</v>
      </c>
      <c r="C1023" s="14" t="str">
        <f aca="false">IF(B1023="","",IF(LEFT(B1023,3)="INT","Intramuraal",IF(LEFT(B1023,3)="GVS","GVS","")))</f>
        <v>GVS</v>
      </c>
      <c r="D1023" s="14" t="str">
        <f aca="false">IF(B1023="","",IFERROR(INDEX(Intramuraal!$F:$F,MATCH(B1023,Intramuraal!$A:$A,0)),IFERROR(INDEX(GVS!$F:$F,MATCH(B1023,GVS!$A:$A,0)),"onbekend ID")))</f>
        <v>uitbreiding bijlage 2-voorwaarden GLP-1 receptoragonisten</v>
      </c>
      <c r="E1023" s="15" t="n">
        <f aca="false">IF(B1023="","",IFERROR(IF(INDEX(Intramuraal!$C:$C,MATCH(B1023,Intramuraal!$A:$A,0))="","",INDEX(Intramuraal!$C:$C,MATCH(B1023,Intramuraal!$A:$A,0))),IFERROR(IF(INDEX(GVS!$C:$C,MATCH(B1023,GVS!$A:$A,0))="","",INDEX(GVS!$C:$C,MATCH(B1023,GVS!$A:$A,0))),"")))</f>
        <v>44697</v>
      </c>
      <c r="F1023" s="14" t="str">
        <f aca="false">IF(B1023="","",IFERROR(IF(INDEX(Intramuraal!$J:$J,MATCH(B1023,Intramuraal!$A:$A,0))="","",INDEX(Intramuraal!$J:$J,MATCH(B1023,Intramuraal!$A:$A,0))),IFERROR(IF(INDEX(GVS!$J:$J,MATCH(B1023,GVS!$A:$A,0))="","",INDEX(GVS!$J:$J,MATCH(B1023,GVS!$A:$A,0))),"")))</f>
        <v>Overig</v>
      </c>
      <c r="G1023" s="14" t="str">
        <f aca="false">IF(B1023="","",IFERROR(IF(INDEX(Intramuraal!$N:$N,MATCH(B1023,Intramuraal!$A:$A,0))="","",INDEX(Intramuraal!$N:$N,MATCH(B1023,Intramuraal!$A:$A,0))),IFERROR(IF(INDEX(GVS!$N:$N,MATCH(B1023,GVS!$A:$A,0))="","",INDEX(GVS!$N:$N,MATCH(B1023,GVS!$A:$A,0))),"")))</f>
        <v>Niet-oncologisch (zie Indicatie)</v>
      </c>
      <c r="H1023" s="14" t="str">
        <f aca="false">IF(B1023="","",IFERROR(IF(INDEX(Intramuraal!$O:$O,MATCH(B1023,Intramuraal!$A:$A,0))="","",INDEX(Intramuraal!$O:$O,MATCH(B1023,Intramuraal!$A:$A,0))),IFERROR(IF(INDEX(GVS!$O:$O,MATCH(B1023,GVS!$A:$A,0))="","",INDEX(GVS!$O:$O,MATCH(B1023,GVS!$A:$A,0))),"")))</f>
        <v>Meerdere lijnen / indicatiebreed</v>
      </c>
      <c r="I1023" s="14" t="s">
        <v>7574</v>
      </c>
      <c r="J1023" s="14" t="s">
        <v>10667</v>
      </c>
      <c r="K1023" s="16" t="s">
        <v>11328</v>
      </c>
      <c r="L1023" s="14" t="s">
        <v>7566</v>
      </c>
      <c r="M1023" s="14" t="s">
        <v>7543</v>
      </c>
      <c r="N1023" s="16" t="s">
        <v>11329</v>
      </c>
      <c r="O1023" s="14" t="s">
        <v>7607</v>
      </c>
      <c r="P1023" s="14" t="s">
        <v>11330</v>
      </c>
      <c r="Q1023" s="16"/>
      <c r="R1023" s="14" t="s">
        <v>11331</v>
      </c>
      <c r="S1023" s="14" t="s">
        <v>11255</v>
      </c>
      <c r="T1023" s="15" t="n">
        <v>46290</v>
      </c>
      <c r="U1023" s="14" t="s">
        <v>168</v>
      </c>
    </row>
    <row r="1024" customFormat="false" ht="79.5" hidden="false" customHeight="true" outlineLevel="0" collapsed="false">
      <c r="A1024" s="14" t="str">
        <f aca="false">IF(B1024="","","ARG-"&amp;TEXT(ROW()-1,"0000"))</f>
        <v>ARG-1023</v>
      </c>
      <c r="B1024" s="14" t="s">
        <v>5552</v>
      </c>
      <c r="C1024" s="14" t="str">
        <f aca="false">IF(B1024="","",IF(LEFT(B1024,3)="INT","Intramuraal",IF(LEFT(B1024,3)="GVS","GVS","")))</f>
        <v>GVS</v>
      </c>
      <c r="D1024" s="14" t="str">
        <f aca="false">IF(B1024="","",IFERROR(INDEX(Intramuraal!$F:$F,MATCH(B1024,Intramuraal!$A:$A,0)),IFERROR(INDEX(GVS!$F:$F,MATCH(B1024,GVS!$A:$A,0)),"onbekend ID")))</f>
        <v>cannabidiol (Epidyolex®)</v>
      </c>
      <c r="E1024" s="15" t="n">
        <f aca="false">IF(B1024="","",IFERROR(IF(INDEX(Intramuraal!$C:$C,MATCH(B1024,Intramuraal!$A:$A,0))="","",INDEX(Intramuraal!$C:$C,MATCH(B1024,Intramuraal!$A:$A,0))),IFERROR(IF(INDEX(GVS!$C:$C,MATCH(B1024,GVS!$A:$A,0))="","",INDEX(GVS!$C:$C,MATCH(B1024,GVS!$A:$A,0))),"")))</f>
        <v>44746</v>
      </c>
      <c r="F1024" s="14" t="str">
        <f aca="false">IF(B1024="","",IFERROR(IF(INDEX(Intramuraal!$J:$J,MATCH(B1024,Intramuraal!$A:$A,0))="","",INDEX(Intramuraal!$J:$J,MATCH(B1024,Intramuraal!$A:$A,0))),IFERROR(IF(INDEX(GVS!$J:$J,MATCH(B1024,GVS!$A:$A,0))="","",INDEX(GVS!$J:$J,MATCH(B1024,GVS!$A:$A,0))),"")))</f>
        <v>Neurologie</v>
      </c>
      <c r="G1024" s="14" t="str">
        <f aca="false">IF(B1024="","",IFERROR(IF(INDEX(Intramuraal!$N:$N,MATCH(B1024,Intramuraal!$A:$A,0))="","",INDEX(Intramuraal!$N:$N,MATCH(B1024,Intramuraal!$A:$A,0))),IFERROR(IF(INDEX(GVS!$N:$N,MATCH(B1024,GVS!$A:$A,0))="","",INDEX(GVS!$N:$N,MATCH(B1024,GVS!$A:$A,0))),"")))</f>
        <v>Niet-oncologisch (zie Indicatie)</v>
      </c>
      <c r="H1024" s="14" t="str">
        <f aca="false">IF(B1024="","",IFERROR(IF(INDEX(Intramuraal!$O:$O,MATCH(B1024,Intramuraal!$A:$A,0))="","",INDEX(Intramuraal!$O:$O,MATCH(B1024,Intramuraal!$A:$A,0))),IFERROR(IF(INDEX(GVS!$O:$O,MATCH(B1024,GVS!$A:$A,0))="","",INDEX(GVS!$O:$O,MATCH(B1024,GVS!$A:$A,0))),"")))</f>
        <v>3e lijn of later</v>
      </c>
      <c r="I1024" s="14" t="s">
        <v>7532</v>
      </c>
      <c r="J1024" s="14" t="s">
        <v>7678</v>
      </c>
      <c r="K1024" s="16" t="s">
        <v>11332</v>
      </c>
      <c r="L1024" s="14" t="s">
        <v>7535</v>
      </c>
      <c r="M1024" s="14" t="s">
        <v>7536</v>
      </c>
      <c r="N1024" s="16" t="s">
        <v>11333</v>
      </c>
      <c r="O1024" s="14" t="s">
        <v>7607</v>
      </c>
      <c r="P1024" s="14" t="s">
        <v>11334</v>
      </c>
      <c r="Q1024" s="16"/>
      <c r="R1024" s="14" t="s">
        <v>11335</v>
      </c>
      <c r="S1024" s="14" t="s">
        <v>11336</v>
      </c>
      <c r="T1024" s="15" t="n">
        <v>46290</v>
      </c>
      <c r="U1024" s="14" t="s">
        <v>168</v>
      </c>
    </row>
    <row r="1025" customFormat="false" ht="68.25" hidden="false" customHeight="true" outlineLevel="0" collapsed="false">
      <c r="A1025" s="14" t="str">
        <f aca="false">IF(B1025="","","ARG-"&amp;TEXT(ROW()-1,"0000"))</f>
        <v>ARG-1024</v>
      </c>
      <c r="B1025" s="14" t="s">
        <v>5552</v>
      </c>
      <c r="C1025" s="14" t="str">
        <f aca="false">IF(B1025="","",IF(LEFT(B1025,3)="INT","Intramuraal",IF(LEFT(B1025,3)="GVS","GVS","")))</f>
        <v>GVS</v>
      </c>
      <c r="D1025" s="14" t="str">
        <f aca="false">IF(B1025="","",IFERROR(INDEX(Intramuraal!$F:$F,MATCH(B1025,Intramuraal!$A:$A,0)),IFERROR(INDEX(GVS!$F:$F,MATCH(B1025,GVS!$A:$A,0)),"onbekend ID")))</f>
        <v>cannabidiol (Epidyolex®)</v>
      </c>
      <c r="E1025" s="15" t="n">
        <f aca="false">IF(B1025="","",IFERROR(IF(INDEX(Intramuraal!$C:$C,MATCH(B1025,Intramuraal!$A:$A,0))="","",INDEX(Intramuraal!$C:$C,MATCH(B1025,Intramuraal!$A:$A,0))),IFERROR(IF(INDEX(GVS!$C:$C,MATCH(B1025,GVS!$A:$A,0))="","",INDEX(GVS!$C:$C,MATCH(B1025,GVS!$A:$A,0))),"")))</f>
        <v>44746</v>
      </c>
      <c r="F1025" s="14" t="str">
        <f aca="false">IF(B1025="","",IFERROR(IF(INDEX(Intramuraal!$J:$J,MATCH(B1025,Intramuraal!$A:$A,0))="","",INDEX(Intramuraal!$J:$J,MATCH(B1025,Intramuraal!$A:$A,0))),IFERROR(IF(INDEX(GVS!$J:$J,MATCH(B1025,GVS!$A:$A,0))="","",INDEX(GVS!$J:$J,MATCH(B1025,GVS!$A:$A,0))),"")))</f>
        <v>Neurologie</v>
      </c>
      <c r="G1025" s="14" t="str">
        <f aca="false">IF(B1025="","",IFERROR(IF(INDEX(Intramuraal!$N:$N,MATCH(B1025,Intramuraal!$A:$A,0))="","",INDEX(Intramuraal!$N:$N,MATCH(B1025,Intramuraal!$A:$A,0))),IFERROR(IF(INDEX(GVS!$N:$N,MATCH(B1025,GVS!$A:$A,0))="","",INDEX(GVS!$N:$N,MATCH(B1025,GVS!$A:$A,0))),"")))</f>
        <v>Niet-oncologisch (zie Indicatie)</v>
      </c>
      <c r="H1025" s="14" t="str">
        <f aca="false">IF(B1025="","",IFERROR(IF(INDEX(Intramuraal!$O:$O,MATCH(B1025,Intramuraal!$A:$A,0))="","",INDEX(Intramuraal!$O:$O,MATCH(B1025,Intramuraal!$A:$A,0))),IFERROR(IF(INDEX(GVS!$O:$O,MATCH(B1025,GVS!$A:$A,0))="","",INDEX(GVS!$O:$O,MATCH(B1025,GVS!$A:$A,0))),"")))</f>
        <v>3e lijn of later</v>
      </c>
      <c r="I1025" s="14" t="s">
        <v>7580</v>
      </c>
      <c r="J1025" s="14" t="s">
        <v>7559</v>
      </c>
      <c r="K1025" s="16" t="s">
        <v>11337</v>
      </c>
      <c r="L1025" s="14" t="s">
        <v>7549</v>
      </c>
      <c r="M1025" s="14" t="s">
        <v>7536</v>
      </c>
      <c r="N1025" s="16" t="s">
        <v>11338</v>
      </c>
      <c r="O1025" s="14" t="s">
        <v>7784</v>
      </c>
      <c r="P1025" s="14" t="s">
        <v>11339</v>
      </c>
      <c r="Q1025" s="16"/>
      <c r="R1025" s="14" t="s">
        <v>11340</v>
      </c>
      <c r="S1025" s="14" t="s">
        <v>11336</v>
      </c>
      <c r="T1025" s="15" t="n">
        <v>46290</v>
      </c>
      <c r="U1025" s="14" t="s">
        <v>168</v>
      </c>
    </row>
    <row r="1026" customFormat="false" ht="79.5" hidden="false" customHeight="true" outlineLevel="0" collapsed="false">
      <c r="A1026" s="14" t="str">
        <f aca="false">IF(B1026="","","ARG-"&amp;TEXT(ROW()-1,"0000"))</f>
        <v>ARG-1025</v>
      </c>
      <c r="B1026" s="14" t="s">
        <v>5552</v>
      </c>
      <c r="C1026" s="14" t="str">
        <f aca="false">IF(B1026="","",IF(LEFT(B1026,3)="INT","Intramuraal",IF(LEFT(B1026,3)="GVS","GVS","")))</f>
        <v>GVS</v>
      </c>
      <c r="D1026" s="14" t="str">
        <f aca="false">IF(B1026="","",IFERROR(INDEX(Intramuraal!$F:$F,MATCH(B1026,Intramuraal!$A:$A,0)),IFERROR(INDEX(GVS!$F:$F,MATCH(B1026,GVS!$A:$A,0)),"onbekend ID")))</f>
        <v>cannabidiol (Epidyolex®)</v>
      </c>
      <c r="E1026" s="15" t="n">
        <f aca="false">IF(B1026="","",IFERROR(IF(INDEX(Intramuraal!$C:$C,MATCH(B1026,Intramuraal!$A:$A,0))="","",INDEX(Intramuraal!$C:$C,MATCH(B1026,Intramuraal!$A:$A,0))),IFERROR(IF(INDEX(GVS!$C:$C,MATCH(B1026,GVS!$A:$A,0))="","",INDEX(GVS!$C:$C,MATCH(B1026,GVS!$A:$A,0))),"")))</f>
        <v>44746</v>
      </c>
      <c r="F1026" s="14" t="str">
        <f aca="false">IF(B1026="","",IFERROR(IF(INDEX(Intramuraal!$J:$J,MATCH(B1026,Intramuraal!$A:$A,0))="","",INDEX(Intramuraal!$J:$J,MATCH(B1026,Intramuraal!$A:$A,0))),IFERROR(IF(INDEX(GVS!$J:$J,MATCH(B1026,GVS!$A:$A,0))="","",INDEX(GVS!$J:$J,MATCH(B1026,GVS!$A:$A,0))),"")))</f>
        <v>Neurologie</v>
      </c>
      <c r="G1026" s="14" t="str">
        <f aca="false">IF(B1026="","",IFERROR(IF(INDEX(Intramuraal!$N:$N,MATCH(B1026,Intramuraal!$A:$A,0))="","",INDEX(Intramuraal!$N:$N,MATCH(B1026,Intramuraal!$A:$A,0))),IFERROR(IF(INDEX(GVS!$N:$N,MATCH(B1026,GVS!$A:$A,0))="","",INDEX(GVS!$N:$N,MATCH(B1026,GVS!$A:$A,0))),"")))</f>
        <v>Niet-oncologisch (zie Indicatie)</v>
      </c>
      <c r="H1026" s="14" t="str">
        <f aca="false">IF(B1026="","",IFERROR(IF(INDEX(Intramuraal!$O:$O,MATCH(B1026,Intramuraal!$A:$A,0))="","",INDEX(Intramuraal!$O:$O,MATCH(B1026,Intramuraal!$A:$A,0))),IFERROR(IF(INDEX(GVS!$O:$O,MATCH(B1026,GVS!$A:$A,0))="","",INDEX(GVS!$O:$O,MATCH(B1026,GVS!$A:$A,0))),"")))</f>
        <v>3e lijn of later</v>
      </c>
      <c r="I1026" s="14" t="s">
        <v>7617</v>
      </c>
      <c r="J1026" s="14" t="s">
        <v>7604</v>
      </c>
      <c r="K1026" s="16" t="s">
        <v>11341</v>
      </c>
      <c r="L1026" s="14" t="s">
        <v>7566</v>
      </c>
      <c r="M1026" s="14" t="s">
        <v>7536</v>
      </c>
      <c r="N1026" s="16" t="s">
        <v>11342</v>
      </c>
      <c r="O1026" s="14" t="s">
        <v>7614</v>
      </c>
      <c r="P1026" s="14" t="s">
        <v>11343</v>
      </c>
      <c r="Q1026" s="16"/>
      <c r="R1026" s="14" t="s">
        <v>11344</v>
      </c>
      <c r="S1026" s="14" t="s">
        <v>11336</v>
      </c>
      <c r="T1026" s="15" t="n">
        <v>46290</v>
      </c>
      <c r="U1026" s="14" t="s">
        <v>168</v>
      </c>
    </row>
    <row r="1027" customFormat="false" ht="57" hidden="false" customHeight="true" outlineLevel="0" collapsed="false">
      <c r="A1027" s="14" t="str">
        <f aca="false">IF(B1027="","","ARG-"&amp;TEXT(ROW()-1,"0000"))</f>
        <v>ARG-1026</v>
      </c>
      <c r="B1027" s="14" t="s">
        <v>5552</v>
      </c>
      <c r="C1027" s="14" t="str">
        <f aca="false">IF(B1027="","",IF(LEFT(B1027,3)="INT","Intramuraal",IF(LEFT(B1027,3)="GVS","GVS","")))</f>
        <v>GVS</v>
      </c>
      <c r="D1027" s="14" t="str">
        <f aca="false">IF(B1027="","",IFERROR(INDEX(Intramuraal!$F:$F,MATCH(B1027,Intramuraal!$A:$A,0)),IFERROR(INDEX(GVS!$F:$F,MATCH(B1027,GVS!$A:$A,0)),"onbekend ID")))</f>
        <v>cannabidiol (Epidyolex®)</v>
      </c>
      <c r="E1027" s="15" t="n">
        <f aca="false">IF(B1027="","",IFERROR(IF(INDEX(Intramuraal!$C:$C,MATCH(B1027,Intramuraal!$A:$A,0))="","",INDEX(Intramuraal!$C:$C,MATCH(B1027,Intramuraal!$A:$A,0))),IFERROR(IF(INDEX(GVS!$C:$C,MATCH(B1027,GVS!$A:$A,0))="","",INDEX(GVS!$C:$C,MATCH(B1027,GVS!$A:$A,0))),"")))</f>
        <v>44746</v>
      </c>
      <c r="F1027" s="14" t="str">
        <f aca="false">IF(B1027="","",IFERROR(IF(INDEX(Intramuraal!$J:$J,MATCH(B1027,Intramuraal!$A:$A,0))="","",INDEX(Intramuraal!$J:$J,MATCH(B1027,Intramuraal!$A:$A,0))),IFERROR(IF(INDEX(GVS!$J:$J,MATCH(B1027,GVS!$A:$A,0))="","",INDEX(GVS!$J:$J,MATCH(B1027,GVS!$A:$A,0))),"")))</f>
        <v>Neurologie</v>
      </c>
      <c r="G1027" s="14" t="str">
        <f aca="false">IF(B1027="","",IFERROR(IF(INDEX(Intramuraal!$N:$N,MATCH(B1027,Intramuraal!$A:$A,0))="","",INDEX(Intramuraal!$N:$N,MATCH(B1027,Intramuraal!$A:$A,0))),IFERROR(IF(INDEX(GVS!$N:$N,MATCH(B1027,GVS!$A:$A,0))="","",INDEX(GVS!$N:$N,MATCH(B1027,GVS!$A:$A,0))),"")))</f>
        <v>Niet-oncologisch (zie Indicatie)</v>
      </c>
      <c r="H1027" s="14" t="str">
        <f aca="false">IF(B1027="","",IFERROR(IF(INDEX(Intramuraal!$O:$O,MATCH(B1027,Intramuraal!$A:$A,0))="","",INDEX(Intramuraal!$O:$O,MATCH(B1027,Intramuraal!$A:$A,0))),IFERROR(IF(INDEX(GVS!$O:$O,MATCH(B1027,GVS!$A:$A,0))="","",INDEX(GVS!$O:$O,MATCH(B1027,GVS!$A:$A,0))),"")))</f>
        <v>3e lijn of later</v>
      </c>
      <c r="I1027" s="14" t="s">
        <v>7658</v>
      </c>
      <c r="J1027" s="14" t="s">
        <v>7659</v>
      </c>
      <c r="K1027" s="16" t="s">
        <v>11345</v>
      </c>
      <c r="L1027" s="14" t="s">
        <v>7566</v>
      </c>
      <c r="M1027" s="14" t="s">
        <v>7543</v>
      </c>
      <c r="N1027" s="16" t="s">
        <v>11346</v>
      </c>
      <c r="O1027" s="14" t="s">
        <v>7662</v>
      </c>
      <c r="P1027" s="14" t="s">
        <v>11347</v>
      </c>
      <c r="Q1027" s="16"/>
      <c r="R1027" s="14" t="s">
        <v>11348</v>
      </c>
      <c r="S1027" s="14" t="s">
        <v>11336</v>
      </c>
      <c r="T1027" s="15" t="n">
        <v>46290</v>
      </c>
      <c r="U1027" s="14" t="s">
        <v>168</v>
      </c>
    </row>
    <row r="1028" customFormat="false" ht="90.75" hidden="false" customHeight="true" outlineLevel="0" collapsed="false">
      <c r="A1028" s="14" t="str">
        <f aca="false">IF(B1028="","","ARG-"&amp;TEXT(ROW()-1,"0000"))</f>
        <v>ARG-1027</v>
      </c>
      <c r="B1028" s="14" t="s">
        <v>5571</v>
      </c>
      <c r="C1028" s="14" t="str">
        <f aca="false">IF(B1028="","",IF(LEFT(B1028,3)="INT","Intramuraal",IF(LEFT(B1028,3)="GVS","GVS","")))</f>
        <v>GVS</v>
      </c>
      <c r="D1028" s="14" t="str">
        <f aca="false">IF(B1028="","",IFERROR(INDEX(Intramuraal!$F:$F,MATCH(B1028,Intramuraal!$A:$A,0)),IFERROR(INDEX(GVS!$F:$F,MATCH(B1028,GVS!$A:$A,0)),"onbekend ID")))</f>
        <v>bempedoïnezuur (Nilemdo®)</v>
      </c>
      <c r="E1028" s="15" t="n">
        <f aca="false">IF(B1028="","",IFERROR(IF(INDEX(Intramuraal!$C:$C,MATCH(B1028,Intramuraal!$A:$A,0))="","",INDEX(Intramuraal!$C:$C,MATCH(B1028,Intramuraal!$A:$A,0))),IFERROR(IF(INDEX(GVS!$C:$C,MATCH(B1028,GVS!$A:$A,0))="","",INDEX(GVS!$C:$C,MATCH(B1028,GVS!$A:$A,0))),"")))</f>
        <v>44747</v>
      </c>
      <c r="F1028" s="14" t="str">
        <f aca="false">IF(B1028="","",IFERROR(IF(INDEX(Intramuraal!$J:$J,MATCH(B1028,Intramuraal!$A:$A,0))="","",INDEX(Intramuraal!$J:$J,MATCH(B1028,Intramuraal!$A:$A,0))),IFERROR(IF(INDEX(GVS!$J:$J,MATCH(B1028,GVS!$A:$A,0))="","",INDEX(GVS!$J:$J,MATCH(B1028,GVS!$A:$A,0))),"")))</f>
        <v>Stofwisseling / endocrinologie / zeldzaam</v>
      </c>
      <c r="G1028" s="14" t="str">
        <f aca="false">IF(B1028="","",IFERROR(IF(INDEX(Intramuraal!$N:$N,MATCH(B1028,Intramuraal!$A:$A,0))="","",INDEX(Intramuraal!$N:$N,MATCH(B1028,Intramuraal!$A:$A,0))),IFERROR(IF(INDEX(GVS!$N:$N,MATCH(B1028,GVS!$A:$A,0))="","",INDEX(GVS!$N:$N,MATCH(B1028,GVS!$A:$A,0))),"")))</f>
        <v>Niet-oncologisch (zie Indicatie)</v>
      </c>
      <c r="H1028" s="14" t="str">
        <f aca="false">IF(B1028="","",IFERROR(IF(INDEX(Intramuraal!$O:$O,MATCH(B1028,Intramuraal!$A:$A,0))="","",INDEX(Intramuraal!$O:$O,MATCH(B1028,Intramuraal!$A:$A,0))),IFERROR(IF(INDEX(GVS!$O:$O,MATCH(B1028,GVS!$A:$A,0))="","",INDEX(GVS!$O:$O,MATCH(B1028,GVS!$A:$A,0))),"")))</f>
        <v>3e lijn of later</v>
      </c>
      <c r="I1028" s="14" t="s">
        <v>7532</v>
      </c>
      <c r="J1028" s="14" t="s">
        <v>7673</v>
      </c>
      <c r="K1028" s="16" t="s">
        <v>11349</v>
      </c>
      <c r="L1028" s="14" t="s">
        <v>7549</v>
      </c>
      <c r="M1028" s="14" t="s">
        <v>7536</v>
      </c>
      <c r="N1028" s="16" t="s">
        <v>11350</v>
      </c>
      <c r="O1028" s="14" t="s">
        <v>7607</v>
      </c>
      <c r="P1028" s="14" t="s">
        <v>11351</v>
      </c>
      <c r="Q1028" s="16"/>
      <c r="R1028" s="14" t="s">
        <v>11352</v>
      </c>
      <c r="S1028" s="14" t="s">
        <v>11336</v>
      </c>
      <c r="T1028" s="15" t="n">
        <v>46290</v>
      </c>
      <c r="U1028" s="14" t="s">
        <v>168</v>
      </c>
    </row>
    <row r="1029" customFormat="false" ht="79.5" hidden="false" customHeight="true" outlineLevel="0" collapsed="false">
      <c r="A1029" s="14" t="str">
        <f aca="false">IF(B1029="","","ARG-"&amp;TEXT(ROW()-1,"0000"))</f>
        <v>ARG-1028</v>
      </c>
      <c r="B1029" s="14" t="s">
        <v>5571</v>
      </c>
      <c r="C1029" s="14" t="str">
        <f aca="false">IF(B1029="","",IF(LEFT(B1029,3)="INT","Intramuraal",IF(LEFT(B1029,3)="GVS","GVS","")))</f>
        <v>GVS</v>
      </c>
      <c r="D1029" s="14" t="str">
        <f aca="false">IF(B1029="","",IFERROR(INDEX(Intramuraal!$F:$F,MATCH(B1029,Intramuraal!$A:$A,0)),IFERROR(INDEX(GVS!$F:$F,MATCH(B1029,GVS!$A:$A,0)),"onbekend ID")))</f>
        <v>bempedoïnezuur (Nilemdo®)</v>
      </c>
      <c r="E1029" s="15" t="n">
        <f aca="false">IF(B1029="","",IFERROR(IF(INDEX(Intramuraal!$C:$C,MATCH(B1029,Intramuraal!$A:$A,0))="","",INDEX(Intramuraal!$C:$C,MATCH(B1029,Intramuraal!$A:$A,0))),IFERROR(IF(INDEX(GVS!$C:$C,MATCH(B1029,GVS!$A:$A,0))="","",INDEX(GVS!$C:$C,MATCH(B1029,GVS!$A:$A,0))),"")))</f>
        <v>44747</v>
      </c>
      <c r="F1029" s="14" t="str">
        <f aca="false">IF(B1029="","",IFERROR(IF(INDEX(Intramuraal!$J:$J,MATCH(B1029,Intramuraal!$A:$A,0))="","",INDEX(Intramuraal!$J:$J,MATCH(B1029,Intramuraal!$A:$A,0))),IFERROR(IF(INDEX(GVS!$J:$J,MATCH(B1029,GVS!$A:$A,0))="","",INDEX(GVS!$J:$J,MATCH(B1029,GVS!$A:$A,0))),"")))</f>
        <v>Stofwisseling / endocrinologie / zeldzaam</v>
      </c>
      <c r="G1029" s="14" t="str">
        <f aca="false">IF(B1029="","",IFERROR(IF(INDEX(Intramuraal!$N:$N,MATCH(B1029,Intramuraal!$A:$A,0))="","",INDEX(Intramuraal!$N:$N,MATCH(B1029,Intramuraal!$A:$A,0))),IFERROR(IF(INDEX(GVS!$N:$N,MATCH(B1029,GVS!$A:$A,0))="","",INDEX(GVS!$N:$N,MATCH(B1029,GVS!$A:$A,0))),"")))</f>
        <v>Niet-oncologisch (zie Indicatie)</v>
      </c>
      <c r="H1029" s="14" t="str">
        <f aca="false">IF(B1029="","",IFERROR(IF(INDEX(Intramuraal!$O:$O,MATCH(B1029,Intramuraal!$A:$A,0))="","",INDEX(Intramuraal!$O:$O,MATCH(B1029,Intramuraal!$A:$A,0))),IFERROR(IF(INDEX(GVS!$O:$O,MATCH(B1029,GVS!$A:$A,0))="","",INDEX(GVS!$O:$O,MATCH(B1029,GVS!$A:$A,0))),"")))</f>
        <v>3e lijn of later</v>
      </c>
      <c r="I1029" s="14" t="s">
        <v>7580</v>
      </c>
      <c r="J1029" s="14" t="s">
        <v>7604</v>
      </c>
      <c r="K1029" s="16" t="s">
        <v>11353</v>
      </c>
      <c r="L1029" s="14" t="s">
        <v>7549</v>
      </c>
      <c r="M1029" s="14" t="s">
        <v>7536</v>
      </c>
      <c r="N1029" s="16" t="s">
        <v>11354</v>
      </c>
      <c r="O1029" s="14" t="s">
        <v>7607</v>
      </c>
      <c r="P1029" s="14" t="s">
        <v>11355</v>
      </c>
      <c r="Q1029" s="16"/>
      <c r="R1029" s="14" t="s">
        <v>11356</v>
      </c>
      <c r="S1029" s="14" t="s">
        <v>11336</v>
      </c>
      <c r="T1029" s="15" t="n">
        <v>46290</v>
      </c>
      <c r="U1029" s="14" t="s">
        <v>168</v>
      </c>
    </row>
    <row r="1030" customFormat="false" ht="57" hidden="false" customHeight="true" outlineLevel="0" collapsed="false">
      <c r="A1030" s="14" t="str">
        <f aca="false">IF(B1030="","","ARG-"&amp;TEXT(ROW()-1,"0000"))</f>
        <v>ARG-1029</v>
      </c>
      <c r="B1030" s="14" t="s">
        <v>5571</v>
      </c>
      <c r="C1030" s="14" t="str">
        <f aca="false">IF(B1030="","",IF(LEFT(B1030,3)="INT","Intramuraal",IF(LEFT(B1030,3)="GVS","GVS","")))</f>
        <v>GVS</v>
      </c>
      <c r="D1030" s="14" t="str">
        <f aca="false">IF(B1030="","",IFERROR(INDEX(Intramuraal!$F:$F,MATCH(B1030,Intramuraal!$A:$A,0)),IFERROR(INDEX(GVS!$F:$F,MATCH(B1030,GVS!$A:$A,0)),"onbekend ID")))</f>
        <v>bempedoïnezuur (Nilemdo®)</v>
      </c>
      <c r="E1030" s="15" t="n">
        <f aca="false">IF(B1030="","",IFERROR(IF(INDEX(Intramuraal!$C:$C,MATCH(B1030,Intramuraal!$A:$A,0))="","",INDEX(Intramuraal!$C:$C,MATCH(B1030,Intramuraal!$A:$A,0))),IFERROR(IF(INDEX(GVS!$C:$C,MATCH(B1030,GVS!$A:$A,0))="","",INDEX(GVS!$C:$C,MATCH(B1030,GVS!$A:$A,0))),"")))</f>
        <v>44747</v>
      </c>
      <c r="F1030" s="14" t="str">
        <f aca="false">IF(B1030="","",IFERROR(IF(INDEX(Intramuraal!$J:$J,MATCH(B1030,Intramuraal!$A:$A,0))="","",INDEX(Intramuraal!$J:$J,MATCH(B1030,Intramuraal!$A:$A,0))),IFERROR(IF(INDEX(GVS!$J:$J,MATCH(B1030,GVS!$A:$A,0))="","",INDEX(GVS!$J:$J,MATCH(B1030,GVS!$A:$A,0))),"")))</f>
        <v>Stofwisseling / endocrinologie / zeldzaam</v>
      </c>
      <c r="G1030" s="14" t="str">
        <f aca="false">IF(B1030="","",IFERROR(IF(INDEX(Intramuraal!$N:$N,MATCH(B1030,Intramuraal!$A:$A,0))="","",INDEX(Intramuraal!$N:$N,MATCH(B1030,Intramuraal!$A:$A,0))),IFERROR(IF(INDEX(GVS!$N:$N,MATCH(B1030,GVS!$A:$A,0))="","",INDEX(GVS!$N:$N,MATCH(B1030,GVS!$A:$A,0))),"")))</f>
        <v>Niet-oncologisch (zie Indicatie)</v>
      </c>
      <c r="H1030" s="14" t="str">
        <f aca="false">IF(B1030="","",IFERROR(IF(INDEX(Intramuraal!$O:$O,MATCH(B1030,Intramuraal!$A:$A,0))="","",INDEX(Intramuraal!$O:$O,MATCH(B1030,Intramuraal!$A:$A,0))),IFERROR(IF(INDEX(GVS!$O:$O,MATCH(B1030,GVS!$A:$A,0))="","",INDEX(GVS!$O:$O,MATCH(B1030,GVS!$A:$A,0))),"")))</f>
        <v>3e lijn of later</v>
      </c>
      <c r="I1030" s="14" t="s">
        <v>7617</v>
      </c>
      <c r="J1030" s="14" t="s">
        <v>7621</v>
      </c>
      <c r="K1030" s="16" t="s">
        <v>11357</v>
      </c>
      <c r="L1030" s="14" t="s">
        <v>7566</v>
      </c>
      <c r="M1030" s="14" t="s">
        <v>7543</v>
      </c>
      <c r="N1030" s="16" t="s">
        <v>11358</v>
      </c>
      <c r="O1030" s="14" t="s">
        <v>7614</v>
      </c>
      <c r="P1030" s="14" t="s">
        <v>11359</v>
      </c>
      <c r="Q1030" s="16"/>
      <c r="R1030" s="14" t="s">
        <v>11360</v>
      </c>
      <c r="S1030" s="14" t="s">
        <v>11336</v>
      </c>
      <c r="T1030" s="15" t="n">
        <v>46290</v>
      </c>
      <c r="U1030" s="14" t="s">
        <v>168</v>
      </c>
    </row>
    <row r="1031" customFormat="false" ht="68.25" hidden="false" customHeight="true" outlineLevel="0" collapsed="false">
      <c r="A1031" s="14" t="str">
        <f aca="false">IF(B1031="","","ARG-"&amp;TEXT(ROW()-1,"0000"))</f>
        <v>ARG-1030</v>
      </c>
      <c r="B1031" s="14" t="s">
        <v>5571</v>
      </c>
      <c r="C1031" s="14" t="str">
        <f aca="false">IF(B1031="","",IF(LEFT(B1031,3)="INT","Intramuraal",IF(LEFT(B1031,3)="GVS","GVS","")))</f>
        <v>GVS</v>
      </c>
      <c r="D1031" s="14" t="str">
        <f aca="false">IF(B1031="","",IFERROR(INDEX(Intramuraal!$F:$F,MATCH(B1031,Intramuraal!$A:$A,0)),IFERROR(INDEX(GVS!$F:$F,MATCH(B1031,GVS!$A:$A,0)),"onbekend ID")))</f>
        <v>bempedoïnezuur (Nilemdo®)</v>
      </c>
      <c r="E1031" s="15" t="n">
        <f aca="false">IF(B1031="","",IFERROR(IF(INDEX(Intramuraal!$C:$C,MATCH(B1031,Intramuraal!$A:$A,0))="","",INDEX(Intramuraal!$C:$C,MATCH(B1031,Intramuraal!$A:$A,0))),IFERROR(IF(INDEX(GVS!$C:$C,MATCH(B1031,GVS!$A:$A,0))="","",INDEX(GVS!$C:$C,MATCH(B1031,GVS!$A:$A,0))),"")))</f>
        <v>44747</v>
      </c>
      <c r="F1031" s="14" t="str">
        <f aca="false">IF(B1031="","",IFERROR(IF(INDEX(Intramuraal!$J:$J,MATCH(B1031,Intramuraal!$A:$A,0))="","",INDEX(Intramuraal!$J:$J,MATCH(B1031,Intramuraal!$A:$A,0))),IFERROR(IF(INDEX(GVS!$J:$J,MATCH(B1031,GVS!$A:$A,0))="","",INDEX(GVS!$J:$J,MATCH(B1031,GVS!$A:$A,0))),"")))</f>
        <v>Stofwisseling / endocrinologie / zeldzaam</v>
      </c>
      <c r="G1031" s="14" t="str">
        <f aca="false">IF(B1031="","",IFERROR(IF(INDEX(Intramuraal!$N:$N,MATCH(B1031,Intramuraal!$A:$A,0))="","",INDEX(Intramuraal!$N:$N,MATCH(B1031,Intramuraal!$A:$A,0))),IFERROR(IF(INDEX(GVS!$N:$N,MATCH(B1031,GVS!$A:$A,0))="","",INDEX(GVS!$N:$N,MATCH(B1031,GVS!$A:$A,0))),"")))</f>
        <v>Niet-oncologisch (zie Indicatie)</v>
      </c>
      <c r="H1031" s="14" t="str">
        <f aca="false">IF(B1031="","",IFERROR(IF(INDEX(Intramuraal!$O:$O,MATCH(B1031,Intramuraal!$A:$A,0))="","",INDEX(Intramuraal!$O:$O,MATCH(B1031,Intramuraal!$A:$A,0))),IFERROR(IF(INDEX(GVS!$O:$O,MATCH(B1031,GVS!$A:$A,0))="","",INDEX(GVS!$O:$O,MATCH(B1031,GVS!$A:$A,0))),"")))</f>
        <v>3e lijn of later</v>
      </c>
      <c r="I1031" s="14" t="s">
        <v>7658</v>
      </c>
      <c r="J1031" s="14" t="s">
        <v>7659</v>
      </c>
      <c r="K1031" s="16" t="s">
        <v>11361</v>
      </c>
      <c r="L1031" s="14" t="s">
        <v>7549</v>
      </c>
      <c r="M1031" s="14" t="s">
        <v>7543</v>
      </c>
      <c r="N1031" s="16" t="s">
        <v>11362</v>
      </c>
      <c r="O1031" s="14" t="s">
        <v>7662</v>
      </c>
      <c r="P1031" s="14" t="s">
        <v>11363</v>
      </c>
      <c r="Q1031" s="16"/>
      <c r="R1031" s="14" t="s">
        <v>11364</v>
      </c>
      <c r="S1031" s="14" t="s">
        <v>11336</v>
      </c>
      <c r="T1031" s="15" t="n">
        <v>46290</v>
      </c>
      <c r="U1031" s="14" t="s">
        <v>168</v>
      </c>
    </row>
    <row r="1032" customFormat="false" ht="79.5" hidden="false" customHeight="true" outlineLevel="0" collapsed="false">
      <c r="A1032" s="14" t="str">
        <f aca="false">IF(B1032="","","ARG-"&amp;TEXT(ROW()-1,"0000"))</f>
        <v>ARG-1031</v>
      </c>
      <c r="B1032" s="14" t="s">
        <v>5611</v>
      </c>
      <c r="C1032" s="14" t="str">
        <f aca="false">IF(B1032="","",IF(LEFT(B1032,3)="INT","Intramuraal",IF(LEFT(B1032,3)="GVS","GVS","")))</f>
        <v>GVS</v>
      </c>
      <c r="D1032" s="14" t="str">
        <f aca="false">IF(B1032="","",IFERROR(INDEX(Intramuraal!$F:$F,MATCH(B1032,Intramuraal!$A:$A,0)),IFERROR(INDEX(GVS!$F:$F,MATCH(B1032,GVS!$A:$A,0)),"onbekend ID")))</f>
        <v>herbeoordeling metreleptine (Myalepta®)</v>
      </c>
      <c r="E1032" s="15" t="n">
        <f aca="false">IF(B1032="","",IFERROR(IF(INDEX(Intramuraal!$C:$C,MATCH(B1032,Intramuraal!$A:$A,0))="","",INDEX(Intramuraal!$C:$C,MATCH(B1032,Intramuraal!$A:$A,0))),IFERROR(IF(INDEX(GVS!$C:$C,MATCH(B1032,GVS!$A:$A,0))="","",INDEX(GVS!$C:$C,MATCH(B1032,GVS!$A:$A,0))),"")))</f>
        <v>44750</v>
      </c>
      <c r="F1032" s="14" t="str">
        <f aca="false">IF(B1032="","",IFERROR(IF(INDEX(Intramuraal!$J:$J,MATCH(B1032,Intramuraal!$A:$A,0))="","",INDEX(Intramuraal!$J:$J,MATCH(B1032,Intramuraal!$A:$A,0))),IFERROR(IF(INDEX(GVS!$J:$J,MATCH(B1032,GVS!$A:$A,0))="","",INDEX(GVS!$J:$J,MATCH(B1032,GVS!$A:$A,0))),"")))</f>
        <v>Stofwisseling / endocrinologie / zeldzaam</v>
      </c>
      <c r="G1032" s="14" t="str">
        <f aca="false">IF(B1032="","",IFERROR(IF(INDEX(Intramuraal!$N:$N,MATCH(B1032,Intramuraal!$A:$A,0))="","",INDEX(Intramuraal!$N:$N,MATCH(B1032,Intramuraal!$A:$A,0))),IFERROR(IF(INDEX(GVS!$N:$N,MATCH(B1032,GVS!$A:$A,0))="","",INDEX(GVS!$N:$N,MATCH(B1032,GVS!$A:$A,0))),"")))</f>
        <v>Niet-oncologisch (zie Indicatie)</v>
      </c>
      <c r="H1032" s="14" t="str">
        <f aca="false">IF(B1032="","",IFERROR(IF(INDEX(Intramuraal!$O:$O,MATCH(B1032,Intramuraal!$A:$A,0))="","",INDEX(Intramuraal!$O:$O,MATCH(B1032,Intramuraal!$A:$A,0))),IFERROR(IF(INDEX(GVS!$O:$O,MATCH(B1032,GVS!$A:$A,0))="","",INDEX(GVS!$O:$O,MATCH(B1032,GVS!$A:$A,0))),"")))</f>
        <v>2e lijn</v>
      </c>
      <c r="I1032" s="14" t="s">
        <v>7532</v>
      </c>
      <c r="J1032" s="14" t="s">
        <v>7547</v>
      </c>
      <c r="K1032" s="16" t="s">
        <v>11365</v>
      </c>
      <c r="L1032" s="14" t="s">
        <v>7535</v>
      </c>
      <c r="M1032" s="14" t="s">
        <v>7536</v>
      </c>
      <c r="N1032" s="16" t="s">
        <v>11366</v>
      </c>
      <c r="O1032" s="14" t="s">
        <v>7633</v>
      </c>
      <c r="P1032" s="14" t="s">
        <v>11367</v>
      </c>
      <c r="Q1032" s="16"/>
      <c r="R1032" s="14" t="s">
        <v>11368</v>
      </c>
      <c r="S1032" s="14" t="s">
        <v>11336</v>
      </c>
      <c r="T1032" s="15" t="n">
        <v>46290</v>
      </c>
      <c r="U1032" s="14" t="s">
        <v>168</v>
      </c>
    </row>
    <row r="1033" customFormat="false" ht="57" hidden="false" customHeight="true" outlineLevel="0" collapsed="false">
      <c r="A1033" s="14" t="str">
        <f aca="false">IF(B1033="","","ARG-"&amp;TEXT(ROW()-1,"0000"))</f>
        <v>ARG-1032</v>
      </c>
      <c r="B1033" s="14" t="s">
        <v>5611</v>
      </c>
      <c r="C1033" s="14" t="str">
        <f aca="false">IF(B1033="","",IF(LEFT(B1033,3)="INT","Intramuraal",IF(LEFT(B1033,3)="GVS","GVS","")))</f>
        <v>GVS</v>
      </c>
      <c r="D1033" s="14" t="str">
        <f aca="false">IF(B1033="","",IFERROR(INDEX(Intramuraal!$F:$F,MATCH(B1033,Intramuraal!$A:$A,0)),IFERROR(INDEX(GVS!$F:$F,MATCH(B1033,GVS!$A:$A,0)),"onbekend ID")))</f>
        <v>herbeoordeling metreleptine (Myalepta®)</v>
      </c>
      <c r="E1033" s="15" t="n">
        <f aca="false">IF(B1033="","",IFERROR(IF(INDEX(Intramuraal!$C:$C,MATCH(B1033,Intramuraal!$A:$A,0))="","",INDEX(Intramuraal!$C:$C,MATCH(B1033,Intramuraal!$A:$A,0))),IFERROR(IF(INDEX(GVS!$C:$C,MATCH(B1033,GVS!$A:$A,0))="","",INDEX(GVS!$C:$C,MATCH(B1033,GVS!$A:$A,0))),"")))</f>
        <v>44750</v>
      </c>
      <c r="F1033" s="14" t="str">
        <f aca="false">IF(B1033="","",IFERROR(IF(INDEX(Intramuraal!$J:$J,MATCH(B1033,Intramuraal!$A:$A,0))="","",INDEX(Intramuraal!$J:$J,MATCH(B1033,Intramuraal!$A:$A,0))),IFERROR(IF(INDEX(GVS!$J:$J,MATCH(B1033,GVS!$A:$A,0))="","",INDEX(GVS!$J:$J,MATCH(B1033,GVS!$A:$A,0))),"")))</f>
        <v>Stofwisseling / endocrinologie / zeldzaam</v>
      </c>
      <c r="G1033" s="14" t="str">
        <f aca="false">IF(B1033="","",IFERROR(IF(INDEX(Intramuraal!$N:$N,MATCH(B1033,Intramuraal!$A:$A,0))="","",INDEX(Intramuraal!$N:$N,MATCH(B1033,Intramuraal!$A:$A,0))),IFERROR(IF(INDEX(GVS!$N:$N,MATCH(B1033,GVS!$A:$A,0))="","",INDEX(GVS!$N:$N,MATCH(B1033,GVS!$A:$A,0))),"")))</f>
        <v>Niet-oncologisch (zie Indicatie)</v>
      </c>
      <c r="H1033" s="14" t="str">
        <f aca="false">IF(B1033="","",IFERROR(IF(INDEX(Intramuraal!$O:$O,MATCH(B1033,Intramuraal!$A:$A,0))="","",INDEX(Intramuraal!$O:$O,MATCH(B1033,Intramuraal!$A:$A,0))),IFERROR(IF(INDEX(GVS!$O:$O,MATCH(B1033,GVS!$A:$A,0))="","",INDEX(GVS!$O:$O,MATCH(B1033,GVS!$A:$A,0))),"")))</f>
        <v>2e lijn</v>
      </c>
      <c r="I1033" s="14" t="s">
        <v>7532</v>
      </c>
      <c r="J1033" s="14" t="s">
        <v>7599</v>
      </c>
      <c r="K1033" s="16" t="s">
        <v>11369</v>
      </c>
      <c r="L1033" s="14" t="s">
        <v>7535</v>
      </c>
      <c r="M1033" s="14" t="s">
        <v>7543</v>
      </c>
      <c r="N1033" s="16" t="s">
        <v>11370</v>
      </c>
      <c r="O1033" s="14" t="s">
        <v>7607</v>
      </c>
      <c r="P1033" s="14" t="s">
        <v>11371</v>
      </c>
      <c r="Q1033" s="16"/>
      <c r="R1033" s="14" t="s">
        <v>11372</v>
      </c>
      <c r="S1033" s="14" t="s">
        <v>11336</v>
      </c>
      <c r="T1033" s="15" t="n">
        <v>46290</v>
      </c>
      <c r="U1033" s="14" t="s">
        <v>168</v>
      </c>
    </row>
    <row r="1034" customFormat="false" ht="68.25" hidden="false" customHeight="true" outlineLevel="0" collapsed="false">
      <c r="A1034" s="14" t="str">
        <f aca="false">IF(B1034="","","ARG-"&amp;TEXT(ROW()-1,"0000"))</f>
        <v>ARG-1033</v>
      </c>
      <c r="B1034" s="14" t="s">
        <v>5611</v>
      </c>
      <c r="C1034" s="14" t="str">
        <f aca="false">IF(B1034="","",IF(LEFT(B1034,3)="INT","Intramuraal",IF(LEFT(B1034,3)="GVS","GVS","")))</f>
        <v>GVS</v>
      </c>
      <c r="D1034" s="14" t="str">
        <f aca="false">IF(B1034="","",IFERROR(INDEX(Intramuraal!$F:$F,MATCH(B1034,Intramuraal!$A:$A,0)),IFERROR(INDEX(GVS!$F:$F,MATCH(B1034,GVS!$A:$A,0)),"onbekend ID")))</f>
        <v>herbeoordeling metreleptine (Myalepta®)</v>
      </c>
      <c r="E1034" s="15" t="n">
        <f aca="false">IF(B1034="","",IFERROR(IF(INDEX(Intramuraal!$C:$C,MATCH(B1034,Intramuraal!$A:$A,0))="","",INDEX(Intramuraal!$C:$C,MATCH(B1034,Intramuraal!$A:$A,0))),IFERROR(IF(INDEX(GVS!$C:$C,MATCH(B1034,GVS!$A:$A,0))="","",INDEX(GVS!$C:$C,MATCH(B1034,GVS!$A:$A,0))),"")))</f>
        <v>44750</v>
      </c>
      <c r="F1034" s="14" t="str">
        <f aca="false">IF(B1034="","",IFERROR(IF(INDEX(Intramuraal!$J:$J,MATCH(B1034,Intramuraal!$A:$A,0))="","",INDEX(Intramuraal!$J:$J,MATCH(B1034,Intramuraal!$A:$A,0))),IFERROR(IF(INDEX(GVS!$J:$J,MATCH(B1034,GVS!$A:$A,0))="","",INDEX(GVS!$J:$J,MATCH(B1034,GVS!$A:$A,0))),"")))</f>
        <v>Stofwisseling / endocrinologie / zeldzaam</v>
      </c>
      <c r="G1034" s="14" t="str">
        <f aca="false">IF(B1034="","",IFERROR(IF(INDEX(Intramuraal!$N:$N,MATCH(B1034,Intramuraal!$A:$A,0))="","",INDEX(Intramuraal!$N:$N,MATCH(B1034,Intramuraal!$A:$A,0))),IFERROR(IF(INDEX(GVS!$N:$N,MATCH(B1034,GVS!$A:$A,0))="","",INDEX(GVS!$N:$N,MATCH(B1034,GVS!$A:$A,0))),"")))</f>
        <v>Niet-oncologisch (zie Indicatie)</v>
      </c>
      <c r="H1034" s="14" t="str">
        <f aca="false">IF(B1034="","",IFERROR(IF(INDEX(Intramuraal!$O:$O,MATCH(B1034,Intramuraal!$A:$A,0))="","",INDEX(Intramuraal!$O:$O,MATCH(B1034,Intramuraal!$A:$A,0))),IFERROR(IF(INDEX(GVS!$O:$O,MATCH(B1034,GVS!$A:$A,0))="","",INDEX(GVS!$O:$O,MATCH(B1034,GVS!$A:$A,0))),"")))</f>
        <v>2e lijn</v>
      </c>
      <c r="I1034" s="14" t="s">
        <v>7574</v>
      </c>
      <c r="J1034" s="14" t="s">
        <v>7575</v>
      </c>
      <c r="K1034" s="16" t="s">
        <v>11373</v>
      </c>
      <c r="L1034" s="14" t="s">
        <v>7566</v>
      </c>
      <c r="M1034" s="14" t="s">
        <v>7536</v>
      </c>
      <c r="N1034" s="16" t="s">
        <v>11374</v>
      </c>
      <c r="O1034" s="14" t="s">
        <v>7607</v>
      </c>
      <c r="P1034" s="14" t="s">
        <v>11375</v>
      </c>
      <c r="Q1034" s="16"/>
      <c r="R1034" s="14" t="s">
        <v>11376</v>
      </c>
      <c r="S1034" s="14" t="s">
        <v>11336</v>
      </c>
      <c r="T1034" s="15" t="n">
        <v>46290</v>
      </c>
      <c r="U1034" s="14" t="s">
        <v>168</v>
      </c>
    </row>
    <row r="1035" customFormat="false" ht="57" hidden="false" customHeight="true" outlineLevel="0" collapsed="false">
      <c r="A1035" s="14" t="str">
        <f aca="false">IF(B1035="","","ARG-"&amp;TEXT(ROW()-1,"0000"))</f>
        <v>ARG-1034</v>
      </c>
      <c r="B1035" s="14" t="s">
        <v>5611</v>
      </c>
      <c r="C1035" s="14" t="str">
        <f aca="false">IF(B1035="","",IF(LEFT(B1035,3)="INT","Intramuraal",IF(LEFT(B1035,3)="GVS","GVS","")))</f>
        <v>GVS</v>
      </c>
      <c r="D1035" s="14" t="str">
        <f aca="false">IF(B1035="","",IFERROR(INDEX(Intramuraal!$F:$F,MATCH(B1035,Intramuraal!$A:$A,0)),IFERROR(INDEX(GVS!$F:$F,MATCH(B1035,GVS!$A:$A,0)),"onbekend ID")))</f>
        <v>herbeoordeling metreleptine (Myalepta®)</v>
      </c>
      <c r="E1035" s="15" t="n">
        <f aca="false">IF(B1035="","",IFERROR(IF(INDEX(Intramuraal!$C:$C,MATCH(B1035,Intramuraal!$A:$A,0))="","",INDEX(Intramuraal!$C:$C,MATCH(B1035,Intramuraal!$A:$A,0))),IFERROR(IF(INDEX(GVS!$C:$C,MATCH(B1035,GVS!$A:$A,0))="","",INDEX(GVS!$C:$C,MATCH(B1035,GVS!$A:$A,0))),"")))</f>
        <v>44750</v>
      </c>
      <c r="F1035" s="14" t="str">
        <f aca="false">IF(B1035="","",IFERROR(IF(INDEX(Intramuraal!$J:$J,MATCH(B1035,Intramuraal!$A:$A,0))="","",INDEX(Intramuraal!$J:$J,MATCH(B1035,Intramuraal!$A:$A,0))),IFERROR(IF(INDEX(GVS!$J:$J,MATCH(B1035,GVS!$A:$A,0))="","",INDEX(GVS!$J:$J,MATCH(B1035,GVS!$A:$A,0))),"")))</f>
        <v>Stofwisseling / endocrinologie / zeldzaam</v>
      </c>
      <c r="G1035" s="14" t="str">
        <f aca="false">IF(B1035="","",IFERROR(IF(INDEX(Intramuraal!$N:$N,MATCH(B1035,Intramuraal!$A:$A,0))="","",INDEX(Intramuraal!$N:$N,MATCH(B1035,Intramuraal!$A:$A,0))),IFERROR(IF(INDEX(GVS!$N:$N,MATCH(B1035,GVS!$A:$A,0))="","",INDEX(GVS!$N:$N,MATCH(B1035,GVS!$A:$A,0))),"")))</f>
        <v>Niet-oncologisch (zie Indicatie)</v>
      </c>
      <c r="H1035" s="14" t="str">
        <f aca="false">IF(B1035="","",IFERROR(IF(INDEX(Intramuraal!$O:$O,MATCH(B1035,Intramuraal!$A:$A,0))="","",INDEX(Intramuraal!$O:$O,MATCH(B1035,Intramuraal!$A:$A,0))),IFERROR(IF(INDEX(GVS!$O:$O,MATCH(B1035,GVS!$A:$A,0))="","",INDEX(GVS!$O:$O,MATCH(B1035,GVS!$A:$A,0))),"")))</f>
        <v>2e lijn</v>
      </c>
      <c r="I1035" s="14" t="s">
        <v>7580</v>
      </c>
      <c r="J1035" s="14" t="s">
        <v>10057</v>
      </c>
      <c r="K1035" s="16" t="s">
        <v>11377</v>
      </c>
      <c r="L1035" s="14" t="s">
        <v>7566</v>
      </c>
      <c r="M1035" s="14" t="s">
        <v>7543</v>
      </c>
      <c r="N1035" s="16" t="s">
        <v>11378</v>
      </c>
      <c r="O1035" s="14" t="s">
        <v>7607</v>
      </c>
      <c r="P1035" s="14" t="s">
        <v>11379</v>
      </c>
      <c r="Q1035" s="16"/>
      <c r="R1035" s="14" t="s">
        <v>11380</v>
      </c>
      <c r="S1035" s="14" t="s">
        <v>11336</v>
      </c>
      <c r="T1035" s="15" t="n">
        <v>46290</v>
      </c>
      <c r="U1035" s="14" t="s">
        <v>168</v>
      </c>
    </row>
    <row r="1036" customFormat="false" ht="90.75" hidden="false" customHeight="true" outlineLevel="0" collapsed="false">
      <c r="A1036" s="14" t="str">
        <f aca="false">IF(B1036="","","ARG-"&amp;TEXT(ROW()-1,"0000"))</f>
        <v>ARG-1035</v>
      </c>
      <c r="B1036" s="14" t="s">
        <v>5629</v>
      </c>
      <c r="C1036" s="14" t="str">
        <f aca="false">IF(B1036="","",IF(LEFT(B1036,3)="INT","Intramuraal",IF(LEFT(B1036,3)="GVS","GVS","")))</f>
        <v>GVS</v>
      </c>
      <c r="D1036" s="14" t="str">
        <f aca="false">IF(B1036="","",IFERROR(INDEX(Intramuraal!$F:$F,MATCH(B1036,Intramuraal!$A:$A,0)),IFERROR(INDEX(GVS!$F:$F,MATCH(B1036,GVS!$A:$A,0)),"onbekend ID")))</f>
        <v>herbeoordeling testosteronundecanoaat (Nebido®)</v>
      </c>
      <c r="E1036" s="15" t="n">
        <f aca="false">IF(B1036="","",IFERROR(IF(INDEX(Intramuraal!$C:$C,MATCH(B1036,Intramuraal!$A:$A,0))="","",INDEX(Intramuraal!$C:$C,MATCH(B1036,Intramuraal!$A:$A,0))),IFERROR(IF(INDEX(GVS!$C:$C,MATCH(B1036,GVS!$A:$A,0))="","",INDEX(GVS!$C:$C,MATCH(B1036,GVS!$A:$A,0))),"")))</f>
        <v>44763</v>
      </c>
      <c r="F1036" s="14" t="str">
        <f aca="false">IF(B1036="","",IFERROR(IF(INDEX(Intramuraal!$J:$J,MATCH(B1036,Intramuraal!$A:$A,0))="","",INDEX(Intramuraal!$J:$J,MATCH(B1036,Intramuraal!$A:$A,0))),IFERROR(IF(INDEX(GVS!$J:$J,MATCH(B1036,GVS!$A:$A,0))="","",INDEX(GVS!$J:$J,MATCH(B1036,GVS!$A:$A,0))),"")))</f>
        <v>Overig</v>
      </c>
      <c r="G1036" s="14" t="str">
        <f aca="false">IF(B1036="","",IFERROR(IF(INDEX(Intramuraal!$N:$N,MATCH(B1036,Intramuraal!$A:$A,0))="","",INDEX(Intramuraal!$N:$N,MATCH(B1036,Intramuraal!$A:$A,0))),IFERROR(IF(INDEX(GVS!$N:$N,MATCH(B1036,GVS!$A:$A,0))="","",INDEX(GVS!$N:$N,MATCH(B1036,GVS!$A:$A,0))),"")))</f>
        <v>Niet-oncologisch (zie Indicatie)</v>
      </c>
      <c r="H1036" s="14" t="str">
        <f aca="false">IF(B1036="","",IFERROR(IF(INDEX(Intramuraal!$O:$O,MATCH(B1036,Intramuraal!$A:$A,0))="","",INDEX(Intramuraal!$O:$O,MATCH(B1036,Intramuraal!$A:$A,0))),IFERROR(IF(INDEX(GVS!$O:$O,MATCH(B1036,GVS!$A:$A,0))="","",INDEX(GVS!$O:$O,MATCH(B1036,GVS!$A:$A,0))),"")))</f>
        <v>1e lijn</v>
      </c>
      <c r="I1036" s="14" t="s">
        <v>7532</v>
      </c>
      <c r="J1036" s="14" t="s">
        <v>7533</v>
      </c>
      <c r="K1036" s="16" t="s">
        <v>11381</v>
      </c>
      <c r="L1036" s="14" t="s">
        <v>7535</v>
      </c>
      <c r="M1036" s="14" t="s">
        <v>7536</v>
      </c>
      <c r="N1036" s="16" t="s">
        <v>11382</v>
      </c>
      <c r="O1036" s="14" t="s">
        <v>7633</v>
      </c>
      <c r="P1036" s="14" t="s">
        <v>11383</v>
      </c>
      <c r="Q1036" s="16"/>
      <c r="R1036" s="14" t="s">
        <v>11384</v>
      </c>
      <c r="S1036" s="14" t="s">
        <v>11336</v>
      </c>
      <c r="T1036" s="15" t="n">
        <v>46290</v>
      </c>
      <c r="U1036" s="14" t="s">
        <v>168</v>
      </c>
    </row>
    <row r="1037" customFormat="false" ht="68.25" hidden="false" customHeight="true" outlineLevel="0" collapsed="false">
      <c r="A1037" s="14" t="str">
        <f aca="false">IF(B1037="","","ARG-"&amp;TEXT(ROW()-1,"0000"))</f>
        <v>ARG-1036</v>
      </c>
      <c r="B1037" s="14" t="s">
        <v>5629</v>
      </c>
      <c r="C1037" s="14" t="str">
        <f aca="false">IF(B1037="","",IF(LEFT(B1037,3)="INT","Intramuraal",IF(LEFT(B1037,3)="GVS","GVS","")))</f>
        <v>GVS</v>
      </c>
      <c r="D1037" s="14" t="str">
        <f aca="false">IF(B1037="","",IFERROR(INDEX(Intramuraal!$F:$F,MATCH(B1037,Intramuraal!$A:$A,0)),IFERROR(INDEX(GVS!$F:$F,MATCH(B1037,GVS!$A:$A,0)),"onbekend ID")))</f>
        <v>herbeoordeling testosteronundecanoaat (Nebido®)</v>
      </c>
      <c r="E1037" s="15" t="n">
        <f aca="false">IF(B1037="","",IFERROR(IF(INDEX(Intramuraal!$C:$C,MATCH(B1037,Intramuraal!$A:$A,0))="","",INDEX(Intramuraal!$C:$C,MATCH(B1037,Intramuraal!$A:$A,0))),IFERROR(IF(INDEX(GVS!$C:$C,MATCH(B1037,GVS!$A:$A,0))="","",INDEX(GVS!$C:$C,MATCH(B1037,GVS!$A:$A,0))),"")))</f>
        <v>44763</v>
      </c>
      <c r="F1037" s="14" t="str">
        <f aca="false">IF(B1037="","",IFERROR(IF(INDEX(Intramuraal!$J:$J,MATCH(B1037,Intramuraal!$A:$A,0))="","",INDEX(Intramuraal!$J:$J,MATCH(B1037,Intramuraal!$A:$A,0))),IFERROR(IF(INDEX(GVS!$J:$J,MATCH(B1037,GVS!$A:$A,0))="","",INDEX(GVS!$J:$J,MATCH(B1037,GVS!$A:$A,0))),"")))</f>
        <v>Overig</v>
      </c>
      <c r="G1037" s="14" t="str">
        <f aca="false">IF(B1037="","",IFERROR(IF(INDEX(Intramuraal!$N:$N,MATCH(B1037,Intramuraal!$A:$A,0))="","",INDEX(Intramuraal!$N:$N,MATCH(B1037,Intramuraal!$A:$A,0))),IFERROR(IF(INDEX(GVS!$N:$N,MATCH(B1037,GVS!$A:$A,0))="","",INDEX(GVS!$N:$N,MATCH(B1037,GVS!$A:$A,0))),"")))</f>
        <v>Niet-oncologisch (zie Indicatie)</v>
      </c>
      <c r="H1037" s="14" t="str">
        <f aca="false">IF(B1037="","",IFERROR(IF(INDEX(Intramuraal!$O:$O,MATCH(B1037,Intramuraal!$A:$A,0))="","",INDEX(Intramuraal!$O:$O,MATCH(B1037,Intramuraal!$A:$A,0))),IFERROR(IF(INDEX(GVS!$O:$O,MATCH(B1037,GVS!$A:$A,0))="","",INDEX(GVS!$O:$O,MATCH(B1037,GVS!$A:$A,0))),"")))</f>
        <v>1e lijn</v>
      </c>
      <c r="I1037" s="14" t="s">
        <v>7574</v>
      </c>
      <c r="J1037" s="14" t="s">
        <v>7903</v>
      </c>
      <c r="K1037" s="16" t="s">
        <v>11385</v>
      </c>
      <c r="L1037" s="14" t="s">
        <v>7535</v>
      </c>
      <c r="M1037" s="14" t="s">
        <v>7543</v>
      </c>
      <c r="N1037" s="16" t="s">
        <v>11386</v>
      </c>
      <c r="O1037" s="14" t="s">
        <v>7607</v>
      </c>
      <c r="P1037" s="14" t="s">
        <v>11387</v>
      </c>
      <c r="Q1037" s="16"/>
      <c r="R1037" s="14" t="s">
        <v>11388</v>
      </c>
      <c r="S1037" s="14" t="s">
        <v>11336</v>
      </c>
      <c r="T1037" s="15" t="n">
        <v>46290</v>
      </c>
      <c r="U1037" s="14" t="s">
        <v>168</v>
      </c>
    </row>
    <row r="1038" customFormat="false" ht="57" hidden="false" customHeight="true" outlineLevel="0" collapsed="false">
      <c r="A1038" s="14" t="str">
        <f aca="false">IF(B1038="","","ARG-"&amp;TEXT(ROW()-1,"0000"))</f>
        <v>ARG-1037</v>
      </c>
      <c r="B1038" s="14" t="s">
        <v>5629</v>
      </c>
      <c r="C1038" s="14" t="str">
        <f aca="false">IF(B1038="","",IF(LEFT(B1038,3)="INT","Intramuraal",IF(LEFT(B1038,3)="GVS","GVS","")))</f>
        <v>GVS</v>
      </c>
      <c r="D1038" s="14" t="str">
        <f aca="false">IF(B1038="","",IFERROR(INDEX(Intramuraal!$F:$F,MATCH(B1038,Intramuraal!$A:$A,0)),IFERROR(INDEX(GVS!$F:$F,MATCH(B1038,GVS!$A:$A,0)),"onbekend ID")))</f>
        <v>herbeoordeling testosteronundecanoaat (Nebido®)</v>
      </c>
      <c r="E1038" s="15" t="n">
        <f aca="false">IF(B1038="","",IFERROR(IF(INDEX(Intramuraal!$C:$C,MATCH(B1038,Intramuraal!$A:$A,0))="","",INDEX(Intramuraal!$C:$C,MATCH(B1038,Intramuraal!$A:$A,0))),IFERROR(IF(INDEX(GVS!$C:$C,MATCH(B1038,GVS!$A:$A,0))="","",INDEX(GVS!$C:$C,MATCH(B1038,GVS!$A:$A,0))),"")))</f>
        <v>44763</v>
      </c>
      <c r="F1038" s="14" t="str">
        <f aca="false">IF(B1038="","",IFERROR(IF(INDEX(Intramuraal!$J:$J,MATCH(B1038,Intramuraal!$A:$A,0))="","",INDEX(Intramuraal!$J:$J,MATCH(B1038,Intramuraal!$A:$A,0))),IFERROR(IF(INDEX(GVS!$J:$J,MATCH(B1038,GVS!$A:$A,0))="","",INDEX(GVS!$J:$J,MATCH(B1038,GVS!$A:$A,0))),"")))</f>
        <v>Overig</v>
      </c>
      <c r="G1038" s="14" t="str">
        <f aca="false">IF(B1038="","",IFERROR(IF(INDEX(Intramuraal!$N:$N,MATCH(B1038,Intramuraal!$A:$A,0))="","",INDEX(Intramuraal!$N:$N,MATCH(B1038,Intramuraal!$A:$A,0))),IFERROR(IF(INDEX(GVS!$N:$N,MATCH(B1038,GVS!$A:$A,0))="","",INDEX(GVS!$N:$N,MATCH(B1038,GVS!$A:$A,0))),"")))</f>
        <v>Niet-oncologisch (zie Indicatie)</v>
      </c>
      <c r="H1038" s="14" t="str">
        <f aca="false">IF(B1038="","",IFERROR(IF(INDEX(Intramuraal!$O:$O,MATCH(B1038,Intramuraal!$A:$A,0))="","",INDEX(Intramuraal!$O:$O,MATCH(B1038,Intramuraal!$A:$A,0))),IFERROR(IF(INDEX(GVS!$O:$O,MATCH(B1038,GVS!$A:$A,0))="","",INDEX(GVS!$O:$O,MATCH(B1038,GVS!$A:$A,0))),"")))</f>
        <v>1e lijn</v>
      </c>
      <c r="I1038" s="14" t="s">
        <v>7658</v>
      </c>
      <c r="J1038" s="14" t="s">
        <v>10732</v>
      </c>
      <c r="K1038" s="16" t="s">
        <v>11389</v>
      </c>
      <c r="L1038" s="14" t="s">
        <v>7566</v>
      </c>
      <c r="M1038" s="14" t="s">
        <v>7550</v>
      </c>
      <c r="N1038" s="16" t="s">
        <v>11390</v>
      </c>
      <c r="O1038" s="14" t="s">
        <v>7662</v>
      </c>
      <c r="P1038" s="14" t="s">
        <v>11391</v>
      </c>
      <c r="Q1038" s="16"/>
      <c r="R1038" s="14" t="s">
        <v>11392</v>
      </c>
      <c r="S1038" s="14" t="s">
        <v>11336</v>
      </c>
      <c r="T1038" s="15" t="n">
        <v>46290</v>
      </c>
      <c r="U1038" s="14" t="s">
        <v>168</v>
      </c>
    </row>
    <row r="1039" customFormat="false" ht="57" hidden="false" customHeight="true" outlineLevel="0" collapsed="false">
      <c r="A1039" s="14" t="str">
        <f aca="false">IF(B1039="","","ARG-"&amp;TEXT(ROW()-1,"0000"))</f>
        <v>ARG-1038</v>
      </c>
      <c r="B1039" s="14" t="s">
        <v>5747</v>
      </c>
      <c r="C1039" s="14" t="str">
        <f aca="false">IF(B1039="","",IF(LEFT(B1039,3)="INT","Intramuraal",IF(LEFT(B1039,3)="GVS","GVS","")))</f>
        <v>GVS</v>
      </c>
      <c r="D1039" s="14" t="str">
        <f aca="false">IF(B1039="","",IFERROR(INDEX(Intramuraal!$F:$F,MATCH(B1039,Intramuraal!$A:$A,0)),IFERROR(INDEX(GVS!$F:$F,MATCH(B1039,GVS!$A:$A,0)),"onbekend ID")))</f>
        <v>baloxavir marboxil (Xofluza®)</v>
      </c>
      <c r="E1039" s="15" t="n">
        <f aca="false">IF(B1039="","",IFERROR(IF(INDEX(Intramuraal!$C:$C,MATCH(B1039,Intramuraal!$A:$A,0))="","",INDEX(Intramuraal!$C:$C,MATCH(B1039,Intramuraal!$A:$A,0))),IFERROR(IF(INDEX(GVS!$C:$C,MATCH(B1039,GVS!$A:$A,0))="","",INDEX(GVS!$C:$C,MATCH(B1039,GVS!$A:$A,0))),"")))</f>
        <v>44889</v>
      </c>
      <c r="F1039" s="14" t="str">
        <f aca="false">IF(B1039="","",IFERROR(IF(INDEX(Intramuraal!$J:$J,MATCH(B1039,Intramuraal!$A:$A,0))="","",INDEX(Intramuraal!$J:$J,MATCH(B1039,Intramuraal!$A:$A,0))),IFERROR(IF(INDEX(GVS!$J:$J,MATCH(B1039,GVS!$A:$A,0))="","",INDEX(GVS!$J:$J,MATCH(B1039,GVS!$A:$A,0))),"")))</f>
        <v>Overig</v>
      </c>
      <c r="G1039" s="14" t="str">
        <f aca="false">IF(B1039="","",IFERROR(IF(INDEX(Intramuraal!$N:$N,MATCH(B1039,Intramuraal!$A:$A,0))="","",INDEX(Intramuraal!$N:$N,MATCH(B1039,Intramuraal!$A:$A,0))),IFERROR(IF(INDEX(GVS!$N:$N,MATCH(B1039,GVS!$A:$A,0))="","",INDEX(GVS!$N:$N,MATCH(B1039,GVS!$A:$A,0))),"")))</f>
        <v>Niet-oncologisch (zie Indicatie)</v>
      </c>
      <c r="H1039" s="14" t="str">
        <f aca="false">IF(B1039="","",IFERROR(IF(INDEX(Intramuraal!$O:$O,MATCH(B1039,Intramuraal!$A:$A,0))="","",INDEX(Intramuraal!$O:$O,MATCH(B1039,Intramuraal!$A:$A,0))),IFERROR(IF(INDEX(GVS!$O:$O,MATCH(B1039,GVS!$A:$A,0))="","",INDEX(GVS!$O:$O,MATCH(B1039,GVS!$A:$A,0))),"")))</f>
        <v>1e lijn</v>
      </c>
      <c r="I1039" s="14" t="s">
        <v>7532</v>
      </c>
      <c r="J1039" s="14" t="s">
        <v>7678</v>
      </c>
      <c r="K1039" s="16" t="s">
        <v>11393</v>
      </c>
      <c r="L1039" s="14" t="s">
        <v>7586</v>
      </c>
      <c r="M1039" s="14" t="s">
        <v>7536</v>
      </c>
      <c r="N1039" s="16" t="s">
        <v>11394</v>
      </c>
      <c r="O1039" s="14" t="s">
        <v>7633</v>
      </c>
      <c r="P1039" s="14" t="s">
        <v>11395</v>
      </c>
      <c r="Q1039" s="16"/>
      <c r="R1039" s="14" t="s">
        <v>11396</v>
      </c>
      <c r="S1039" s="14" t="s">
        <v>11336</v>
      </c>
      <c r="T1039" s="15" t="n">
        <v>46290</v>
      </c>
      <c r="U1039" s="14" t="s">
        <v>168</v>
      </c>
    </row>
    <row r="1040" customFormat="false" ht="57" hidden="false" customHeight="true" outlineLevel="0" collapsed="false">
      <c r="A1040" s="14" t="str">
        <f aca="false">IF(B1040="","","ARG-"&amp;TEXT(ROW()-1,"0000"))</f>
        <v>ARG-1039</v>
      </c>
      <c r="B1040" s="14" t="s">
        <v>5747</v>
      </c>
      <c r="C1040" s="14" t="str">
        <f aca="false">IF(B1040="","",IF(LEFT(B1040,3)="INT","Intramuraal",IF(LEFT(B1040,3)="GVS","GVS","")))</f>
        <v>GVS</v>
      </c>
      <c r="D1040" s="14" t="str">
        <f aca="false">IF(B1040="","",IFERROR(INDEX(Intramuraal!$F:$F,MATCH(B1040,Intramuraal!$A:$A,0)),IFERROR(INDEX(GVS!$F:$F,MATCH(B1040,GVS!$A:$A,0)),"onbekend ID")))</f>
        <v>baloxavir marboxil (Xofluza®)</v>
      </c>
      <c r="E1040" s="15" t="n">
        <f aca="false">IF(B1040="","",IFERROR(IF(INDEX(Intramuraal!$C:$C,MATCH(B1040,Intramuraal!$A:$A,0))="","",INDEX(Intramuraal!$C:$C,MATCH(B1040,Intramuraal!$A:$A,0))),IFERROR(IF(INDEX(GVS!$C:$C,MATCH(B1040,GVS!$A:$A,0))="","",INDEX(GVS!$C:$C,MATCH(B1040,GVS!$A:$A,0))),"")))</f>
        <v>44889</v>
      </c>
      <c r="F1040" s="14" t="str">
        <f aca="false">IF(B1040="","",IFERROR(IF(INDEX(Intramuraal!$J:$J,MATCH(B1040,Intramuraal!$A:$A,0))="","",INDEX(Intramuraal!$J:$J,MATCH(B1040,Intramuraal!$A:$A,0))),IFERROR(IF(INDEX(GVS!$J:$J,MATCH(B1040,GVS!$A:$A,0))="","",INDEX(GVS!$J:$J,MATCH(B1040,GVS!$A:$A,0))),"")))</f>
        <v>Overig</v>
      </c>
      <c r="G1040" s="14" t="str">
        <f aca="false">IF(B1040="","",IFERROR(IF(INDEX(Intramuraal!$N:$N,MATCH(B1040,Intramuraal!$A:$A,0))="","",INDEX(Intramuraal!$N:$N,MATCH(B1040,Intramuraal!$A:$A,0))),IFERROR(IF(INDEX(GVS!$N:$N,MATCH(B1040,GVS!$A:$A,0))="","",INDEX(GVS!$N:$N,MATCH(B1040,GVS!$A:$A,0))),"")))</f>
        <v>Niet-oncologisch (zie Indicatie)</v>
      </c>
      <c r="H1040" s="14" t="str">
        <f aca="false">IF(B1040="","",IFERROR(IF(INDEX(Intramuraal!$O:$O,MATCH(B1040,Intramuraal!$A:$A,0))="","",INDEX(Intramuraal!$O:$O,MATCH(B1040,Intramuraal!$A:$A,0))),IFERROR(IF(INDEX(GVS!$O:$O,MATCH(B1040,GVS!$A:$A,0))="","",INDEX(GVS!$O:$O,MATCH(B1040,GVS!$A:$A,0))),"")))</f>
        <v>1e lijn</v>
      </c>
      <c r="I1040" s="14" t="s">
        <v>7532</v>
      </c>
      <c r="J1040" s="14" t="s">
        <v>7599</v>
      </c>
      <c r="K1040" s="16" t="s">
        <v>11397</v>
      </c>
      <c r="L1040" s="14" t="s">
        <v>7586</v>
      </c>
      <c r="M1040" s="14" t="s">
        <v>7543</v>
      </c>
      <c r="N1040" s="16" t="s">
        <v>11398</v>
      </c>
      <c r="O1040" s="14" t="s">
        <v>7633</v>
      </c>
      <c r="P1040" s="14" t="s">
        <v>11399</v>
      </c>
      <c r="Q1040" s="16"/>
      <c r="R1040" s="14" t="s">
        <v>11400</v>
      </c>
      <c r="S1040" s="14" t="s">
        <v>11336</v>
      </c>
      <c r="T1040" s="15" t="n">
        <v>46290</v>
      </c>
      <c r="U1040" s="14" t="s">
        <v>168</v>
      </c>
    </row>
    <row r="1041" customFormat="false" ht="34.5" hidden="false" customHeight="true" outlineLevel="0" collapsed="false">
      <c r="A1041" s="14" t="str">
        <f aca="false">IF(B1041="","","ARG-"&amp;TEXT(ROW()-1,"0000"))</f>
        <v>ARG-1040</v>
      </c>
      <c r="B1041" s="14" t="s">
        <v>5747</v>
      </c>
      <c r="C1041" s="14" t="str">
        <f aca="false">IF(B1041="","",IF(LEFT(B1041,3)="INT","Intramuraal",IF(LEFT(B1041,3)="GVS","GVS","")))</f>
        <v>GVS</v>
      </c>
      <c r="D1041" s="14" t="str">
        <f aca="false">IF(B1041="","",IFERROR(INDEX(Intramuraal!$F:$F,MATCH(B1041,Intramuraal!$A:$A,0)),IFERROR(INDEX(GVS!$F:$F,MATCH(B1041,GVS!$A:$A,0)),"onbekend ID")))</f>
        <v>baloxavir marboxil (Xofluza®)</v>
      </c>
      <c r="E1041" s="15" t="n">
        <f aca="false">IF(B1041="","",IFERROR(IF(INDEX(Intramuraal!$C:$C,MATCH(B1041,Intramuraal!$A:$A,0))="","",INDEX(Intramuraal!$C:$C,MATCH(B1041,Intramuraal!$A:$A,0))),IFERROR(IF(INDEX(GVS!$C:$C,MATCH(B1041,GVS!$A:$A,0))="","",INDEX(GVS!$C:$C,MATCH(B1041,GVS!$A:$A,0))),"")))</f>
        <v>44889</v>
      </c>
      <c r="F1041" s="14" t="str">
        <f aca="false">IF(B1041="","",IFERROR(IF(INDEX(Intramuraal!$J:$J,MATCH(B1041,Intramuraal!$A:$A,0))="","",INDEX(Intramuraal!$J:$J,MATCH(B1041,Intramuraal!$A:$A,0))),IFERROR(IF(INDEX(GVS!$J:$J,MATCH(B1041,GVS!$A:$A,0))="","",INDEX(GVS!$J:$J,MATCH(B1041,GVS!$A:$A,0))),"")))</f>
        <v>Overig</v>
      </c>
      <c r="G1041" s="14" t="str">
        <f aca="false">IF(B1041="","",IFERROR(IF(INDEX(Intramuraal!$N:$N,MATCH(B1041,Intramuraal!$A:$A,0))="","",INDEX(Intramuraal!$N:$N,MATCH(B1041,Intramuraal!$A:$A,0))),IFERROR(IF(INDEX(GVS!$N:$N,MATCH(B1041,GVS!$A:$A,0))="","",INDEX(GVS!$N:$N,MATCH(B1041,GVS!$A:$A,0))),"")))</f>
        <v>Niet-oncologisch (zie Indicatie)</v>
      </c>
      <c r="H1041" s="14" t="str">
        <f aca="false">IF(B1041="","",IFERROR(IF(INDEX(Intramuraal!$O:$O,MATCH(B1041,Intramuraal!$A:$A,0))="","",INDEX(Intramuraal!$O:$O,MATCH(B1041,Intramuraal!$A:$A,0))),IFERROR(IF(INDEX(GVS!$O:$O,MATCH(B1041,GVS!$A:$A,0))="","",INDEX(GVS!$O:$O,MATCH(B1041,GVS!$A:$A,0))),"")))</f>
        <v>1e lijn</v>
      </c>
      <c r="I1041" s="14" t="s">
        <v>7570</v>
      </c>
      <c r="J1041" s="14" t="s">
        <v>10625</v>
      </c>
      <c r="K1041" s="16" t="s">
        <v>11401</v>
      </c>
      <c r="L1041" s="14" t="s">
        <v>7566</v>
      </c>
      <c r="M1041" s="14" t="s">
        <v>7550</v>
      </c>
      <c r="N1041" s="16" t="s">
        <v>11402</v>
      </c>
      <c r="O1041" s="14" t="s">
        <v>7607</v>
      </c>
      <c r="P1041" s="14" t="s">
        <v>11403</v>
      </c>
      <c r="Q1041" s="16"/>
      <c r="R1041" s="14" t="s">
        <v>11404</v>
      </c>
      <c r="S1041" s="14" t="s">
        <v>11336</v>
      </c>
      <c r="T1041" s="15" t="n">
        <v>46290</v>
      </c>
      <c r="U1041" s="14" t="s">
        <v>168</v>
      </c>
    </row>
    <row r="1042" customFormat="false" ht="57" hidden="false" customHeight="true" outlineLevel="0" collapsed="false">
      <c r="A1042" s="14" t="str">
        <f aca="false">IF(B1042="","","ARG-"&amp;TEXT(ROW()-1,"0000"))</f>
        <v>ARG-1041</v>
      </c>
      <c r="B1042" s="14" t="s">
        <v>5759</v>
      </c>
      <c r="C1042" s="14" t="str">
        <f aca="false">IF(B1042="","",IF(LEFT(B1042,3)="INT","Intramuraal",IF(LEFT(B1042,3)="GVS","GVS","")))</f>
        <v>GVS</v>
      </c>
      <c r="D1042" s="14" t="str">
        <f aca="false">IF(B1042="","",IFERROR(INDEX(Intramuraal!$F:$F,MATCH(B1042,Intramuraal!$A:$A,0)),IFERROR(INDEX(GVS!$F:$F,MATCH(B1042,GVS!$A:$A,0)),"onbekend ID")))</f>
        <v>doxylaminesuccinaat-pyridoxinehydrochloride (Xonvea®)</v>
      </c>
      <c r="E1042" s="15" t="n">
        <f aca="false">IF(B1042="","",IFERROR(IF(INDEX(Intramuraal!$C:$C,MATCH(B1042,Intramuraal!$A:$A,0))="","",INDEX(Intramuraal!$C:$C,MATCH(B1042,Intramuraal!$A:$A,0))),IFERROR(IF(INDEX(GVS!$C:$C,MATCH(B1042,GVS!$A:$A,0))="","",INDEX(GVS!$C:$C,MATCH(B1042,GVS!$A:$A,0))),"")))</f>
        <v>44894</v>
      </c>
      <c r="F1042" s="14" t="str">
        <f aca="false">IF(B1042="","",IFERROR(IF(INDEX(Intramuraal!$J:$J,MATCH(B1042,Intramuraal!$A:$A,0))="","",INDEX(Intramuraal!$J:$J,MATCH(B1042,Intramuraal!$A:$A,0))),IFERROR(IF(INDEX(GVS!$J:$J,MATCH(B1042,GVS!$A:$A,0))="","",INDEX(GVS!$J:$J,MATCH(B1042,GVS!$A:$A,0))),"")))</f>
        <v>Gynaecologie / obstetrie</v>
      </c>
      <c r="G1042" s="14" t="str">
        <f aca="false">IF(B1042="","",IFERROR(IF(INDEX(Intramuraal!$N:$N,MATCH(B1042,Intramuraal!$A:$A,0))="","",INDEX(Intramuraal!$N:$N,MATCH(B1042,Intramuraal!$A:$A,0))),IFERROR(IF(INDEX(GVS!$N:$N,MATCH(B1042,GVS!$A:$A,0))="","",INDEX(GVS!$N:$N,MATCH(B1042,GVS!$A:$A,0))),"")))</f>
        <v>Niet-oncologisch (zie Indicatie)</v>
      </c>
      <c r="H1042" s="14" t="str">
        <f aca="false">IF(B1042="","",IFERROR(IF(INDEX(Intramuraal!$O:$O,MATCH(B1042,Intramuraal!$A:$A,0))="","",INDEX(Intramuraal!$O:$O,MATCH(B1042,Intramuraal!$A:$A,0))),IFERROR(IF(INDEX(GVS!$O:$O,MATCH(B1042,GVS!$A:$A,0))="","",INDEX(GVS!$O:$O,MATCH(B1042,GVS!$A:$A,0))),"")))</f>
        <v>2e lijn</v>
      </c>
      <c r="I1042" s="14" t="s">
        <v>7532</v>
      </c>
      <c r="J1042" s="14" t="s">
        <v>7678</v>
      </c>
      <c r="K1042" s="16" t="s">
        <v>11405</v>
      </c>
      <c r="L1042" s="14" t="s">
        <v>7586</v>
      </c>
      <c r="M1042" s="14" t="s">
        <v>7536</v>
      </c>
      <c r="N1042" s="16" t="s">
        <v>11406</v>
      </c>
      <c r="O1042" s="14" t="s">
        <v>7633</v>
      </c>
      <c r="P1042" s="14" t="s">
        <v>11407</v>
      </c>
      <c r="Q1042" s="16"/>
      <c r="R1042" s="14" t="s">
        <v>11408</v>
      </c>
      <c r="S1042" s="14" t="s">
        <v>11336</v>
      </c>
      <c r="T1042" s="15" t="n">
        <v>46290</v>
      </c>
      <c r="U1042" s="14" t="s">
        <v>168</v>
      </c>
    </row>
    <row r="1043" customFormat="false" ht="68.25" hidden="false" customHeight="true" outlineLevel="0" collapsed="false">
      <c r="A1043" s="14" t="str">
        <f aca="false">IF(B1043="","","ARG-"&amp;TEXT(ROW()-1,"0000"))</f>
        <v>ARG-1042</v>
      </c>
      <c r="B1043" s="14" t="s">
        <v>5759</v>
      </c>
      <c r="C1043" s="14" t="str">
        <f aca="false">IF(B1043="","",IF(LEFT(B1043,3)="INT","Intramuraal",IF(LEFT(B1043,3)="GVS","GVS","")))</f>
        <v>GVS</v>
      </c>
      <c r="D1043" s="14" t="str">
        <f aca="false">IF(B1043="","",IFERROR(INDEX(Intramuraal!$F:$F,MATCH(B1043,Intramuraal!$A:$A,0)),IFERROR(INDEX(GVS!$F:$F,MATCH(B1043,GVS!$A:$A,0)),"onbekend ID")))</f>
        <v>doxylaminesuccinaat-pyridoxinehydrochloride (Xonvea®)</v>
      </c>
      <c r="E1043" s="15" t="n">
        <f aca="false">IF(B1043="","",IFERROR(IF(INDEX(Intramuraal!$C:$C,MATCH(B1043,Intramuraal!$A:$A,0))="","",INDEX(Intramuraal!$C:$C,MATCH(B1043,Intramuraal!$A:$A,0))),IFERROR(IF(INDEX(GVS!$C:$C,MATCH(B1043,GVS!$A:$A,0))="","",INDEX(GVS!$C:$C,MATCH(B1043,GVS!$A:$A,0))),"")))</f>
        <v>44894</v>
      </c>
      <c r="F1043" s="14" t="str">
        <f aca="false">IF(B1043="","",IFERROR(IF(INDEX(Intramuraal!$J:$J,MATCH(B1043,Intramuraal!$A:$A,0))="","",INDEX(Intramuraal!$J:$J,MATCH(B1043,Intramuraal!$A:$A,0))),IFERROR(IF(INDEX(GVS!$J:$J,MATCH(B1043,GVS!$A:$A,0))="","",INDEX(GVS!$J:$J,MATCH(B1043,GVS!$A:$A,0))),"")))</f>
        <v>Gynaecologie / obstetrie</v>
      </c>
      <c r="G1043" s="14" t="str">
        <f aca="false">IF(B1043="","",IFERROR(IF(INDEX(Intramuraal!$N:$N,MATCH(B1043,Intramuraal!$A:$A,0))="","",INDEX(Intramuraal!$N:$N,MATCH(B1043,Intramuraal!$A:$A,0))),IFERROR(IF(INDEX(GVS!$N:$N,MATCH(B1043,GVS!$A:$A,0))="","",INDEX(GVS!$N:$N,MATCH(B1043,GVS!$A:$A,0))),"")))</f>
        <v>Niet-oncologisch (zie Indicatie)</v>
      </c>
      <c r="H1043" s="14" t="str">
        <f aca="false">IF(B1043="","",IFERROR(IF(INDEX(Intramuraal!$O:$O,MATCH(B1043,Intramuraal!$A:$A,0))="","",INDEX(Intramuraal!$O:$O,MATCH(B1043,Intramuraal!$A:$A,0))),IFERROR(IF(INDEX(GVS!$O:$O,MATCH(B1043,GVS!$A:$A,0))="","",INDEX(GVS!$O:$O,MATCH(B1043,GVS!$A:$A,0))),"")))</f>
        <v>2e lijn</v>
      </c>
      <c r="I1043" s="14" t="s">
        <v>7532</v>
      </c>
      <c r="J1043" s="14" t="s">
        <v>7533</v>
      </c>
      <c r="K1043" s="16" t="s">
        <v>11409</v>
      </c>
      <c r="L1043" s="14" t="s">
        <v>7566</v>
      </c>
      <c r="M1043" s="14" t="s">
        <v>7536</v>
      </c>
      <c r="N1043" s="16" t="s">
        <v>11410</v>
      </c>
      <c r="O1043" s="14" t="s">
        <v>7607</v>
      </c>
      <c r="P1043" s="14" t="s">
        <v>11411</v>
      </c>
      <c r="Q1043" s="16"/>
      <c r="R1043" s="14" t="s">
        <v>11412</v>
      </c>
      <c r="S1043" s="14" t="s">
        <v>11336</v>
      </c>
      <c r="T1043" s="15" t="n">
        <v>46290</v>
      </c>
      <c r="U1043" s="14" t="s">
        <v>168</v>
      </c>
    </row>
    <row r="1044" customFormat="false" ht="57" hidden="false" customHeight="true" outlineLevel="0" collapsed="false">
      <c r="A1044" s="14" t="str">
        <f aca="false">IF(B1044="","","ARG-"&amp;TEXT(ROW()-1,"0000"))</f>
        <v>ARG-1043</v>
      </c>
      <c r="B1044" s="14" t="s">
        <v>5759</v>
      </c>
      <c r="C1044" s="14" t="str">
        <f aca="false">IF(B1044="","",IF(LEFT(B1044,3)="INT","Intramuraal",IF(LEFT(B1044,3)="GVS","GVS","")))</f>
        <v>GVS</v>
      </c>
      <c r="D1044" s="14" t="str">
        <f aca="false">IF(B1044="","",IFERROR(INDEX(Intramuraal!$F:$F,MATCH(B1044,Intramuraal!$A:$A,0)),IFERROR(INDEX(GVS!$F:$F,MATCH(B1044,GVS!$A:$A,0)),"onbekend ID")))</f>
        <v>doxylaminesuccinaat-pyridoxinehydrochloride (Xonvea®)</v>
      </c>
      <c r="E1044" s="15" t="n">
        <f aca="false">IF(B1044="","",IFERROR(IF(INDEX(Intramuraal!$C:$C,MATCH(B1044,Intramuraal!$A:$A,0))="","",INDEX(Intramuraal!$C:$C,MATCH(B1044,Intramuraal!$A:$A,0))),IFERROR(IF(INDEX(GVS!$C:$C,MATCH(B1044,GVS!$A:$A,0))="","",INDEX(GVS!$C:$C,MATCH(B1044,GVS!$A:$A,0))),"")))</f>
        <v>44894</v>
      </c>
      <c r="F1044" s="14" t="str">
        <f aca="false">IF(B1044="","",IFERROR(IF(INDEX(Intramuraal!$J:$J,MATCH(B1044,Intramuraal!$A:$A,0))="","",INDEX(Intramuraal!$J:$J,MATCH(B1044,Intramuraal!$A:$A,0))),IFERROR(IF(INDEX(GVS!$J:$J,MATCH(B1044,GVS!$A:$A,0))="","",INDEX(GVS!$J:$J,MATCH(B1044,GVS!$A:$A,0))),"")))</f>
        <v>Gynaecologie / obstetrie</v>
      </c>
      <c r="G1044" s="14" t="str">
        <f aca="false">IF(B1044="","",IFERROR(IF(INDEX(Intramuraal!$N:$N,MATCH(B1044,Intramuraal!$A:$A,0))="","",INDEX(Intramuraal!$N:$N,MATCH(B1044,Intramuraal!$A:$A,0))),IFERROR(IF(INDEX(GVS!$N:$N,MATCH(B1044,GVS!$A:$A,0))="","",INDEX(GVS!$N:$N,MATCH(B1044,GVS!$A:$A,0))),"")))</f>
        <v>Niet-oncologisch (zie Indicatie)</v>
      </c>
      <c r="H1044" s="14" t="str">
        <f aca="false">IF(B1044="","",IFERROR(IF(INDEX(Intramuraal!$O:$O,MATCH(B1044,Intramuraal!$A:$A,0))="","",INDEX(Intramuraal!$O:$O,MATCH(B1044,Intramuraal!$A:$A,0))),IFERROR(IF(INDEX(GVS!$O:$O,MATCH(B1044,GVS!$A:$A,0))="","",INDEX(GVS!$O:$O,MATCH(B1044,GVS!$A:$A,0))),"")))</f>
        <v>2e lijn</v>
      </c>
      <c r="I1044" s="14" t="s">
        <v>7658</v>
      </c>
      <c r="J1044" s="14" t="s">
        <v>7659</v>
      </c>
      <c r="K1044" s="16" t="s">
        <v>11413</v>
      </c>
      <c r="L1044" s="14" t="s">
        <v>7566</v>
      </c>
      <c r="M1044" s="14" t="s">
        <v>7550</v>
      </c>
      <c r="N1044" s="16" t="s">
        <v>11414</v>
      </c>
      <c r="O1044" s="14" t="s">
        <v>7607</v>
      </c>
      <c r="P1044" s="14" t="s">
        <v>11415</v>
      </c>
      <c r="Q1044" s="16"/>
      <c r="R1044" s="14" t="s">
        <v>11416</v>
      </c>
      <c r="S1044" s="14" t="s">
        <v>11336</v>
      </c>
      <c r="T1044" s="15" t="n">
        <v>46290</v>
      </c>
      <c r="U1044" s="14" t="s">
        <v>168</v>
      </c>
    </row>
    <row r="1045" customFormat="false" ht="79.5" hidden="false" customHeight="true" outlineLevel="0" collapsed="false">
      <c r="A1045" s="14" t="str">
        <f aca="false">IF(B1045="","","ARG-"&amp;TEXT(ROW()-1,"0000"))</f>
        <v>ARG-1044</v>
      </c>
      <c r="B1045" s="14" t="s">
        <v>5850</v>
      </c>
      <c r="C1045" s="14" t="str">
        <f aca="false">IF(B1045="","",IF(LEFT(B1045,3)="INT","Intramuraal",IF(LEFT(B1045,3)="GVS","GVS","")))</f>
        <v>GVS</v>
      </c>
      <c r="D1045" s="14" t="str">
        <f aca="false">IF(B1045="","",IFERROR(INDEX(Intramuraal!$F:$F,MATCH(B1045,Intramuraal!$A:$A,0)),IFERROR(INDEX(GVS!$F:$F,MATCH(B1045,GVS!$A:$A,0)),"onbekend ID")))</f>
        <v>dexamethason/levofloxacine oogdruppels (Ducressa®)</v>
      </c>
      <c r="E1045" s="15" t="n">
        <f aca="false">IF(B1045="","",IFERROR(IF(INDEX(Intramuraal!$C:$C,MATCH(B1045,Intramuraal!$A:$A,0))="","",INDEX(Intramuraal!$C:$C,MATCH(B1045,Intramuraal!$A:$A,0))),IFERROR(IF(INDEX(GVS!$C:$C,MATCH(B1045,GVS!$A:$A,0))="","",INDEX(GVS!$C:$C,MATCH(B1045,GVS!$A:$A,0))),"")))</f>
        <v>44951</v>
      </c>
      <c r="F1045" s="14" t="str">
        <f aca="false">IF(B1045="","",IFERROR(IF(INDEX(Intramuraal!$J:$J,MATCH(B1045,Intramuraal!$A:$A,0))="","",INDEX(Intramuraal!$J:$J,MATCH(B1045,Intramuraal!$A:$A,0))),IFERROR(IF(INDEX(GVS!$J:$J,MATCH(B1045,GVS!$A:$A,0))="","",INDEX(GVS!$J:$J,MATCH(B1045,GVS!$A:$A,0))),"")))</f>
        <v>Oogheelkunde</v>
      </c>
      <c r="G1045" s="14" t="str">
        <f aca="false">IF(B1045="","",IFERROR(IF(INDEX(Intramuraal!$N:$N,MATCH(B1045,Intramuraal!$A:$A,0))="","",INDEX(Intramuraal!$N:$N,MATCH(B1045,Intramuraal!$A:$A,0))),IFERROR(IF(INDEX(GVS!$N:$N,MATCH(B1045,GVS!$A:$A,0))="","",INDEX(GVS!$N:$N,MATCH(B1045,GVS!$A:$A,0))),"")))</f>
        <v>Niet-oncologisch (zie Indicatie)</v>
      </c>
      <c r="H1045" s="14" t="str">
        <f aca="false">IF(B1045="","",IFERROR(IF(INDEX(Intramuraal!$O:$O,MATCH(B1045,Intramuraal!$A:$A,0))="","",INDEX(Intramuraal!$O:$O,MATCH(B1045,Intramuraal!$A:$A,0))),IFERROR(IF(INDEX(GVS!$O:$O,MATCH(B1045,GVS!$A:$A,0))="","",INDEX(GVS!$O:$O,MATCH(B1045,GVS!$A:$A,0))),"")))</f>
        <v>1e lijn</v>
      </c>
      <c r="I1045" s="14" t="s">
        <v>7532</v>
      </c>
      <c r="J1045" s="14" t="s">
        <v>7564</v>
      </c>
      <c r="K1045" s="16" t="s">
        <v>11417</v>
      </c>
      <c r="L1045" s="14" t="s">
        <v>7586</v>
      </c>
      <c r="M1045" s="14" t="s">
        <v>7536</v>
      </c>
      <c r="N1045" s="16" t="s">
        <v>11418</v>
      </c>
      <c r="O1045" s="14" t="s">
        <v>7607</v>
      </c>
      <c r="P1045" s="14" t="s">
        <v>11419</v>
      </c>
      <c r="Q1045" s="16"/>
      <c r="R1045" s="14" t="s">
        <v>11420</v>
      </c>
      <c r="S1045" s="14" t="s">
        <v>11421</v>
      </c>
      <c r="T1045" s="15" t="n">
        <v>46290</v>
      </c>
      <c r="U1045" s="14" t="s">
        <v>168</v>
      </c>
    </row>
    <row r="1046" customFormat="false" ht="68.25" hidden="false" customHeight="true" outlineLevel="0" collapsed="false">
      <c r="A1046" s="14" t="str">
        <f aca="false">IF(B1046="","","ARG-"&amp;TEXT(ROW()-1,"0000"))</f>
        <v>ARG-1045</v>
      </c>
      <c r="B1046" s="14" t="s">
        <v>5850</v>
      </c>
      <c r="C1046" s="14" t="str">
        <f aca="false">IF(B1046="","",IF(LEFT(B1046,3)="INT","Intramuraal",IF(LEFT(B1046,3)="GVS","GVS","")))</f>
        <v>GVS</v>
      </c>
      <c r="D1046" s="14" t="str">
        <f aca="false">IF(B1046="","",IFERROR(INDEX(Intramuraal!$F:$F,MATCH(B1046,Intramuraal!$A:$A,0)),IFERROR(INDEX(GVS!$F:$F,MATCH(B1046,GVS!$A:$A,0)),"onbekend ID")))</f>
        <v>dexamethason/levofloxacine oogdruppels (Ducressa®)</v>
      </c>
      <c r="E1046" s="15" t="n">
        <f aca="false">IF(B1046="","",IFERROR(IF(INDEX(Intramuraal!$C:$C,MATCH(B1046,Intramuraal!$A:$A,0))="","",INDEX(Intramuraal!$C:$C,MATCH(B1046,Intramuraal!$A:$A,0))),IFERROR(IF(INDEX(GVS!$C:$C,MATCH(B1046,GVS!$A:$A,0))="","",INDEX(GVS!$C:$C,MATCH(B1046,GVS!$A:$A,0))),"")))</f>
        <v>44951</v>
      </c>
      <c r="F1046" s="14" t="str">
        <f aca="false">IF(B1046="","",IFERROR(IF(INDEX(Intramuraal!$J:$J,MATCH(B1046,Intramuraal!$A:$A,0))="","",INDEX(Intramuraal!$J:$J,MATCH(B1046,Intramuraal!$A:$A,0))),IFERROR(IF(INDEX(GVS!$J:$J,MATCH(B1046,GVS!$A:$A,0))="","",INDEX(GVS!$J:$J,MATCH(B1046,GVS!$A:$A,0))),"")))</f>
        <v>Oogheelkunde</v>
      </c>
      <c r="G1046" s="14" t="str">
        <f aca="false">IF(B1046="","",IFERROR(IF(INDEX(Intramuraal!$N:$N,MATCH(B1046,Intramuraal!$A:$A,0))="","",INDEX(Intramuraal!$N:$N,MATCH(B1046,Intramuraal!$A:$A,0))),IFERROR(IF(INDEX(GVS!$N:$N,MATCH(B1046,GVS!$A:$A,0))="","",INDEX(GVS!$N:$N,MATCH(B1046,GVS!$A:$A,0))),"")))</f>
        <v>Niet-oncologisch (zie Indicatie)</v>
      </c>
      <c r="H1046" s="14" t="str">
        <f aca="false">IF(B1046="","",IFERROR(IF(INDEX(Intramuraal!$O:$O,MATCH(B1046,Intramuraal!$A:$A,0))="","",INDEX(Intramuraal!$O:$O,MATCH(B1046,Intramuraal!$A:$A,0))),IFERROR(IF(INDEX(GVS!$O:$O,MATCH(B1046,GVS!$A:$A,0))="","",INDEX(GVS!$O:$O,MATCH(B1046,GVS!$A:$A,0))),"")))</f>
        <v>1e lijn</v>
      </c>
      <c r="I1046" s="14" t="s">
        <v>7574</v>
      </c>
      <c r="J1046" s="14" t="s">
        <v>10667</v>
      </c>
      <c r="K1046" s="16" t="s">
        <v>11422</v>
      </c>
      <c r="L1046" s="14" t="s">
        <v>7566</v>
      </c>
      <c r="M1046" s="14" t="s">
        <v>7536</v>
      </c>
      <c r="N1046" s="16" t="s">
        <v>11423</v>
      </c>
      <c r="O1046" s="14" t="s">
        <v>7607</v>
      </c>
      <c r="P1046" s="14" t="s">
        <v>11424</v>
      </c>
      <c r="Q1046" s="16"/>
      <c r="R1046" s="14" t="s">
        <v>11425</v>
      </c>
      <c r="S1046" s="14" t="s">
        <v>11421</v>
      </c>
      <c r="T1046" s="15" t="n">
        <v>46290</v>
      </c>
      <c r="U1046" s="14" t="s">
        <v>168</v>
      </c>
    </row>
    <row r="1047" customFormat="false" ht="57" hidden="false" customHeight="true" outlineLevel="0" collapsed="false">
      <c r="A1047" s="14" t="str">
        <f aca="false">IF(B1047="","","ARG-"&amp;TEXT(ROW()-1,"0000"))</f>
        <v>ARG-1046</v>
      </c>
      <c r="B1047" s="14" t="s">
        <v>5850</v>
      </c>
      <c r="C1047" s="14" t="str">
        <f aca="false">IF(B1047="","",IF(LEFT(B1047,3)="INT","Intramuraal",IF(LEFT(B1047,3)="GVS","GVS","")))</f>
        <v>GVS</v>
      </c>
      <c r="D1047" s="14" t="str">
        <f aca="false">IF(B1047="","",IFERROR(INDEX(Intramuraal!$F:$F,MATCH(B1047,Intramuraal!$A:$A,0)),IFERROR(INDEX(GVS!$F:$F,MATCH(B1047,GVS!$A:$A,0)),"onbekend ID")))</f>
        <v>dexamethason/levofloxacine oogdruppels (Ducressa®)</v>
      </c>
      <c r="E1047" s="15" t="n">
        <f aca="false">IF(B1047="","",IFERROR(IF(INDEX(Intramuraal!$C:$C,MATCH(B1047,Intramuraal!$A:$A,0))="","",INDEX(Intramuraal!$C:$C,MATCH(B1047,Intramuraal!$A:$A,0))),IFERROR(IF(INDEX(GVS!$C:$C,MATCH(B1047,GVS!$A:$A,0))="","",INDEX(GVS!$C:$C,MATCH(B1047,GVS!$A:$A,0))),"")))</f>
        <v>44951</v>
      </c>
      <c r="F1047" s="14" t="str">
        <f aca="false">IF(B1047="","",IFERROR(IF(INDEX(Intramuraal!$J:$J,MATCH(B1047,Intramuraal!$A:$A,0))="","",INDEX(Intramuraal!$J:$J,MATCH(B1047,Intramuraal!$A:$A,0))),IFERROR(IF(INDEX(GVS!$J:$J,MATCH(B1047,GVS!$A:$A,0))="","",INDEX(GVS!$J:$J,MATCH(B1047,GVS!$A:$A,0))),"")))</f>
        <v>Oogheelkunde</v>
      </c>
      <c r="G1047" s="14" t="str">
        <f aca="false">IF(B1047="","",IFERROR(IF(INDEX(Intramuraal!$N:$N,MATCH(B1047,Intramuraal!$A:$A,0))="","",INDEX(Intramuraal!$N:$N,MATCH(B1047,Intramuraal!$A:$A,0))),IFERROR(IF(INDEX(GVS!$N:$N,MATCH(B1047,GVS!$A:$A,0))="","",INDEX(GVS!$N:$N,MATCH(B1047,GVS!$A:$A,0))),"")))</f>
        <v>Niet-oncologisch (zie Indicatie)</v>
      </c>
      <c r="H1047" s="14" t="str">
        <f aca="false">IF(B1047="","",IFERROR(IF(INDEX(Intramuraal!$O:$O,MATCH(B1047,Intramuraal!$A:$A,0))="","",INDEX(Intramuraal!$O:$O,MATCH(B1047,Intramuraal!$A:$A,0))),IFERROR(IF(INDEX(GVS!$O:$O,MATCH(B1047,GVS!$A:$A,0))="","",INDEX(GVS!$O:$O,MATCH(B1047,GVS!$A:$A,0))),"")))</f>
        <v>1e lijn</v>
      </c>
      <c r="I1047" s="14" t="s">
        <v>7570</v>
      </c>
      <c r="J1047" s="14" t="s">
        <v>2691</v>
      </c>
      <c r="K1047" s="16" t="s">
        <v>11426</v>
      </c>
      <c r="L1047" s="14" t="s">
        <v>7566</v>
      </c>
      <c r="M1047" s="14" t="s">
        <v>7550</v>
      </c>
      <c r="N1047" s="16" t="s">
        <v>11427</v>
      </c>
      <c r="O1047" s="14" t="s">
        <v>7607</v>
      </c>
      <c r="P1047" s="14" t="s">
        <v>11428</v>
      </c>
      <c r="Q1047" s="16"/>
      <c r="R1047" s="14" t="s">
        <v>11429</v>
      </c>
      <c r="S1047" s="14" t="s">
        <v>11421</v>
      </c>
      <c r="T1047" s="15" t="n">
        <v>46290</v>
      </c>
      <c r="U1047" s="14" t="s">
        <v>168</v>
      </c>
    </row>
    <row r="1048" customFormat="false" ht="79.5" hidden="false" customHeight="true" outlineLevel="0" collapsed="false">
      <c r="A1048" s="14" t="str">
        <f aca="false">IF(B1048="","","ARG-"&amp;TEXT(ROW()-1,"0000"))</f>
        <v>ARG-1047</v>
      </c>
      <c r="B1048" s="14" t="s">
        <v>5898</v>
      </c>
      <c r="C1048" s="14" t="str">
        <f aca="false">IF(B1048="","",IF(LEFT(B1048,3)="INT","Intramuraal",IF(LEFT(B1048,3)="GVS","GVS","")))</f>
        <v>GVS</v>
      </c>
      <c r="D1048" s="14" t="str">
        <f aca="false">IF(B1048="","",IFERROR(INDEX(Intramuraal!$F:$F,MATCH(B1048,Intramuraal!$A:$A,0)),IFERROR(INDEX(GVS!$F:$F,MATCH(B1048,GVS!$A:$A,0)),"onbekend ID")))</f>
        <v>icosapent-ethyl (Vazkepa®)</v>
      </c>
      <c r="E1048" s="15" t="n">
        <f aca="false">IF(B1048="","",IFERROR(IF(INDEX(Intramuraal!$C:$C,MATCH(B1048,Intramuraal!$A:$A,0))="","",INDEX(Intramuraal!$C:$C,MATCH(B1048,Intramuraal!$A:$A,0))),IFERROR(IF(INDEX(GVS!$C:$C,MATCH(B1048,GVS!$A:$A,0))="","",INDEX(GVS!$C:$C,MATCH(B1048,GVS!$A:$A,0))),"")))</f>
        <v>44972</v>
      </c>
      <c r="F1048" s="14" t="str">
        <f aca="false">IF(B1048="","",IFERROR(IF(INDEX(Intramuraal!$J:$J,MATCH(B1048,Intramuraal!$A:$A,0))="","",INDEX(Intramuraal!$J:$J,MATCH(B1048,Intramuraal!$A:$A,0))),IFERROR(IF(INDEX(GVS!$J:$J,MATCH(B1048,GVS!$A:$A,0))="","",INDEX(GVS!$J:$J,MATCH(B1048,GVS!$A:$A,0))),"")))</f>
        <v>Hart / vaat / long</v>
      </c>
      <c r="G1048" s="14" t="str">
        <f aca="false">IF(B1048="","",IFERROR(IF(INDEX(Intramuraal!$N:$N,MATCH(B1048,Intramuraal!$A:$A,0))="","",INDEX(Intramuraal!$N:$N,MATCH(B1048,Intramuraal!$A:$A,0))),IFERROR(IF(INDEX(GVS!$N:$N,MATCH(B1048,GVS!$A:$A,0))="","",INDEX(GVS!$N:$N,MATCH(B1048,GVS!$A:$A,0))),"")))</f>
        <v>Niet-oncologisch (zie Indicatie)</v>
      </c>
      <c r="H1048" s="14" t="str">
        <f aca="false">IF(B1048="","",IFERROR(IF(INDEX(Intramuraal!$O:$O,MATCH(B1048,Intramuraal!$A:$A,0))="","",INDEX(Intramuraal!$O:$O,MATCH(B1048,Intramuraal!$A:$A,0))),IFERROR(IF(INDEX(GVS!$O:$O,MATCH(B1048,GVS!$A:$A,0))="","",INDEX(GVS!$O:$O,MATCH(B1048,GVS!$A:$A,0))),"")))</f>
        <v>2e lijn</v>
      </c>
      <c r="I1048" s="14" t="s">
        <v>7532</v>
      </c>
      <c r="J1048" s="14" t="s">
        <v>7678</v>
      </c>
      <c r="K1048" s="16" t="s">
        <v>11430</v>
      </c>
      <c r="L1048" s="14" t="s">
        <v>7535</v>
      </c>
      <c r="M1048" s="14" t="s">
        <v>7536</v>
      </c>
      <c r="N1048" s="16" t="s">
        <v>11431</v>
      </c>
      <c r="O1048" s="14" t="s">
        <v>7607</v>
      </c>
      <c r="P1048" s="14" t="s">
        <v>11432</v>
      </c>
      <c r="Q1048" s="16"/>
      <c r="R1048" s="14" t="s">
        <v>11433</v>
      </c>
      <c r="S1048" s="14" t="s">
        <v>11421</v>
      </c>
      <c r="T1048" s="15" t="n">
        <v>46290</v>
      </c>
      <c r="U1048" s="14" t="s">
        <v>168</v>
      </c>
    </row>
    <row r="1049" customFormat="false" ht="57" hidden="false" customHeight="true" outlineLevel="0" collapsed="false">
      <c r="A1049" s="14" t="str">
        <f aca="false">IF(B1049="","","ARG-"&amp;TEXT(ROW()-1,"0000"))</f>
        <v>ARG-1048</v>
      </c>
      <c r="B1049" s="14" t="s">
        <v>5898</v>
      </c>
      <c r="C1049" s="14" t="str">
        <f aca="false">IF(B1049="","",IF(LEFT(B1049,3)="INT","Intramuraal",IF(LEFT(B1049,3)="GVS","GVS","")))</f>
        <v>GVS</v>
      </c>
      <c r="D1049" s="14" t="str">
        <f aca="false">IF(B1049="","",IFERROR(INDEX(Intramuraal!$F:$F,MATCH(B1049,Intramuraal!$A:$A,0)),IFERROR(INDEX(GVS!$F:$F,MATCH(B1049,GVS!$A:$A,0)),"onbekend ID")))</f>
        <v>icosapent-ethyl (Vazkepa®)</v>
      </c>
      <c r="E1049" s="15" t="n">
        <f aca="false">IF(B1049="","",IFERROR(IF(INDEX(Intramuraal!$C:$C,MATCH(B1049,Intramuraal!$A:$A,0))="","",INDEX(Intramuraal!$C:$C,MATCH(B1049,Intramuraal!$A:$A,0))),IFERROR(IF(INDEX(GVS!$C:$C,MATCH(B1049,GVS!$A:$A,0))="","",INDEX(GVS!$C:$C,MATCH(B1049,GVS!$A:$A,0))),"")))</f>
        <v>44972</v>
      </c>
      <c r="F1049" s="14" t="str">
        <f aca="false">IF(B1049="","",IFERROR(IF(INDEX(Intramuraal!$J:$J,MATCH(B1049,Intramuraal!$A:$A,0))="","",INDEX(Intramuraal!$J:$J,MATCH(B1049,Intramuraal!$A:$A,0))),IFERROR(IF(INDEX(GVS!$J:$J,MATCH(B1049,GVS!$A:$A,0))="","",INDEX(GVS!$J:$J,MATCH(B1049,GVS!$A:$A,0))),"")))</f>
        <v>Hart / vaat / long</v>
      </c>
      <c r="G1049" s="14" t="str">
        <f aca="false">IF(B1049="","",IFERROR(IF(INDEX(Intramuraal!$N:$N,MATCH(B1049,Intramuraal!$A:$A,0))="","",INDEX(Intramuraal!$N:$N,MATCH(B1049,Intramuraal!$A:$A,0))),IFERROR(IF(INDEX(GVS!$N:$N,MATCH(B1049,GVS!$A:$A,0))="","",INDEX(GVS!$N:$N,MATCH(B1049,GVS!$A:$A,0))),"")))</f>
        <v>Niet-oncologisch (zie Indicatie)</v>
      </c>
      <c r="H1049" s="14" t="str">
        <f aca="false">IF(B1049="","",IFERROR(IF(INDEX(Intramuraal!$O:$O,MATCH(B1049,Intramuraal!$A:$A,0))="","",INDEX(Intramuraal!$O:$O,MATCH(B1049,Intramuraal!$A:$A,0))),IFERROR(IF(INDEX(GVS!$O:$O,MATCH(B1049,GVS!$A:$A,0))="","",INDEX(GVS!$O:$O,MATCH(B1049,GVS!$A:$A,0))),"")))</f>
        <v>2e lijn</v>
      </c>
      <c r="I1049" s="14" t="s">
        <v>7580</v>
      </c>
      <c r="J1049" s="14" t="s">
        <v>7559</v>
      </c>
      <c r="K1049" s="16" t="s">
        <v>11434</v>
      </c>
      <c r="L1049" s="14" t="s">
        <v>7549</v>
      </c>
      <c r="M1049" s="14" t="s">
        <v>7536</v>
      </c>
      <c r="N1049" s="16" t="s">
        <v>11435</v>
      </c>
      <c r="O1049" s="14" t="s">
        <v>7784</v>
      </c>
      <c r="P1049" s="14" t="s">
        <v>11436</v>
      </c>
      <c r="Q1049" s="16"/>
      <c r="R1049" s="14" t="s">
        <v>11437</v>
      </c>
      <c r="S1049" s="14" t="s">
        <v>11421</v>
      </c>
      <c r="T1049" s="15" t="n">
        <v>46290</v>
      </c>
      <c r="U1049" s="14" t="s">
        <v>168</v>
      </c>
    </row>
    <row r="1050" customFormat="false" ht="79.5" hidden="false" customHeight="true" outlineLevel="0" collapsed="false">
      <c r="A1050" s="14" t="str">
        <f aca="false">IF(B1050="","","ARG-"&amp;TEXT(ROW()-1,"0000"))</f>
        <v>ARG-1049</v>
      </c>
      <c r="B1050" s="14" t="s">
        <v>5898</v>
      </c>
      <c r="C1050" s="14" t="str">
        <f aca="false">IF(B1050="","",IF(LEFT(B1050,3)="INT","Intramuraal",IF(LEFT(B1050,3)="GVS","GVS","")))</f>
        <v>GVS</v>
      </c>
      <c r="D1050" s="14" t="str">
        <f aca="false">IF(B1050="","",IFERROR(INDEX(Intramuraal!$F:$F,MATCH(B1050,Intramuraal!$A:$A,0)),IFERROR(INDEX(GVS!$F:$F,MATCH(B1050,GVS!$A:$A,0)),"onbekend ID")))</f>
        <v>icosapent-ethyl (Vazkepa®)</v>
      </c>
      <c r="E1050" s="15" t="n">
        <f aca="false">IF(B1050="","",IFERROR(IF(INDEX(Intramuraal!$C:$C,MATCH(B1050,Intramuraal!$A:$A,0))="","",INDEX(Intramuraal!$C:$C,MATCH(B1050,Intramuraal!$A:$A,0))),IFERROR(IF(INDEX(GVS!$C:$C,MATCH(B1050,GVS!$A:$A,0))="","",INDEX(GVS!$C:$C,MATCH(B1050,GVS!$A:$A,0))),"")))</f>
        <v>44972</v>
      </c>
      <c r="F1050" s="14" t="str">
        <f aca="false">IF(B1050="","",IFERROR(IF(INDEX(Intramuraal!$J:$J,MATCH(B1050,Intramuraal!$A:$A,0))="","",INDEX(Intramuraal!$J:$J,MATCH(B1050,Intramuraal!$A:$A,0))),IFERROR(IF(INDEX(GVS!$J:$J,MATCH(B1050,GVS!$A:$A,0))="","",INDEX(GVS!$J:$J,MATCH(B1050,GVS!$A:$A,0))),"")))</f>
        <v>Hart / vaat / long</v>
      </c>
      <c r="G1050" s="14" t="str">
        <f aca="false">IF(B1050="","",IFERROR(IF(INDEX(Intramuraal!$N:$N,MATCH(B1050,Intramuraal!$A:$A,0))="","",INDEX(Intramuraal!$N:$N,MATCH(B1050,Intramuraal!$A:$A,0))),IFERROR(IF(INDEX(GVS!$N:$N,MATCH(B1050,GVS!$A:$A,0))="","",INDEX(GVS!$N:$N,MATCH(B1050,GVS!$A:$A,0))),"")))</f>
        <v>Niet-oncologisch (zie Indicatie)</v>
      </c>
      <c r="H1050" s="14" t="str">
        <f aca="false">IF(B1050="","",IFERROR(IF(INDEX(Intramuraal!$O:$O,MATCH(B1050,Intramuraal!$A:$A,0))="","",INDEX(Intramuraal!$O:$O,MATCH(B1050,Intramuraal!$A:$A,0))),IFERROR(IF(INDEX(GVS!$O:$O,MATCH(B1050,GVS!$A:$A,0))="","",INDEX(GVS!$O:$O,MATCH(B1050,GVS!$A:$A,0))),"")))</f>
        <v>2e lijn</v>
      </c>
      <c r="I1050" s="14" t="s">
        <v>7617</v>
      </c>
      <c r="J1050" s="14" t="s">
        <v>7599</v>
      </c>
      <c r="K1050" s="16" t="s">
        <v>11438</v>
      </c>
      <c r="L1050" s="14" t="s">
        <v>7549</v>
      </c>
      <c r="M1050" s="14" t="s">
        <v>7536</v>
      </c>
      <c r="N1050" s="16" t="s">
        <v>11439</v>
      </c>
      <c r="O1050" s="14" t="s">
        <v>7614</v>
      </c>
      <c r="P1050" s="14" t="s">
        <v>11440</v>
      </c>
      <c r="Q1050" s="16"/>
      <c r="R1050" s="14" t="s">
        <v>11441</v>
      </c>
      <c r="S1050" s="14" t="s">
        <v>11421</v>
      </c>
      <c r="T1050" s="15" t="n">
        <v>46290</v>
      </c>
      <c r="U1050" s="14" t="s">
        <v>168</v>
      </c>
    </row>
    <row r="1051" customFormat="false" ht="45.75" hidden="false" customHeight="true" outlineLevel="0" collapsed="false">
      <c r="A1051" s="14" t="str">
        <f aca="false">IF(B1051="","","ARG-"&amp;TEXT(ROW()-1,"0000"))</f>
        <v>ARG-1050</v>
      </c>
      <c r="B1051" s="14" t="s">
        <v>5898</v>
      </c>
      <c r="C1051" s="14" t="str">
        <f aca="false">IF(B1051="","",IF(LEFT(B1051,3)="INT","Intramuraal",IF(LEFT(B1051,3)="GVS","GVS","")))</f>
        <v>GVS</v>
      </c>
      <c r="D1051" s="14" t="str">
        <f aca="false">IF(B1051="","",IFERROR(INDEX(Intramuraal!$F:$F,MATCH(B1051,Intramuraal!$A:$A,0)),IFERROR(INDEX(GVS!$F:$F,MATCH(B1051,GVS!$A:$A,0)),"onbekend ID")))</f>
        <v>icosapent-ethyl (Vazkepa®)</v>
      </c>
      <c r="E1051" s="15" t="n">
        <f aca="false">IF(B1051="","",IFERROR(IF(INDEX(Intramuraal!$C:$C,MATCH(B1051,Intramuraal!$A:$A,0))="","",INDEX(Intramuraal!$C:$C,MATCH(B1051,Intramuraal!$A:$A,0))),IFERROR(IF(INDEX(GVS!$C:$C,MATCH(B1051,GVS!$A:$A,0))="","",INDEX(GVS!$C:$C,MATCH(B1051,GVS!$A:$A,0))),"")))</f>
        <v>44972</v>
      </c>
      <c r="F1051" s="14" t="str">
        <f aca="false">IF(B1051="","",IFERROR(IF(INDEX(Intramuraal!$J:$J,MATCH(B1051,Intramuraal!$A:$A,0))="","",INDEX(Intramuraal!$J:$J,MATCH(B1051,Intramuraal!$A:$A,0))),IFERROR(IF(INDEX(GVS!$J:$J,MATCH(B1051,GVS!$A:$A,0))="","",INDEX(GVS!$J:$J,MATCH(B1051,GVS!$A:$A,0))),"")))</f>
        <v>Hart / vaat / long</v>
      </c>
      <c r="G1051" s="14" t="str">
        <f aca="false">IF(B1051="","",IFERROR(IF(INDEX(Intramuraal!$N:$N,MATCH(B1051,Intramuraal!$A:$A,0))="","",INDEX(Intramuraal!$N:$N,MATCH(B1051,Intramuraal!$A:$A,0))),IFERROR(IF(INDEX(GVS!$N:$N,MATCH(B1051,GVS!$A:$A,0))="","",INDEX(GVS!$N:$N,MATCH(B1051,GVS!$A:$A,0))),"")))</f>
        <v>Niet-oncologisch (zie Indicatie)</v>
      </c>
      <c r="H1051" s="14" t="str">
        <f aca="false">IF(B1051="","",IFERROR(IF(INDEX(Intramuraal!$O:$O,MATCH(B1051,Intramuraal!$A:$A,0))="","",INDEX(Intramuraal!$O:$O,MATCH(B1051,Intramuraal!$A:$A,0))),IFERROR(IF(INDEX(GVS!$O:$O,MATCH(B1051,GVS!$A:$A,0))="","",INDEX(GVS!$O:$O,MATCH(B1051,GVS!$A:$A,0))),"")))</f>
        <v>2e lijn</v>
      </c>
      <c r="I1051" s="14" t="s">
        <v>7570</v>
      </c>
      <c r="J1051" s="14" t="s">
        <v>2691</v>
      </c>
      <c r="K1051" s="16" t="s">
        <v>11442</v>
      </c>
      <c r="L1051" s="14" t="s">
        <v>7566</v>
      </c>
      <c r="M1051" s="14" t="s">
        <v>7550</v>
      </c>
      <c r="N1051" s="16" t="s">
        <v>11443</v>
      </c>
      <c r="O1051" s="14" t="s">
        <v>7607</v>
      </c>
      <c r="P1051" s="14" t="s">
        <v>11444</v>
      </c>
      <c r="Q1051" s="16"/>
      <c r="R1051" s="14" t="s">
        <v>11445</v>
      </c>
      <c r="S1051" s="14" t="s">
        <v>11421</v>
      </c>
      <c r="T1051" s="15" t="n">
        <v>46290</v>
      </c>
      <c r="U1051" s="14" t="s">
        <v>168</v>
      </c>
    </row>
    <row r="1052" customFormat="false" ht="90.75" hidden="false" customHeight="true" outlineLevel="0" collapsed="false">
      <c r="A1052" s="14" t="str">
        <f aca="false">IF(B1052="","","ARG-"&amp;TEXT(ROW()-1,"0000"))</f>
        <v>ARG-1051</v>
      </c>
      <c r="B1052" s="14" t="s">
        <v>5951</v>
      </c>
      <c r="C1052" s="14" t="str">
        <f aca="false">IF(B1052="","",IF(LEFT(B1052,3)="INT","Intramuraal",IF(LEFT(B1052,3)="GVS","GVS","")))</f>
        <v>GVS</v>
      </c>
      <c r="D1052" s="14" t="str">
        <f aca="false">IF(B1052="","",IFERROR(INDEX(Intramuraal!$F:$F,MATCH(B1052,Intramuraal!$A:$A,0)),IFERROR(INDEX(GVS!$F:$F,MATCH(B1052,GVS!$A:$A,0)),"onbekend ID")))</f>
        <v>uitbreiding bijlage 2-voorwaarden</v>
      </c>
      <c r="E1052" s="15" t="n">
        <f aca="false">IF(B1052="","",IFERROR(IF(INDEX(Intramuraal!$C:$C,MATCH(B1052,Intramuraal!$A:$A,0))="","",INDEX(Intramuraal!$C:$C,MATCH(B1052,Intramuraal!$A:$A,0))),IFERROR(IF(INDEX(GVS!$C:$C,MATCH(B1052,GVS!$A:$A,0))="","",INDEX(GVS!$C:$C,MATCH(B1052,GVS!$A:$A,0))),"")))</f>
        <v>45033</v>
      </c>
      <c r="F1052" s="14" t="str">
        <f aca="false">IF(B1052="","",IFERROR(IF(INDEX(Intramuraal!$J:$J,MATCH(B1052,Intramuraal!$A:$A,0))="","",INDEX(Intramuraal!$J:$J,MATCH(B1052,Intramuraal!$A:$A,0))),IFERROR(IF(INDEX(GVS!$J:$J,MATCH(B1052,GVS!$A:$A,0))="","",INDEX(GVS!$J:$J,MATCH(B1052,GVS!$A:$A,0))),"")))</f>
        <v>Hart / vaat / long</v>
      </c>
      <c r="G1052" s="14" t="str">
        <f aca="false">IF(B1052="","",IFERROR(IF(INDEX(Intramuraal!$N:$N,MATCH(B1052,Intramuraal!$A:$A,0))="","",INDEX(Intramuraal!$N:$N,MATCH(B1052,Intramuraal!$A:$A,0))),IFERROR(IF(INDEX(GVS!$N:$N,MATCH(B1052,GVS!$A:$A,0))="","",INDEX(GVS!$N:$N,MATCH(B1052,GVS!$A:$A,0))),"")))</f>
        <v>Niet-oncologisch (zie Indicatie)</v>
      </c>
      <c r="H1052" s="14" t="str">
        <f aca="false">IF(B1052="","",IFERROR(IF(INDEX(Intramuraal!$O:$O,MATCH(B1052,Intramuraal!$A:$A,0))="","",INDEX(Intramuraal!$O:$O,MATCH(B1052,Intramuraal!$A:$A,0))),IFERROR(IF(INDEX(GVS!$O:$O,MATCH(B1052,GVS!$A:$A,0))="","",INDEX(GVS!$O:$O,MATCH(B1052,GVS!$A:$A,0))),"")))</f>
        <v>3e lijn of later</v>
      </c>
      <c r="I1052" s="14" t="s">
        <v>7532</v>
      </c>
      <c r="J1052" s="14" t="s">
        <v>7599</v>
      </c>
      <c r="K1052" s="16" t="s">
        <v>11446</v>
      </c>
      <c r="L1052" s="14" t="s">
        <v>7535</v>
      </c>
      <c r="M1052" s="14" t="s">
        <v>7536</v>
      </c>
      <c r="N1052" s="16" t="s">
        <v>11447</v>
      </c>
      <c r="O1052" s="14" t="s">
        <v>7607</v>
      </c>
      <c r="P1052" s="14" t="s">
        <v>11448</v>
      </c>
      <c r="Q1052" s="16"/>
      <c r="R1052" s="14" t="s">
        <v>11449</v>
      </c>
      <c r="S1052" s="14" t="s">
        <v>11421</v>
      </c>
      <c r="T1052" s="15" t="n">
        <v>46290</v>
      </c>
      <c r="U1052" s="14" t="s">
        <v>168</v>
      </c>
    </row>
    <row r="1053" customFormat="false" ht="68.25" hidden="false" customHeight="true" outlineLevel="0" collapsed="false">
      <c r="A1053" s="14" t="str">
        <f aca="false">IF(B1053="","","ARG-"&amp;TEXT(ROW()-1,"0000"))</f>
        <v>ARG-1052</v>
      </c>
      <c r="B1053" s="14" t="s">
        <v>5951</v>
      </c>
      <c r="C1053" s="14" t="str">
        <f aca="false">IF(B1053="","",IF(LEFT(B1053,3)="INT","Intramuraal",IF(LEFT(B1053,3)="GVS","GVS","")))</f>
        <v>GVS</v>
      </c>
      <c r="D1053" s="14" t="str">
        <f aca="false">IF(B1053="","",IFERROR(INDEX(Intramuraal!$F:$F,MATCH(B1053,Intramuraal!$A:$A,0)),IFERROR(INDEX(GVS!$F:$F,MATCH(B1053,GVS!$A:$A,0)),"onbekend ID")))</f>
        <v>uitbreiding bijlage 2-voorwaarden</v>
      </c>
      <c r="E1053" s="15" t="n">
        <f aca="false">IF(B1053="","",IFERROR(IF(INDEX(Intramuraal!$C:$C,MATCH(B1053,Intramuraal!$A:$A,0))="","",INDEX(Intramuraal!$C:$C,MATCH(B1053,Intramuraal!$A:$A,0))),IFERROR(IF(INDEX(GVS!$C:$C,MATCH(B1053,GVS!$A:$A,0))="","",INDEX(GVS!$C:$C,MATCH(B1053,GVS!$A:$A,0))),"")))</f>
        <v>45033</v>
      </c>
      <c r="F1053" s="14" t="str">
        <f aca="false">IF(B1053="","",IFERROR(IF(INDEX(Intramuraal!$J:$J,MATCH(B1053,Intramuraal!$A:$A,0))="","",INDEX(Intramuraal!$J:$J,MATCH(B1053,Intramuraal!$A:$A,0))),IFERROR(IF(INDEX(GVS!$J:$J,MATCH(B1053,GVS!$A:$A,0))="","",INDEX(GVS!$J:$J,MATCH(B1053,GVS!$A:$A,0))),"")))</f>
        <v>Hart / vaat / long</v>
      </c>
      <c r="G1053" s="14" t="str">
        <f aca="false">IF(B1053="","",IFERROR(IF(INDEX(Intramuraal!$N:$N,MATCH(B1053,Intramuraal!$A:$A,0))="","",INDEX(Intramuraal!$N:$N,MATCH(B1053,Intramuraal!$A:$A,0))),IFERROR(IF(INDEX(GVS!$N:$N,MATCH(B1053,GVS!$A:$A,0))="","",INDEX(GVS!$N:$N,MATCH(B1053,GVS!$A:$A,0))),"")))</f>
        <v>Niet-oncologisch (zie Indicatie)</v>
      </c>
      <c r="H1053" s="14" t="str">
        <f aca="false">IF(B1053="","",IFERROR(IF(INDEX(Intramuraal!$O:$O,MATCH(B1053,Intramuraal!$A:$A,0))="","",INDEX(Intramuraal!$O:$O,MATCH(B1053,Intramuraal!$A:$A,0))),IFERROR(IF(INDEX(GVS!$O:$O,MATCH(B1053,GVS!$A:$A,0))="","",INDEX(GVS!$O:$O,MATCH(B1053,GVS!$A:$A,0))),"")))</f>
        <v>3e lijn of later</v>
      </c>
      <c r="I1053" s="14" t="s">
        <v>7574</v>
      </c>
      <c r="J1053" s="14" t="s">
        <v>7575</v>
      </c>
      <c r="K1053" s="16" t="s">
        <v>11450</v>
      </c>
      <c r="L1053" s="14" t="s">
        <v>7549</v>
      </c>
      <c r="M1053" s="14" t="s">
        <v>7543</v>
      </c>
      <c r="N1053" s="16" t="s">
        <v>11451</v>
      </c>
      <c r="O1053" s="14" t="s">
        <v>7607</v>
      </c>
      <c r="P1053" s="14" t="s">
        <v>11452</v>
      </c>
      <c r="Q1053" s="16"/>
      <c r="R1053" s="14" t="s">
        <v>11453</v>
      </c>
      <c r="S1053" s="14" t="s">
        <v>11421</v>
      </c>
      <c r="T1053" s="15" t="n">
        <v>46290</v>
      </c>
      <c r="U1053" s="14" t="s">
        <v>168</v>
      </c>
    </row>
    <row r="1054" customFormat="false" ht="79.5" hidden="false" customHeight="true" outlineLevel="0" collapsed="false">
      <c r="A1054" s="14" t="str">
        <f aca="false">IF(B1054="","","ARG-"&amp;TEXT(ROW()-1,"0000"))</f>
        <v>ARG-1053</v>
      </c>
      <c r="B1054" s="14" t="s">
        <v>5951</v>
      </c>
      <c r="C1054" s="14" t="str">
        <f aca="false">IF(B1054="","",IF(LEFT(B1054,3)="INT","Intramuraal",IF(LEFT(B1054,3)="GVS","GVS","")))</f>
        <v>GVS</v>
      </c>
      <c r="D1054" s="14" t="str">
        <f aca="false">IF(B1054="","",IFERROR(INDEX(Intramuraal!$F:$F,MATCH(B1054,Intramuraal!$A:$A,0)),IFERROR(INDEX(GVS!$F:$F,MATCH(B1054,GVS!$A:$A,0)),"onbekend ID")))</f>
        <v>uitbreiding bijlage 2-voorwaarden</v>
      </c>
      <c r="E1054" s="15" t="n">
        <f aca="false">IF(B1054="","",IFERROR(IF(INDEX(Intramuraal!$C:$C,MATCH(B1054,Intramuraal!$A:$A,0))="","",INDEX(Intramuraal!$C:$C,MATCH(B1054,Intramuraal!$A:$A,0))),IFERROR(IF(INDEX(GVS!$C:$C,MATCH(B1054,GVS!$A:$A,0))="","",INDEX(GVS!$C:$C,MATCH(B1054,GVS!$A:$A,0))),"")))</f>
        <v>45033</v>
      </c>
      <c r="F1054" s="14" t="str">
        <f aca="false">IF(B1054="","",IFERROR(IF(INDEX(Intramuraal!$J:$J,MATCH(B1054,Intramuraal!$A:$A,0))="","",INDEX(Intramuraal!$J:$J,MATCH(B1054,Intramuraal!$A:$A,0))),IFERROR(IF(INDEX(GVS!$J:$J,MATCH(B1054,GVS!$A:$A,0))="","",INDEX(GVS!$J:$J,MATCH(B1054,GVS!$A:$A,0))),"")))</f>
        <v>Hart / vaat / long</v>
      </c>
      <c r="G1054" s="14" t="str">
        <f aca="false">IF(B1054="","",IFERROR(IF(INDEX(Intramuraal!$N:$N,MATCH(B1054,Intramuraal!$A:$A,0))="","",INDEX(Intramuraal!$N:$N,MATCH(B1054,Intramuraal!$A:$A,0))),IFERROR(IF(INDEX(GVS!$N:$N,MATCH(B1054,GVS!$A:$A,0))="","",INDEX(GVS!$N:$N,MATCH(B1054,GVS!$A:$A,0))),"")))</f>
        <v>Niet-oncologisch (zie Indicatie)</v>
      </c>
      <c r="H1054" s="14" t="str">
        <f aca="false">IF(B1054="","",IFERROR(IF(INDEX(Intramuraal!$O:$O,MATCH(B1054,Intramuraal!$A:$A,0))="","",INDEX(Intramuraal!$O:$O,MATCH(B1054,Intramuraal!$A:$A,0))),IFERROR(IF(INDEX(GVS!$O:$O,MATCH(B1054,GVS!$A:$A,0))="","",INDEX(GVS!$O:$O,MATCH(B1054,GVS!$A:$A,0))),"")))</f>
        <v>3e lijn of later</v>
      </c>
      <c r="I1054" s="14" t="s">
        <v>7580</v>
      </c>
      <c r="J1054" s="14" t="s">
        <v>7604</v>
      </c>
      <c r="K1054" s="16" t="s">
        <v>11454</v>
      </c>
      <c r="L1054" s="14" t="s">
        <v>7586</v>
      </c>
      <c r="M1054" s="14" t="s">
        <v>7536</v>
      </c>
      <c r="N1054" s="16" t="s">
        <v>11455</v>
      </c>
      <c r="O1054" s="14" t="s">
        <v>7614</v>
      </c>
      <c r="P1054" s="14" t="s">
        <v>11456</v>
      </c>
      <c r="Q1054" s="16"/>
      <c r="R1054" s="14" t="s">
        <v>11457</v>
      </c>
      <c r="S1054" s="14" t="s">
        <v>11421</v>
      </c>
      <c r="T1054" s="15" t="n">
        <v>46290</v>
      </c>
      <c r="U1054" s="14" t="s">
        <v>168</v>
      </c>
    </row>
    <row r="1055" customFormat="false" ht="57" hidden="false" customHeight="true" outlineLevel="0" collapsed="false">
      <c r="A1055" s="14" t="str">
        <f aca="false">IF(B1055="","","ARG-"&amp;TEXT(ROW()-1,"0000"))</f>
        <v>ARG-1054</v>
      </c>
      <c r="B1055" s="14" t="s">
        <v>5951</v>
      </c>
      <c r="C1055" s="14" t="str">
        <f aca="false">IF(B1055="","",IF(LEFT(B1055,3)="INT","Intramuraal",IF(LEFT(B1055,3)="GVS","GVS","")))</f>
        <v>GVS</v>
      </c>
      <c r="D1055" s="14" t="str">
        <f aca="false">IF(B1055="","",IFERROR(INDEX(Intramuraal!$F:$F,MATCH(B1055,Intramuraal!$A:$A,0)),IFERROR(INDEX(GVS!$F:$F,MATCH(B1055,GVS!$A:$A,0)),"onbekend ID")))</f>
        <v>uitbreiding bijlage 2-voorwaarden</v>
      </c>
      <c r="E1055" s="15" t="n">
        <f aca="false">IF(B1055="","",IFERROR(IF(INDEX(Intramuraal!$C:$C,MATCH(B1055,Intramuraal!$A:$A,0))="","",INDEX(Intramuraal!$C:$C,MATCH(B1055,Intramuraal!$A:$A,0))),IFERROR(IF(INDEX(GVS!$C:$C,MATCH(B1055,GVS!$A:$A,0))="","",INDEX(GVS!$C:$C,MATCH(B1055,GVS!$A:$A,0))),"")))</f>
        <v>45033</v>
      </c>
      <c r="F1055" s="14" t="str">
        <f aca="false">IF(B1055="","",IFERROR(IF(INDEX(Intramuraal!$J:$J,MATCH(B1055,Intramuraal!$A:$A,0))="","",INDEX(Intramuraal!$J:$J,MATCH(B1055,Intramuraal!$A:$A,0))),IFERROR(IF(INDEX(GVS!$J:$J,MATCH(B1055,GVS!$A:$A,0))="","",INDEX(GVS!$J:$J,MATCH(B1055,GVS!$A:$A,0))),"")))</f>
        <v>Hart / vaat / long</v>
      </c>
      <c r="G1055" s="14" t="str">
        <f aca="false">IF(B1055="","",IFERROR(IF(INDEX(Intramuraal!$N:$N,MATCH(B1055,Intramuraal!$A:$A,0))="","",INDEX(Intramuraal!$N:$N,MATCH(B1055,Intramuraal!$A:$A,0))),IFERROR(IF(INDEX(GVS!$N:$N,MATCH(B1055,GVS!$A:$A,0))="","",INDEX(GVS!$N:$N,MATCH(B1055,GVS!$A:$A,0))),"")))</f>
        <v>Niet-oncologisch (zie Indicatie)</v>
      </c>
      <c r="H1055" s="14" t="str">
        <f aca="false">IF(B1055="","",IFERROR(IF(INDEX(Intramuraal!$O:$O,MATCH(B1055,Intramuraal!$A:$A,0))="","",INDEX(Intramuraal!$O:$O,MATCH(B1055,Intramuraal!$A:$A,0))),IFERROR(IF(INDEX(GVS!$O:$O,MATCH(B1055,GVS!$A:$A,0))="","",INDEX(GVS!$O:$O,MATCH(B1055,GVS!$A:$A,0))),"")))</f>
        <v>3e lijn of later</v>
      </c>
      <c r="I1055" s="14" t="s">
        <v>7658</v>
      </c>
      <c r="J1055" s="14" t="s">
        <v>7659</v>
      </c>
      <c r="K1055" s="16" t="s">
        <v>11458</v>
      </c>
      <c r="L1055" s="14" t="s">
        <v>7549</v>
      </c>
      <c r="M1055" s="14" t="s">
        <v>7543</v>
      </c>
      <c r="N1055" s="16" t="s">
        <v>11459</v>
      </c>
      <c r="O1055" s="14" t="s">
        <v>7662</v>
      </c>
      <c r="P1055" s="14" t="s">
        <v>11460</v>
      </c>
      <c r="Q1055" s="16"/>
      <c r="R1055" s="14" t="s">
        <v>11461</v>
      </c>
      <c r="S1055" s="14" t="s">
        <v>11421</v>
      </c>
      <c r="T1055" s="15" t="n">
        <v>46290</v>
      </c>
      <c r="U1055" s="14" t="s">
        <v>168</v>
      </c>
    </row>
    <row r="1056" customFormat="false" ht="68.25" hidden="false" customHeight="true" outlineLevel="0" collapsed="false">
      <c r="A1056" s="14" t="str">
        <f aca="false">IF(B1056="","","ARG-"&amp;TEXT(ROW()-1,"0000"))</f>
        <v>ARG-1055</v>
      </c>
      <c r="B1056" s="14" t="s">
        <v>6004</v>
      </c>
      <c r="C1056" s="14" t="str">
        <f aca="false">IF(B1056="","",IF(LEFT(B1056,3)="INT","Intramuraal",IF(LEFT(B1056,3)="GVS","GVS","")))</f>
        <v>GVS</v>
      </c>
      <c r="D1056" s="14" t="str">
        <f aca="false">IF(B1056="","",IFERROR(INDEX(Intramuraal!$F:$F,MATCH(B1056,Intramuraal!$A:$A,0)),IFERROR(INDEX(GVS!$F:$F,MATCH(B1056,GVS!$A:$A,0)),"onbekend ID")))</f>
        <v>herbeoordeling vericiguat (Verquvo®)</v>
      </c>
      <c r="E1056" s="15" t="n">
        <f aca="false">IF(B1056="","",IFERROR(IF(INDEX(Intramuraal!$C:$C,MATCH(B1056,Intramuraal!$A:$A,0))="","",INDEX(Intramuraal!$C:$C,MATCH(B1056,Intramuraal!$A:$A,0))),IFERROR(IF(INDEX(GVS!$C:$C,MATCH(B1056,GVS!$A:$A,0))="","",INDEX(GVS!$C:$C,MATCH(B1056,GVS!$A:$A,0))),"")))</f>
        <v>45058</v>
      </c>
      <c r="F1056" s="14" t="str">
        <f aca="false">IF(B1056="","",IFERROR(IF(INDEX(Intramuraal!$J:$J,MATCH(B1056,Intramuraal!$A:$A,0))="","",INDEX(Intramuraal!$J:$J,MATCH(B1056,Intramuraal!$A:$A,0))),IFERROR(IF(INDEX(GVS!$J:$J,MATCH(B1056,GVS!$A:$A,0))="","",INDEX(GVS!$J:$J,MATCH(B1056,GVS!$A:$A,0))),"")))</f>
        <v>Hart / vaat / long</v>
      </c>
      <c r="G1056" s="14" t="str">
        <f aca="false">IF(B1056="","",IFERROR(IF(INDEX(Intramuraal!$N:$N,MATCH(B1056,Intramuraal!$A:$A,0))="","",INDEX(Intramuraal!$N:$N,MATCH(B1056,Intramuraal!$A:$A,0))),IFERROR(IF(INDEX(GVS!$N:$N,MATCH(B1056,GVS!$A:$A,0))="","",INDEX(GVS!$N:$N,MATCH(B1056,GVS!$A:$A,0))),"")))</f>
        <v>Niet-oncologisch (zie Indicatie)</v>
      </c>
      <c r="H1056" s="14" t="str">
        <f aca="false">IF(B1056="","",IFERROR(IF(INDEX(Intramuraal!$O:$O,MATCH(B1056,Intramuraal!$A:$A,0))="","",INDEX(Intramuraal!$O:$O,MATCH(B1056,Intramuraal!$A:$A,0))),IFERROR(IF(INDEX(GVS!$O:$O,MATCH(B1056,GVS!$A:$A,0))="","",INDEX(GVS!$O:$O,MATCH(B1056,GVS!$A:$A,0))),"")))</f>
        <v>3e lijn of later</v>
      </c>
      <c r="I1056" s="14" t="s">
        <v>7532</v>
      </c>
      <c r="J1056" s="14" t="s">
        <v>7599</v>
      </c>
      <c r="K1056" s="16" t="s">
        <v>11462</v>
      </c>
      <c r="L1056" s="14" t="s">
        <v>7535</v>
      </c>
      <c r="M1056" s="14" t="s">
        <v>7536</v>
      </c>
      <c r="N1056" s="16" t="s">
        <v>11463</v>
      </c>
      <c r="O1056" s="14" t="s">
        <v>7633</v>
      </c>
      <c r="P1056" s="14" t="s">
        <v>11464</v>
      </c>
      <c r="Q1056" s="16"/>
      <c r="R1056" s="14" t="s">
        <v>11465</v>
      </c>
      <c r="S1056" s="14" t="s">
        <v>11421</v>
      </c>
      <c r="T1056" s="15" t="n">
        <v>46290</v>
      </c>
      <c r="U1056" s="14" t="s">
        <v>168</v>
      </c>
    </row>
    <row r="1057" customFormat="false" ht="79.5" hidden="false" customHeight="true" outlineLevel="0" collapsed="false">
      <c r="A1057" s="14" t="str">
        <f aca="false">IF(B1057="","","ARG-"&amp;TEXT(ROW()-1,"0000"))</f>
        <v>ARG-1056</v>
      </c>
      <c r="B1057" s="14" t="s">
        <v>6004</v>
      </c>
      <c r="C1057" s="14" t="str">
        <f aca="false">IF(B1057="","",IF(LEFT(B1057,3)="INT","Intramuraal",IF(LEFT(B1057,3)="GVS","GVS","")))</f>
        <v>GVS</v>
      </c>
      <c r="D1057" s="14" t="str">
        <f aca="false">IF(B1057="","",IFERROR(INDEX(Intramuraal!$F:$F,MATCH(B1057,Intramuraal!$A:$A,0)),IFERROR(INDEX(GVS!$F:$F,MATCH(B1057,GVS!$A:$A,0)),"onbekend ID")))</f>
        <v>herbeoordeling vericiguat (Verquvo®)</v>
      </c>
      <c r="E1057" s="15" t="n">
        <f aca="false">IF(B1057="","",IFERROR(IF(INDEX(Intramuraal!$C:$C,MATCH(B1057,Intramuraal!$A:$A,0))="","",INDEX(Intramuraal!$C:$C,MATCH(B1057,Intramuraal!$A:$A,0))),IFERROR(IF(INDEX(GVS!$C:$C,MATCH(B1057,GVS!$A:$A,0))="","",INDEX(GVS!$C:$C,MATCH(B1057,GVS!$A:$A,0))),"")))</f>
        <v>45058</v>
      </c>
      <c r="F1057" s="14" t="str">
        <f aca="false">IF(B1057="","",IFERROR(IF(INDEX(Intramuraal!$J:$J,MATCH(B1057,Intramuraal!$A:$A,0))="","",INDEX(Intramuraal!$J:$J,MATCH(B1057,Intramuraal!$A:$A,0))),IFERROR(IF(INDEX(GVS!$J:$J,MATCH(B1057,GVS!$A:$A,0))="","",INDEX(GVS!$J:$J,MATCH(B1057,GVS!$A:$A,0))),"")))</f>
        <v>Hart / vaat / long</v>
      </c>
      <c r="G1057" s="14" t="str">
        <f aca="false">IF(B1057="","",IFERROR(IF(INDEX(Intramuraal!$N:$N,MATCH(B1057,Intramuraal!$A:$A,0))="","",INDEX(Intramuraal!$N:$N,MATCH(B1057,Intramuraal!$A:$A,0))),IFERROR(IF(INDEX(GVS!$N:$N,MATCH(B1057,GVS!$A:$A,0))="","",INDEX(GVS!$N:$N,MATCH(B1057,GVS!$A:$A,0))),"")))</f>
        <v>Niet-oncologisch (zie Indicatie)</v>
      </c>
      <c r="H1057" s="14" t="str">
        <f aca="false">IF(B1057="","",IFERROR(IF(INDEX(Intramuraal!$O:$O,MATCH(B1057,Intramuraal!$A:$A,0))="","",INDEX(Intramuraal!$O:$O,MATCH(B1057,Intramuraal!$A:$A,0))),IFERROR(IF(INDEX(GVS!$O:$O,MATCH(B1057,GVS!$A:$A,0))="","",INDEX(GVS!$O:$O,MATCH(B1057,GVS!$A:$A,0))),"")))</f>
        <v>3e lijn of later</v>
      </c>
      <c r="I1057" s="14" t="s">
        <v>7532</v>
      </c>
      <c r="J1057" s="14" t="s">
        <v>7564</v>
      </c>
      <c r="K1057" s="16" t="s">
        <v>11466</v>
      </c>
      <c r="L1057" s="14" t="s">
        <v>7549</v>
      </c>
      <c r="M1057" s="14" t="s">
        <v>7536</v>
      </c>
      <c r="N1057" s="16" t="s">
        <v>11467</v>
      </c>
      <c r="O1057" s="14" t="s">
        <v>7607</v>
      </c>
      <c r="P1057" s="14" t="s">
        <v>11468</v>
      </c>
      <c r="Q1057" s="16"/>
      <c r="R1057" s="14" t="s">
        <v>11469</v>
      </c>
      <c r="S1057" s="14" t="s">
        <v>11421</v>
      </c>
      <c r="T1057" s="15" t="n">
        <v>46290</v>
      </c>
      <c r="U1057" s="14" t="s">
        <v>168</v>
      </c>
    </row>
    <row r="1058" customFormat="false" ht="45.75" hidden="false" customHeight="true" outlineLevel="0" collapsed="false">
      <c r="A1058" s="14" t="str">
        <f aca="false">IF(B1058="","","ARG-"&amp;TEXT(ROW()-1,"0000"))</f>
        <v>ARG-1057</v>
      </c>
      <c r="B1058" s="14" t="s">
        <v>6004</v>
      </c>
      <c r="C1058" s="14" t="str">
        <f aca="false">IF(B1058="","",IF(LEFT(B1058,3)="INT","Intramuraal",IF(LEFT(B1058,3)="GVS","GVS","")))</f>
        <v>GVS</v>
      </c>
      <c r="D1058" s="14" t="str">
        <f aca="false">IF(B1058="","",IFERROR(INDEX(Intramuraal!$F:$F,MATCH(B1058,Intramuraal!$A:$A,0)),IFERROR(INDEX(GVS!$F:$F,MATCH(B1058,GVS!$A:$A,0)),"onbekend ID")))</f>
        <v>herbeoordeling vericiguat (Verquvo®)</v>
      </c>
      <c r="E1058" s="15" t="n">
        <f aca="false">IF(B1058="","",IFERROR(IF(INDEX(Intramuraal!$C:$C,MATCH(B1058,Intramuraal!$A:$A,0))="","",INDEX(Intramuraal!$C:$C,MATCH(B1058,Intramuraal!$A:$A,0))),IFERROR(IF(INDEX(GVS!$C:$C,MATCH(B1058,GVS!$A:$A,0))="","",INDEX(GVS!$C:$C,MATCH(B1058,GVS!$A:$A,0))),"")))</f>
        <v>45058</v>
      </c>
      <c r="F1058" s="14" t="str">
        <f aca="false">IF(B1058="","",IFERROR(IF(INDEX(Intramuraal!$J:$J,MATCH(B1058,Intramuraal!$A:$A,0))="","",INDEX(Intramuraal!$J:$J,MATCH(B1058,Intramuraal!$A:$A,0))),IFERROR(IF(INDEX(GVS!$J:$J,MATCH(B1058,GVS!$A:$A,0))="","",INDEX(GVS!$J:$J,MATCH(B1058,GVS!$A:$A,0))),"")))</f>
        <v>Hart / vaat / long</v>
      </c>
      <c r="G1058" s="14" t="str">
        <f aca="false">IF(B1058="","",IFERROR(IF(INDEX(Intramuraal!$N:$N,MATCH(B1058,Intramuraal!$A:$A,0))="","",INDEX(Intramuraal!$N:$N,MATCH(B1058,Intramuraal!$A:$A,0))),IFERROR(IF(INDEX(GVS!$N:$N,MATCH(B1058,GVS!$A:$A,0))="","",INDEX(GVS!$N:$N,MATCH(B1058,GVS!$A:$A,0))),"")))</f>
        <v>Niet-oncologisch (zie Indicatie)</v>
      </c>
      <c r="H1058" s="14" t="str">
        <f aca="false">IF(B1058="","",IFERROR(IF(INDEX(Intramuraal!$O:$O,MATCH(B1058,Intramuraal!$A:$A,0))="","",INDEX(Intramuraal!$O:$O,MATCH(B1058,Intramuraal!$A:$A,0))),IFERROR(IF(INDEX(GVS!$O:$O,MATCH(B1058,GVS!$A:$A,0))="","",INDEX(GVS!$O:$O,MATCH(B1058,GVS!$A:$A,0))),"")))</f>
        <v>3e lijn of later</v>
      </c>
      <c r="I1058" s="14" t="s">
        <v>7658</v>
      </c>
      <c r="J1058" s="14" t="s">
        <v>7659</v>
      </c>
      <c r="K1058" s="16" t="s">
        <v>11470</v>
      </c>
      <c r="L1058" s="14" t="s">
        <v>7566</v>
      </c>
      <c r="M1058" s="14" t="s">
        <v>7550</v>
      </c>
      <c r="N1058" s="16" t="s">
        <v>11471</v>
      </c>
      <c r="O1058" s="14" t="s">
        <v>7662</v>
      </c>
      <c r="P1058" s="14" t="s">
        <v>11472</v>
      </c>
      <c r="Q1058" s="16"/>
      <c r="R1058" s="14" t="s">
        <v>11473</v>
      </c>
      <c r="S1058" s="14" t="s">
        <v>11421</v>
      </c>
      <c r="T1058" s="15" t="n">
        <v>46290</v>
      </c>
      <c r="U1058" s="14" t="s">
        <v>168</v>
      </c>
    </row>
    <row r="1059" customFormat="false" ht="90.75" hidden="false" customHeight="true" outlineLevel="0" collapsed="false">
      <c r="A1059" s="14" t="str">
        <f aca="false">IF(B1059="","","ARG-"&amp;TEXT(ROW()-1,"0000"))</f>
        <v>ARG-1058</v>
      </c>
      <c r="B1059" s="14" t="s">
        <v>6046</v>
      </c>
      <c r="C1059" s="14" t="str">
        <f aca="false">IF(B1059="","",IF(LEFT(B1059,3)="INT","Intramuraal",IF(LEFT(B1059,3)="GVS","GVS","")))</f>
        <v>GVS</v>
      </c>
      <c r="D1059" s="14" t="str">
        <f aca="false">IF(B1059="","",IFERROR(INDEX(Intramuraal!$F:$F,MATCH(B1059,Intramuraal!$A:$A,0)),IFERROR(INDEX(GVS!$F:$F,MATCH(B1059,GVS!$A:$A,0)),"onbekend ID")))</f>
        <v>avacopan (Tavneos®)</v>
      </c>
      <c r="E1059" s="15" t="n">
        <f aca="false">IF(B1059="","",IFERROR(IF(INDEX(Intramuraal!$C:$C,MATCH(B1059,Intramuraal!$A:$A,0))="","",INDEX(Intramuraal!$C:$C,MATCH(B1059,Intramuraal!$A:$A,0))),IFERROR(IF(INDEX(GVS!$C:$C,MATCH(B1059,GVS!$A:$A,0))="","",INDEX(GVS!$C:$C,MATCH(B1059,GVS!$A:$A,0))),"")))</f>
        <v>45092</v>
      </c>
      <c r="F1059" s="14" t="str">
        <f aca="false">IF(B1059="","",IFERROR(IF(INDEX(Intramuraal!$J:$J,MATCH(B1059,Intramuraal!$A:$A,0))="","",INDEX(Intramuraal!$J:$J,MATCH(B1059,Intramuraal!$A:$A,0))),IFERROR(IF(INDEX(GVS!$J:$J,MATCH(B1059,GVS!$A:$A,0))="","",INDEX(GVS!$J:$J,MATCH(B1059,GVS!$A:$A,0))),"")))</f>
        <v>Overig</v>
      </c>
      <c r="G1059" s="14" t="str">
        <f aca="false">IF(B1059="","",IFERROR(IF(INDEX(Intramuraal!$N:$N,MATCH(B1059,Intramuraal!$A:$A,0))="","",INDEX(Intramuraal!$N:$N,MATCH(B1059,Intramuraal!$A:$A,0))),IFERROR(IF(INDEX(GVS!$N:$N,MATCH(B1059,GVS!$A:$A,0))="","",INDEX(GVS!$N:$N,MATCH(B1059,GVS!$A:$A,0))),"")))</f>
        <v>Niet-oncologisch (zie Indicatie)</v>
      </c>
      <c r="H1059" s="14" t="str">
        <f aca="false">IF(B1059="","",IFERROR(IF(INDEX(Intramuraal!$O:$O,MATCH(B1059,Intramuraal!$A:$A,0))="","",INDEX(Intramuraal!$O:$O,MATCH(B1059,Intramuraal!$A:$A,0))),IFERROR(IF(INDEX(GVS!$O:$O,MATCH(B1059,GVS!$A:$A,0))="","",INDEX(GVS!$O:$O,MATCH(B1059,GVS!$A:$A,0))),"")))</f>
        <v>1e lijn</v>
      </c>
      <c r="I1059" s="14" t="s">
        <v>7580</v>
      </c>
      <c r="J1059" s="14" t="s">
        <v>7604</v>
      </c>
      <c r="K1059" s="16" t="s">
        <v>11474</v>
      </c>
      <c r="L1059" s="14" t="s">
        <v>7586</v>
      </c>
      <c r="M1059" s="14" t="s">
        <v>7536</v>
      </c>
      <c r="N1059" s="16" t="s">
        <v>11475</v>
      </c>
      <c r="O1059" s="14" t="s">
        <v>7607</v>
      </c>
      <c r="P1059" s="14" t="s">
        <v>11476</v>
      </c>
      <c r="Q1059" s="16"/>
      <c r="R1059" s="14" t="s">
        <v>11477</v>
      </c>
      <c r="S1059" s="14" t="s">
        <v>11421</v>
      </c>
      <c r="T1059" s="15" t="n">
        <v>46290</v>
      </c>
      <c r="U1059" s="14" t="s">
        <v>168</v>
      </c>
    </row>
    <row r="1060" customFormat="false" ht="79.5" hidden="false" customHeight="true" outlineLevel="0" collapsed="false">
      <c r="A1060" s="14" t="str">
        <f aca="false">IF(B1060="","","ARG-"&amp;TEXT(ROW()-1,"0000"))</f>
        <v>ARG-1059</v>
      </c>
      <c r="B1060" s="14" t="s">
        <v>6046</v>
      </c>
      <c r="C1060" s="14" t="str">
        <f aca="false">IF(B1060="","",IF(LEFT(B1060,3)="INT","Intramuraal",IF(LEFT(B1060,3)="GVS","GVS","")))</f>
        <v>GVS</v>
      </c>
      <c r="D1060" s="14" t="str">
        <f aca="false">IF(B1060="","",IFERROR(INDEX(Intramuraal!$F:$F,MATCH(B1060,Intramuraal!$A:$A,0)),IFERROR(INDEX(GVS!$F:$F,MATCH(B1060,GVS!$A:$A,0)),"onbekend ID")))</f>
        <v>avacopan (Tavneos®)</v>
      </c>
      <c r="E1060" s="15" t="n">
        <f aca="false">IF(B1060="","",IFERROR(IF(INDEX(Intramuraal!$C:$C,MATCH(B1060,Intramuraal!$A:$A,0))="","",INDEX(Intramuraal!$C:$C,MATCH(B1060,Intramuraal!$A:$A,0))),IFERROR(IF(INDEX(GVS!$C:$C,MATCH(B1060,GVS!$A:$A,0))="","",INDEX(GVS!$C:$C,MATCH(B1060,GVS!$A:$A,0))),"")))</f>
        <v>45092</v>
      </c>
      <c r="F1060" s="14" t="str">
        <f aca="false">IF(B1060="","",IFERROR(IF(INDEX(Intramuraal!$J:$J,MATCH(B1060,Intramuraal!$A:$A,0))="","",INDEX(Intramuraal!$J:$J,MATCH(B1060,Intramuraal!$A:$A,0))),IFERROR(IF(INDEX(GVS!$J:$J,MATCH(B1060,GVS!$A:$A,0))="","",INDEX(GVS!$J:$J,MATCH(B1060,GVS!$A:$A,0))),"")))</f>
        <v>Overig</v>
      </c>
      <c r="G1060" s="14" t="str">
        <f aca="false">IF(B1060="","",IFERROR(IF(INDEX(Intramuraal!$N:$N,MATCH(B1060,Intramuraal!$A:$A,0))="","",INDEX(Intramuraal!$N:$N,MATCH(B1060,Intramuraal!$A:$A,0))),IFERROR(IF(INDEX(GVS!$N:$N,MATCH(B1060,GVS!$A:$A,0))="","",INDEX(GVS!$N:$N,MATCH(B1060,GVS!$A:$A,0))),"")))</f>
        <v>Niet-oncologisch (zie Indicatie)</v>
      </c>
      <c r="H1060" s="14" t="str">
        <f aca="false">IF(B1060="","",IFERROR(IF(INDEX(Intramuraal!$O:$O,MATCH(B1060,Intramuraal!$A:$A,0))="","",INDEX(Intramuraal!$O:$O,MATCH(B1060,Intramuraal!$A:$A,0))),IFERROR(IF(INDEX(GVS!$O:$O,MATCH(B1060,GVS!$A:$A,0))="","",INDEX(GVS!$O:$O,MATCH(B1060,GVS!$A:$A,0))),"")))</f>
        <v>1e lijn</v>
      </c>
      <c r="I1060" s="14" t="s">
        <v>7580</v>
      </c>
      <c r="J1060" s="14" t="s">
        <v>7678</v>
      </c>
      <c r="K1060" s="16" t="s">
        <v>11478</v>
      </c>
      <c r="L1060" s="14" t="s">
        <v>7549</v>
      </c>
      <c r="M1060" s="14" t="s">
        <v>7536</v>
      </c>
      <c r="N1060" s="16" t="s">
        <v>11479</v>
      </c>
      <c r="O1060" s="14" t="s">
        <v>7607</v>
      </c>
      <c r="P1060" s="14" t="s">
        <v>11480</v>
      </c>
      <c r="Q1060" s="16"/>
      <c r="R1060" s="14" t="s">
        <v>11481</v>
      </c>
      <c r="S1060" s="14" t="s">
        <v>11421</v>
      </c>
      <c r="T1060" s="15" t="n">
        <v>46290</v>
      </c>
      <c r="U1060" s="14" t="s">
        <v>168</v>
      </c>
    </row>
    <row r="1061" customFormat="false" ht="79.5" hidden="false" customHeight="true" outlineLevel="0" collapsed="false">
      <c r="A1061" s="14" t="str">
        <f aca="false">IF(B1061="","","ARG-"&amp;TEXT(ROW()-1,"0000"))</f>
        <v>ARG-1060</v>
      </c>
      <c r="B1061" s="14" t="s">
        <v>6046</v>
      </c>
      <c r="C1061" s="14" t="str">
        <f aca="false">IF(B1061="","",IF(LEFT(B1061,3)="INT","Intramuraal",IF(LEFT(B1061,3)="GVS","GVS","")))</f>
        <v>GVS</v>
      </c>
      <c r="D1061" s="14" t="str">
        <f aca="false">IF(B1061="","",IFERROR(INDEX(Intramuraal!$F:$F,MATCH(B1061,Intramuraal!$A:$A,0)),IFERROR(INDEX(GVS!$F:$F,MATCH(B1061,GVS!$A:$A,0)),"onbekend ID")))</f>
        <v>avacopan (Tavneos®)</v>
      </c>
      <c r="E1061" s="15" t="n">
        <f aca="false">IF(B1061="","",IFERROR(IF(INDEX(Intramuraal!$C:$C,MATCH(B1061,Intramuraal!$A:$A,0))="","",INDEX(Intramuraal!$C:$C,MATCH(B1061,Intramuraal!$A:$A,0))),IFERROR(IF(INDEX(GVS!$C:$C,MATCH(B1061,GVS!$A:$A,0))="","",INDEX(GVS!$C:$C,MATCH(B1061,GVS!$A:$A,0))),"")))</f>
        <v>45092</v>
      </c>
      <c r="F1061" s="14" t="str">
        <f aca="false">IF(B1061="","",IFERROR(IF(INDEX(Intramuraal!$J:$J,MATCH(B1061,Intramuraal!$A:$A,0))="","",INDEX(Intramuraal!$J:$J,MATCH(B1061,Intramuraal!$A:$A,0))),IFERROR(IF(INDEX(GVS!$J:$J,MATCH(B1061,GVS!$A:$A,0))="","",INDEX(GVS!$J:$J,MATCH(B1061,GVS!$A:$A,0))),"")))</f>
        <v>Overig</v>
      </c>
      <c r="G1061" s="14" t="str">
        <f aca="false">IF(B1061="","",IFERROR(IF(INDEX(Intramuraal!$N:$N,MATCH(B1061,Intramuraal!$A:$A,0))="","",INDEX(Intramuraal!$N:$N,MATCH(B1061,Intramuraal!$A:$A,0))),IFERROR(IF(INDEX(GVS!$N:$N,MATCH(B1061,GVS!$A:$A,0))="","",INDEX(GVS!$N:$N,MATCH(B1061,GVS!$A:$A,0))),"")))</f>
        <v>Niet-oncologisch (zie Indicatie)</v>
      </c>
      <c r="H1061" s="14" t="str">
        <f aca="false">IF(B1061="","",IFERROR(IF(INDEX(Intramuraal!$O:$O,MATCH(B1061,Intramuraal!$A:$A,0))="","",INDEX(Intramuraal!$O:$O,MATCH(B1061,Intramuraal!$A:$A,0))),IFERROR(IF(INDEX(GVS!$O:$O,MATCH(B1061,GVS!$A:$A,0))="","",INDEX(GVS!$O:$O,MATCH(B1061,GVS!$A:$A,0))),"")))</f>
        <v>1e lijn</v>
      </c>
      <c r="I1061" s="14" t="s">
        <v>7574</v>
      </c>
      <c r="J1061" s="14" t="s">
        <v>7621</v>
      </c>
      <c r="K1061" s="16" t="s">
        <v>11482</v>
      </c>
      <c r="L1061" s="14" t="s">
        <v>7566</v>
      </c>
      <c r="M1061" s="14" t="s">
        <v>7543</v>
      </c>
      <c r="N1061" s="16" t="s">
        <v>11483</v>
      </c>
      <c r="O1061" s="14" t="s">
        <v>7614</v>
      </c>
      <c r="P1061" s="14" t="s">
        <v>11484</v>
      </c>
      <c r="Q1061" s="16"/>
      <c r="R1061" s="14" t="s">
        <v>11485</v>
      </c>
      <c r="S1061" s="14" t="s">
        <v>11421</v>
      </c>
      <c r="T1061" s="15" t="n">
        <v>46290</v>
      </c>
      <c r="U1061" s="14" t="s">
        <v>168</v>
      </c>
    </row>
    <row r="1062" customFormat="false" ht="90.75" hidden="false" customHeight="true" outlineLevel="0" collapsed="false">
      <c r="A1062" s="14" t="str">
        <f aca="false">IF(B1062="","","ARG-"&amp;TEXT(ROW()-1,"0000"))</f>
        <v>ARG-1061</v>
      </c>
      <c r="B1062" s="14" t="s">
        <v>6064</v>
      </c>
      <c r="C1062" s="14" t="str">
        <f aca="false">IF(B1062="","",IF(LEFT(B1062,3)="INT","Intramuraal",IF(LEFT(B1062,3)="GVS","GVS","")))</f>
        <v>GVS</v>
      </c>
      <c r="D1062" s="14" t="str">
        <f aca="false">IF(B1062="","",IFERROR(INDEX(Intramuraal!$F:$F,MATCH(B1062,Intramuraal!$A:$A,0)),IFERROR(INDEX(GVS!$F:$F,MATCH(B1062,GVS!$A:$A,0)),"onbekend ID")))</f>
        <v>subcutane CGRP-remmers uitbreiding bijlage 2-voorwaarden</v>
      </c>
      <c r="E1062" s="15" t="n">
        <f aca="false">IF(B1062="","",IFERROR(IF(INDEX(Intramuraal!$C:$C,MATCH(B1062,Intramuraal!$A:$A,0))="","",INDEX(Intramuraal!$C:$C,MATCH(B1062,Intramuraal!$A:$A,0))),IFERROR(IF(INDEX(GVS!$C:$C,MATCH(B1062,GVS!$A:$A,0))="","",INDEX(GVS!$C:$C,MATCH(B1062,GVS!$A:$A,0))),"")))</f>
        <v>45118</v>
      </c>
      <c r="F1062" s="14" t="str">
        <f aca="false">IF(B1062="","",IFERROR(IF(INDEX(Intramuraal!$J:$J,MATCH(B1062,Intramuraal!$A:$A,0))="","",INDEX(Intramuraal!$J:$J,MATCH(B1062,Intramuraal!$A:$A,0))),IFERROR(IF(INDEX(GVS!$J:$J,MATCH(B1062,GVS!$A:$A,0))="","",INDEX(GVS!$J:$J,MATCH(B1062,GVS!$A:$A,0))),"")))</f>
        <v>Overig</v>
      </c>
      <c r="G1062" s="14" t="str">
        <f aca="false">IF(B1062="","",IFERROR(IF(INDEX(Intramuraal!$N:$N,MATCH(B1062,Intramuraal!$A:$A,0))="","",INDEX(Intramuraal!$N:$N,MATCH(B1062,Intramuraal!$A:$A,0))),IFERROR(IF(INDEX(GVS!$N:$N,MATCH(B1062,GVS!$A:$A,0))="","",INDEX(GVS!$N:$N,MATCH(B1062,GVS!$A:$A,0))),"")))</f>
        <v>Niet-oncologisch (zie Indicatie)</v>
      </c>
      <c r="H1062" s="14" t="str">
        <f aca="false">IF(B1062="","",IFERROR(IF(INDEX(Intramuraal!$O:$O,MATCH(B1062,Intramuraal!$A:$A,0))="","",INDEX(Intramuraal!$O:$O,MATCH(B1062,Intramuraal!$A:$A,0))),IFERROR(IF(INDEX(GVS!$O:$O,MATCH(B1062,GVS!$A:$A,0))="","",INDEX(GVS!$O:$O,MATCH(B1062,GVS!$A:$A,0))),"")))</f>
        <v>3e lijn of later</v>
      </c>
      <c r="I1062" s="14" t="s">
        <v>7532</v>
      </c>
      <c r="J1062" s="14" t="s">
        <v>7678</v>
      </c>
      <c r="K1062" s="16" t="s">
        <v>11486</v>
      </c>
      <c r="L1062" s="14" t="s">
        <v>7535</v>
      </c>
      <c r="M1062" s="14" t="s">
        <v>7536</v>
      </c>
      <c r="N1062" s="16" t="s">
        <v>11487</v>
      </c>
      <c r="O1062" s="14" t="s">
        <v>7633</v>
      </c>
      <c r="P1062" s="14" t="s">
        <v>11488</v>
      </c>
      <c r="Q1062" s="16"/>
      <c r="R1062" s="14" t="s">
        <v>11489</v>
      </c>
      <c r="S1062" s="14" t="s">
        <v>11421</v>
      </c>
      <c r="T1062" s="15" t="n">
        <v>46290</v>
      </c>
      <c r="U1062" s="14" t="s">
        <v>168</v>
      </c>
    </row>
    <row r="1063" customFormat="false" ht="79.5" hidden="false" customHeight="true" outlineLevel="0" collapsed="false">
      <c r="A1063" s="14" t="str">
        <f aca="false">IF(B1063="","","ARG-"&amp;TEXT(ROW()-1,"0000"))</f>
        <v>ARG-1062</v>
      </c>
      <c r="B1063" s="14" t="s">
        <v>6064</v>
      </c>
      <c r="C1063" s="14" t="str">
        <f aca="false">IF(B1063="","",IF(LEFT(B1063,3)="INT","Intramuraal",IF(LEFT(B1063,3)="GVS","GVS","")))</f>
        <v>GVS</v>
      </c>
      <c r="D1063" s="14" t="str">
        <f aca="false">IF(B1063="","",IFERROR(INDEX(Intramuraal!$F:$F,MATCH(B1063,Intramuraal!$A:$A,0)),IFERROR(INDEX(GVS!$F:$F,MATCH(B1063,GVS!$A:$A,0)),"onbekend ID")))</f>
        <v>subcutane CGRP-remmers uitbreiding bijlage 2-voorwaarden</v>
      </c>
      <c r="E1063" s="15" t="n">
        <f aca="false">IF(B1063="","",IFERROR(IF(INDEX(Intramuraal!$C:$C,MATCH(B1063,Intramuraal!$A:$A,0))="","",INDEX(Intramuraal!$C:$C,MATCH(B1063,Intramuraal!$A:$A,0))),IFERROR(IF(INDEX(GVS!$C:$C,MATCH(B1063,GVS!$A:$A,0))="","",INDEX(GVS!$C:$C,MATCH(B1063,GVS!$A:$A,0))),"")))</f>
        <v>45118</v>
      </c>
      <c r="F1063" s="14" t="str">
        <f aca="false">IF(B1063="","",IFERROR(IF(INDEX(Intramuraal!$J:$J,MATCH(B1063,Intramuraal!$A:$A,0))="","",INDEX(Intramuraal!$J:$J,MATCH(B1063,Intramuraal!$A:$A,0))),IFERROR(IF(INDEX(GVS!$J:$J,MATCH(B1063,GVS!$A:$A,0))="","",INDEX(GVS!$J:$J,MATCH(B1063,GVS!$A:$A,0))),"")))</f>
        <v>Overig</v>
      </c>
      <c r="G1063" s="14" t="str">
        <f aca="false">IF(B1063="","",IFERROR(IF(INDEX(Intramuraal!$N:$N,MATCH(B1063,Intramuraal!$A:$A,0))="","",INDEX(Intramuraal!$N:$N,MATCH(B1063,Intramuraal!$A:$A,0))),IFERROR(IF(INDEX(GVS!$N:$N,MATCH(B1063,GVS!$A:$A,0))="","",INDEX(GVS!$N:$N,MATCH(B1063,GVS!$A:$A,0))),"")))</f>
        <v>Niet-oncologisch (zie Indicatie)</v>
      </c>
      <c r="H1063" s="14" t="str">
        <f aca="false">IF(B1063="","",IFERROR(IF(INDEX(Intramuraal!$O:$O,MATCH(B1063,Intramuraal!$A:$A,0))="","",INDEX(Intramuraal!$O:$O,MATCH(B1063,Intramuraal!$A:$A,0))),IFERROR(IF(INDEX(GVS!$O:$O,MATCH(B1063,GVS!$A:$A,0))="","",INDEX(GVS!$O:$O,MATCH(B1063,GVS!$A:$A,0))),"")))</f>
        <v>3e lijn of later</v>
      </c>
      <c r="I1063" s="14" t="s">
        <v>7580</v>
      </c>
      <c r="J1063" s="14" t="s">
        <v>7554</v>
      </c>
      <c r="K1063" s="16" t="s">
        <v>11490</v>
      </c>
      <c r="L1063" s="14" t="s">
        <v>7586</v>
      </c>
      <c r="M1063" s="14" t="s">
        <v>7536</v>
      </c>
      <c r="N1063" s="16" t="s">
        <v>11491</v>
      </c>
      <c r="O1063" s="14" t="s">
        <v>7784</v>
      </c>
      <c r="P1063" s="14" t="s">
        <v>11492</v>
      </c>
      <c r="Q1063" s="16"/>
      <c r="R1063" s="14" t="s">
        <v>11493</v>
      </c>
      <c r="S1063" s="14" t="s">
        <v>11421</v>
      </c>
      <c r="T1063" s="15" t="n">
        <v>46290</v>
      </c>
      <c r="U1063" s="14" t="s">
        <v>168</v>
      </c>
    </row>
    <row r="1064" customFormat="false" ht="57" hidden="false" customHeight="true" outlineLevel="0" collapsed="false">
      <c r="A1064" s="14" t="str">
        <f aca="false">IF(B1064="","","ARG-"&amp;TEXT(ROW()-1,"0000"))</f>
        <v>ARG-1063</v>
      </c>
      <c r="B1064" s="14" t="s">
        <v>6064</v>
      </c>
      <c r="C1064" s="14" t="str">
        <f aca="false">IF(B1064="","",IF(LEFT(B1064,3)="INT","Intramuraal",IF(LEFT(B1064,3)="GVS","GVS","")))</f>
        <v>GVS</v>
      </c>
      <c r="D1064" s="14" t="str">
        <f aca="false">IF(B1064="","",IFERROR(INDEX(Intramuraal!$F:$F,MATCH(B1064,Intramuraal!$A:$A,0)),IFERROR(INDEX(GVS!$F:$F,MATCH(B1064,GVS!$A:$A,0)),"onbekend ID")))</f>
        <v>subcutane CGRP-remmers uitbreiding bijlage 2-voorwaarden</v>
      </c>
      <c r="E1064" s="15" t="n">
        <f aca="false">IF(B1064="","",IFERROR(IF(INDEX(Intramuraal!$C:$C,MATCH(B1064,Intramuraal!$A:$A,0))="","",INDEX(Intramuraal!$C:$C,MATCH(B1064,Intramuraal!$A:$A,0))),IFERROR(IF(INDEX(GVS!$C:$C,MATCH(B1064,GVS!$A:$A,0))="","",INDEX(GVS!$C:$C,MATCH(B1064,GVS!$A:$A,0))),"")))</f>
        <v>45118</v>
      </c>
      <c r="F1064" s="14" t="str">
        <f aca="false">IF(B1064="","",IFERROR(IF(INDEX(Intramuraal!$J:$J,MATCH(B1064,Intramuraal!$A:$A,0))="","",INDEX(Intramuraal!$J:$J,MATCH(B1064,Intramuraal!$A:$A,0))),IFERROR(IF(INDEX(GVS!$J:$J,MATCH(B1064,GVS!$A:$A,0))="","",INDEX(GVS!$J:$J,MATCH(B1064,GVS!$A:$A,0))),"")))</f>
        <v>Overig</v>
      </c>
      <c r="G1064" s="14" t="str">
        <f aca="false">IF(B1064="","",IFERROR(IF(INDEX(Intramuraal!$N:$N,MATCH(B1064,Intramuraal!$A:$A,0))="","",INDEX(Intramuraal!$N:$N,MATCH(B1064,Intramuraal!$A:$A,0))),IFERROR(IF(INDEX(GVS!$N:$N,MATCH(B1064,GVS!$A:$A,0))="","",INDEX(GVS!$N:$N,MATCH(B1064,GVS!$A:$A,0))),"")))</f>
        <v>Niet-oncologisch (zie Indicatie)</v>
      </c>
      <c r="H1064" s="14" t="str">
        <f aca="false">IF(B1064="","",IFERROR(IF(INDEX(Intramuraal!$O:$O,MATCH(B1064,Intramuraal!$A:$A,0))="","",INDEX(Intramuraal!$O:$O,MATCH(B1064,Intramuraal!$A:$A,0))),IFERROR(IF(INDEX(GVS!$O:$O,MATCH(B1064,GVS!$A:$A,0))="","",INDEX(GVS!$O:$O,MATCH(B1064,GVS!$A:$A,0))),"")))</f>
        <v>3e lijn of later</v>
      </c>
      <c r="I1064" s="14" t="s">
        <v>7570</v>
      </c>
      <c r="J1064" s="14" t="s">
        <v>7604</v>
      </c>
      <c r="K1064" s="16" t="s">
        <v>11494</v>
      </c>
      <c r="L1064" s="14" t="s">
        <v>7566</v>
      </c>
      <c r="M1064" s="14" t="s">
        <v>7536</v>
      </c>
      <c r="N1064" s="16" t="s">
        <v>11495</v>
      </c>
      <c r="O1064" s="14" t="s">
        <v>7607</v>
      </c>
      <c r="P1064" s="14" t="s">
        <v>11496</v>
      </c>
      <c r="Q1064" s="16"/>
      <c r="R1064" s="14" t="s">
        <v>11497</v>
      </c>
      <c r="S1064" s="14" t="s">
        <v>11421</v>
      </c>
      <c r="T1064" s="15" t="n">
        <v>46290</v>
      </c>
      <c r="U1064" s="14" t="s">
        <v>168</v>
      </c>
    </row>
    <row r="1065" customFormat="false" ht="68.25" hidden="false" customHeight="true" outlineLevel="0" collapsed="false">
      <c r="A1065" s="14" t="str">
        <f aca="false">IF(B1065="","","ARG-"&amp;TEXT(ROW()-1,"0000"))</f>
        <v>ARG-1064</v>
      </c>
      <c r="B1065" s="14" t="s">
        <v>6064</v>
      </c>
      <c r="C1065" s="14" t="str">
        <f aca="false">IF(B1065="","",IF(LEFT(B1065,3)="INT","Intramuraal",IF(LEFT(B1065,3)="GVS","GVS","")))</f>
        <v>GVS</v>
      </c>
      <c r="D1065" s="14" t="str">
        <f aca="false">IF(B1065="","",IFERROR(INDEX(Intramuraal!$F:$F,MATCH(B1065,Intramuraal!$A:$A,0)),IFERROR(INDEX(GVS!$F:$F,MATCH(B1065,GVS!$A:$A,0)),"onbekend ID")))</f>
        <v>subcutane CGRP-remmers uitbreiding bijlage 2-voorwaarden</v>
      </c>
      <c r="E1065" s="15" t="n">
        <f aca="false">IF(B1065="","",IFERROR(IF(INDEX(Intramuraal!$C:$C,MATCH(B1065,Intramuraal!$A:$A,0))="","",INDEX(Intramuraal!$C:$C,MATCH(B1065,Intramuraal!$A:$A,0))),IFERROR(IF(INDEX(GVS!$C:$C,MATCH(B1065,GVS!$A:$A,0))="","",INDEX(GVS!$C:$C,MATCH(B1065,GVS!$A:$A,0))),"")))</f>
        <v>45118</v>
      </c>
      <c r="F1065" s="14" t="str">
        <f aca="false">IF(B1065="","",IFERROR(IF(INDEX(Intramuraal!$J:$J,MATCH(B1065,Intramuraal!$A:$A,0))="","",INDEX(Intramuraal!$J:$J,MATCH(B1065,Intramuraal!$A:$A,0))),IFERROR(IF(INDEX(GVS!$J:$J,MATCH(B1065,GVS!$A:$A,0))="","",INDEX(GVS!$J:$J,MATCH(B1065,GVS!$A:$A,0))),"")))</f>
        <v>Overig</v>
      </c>
      <c r="G1065" s="14" t="str">
        <f aca="false">IF(B1065="","",IFERROR(IF(INDEX(Intramuraal!$N:$N,MATCH(B1065,Intramuraal!$A:$A,0))="","",INDEX(Intramuraal!$N:$N,MATCH(B1065,Intramuraal!$A:$A,0))),IFERROR(IF(INDEX(GVS!$N:$N,MATCH(B1065,GVS!$A:$A,0))="","",INDEX(GVS!$N:$N,MATCH(B1065,GVS!$A:$A,0))),"")))</f>
        <v>Niet-oncologisch (zie Indicatie)</v>
      </c>
      <c r="H1065" s="14" t="str">
        <f aca="false">IF(B1065="","",IFERROR(IF(INDEX(Intramuraal!$O:$O,MATCH(B1065,Intramuraal!$A:$A,0))="","",INDEX(Intramuraal!$O:$O,MATCH(B1065,Intramuraal!$A:$A,0))),IFERROR(IF(INDEX(GVS!$O:$O,MATCH(B1065,GVS!$A:$A,0))="","",INDEX(GVS!$O:$O,MATCH(B1065,GVS!$A:$A,0))),"")))</f>
        <v>3e lijn of later</v>
      </c>
      <c r="I1065" s="14" t="s">
        <v>7658</v>
      </c>
      <c r="J1065" s="14" t="s">
        <v>7659</v>
      </c>
      <c r="K1065" s="16" t="s">
        <v>11498</v>
      </c>
      <c r="L1065" s="14" t="s">
        <v>7566</v>
      </c>
      <c r="M1065" s="14" t="s">
        <v>7543</v>
      </c>
      <c r="N1065" s="16" t="s">
        <v>11499</v>
      </c>
      <c r="O1065" s="14" t="s">
        <v>7662</v>
      </c>
      <c r="P1065" s="14" t="s">
        <v>11500</v>
      </c>
      <c r="Q1065" s="16"/>
      <c r="R1065" s="14" t="s">
        <v>11501</v>
      </c>
      <c r="S1065" s="14" t="s">
        <v>11421</v>
      </c>
      <c r="T1065" s="15" t="n">
        <v>46290</v>
      </c>
      <c r="U1065" s="14" t="s">
        <v>168</v>
      </c>
    </row>
    <row r="1066" customFormat="false" ht="79.5" hidden="false" customHeight="true" outlineLevel="0" collapsed="false">
      <c r="A1066" s="14" t="str">
        <f aca="false">IF(B1066="","","ARG-"&amp;TEXT(ROW()-1,"0000"))</f>
        <v>ARG-1065</v>
      </c>
      <c r="B1066" s="14" t="s">
        <v>6083</v>
      </c>
      <c r="C1066" s="14" t="str">
        <f aca="false">IF(B1066="","",IF(LEFT(B1066,3)="INT","Intramuraal",IF(LEFT(B1066,3)="GVS","GVS","")))</f>
        <v>GVS</v>
      </c>
      <c r="D1066" s="14" t="str">
        <f aca="false">IF(B1066="","",IFERROR(INDEX(Intramuraal!$F:$F,MATCH(B1066,Intramuraal!$A:$A,0)),IFERROR(INDEX(GVS!$F:$F,MATCH(B1066,GVS!$A:$A,0)),"onbekend ID")))</f>
        <v>nirmatrelvir/ritonavir (Paxlovid®)</v>
      </c>
      <c r="E1066" s="15" t="n">
        <f aca="false">IF(B1066="","",IFERROR(IF(INDEX(Intramuraal!$C:$C,MATCH(B1066,Intramuraal!$A:$A,0))="","",INDEX(Intramuraal!$C:$C,MATCH(B1066,Intramuraal!$A:$A,0))),IFERROR(IF(INDEX(GVS!$C:$C,MATCH(B1066,GVS!$A:$A,0))="","",INDEX(GVS!$C:$C,MATCH(B1066,GVS!$A:$A,0))),"")))</f>
        <v>45120</v>
      </c>
      <c r="F1066" s="14" t="str">
        <f aca="false">IF(B1066="","",IFERROR(IF(INDEX(Intramuraal!$J:$J,MATCH(B1066,Intramuraal!$A:$A,0))="","",INDEX(Intramuraal!$J:$J,MATCH(B1066,Intramuraal!$A:$A,0))),IFERROR(IF(INDEX(GVS!$J:$J,MATCH(B1066,GVS!$A:$A,0))="","",INDEX(GVS!$J:$J,MATCH(B1066,GVS!$A:$A,0))),"")))</f>
        <v>Infectieziekten</v>
      </c>
      <c r="G1066" s="14" t="str">
        <f aca="false">IF(B1066="","",IFERROR(IF(INDEX(Intramuraal!$N:$N,MATCH(B1066,Intramuraal!$A:$A,0))="","",INDEX(Intramuraal!$N:$N,MATCH(B1066,Intramuraal!$A:$A,0))),IFERROR(IF(INDEX(GVS!$N:$N,MATCH(B1066,GVS!$A:$A,0))="","",INDEX(GVS!$N:$N,MATCH(B1066,GVS!$A:$A,0))),"")))</f>
        <v>Niet-oncologisch (zie Indicatie)</v>
      </c>
      <c r="H1066" s="14" t="str">
        <f aca="false">IF(B1066="","",IFERROR(IF(INDEX(Intramuraal!$O:$O,MATCH(B1066,Intramuraal!$A:$A,0))="","",INDEX(Intramuraal!$O:$O,MATCH(B1066,Intramuraal!$A:$A,0))),IFERROR(IF(INDEX(GVS!$O:$O,MATCH(B1066,GVS!$A:$A,0))="","",INDEX(GVS!$O:$O,MATCH(B1066,GVS!$A:$A,0))),"")))</f>
        <v>1e lijn</v>
      </c>
      <c r="I1066" s="14" t="s">
        <v>7658</v>
      </c>
      <c r="J1066" s="14" t="s">
        <v>7659</v>
      </c>
      <c r="K1066" s="16" t="s">
        <v>11502</v>
      </c>
      <c r="L1066" s="14" t="s">
        <v>7566</v>
      </c>
      <c r="M1066" s="14" t="s">
        <v>7536</v>
      </c>
      <c r="N1066" s="16" t="s">
        <v>11503</v>
      </c>
      <c r="O1066" s="14" t="s">
        <v>7607</v>
      </c>
      <c r="P1066" s="14" t="s">
        <v>11504</v>
      </c>
      <c r="Q1066" s="16"/>
      <c r="R1066" s="14" t="s">
        <v>11505</v>
      </c>
      <c r="S1066" s="14" t="s">
        <v>11506</v>
      </c>
      <c r="T1066" s="15" t="n">
        <v>46290</v>
      </c>
      <c r="U1066" s="14" t="s">
        <v>168</v>
      </c>
    </row>
    <row r="1067" customFormat="false" ht="57" hidden="false" customHeight="true" outlineLevel="0" collapsed="false">
      <c r="A1067" s="14" t="str">
        <f aca="false">IF(B1067="","","ARG-"&amp;TEXT(ROW()-1,"0000"))</f>
        <v>ARG-1066</v>
      </c>
      <c r="B1067" s="14" t="s">
        <v>6083</v>
      </c>
      <c r="C1067" s="14" t="str">
        <f aca="false">IF(B1067="","",IF(LEFT(B1067,3)="INT","Intramuraal",IF(LEFT(B1067,3)="GVS","GVS","")))</f>
        <v>GVS</v>
      </c>
      <c r="D1067" s="14" t="str">
        <f aca="false">IF(B1067="","",IFERROR(INDEX(Intramuraal!$F:$F,MATCH(B1067,Intramuraal!$A:$A,0)),IFERROR(INDEX(GVS!$F:$F,MATCH(B1067,GVS!$A:$A,0)),"onbekend ID")))</f>
        <v>nirmatrelvir/ritonavir (Paxlovid®)</v>
      </c>
      <c r="E1067" s="15" t="n">
        <f aca="false">IF(B1067="","",IFERROR(IF(INDEX(Intramuraal!$C:$C,MATCH(B1067,Intramuraal!$A:$A,0))="","",INDEX(Intramuraal!$C:$C,MATCH(B1067,Intramuraal!$A:$A,0))),IFERROR(IF(INDEX(GVS!$C:$C,MATCH(B1067,GVS!$A:$A,0))="","",INDEX(GVS!$C:$C,MATCH(B1067,GVS!$A:$A,0))),"")))</f>
        <v>45120</v>
      </c>
      <c r="F1067" s="14" t="str">
        <f aca="false">IF(B1067="","",IFERROR(IF(INDEX(Intramuraal!$J:$J,MATCH(B1067,Intramuraal!$A:$A,0))="","",INDEX(Intramuraal!$J:$J,MATCH(B1067,Intramuraal!$A:$A,0))),IFERROR(IF(INDEX(GVS!$J:$J,MATCH(B1067,GVS!$A:$A,0))="","",INDEX(GVS!$J:$J,MATCH(B1067,GVS!$A:$A,0))),"")))</f>
        <v>Infectieziekten</v>
      </c>
      <c r="G1067" s="14" t="str">
        <f aca="false">IF(B1067="","",IFERROR(IF(INDEX(Intramuraal!$N:$N,MATCH(B1067,Intramuraal!$A:$A,0))="","",INDEX(Intramuraal!$N:$N,MATCH(B1067,Intramuraal!$A:$A,0))),IFERROR(IF(INDEX(GVS!$N:$N,MATCH(B1067,GVS!$A:$A,0))="","",INDEX(GVS!$N:$N,MATCH(B1067,GVS!$A:$A,0))),"")))</f>
        <v>Niet-oncologisch (zie Indicatie)</v>
      </c>
      <c r="H1067" s="14" t="str">
        <f aca="false">IF(B1067="","",IFERROR(IF(INDEX(Intramuraal!$O:$O,MATCH(B1067,Intramuraal!$A:$A,0))="","",INDEX(Intramuraal!$O:$O,MATCH(B1067,Intramuraal!$A:$A,0))),IFERROR(IF(INDEX(GVS!$O:$O,MATCH(B1067,GVS!$A:$A,0))="","",INDEX(GVS!$O:$O,MATCH(B1067,GVS!$A:$A,0))),"")))</f>
        <v>1e lijn</v>
      </c>
      <c r="I1067" s="14" t="s">
        <v>7570</v>
      </c>
      <c r="J1067" s="14" t="s">
        <v>2691</v>
      </c>
      <c r="K1067" s="16" t="s">
        <v>11507</v>
      </c>
      <c r="L1067" s="14" t="s">
        <v>7566</v>
      </c>
      <c r="M1067" s="14" t="s">
        <v>7543</v>
      </c>
      <c r="N1067" s="16" t="s">
        <v>11508</v>
      </c>
      <c r="O1067" s="14" t="s">
        <v>7607</v>
      </c>
      <c r="P1067" s="14" t="s">
        <v>11509</v>
      </c>
      <c r="Q1067" s="16"/>
      <c r="R1067" s="14" t="s">
        <v>11510</v>
      </c>
      <c r="S1067" s="14" t="s">
        <v>11506</v>
      </c>
      <c r="T1067" s="15" t="n">
        <v>46290</v>
      </c>
      <c r="U1067" s="14" t="s">
        <v>168</v>
      </c>
    </row>
    <row r="1068" customFormat="false" ht="79.5" hidden="false" customHeight="true" outlineLevel="0" collapsed="false">
      <c r="A1068" s="14" t="str">
        <f aca="false">IF(B1068="","","ARG-"&amp;TEXT(ROW()-1,"0000"))</f>
        <v>ARG-1067</v>
      </c>
      <c r="B1068" s="14" t="s">
        <v>6165</v>
      </c>
      <c r="C1068" s="14" t="str">
        <f aca="false">IF(B1068="","",IF(LEFT(B1068,3)="INT","Intramuraal",IF(LEFT(B1068,3)="GVS","GVS","")))</f>
        <v>GVS</v>
      </c>
      <c r="D1068" s="14" t="str">
        <f aca="false">IF(B1068="","",IFERROR(INDEX(Intramuraal!$F:$F,MATCH(B1068,Intramuraal!$A:$A,0)),IFERROR(INDEX(GVS!$F:$F,MATCH(B1068,GVS!$A:$A,0)),"onbekend ID")))</f>
        <v>fenfluramine (Fintepla®)</v>
      </c>
      <c r="E1068" s="15" t="n">
        <f aca="false">IF(B1068="","",IFERROR(IF(INDEX(Intramuraal!$C:$C,MATCH(B1068,Intramuraal!$A:$A,0))="","",INDEX(Intramuraal!$C:$C,MATCH(B1068,Intramuraal!$A:$A,0))),IFERROR(IF(INDEX(GVS!$C:$C,MATCH(B1068,GVS!$A:$A,0))="","",INDEX(GVS!$C:$C,MATCH(B1068,GVS!$A:$A,0))),"")))</f>
        <v>45169</v>
      </c>
      <c r="F1068" s="14" t="str">
        <f aca="false">IF(B1068="","",IFERROR(IF(INDEX(Intramuraal!$J:$J,MATCH(B1068,Intramuraal!$A:$A,0))="","",INDEX(Intramuraal!$J:$J,MATCH(B1068,Intramuraal!$A:$A,0))),IFERROR(IF(INDEX(GVS!$J:$J,MATCH(B1068,GVS!$A:$A,0))="","",INDEX(GVS!$J:$J,MATCH(B1068,GVS!$A:$A,0))),"")))</f>
        <v>Neurologie</v>
      </c>
      <c r="G1068" s="14" t="str">
        <f aca="false">IF(B1068="","",IFERROR(IF(INDEX(Intramuraal!$N:$N,MATCH(B1068,Intramuraal!$A:$A,0))="","",INDEX(Intramuraal!$N:$N,MATCH(B1068,Intramuraal!$A:$A,0))),IFERROR(IF(INDEX(GVS!$N:$N,MATCH(B1068,GVS!$A:$A,0))="","",INDEX(GVS!$N:$N,MATCH(B1068,GVS!$A:$A,0))),"")))</f>
        <v>Niet-oncologisch (zie Indicatie)</v>
      </c>
      <c r="H1068" s="14" t="str">
        <f aca="false">IF(B1068="","",IFERROR(IF(INDEX(Intramuraal!$O:$O,MATCH(B1068,Intramuraal!$A:$A,0))="","",INDEX(Intramuraal!$O:$O,MATCH(B1068,Intramuraal!$A:$A,0))),IFERROR(IF(INDEX(GVS!$O:$O,MATCH(B1068,GVS!$A:$A,0))="","",INDEX(GVS!$O:$O,MATCH(B1068,GVS!$A:$A,0))),"")))</f>
        <v>3e lijn of later</v>
      </c>
      <c r="I1068" s="14" t="s">
        <v>7532</v>
      </c>
      <c r="J1068" s="14" t="s">
        <v>7533</v>
      </c>
      <c r="K1068" s="16" t="s">
        <v>11511</v>
      </c>
      <c r="L1068" s="14" t="s">
        <v>7535</v>
      </c>
      <c r="M1068" s="14" t="s">
        <v>7536</v>
      </c>
      <c r="N1068" s="16" t="s">
        <v>11512</v>
      </c>
      <c r="O1068" s="14" t="s">
        <v>7633</v>
      </c>
      <c r="P1068" s="14" t="s">
        <v>11513</v>
      </c>
      <c r="Q1068" s="16"/>
      <c r="R1068" s="14" t="s">
        <v>11514</v>
      </c>
      <c r="S1068" s="14" t="s">
        <v>11506</v>
      </c>
      <c r="T1068" s="15" t="n">
        <v>46290</v>
      </c>
      <c r="U1068" s="14" t="s">
        <v>168</v>
      </c>
    </row>
    <row r="1069" customFormat="false" ht="68.25" hidden="false" customHeight="true" outlineLevel="0" collapsed="false">
      <c r="A1069" s="14" t="str">
        <f aca="false">IF(B1069="","","ARG-"&amp;TEXT(ROW()-1,"0000"))</f>
        <v>ARG-1068</v>
      </c>
      <c r="B1069" s="14" t="s">
        <v>6165</v>
      </c>
      <c r="C1069" s="14" t="str">
        <f aca="false">IF(B1069="","",IF(LEFT(B1069,3)="INT","Intramuraal",IF(LEFT(B1069,3)="GVS","GVS","")))</f>
        <v>GVS</v>
      </c>
      <c r="D1069" s="14" t="str">
        <f aca="false">IF(B1069="","",IFERROR(INDEX(Intramuraal!$F:$F,MATCH(B1069,Intramuraal!$A:$A,0)),IFERROR(INDEX(GVS!$F:$F,MATCH(B1069,GVS!$A:$A,0)),"onbekend ID")))</f>
        <v>fenfluramine (Fintepla®)</v>
      </c>
      <c r="E1069" s="15" t="n">
        <f aca="false">IF(B1069="","",IFERROR(IF(INDEX(Intramuraal!$C:$C,MATCH(B1069,Intramuraal!$A:$A,0))="","",INDEX(Intramuraal!$C:$C,MATCH(B1069,Intramuraal!$A:$A,0))),IFERROR(IF(INDEX(GVS!$C:$C,MATCH(B1069,GVS!$A:$A,0))="","",INDEX(GVS!$C:$C,MATCH(B1069,GVS!$A:$A,0))),"")))</f>
        <v>45169</v>
      </c>
      <c r="F1069" s="14" t="str">
        <f aca="false">IF(B1069="","",IFERROR(IF(INDEX(Intramuraal!$J:$J,MATCH(B1069,Intramuraal!$A:$A,0))="","",INDEX(Intramuraal!$J:$J,MATCH(B1069,Intramuraal!$A:$A,0))),IFERROR(IF(INDEX(GVS!$J:$J,MATCH(B1069,GVS!$A:$A,0))="","",INDEX(GVS!$J:$J,MATCH(B1069,GVS!$A:$A,0))),"")))</f>
        <v>Neurologie</v>
      </c>
      <c r="G1069" s="14" t="str">
        <f aca="false">IF(B1069="","",IFERROR(IF(INDEX(Intramuraal!$N:$N,MATCH(B1069,Intramuraal!$A:$A,0))="","",INDEX(Intramuraal!$N:$N,MATCH(B1069,Intramuraal!$A:$A,0))),IFERROR(IF(INDEX(GVS!$N:$N,MATCH(B1069,GVS!$A:$A,0))="","",INDEX(GVS!$N:$N,MATCH(B1069,GVS!$A:$A,0))),"")))</f>
        <v>Niet-oncologisch (zie Indicatie)</v>
      </c>
      <c r="H1069" s="14" t="str">
        <f aca="false">IF(B1069="","",IFERROR(IF(INDEX(Intramuraal!$O:$O,MATCH(B1069,Intramuraal!$A:$A,0))="","",INDEX(Intramuraal!$O:$O,MATCH(B1069,Intramuraal!$A:$A,0))),IFERROR(IF(INDEX(GVS!$O:$O,MATCH(B1069,GVS!$A:$A,0))="","",INDEX(GVS!$O:$O,MATCH(B1069,GVS!$A:$A,0))),"")))</f>
        <v>3e lijn of later</v>
      </c>
      <c r="I1069" s="14" t="s">
        <v>7580</v>
      </c>
      <c r="J1069" s="14" t="s">
        <v>7604</v>
      </c>
      <c r="K1069" s="16" t="s">
        <v>11515</v>
      </c>
      <c r="L1069" s="14" t="s">
        <v>7566</v>
      </c>
      <c r="M1069" s="14" t="s">
        <v>7536</v>
      </c>
      <c r="N1069" s="16" t="s">
        <v>11516</v>
      </c>
      <c r="O1069" s="14" t="s">
        <v>7607</v>
      </c>
      <c r="P1069" s="14" t="s">
        <v>11517</v>
      </c>
      <c r="Q1069" s="16"/>
      <c r="R1069" s="14" t="s">
        <v>11518</v>
      </c>
      <c r="S1069" s="14" t="s">
        <v>11506</v>
      </c>
      <c r="T1069" s="15" t="n">
        <v>46290</v>
      </c>
      <c r="U1069" s="14" t="s">
        <v>168</v>
      </c>
    </row>
    <row r="1070" customFormat="false" ht="79.5" hidden="false" customHeight="true" outlineLevel="0" collapsed="false">
      <c r="A1070" s="14" t="str">
        <f aca="false">IF(B1070="","","ARG-"&amp;TEXT(ROW()-1,"0000"))</f>
        <v>ARG-1069</v>
      </c>
      <c r="B1070" s="14" t="s">
        <v>6165</v>
      </c>
      <c r="C1070" s="14" t="str">
        <f aca="false">IF(B1070="","",IF(LEFT(B1070,3)="INT","Intramuraal",IF(LEFT(B1070,3)="GVS","GVS","")))</f>
        <v>GVS</v>
      </c>
      <c r="D1070" s="14" t="str">
        <f aca="false">IF(B1070="","",IFERROR(INDEX(Intramuraal!$F:$F,MATCH(B1070,Intramuraal!$A:$A,0)),IFERROR(INDEX(GVS!$F:$F,MATCH(B1070,GVS!$A:$A,0)),"onbekend ID")))</f>
        <v>fenfluramine (Fintepla®)</v>
      </c>
      <c r="E1070" s="15" t="n">
        <f aca="false">IF(B1070="","",IFERROR(IF(INDEX(Intramuraal!$C:$C,MATCH(B1070,Intramuraal!$A:$A,0))="","",INDEX(Intramuraal!$C:$C,MATCH(B1070,Intramuraal!$A:$A,0))),IFERROR(IF(INDEX(GVS!$C:$C,MATCH(B1070,GVS!$A:$A,0))="","",INDEX(GVS!$C:$C,MATCH(B1070,GVS!$A:$A,0))),"")))</f>
        <v>45169</v>
      </c>
      <c r="F1070" s="14" t="str">
        <f aca="false">IF(B1070="","",IFERROR(IF(INDEX(Intramuraal!$J:$J,MATCH(B1070,Intramuraal!$A:$A,0))="","",INDEX(Intramuraal!$J:$J,MATCH(B1070,Intramuraal!$A:$A,0))),IFERROR(IF(INDEX(GVS!$J:$J,MATCH(B1070,GVS!$A:$A,0))="","",INDEX(GVS!$J:$J,MATCH(B1070,GVS!$A:$A,0))),"")))</f>
        <v>Neurologie</v>
      </c>
      <c r="G1070" s="14" t="str">
        <f aca="false">IF(B1070="","",IFERROR(IF(INDEX(Intramuraal!$N:$N,MATCH(B1070,Intramuraal!$A:$A,0))="","",INDEX(Intramuraal!$N:$N,MATCH(B1070,Intramuraal!$A:$A,0))),IFERROR(IF(INDEX(GVS!$N:$N,MATCH(B1070,GVS!$A:$A,0))="","",INDEX(GVS!$N:$N,MATCH(B1070,GVS!$A:$A,0))),"")))</f>
        <v>Niet-oncologisch (zie Indicatie)</v>
      </c>
      <c r="H1070" s="14" t="str">
        <f aca="false">IF(B1070="","",IFERROR(IF(INDEX(Intramuraal!$O:$O,MATCH(B1070,Intramuraal!$A:$A,0))="","",INDEX(Intramuraal!$O:$O,MATCH(B1070,Intramuraal!$A:$A,0))),IFERROR(IF(INDEX(GVS!$O:$O,MATCH(B1070,GVS!$A:$A,0))="","",INDEX(GVS!$O:$O,MATCH(B1070,GVS!$A:$A,0))),"")))</f>
        <v>3e lijn of later</v>
      </c>
      <c r="I1070" s="14" t="s">
        <v>7574</v>
      </c>
      <c r="J1070" s="14" t="s">
        <v>7903</v>
      </c>
      <c r="K1070" s="16" t="s">
        <v>11519</v>
      </c>
      <c r="L1070" s="14" t="s">
        <v>7566</v>
      </c>
      <c r="M1070" s="14" t="s">
        <v>7543</v>
      </c>
      <c r="N1070" s="16" t="s">
        <v>11520</v>
      </c>
      <c r="O1070" s="14" t="s">
        <v>7607</v>
      </c>
      <c r="P1070" s="14" t="s">
        <v>11521</v>
      </c>
      <c r="Q1070" s="16"/>
      <c r="R1070" s="14" t="s">
        <v>11522</v>
      </c>
      <c r="S1070" s="14" t="s">
        <v>11506</v>
      </c>
      <c r="T1070" s="15" t="n">
        <v>46290</v>
      </c>
      <c r="U1070" s="14" t="s">
        <v>168</v>
      </c>
    </row>
    <row r="1071" customFormat="false" ht="68.25" hidden="false" customHeight="true" outlineLevel="0" collapsed="false">
      <c r="A1071" s="14" t="str">
        <f aca="false">IF(B1071="","","ARG-"&amp;TEXT(ROW()-1,"0000"))</f>
        <v>ARG-1070</v>
      </c>
      <c r="B1071" s="14" t="s">
        <v>6214</v>
      </c>
      <c r="C1071" s="14" t="str">
        <f aca="false">IF(B1071="","",IF(LEFT(B1071,3)="INT","Intramuraal",IF(LEFT(B1071,3)="GVS","GVS","")))</f>
        <v>GVS</v>
      </c>
      <c r="D1071" s="14" t="str">
        <f aca="false">IF(B1071="","",IFERROR(INDEX(Intramuraal!$F:$F,MATCH(B1071,Intramuraal!$A:$A,0)),IFERROR(INDEX(GVS!$F:$F,MATCH(B1071,GVS!$A:$A,0)),"onbekend ID")))</f>
        <v>bempedoïnezuur/ezetimib (Nustendi®)</v>
      </c>
      <c r="E1071" s="15" t="n">
        <f aca="false">IF(B1071="","",IFERROR(IF(INDEX(Intramuraal!$C:$C,MATCH(B1071,Intramuraal!$A:$A,0))="","",INDEX(Intramuraal!$C:$C,MATCH(B1071,Intramuraal!$A:$A,0))),IFERROR(IF(INDEX(GVS!$C:$C,MATCH(B1071,GVS!$A:$A,0))="","",INDEX(GVS!$C:$C,MATCH(B1071,GVS!$A:$A,0))),"")))</f>
        <v>45268</v>
      </c>
      <c r="F1071" s="14" t="str">
        <f aca="false">IF(B1071="","",IFERROR(IF(INDEX(Intramuraal!$J:$J,MATCH(B1071,Intramuraal!$A:$A,0))="","",INDEX(Intramuraal!$J:$J,MATCH(B1071,Intramuraal!$A:$A,0))),IFERROR(IF(INDEX(GVS!$J:$J,MATCH(B1071,GVS!$A:$A,0))="","",INDEX(GVS!$J:$J,MATCH(B1071,GVS!$A:$A,0))),"")))</f>
        <v>Stofwisseling / endocrinologie / zeldzaam</v>
      </c>
      <c r="G1071" s="14" t="str">
        <f aca="false">IF(B1071="","",IFERROR(IF(INDEX(Intramuraal!$N:$N,MATCH(B1071,Intramuraal!$A:$A,0))="","",INDEX(Intramuraal!$N:$N,MATCH(B1071,Intramuraal!$A:$A,0))),IFERROR(IF(INDEX(GVS!$N:$N,MATCH(B1071,GVS!$A:$A,0))="","",INDEX(GVS!$N:$N,MATCH(B1071,GVS!$A:$A,0))),"")))</f>
        <v>Niet-oncologisch (zie Indicatie)</v>
      </c>
      <c r="H1071" s="14" t="str">
        <f aca="false">IF(B1071="","",IFERROR(IF(INDEX(Intramuraal!$O:$O,MATCH(B1071,Intramuraal!$A:$A,0))="","",INDEX(Intramuraal!$O:$O,MATCH(B1071,Intramuraal!$A:$A,0))),IFERROR(IF(INDEX(GVS!$O:$O,MATCH(B1071,GVS!$A:$A,0))="","",INDEX(GVS!$O:$O,MATCH(B1071,GVS!$A:$A,0))),"")))</f>
        <v>3e lijn of later</v>
      </c>
      <c r="I1071" s="14" t="s">
        <v>7580</v>
      </c>
      <c r="J1071" s="14" t="s">
        <v>7712</v>
      </c>
      <c r="K1071" s="16" t="s">
        <v>11523</v>
      </c>
      <c r="L1071" s="14" t="s">
        <v>7566</v>
      </c>
      <c r="M1071" s="14" t="s">
        <v>7536</v>
      </c>
      <c r="N1071" s="16" t="s">
        <v>11524</v>
      </c>
      <c r="O1071" s="14" t="s">
        <v>7607</v>
      </c>
      <c r="P1071" s="14" t="s">
        <v>11525</v>
      </c>
      <c r="Q1071" s="16"/>
      <c r="R1071" s="14" t="s">
        <v>11526</v>
      </c>
      <c r="S1071" s="14" t="s">
        <v>11506</v>
      </c>
      <c r="T1071" s="15" t="n">
        <v>46290</v>
      </c>
      <c r="U1071" s="14" t="s">
        <v>168</v>
      </c>
    </row>
    <row r="1072" customFormat="false" ht="68.25" hidden="false" customHeight="true" outlineLevel="0" collapsed="false">
      <c r="A1072" s="14" t="str">
        <f aca="false">IF(B1072="","","ARG-"&amp;TEXT(ROW()-1,"0000"))</f>
        <v>ARG-1071</v>
      </c>
      <c r="B1072" s="14" t="s">
        <v>6214</v>
      </c>
      <c r="C1072" s="14" t="str">
        <f aca="false">IF(B1072="","",IF(LEFT(B1072,3)="INT","Intramuraal",IF(LEFT(B1072,3)="GVS","GVS","")))</f>
        <v>GVS</v>
      </c>
      <c r="D1072" s="14" t="str">
        <f aca="false">IF(B1072="","",IFERROR(INDEX(Intramuraal!$F:$F,MATCH(B1072,Intramuraal!$A:$A,0)),IFERROR(INDEX(GVS!$F:$F,MATCH(B1072,GVS!$A:$A,0)),"onbekend ID")))</f>
        <v>bempedoïnezuur/ezetimib (Nustendi®)</v>
      </c>
      <c r="E1072" s="15" t="n">
        <f aca="false">IF(B1072="","",IFERROR(IF(INDEX(Intramuraal!$C:$C,MATCH(B1072,Intramuraal!$A:$A,0))="","",INDEX(Intramuraal!$C:$C,MATCH(B1072,Intramuraal!$A:$A,0))),IFERROR(IF(INDEX(GVS!$C:$C,MATCH(B1072,GVS!$A:$A,0))="","",INDEX(GVS!$C:$C,MATCH(B1072,GVS!$A:$A,0))),"")))</f>
        <v>45268</v>
      </c>
      <c r="F1072" s="14" t="str">
        <f aca="false">IF(B1072="","",IFERROR(IF(INDEX(Intramuraal!$J:$J,MATCH(B1072,Intramuraal!$A:$A,0))="","",INDEX(Intramuraal!$J:$J,MATCH(B1072,Intramuraal!$A:$A,0))),IFERROR(IF(INDEX(GVS!$J:$J,MATCH(B1072,GVS!$A:$A,0))="","",INDEX(GVS!$J:$J,MATCH(B1072,GVS!$A:$A,0))),"")))</f>
        <v>Stofwisseling / endocrinologie / zeldzaam</v>
      </c>
      <c r="G1072" s="14" t="str">
        <f aca="false">IF(B1072="","",IFERROR(IF(INDEX(Intramuraal!$N:$N,MATCH(B1072,Intramuraal!$A:$A,0))="","",INDEX(Intramuraal!$N:$N,MATCH(B1072,Intramuraal!$A:$A,0))),IFERROR(IF(INDEX(GVS!$N:$N,MATCH(B1072,GVS!$A:$A,0))="","",INDEX(GVS!$N:$N,MATCH(B1072,GVS!$A:$A,0))),"")))</f>
        <v>Niet-oncologisch (zie Indicatie)</v>
      </c>
      <c r="H1072" s="14" t="str">
        <f aca="false">IF(B1072="","",IFERROR(IF(INDEX(Intramuraal!$O:$O,MATCH(B1072,Intramuraal!$A:$A,0))="","",INDEX(Intramuraal!$O:$O,MATCH(B1072,Intramuraal!$A:$A,0))),IFERROR(IF(INDEX(GVS!$O:$O,MATCH(B1072,GVS!$A:$A,0))="","",INDEX(GVS!$O:$O,MATCH(B1072,GVS!$A:$A,0))),"")))</f>
        <v>3e lijn of later</v>
      </c>
      <c r="I1072" s="14" t="s">
        <v>7570</v>
      </c>
      <c r="J1072" s="14" t="s">
        <v>2691</v>
      </c>
      <c r="K1072" s="16" t="s">
        <v>11527</v>
      </c>
      <c r="L1072" s="14" t="s">
        <v>7566</v>
      </c>
      <c r="M1072" s="14" t="s">
        <v>7550</v>
      </c>
      <c r="N1072" s="16" t="s">
        <v>11528</v>
      </c>
      <c r="O1072" s="14" t="s">
        <v>7607</v>
      </c>
      <c r="P1072" s="14" t="s">
        <v>11529</v>
      </c>
      <c r="Q1072" s="16"/>
      <c r="R1072" s="14" t="s">
        <v>11530</v>
      </c>
      <c r="S1072" s="14" t="s">
        <v>11506</v>
      </c>
      <c r="T1072" s="15" t="n">
        <v>46290</v>
      </c>
      <c r="U1072" s="14" t="s">
        <v>168</v>
      </c>
    </row>
    <row r="1073" customFormat="false" ht="90.75" hidden="false" customHeight="true" outlineLevel="0" collapsed="false">
      <c r="A1073" s="14" t="str">
        <f aca="false">IF(B1073="","","ARG-"&amp;TEXT(ROW()-1,"0000"))</f>
        <v>ARG-1072</v>
      </c>
      <c r="B1073" s="14" t="s">
        <v>6262</v>
      </c>
      <c r="C1073" s="14" t="str">
        <f aca="false">IF(B1073="","",IF(LEFT(B1073,3)="INT","Intramuraal",IF(LEFT(B1073,3)="GVS","GVS","")))</f>
        <v>GVS</v>
      </c>
      <c r="D1073" s="14" t="str">
        <f aca="false">IF(B1073="","",IFERROR(INDEX(Intramuraal!$F:$F,MATCH(B1073,Intramuraal!$A:$A,0)),IFERROR(INDEX(GVS!$F:$F,MATCH(B1073,GVS!$A:$A,0)),"onbekend ID")))</f>
        <v>herbeoordeling migalastat (Galafold®)</v>
      </c>
      <c r="E1073" s="15" t="n">
        <f aca="false">IF(B1073="","",IFERROR(IF(INDEX(Intramuraal!$C:$C,MATCH(B1073,Intramuraal!$A:$A,0))="","",INDEX(Intramuraal!$C:$C,MATCH(B1073,Intramuraal!$A:$A,0))),IFERROR(IF(INDEX(GVS!$C:$C,MATCH(B1073,GVS!$A:$A,0))="","",INDEX(GVS!$C:$C,MATCH(B1073,GVS!$A:$A,0))),"")))</f>
        <v>45273</v>
      </c>
      <c r="F1073" s="14" t="str">
        <f aca="false">IF(B1073="","",IFERROR(IF(INDEX(Intramuraal!$J:$J,MATCH(B1073,Intramuraal!$A:$A,0))="","",INDEX(Intramuraal!$J:$J,MATCH(B1073,Intramuraal!$A:$A,0))),IFERROR(IF(INDEX(GVS!$J:$J,MATCH(B1073,GVS!$A:$A,0))="","",INDEX(GVS!$J:$J,MATCH(B1073,GVS!$A:$A,0))),"")))</f>
        <v>Stofwisseling / endocrinologie / zeldzaam</v>
      </c>
      <c r="G1073" s="14" t="str">
        <f aca="false">IF(B1073="","",IFERROR(IF(INDEX(Intramuraal!$N:$N,MATCH(B1073,Intramuraal!$A:$A,0))="","",INDEX(Intramuraal!$N:$N,MATCH(B1073,Intramuraal!$A:$A,0))),IFERROR(IF(INDEX(GVS!$N:$N,MATCH(B1073,GVS!$A:$A,0))="","",INDEX(GVS!$N:$N,MATCH(B1073,GVS!$A:$A,0))),"")))</f>
        <v>Niet-oncologisch (zie Indicatie)</v>
      </c>
      <c r="H1073" s="14" t="str">
        <f aca="false">IF(B1073="","",IFERROR(IF(INDEX(Intramuraal!$O:$O,MATCH(B1073,Intramuraal!$A:$A,0))="","",INDEX(Intramuraal!$O:$O,MATCH(B1073,Intramuraal!$A:$A,0))),IFERROR(IF(INDEX(GVS!$O:$O,MATCH(B1073,GVS!$A:$A,0))="","",INDEX(GVS!$O:$O,MATCH(B1073,GVS!$A:$A,0))),"")))</f>
        <v>1e lijn</v>
      </c>
      <c r="I1073" s="14" t="s">
        <v>7532</v>
      </c>
      <c r="J1073" s="14" t="s">
        <v>7547</v>
      </c>
      <c r="K1073" s="16" t="s">
        <v>11531</v>
      </c>
      <c r="L1073" s="14" t="s">
        <v>7586</v>
      </c>
      <c r="M1073" s="14" t="s">
        <v>7536</v>
      </c>
      <c r="N1073" s="16" t="s">
        <v>11532</v>
      </c>
      <c r="O1073" s="14" t="s">
        <v>7633</v>
      </c>
      <c r="P1073" s="14" t="s">
        <v>11533</v>
      </c>
      <c r="Q1073" s="16"/>
      <c r="R1073" s="14" t="s">
        <v>11534</v>
      </c>
      <c r="S1073" s="14" t="s">
        <v>11506</v>
      </c>
      <c r="T1073" s="15" t="n">
        <v>46290</v>
      </c>
      <c r="U1073" s="14" t="s">
        <v>168</v>
      </c>
    </row>
    <row r="1074" customFormat="false" ht="79.5" hidden="false" customHeight="true" outlineLevel="0" collapsed="false">
      <c r="A1074" s="14" t="str">
        <f aca="false">IF(B1074="","","ARG-"&amp;TEXT(ROW()-1,"0000"))</f>
        <v>ARG-1073</v>
      </c>
      <c r="B1074" s="14" t="s">
        <v>6262</v>
      </c>
      <c r="C1074" s="14" t="str">
        <f aca="false">IF(B1074="","",IF(LEFT(B1074,3)="INT","Intramuraal",IF(LEFT(B1074,3)="GVS","GVS","")))</f>
        <v>GVS</v>
      </c>
      <c r="D1074" s="14" t="str">
        <f aca="false">IF(B1074="","",IFERROR(INDEX(Intramuraal!$F:$F,MATCH(B1074,Intramuraal!$A:$A,0)),IFERROR(INDEX(GVS!$F:$F,MATCH(B1074,GVS!$A:$A,0)),"onbekend ID")))</f>
        <v>herbeoordeling migalastat (Galafold®)</v>
      </c>
      <c r="E1074" s="15" t="n">
        <f aca="false">IF(B1074="","",IFERROR(IF(INDEX(Intramuraal!$C:$C,MATCH(B1074,Intramuraal!$A:$A,0))="","",INDEX(Intramuraal!$C:$C,MATCH(B1074,Intramuraal!$A:$A,0))),IFERROR(IF(INDEX(GVS!$C:$C,MATCH(B1074,GVS!$A:$A,0))="","",INDEX(GVS!$C:$C,MATCH(B1074,GVS!$A:$A,0))),"")))</f>
        <v>45273</v>
      </c>
      <c r="F1074" s="14" t="str">
        <f aca="false">IF(B1074="","",IFERROR(IF(INDEX(Intramuraal!$J:$J,MATCH(B1074,Intramuraal!$A:$A,0))="","",INDEX(Intramuraal!$J:$J,MATCH(B1074,Intramuraal!$A:$A,0))),IFERROR(IF(INDEX(GVS!$J:$J,MATCH(B1074,GVS!$A:$A,0))="","",INDEX(GVS!$J:$J,MATCH(B1074,GVS!$A:$A,0))),"")))</f>
        <v>Stofwisseling / endocrinologie / zeldzaam</v>
      </c>
      <c r="G1074" s="14" t="str">
        <f aca="false">IF(B1074="","",IFERROR(IF(INDEX(Intramuraal!$N:$N,MATCH(B1074,Intramuraal!$A:$A,0))="","",INDEX(Intramuraal!$N:$N,MATCH(B1074,Intramuraal!$A:$A,0))),IFERROR(IF(INDEX(GVS!$N:$N,MATCH(B1074,GVS!$A:$A,0))="","",INDEX(GVS!$N:$N,MATCH(B1074,GVS!$A:$A,0))),"")))</f>
        <v>Niet-oncologisch (zie Indicatie)</v>
      </c>
      <c r="H1074" s="14" t="str">
        <f aca="false">IF(B1074="","",IFERROR(IF(INDEX(Intramuraal!$O:$O,MATCH(B1074,Intramuraal!$A:$A,0))="","",INDEX(Intramuraal!$O:$O,MATCH(B1074,Intramuraal!$A:$A,0))),IFERROR(IF(INDEX(GVS!$O:$O,MATCH(B1074,GVS!$A:$A,0))="","",INDEX(GVS!$O:$O,MATCH(B1074,GVS!$A:$A,0))),"")))</f>
        <v>1e lijn</v>
      </c>
      <c r="I1074" s="14" t="s">
        <v>7570</v>
      </c>
      <c r="J1074" s="14" t="s">
        <v>10625</v>
      </c>
      <c r="K1074" s="16" t="s">
        <v>11535</v>
      </c>
      <c r="L1074" s="14" t="s">
        <v>7549</v>
      </c>
      <c r="M1074" s="14" t="s">
        <v>7543</v>
      </c>
      <c r="N1074" s="16" t="s">
        <v>11536</v>
      </c>
      <c r="O1074" s="14" t="s">
        <v>7607</v>
      </c>
      <c r="P1074" s="14" t="s">
        <v>11537</v>
      </c>
      <c r="Q1074" s="16"/>
      <c r="R1074" s="14" t="s">
        <v>11538</v>
      </c>
      <c r="S1074" s="14" t="s">
        <v>11506</v>
      </c>
      <c r="T1074" s="15" t="n">
        <v>46290</v>
      </c>
      <c r="U1074" s="14" t="s">
        <v>168</v>
      </c>
    </row>
    <row r="1075" customFormat="false" ht="45.75" hidden="false" customHeight="true" outlineLevel="0" collapsed="false">
      <c r="A1075" s="14" t="str">
        <f aca="false">IF(B1075="","","ARG-"&amp;TEXT(ROW()-1,"0000"))</f>
        <v>ARG-1074</v>
      </c>
      <c r="B1075" s="14" t="s">
        <v>6262</v>
      </c>
      <c r="C1075" s="14" t="str">
        <f aca="false">IF(B1075="","",IF(LEFT(B1075,3)="INT","Intramuraal",IF(LEFT(B1075,3)="GVS","GVS","")))</f>
        <v>GVS</v>
      </c>
      <c r="D1075" s="14" t="str">
        <f aca="false">IF(B1075="","",IFERROR(INDEX(Intramuraal!$F:$F,MATCH(B1075,Intramuraal!$A:$A,0)),IFERROR(INDEX(GVS!$F:$F,MATCH(B1075,GVS!$A:$A,0)),"onbekend ID")))</f>
        <v>herbeoordeling migalastat (Galafold®)</v>
      </c>
      <c r="E1075" s="15" t="n">
        <f aca="false">IF(B1075="","",IFERROR(IF(INDEX(Intramuraal!$C:$C,MATCH(B1075,Intramuraal!$A:$A,0))="","",INDEX(Intramuraal!$C:$C,MATCH(B1075,Intramuraal!$A:$A,0))),IFERROR(IF(INDEX(GVS!$C:$C,MATCH(B1075,GVS!$A:$A,0))="","",INDEX(GVS!$C:$C,MATCH(B1075,GVS!$A:$A,0))),"")))</f>
        <v>45273</v>
      </c>
      <c r="F1075" s="14" t="str">
        <f aca="false">IF(B1075="","",IFERROR(IF(INDEX(Intramuraal!$J:$J,MATCH(B1075,Intramuraal!$A:$A,0))="","",INDEX(Intramuraal!$J:$J,MATCH(B1075,Intramuraal!$A:$A,0))),IFERROR(IF(INDEX(GVS!$J:$J,MATCH(B1075,GVS!$A:$A,0))="","",INDEX(GVS!$J:$J,MATCH(B1075,GVS!$A:$A,0))),"")))</f>
        <v>Stofwisseling / endocrinologie / zeldzaam</v>
      </c>
      <c r="G1075" s="14" t="str">
        <f aca="false">IF(B1075="","",IFERROR(IF(INDEX(Intramuraal!$N:$N,MATCH(B1075,Intramuraal!$A:$A,0))="","",INDEX(Intramuraal!$N:$N,MATCH(B1075,Intramuraal!$A:$A,0))),IFERROR(IF(INDEX(GVS!$N:$N,MATCH(B1075,GVS!$A:$A,0))="","",INDEX(GVS!$N:$N,MATCH(B1075,GVS!$A:$A,0))),"")))</f>
        <v>Niet-oncologisch (zie Indicatie)</v>
      </c>
      <c r="H1075" s="14" t="str">
        <f aca="false">IF(B1075="","",IFERROR(IF(INDEX(Intramuraal!$O:$O,MATCH(B1075,Intramuraal!$A:$A,0))="","",INDEX(Intramuraal!$O:$O,MATCH(B1075,Intramuraal!$A:$A,0))),IFERROR(IF(INDEX(GVS!$O:$O,MATCH(B1075,GVS!$A:$A,0))="","",INDEX(GVS!$O:$O,MATCH(B1075,GVS!$A:$A,0))),"")))</f>
        <v>1e lijn</v>
      </c>
      <c r="I1075" s="14" t="s">
        <v>7574</v>
      </c>
      <c r="J1075" s="14" t="s">
        <v>7903</v>
      </c>
      <c r="K1075" s="16" t="s">
        <v>11539</v>
      </c>
      <c r="L1075" s="14" t="s">
        <v>7549</v>
      </c>
      <c r="M1075" s="14" t="s">
        <v>7550</v>
      </c>
      <c r="N1075" s="16" t="s">
        <v>11540</v>
      </c>
      <c r="O1075" s="14" t="s">
        <v>7607</v>
      </c>
      <c r="P1075" s="14" t="s">
        <v>11541</v>
      </c>
      <c r="Q1075" s="16"/>
      <c r="R1075" s="14" t="s">
        <v>11542</v>
      </c>
      <c r="S1075" s="14" t="s">
        <v>11506</v>
      </c>
      <c r="T1075" s="15" t="n">
        <v>46290</v>
      </c>
      <c r="U1075" s="14" t="s">
        <v>168</v>
      </c>
    </row>
    <row r="1076" customFormat="false" ht="79.5" hidden="false" customHeight="true" outlineLevel="0" collapsed="false">
      <c r="A1076" s="14" t="str">
        <f aca="false">IF(B1076="","","ARG-"&amp;TEXT(ROW()-1,"0000"))</f>
        <v>ARG-1075</v>
      </c>
      <c r="B1076" s="14" t="s">
        <v>6275</v>
      </c>
      <c r="C1076" s="14" t="str">
        <f aca="false">IF(B1076="","",IF(LEFT(B1076,3)="INT","Intramuraal",IF(LEFT(B1076,3)="GVS","GVS","")))</f>
        <v>GVS</v>
      </c>
      <c r="D1076" s="14" t="str">
        <f aca="false">IF(B1076="","",IFERROR(INDEX(Intramuraal!$F:$F,MATCH(B1076,Intramuraal!$A:$A,0)),IFERROR(INDEX(GVS!$F:$F,MATCH(B1076,GVS!$A:$A,0)),"onbekend ID")))</f>
        <v>voclosporine (Lupkynis®)</v>
      </c>
      <c r="E1076" s="15" t="n">
        <f aca="false">IF(B1076="","",IFERROR(IF(INDEX(Intramuraal!$C:$C,MATCH(B1076,Intramuraal!$A:$A,0))="","",INDEX(Intramuraal!$C:$C,MATCH(B1076,Intramuraal!$A:$A,0))),IFERROR(IF(INDEX(GVS!$C:$C,MATCH(B1076,GVS!$A:$A,0))="","",INDEX(GVS!$C:$C,MATCH(B1076,GVS!$A:$A,0))),"")))</f>
        <v>45281</v>
      </c>
      <c r="F1076" s="14" t="str">
        <f aca="false">IF(B1076="","",IFERROR(IF(INDEX(Intramuraal!$J:$J,MATCH(B1076,Intramuraal!$A:$A,0))="","",INDEX(Intramuraal!$J:$J,MATCH(B1076,Intramuraal!$A:$A,0))),IFERROR(IF(INDEX(GVS!$J:$J,MATCH(B1076,GVS!$A:$A,0))="","",INDEX(GVS!$J:$J,MATCH(B1076,GVS!$A:$A,0))),"")))</f>
        <v>Immunologie / IBD / dermatologie / reumatologie</v>
      </c>
      <c r="G1076" s="14" t="str">
        <f aca="false">IF(B1076="","",IFERROR(IF(INDEX(Intramuraal!$N:$N,MATCH(B1076,Intramuraal!$A:$A,0))="","",INDEX(Intramuraal!$N:$N,MATCH(B1076,Intramuraal!$A:$A,0))),IFERROR(IF(INDEX(GVS!$N:$N,MATCH(B1076,GVS!$A:$A,0))="","",INDEX(GVS!$N:$N,MATCH(B1076,GVS!$A:$A,0))),"")))</f>
        <v>Niet-oncologisch (zie Indicatie)</v>
      </c>
      <c r="H1076" s="14" t="str">
        <f aca="false">IF(B1076="","",IFERROR(IF(INDEX(Intramuraal!$O:$O,MATCH(B1076,Intramuraal!$A:$A,0))="","",INDEX(Intramuraal!$O:$O,MATCH(B1076,Intramuraal!$A:$A,0))),IFERROR(IF(INDEX(GVS!$O:$O,MATCH(B1076,GVS!$A:$A,0))="","",INDEX(GVS!$O:$O,MATCH(B1076,GVS!$A:$A,0))),"")))</f>
        <v>2e lijn</v>
      </c>
      <c r="I1076" s="14" t="s">
        <v>7532</v>
      </c>
      <c r="J1076" s="14" t="s">
        <v>7533</v>
      </c>
      <c r="K1076" s="16" t="s">
        <v>11543</v>
      </c>
      <c r="L1076" s="14" t="s">
        <v>7535</v>
      </c>
      <c r="M1076" s="14" t="s">
        <v>7536</v>
      </c>
      <c r="N1076" s="16" t="s">
        <v>11544</v>
      </c>
      <c r="O1076" s="14" t="s">
        <v>7633</v>
      </c>
      <c r="P1076" s="14" t="s">
        <v>11545</v>
      </c>
      <c r="Q1076" s="16"/>
      <c r="R1076" s="14" t="s">
        <v>11546</v>
      </c>
      <c r="S1076" s="14" t="s">
        <v>11506</v>
      </c>
      <c r="T1076" s="15" t="n">
        <v>46290</v>
      </c>
      <c r="U1076" s="14" t="s">
        <v>168</v>
      </c>
    </row>
    <row r="1077" customFormat="false" ht="57" hidden="false" customHeight="true" outlineLevel="0" collapsed="false">
      <c r="A1077" s="14" t="str">
        <f aca="false">IF(B1077="","","ARG-"&amp;TEXT(ROW()-1,"0000"))</f>
        <v>ARG-1076</v>
      </c>
      <c r="B1077" s="14" t="s">
        <v>6275</v>
      </c>
      <c r="C1077" s="14" t="str">
        <f aca="false">IF(B1077="","",IF(LEFT(B1077,3)="INT","Intramuraal",IF(LEFT(B1077,3)="GVS","GVS","")))</f>
        <v>GVS</v>
      </c>
      <c r="D1077" s="14" t="str">
        <f aca="false">IF(B1077="","",IFERROR(INDEX(Intramuraal!$F:$F,MATCH(B1077,Intramuraal!$A:$A,0)),IFERROR(INDEX(GVS!$F:$F,MATCH(B1077,GVS!$A:$A,0)),"onbekend ID")))</f>
        <v>voclosporine (Lupkynis®)</v>
      </c>
      <c r="E1077" s="15" t="n">
        <f aca="false">IF(B1077="","",IFERROR(IF(INDEX(Intramuraal!$C:$C,MATCH(B1077,Intramuraal!$A:$A,0))="","",INDEX(Intramuraal!$C:$C,MATCH(B1077,Intramuraal!$A:$A,0))),IFERROR(IF(INDEX(GVS!$C:$C,MATCH(B1077,GVS!$A:$A,0))="","",INDEX(GVS!$C:$C,MATCH(B1077,GVS!$A:$A,0))),"")))</f>
        <v>45281</v>
      </c>
      <c r="F1077" s="14" t="str">
        <f aca="false">IF(B1077="","",IFERROR(IF(INDEX(Intramuraal!$J:$J,MATCH(B1077,Intramuraal!$A:$A,0))="","",INDEX(Intramuraal!$J:$J,MATCH(B1077,Intramuraal!$A:$A,0))),IFERROR(IF(INDEX(GVS!$J:$J,MATCH(B1077,GVS!$A:$A,0))="","",INDEX(GVS!$J:$J,MATCH(B1077,GVS!$A:$A,0))),"")))</f>
        <v>Immunologie / IBD / dermatologie / reumatologie</v>
      </c>
      <c r="G1077" s="14" t="str">
        <f aca="false">IF(B1077="","",IFERROR(IF(INDEX(Intramuraal!$N:$N,MATCH(B1077,Intramuraal!$A:$A,0))="","",INDEX(Intramuraal!$N:$N,MATCH(B1077,Intramuraal!$A:$A,0))),IFERROR(IF(INDEX(GVS!$N:$N,MATCH(B1077,GVS!$A:$A,0))="","",INDEX(GVS!$N:$N,MATCH(B1077,GVS!$A:$A,0))),"")))</f>
        <v>Niet-oncologisch (zie Indicatie)</v>
      </c>
      <c r="H1077" s="14" t="str">
        <f aca="false">IF(B1077="","",IFERROR(IF(INDEX(Intramuraal!$O:$O,MATCH(B1077,Intramuraal!$A:$A,0))="","",INDEX(Intramuraal!$O:$O,MATCH(B1077,Intramuraal!$A:$A,0))),IFERROR(IF(INDEX(GVS!$O:$O,MATCH(B1077,GVS!$A:$A,0))="","",INDEX(GVS!$O:$O,MATCH(B1077,GVS!$A:$A,0))),"")))</f>
        <v>2e lijn</v>
      </c>
      <c r="I1077" s="14" t="s">
        <v>7580</v>
      </c>
      <c r="J1077" s="14" t="s">
        <v>7604</v>
      </c>
      <c r="K1077" s="16" t="s">
        <v>11547</v>
      </c>
      <c r="L1077" s="14" t="s">
        <v>7586</v>
      </c>
      <c r="M1077" s="14" t="s">
        <v>7536</v>
      </c>
      <c r="N1077" s="16" t="s">
        <v>11548</v>
      </c>
      <c r="O1077" s="14" t="s">
        <v>7607</v>
      </c>
      <c r="P1077" s="14" t="s">
        <v>11549</v>
      </c>
      <c r="Q1077" s="16"/>
      <c r="R1077" s="14" t="s">
        <v>11550</v>
      </c>
      <c r="S1077" s="14" t="s">
        <v>11506</v>
      </c>
      <c r="T1077" s="15" t="n">
        <v>46290</v>
      </c>
      <c r="U1077" s="14" t="s">
        <v>168</v>
      </c>
    </row>
    <row r="1078" customFormat="false" ht="57" hidden="false" customHeight="true" outlineLevel="0" collapsed="false">
      <c r="A1078" s="14" t="str">
        <f aca="false">IF(B1078="","","ARG-"&amp;TEXT(ROW()-1,"0000"))</f>
        <v>ARG-1077</v>
      </c>
      <c r="B1078" s="14" t="s">
        <v>6275</v>
      </c>
      <c r="C1078" s="14" t="str">
        <f aca="false">IF(B1078="","",IF(LEFT(B1078,3)="INT","Intramuraal",IF(LEFT(B1078,3)="GVS","GVS","")))</f>
        <v>GVS</v>
      </c>
      <c r="D1078" s="14" t="str">
        <f aca="false">IF(B1078="","",IFERROR(INDEX(Intramuraal!$F:$F,MATCH(B1078,Intramuraal!$A:$A,0)),IFERROR(INDEX(GVS!$F:$F,MATCH(B1078,GVS!$A:$A,0)),"onbekend ID")))</f>
        <v>voclosporine (Lupkynis®)</v>
      </c>
      <c r="E1078" s="15" t="n">
        <f aca="false">IF(B1078="","",IFERROR(IF(INDEX(Intramuraal!$C:$C,MATCH(B1078,Intramuraal!$A:$A,0))="","",INDEX(Intramuraal!$C:$C,MATCH(B1078,Intramuraal!$A:$A,0))),IFERROR(IF(INDEX(GVS!$C:$C,MATCH(B1078,GVS!$A:$A,0))="","",INDEX(GVS!$C:$C,MATCH(B1078,GVS!$A:$A,0))),"")))</f>
        <v>45281</v>
      </c>
      <c r="F1078" s="14" t="str">
        <f aca="false">IF(B1078="","",IFERROR(IF(INDEX(Intramuraal!$J:$J,MATCH(B1078,Intramuraal!$A:$A,0))="","",INDEX(Intramuraal!$J:$J,MATCH(B1078,Intramuraal!$A:$A,0))),IFERROR(IF(INDEX(GVS!$J:$J,MATCH(B1078,GVS!$A:$A,0))="","",INDEX(GVS!$J:$J,MATCH(B1078,GVS!$A:$A,0))),"")))</f>
        <v>Immunologie / IBD / dermatologie / reumatologie</v>
      </c>
      <c r="G1078" s="14" t="str">
        <f aca="false">IF(B1078="","",IFERROR(IF(INDEX(Intramuraal!$N:$N,MATCH(B1078,Intramuraal!$A:$A,0))="","",INDEX(Intramuraal!$N:$N,MATCH(B1078,Intramuraal!$A:$A,0))),IFERROR(IF(INDEX(GVS!$N:$N,MATCH(B1078,GVS!$A:$A,0))="","",INDEX(GVS!$N:$N,MATCH(B1078,GVS!$A:$A,0))),"")))</f>
        <v>Niet-oncologisch (zie Indicatie)</v>
      </c>
      <c r="H1078" s="14" t="str">
        <f aca="false">IF(B1078="","",IFERROR(IF(INDEX(Intramuraal!$O:$O,MATCH(B1078,Intramuraal!$A:$A,0))="","",INDEX(Intramuraal!$O:$O,MATCH(B1078,Intramuraal!$A:$A,0))),IFERROR(IF(INDEX(GVS!$O:$O,MATCH(B1078,GVS!$A:$A,0))="","",INDEX(GVS!$O:$O,MATCH(B1078,GVS!$A:$A,0))),"")))</f>
        <v>2e lijn</v>
      </c>
      <c r="I1078" s="14" t="s">
        <v>7658</v>
      </c>
      <c r="J1078" s="14" t="s">
        <v>7659</v>
      </c>
      <c r="K1078" s="16" t="s">
        <v>11551</v>
      </c>
      <c r="L1078" s="14" t="s">
        <v>7566</v>
      </c>
      <c r="M1078" s="14" t="s">
        <v>7543</v>
      </c>
      <c r="N1078" s="16" t="s">
        <v>11552</v>
      </c>
      <c r="O1078" s="14" t="s">
        <v>7662</v>
      </c>
      <c r="P1078" s="14" t="s">
        <v>11553</v>
      </c>
      <c r="Q1078" s="16"/>
      <c r="R1078" s="14" t="s">
        <v>11554</v>
      </c>
      <c r="S1078" s="14" t="s">
        <v>11506</v>
      </c>
      <c r="T1078" s="15" t="n">
        <v>46290</v>
      </c>
      <c r="U1078" s="14" t="s">
        <v>168</v>
      </c>
    </row>
    <row r="1079" customFormat="false" ht="90.75" hidden="false" customHeight="true" outlineLevel="0" collapsed="false">
      <c r="A1079" s="14" t="str">
        <f aca="false">IF(B1079="","","ARG-"&amp;TEXT(ROW()-1,"0000"))</f>
        <v>ARG-1078</v>
      </c>
      <c r="B1079" s="14" t="s">
        <v>6370</v>
      </c>
      <c r="C1079" s="14" t="str">
        <f aca="false">IF(B1079="","",IF(LEFT(B1079,3)="INT","Intramuraal",IF(LEFT(B1079,3)="GVS","GVS","")))</f>
        <v>GVS</v>
      </c>
      <c r="D1079" s="14" t="str">
        <f aca="false">IF(B1079="","",IFERROR(INDEX(Intramuraal!$F:$F,MATCH(B1079,Intramuraal!$A:$A,0)),IFERROR(INDEX(GVS!$F:$F,MATCH(B1079,GVS!$A:$A,0)),"onbekend ID")))</f>
        <v>mavacamten (Camzyos®)</v>
      </c>
      <c r="E1079" s="15" t="n">
        <f aca="false">IF(B1079="","",IFERROR(IF(INDEX(Intramuraal!$C:$C,MATCH(B1079,Intramuraal!$A:$A,0))="","",INDEX(Intramuraal!$C:$C,MATCH(B1079,Intramuraal!$A:$A,0))),IFERROR(IF(INDEX(GVS!$C:$C,MATCH(B1079,GVS!$A:$A,0))="","",INDEX(GVS!$C:$C,MATCH(B1079,GVS!$A:$A,0))),"")))</f>
        <v>45413</v>
      </c>
      <c r="F1079" s="14" t="str">
        <f aca="false">IF(B1079="","",IFERROR(IF(INDEX(Intramuraal!$J:$J,MATCH(B1079,Intramuraal!$A:$A,0))="","",INDEX(Intramuraal!$J:$J,MATCH(B1079,Intramuraal!$A:$A,0))),IFERROR(IF(INDEX(GVS!$J:$J,MATCH(B1079,GVS!$A:$A,0))="","",INDEX(GVS!$J:$J,MATCH(B1079,GVS!$A:$A,0))),"")))</f>
        <v>Hart / vaat / long</v>
      </c>
      <c r="G1079" s="14" t="str">
        <f aca="false">IF(B1079="","",IFERROR(IF(INDEX(Intramuraal!$N:$N,MATCH(B1079,Intramuraal!$A:$A,0))="","",INDEX(Intramuraal!$N:$N,MATCH(B1079,Intramuraal!$A:$A,0))),IFERROR(IF(INDEX(GVS!$N:$N,MATCH(B1079,GVS!$A:$A,0))="","",INDEX(GVS!$N:$N,MATCH(B1079,GVS!$A:$A,0))),"")))</f>
        <v>Niet-oncologisch (zie Indicatie)</v>
      </c>
      <c r="H1079" s="14" t="str">
        <f aca="false">IF(B1079="","",IFERROR(IF(INDEX(Intramuraal!$O:$O,MATCH(B1079,Intramuraal!$A:$A,0))="","",INDEX(Intramuraal!$O:$O,MATCH(B1079,Intramuraal!$A:$A,0))),IFERROR(IF(INDEX(GVS!$O:$O,MATCH(B1079,GVS!$A:$A,0))="","",INDEX(GVS!$O:$O,MATCH(B1079,GVS!$A:$A,0))),"")))</f>
        <v>2e lijn</v>
      </c>
      <c r="I1079" s="14" t="s">
        <v>7532</v>
      </c>
      <c r="J1079" s="14" t="s">
        <v>7673</v>
      </c>
      <c r="K1079" s="16" t="s">
        <v>11555</v>
      </c>
      <c r="L1079" s="14" t="s">
        <v>7535</v>
      </c>
      <c r="M1079" s="14" t="s">
        <v>7536</v>
      </c>
      <c r="N1079" s="16" t="s">
        <v>11556</v>
      </c>
      <c r="O1079" s="14" t="s">
        <v>7633</v>
      </c>
      <c r="P1079" s="14" t="s">
        <v>11557</v>
      </c>
      <c r="Q1079" s="16"/>
      <c r="R1079" s="14" t="s">
        <v>11558</v>
      </c>
      <c r="S1079" s="14" t="s">
        <v>11506</v>
      </c>
      <c r="T1079" s="15" t="n">
        <v>46290</v>
      </c>
      <c r="U1079" s="14" t="s">
        <v>168</v>
      </c>
    </row>
    <row r="1080" customFormat="false" ht="90.75" hidden="false" customHeight="true" outlineLevel="0" collapsed="false">
      <c r="A1080" s="14" t="str">
        <f aca="false">IF(B1080="","","ARG-"&amp;TEXT(ROW()-1,"0000"))</f>
        <v>ARG-1079</v>
      </c>
      <c r="B1080" s="14" t="s">
        <v>6370</v>
      </c>
      <c r="C1080" s="14" t="str">
        <f aca="false">IF(B1080="","",IF(LEFT(B1080,3)="INT","Intramuraal",IF(LEFT(B1080,3)="GVS","GVS","")))</f>
        <v>GVS</v>
      </c>
      <c r="D1080" s="14" t="str">
        <f aca="false">IF(B1080="","",IFERROR(INDEX(Intramuraal!$F:$F,MATCH(B1080,Intramuraal!$A:$A,0)),IFERROR(INDEX(GVS!$F:$F,MATCH(B1080,GVS!$A:$A,0)),"onbekend ID")))</f>
        <v>mavacamten (Camzyos®)</v>
      </c>
      <c r="E1080" s="15" t="n">
        <f aca="false">IF(B1080="","",IFERROR(IF(INDEX(Intramuraal!$C:$C,MATCH(B1080,Intramuraal!$A:$A,0))="","",INDEX(Intramuraal!$C:$C,MATCH(B1080,Intramuraal!$A:$A,0))),IFERROR(IF(INDEX(GVS!$C:$C,MATCH(B1080,GVS!$A:$A,0))="","",INDEX(GVS!$C:$C,MATCH(B1080,GVS!$A:$A,0))),"")))</f>
        <v>45413</v>
      </c>
      <c r="F1080" s="14" t="str">
        <f aca="false">IF(B1080="","",IFERROR(IF(INDEX(Intramuraal!$J:$J,MATCH(B1080,Intramuraal!$A:$A,0))="","",INDEX(Intramuraal!$J:$J,MATCH(B1080,Intramuraal!$A:$A,0))),IFERROR(IF(INDEX(GVS!$J:$J,MATCH(B1080,GVS!$A:$A,0))="","",INDEX(GVS!$J:$J,MATCH(B1080,GVS!$A:$A,0))),"")))</f>
        <v>Hart / vaat / long</v>
      </c>
      <c r="G1080" s="14" t="str">
        <f aca="false">IF(B1080="","",IFERROR(IF(INDEX(Intramuraal!$N:$N,MATCH(B1080,Intramuraal!$A:$A,0))="","",INDEX(Intramuraal!$N:$N,MATCH(B1080,Intramuraal!$A:$A,0))),IFERROR(IF(INDEX(GVS!$N:$N,MATCH(B1080,GVS!$A:$A,0))="","",INDEX(GVS!$N:$N,MATCH(B1080,GVS!$A:$A,0))),"")))</f>
        <v>Niet-oncologisch (zie Indicatie)</v>
      </c>
      <c r="H1080" s="14" t="str">
        <f aca="false">IF(B1080="","",IFERROR(IF(INDEX(Intramuraal!$O:$O,MATCH(B1080,Intramuraal!$A:$A,0))="","",INDEX(Intramuraal!$O:$O,MATCH(B1080,Intramuraal!$A:$A,0))),IFERROR(IF(INDEX(GVS!$O:$O,MATCH(B1080,GVS!$A:$A,0))="","",INDEX(GVS!$O:$O,MATCH(B1080,GVS!$A:$A,0))),"")))</f>
        <v>2e lijn</v>
      </c>
      <c r="I1080" s="14" t="s">
        <v>7580</v>
      </c>
      <c r="J1080" s="14" t="s">
        <v>7559</v>
      </c>
      <c r="K1080" s="16" t="s">
        <v>11559</v>
      </c>
      <c r="L1080" s="14" t="s">
        <v>7549</v>
      </c>
      <c r="M1080" s="14" t="s">
        <v>7543</v>
      </c>
      <c r="N1080" s="16" t="s">
        <v>11560</v>
      </c>
      <c r="O1080" s="14" t="s">
        <v>7784</v>
      </c>
      <c r="P1080" s="14" t="s">
        <v>11561</v>
      </c>
      <c r="Q1080" s="16"/>
      <c r="R1080" s="14" t="s">
        <v>11562</v>
      </c>
      <c r="S1080" s="14" t="s">
        <v>11506</v>
      </c>
      <c r="T1080" s="15" t="n">
        <v>46290</v>
      </c>
      <c r="U1080" s="14" t="s">
        <v>168</v>
      </c>
    </row>
    <row r="1081" customFormat="false" ht="102" hidden="false" customHeight="true" outlineLevel="0" collapsed="false">
      <c r="A1081" s="14" t="str">
        <f aca="false">IF(B1081="","","ARG-"&amp;TEXT(ROW()-1,"0000"))</f>
        <v>ARG-1080</v>
      </c>
      <c r="B1081" s="14" t="s">
        <v>6370</v>
      </c>
      <c r="C1081" s="14" t="str">
        <f aca="false">IF(B1081="","",IF(LEFT(B1081,3)="INT","Intramuraal",IF(LEFT(B1081,3)="GVS","GVS","")))</f>
        <v>GVS</v>
      </c>
      <c r="D1081" s="14" t="str">
        <f aca="false">IF(B1081="","",IFERROR(INDEX(Intramuraal!$F:$F,MATCH(B1081,Intramuraal!$A:$A,0)),IFERROR(INDEX(GVS!$F:$F,MATCH(B1081,GVS!$A:$A,0)),"onbekend ID")))</f>
        <v>mavacamten (Camzyos®)</v>
      </c>
      <c r="E1081" s="15" t="n">
        <f aca="false">IF(B1081="","",IFERROR(IF(INDEX(Intramuraal!$C:$C,MATCH(B1081,Intramuraal!$A:$A,0))="","",INDEX(Intramuraal!$C:$C,MATCH(B1081,Intramuraal!$A:$A,0))),IFERROR(IF(INDEX(GVS!$C:$C,MATCH(B1081,GVS!$A:$A,0))="","",INDEX(GVS!$C:$C,MATCH(B1081,GVS!$A:$A,0))),"")))</f>
        <v>45413</v>
      </c>
      <c r="F1081" s="14" t="str">
        <f aca="false">IF(B1081="","",IFERROR(IF(INDEX(Intramuraal!$J:$J,MATCH(B1081,Intramuraal!$A:$A,0))="","",INDEX(Intramuraal!$J:$J,MATCH(B1081,Intramuraal!$A:$A,0))),IFERROR(IF(INDEX(GVS!$J:$J,MATCH(B1081,GVS!$A:$A,0))="","",INDEX(GVS!$J:$J,MATCH(B1081,GVS!$A:$A,0))),"")))</f>
        <v>Hart / vaat / long</v>
      </c>
      <c r="G1081" s="14" t="str">
        <f aca="false">IF(B1081="","",IFERROR(IF(INDEX(Intramuraal!$N:$N,MATCH(B1081,Intramuraal!$A:$A,0))="","",INDEX(Intramuraal!$N:$N,MATCH(B1081,Intramuraal!$A:$A,0))),IFERROR(IF(INDEX(GVS!$N:$N,MATCH(B1081,GVS!$A:$A,0))="","",INDEX(GVS!$N:$N,MATCH(B1081,GVS!$A:$A,0))),"")))</f>
        <v>Niet-oncologisch (zie Indicatie)</v>
      </c>
      <c r="H1081" s="14" t="str">
        <f aca="false">IF(B1081="","",IFERROR(IF(INDEX(Intramuraal!$O:$O,MATCH(B1081,Intramuraal!$A:$A,0))="","",INDEX(Intramuraal!$O:$O,MATCH(B1081,Intramuraal!$A:$A,0))),IFERROR(IF(INDEX(GVS!$O:$O,MATCH(B1081,GVS!$A:$A,0))="","",INDEX(GVS!$O:$O,MATCH(B1081,GVS!$A:$A,0))),"")))</f>
        <v>2e lijn</v>
      </c>
      <c r="I1081" s="14" t="s">
        <v>7574</v>
      </c>
      <c r="J1081" s="14" t="s">
        <v>10667</v>
      </c>
      <c r="K1081" s="16" t="s">
        <v>11563</v>
      </c>
      <c r="L1081" s="14" t="s">
        <v>7566</v>
      </c>
      <c r="M1081" s="14" t="s">
        <v>7536</v>
      </c>
      <c r="N1081" s="16" t="s">
        <v>11564</v>
      </c>
      <c r="O1081" s="14" t="s">
        <v>7607</v>
      </c>
      <c r="P1081" s="14" t="s">
        <v>11565</v>
      </c>
      <c r="Q1081" s="16"/>
      <c r="R1081" s="14" t="s">
        <v>11566</v>
      </c>
      <c r="S1081" s="14" t="s">
        <v>11506</v>
      </c>
      <c r="T1081" s="15" t="n">
        <v>46290</v>
      </c>
      <c r="U1081" s="14" t="s">
        <v>168</v>
      </c>
    </row>
    <row r="1082" customFormat="false" ht="90.75" hidden="false" customHeight="true" outlineLevel="0" collapsed="false">
      <c r="A1082" s="14" t="str">
        <f aca="false">IF(B1082="","","ARG-"&amp;TEXT(ROW()-1,"0000"))</f>
        <v>ARG-1081</v>
      </c>
      <c r="B1082" s="14" t="s">
        <v>6487</v>
      </c>
      <c r="C1082" s="14" t="str">
        <f aca="false">IF(B1082="","",IF(LEFT(B1082,3)="INT","Intramuraal",IF(LEFT(B1082,3)="GVS","GVS","")))</f>
        <v>GVS</v>
      </c>
      <c r="D1082" s="14" t="str">
        <f aca="false">IF(B1082="","",IFERROR(INDEX(Intramuraal!$F:$F,MATCH(B1082,Intramuraal!$A:$A,0)),IFERROR(INDEX(GVS!$F:$F,MATCH(B1082,GVS!$A:$A,0)),"onbekend ID")))</f>
        <v>semaglutide (Wegovy®)</v>
      </c>
      <c r="E1082" s="15" t="n">
        <f aca="false">IF(B1082="","",IFERROR(IF(INDEX(Intramuraal!$C:$C,MATCH(B1082,Intramuraal!$A:$A,0))="","",INDEX(Intramuraal!$C:$C,MATCH(B1082,Intramuraal!$A:$A,0))),IFERROR(IF(INDEX(GVS!$C:$C,MATCH(B1082,GVS!$A:$A,0))="","",INDEX(GVS!$C:$C,MATCH(B1082,GVS!$A:$A,0))),"")))</f>
        <v>45485</v>
      </c>
      <c r="F1082" s="14" t="str">
        <f aca="false">IF(B1082="","",IFERROR(IF(INDEX(Intramuraal!$J:$J,MATCH(B1082,Intramuraal!$A:$A,0))="","",INDEX(Intramuraal!$J:$J,MATCH(B1082,Intramuraal!$A:$A,0))),IFERROR(IF(INDEX(GVS!$J:$J,MATCH(B1082,GVS!$A:$A,0))="","",INDEX(GVS!$J:$J,MATCH(B1082,GVS!$A:$A,0))),"")))</f>
        <v>Stofwisseling / endocrinologie / zeldzaam</v>
      </c>
      <c r="G1082" s="14" t="str">
        <f aca="false">IF(B1082="","",IFERROR(IF(INDEX(Intramuraal!$N:$N,MATCH(B1082,Intramuraal!$A:$A,0))="","",INDEX(Intramuraal!$N:$N,MATCH(B1082,Intramuraal!$A:$A,0))),IFERROR(IF(INDEX(GVS!$N:$N,MATCH(B1082,GVS!$A:$A,0))="","",INDEX(GVS!$N:$N,MATCH(B1082,GVS!$A:$A,0))),"")))</f>
        <v>Niet-oncologisch (zie Indicatie)</v>
      </c>
      <c r="H1082" s="14" t="str">
        <f aca="false">IF(B1082="","",IFERROR(IF(INDEX(Intramuraal!$O:$O,MATCH(B1082,Intramuraal!$A:$A,0))="","",INDEX(Intramuraal!$O:$O,MATCH(B1082,Intramuraal!$A:$A,0))),IFERROR(IF(INDEX(GVS!$O:$O,MATCH(B1082,GVS!$A:$A,0))="","",INDEX(GVS!$O:$O,MATCH(B1082,GVS!$A:$A,0))),"")))</f>
        <v>2e lijn</v>
      </c>
      <c r="I1082" s="14" t="s">
        <v>7580</v>
      </c>
      <c r="J1082" s="14" t="s">
        <v>7559</v>
      </c>
      <c r="K1082" s="16" t="s">
        <v>11567</v>
      </c>
      <c r="L1082" s="14" t="s">
        <v>7586</v>
      </c>
      <c r="M1082" s="14" t="s">
        <v>7536</v>
      </c>
      <c r="N1082" s="16" t="s">
        <v>11568</v>
      </c>
      <c r="O1082" s="14" t="s">
        <v>7784</v>
      </c>
      <c r="P1082" s="14" t="s">
        <v>11569</v>
      </c>
      <c r="Q1082" s="16"/>
      <c r="R1082" s="14" t="s">
        <v>11570</v>
      </c>
      <c r="S1082" s="14" t="s">
        <v>11571</v>
      </c>
      <c r="T1082" s="15" t="n">
        <v>46290</v>
      </c>
      <c r="U1082" s="14" t="s">
        <v>168</v>
      </c>
    </row>
    <row r="1083" customFormat="false" ht="90.75" hidden="false" customHeight="true" outlineLevel="0" collapsed="false">
      <c r="A1083" s="14" t="str">
        <f aca="false">IF(B1083="","","ARG-"&amp;TEXT(ROW()-1,"0000"))</f>
        <v>ARG-1082</v>
      </c>
      <c r="B1083" s="14" t="s">
        <v>6487</v>
      </c>
      <c r="C1083" s="14" t="str">
        <f aca="false">IF(B1083="","",IF(LEFT(B1083,3)="INT","Intramuraal",IF(LEFT(B1083,3)="GVS","GVS","")))</f>
        <v>GVS</v>
      </c>
      <c r="D1083" s="14" t="str">
        <f aca="false">IF(B1083="","",IFERROR(INDEX(Intramuraal!$F:$F,MATCH(B1083,Intramuraal!$A:$A,0)),IFERROR(INDEX(GVS!$F:$F,MATCH(B1083,GVS!$A:$A,0)),"onbekend ID")))</f>
        <v>semaglutide (Wegovy®)</v>
      </c>
      <c r="E1083" s="15" t="n">
        <f aca="false">IF(B1083="","",IFERROR(IF(INDEX(Intramuraal!$C:$C,MATCH(B1083,Intramuraal!$A:$A,0))="","",INDEX(Intramuraal!$C:$C,MATCH(B1083,Intramuraal!$A:$A,0))),IFERROR(IF(INDEX(GVS!$C:$C,MATCH(B1083,GVS!$A:$A,0))="","",INDEX(GVS!$C:$C,MATCH(B1083,GVS!$A:$A,0))),"")))</f>
        <v>45485</v>
      </c>
      <c r="F1083" s="14" t="str">
        <f aca="false">IF(B1083="","",IFERROR(IF(INDEX(Intramuraal!$J:$J,MATCH(B1083,Intramuraal!$A:$A,0))="","",INDEX(Intramuraal!$J:$J,MATCH(B1083,Intramuraal!$A:$A,0))),IFERROR(IF(INDEX(GVS!$J:$J,MATCH(B1083,GVS!$A:$A,0))="","",INDEX(GVS!$J:$J,MATCH(B1083,GVS!$A:$A,0))),"")))</f>
        <v>Stofwisseling / endocrinologie / zeldzaam</v>
      </c>
      <c r="G1083" s="14" t="str">
        <f aca="false">IF(B1083="","",IFERROR(IF(INDEX(Intramuraal!$N:$N,MATCH(B1083,Intramuraal!$A:$A,0))="","",INDEX(Intramuraal!$N:$N,MATCH(B1083,Intramuraal!$A:$A,0))),IFERROR(IF(INDEX(GVS!$N:$N,MATCH(B1083,GVS!$A:$A,0))="","",INDEX(GVS!$N:$N,MATCH(B1083,GVS!$A:$A,0))),"")))</f>
        <v>Niet-oncologisch (zie Indicatie)</v>
      </c>
      <c r="H1083" s="14" t="str">
        <f aca="false">IF(B1083="","",IFERROR(IF(INDEX(Intramuraal!$O:$O,MATCH(B1083,Intramuraal!$A:$A,0))="","",INDEX(Intramuraal!$O:$O,MATCH(B1083,Intramuraal!$A:$A,0))),IFERROR(IF(INDEX(GVS!$O:$O,MATCH(B1083,GVS!$A:$A,0))="","",INDEX(GVS!$O:$O,MATCH(B1083,GVS!$A:$A,0))),"")))</f>
        <v>2e lijn</v>
      </c>
      <c r="I1083" s="14" t="s">
        <v>7658</v>
      </c>
      <c r="J1083" s="14" t="s">
        <v>7659</v>
      </c>
      <c r="K1083" s="16" t="s">
        <v>11572</v>
      </c>
      <c r="L1083" s="14" t="s">
        <v>7566</v>
      </c>
      <c r="M1083" s="14" t="s">
        <v>7536</v>
      </c>
      <c r="N1083" s="16" t="s">
        <v>11573</v>
      </c>
      <c r="O1083" s="14" t="s">
        <v>7662</v>
      </c>
      <c r="P1083" s="14" t="s">
        <v>11574</v>
      </c>
      <c r="Q1083" s="16"/>
      <c r="R1083" s="14" t="s">
        <v>11575</v>
      </c>
      <c r="S1083" s="14" t="s">
        <v>11571</v>
      </c>
      <c r="T1083" s="15" t="n">
        <v>46290</v>
      </c>
      <c r="U1083" s="14" t="s">
        <v>168</v>
      </c>
    </row>
    <row r="1084" customFormat="false" ht="102" hidden="false" customHeight="true" outlineLevel="0" collapsed="false">
      <c r="A1084" s="14" t="str">
        <f aca="false">IF(B1084="","","ARG-"&amp;TEXT(ROW()-1,"0000"))</f>
        <v>ARG-1083</v>
      </c>
      <c r="B1084" s="14" t="s">
        <v>6487</v>
      </c>
      <c r="C1084" s="14" t="str">
        <f aca="false">IF(B1084="","",IF(LEFT(B1084,3)="INT","Intramuraal",IF(LEFT(B1084,3)="GVS","GVS","")))</f>
        <v>GVS</v>
      </c>
      <c r="D1084" s="14" t="str">
        <f aca="false">IF(B1084="","",IFERROR(INDEX(Intramuraal!$F:$F,MATCH(B1084,Intramuraal!$A:$A,0)),IFERROR(INDEX(GVS!$F:$F,MATCH(B1084,GVS!$A:$A,0)),"onbekend ID")))</f>
        <v>semaglutide (Wegovy®)</v>
      </c>
      <c r="E1084" s="15" t="n">
        <f aca="false">IF(B1084="","",IFERROR(IF(INDEX(Intramuraal!$C:$C,MATCH(B1084,Intramuraal!$A:$A,0))="","",INDEX(Intramuraal!$C:$C,MATCH(B1084,Intramuraal!$A:$A,0))),IFERROR(IF(INDEX(GVS!$C:$C,MATCH(B1084,GVS!$A:$A,0))="","",INDEX(GVS!$C:$C,MATCH(B1084,GVS!$A:$A,0))),"")))</f>
        <v>45485</v>
      </c>
      <c r="F1084" s="14" t="str">
        <f aca="false">IF(B1084="","",IFERROR(IF(INDEX(Intramuraal!$J:$J,MATCH(B1084,Intramuraal!$A:$A,0))="","",INDEX(Intramuraal!$J:$J,MATCH(B1084,Intramuraal!$A:$A,0))),IFERROR(IF(INDEX(GVS!$J:$J,MATCH(B1084,GVS!$A:$A,0))="","",INDEX(GVS!$J:$J,MATCH(B1084,GVS!$A:$A,0))),"")))</f>
        <v>Stofwisseling / endocrinologie / zeldzaam</v>
      </c>
      <c r="G1084" s="14" t="str">
        <f aca="false">IF(B1084="","",IFERROR(IF(INDEX(Intramuraal!$N:$N,MATCH(B1084,Intramuraal!$A:$A,0))="","",INDEX(Intramuraal!$N:$N,MATCH(B1084,Intramuraal!$A:$A,0))),IFERROR(IF(INDEX(GVS!$N:$N,MATCH(B1084,GVS!$A:$A,0))="","",INDEX(GVS!$N:$N,MATCH(B1084,GVS!$A:$A,0))),"")))</f>
        <v>Niet-oncologisch (zie Indicatie)</v>
      </c>
      <c r="H1084" s="14" t="str">
        <f aca="false">IF(B1084="","",IFERROR(IF(INDEX(Intramuraal!$O:$O,MATCH(B1084,Intramuraal!$A:$A,0))="","",INDEX(Intramuraal!$O:$O,MATCH(B1084,Intramuraal!$A:$A,0))),IFERROR(IF(INDEX(GVS!$O:$O,MATCH(B1084,GVS!$A:$A,0))="","",INDEX(GVS!$O:$O,MATCH(B1084,GVS!$A:$A,0))),"")))</f>
        <v>2e lijn</v>
      </c>
      <c r="I1084" s="14" t="s">
        <v>7617</v>
      </c>
      <c r="J1084" s="14" t="s">
        <v>2691</v>
      </c>
      <c r="K1084" s="16" t="s">
        <v>11576</v>
      </c>
      <c r="L1084" s="14" t="s">
        <v>7566</v>
      </c>
      <c r="M1084" s="14" t="s">
        <v>7536</v>
      </c>
      <c r="N1084" s="16" t="s">
        <v>11577</v>
      </c>
      <c r="O1084" s="14" t="s">
        <v>7607</v>
      </c>
      <c r="P1084" s="14" t="s">
        <v>11578</v>
      </c>
      <c r="Q1084" s="16"/>
      <c r="R1084" s="14" t="s">
        <v>11579</v>
      </c>
      <c r="S1084" s="14" t="s">
        <v>11571</v>
      </c>
      <c r="T1084" s="15" t="n">
        <v>46290</v>
      </c>
      <c r="U1084" s="14" t="s">
        <v>168</v>
      </c>
    </row>
    <row r="1085" customFormat="false" ht="68.25" hidden="false" customHeight="true" outlineLevel="0" collapsed="false">
      <c r="A1085" s="14" t="str">
        <f aca="false">IF(B1085="","","ARG-"&amp;TEXT(ROW()-1,"0000"))</f>
        <v>ARG-1084</v>
      </c>
      <c r="B1085" s="14" t="s">
        <v>6487</v>
      </c>
      <c r="C1085" s="14" t="str">
        <f aca="false">IF(B1085="","",IF(LEFT(B1085,3)="INT","Intramuraal",IF(LEFT(B1085,3)="GVS","GVS","")))</f>
        <v>GVS</v>
      </c>
      <c r="D1085" s="14" t="str">
        <f aca="false">IF(B1085="","",IFERROR(INDEX(Intramuraal!$F:$F,MATCH(B1085,Intramuraal!$A:$A,0)),IFERROR(INDEX(GVS!$F:$F,MATCH(B1085,GVS!$A:$A,0)),"onbekend ID")))</f>
        <v>semaglutide (Wegovy®)</v>
      </c>
      <c r="E1085" s="15" t="n">
        <f aca="false">IF(B1085="","",IFERROR(IF(INDEX(Intramuraal!$C:$C,MATCH(B1085,Intramuraal!$A:$A,0))="","",INDEX(Intramuraal!$C:$C,MATCH(B1085,Intramuraal!$A:$A,0))),IFERROR(IF(INDEX(GVS!$C:$C,MATCH(B1085,GVS!$A:$A,0))="","",INDEX(GVS!$C:$C,MATCH(B1085,GVS!$A:$A,0))),"")))</f>
        <v>45485</v>
      </c>
      <c r="F1085" s="14" t="str">
        <f aca="false">IF(B1085="","",IFERROR(IF(INDEX(Intramuraal!$J:$J,MATCH(B1085,Intramuraal!$A:$A,0))="","",INDEX(Intramuraal!$J:$J,MATCH(B1085,Intramuraal!$A:$A,0))),IFERROR(IF(INDEX(GVS!$J:$J,MATCH(B1085,GVS!$A:$A,0))="","",INDEX(GVS!$J:$J,MATCH(B1085,GVS!$A:$A,0))),"")))</f>
        <v>Stofwisseling / endocrinologie / zeldzaam</v>
      </c>
      <c r="G1085" s="14" t="str">
        <f aca="false">IF(B1085="","",IFERROR(IF(INDEX(Intramuraal!$N:$N,MATCH(B1085,Intramuraal!$A:$A,0))="","",INDEX(Intramuraal!$N:$N,MATCH(B1085,Intramuraal!$A:$A,0))),IFERROR(IF(INDEX(GVS!$N:$N,MATCH(B1085,GVS!$A:$A,0))="","",INDEX(GVS!$N:$N,MATCH(B1085,GVS!$A:$A,0))),"")))</f>
        <v>Niet-oncologisch (zie Indicatie)</v>
      </c>
      <c r="H1085" s="14" t="str">
        <f aca="false">IF(B1085="","",IFERROR(IF(INDEX(Intramuraal!$O:$O,MATCH(B1085,Intramuraal!$A:$A,0))="","",INDEX(Intramuraal!$O:$O,MATCH(B1085,Intramuraal!$A:$A,0))),IFERROR(IF(INDEX(GVS!$O:$O,MATCH(B1085,GVS!$A:$A,0))="","",INDEX(GVS!$O:$O,MATCH(B1085,GVS!$A:$A,0))),"")))</f>
        <v>2e lijn</v>
      </c>
      <c r="I1085" s="14" t="s">
        <v>7574</v>
      </c>
      <c r="J1085" s="14" t="s">
        <v>2691</v>
      </c>
      <c r="K1085" s="16" t="s">
        <v>11580</v>
      </c>
      <c r="L1085" s="14" t="s">
        <v>7566</v>
      </c>
      <c r="M1085" s="14" t="s">
        <v>7543</v>
      </c>
      <c r="N1085" s="16" t="s">
        <v>11581</v>
      </c>
      <c r="O1085" s="14" t="s">
        <v>7607</v>
      </c>
      <c r="P1085" s="14" t="s">
        <v>11582</v>
      </c>
      <c r="Q1085" s="16"/>
      <c r="R1085" s="14" t="s">
        <v>11583</v>
      </c>
      <c r="S1085" s="14" t="s">
        <v>11571</v>
      </c>
      <c r="T1085" s="15" t="n">
        <v>46290</v>
      </c>
      <c r="U1085" s="14" t="s">
        <v>168</v>
      </c>
    </row>
    <row r="1086" customFormat="false" ht="79.5" hidden="false" customHeight="true" outlineLevel="0" collapsed="false">
      <c r="A1086" s="14" t="str">
        <f aca="false">IF(B1086="","","ARG-"&amp;TEXT(ROW()-1,"0000"))</f>
        <v>ARG-1085</v>
      </c>
      <c r="B1086" s="14" t="s">
        <v>6570</v>
      </c>
      <c r="C1086" s="14" t="str">
        <f aca="false">IF(B1086="","",IF(LEFT(B1086,3)="INT","Intramuraal",IF(LEFT(B1086,3)="GVS","GVS","")))</f>
        <v>GVS</v>
      </c>
      <c r="D1086" s="14" t="str">
        <f aca="false">IF(B1086="","",IFERROR(INDEX(Intramuraal!$F:$F,MATCH(B1086,Intramuraal!$A:$A,0)),IFERROR(INDEX(GVS!$F:$F,MATCH(B1086,GVS!$A:$A,0)),"onbekend ID")))</f>
        <v>vutrisiran (Amvuttra®)</v>
      </c>
      <c r="E1086" s="15" t="n">
        <f aca="false">IF(B1086="","",IFERROR(IF(INDEX(Intramuraal!$C:$C,MATCH(B1086,Intramuraal!$A:$A,0))="","",INDEX(Intramuraal!$C:$C,MATCH(B1086,Intramuraal!$A:$A,0))),IFERROR(IF(INDEX(GVS!$C:$C,MATCH(B1086,GVS!$A:$A,0))="","",INDEX(GVS!$C:$C,MATCH(B1086,GVS!$A:$A,0))),"")))</f>
        <v>45533</v>
      </c>
      <c r="F1086" s="14" t="str">
        <f aca="false">IF(B1086="","",IFERROR(IF(INDEX(Intramuraal!$J:$J,MATCH(B1086,Intramuraal!$A:$A,0))="","",INDEX(Intramuraal!$J:$J,MATCH(B1086,Intramuraal!$A:$A,0))),IFERROR(IF(INDEX(GVS!$J:$J,MATCH(B1086,GVS!$A:$A,0))="","",INDEX(GVS!$J:$J,MATCH(B1086,GVS!$A:$A,0))),"")))</f>
        <v>Hart / vaat / long</v>
      </c>
      <c r="G1086" s="14" t="str">
        <f aca="false">IF(B1086="","",IFERROR(IF(INDEX(Intramuraal!$N:$N,MATCH(B1086,Intramuraal!$A:$A,0))="","",INDEX(Intramuraal!$N:$N,MATCH(B1086,Intramuraal!$A:$A,0))),IFERROR(IF(INDEX(GVS!$N:$N,MATCH(B1086,GVS!$A:$A,0))="","",INDEX(GVS!$N:$N,MATCH(B1086,GVS!$A:$A,0))),"")))</f>
        <v>Niet-oncologisch (zie Indicatie)</v>
      </c>
      <c r="H1086" s="14" t="str">
        <f aca="false">IF(B1086="","",IFERROR(IF(INDEX(Intramuraal!$O:$O,MATCH(B1086,Intramuraal!$A:$A,0))="","",INDEX(Intramuraal!$O:$O,MATCH(B1086,Intramuraal!$A:$A,0))),IFERROR(IF(INDEX(GVS!$O:$O,MATCH(B1086,GVS!$A:$A,0))="","",INDEX(GVS!$O:$O,MATCH(B1086,GVS!$A:$A,0))),"")))</f>
        <v>1e lijn</v>
      </c>
      <c r="I1086" s="14" t="s">
        <v>7532</v>
      </c>
      <c r="J1086" s="14" t="s">
        <v>7564</v>
      </c>
      <c r="K1086" s="16" t="s">
        <v>11584</v>
      </c>
      <c r="L1086" s="14" t="s">
        <v>7535</v>
      </c>
      <c r="M1086" s="14" t="s">
        <v>7536</v>
      </c>
      <c r="N1086" s="16" t="s">
        <v>11585</v>
      </c>
      <c r="O1086" s="14" t="s">
        <v>7633</v>
      </c>
      <c r="P1086" s="14" t="s">
        <v>11586</v>
      </c>
      <c r="Q1086" s="16"/>
      <c r="R1086" s="14" t="s">
        <v>11587</v>
      </c>
      <c r="S1086" s="14" t="s">
        <v>11571</v>
      </c>
      <c r="T1086" s="15" t="n">
        <v>46290</v>
      </c>
      <c r="U1086" s="14" t="s">
        <v>168</v>
      </c>
    </row>
    <row r="1087" customFormat="false" ht="68.25" hidden="false" customHeight="true" outlineLevel="0" collapsed="false">
      <c r="A1087" s="14" t="str">
        <f aca="false">IF(B1087="","","ARG-"&amp;TEXT(ROW()-1,"0000"))</f>
        <v>ARG-1086</v>
      </c>
      <c r="B1087" s="14" t="s">
        <v>6570</v>
      </c>
      <c r="C1087" s="14" t="str">
        <f aca="false">IF(B1087="","",IF(LEFT(B1087,3)="INT","Intramuraal",IF(LEFT(B1087,3)="GVS","GVS","")))</f>
        <v>GVS</v>
      </c>
      <c r="D1087" s="14" t="str">
        <f aca="false">IF(B1087="","",IFERROR(INDEX(Intramuraal!$F:$F,MATCH(B1087,Intramuraal!$A:$A,0)),IFERROR(INDEX(GVS!$F:$F,MATCH(B1087,GVS!$A:$A,0)),"onbekend ID")))</f>
        <v>vutrisiran (Amvuttra®)</v>
      </c>
      <c r="E1087" s="15" t="n">
        <f aca="false">IF(B1087="","",IFERROR(IF(INDEX(Intramuraal!$C:$C,MATCH(B1087,Intramuraal!$A:$A,0))="","",INDEX(Intramuraal!$C:$C,MATCH(B1087,Intramuraal!$A:$A,0))),IFERROR(IF(INDEX(GVS!$C:$C,MATCH(B1087,GVS!$A:$A,0))="","",INDEX(GVS!$C:$C,MATCH(B1087,GVS!$A:$A,0))),"")))</f>
        <v>45533</v>
      </c>
      <c r="F1087" s="14" t="str">
        <f aca="false">IF(B1087="","",IFERROR(IF(INDEX(Intramuraal!$J:$J,MATCH(B1087,Intramuraal!$A:$A,0))="","",INDEX(Intramuraal!$J:$J,MATCH(B1087,Intramuraal!$A:$A,0))),IFERROR(IF(INDEX(GVS!$J:$J,MATCH(B1087,GVS!$A:$A,0))="","",INDEX(GVS!$J:$J,MATCH(B1087,GVS!$A:$A,0))),"")))</f>
        <v>Hart / vaat / long</v>
      </c>
      <c r="G1087" s="14" t="str">
        <f aca="false">IF(B1087="","",IFERROR(IF(INDEX(Intramuraal!$N:$N,MATCH(B1087,Intramuraal!$A:$A,0))="","",INDEX(Intramuraal!$N:$N,MATCH(B1087,Intramuraal!$A:$A,0))),IFERROR(IF(INDEX(GVS!$N:$N,MATCH(B1087,GVS!$A:$A,0))="","",INDEX(GVS!$N:$N,MATCH(B1087,GVS!$A:$A,0))),"")))</f>
        <v>Niet-oncologisch (zie Indicatie)</v>
      </c>
      <c r="H1087" s="14" t="str">
        <f aca="false">IF(B1087="","",IFERROR(IF(INDEX(Intramuraal!$O:$O,MATCH(B1087,Intramuraal!$A:$A,0))="","",INDEX(Intramuraal!$O:$O,MATCH(B1087,Intramuraal!$A:$A,0))),IFERROR(IF(INDEX(GVS!$O:$O,MATCH(B1087,GVS!$A:$A,0))="","",INDEX(GVS!$O:$O,MATCH(B1087,GVS!$A:$A,0))),"")))</f>
        <v>1e lijn</v>
      </c>
      <c r="I1087" s="14" t="s">
        <v>7580</v>
      </c>
      <c r="J1087" s="14" t="s">
        <v>7604</v>
      </c>
      <c r="K1087" s="16" t="s">
        <v>11588</v>
      </c>
      <c r="L1087" s="14" t="s">
        <v>7549</v>
      </c>
      <c r="M1087" s="14" t="s">
        <v>7536</v>
      </c>
      <c r="N1087" s="16" t="s">
        <v>11589</v>
      </c>
      <c r="O1087" s="14" t="s">
        <v>7607</v>
      </c>
      <c r="P1087" s="14" t="s">
        <v>11590</v>
      </c>
      <c r="Q1087" s="16"/>
      <c r="R1087" s="14" t="s">
        <v>11591</v>
      </c>
      <c r="S1087" s="14" t="s">
        <v>11571</v>
      </c>
      <c r="T1087" s="15" t="n">
        <v>46290</v>
      </c>
      <c r="U1087" s="14" t="s">
        <v>168</v>
      </c>
    </row>
    <row r="1088" customFormat="false" ht="79.5" hidden="false" customHeight="true" outlineLevel="0" collapsed="false">
      <c r="A1088" s="14" t="str">
        <f aca="false">IF(B1088="","","ARG-"&amp;TEXT(ROW()-1,"0000"))</f>
        <v>ARG-1087</v>
      </c>
      <c r="B1088" s="14" t="s">
        <v>6570</v>
      </c>
      <c r="C1088" s="14" t="str">
        <f aca="false">IF(B1088="","",IF(LEFT(B1088,3)="INT","Intramuraal",IF(LEFT(B1088,3)="GVS","GVS","")))</f>
        <v>GVS</v>
      </c>
      <c r="D1088" s="14" t="str">
        <f aca="false">IF(B1088="","",IFERROR(INDEX(Intramuraal!$F:$F,MATCH(B1088,Intramuraal!$A:$A,0)),IFERROR(INDEX(GVS!$F:$F,MATCH(B1088,GVS!$A:$A,0)),"onbekend ID")))</f>
        <v>vutrisiran (Amvuttra®)</v>
      </c>
      <c r="E1088" s="15" t="n">
        <f aca="false">IF(B1088="","",IFERROR(IF(INDEX(Intramuraal!$C:$C,MATCH(B1088,Intramuraal!$A:$A,0))="","",INDEX(Intramuraal!$C:$C,MATCH(B1088,Intramuraal!$A:$A,0))),IFERROR(IF(INDEX(GVS!$C:$C,MATCH(B1088,GVS!$A:$A,0))="","",INDEX(GVS!$C:$C,MATCH(B1088,GVS!$A:$A,0))),"")))</f>
        <v>45533</v>
      </c>
      <c r="F1088" s="14" t="str">
        <f aca="false">IF(B1088="","",IFERROR(IF(INDEX(Intramuraal!$J:$J,MATCH(B1088,Intramuraal!$A:$A,0))="","",INDEX(Intramuraal!$J:$J,MATCH(B1088,Intramuraal!$A:$A,0))),IFERROR(IF(INDEX(GVS!$J:$J,MATCH(B1088,GVS!$A:$A,0))="","",INDEX(GVS!$J:$J,MATCH(B1088,GVS!$A:$A,0))),"")))</f>
        <v>Hart / vaat / long</v>
      </c>
      <c r="G1088" s="14" t="str">
        <f aca="false">IF(B1088="","",IFERROR(IF(INDEX(Intramuraal!$N:$N,MATCH(B1088,Intramuraal!$A:$A,0))="","",INDEX(Intramuraal!$N:$N,MATCH(B1088,Intramuraal!$A:$A,0))),IFERROR(IF(INDEX(GVS!$N:$N,MATCH(B1088,GVS!$A:$A,0))="","",INDEX(GVS!$N:$N,MATCH(B1088,GVS!$A:$A,0))),"")))</f>
        <v>Niet-oncologisch (zie Indicatie)</v>
      </c>
      <c r="H1088" s="14" t="str">
        <f aca="false">IF(B1088="","",IFERROR(IF(INDEX(Intramuraal!$O:$O,MATCH(B1088,Intramuraal!$A:$A,0))="","",INDEX(Intramuraal!$O:$O,MATCH(B1088,Intramuraal!$A:$A,0))),IFERROR(IF(INDEX(GVS!$O:$O,MATCH(B1088,GVS!$A:$A,0))="","",INDEX(GVS!$O:$O,MATCH(B1088,GVS!$A:$A,0))),"")))</f>
        <v>1e lijn</v>
      </c>
      <c r="I1088" s="14" t="s">
        <v>7570</v>
      </c>
      <c r="J1088" s="14" t="s">
        <v>2691</v>
      </c>
      <c r="K1088" s="16" t="s">
        <v>11592</v>
      </c>
      <c r="L1088" s="14" t="s">
        <v>7566</v>
      </c>
      <c r="M1088" s="14" t="s">
        <v>7543</v>
      </c>
      <c r="N1088" s="16" t="s">
        <v>11593</v>
      </c>
      <c r="O1088" s="14" t="s">
        <v>7607</v>
      </c>
      <c r="P1088" s="14" t="s">
        <v>11594</v>
      </c>
      <c r="Q1088" s="16"/>
      <c r="R1088" s="14" t="s">
        <v>11595</v>
      </c>
      <c r="S1088" s="14" t="s">
        <v>11571</v>
      </c>
      <c r="T1088" s="15" t="n">
        <v>46290</v>
      </c>
      <c r="U1088" s="14" t="s">
        <v>168</v>
      </c>
    </row>
    <row r="1089" customFormat="false" ht="57" hidden="false" customHeight="true" outlineLevel="0" collapsed="false">
      <c r="A1089" s="14" t="str">
        <f aca="false">IF(B1089="","","ARG-"&amp;TEXT(ROW()-1,"0000"))</f>
        <v>ARG-1088</v>
      </c>
      <c r="B1089" s="14" t="s">
        <v>6603</v>
      </c>
      <c r="C1089" s="14" t="str">
        <f aca="false">IF(B1089="","",IF(LEFT(B1089,3)="INT","Intramuraal",IF(LEFT(B1089,3)="GVS","GVS","")))</f>
        <v>GVS</v>
      </c>
      <c r="D1089" s="14" t="str">
        <f aca="false">IF(B1089="","",IFERROR(INDEX(Intramuraal!$F:$F,MATCH(B1089,Intramuraal!$A:$A,0)),IFERROR(INDEX(GVS!$F:$F,MATCH(B1089,GVS!$A:$A,0)),"onbekend ID")))</f>
        <v>nirmatrelvir/ritonavir (Paxlovid®) vergoeden</v>
      </c>
      <c r="E1089" s="15" t="n">
        <f aca="false">IF(B1089="","",IFERROR(IF(INDEX(Intramuraal!$C:$C,MATCH(B1089,Intramuraal!$A:$A,0))="","",INDEX(Intramuraal!$C:$C,MATCH(B1089,Intramuraal!$A:$A,0))),IFERROR(IF(INDEX(GVS!$C:$C,MATCH(B1089,GVS!$A:$A,0))="","",INDEX(GVS!$C:$C,MATCH(B1089,GVS!$A:$A,0))),"")))</f>
        <v>45553</v>
      </c>
      <c r="F1089" s="14" t="str">
        <f aca="false">IF(B1089="","",IFERROR(IF(INDEX(Intramuraal!$J:$J,MATCH(B1089,Intramuraal!$A:$A,0))="","",INDEX(Intramuraal!$J:$J,MATCH(B1089,Intramuraal!$A:$A,0))),IFERROR(IF(INDEX(GVS!$J:$J,MATCH(B1089,GVS!$A:$A,0))="","",INDEX(GVS!$J:$J,MATCH(B1089,GVS!$A:$A,0))),"")))</f>
        <v>Infectieziekten</v>
      </c>
      <c r="G1089" s="14" t="str">
        <f aca="false">IF(B1089="","",IFERROR(IF(INDEX(Intramuraal!$N:$N,MATCH(B1089,Intramuraal!$A:$A,0))="","",INDEX(Intramuraal!$N:$N,MATCH(B1089,Intramuraal!$A:$A,0))),IFERROR(IF(INDEX(GVS!$N:$N,MATCH(B1089,GVS!$A:$A,0))="","",INDEX(GVS!$N:$N,MATCH(B1089,GVS!$A:$A,0))),"")))</f>
        <v>Niet-oncologisch (zie Indicatie)</v>
      </c>
      <c r="H1089" s="14" t="str">
        <f aca="false">IF(B1089="","",IFERROR(IF(INDEX(Intramuraal!$O:$O,MATCH(B1089,Intramuraal!$A:$A,0))="","",INDEX(Intramuraal!$O:$O,MATCH(B1089,Intramuraal!$A:$A,0))),IFERROR(IF(INDEX(GVS!$O:$O,MATCH(B1089,GVS!$A:$A,0))="","",INDEX(GVS!$O:$O,MATCH(B1089,GVS!$A:$A,0))),"")))</f>
        <v>1e lijn</v>
      </c>
      <c r="I1089" s="14" t="s">
        <v>7658</v>
      </c>
      <c r="J1089" s="14" t="s">
        <v>7659</v>
      </c>
      <c r="K1089" s="16" t="s">
        <v>11596</v>
      </c>
      <c r="L1089" s="14" t="s">
        <v>7566</v>
      </c>
      <c r="M1089" s="14" t="s">
        <v>7536</v>
      </c>
      <c r="N1089" s="16" t="s">
        <v>11597</v>
      </c>
      <c r="O1089" s="14" t="s">
        <v>7607</v>
      </c>
      <c r="P1089" s="14" t="s">
        <v>11598</v>
      </c>
      <c r="Q1089" s="16"/>
      <c r="R1089" s="14" t="s">
        <v>11599</v>
      </c>
      <c r="S1089" s="14" t="s">
        <v>11571</v>
      </c>
      <c r="T1089" s="15" t="n">
        <v>46290</v>
      </c>
      <c r="U1089" s="14" t="s">
        <v>168</v>
      </c>
    </row>
    <row r="1090" customFormat="false" ht="45.75" hidden="false" customHeight="true" outlineLevel="0" collapsed="false">
      <c r="A1090" s="14" t="str">
        <f aca="false">IF(B1090="","","ARG-"&amp;TEXT(ROW()-1,"0000"))</f>
        <v>ARG-1089</v>
      </c>
      <c r="B1090" s="14" t="s">
        <v>6603</v>
      </c>
      <c r="C1090" s="14" t="str">
        <f aca="false">IF(B1090="","",IF(LEFT(B1090,3)="INT","Intramuraal",IF(LEFT(B1090,3)="GVS","GVS","")))</f>
        <v>GVS</v>
      </c>
      <c r="D1090" s="14" t="str">
        <f aca="false">IF(B1090="","",IFERROR(INDEX(Intramuraal!$F:$F,MATCH(B1090,Intramuraal!$A:$A,0)),IFERROR(INDEX(GVS!$F:$F,MATCH(B1090,GVS!$A:$A,0)),"onbekend ID")))</f>
        <v>nirmatrelvir/ritonavir (Paxlovid®) vergoeden</v>
      </c>
      <c r="E1090" s="15" t="n">
        <f aca="false">IF(B1090="","",IFERROR(IF(INDEX(Intramuraal!$C:$C,MATCH(B1090,Intramuraal!$A:$A,0))="","",INDEX(Intramuraal!$C:$C,MATCH(B1090,Intramuraal!$A:$A,0))),IFERROR(IF(INDEX(GVS!$C:$C,MATCH(B1090,GVS!$A:$A,0))="","",INDEX(GVS!$C:$C,MATCH(B1090,GVS!$A:$A,0))),"")))</f>
        <v>45553</v>
      </c>
      <c r="F1090" s="14" t="str">
        <f aca="false">IF(B1090="","",IFERROR(IF(INDEX(Intramuraal!$J:$J,MATCH(B1090,Intramuraal!$A:$A,0))="","",INDEX(Intramuraal!$J:$J,MATCH(B1090,Intramuraal!$A:$A,0))),IFERROR(IF(INDEX(GVS!$J:$J,MATCH(B1090,GVS!$A:$A,0))="","",INDEX(GVS!$J:$J,MATCH(B1090,GVS!$A:$A,0))),"")))</f>
        <v>Infectieziekten</v>
      </c>
      <c r="G1090" s="14" t="str">
        <f aca="false">IF(B1090="","",IFERROR(IF(INDEX(Intramuraal!$N:$N,MATCH(B1090,Intramuraal!$A:$A,0))="","",INDEX(Intramuraal!$N:$N,MATCH(B1090,Intramuraal!$A:$A,0))),IFERROR(IF(INDEX(GVS!$N:$N,MATCH(B1090,GVS!$A:$A,0))="","",INDEX(GVS!$N:$N,MATCH(B1090,GVS!$A:$A,0))),"")))</f>
        <v>Niet-oncologisch (zie Indicatie)</v>
      </c>
      <c r="H1090" s="14" t="str">
        <f aca="false">IF(B1090="","",IFERROR(IF(INDEX(Intramuraal!$O:$O,MATCH(B1090,Intramuraal!$A:$A,0))="","",INDEX(Intramuraal!$O:$O,MATCH(B1090,Intramuraal!$A:$A,0))),IFERROR(IF(INDEX(GVS!$O:$O,MATCH(B1090,GVS!$A:$A,0))="","",INDEX(GVS!$O:$O,MATCH(B1090,GVS!$A:$A,0))),"")))</f>
        <v>1e lijn</v>
      </c>
      <c r="I1090" s="14" t="s">
        <v>7570</v>
      </c>
      <c r="J1090" s="14" t="s">
        <v>2691</v>
      </c>
      <c r="K1090" s="16" t="s">
        <v>11600</v>
      </c>
      <c r="L1090" s="14" t="s">
        <v>7566</v>
      </c>
      <c r="M1090" s="14" t="s">
        <v>7550</v>
      </c>
      <c r="N1090" s="16" t="s">
        <v>11601</v>
      </c>
      <c r="O1090" s="14" t="s">
        <v>7607</v>
      </c>
      <c r="P1090" s="14" t="s">
        <v>11602</v>
      </c>
      <c r="Q1090" s="16"/>
      <c r="R1090" s="14" t="s">
        <v>11603</v>
      </c>
      <c r="S1090" s="14" t="s">
        <v>11571</v>
      </c>
      <c r="T1090" s="15" t="n">
        <v>46290</v>
      </c>
      <c r="U1090" s="14" t="s">
        <v>168</v>
      </c>
    </row>
    <row r="1091" customFormat="false" ht="90.75" hidden="false" customHeight="true" outlineLevel="0" collapsed="false">
      <c r="A1091" s="14" t="str">
        <f aca="false">IF(B1091="","","ARG-"&amp;TEXT(ROW()-1,"0000"))</f>
        <v>ARG-1090</v>
      </c>
      <c r="B1091" s="14" t="s">
        <v>6664</v>
      </c>
      <c r="C1091" s="14" t="str">
        <f aca="false">IF(B1091="","",IF(LEFT(B1091,3)="INT","Intramuraal",IF(LEFT(B1091,3)="GVS","GVS","")))</f>
        <v>GVS</v>
      </c>
      <c r="D1091" s="14" t="str">
        <f aca="false">IF(B1091="","",IFERROR(INDEX(Intramuraal!$F:$F,MATCH(B1091,Intramuraal!$A:$A,0)),IFERROR(INDEX(GVS!$F:$F,MATCH(B1091,GVS!$A:$A,0)),"onbekend ID")))</f>
        <v>9vHPV-vaccin (Gardasil 9®)</v>
      </c>
      <c r="E1091" s="15" t="n">
        <f aca="false">IF(B1091="","",IFERROR(IF(INDEX(Intramuraal!$C:$C,MATCH(B1091,Intramuraal!$A:$A,0))="","",INDEX(Intramuraal!$C:$C,MATCH(B1091,Intramuraal!$A:$A,0))),IFERROR(IF(INDEX(GVS!$C:$C,MATCH(B1091,GVS!$A:$A,0))="","",INDEX(GVS!$C:$C,MATCH(B1091,GVS!$A:$A,0))),"")))</f>
        <v>45573</v>
      </c>
      <c r="F1091" s="14" t="str">
        <f aca="false">IF(B1091="","",IFERROR(IF(INDEX(Intramuraal!$J:$J,MATCH(B1091,Intramuraal!$A:$A,0))="","",INDEX(Intramuraal!$J:$J,MATCH(B1091,Intramuraal!$A:$A,0))),IFERROR(IF(INDEX(GVS!$J:$J,MATCH(B1091,GVS!$A:$A,0))="","",INDEX(GVS!$J:$J,MATCH(B1091,GVS!$A:$A,0))),"")))</f>
        <v>Oncologie (solide tumoren)</v>
      </c>
      <c r="G1091" s="14" t="str">
        <f aca="false">IF(B1091="","",IFERROR(IF(INDEX(Intramuraal!$N:$N,MATCH(B1091,Intramuraal!$A:$A,0))="","",INDEX(Intramuraal!$N:$N,MATCH(B1091,Intramuraal!$A:$A,0))),IFERROR(IF(INDEX(GVS!$N:$N,MATCH(B1091,GVS!$A:$A,0))="","",INDEX(GVS!$N:$N,MATCH(B1091,GVS!$A:$A,0))),"")))</f>
        <v>Niet-oncologisch (zie Indicatie)</v>
      </c>
      <c r="H1091" s="14" t="str">
        <f aca="false">IF(B1091="","",IFERROR(IF(INDEX(Intramuraal!$O:$O,MATCH(B1091,Intramuraal!$A:$A,0))="","",INDEX(Intramuraal!$O:$O,MATCH(B1091,Intramuraal!$A:$A,0))),IFERROR(IF(INDEX(GVS!$O:$O,MATCH(B1091,GVS!$A:$A,0))="","",INDEX(GVS!$O:$O,MATCH(B1091,GVS!$A:$A,0))),"")))</f>
        <v>1e lijn</v>
      </c>
      <c r="I1091" s="14" t="s">
        <v>7532</v>
      </c>
      <c r="J1091" s="14" t="s">
        <v>7554</v>
      </c>
      <c r="K1091" s="16" t="s">
        <v>11604</v>
      </c>
      <c r="L1091" s="14" t="s">
        <v>7586</v>
      </c>
      <c r="M1091" s="14" t="s">
        <v>7536</v>
      </c>
      <c r="N1091" s="16" t="s">
        <v>11605</v>
      </c>
      <c r="O1091" s="14" t="s">
        <v>7633</v>
      </c>
      <c r="P1091" s="14" t="s">
        <v>11606</v>
      </c>
      <c r="Q1091" s="16"/>
      <c r="R1091" s="14" t="s">
        <v>11607</v>
      </c>
      <c r="S1091" s="14" t="s">
        <v>11571</v>
      </c>
      <c r="T1091" s="15" t="n">
        <v>46290</v>
      </c>
      <c r="U1091" s="14" t="s">
        <v>168</v>
      </c>
    </row>
    <row r="1092" customFormat="false" ht="68.25" hidden="false" customHeight="true" outlineLevel="0" collapsed="false">
      <c r="A1092" s="14" t="str">
        <f aca="false">IF(B1092="","","ARG-"&amp;TEXT(ROW()-1,"0000"))</f>
        <v>ARG-1091</v>
      </c>
      <c r="B1092" s="14" t="s">
        <v>6664</v>
      </c>
      <c r="C1092" s="14" t="str">
        <f aca="false">IF(B1092="","",IF(LEFT(B1092,3)="INT","Intramuraal",IF(LEFT(B1092,3)="GVS","GVS","")))</f>
        <v>GVS</v>
      </c>
      <c r="D1092" s="14" t="str">
        <f aca="false">IF(B1092="","",IFERROR(INDEX(Intramuraal!$F:$F,MATCH(B1092,Intramuraal!$A:$A,0)),IFERROR(INDEX(GVS!$F:$F,MATCH(B1092,GVS!$A:$A,0)),"onbekend ID")))</f>
        <v>9vHPV-vaccin (Gardasil 9®)</v>
      </c>
      <c r="E1092" s="15" t="n">
        <f aca="false">IF(B1092="","",IFERROR(IF(INDEX(Intramuraal!$C:$C,MATCH(B1092,Intramuraal!$A:$A,0))="","",INDEX(Intramuraal!$C:$C,MATCH(B1092,Intramuraal!$A:$A,0))),IFERROR(IF(INDEX(GVS!$C:$C,MATCH(B1092,GVS!$A:$A,0))="","",INDEX(GVS!$C:$C,MATCH(B1092,GVS!$A:$A,0))),"")))</f>
        <v>45573</v>
      </c>
      <c r="F1092" s="14" t="str">
        <f aca="false">IF(B1092="","",IFERROR(IF(INDEX(Intramuraal!$J:$J,MATCH(B1092,Intramuraal!$A:$A,0))="","",INDEX(Intramuraal!$J:$J,MATCH(B1092,Intramuraal!$A:$A,0))),IFERROR(IF(INDEX(GVS!$J:$J,MATCH(B1092,GVS!$A:$A,0))="","",INDEX(GVS!$J:$J,MATCH(B1092,GVS!$A:$A,0))),"")))</f>
        <v>Oncologie (solide tumoren)</v>
      </c>
      <c r="G1092" s="14" t="str">
        <f aca="false">IF(B1092="","",IFERROR(IF(INDEX(Intramuraal!$N:$N,MATCH(B1092,Intramuraal!$A:$A,0))="","",INDEX(Intramuraal!$N:$N,MATCH(B1092,Intramuraal!$A:$A,0))),IFERROR(IF(INDEX(GVS!$N:$N,MATCH(B1092,GVS!$A:$A,0))="","",INDEX(GVS!$N:$N,MATCH(B1092,GVS!$A:$A,0))),"")))</f>
        <v>Niet-oncologisch (zie Indicatie)</v>
      </c>
      <c r="H1092" s="14" t="str">
        <f aca="false">IF(B1092="","",IFERROR(IF(INDEX(Intramuraal!$O:$O,MATCH(B1092,Intramuraal!$A:$A,0))="","",INDEX(Intramuraal!$O:$O,MATCH(B1092,Intramuraal!$A:$A,0))),IFERROR(IF(INDEX(GVS!$O:$O,MATCH(B1092,GVS!$A:$A,0))="","",INDEX(GVS!$O:$O,MATCH(B1092,GVS!$A:$A,0))),"")))</f>
        <v>1e lijn</v>
      </c>
      <c r="I1092" s="14" t="s">
        <v>7532</v>
      </c>
      <c r="J1092" s="14" t="s">
        <v>7599</v>
      </c>
      <c r="K1092" s="16" t="s">
        <v>11608</v>
      </c>
      <c r="L1092" s="14" t="s">
        <v>7566</v>
      </c>
      <c r="M1092" s="14" t="s">
        <v>7543</v>
      </c>
      <c r="N1092" s="16" t="s">
        <v>11609</v>
      </c>
      <c r="O1092" s="14" t="s">
        <v>7607</v>
      </c>
      <c r="P1092" s="14" t="s">
        <v>11610</v>
      </c>
      <c r="Q1092" s="16"/>
      <c r="R1092" s="14" t="s">
        <v>11611</v>
      </c>
      <c r="S1092" s="14" t="s">
        <v>11571</v>
      </c>
      <c r="T1092" s="15" t="n">
        <v>46290</v>
      </c>
      <c r="U1092" s="14" t="s">
        <v>168</v>
      </c>
    </row>
    <row r="1093" customFormat="false" ht="57" hidden="false" customHeight="true" outlineLevel="0" collapsed="false">
      <c r="A1093" s="14" t="str">
        <f aca="false">IF(B1093="","","ARG-"&amp;TEXT(ROW()-1,"0000"))</f>
        <v>ARG-1092</v>
      </c>
      <c r="B1093" s="14" t="s">
        <v>6664</v>
      </c>
      <c r="C1093" s="14" t="str">
        <f aca="false">IF(B1093="","",IF(LEFT(B1093,3)="INT","Intramuraal",IF(LEFT(B1093,3)="GVS","GVS","")))</f>
        <v>GVS</v>
      </c>
      <c r="D1093" s="14" t="str">
        <f aca="false">IF(B1093="","",IFERROR(INDEX(Intramuraal!$F:$F,MATCH(B1093,Intramuraal!$A:$A,0)),IFERROR(INDEX(GVS!$F:$F,MATCH(B1093,GVS!$A:$A,0)),"onbekend ID")))</f>
        <v>9vHPV-vaccin (Gardasil 9®)</v>
      </c>
      <c r="E1093" s="15" t="n">
        <f aca="false">IF(B1093="","",IFERROR(IF(INDEX(Intramuraal!$C:$C,MATCH(B1093,Intramuraal!$A:$A,0))="","",INDEX(Intramuraal!$C:$C,MATCH(B1093,Intramuraal!$A:$A,0))),IFERROR(IF(INDEX(GVS!$C:$C,MATCH(B1093,GVS!$A:$A,0))="","",INDEX(GVS!$C:$C,MATCH(B1093,GVS!$A:$A,0))),"")))</f>
        <v>45573</v>
      </c>
      <c r="F1093" s="14" t="str">
        <f aca="false">IF(B1093="","",IFERROR(IF(INDEX(Intramuraal!$J:$J,MATCH(B1093,Intramuraal!$A:$A,0))="","",INDEX(Intramuraal!$J:$J,MATCH(B1093,Intramuraal!$A:$A,0))),IFERROR(IF(INDEX(GVS!$J:$J,MATCH(B1093,GVS!$A:$A,0))="","",INDEX(GVS!$J:$J,MATCH(B1093,GVS!$A:$A,0))),"")))</f>
        <v>Oncologie (solide tumoren)</v>
      </c>
      <c r="G1093" s="14" t="str">
        <f aca="false">IF(B1093="","",IFERROR(IF(INDEX(Intramuraal!$N:$N,MATCH(B1093,Intramuraal!$A:$A,0))="","",INDEX(Intramuraal!$N:$N,MATCH(B1093,Intramuraal!$A:$A,0))),IFERROR(IF(INDEX(GVS!$N:$N,MATCH(B1093,GVS!$A:$A,0))="","",INDEX(GVS!$N:$N,MATCH(B1093,GVS!$A:$A,0))),"")))</f>
        <v>Niet-oncologisch (zie Indicatie)</v>
      </c>
      <c r="H1093" s="14" t="str">
        <f aca="false">IF(B1093="","",IFERROR(IF(INDEX(Intramuraal!$O:$O,MATCH(B1093,Intramuraal!$A:$A,0))="","",INDEX(Intramuraal!$O:$O,MATCH(B1093,Intramuraal!$A:$A,0))),IFERROR(IF(INDEX(GVS!$O:$O,MATCH(B1093,GVS!$A:$A,0))="","",INDEX(GVS!$O:$O,MATCH(B1093,GVS!$A:$A,0))),"")))</f>
        <v>1e lijn</v>
      </c>
      <c r="I1093" s="14" t="s">
        <v>7570</v>
      </c>
      <c r="J1093" s="14" t="s">
        <v>10625</v>
      </c>
      <c r="K1093" s="16" t="s">
        <v>11612</v>
      </c>
      <c r="L1093" s="14" t="s">
        <v>7549</v>
      </c>
      <c r="M1093" s="14" t="s">
        <v>7550</v>
      </c>
      <c r="N1093" s="16" t="s">
        <v>11613</v>
      </c>
      <c r="O1093" s="14" t="s">
        <v>7607</v>
      </c>
      <c r="P1093" s="14" t="s">
        <v>11614</v>
      </c>
      <c r="Q1093" s="16"/>
      <c r="R1093" s="14" t="s">
        <v>11615</v>
      </c>
      <c r="S1093" s="14" t="s">
        <v>11571</v>
      </c>
      <c r="T1093" s="15" t="n">
        <v>46290</v>
      </c>
      <c r="U1093" s="14" t="s">
        <v>168</v>
      </c>
    </row>
    <row r="1094" customFormat="false" ht="90.75" hidden="false" customHeight="true" outlineLevel="0" collapsed="false">
      <c r="A1094" s="14" t="str">
        <f aca="false">IF(B1094="","","ARG-"&amp;TEXT(ROW()-1,"0000"))</f>
        <v>ARG-1093</v>
      </c>
      <c r="B1094" s="14" t="s">
        <v>6859</v>
      </c>
      <c r="C1094" s="14" t="str">
        <f aca="false">IF(B1094="","",IF(LEFT(B1094,3)="INT","Intramuraal",IF(LEFT(B1094,3)="GVS","GVS","")))</f>
        <v>GVS</v>
      </c>
      <c r="D1094" s="14" t="str">
        <f aca="false">IF(B1094="","",IFERROR(INDEX(Intramuraal!$F:$F,MATCH(B1094,Intramuraal!$A:$A,0)),IFERROR(INDEX(GVS!$F:$F,MATCH(B1094,GVS!$A:$A,0)),"onbekend ID")))</f>
        <v>rimegepant (Vydura®)</v>
      </c>
      <c r="E1094" s="15" t="n">
        <f aca="false">IF(B1094="","",IFERROR(IF(INDEX(Intramuraal!$C:$C,MATCH(B1094,Intramuraal!$A:$A,0))="","",INDEX(Intramuraal!$C:$C,MATCH(B1094,Intramuraal!$A:$A,0))),IFERROR(IF(INDEX(GVS!$C:$C,MATCH(B1094,GVS!$A:$A,0))="","",INDEX(GVS!$C:$C,MATCH(B1094,GVS!$A:$A,0))),"")))</f>
        <v>45716</v>
      </c>
      <c r="F1094" s="14" t="str">
        <f aca="false">IF(B1094="","",IFERROR(IF(INDEX(Intramuraal!$J:$J,MATCH(B1094,Intramuraal!$A:$A,0))="","",INDEX(Intramuraal!$J:$J,MATCH(B1094,Intramuraal!$A:$A,0))),IFERROR(IF(INDEX(GVS!$J:$J,MATCH(B1094,GVS!$A:$A,0))="","",INDEX(GVS!$J:$J,MATCH(B1094,GVS!$A:$A,0))),"")))</f>
        <v>Neurologie</v>
      </c>
      <c r="G1094" s="14" t="str">
        <f aca="false">IF(B1094="","",IFERROR(IF(INDEX(Intramuraal!$N:$N,MATCH(B1094,Intramuraal!$A:$A,0))="","",INDEX(Intramuraal!$N:$N,MATCH(B1094,Intramuraal!$A:$A,0))),IFERROR(IF(INDEX(GVS!$N:$N,MATCH(B1094,GVS!$A:$A,0))="","",INDEX(GVS!$N:$N,MATCH(B1094,GVS!$A:$A,0))),"")))</f>
        <v>Niet-oncologisch (zie Indicatie)</v>
      </c>
      <c r="H1094" s="14" t="str">
        <f aca="false">IF(B1094="","",IFERROR(IF(INDEX(Intramuraal!$O:$O,MATCH(B1094,Intramuraal!$A:$A,0))="","",INDEX(Intramuraal!$O:$O,MATCH(B1094,Intramuraal!$A:$A,0))),IFERROR(IF(INDEX(GVS!$O:$O,MATCH(B1094,GVS!$A:$A,0))="","",INDEX(GVS!$O:$O,MATCH(B1094,GVS!$A:$A,0))),"")))</f>
        <v>3e lijn of later</v>
      </c>
      <c r="I1094" s="14" t="s">
        <v>7532</v>
      </c>
      <c r="J1094" s="14" t="s">
        <v>7599</v>
      </c>
      <c r="K1094" s="16" t="s">
        <v>11616</v>
      </c>
      <c r="L1094" s="14" t="s">
        <v>7586</v>
      </c>
      <c r="M1094" s="14" t="s">
        <v>7536</v>
      </c>
      <c r="N1094" s="16" t="s">
        <v>11617</v>
      </c>
      <c r="O1094" s="14" t="s">
        <v>7607</v>
      </c>
      <c r="P1094" s="14" t="s">
        <v>11618</v>
      </c>
      <c r="Q1094" s="16"/>
      <c r="R1094" s="14" t="s">
        <v>11619</v>
      </c>
      <c r="S1094" s="14" t="s">
        <v>11571</v>
      </c>
      <c r="T1094" s="15" t="n">
        <v>46290</v>
      </c>
      <c r="U1094" s="14" t="s">
        <v>168</v>
      </c>
    </row>
    <row r="1095" customFormat="false" ht="57" hidden="false" customHeight="true" outlineLevel="0" collapsed="false">
      <c r="A1095" s="14" t="str">
        <f aca="false">IF(B1095="","","ARG-"&amp;TEXT(ROW()-1,"0000"))</f>
        <v>ARG-1094</v>
      </c>
      <c r="B1095" s="14" t="s">
        <v>6859</v>
      </c>
      <c r="C1095" s="14" t="str">
        <f aca="false">IF(B1095="","",IF(LEFT(B1095,3)="INT","Intramuraal",IF(LEFT(B1095,3)="GVS","GVS","")))</f>
        <v>GVS</v>
      </c>
      <c r="D1095" s="14" t="str">
        <f aca="false">IF(B1095="","",IFERROR(INDEX(Intramuraal!$F:$F,MATCH(B1095,Intramuraal!$A:$A,0)),IFERROR(INDEX(GVS!$F:$F,MATCH(B1095,GVS!$A:$A,0)),"onbekend ID")))</f>
        <v>rimegepant (Vydura®)</v>
      </c>
      <c r="E1095" s="15" t="n">
        <f aca="false">IF(B1095="","",IFERROR(IF(INDEX(Intramuraal!$C:$C,MATCH(B1095,Intramuraal!$A:$A,0))="","",INDEX(Intramuraal!$C:$C,MATCH(B1095,Intramuraal!$A:$A,0))),IFERROR(IF(INDEX(GVS!$C:$C,MATCH(B1095,GVS!$A:$A,0))="","",INDEX(GVS!$C:$C,MATCH(B1095,GVS!$A:$A,0))),"")))</f>
        <v>45716</v>
      </c>
      <c r="F1095" s="14" t="str">
        <f aca="false">IF(B1095="","",IFERROR(IF(INDEX(Intramuraal!$J:$J,MATCH(B1095,Intramuraal!$A:$A,0))="","",INDEX(Intramuraal!$J:$J,MATCH(B1095,Intramuraal!$A:$A,0))),IFERROR(IF(INDEX(GVS!$J:$J,MATCH(B1095,GVS!$A:$A,0))="","",INDEX(GVS!$J:$J,MATCH(B1095,GVS!$A:$A,0))),"")))</f>
        <v>Neurologie</v>
      </c>
      <c r="G1095" s="14" t="str">
        <f aca="false">IF(B1095="","",IFERROR(IF(INDEX(Intramuraal!$N:$N,MATCH(B1095,Intramuraal!$A:$A,0))="","",INDEX(Intramuraal!$N:$N,MATCH(B1095,Intramuraal!$A:$A,0))),IFERROR(IF(INDEX(GVS!$N:$N,MATCH(B1095,GVS!$A:$A,0))="","",INDEX(GVS!$N:$N,MATCH(B1095,GVS!$A:$A,0))),"")))</f>
        <v>Niet-oncologisch (zie Indicatie)</v>
      </c>
      <c r="H1095" s="14" t="str">
        <f aca="false">IF(B1095="","",IFERROR(IF(INDEX(Intramuraal!$O:$O,MATCH(B1095,Intramuraal!$A:$A,0))="","",INDEX(Intramuraal!$O:$O,MATCH(B1095,Intramuraal!$A:$A,0))),IFERROR(IF(INDEX(GVS!$O:$O,MATCH(B1095,GVS!$A:$A,0))="","",INDEX(GVS!$O:$O,MATCH(B1095,GVS!$A:$A,0))),"")))</f>
        <v>3e lijn of later</v>
      </c>
      <c r="I1095" s="14" t="s">
        <v>7532</v>
      </c>
      <c r="J1095" s="14" t="s">
        <v>7564</v>
      </c>
      <c r="K1095" s="16" t="s">
        <v>11620</v>
      </c>
      <c r="L1095" s="14" t="s">
        <v>7586</v>
      </c>
      <c r="M1095" s="14" t="s">
        <v>7543</v>
      </c>
      <c r="N1095" s="16" t="s">
        <v>11621</v>
      </c>
      <c r="O1095" s="14" t="s">
        <v>7607</v>
      </c>
      <c r="P1095" s="14" t="s">
        <v>11622</v>
      </c>
      <c r="Q1095" s="16"/>
      <c r="R1095" s="14" t="s">
        <v>11623</v>
      </c>
      <c r="S1095" s="14" t="s">
        <v>11571</v>
      </c>
      <c r="T1095" s="15" t="n">
        <v>46290</v>
      </c>
      <c r="U1095" s="14" t="s">
        <v>168</v>
      </c>
    </row>
    <row r="1096" customFormat="false" ht="90.75" hidden="false" customHeight="true" outlineLevel="0" collapsed="false">
      <c r="A1096" s="14" t="str">
        <f aca="false">IF(B1096="","","ARG-"&amp;TEXT(ROW()-1,"0000"))</f>
        <v>ARG-1095</v>
      </c>
      <c r="B1096" s="14" t="s">
        <v>6882</v>
      </c>
      <c r="C1096" s="14" t="str">
        <f aca="false">IF(B1096="","",IF(LEFT(B1096,3)="INT","Intramuraal",IF(LEFT(B1096,3)="GVS","GVS","")))</f>
        <v>GVS</v>
      </c>
      <c r="D1096" s="14" t="str">
        <f aca="false">IF(B1096="","",IFERROR(INDEX(Intramuraal!$F:$F,MATCH(B1096,Intramuraal!$A:$A,0)),IFERROR(INDEX(GVS!$F:$F,MATCH(B1096,GVS!$A:$A,0)),"onbekend ID")))</f>
        <v>iptacopan (Fabhalta®)</v>
      </c>
      <c r="E1096" s="15" t="n">
        <f aca="false">IF(B1096="","",IFERROR(IF(INDEX(Intramuraal!$C:$C,MATCH(B1096,Intramuraal!$A:$A,0))="","",INDEX(Intramuraal!$C:$C,MATCH(B1096,Intramuraal!$A:$A,0))),IFERROR(IF(INDEX(GVS!$C:$C,MATCH(B1096,GVS!$A:$A,0))="","",INDEX(GVS!$C:$C,MATCH(B1096,GVS!$A:$A,0))),"")))</f>
        <v>45734</v>
      </c>
      <c r="F1096" s="14" t="str">
        <f aca="false">IF(B1096="","",IFERROR(IF(INDEX(Intramuraal!$J:$J,MATCH(B1096,Intramuraal!$A:$A,0))="","",INDEX(Intramuraal!$J:$J,MATCH(B1096,Intramuraal!$A:$A,0))),IFERROR(IF(INDEX(GVS!$J:$J,MATCH(B1096,GVS!$A:$A,0))="","",INDEX(GVS!$J:$J,MATCH(B1096,GVS!$A:$A,0))),"")))</f>
        <v>Hematologie (benigne)</v>
      </c>
      <c r="G1096" s="14" t="str">
        <f aca="false">IF(B1096="","",IFERROR(IF(INDEX(Intramuraal!$N:$N,MATCH(B1096,Intramuraal!$A:$A,0))="","",INDEX(Intramuraal!$N:$N,MATCH(B1096,Intramuraal!$A:$A,0))),IFERROR(IF(INDEX(GVS!$N:$N,MATCH(B1096,GVS!$A:$A,0))="","",INDEX(GVS!$N:$N,MATCH(B1096,GVS!$A:$A,0))),"")))</f>
        <v>Niet-oncologisch (zie Indicatie)</v>
      </c>
      <c r="H1096" s="14" t="str">
        <f aca="false">IF(B1096="","",IFERROR(IF(INDEX(Intramuraal!$O:$O,MATCH(B1096,Intramuraal!$A:$A,0))="","",INDEX(Intramuraal!$O:$O,MATCH(B1096,Intramuraal!$A:$A,0))),IFERROR(IF(INDEX(GVS!$O:$O,MATCH(B1096,GVS!$A:$A,0))="","",INDEX(GVS!$O:$O,MATCH(B1096,GVS!$A:$A,0))),"")))</f>
        <v>2e lijn</v>
      </c>
      <c r="I1096" s="14" t="s">
        <v>7532</v>
      </c>
      <c r="J1096" s="14" t="s">
        <v>7533</v>
      </c>
      <c r="K1096" s="16" t="s">
        <v>11624</v>
      </c>
      <c r="L1096" s="14" t="s">
        <v>7535</v>
      </c>
      <c r="M1096" s="14" t="s">
        <v>7536</v>
      </c>
      <c r="N1096" s="16" t="s">
        <v>11625</v>
      </c>
      <c r="O1096" s="14" t="s">
        <v>7607</v>
      </c>
      <c r="P1096" s="14" t="s">
        <v>11626</v>
      </c>
      <c r="Q1096" s="16"/>
      <c r="R1096" s="14" t="s">
        <v>11627</v>
      </c>
      <c r="S1096" s="14" t="s">
        <v>11571</v>
      </c>
      <c r="T1096" s="15" t="n">
        <v>46290</v>
      </c>
      <c r="U1096" s="14" t="s">
        <v>168</v>
      </c>
    </row>
    <row r="1097" customFormat="false" ht="68.25" hidden="false" customHeight="true" outlineLevel="0" collapsed="false">
      <c r="A1097" s="14" t="str">
        <f aca="false">IF(B1097="","","ARG-"&amp;TEXT(ROW()-1,"0000"))</f>
        <v>ARG-1096</v>
      </c>
      <c r="B1097" s="14" t="s">
        <v>6882</v>
      </c>
      <c r="C1097" s="14" t="str">
        <f aca="false">IF(B1097="","",IF(LEFT(B1097,3)="INT","Intramuraal",IF(LEFT(B1097,3)="GVS","GVS","")))</f>
        <v>GVS</v>
      </c>
      <c r="D1097" s="14" t="str">
        <f aca="false">IF(B1097="","",IFERROR(INDEX(Intramuraal!$F:$F,MATCH(B1097,Intramuraal!$A:$A,0)),IFERROR(INDEX(GVS!$F:$F,MATCH(B1097,GVS!$A:$A,0)),"onbekend ID")))</f>
        <v>iptacopan (Fabhalta®)</v>
      </c>
      <c r="E1097" s="15" t="n">
        <f aca="false">IF(B1097="","",IFERROR(IF(INDEX(Intramuraal!$C:$C,MATCH(B1097,Intramuraal!$A:$A,0))="","",INDEX(Intramuraal!$C:$C,MATCH(B1097,Intramuraal!$A:$A,0))),IFERROR(IF(INDEX(GVS!$C:$C,MATCH(B1097,GVS!$A:$A,0))="","",INDEX(GVS!$C:$C,MATCH(B1097,GVS!$A:$A,0))),"")))</f>
        <v>45734</v>
      </c>
      <c r="F1097" s="14" t="str">
        <f aca="false">IF(B1097="","",IFERROR(IF(INDEX(Intramuraal!$J:$J,MATCH(B1097,Intramuraal!$A:$A,0))="","",INDEX(Intramuraal!$J:$J,MATCH(B1097,Intramuraal!$A:$A,0))),IFERROR(IF(INDEX(GVS!$J:$J,MATCH(B1097,GVS!$A:$A,0))="","",INDEX(GVS!$J:$J,MATCH(B1097,GVS!$A:$A,0))),"")))</f>
        <v>Hematologie (benigne)</v>
      </c>
      <c r="G1097" s="14" t="str">
        <f aca="false">IF(B1097="","",IFERROR(IF(INDEX(Intramuraal!$N:$N,MATCH(B1097,Intramuraal!$A:$A,0))="","",INDEX(Intramuraal!$N:$N,MATCH(B1097,Intramuraal!$A:$A,0))),IFERROR(IF(INDEX(GVS!$N:$N,MATCH(B1097,GVS!$A:$A,0))="","",INDEX(GVS!$N:$N,MATCH(B1097,GVS!$A:$A,0))),"")))</f>
        <v>Niet-oncologisch (zie Indicatie)</v>
      </c>
      <c r="H1097" s="14" t="str">
        <f aca="false">IF(B1097="","",IFERROR(IF(INDEX(Intramuraal!$O:$O,MATCH(B1097,Intramuraal!$A:$A,0))="","",INDEX(Intramuraal!$O:$O,MATCH(B1097,Intramuraal!$A:$A,0))),IFERROR(IF(INDEX(GVS!$O:$O,MATCH(B1097,GVS!$A:$A,0))="","",INDEX(GVS!$O:$O,MATCH(B1097,GVS!$A:$A,0))),"")))</f>
        <v>2e lijn</v>
      </c>
      <c r="I1097" s="14" t="s">
        <v>7580</v>
      </c>
      <c r="J1097" s="14" t="s">
        <v>7604</v>
      </c>
      <c r="K1097" s="16" t="s">
        <v>11628</v>
      </c>
      <c r="L1097" s="14" t="s">
        <v>7566</v>
      </c>
      <c r="M1097" s="14" t="s">
        <v>7536</v>
      </c>
      <c r="N1097" s="16" t="s">
        <v>11629</v>
      </c>
      <c r="O1097" s="14" t="s">
        <v>7607</v>
      </c>
      <c r="P1097" s="14" t="s">
        <v>11630</v>
      </c>
      <c r="Q1097" s="16"/>
      <c r="R1097" s="14" t="s">
        <v>11631</v>
      </c>
      <c r="S1097" s="14" t="s">
        <v>11571</v>
      </c>
      <c r="T1097" s="15" t="n">
        <v>46290</v>
      </c>
      <c r="U1097" s="14" t="s">
        <v>168</v>
      </c>
    </row>
    <row r="1098" customFormat="false" ht="79.5" hidden="false" customHeight="true" outlineLevel="0" collapsed="false">
      <c r="A1098" s="14" t="str">
        <f aca="false">IF(B1098="","","ARG-"&amp;TEXT(ROW()-1,"0000"))</f>
        <v>ARG-1097</v>
      </c>
      <c r="B1098" s="14" t="s">
        <v>6882</v>
      </c>
      <c r="C1098" s="14" t="str">
        <f aca="false">IF(B1098="","",IF(LEFT(B1098,3)="INT","Intramuraal",IF(LEFT(B1098,3)="GVS","GVS","")))</f>
        <v>GVS</v>
      </c>
      <c r="D1098" s="14" t="str">
        <f aca="false">IF(B1098="","",IFERROR(INDEX(Intramuraal!$F:$F,MATCH(B1098,Intramuraal!$A:$A,0)),IFERROR(INDEX(GVS!$F:$F,MATCH(B1098,GVS!$A:$A,0)),"onbekend ID")))</f>
        <v>iptacopan (Fabhalta®)</v>
      </c>
      <c r="E1098" s="15" t="n">
        <f aca="false">IF(B1098="","",IFERROR(IF(INDEX(Intramuraal!$C:$C,MATCH(B1098,Intramuraal!$A:$A,0))="","",INDEX(Intramuraal!$C:$C,MATCH(B1098,Intramuraal!$A:$A,0))),IFERROR(IF(INDEX(GVS!$C:$C,MATCH(B1098,GVS!$A:$A,0))="","",INDEX(GVS!$C:$C,MATCH(B1098,GVS!$A:$A,0))),"")))</f>
        <v>45734</v>
      </c>
      <c r="F1098" s="14" t="str">
        <f aca="false">IF(B1098="","",IFERROR(IF(INDEX(Intramuraal!$J:$J,MATCH(B1098,Intramuraal!$A:$A,0))="","",INDEX(Intramuraal!$J:$J,MATCH(B1098,Intramuraal!$A:$A,0))),IFERROR(IF(INDEX(GVS!$J:$J,MATCH(B1098,GVS!$A:$A,0))="","",INDEX(GVS!$J:$J,MATCH(B1098,GVS!$A:$A,0))),"")))</f>
        <v>Hematologie (benigne)</v>
      </c>
      <c r="G1098" s="14" t="str">
        <f aca="false">IF(B1098="","",IFERROR(IF(INDEX(Intramuraal!$N:$N,MATCH(B1098,Intramuraal!$A:$A,0))="","",INDEX(Intramuraal!$N:$N,MATCH(B1098,Intramuraal!$A:$A,0))),IFERROR(IF(INDEX(GVS!$N:$N,MATCH(B1098,GVS!$A:$A,0))="","",INDEX(GVS!$N:$N,MATCH(B1098,GVS!$A:$A,0))),"")))</f>
        <v>Niet-oncologisch (zie Indicatie)</v>
      </c>
      <c r="H1098" s="14" t="str">
        <f aca="false">IF(B1098="","",IFERROR(IF(INDEX(Intramuraal!$O:$O,MATCH(B1098,Intramuraal!$A:$A,0))="","",INDEX(Intramuraal!$O:$O,MATCH(B1098,Intramuraal!$A:$A,0))),IFERROR(IF(INDEX(GVS!$O:$O,MATCH(B1098,GVS!$A:$A,0))="","",INDEX(GVS!$O:$O,MATCH(B1098,GVS!$A:$A,0))),"")))</f>
        <v>2e lijn</v>
      </c>
      <c r="I1098" s="14" t="s">
        <v>7574</v>
      </c>
      <c r="J1098" s="14" t="s">
        <v>10667</v>
      </c>
      <c r="K1098" s="16" t="s">
        <v>11632</v>
      </c>
      <c r="L1098" s="14" t="s">
        <v>7566</v>
      </c>
      <c r="M1098" s="14" t="s">
        <v>7543</v>
      </c>
      <c r="N1098" s="16" t="s">
        <v>11633</v>
      </c>
      <c r="O1098" s="14" t="s">
        <v>7607</v>
      </c>
      <c r="P1098" s="14" t="s">
        <v>11634</v>
      </c>
      <c r="Q1098" s="16"/>
      <c r="R1098" s="14" t="s">
        <v>11635</v>
      </c>
      <c r="S1098" s="14" t="s">
        <v>11571</v>
      </c>
      <c r="T1098" s="15" t="n">
        <v>46290</v>
      </c>
      <c r="U1098" s="14" t="s">
        <v>168</v>
      </c>
    </row>
    <row r="1099" customFormat="false" ht="79.5" hidden="false" customHeight="true" outlineLevel="0" collapsed="false">
      <c r="A1099" s="14" t="str">
        <f aca="false">IF(B1099="","","ARG-"&amp;TEXT(ROW()-1,"0000"))</f>
        <v>ARG-1098</v>
      </c>
      <c r="B1099" s="14" t="s">
        <v>6944</v>
      </c>
      <c r="C1099" s="14" t="str">
        <f aca="false">IF(B1099="","",IF(LEFT(B1099,3)="INT","Intramuraal",IF(LEFT(B1099,3)="GVS","GVS","")))</f>
        <v>GVS</v>
      </c>
      <c r="D1099" s="14" t="str">
        <f aca="false">IF(B1099="","",IFERROR(INDEX(Intramuraal!$F:$F,MATCH(B1099,Intramuraal!$A:$A,0)),IFERROR(INDEX(GVS!$F:$F,MATCH(B1099,GVS!$A:$A,0)),"onbekend ID")))</f>
        <v>RSVPreF3-vaccin (Arexvy®)</v>
      </c>
      <c r="E1099" s="15" t="n">
        <f aca="false">IF(B1099="","",IFERROR(IF(INDEX(Intramuraal!$C:$C,MATCH(B1099,Intramuraal!$A:$A,0))="","",INDEX(Intramuraal!$C:$C,MATCH(B1099,Intramuraal!$A:$A,0))),IFERROR(IF(INDEX(GVS!$C:$C,MATCH(B1099,GVS!$A:$A,0))="","",INDEX(GVS!$C:$C,MATCH(B1099,GVS!$A:$A,0))),"")))</f>
        <v>45742</v>
      </c>
      <c r="F1099" s="14" t="str">
        <f aca="false">IF(B1099="","",IFERROR(IF(INDEX(Intramuraal!$J:$J,MATCH(B1099,Intramuraal!$A:$A,0))="","",INDEX(Intramuraal!$J:$J,MATCH(B1099,Intramuraal!$A:$A,0))),IFERROR(IF(INDEX(GVS!$J:$J,MATCH(B1099,GVS!$A:$A,0))="","",INDEX(GVS!$J:$J,MATCH(B1099,GVS!$A:$A,0))),"")))</f>
        <v>Infectieziekten</v>
      </c>
      <c r="G1099" s="14" t="str">
        <f aca="false">IF(B1099="","",IFERROR(IF(INDEX(Intramuraal!$N:$N,MATCH(B1099,Intramuraal!$A:$A,0))="","",INDEX(Intramuraal!$N:$N,MATCH(B1099,Intramuraal!$A:$A,0))),IFERROR(IF(INDEX(GVS!$N:$N,MATCH(B1099,GVS!$A:$A,0))="","",INDEX(GVS!$N:$N,MATCH(B1099,GVS!$A:$A,0))),"")))</f>
        <v>Niet-oncologisch (zie Indicatie)</v>
      </c>
      <c r="H1099" s="14" t="str">
        <f aca="false">IF(B1099="","",IFERROR(IF(INDEX(Intramuraal!$O:$O,MATCH(B1099,Intramuraal!$A:$A,0))="","",INDEX(Intramuraal!$O:$O,MATCH(B1099,Intramuraal!$A:$A,0))),IFERROR(IF(INDEX(GVS!$O:$O,MATCH(B1099,GVS!$A:$A,0))="","",INDEX(GVS!$O:$O,MATCH(B1099,GVS!$A:$A,0))),"")))</f>
        <v>1e lijn</v>
      </c>
      <c r="I1099" s="14" t="s">
        <v>7532</v>
      </c>
      <c r="J1099" s="14" t="s">
        <v>7599</v>
      </c>
      <c r="K1099" s="16" t="s">
        <v>11636</v>
      </c>
      <c r="L1099" s="14" t="s">
        <v>7586</v>
      </c>
      <c r="M1099" s="14" t="s">
        <v>7536</v>
      </c>
      <c r="N1099" s="16" t="s">
        <v>11637</v>
      </c>
      <c r="O1099" s="14" t="s">
        <v>7607</v>
      </c>
      <c r="P1099" s="14" t="s">
        <v>11638</v>
      </c>
      <c r="Q1099" s="16"/>
      <c r="R1099" s="14" t="s">
        <v>11639</v>
      </c>
      <c r="S1099" s="14" t="s">
        <v>11640</v>
      </c>
      <c r="T1099" s="15" t="n">
        <v>46290</v>
      </c>
      <c r="U1099" s="14" t="s">
        <v>168</v>
      </c>
    </row>
    <row r="1100" customFormat="false" ht="79.5" hidden="false" customHeight="true" outlineLevel="0" collapsed="false">
      <c r="A1100" s="14" t="str">
        <f aca="false">IF(B1100="","","ARG-"&amp;TEXT(ROW()-1,"0000"))</f>
        <v>ARG-1099</v>
      </c>
      <c r="B1100" s="14" t="s">
        <v>6944</v>
      </c>
      <c r="C1100" s="14" t="str">
        <f aca="false">IF(B1100="","",IF(LEFT(B1100,3)="INT","Intramuraal",IF(LEFT(B1100,3)="GVS","GVS","")))</f>
        <v>GVS</v>
      </c>
      <c r="D1100" s="14" t="str">
        <f aca="false">IF(B1100="","",IFERROR(INDEX(Intramuraal!$F:$F,MATCH(B1100,Intramuraal!$A:$A,0)),IFERROR(INDEX(GVS!$F:$F,MATCH(B1100,GVS!$A:$A,0)),"onbekend ID")))</f>
        <v>RSVPreF3-vaccin (Arexvy®)</v>
      </c>
      <c r="E1100" s="15" t="n">
        <f aca="false">IF(B1100="","",IFERROR(IF(INDEX(Intramuraal!$C:$C,MATCH(B1100,Intramuraal!$A:$A,0))="","",INDEX(Intramuraal!$C:$C,MATCH(B1100,Intramuraal!$A:$A,0))),IFERROR(IF(INDEX(GVS!$C:$C,MATCH(B1100,GVS!$A:$A,0))="","",INDEX(GVS!$C:$C,MATCH(B1100,GVS!$A:$A,0))),"")))</f>
        <v>45742</v>
      </c>
      <c r="F1100" s="14" t="str">
        <f aca="false">IF(B1100="","",IFERROR(IF(INDEX(Intramuraal!$J:$J,MATCH(B1100,Intramuraal!$A:$A,0))="","",INDEX(Intramuraal!$J:$J,MATCH(B1100,Intramuraal!$A:$A,0))),IFERROR(IF(INDEX(GVS!$J:$J,MATCH(B1100,GVS!$A:$A,0))="","",INDEX(GVS!$J:$J,MATCH(B1100,GVS!$A:$A,0))),"")))</f>
        <v>Infectieziekten</v>
      </c>
      <c r="G1100" s="14" t="str">
        <f aca="false">IF(B1100="","",IFERROR(IF(INDEX(Intramuraal!$N:$N,MATCH(B1100,Intramuraal!$A:$A,0))="","",INDEX(Intramuraal!$N:$N,MATCH(B1100,Intramuraal!$A:$A,0))),IFERROR(IF(INDEX(GVS!$N:$N,MATCH(B1100,GVS!$A:$A,0))="","",INDEX(GVS!$N:$N,MATCH(B1100,GVS!$A:$A,0))),"")))</f>
        <v>Niet-oncologisch (zie Indicatie)</v>
      </c>
      <c r="H1100" s="14" t="str">
        <f aca="false">IF(B1100="","",IFERROR(IF(INDEX(Intramuraal!$O:$O,MATCH(B1100,Intramuraal!$A:$A,0))="","",INDEX(Intramuraal!$O:$O,MATCH(B1100,Intramuraal!$A:$A,0))),IFERROR(IF(INDEX(GVS!$O:$O,MATCH(B1100,GVS!$A:$A,0))="","",INDEX(GVS!$O:$O,MATCH(B1100,GVS!$A:$A,0))),"")))</f>
        <v>1e lijn</v>
      </c>
      <c r="I1100" s="14" t="s">
        <v>7532</v>
      </c>
      <c r="J1100" s="14" t="s">
        <v>7547</v>
      </c>
      <c r="K1100" s="16" t="s">
        <v>11641</v>
      </c>
      <c r="L1100" s="14" t="s">
        <v>7586</v>
      </c>
      <c r="M1100" s="14" t="s">
        <v>7543</v>
      </c>
      <c r="N1100" s="16" t="s">
        <v>11642</v>
      </c>
      <c r="O1100" s="14" t="s">
        <v>7607</v>
      </c>
      <c r="P1100" s="14" t="s">
        <v>11643</v>
      </c>
      <c r="Q1100" s="16"/>
      <c r="R1100" s="14" t="s">
        <v>11644</v>
      </c>
      <c r="S1100" s="14" t="s">
        <v>11640</v>
      </c>
      <c r="T1100" s="15" t="n">
        <v>46290</v>
      </c>
      <c r="U1100" s="14" t="s">
        <v>168</v>
      </c>
    </row>
    <row r="1101" customFormat="false" ht="102" hidden="false" customHeight="true" outlineLevel="0" collapsed="false">
      <c r="A1101" s="14" t="str">
        <f aca="false">IF(B1101="","","ARG-"&amp;TEXT(ROW()-1,"0000"))</f>
        <v>ARG-1100</v>
      </c>
      <c r="B1101" s="14" t="s">
        <v>7026</v>
      </c>
      <c r="C1101" s="14" t="str">
        <f aca="false">IF(B1101="","",IF(LEFT(B1101,3)="INT","Intramuraal",IF(LEFT(B1101,3)="GVS","GVS","")))</f>
        <v>GVS</v>
      </c>
      <c r="D1101" s="14" t="str">
        <f aca="false">IF(B1101="","",IFERROR(INDEX(Intramuraal!$F:$F,MATCH(B1101,Intramuraal!$A:$A,0)),IFERROR(INDEX(GVS!$F:$F,MATCH(B1101,GVS!$A:$A,0)),"onbekend ID")))</f>
        <v>SGLT2-remmers</v>
      </c>
      <c r="E1101" s="15" t="n">
        <f aca="false">IF(B1101="","",IFERROR(IF(INDEX(Intramuraal!$C:$C,MATCH(B1101,Intramuraal!$A:$A,0))="","",INDEX(Intramuraal!$C:$C,MATCH(B1101,Intramuraal!$A:$A,0))),IFERROR(IF(INDEX(GVS!$C:$C,MATCH(B1101,GVS!$A:$A,0))="","",INDEX(GVS!$C:$C,MATCH(B1101,GVS!$A:$A,0))),"")))</f>
        <v>45839</v>
      </c>
      <c r="F1101" s="14" t="str">
        <f aca="false">IF(B1101="","",IFERROR(IF(INDEX(Intramuraal!$J:$J,MATCH(B1101,Intramuraal!$A:$A,0))="","",INDEX(Intramuraal!$J:$J,MATCH(B1101,Intramuraal!$A:$A,0))),IFERROR(IF(INDEX(GVS!$J:$J,MATCH(B1101,GVS!$A:$A,0))="","",INDEX(GVS!$J:$J,MATCH(B1101,GVS!$A:$A,0))),"")))</f>
        <v>Stofwisseling / endocrinologie / zeldzaam</v>
      </c>
      <c r="G1101" s="14" t="str">
        <f aca="false">IF(B1101="","",IFERROR(IF(INDEX(Intramuraal!$N:$N,MATCH(B1101,Intramuraal!$A:$A,0))="","",INDEX(Intramuraal!$N:$N,MATCH(B1101,Intramuraal!$A:$A,0))),IFERROR(IF(INDEX(GVS!$N:$N,MATCH(B1101,GVS!$A:$A,0))="","",INDEX(GVS!$N:$N,MATCH(B1101,GVS!$A:$A,0))),"")))</f>
        <v>Niet-oncologisch (zie Indicatie)</v>
      </c>
      <c r="H1101" s="14" t="str">
        <f aca="false">IF(B1101="","",IFERROR(IF(INDEX(Intramuraal!$O:$O,MATCH(B1101,Intramuraal!$A:$A,0))="","",INDEX(Intramuraal!$O:$O,MATCH(B1101,Intramuraal!$A:$A,0))),IFERROR(IF(INDEX(GVS!$O:$O,MATCH(B1101,GVS!$A:$A,0))="","",INDEX(GVS!$O:$O,MATCH(B1101,GVS!$A:$A,0))),"")))</f>
        <v>Meerdere lijnen / indicatiebreed</v>
      </c>
      <c r="I1101" s="14" t="s">
        <v>7532</v>
      </c>
      <c r="J1101" s="14" t="s">
        <v>7599</v>
      </c>
      <c r="K1101" s="16" t="s">
        <v>11645</v>
      </c>
      <c r="L1101" s="14" t="s">
        <v>7535</v>
      </c>
      <c r="M1101" s="14" t="s">
        <v>7536</v>
      </c>
      <c r="N1101" s="16" t="s">
        <v>11646</v>
      </c>
      <c r="O1101" s="14" t="s">
        <v>7607</v>
      </c>
      <c r="P1101" s="14" t="s">
        <v>11647</v>
      </c>
      <c r="Q1101" s="16"/>
      <c r="R1101" s="14" t="s">
        <v>11648</v>
      </c>
      <c r="S1101" s="14" t="s">
        <v>11640</v>
      </c>
      <c r="T1101" s="15" t="n">
        <v>46290</v>
      </c>
      <c r="U1101" s="14" t="s">
        <v>168</v>
      </c>
    </row>
    <row r="1102" customFormat="false" ht="90.75" hidden="false" customHeight="true" outlineLevel="0" collapsed="false">
      <c r="A1102" s="14" t="str">
        <f aca="false">IF(B1102="","","ARG-"&amp;TEXT(ROW()-1,"0000"))</f>
        <v>ARG-1101</v>
      </c>
      <c r="B1102" s="14" t="s">
        <v>7026</v>
      </c>
      <c r="C1102" s="14" t="str">
        <f aca="false">IF(B1102="","",IF(LEFT(B1102,3)="INT","Intramuraal",IF(LEFT(B1102,3)="GVS","GVS","")))</f>
        <v>GVS</v>
      </c>
      <c r="D1102" s="14" t="str">
        <f aca="false">IF(B1102="","",IFERROR(INDEX(Intramuraal!$F:$F,MATCH(B1102,Intramuraal!$A:$A,0)),IFERROR(INDEX(GVS!$F:$F,MATCH(B1102,GVS!$A:$A,0)),"onbekend ID")))</f>
        <v>SGLT2-remmers</v>
      </c>
      <c r="E1102" s="15" t="n">
        <f aca="false">IF(B1102="","",IFERROR(IF(INDEX(Intramuraal!$C:$C,MATCH(B1102,Intramuraal!$A:$A,0))="","",INDEX(Intramuraal!$C:$C,MATCH(B1102,Intramuraal!$A:$A,0))),IFERROR(IF(INDEX(GVS!$C:$C,MATCH(B1102,GVS!$A:$A,0))="","",INDEX(GVS!$C:$C,MATCH(B1102,GVS!$A:$A,0))),"")))</f>
        <v>45839</v>
      </c>
      <c r="F1102" s="14" t="str">
        <f aca="false">IF(B1102="","",IFERROR(IF(INDEX(Intramuraal!$J:$J,MATCH(B1102,Intramuraal!$A:$A,0))="","",INDEX(Intramuraal!$J:$J,MATCH(B1102,Intramuraal!$A:$A,0))),IFERROR(IF(INDEX(GVS!$J:$J,MATCH(B1102,GVS!$A:$A,0))="","",INDEX(GVS!$J:$J,MATCH(B1102,GVS!$A:$A,0))),"")))</f>
        <v>Stofwisseling / endocrinologie / zeldzaam</v>
      </c>
      <c r="G1102" s="14" t="str">
        <f aca="false">IF(B1102="","",IFERROR(IF(INDEX(Intramuraal!$N:$N,MATCH(B1102,Intramuraal!$A:$A,0))="","",INDEX(Intramuraal!$N:$N,MATCH(B1102,Intramuraal!$A:$A,0))),IFERROR(IF(INDEX(GVS!$N:$N,MATCH(B1102,GVS!$A:$A,0))="","",INDEX(GVS!$N:$N,MATCH(B1102,GVS!$A:$A,0))),"")))</f>
        <v>Niet-oncologisch (zie Indicatie)</v>
      </c>
      <c r="H1102" s="14" t="str">
        <f aca="false">IF(B1102="","",IFERROR(IF(INDEX(Intramuraal!$O:$O,MATCH(B1102,Intramuraal!$A:$A,0))="","",INDEX(Intramuraal!$O:$O,MATCH(B1102,Intramuraal!$A:$A,0))),IFERROR(IF(INDEX(GVS!$O:$O,MATCH(B1102,GVS!$A:$A,0))="","",INDEX(GVS!$O:$O,MATCH(B1102,GVS!$A:$A,0))),"")))</f>
        <v>Meerdere lijnen / indicatiebreed</v>
      </c>
      <c r="I1102" s="14" t="s">
        <v>7574</v>
      </c>
      <c r="J1102" s="14" t="s">
        <v>10667</v>
      </c>
      <c r="K1102" s="16" t="s">
        <v>11649</v>
      </c>
      <c r="L1102" s="14" t="s">
        <v>7566</v>
      </c>
      <c r="M1102" s="14" t="s">
        <v>7536</v>
      </c>
      <c r="N1102" s="16" t="s">
        <v>11650</v>
      </c>
      <c r="O1102" s="14" t="s">
        <v>7607</v>
      </c>
      <c r="P1102" s="14" t="s">
        <v>11651</v>
      </c>
      <c r="Q1102" s="16"/>
      <c r="R1102" s="14" t="s">
        <v>11652</v>
      </c>
      <c r="S1102" s="14" t="s">
        <v>11640</v>
      </c>
      <c r="T1102" s="15" t="n">
        <v>46290</v>
      </c>
      <c r="U1102" s="14" t="s">
        <v>168</v>
      </c>
    </row>
    <row r="1103" customFormat="false" ht="79.5" hidden="false" customHeight="true" outlineLevel="0" collapsed="false">
      <c r="A1103" s="14" t="str">
        <f aca="false">IF(B1103="","","ARG-"&amp;TEXT(ROW()-1,"0000"))</f>
        <v>ARG-1102</v>
      </c>
      <c r="B1103" s="14" t="s">
        <v>7042</v>
      </c>
      <c r="C1103" s="14" t="str">
        <f aca="false">IF(B1103="","",IF(LEFT(B1103,3)="INT","Intramuraal",IF(LEFT(B1103,3)="GVS","GVS","")))</f>
        <v>GVS</v>
      </c>
      <c r="D1103" s="14" t="str">
        <f aca="false">IF(B1103="","",IFERROR(INDEX(Intramuraal!$F:$F,MATCH(B1103,Intramuraal!$A:$A,0)),IFERROR(INDEX(GVS!$F:$F,MATCH(B1103,GVS!$A:$A,0)),"onbekend ID")))</f>
        <v>acoramidis (Beyonttra®)</v>
      </c>
      <c r="E1103" s="15" t="n">
        <f aca="false">IF(B1103="","",IFERROR(IF(INDEX(Intramuraal!$C:$C,MATCH(B1103,Intramuraal!$A:$A,0))="","",INDEX(Intramuraal!$C:$C,MATCH(B1103,Intramuraal!$A:$A,0))),IFERROR(IF(INDEX(GVS!$C:$C,MATCH(B1103,GVS!$A:$A,0))="","",INDEX(GVS!$C:$C,MATCH(B1103,GVS!$A:$A,0))),"")))</f>
        <v>45846</v>
      </c>
      <c r="F1103" s="14" t="str">
        <f aca="false">IF(B1103="","",IFERROR(IF(INDEX(Intramuraal!$J:$J,MATCH(B1103,Intramuraal!$A:$A,0))="","",INDEX(Intramuraal!$J:$J,MATCH(B1103,Intramuraal!$A:$A,0))),IFERROR(IF(INDEX(GVS!$J:$J,MATCH(B1103,GVS!$A:$A,0))="","",INDEX(GVS!$J:$J,MATCH(B1103,GVS!$A:$A,0))),"")))</f>
        <v>Hart / vaat / long</v>
      </c>
      <c r="G1103" s="14" t="str">
        <f aca="false">IF(B1103="","",IFERROR(IF(INDEX(Intramuraal!$N:$N,MATCH(B1103,Intramuraal!$A:$A,0))="","",INDEX(Intramuraal!$N:$N,MATCH(B1103,Intramuraal!$A:$A,0))),IFERROR(IF(INDEX(GVS!$N:$N,MATCH(B1103,GVS!$A:$A,0))="","",INDEX(GVS!$N:$N,MATCH(B1103,GVS!$A:$A,0))),"")))</f>
        <v>Niet-oncologisch (zie Indicatie)</v>
      </c>
      <c r="H1103" s="14" t="str">
        <f aca="false">IF(B1103="","",IFERROR(IF(INDEX(Intramuraal!$O:$O,MATCH(B1103,Intramuraal!$A:$A,0))="","",INDEX(Intramuraal!$O:$O,MATCH(B1103,Intramuraal!$A:$A,0))),IFERROR(IF(INDEX(GVS!$O:$O,MATCH(B1103,GVS!$A:$A,0))="","",INDEX(GVS!$O:$O,MATCH(B1103,GVS!$A:$A,0))),"")))</f>
        <v>1e lijn</v>
      </c>
      <c r="I1103" s="14" t="s">
        <v>7532</v>
      </c>
      <c r="J1103" s="14" t="s">
        <v>7533</v>
      </c>
      <c r="K1103" s="16" t="s">
        <v>11653</v>
      </c>
      <c r="L1103" s="14" t="s">
        <v>7535</v>
      </c>
      <c r="M1103" s="14" t="s">
        <v>7536</v>
      </c>
      <c r="N1103" s="16" t="s">
        <v>11654</v>
      </c>
      <c r="O1103" s="14" t="s">
        <v>7607</v>
      </c>
      <c r="P1103" s="14" t="s">
        <v>11655</v>
      </c>
      <c r="Q1103" s="16"/>
      <c r="R1103" s="14" t="s">
        <v>11656</v>
      </c>
      <c r="S1103" s="14" t="s">
        <v>11640</v>
      </c>
      <c r="T1103" s="15" t="n">
        <v>46290</v>
      </c>
      <c r="U1103" s="14" t="s">
        <v>168</v>
      </c>
    </row>
    <row r="1104" customFormat="false" ht="68.25" hidden="false" customHeight="true" outlineLevel="0" collapsed="false">
      <c r="A1104" s="14" t="str">
        <f aca="false">IF(B1104="","","ARG-"&amp;TEXT(ROW()-1,"0000"))</f>
        <v>ARG-1103</v>
      </c>
      <c r="B1104" s="14" t="s">
        <v>7042</v>
      </c>
      <c r="C1104" s="14" t="str">
        <f aca="false">IF(B1104="","",IF(LEFT(B1104,3)="INT","Intramuraal",IF(LEFT(B1104,3)="GVS","GVS","")))</f>
        <v>GVS</v>
      </c>
      <c r="D1104" s="14" t="str">
        <f aca="false">IF(B1104="","",IFERROR(INDEX(Intramuraal!$F:$F,MATCH(B1104,Intramuraal!$A:$A,0)),IFERROR(INDEX(GVS!$F:$F,MATCH(B1104,GVS!$A:$A,0)),"onbekend ID")))</f>
        <v>acoramidis (Beyonttra®)</v>
      </c>
      <c r="E1104" s="15" t="n">
        <f aca="false">IF(B1104="","",IFERROR(IF(INDEX(Intramuraal!$C:$C,MATCH(B1104,Intramuraal!$A:$A,0))="","",INDEX(Intramuraal!$C:$C,MATCH(B1104,Intramuraal!$A:$A,0))),IFERROR(IF(INDEX(GVS!$C:$C,MATCH(B1104,GVS!$A:$A,0))="","",INDEX(GVS!$C:$C,MATCH(B1104,GVS!$A:$A,0))),"")))</f>
        <v>45846</v>
      </c>
      <c r="F1104" s="14" t="str">
        <f aca="false">IF(B1104="","",IFERROR(IF(INDEX(Intramuraal!$J:$J,MATCH(B1104,Intramuraal!$A:$A,0))="","",INDEX(Intramuraal!$J:$J,MATCH(B1104,Intramuraal!$A:$A,0))),IFERROR(IF(INDEX(GVS!$J:$J,MATCH(B1104,GVS!$A:$A,0))="","",INDEX(GVS!$J:$J,MATCH(B1104,GVS!$A:$A,0))),"")))</f>
        <v>Hart / vaat / long</v>
      </c>
      <c r="G1104" s="14" t="str">
        <f aca="false">IF(B1104="","",IFERROR(IF(INDEX(Intramuraal!$N:$N,MATCH(B1104,Intramuraal!$A:$A,0))="","",INDEX(Intramuraal!$N:$N,MATCH(B1104,Intramuraal!$A:$A,0))),IFERROR(IF(INDEX(GVS!$N:$N,MATCH(B1104,GVS!$A:$A,0))="","",INDEX(GVS!$N:$N,MATCH(B1104,GVS!$A:$A,0))),"")))</f>
        <v>Niet-oncologisch (zie Indicatie)</v>
      </c>
      <c r="H1104" s="14" t="str">
        <f aca="false">IF(B1104="","",IFERROR(IF(INDEX(Intramuraal!$O:$O,MATCH(B1104,Intramuraal!$A:$A,0))="","",INDEX(Intramuraal!$O:$O,MATCH(B1104,Intramuraal!$A:$A,0))),IFERROR(IF(INDEX(GVS!$O:$O,MATCH(B1104,GVS!$A:$A,0))="","",INDEX(GVS!$O:$O,MATCH(B1104,GVS!$A:$A,0))),"")))</f>
        <v>1e lijn</v>
      </c>
      <c r="I1104" s="14" t="s">
        <v>7580</v>
      </c>
      <c r="J1104" s="14" t="s">
        <v>7604</v>
      </c>
      <c r="K1104" s="16" t="s">
        <v>11657</v>
      </c>
      <c r="L1104" s="14" t="s">
        <v>7566</v>
      </c>
      <c r="M1104" s="14" t="s">
        <v>7536</v>
      </c>
      <c r="N1104" s="16" t="s">
        <v>11658</v>
      </c>
      <c r="O1104" s="14" t="s">
        <v>7607</v>
      </c>
      <c r="P1104" s="14" t="s">
        <v>11659</v>
      </c>
      <c r="Q1104" s="16"/>
      <c r="R1104" s="14" t="s">
        <v>11660</v>
      </c>
      <c r="S1104" s="14" t="s">
        <v>11640</v>
      </c>
      <c r="T1104" s="15" t="n">
        <v>46290</v>
      </c>
      <c r="U1104" s="14" t="s">
        <v>168</v>
      </c>
    </row>
    <row r="1105" customFormat="false" ht="57" hidden="false" customHeight="true" outlineLevel="0" collapsed="false">
      <c r="A1105" s="14" t="str">
        <f aca="false">IF(B1105="","","ARG-"&amp;TEXT(ROW()-1,"0000"))</f>
        <v>ARG-1104</v>
      </c>
      <c r="B1105" s="14" t="s">
        <v>7042</v>
      </c>
      <c r="C1105" s="14" t="str">
        <f aca="false">IF(B1105="","",IF(LEFT(B1105,3)="INT","Intramuraal",IF(LEFT(B1105,3)="GVS","GVS","")))</f>
        <v>GVS</v>
      </c>
      <c r="D1105" s="14" t="str">
        <f aca="false">IF(B1105="","",IFERROR(INDEX(Intramuraal!$F:$F,MATCH(B1105,Intramuraal!$A:$A,0)),IFERROR(INDEX(GVS!$F:$F,MATCH(B1105,GVS!$A:$A,0)),"onbekend ID")))</f>
        <v>acoramidis (Beyonttra®)</v>
      </c>
      <c r="E1105" s="15" t="n">
        <f aca="false">IF(B1105="","",IFERROR(IF(INDEX(Intramuraal!$C:$C,MATCH(B1105,Intramuraal!$A:$A,0))="","",INDEX(Intramuraal!$C:$C,MATCH(B1105,Intramuraal!$A:$A,0))),IFERROR(IF(INDEX(GVS!$C:$C,MATCH(B1105,GVS!$A:$A,0))="","",INDEX(GVS!$C:$C,MATCH(B1105,GVS!$A:$A,0))),"")))</f>
        <v>45846</v>
      </c>
      <c r="F1105" s="14" t="str">
        <f aca="false">IF(B1105="","",IFERROR(IF(INDEX(Intramuraal!$J:$J,MATCH(B1105,Intramuraal!$A:$A,0))="","",INDEX(Intramuraal!$J:$J,MATCH(B1105,Intramuraal!$A:$A,0))),IFERROR(IF(INDEX(GVS!$J:$J,MATCH(B1105,GVS!$A:$A,0))="","",INDEX(GVS!$J:$J,MATCH(B1105,GVS!$A:$A,0))),"")))</f>
        <v>Hart / vaat / long</v>
      </c>
      <c r="G1105" s="14" t="str">
        <f aca="false">IF(B1105="","",IFERROR(IF(INDEX(Intramuraal!$N:$N,MATCH(B1105,Intramuraal!$A:$A,0))="","",INDEX(Intramuraal!$N:$N,MATCH(B1105,Intramuraal!$A:$A,0))),IFERROR(IF(INDEX(GVS!$N:$N,MATCH(B1105,GVS!$A:$A,0))="","",INDEX(GVS!$N:$N,MATCH(B1105,GVS!$A:$A,0))),"")))</f>
        <v>Niet-oncologisch (zie Indicatie)</v>
      </c>
      <c r="H1105" s="14" t="str">
        <f aca="false">IF(B1105="","",IFERROR(IF(INDEX(Intramuraal!$O:$O,MATCH(B1105,Intramuraal!$A:$A,0))="","",INDEX(Intramuraal!$O:$O,MATCH(B1105,Intramuraal!$A:$A,0))),IFERROR(IF(INDEX(GVS!$O:$O,MATCH(B1105,GVS!$A:$A,0))="","",INDEX(GVS!$O:$O,MATCH(B1105,GVS!$A:$A,0))),"")))</f>
        <v>1e lijn</v>
      </c>
      <c r="I1105" s="14" t="s">
        <v>7570</v>
      </c>
      <c r="J1105" s="14" t="s">
        <v>7903</v>
      </c>
      <c r="K1105" s="16" t="s">
        <v>11661</v>
      </c>
      <c r="L1105" s="14" t="s">
        <v>7566</v>
      </c>
      <c r="M1105" s="14" t="s">
        <v>7550</v>
      </c>
      <c r="N1105" s="16" t="s">
        <v>11662</v>
      </c>
      <c r="O1105" s="14" t="s">
        <v>7607</v>
      </c>
      <c r="P1105" s="14" t="s">
        <v>11663</v>
      </c>
      <c r="Q1105" s="16"/>
      <c r="R1105" s="14" t="s">
        <v>11664</v>
      </c>
      <c r="S1105" s="14" t="s">
        <v>11640</v>
      </c>
      <c r="T1105" s="15" t="n">
        <v>46290</v>
      </c>
      <c r="U1105" s="14" t="s">
        <v>168</v>
      </c>
    </row>
    <row r="1106" customFormat="false" ht="79.5" hidden="false" customHeight="true" outlineLevel="0" collapsed="false">
      <c r="A1106" s="14" t="str">
        <f aca="false">IF(B1106="","","ARG-"&amp;TEXT(ROW()-1,"0000"))</f>
        <v>ARG-1105</v>
      </c>
      <c r="B1106" s="14" t="s">
        <v>7061</v>
      </c>
      <c r="C1106" s="14" t="str">
        <f aca="false">IF(B1106="","",IF(LEFT(B1106,3)="INT","Intramuraal",IF(LEFT(B1106,3)="GVS","GVS","")))</f>
        <v>GVS</v>
      </c>
      <c r="D1106" s="14" t="str">
        <f aca="false">IF(B1106="","",IFERROR(INDEX(Intramuraal!$F:$F,MATCH(B1106,Intramuraal!$A:$A,0)),IFERROR(INDEX(GVS!$F:$F,MATCH(B1106,GVS!$A:$A,0)),"onbekend ID")))</f>
        <v>crovalimab (PiaSky®)</v>
      </c>
      <c r="E1106" s="15" t="n">
        <f aca="false">IF(B1106="","",IFERROR(IF(INDEX(Intramuraal!$C:$C,MATCH(B1106,Intramuraal!$A:$A,0))="","",INDEX(Intramuraal!$C:$C,MATCH(B1106,Intramuraal!$A:$A,0))),IFERROR(IF(INDEX(GVS!$C:$C,MATCH(B1106,GVS!$A:$A,0))="","",INDEX(GVS!$C:$C,MATCH(B1106,GVS!$A:$A,0))),"")))</f>
        <v>45849</v>
      </c>
      <c r="F1106" s="14" t="str">
        <f aca="false">IF(B1106="","",IFERROR(IF(INDEX(Intramuraal!$J:$J,MATCH(B1106,Intramuraal!$A:$A,0))="","",INDEX(Intramuraal!$J:$J,MATCH(B1106,Intramuraal!$A:$A,0))),IFERROR(IF(INDEX(GVS!$J:$J,MATCH(B1106,GVS!$A:$A,0))="","",INDEX(GVS!$J:$J,MATCH(B1106,GVS!$A:$A,0))),"")))</f>
        <v>Hematologie (benigne)</v>
      </c>
      <c r="G1106" s="14" t="str">
        <f aca="false">IF(B1106="","",IFERROR(IF(INDEX(Intramuraal!$N:$N,MATCH(B1106,Intramuraal!$A:$A,0))="","",INDEX(Intramuraal!$N:$N,MATCH(B1106,Intramuraal!$A:$A,0))),IFERROR(IF(INDEX(GVS!$N:$N,MATCH(B1106,GVS!$A:$A,0))="","",INDEX(GVS!$N:$N,MATCH(B1106,GVS!$A:$A,0))),"")))</f>
        <v>Niet-oncologisch (zie Indicatie)</v>
      </c>
      <c r="H1106" s="14" t="str">
        <f aca="false">IF(B1106="","",IFERROR(IF(INDEX(Intramuraal!$O:$O,MATCH(B1106,Intramuraal!$A:$A,0))="","",INDEX(Intramuraal!$O:$O,MATCH(B1106,Intramuraal!$A:$A,0))),IFERROR(IF(INDEX(GVS!$O:$O,MATCH(B1106,GVS!$A:$A,0))="","",INDEX(GVS!$O:$O,MATCH(B1106,GVS!$A:$A,0))),"")))</f>
        <v>1e lijn</v>
      </c>
      <c r="I1106" s="14" t="s">
        <v>7570</v>
      </c>
      <c r="J1106" s="14" t="s">
        <v>10732</v>
      </c>
      <c r="K1106" s="16" t="s">
        <v>11665</v>
      </c>
      <c r="L1106" s="14" t="s">
        <v>7549</v>
      </c>
      <c r="M1106" s="14" t="s">
        <v>7536</v>
      </c>
      <c r="N1106" s="16" t="s">
        <v>11666</v>
      </c>
      <c r="O1106" s="14" t="s">
        <v>7607</v>
      </c>
      <c r="P1106" s="14" t="s">
        <v>11667</v>
      </c>
      <c r="Q1106" s="16"/>
      <c r="R1106" s="14" t="s">
        <v>11668</v>
      </c>
      <c r="S1106" s="14" t="s">
        <v>11640</v>
      </c>
      <c r="T1106" s="15" t="n">
        <v>46290</v>
      </c>
      <c r="U1106" s="14" t="s">
        <v>168</v>
      </c>
    </row>
    <row r="1107" customFormat="false" ht="79.5" hidden="false" customHeight="true" outlineLevel="0" collapsed="false">
      <c r="A1107" s="14" t="str">
        <f aca="false">IF(B1107="","","ARG-"&amp;TEXT(ROW()-1,"0000"))</f>
        <v>ARG-1106</v>
      </c>
      <c r="B1107" s="14" t="s">
        <v>7061</v>
      </c>
      <c r="C1107" s="14" t="str">
        <f aca="false">IF(B1107="","",IF(LEFT(B1107,3)="INT","Intramuraal",IF(LEFT(B1107,3)="GVS","GVS","")))</f>
        <v>GVS</v>
      </c>
      <c r="D1107" s="14" t="str">
        <f aca="false">IF(B1107="","",IFERROR(INDEX(Intramuraal!$F:$F,MATCH(B1107,Intramuraal!$A:$A,0)),IFERROR(INDEX(GVS!$F:$F,MATCH(B1107,GVS!$A:$A,0)),"onbekend ID")))</f>
        <v>crovalimab (PiaSky®)</v>
      </c>
      <c r="E1107" s="15" t="n">
        <f aca="false">IF(B1107="","",IFERROR(IF(INDEX(Intramuraal!$C:$C,MATCH(B1107,Intramuraal!$A:$A,0))="","",INDEX(Intramuraal!$C:$C,MATCH(B1107,Intramuraal!$A:$A,0))),IFERROR(IF(INDEX(GVS!$C:$C,MATCH(B1107,GVS!$A:$A,0))="","",INDEX(GVS!$C:$C,MATCH(B1107,GVS!$A:$A,0))),"")))</f>
        <v>45849</v>
      </c>
      <c r="F1107" s="14" t="str">
        <f aca="false">IF(B1107="","",IFERROR(IF(INDEX(Intramuraal!$J:$J,MATCH(B1107,Intramuraal!$A:$A,0))="","",INDEX(Intramuraal!$J:$J,MATCH(B1107,Intramuraal!$A:$A,0))),IFERROR(IF(INDEX(GVS!$J:$J,MATCH(B1107,GVS!$A:$A,0))="","",INDEX(GVS!$J:$J,MATCH(B1107,GVS!$A:$A,0))),"")))</f>
        <v>Hematologie (benigne)</v>
      </c>
      <c r="G1107" s="14" t="str">
        <f aca="false">IF(B1107="","",IFERROR(IF(INDEX(Intramuraal!$N:$N,MATCH(B1107,Intramuraal!$A:$A,0))="","",INDEX(Intramuraal!$N:$N,MATCH(B1107,Intramuraal!$A:$A,0))),IFERROR(IF(INDEX(GVS!$N:$N,MATCH(B1107,GVS!$A:$A,0))="","",INDEX(GVS!$N:$N,MATCH(B1107,GVS!$A:$A,0))),"")))</f>
        <v>Niet-oncologisch (zie Indicatie)</v>
      </c>
      <c r="H1107" s="14" t="str">
        <f aca="false">IF(B1107="","",IFERROR(IF(INDEX(Intramuraal!$O:$O,MATCH(B1107,Intramuraal!$A:$A,0))="","",INDEX(Intramuraal!$O:$O,MATCH(B1107,Intramuraal!$A:$A,0))),IFERROR(IF(INDEX(GVS!$O:$O,MATCH(B1107,GVS!$A:$A,0))="","",INDEX(GVS!$O:$O,MATCH(B1107,GVS!$A:$A,0))),"")))</f>
        <v>1e lijn</v>
      </c>
      <c r="I1107" s="14" t="s">
        <v>7580</v>
      </c>
      <c r="J1107" s="14" t="s">
        <v>7604</v>
      </c>
      <c r="K1107" s="16" t="s">
        <v>11669</v>
      </c>
      <c r="L1107" s="14" t="s">
        <v>7566</v>
      </c>
      <c r="M1107" s="14" t="s">
        <v>7536</v>
      </c>
      <c r="N1107" s="16" t="s">
        <v>11670</v>
      </c>
      <c r="O1107" s="14" t="s">
        <v>7662</v>
      </c>
      <c r="P1107" s="14" t="s">
        <v>11671</v>
      </c>
      <c r="Q1107" s="16"/>
      <c r="R1107" s="14" t="s">
        <v>11672</v>
      </c>
      <c r="S1107" s="14" t="s">
        <v>11640</v>
      </c>
      <c r="T1107" s="15" t="n">
        <v>46290</v>
      </c>
      <c r="U1107" s="14" t="s">
        <v>168</v>
      </c>
    </row>
    <row r="1108" customFormat="false" ht="68.25" hidden="false" customHeight="true" outlineLevel="0" collapsed="false">
      <c r="A1108" s="14" t="str">
        <f aca="false">IF(B1108="","","ARG-"&amp;TEXT(ROW()-1,"0000"))</f>
        <v>ARG-1107</v>
      </c>
      <c r="B1108" s="14" t="s">
        <v>7061</v>
      </c>
      <c r="C1108" s="14" t="str">
        <f aca="false">IF(B1108="","",IF(LEFT(B1108,3)="INT","Intramuraal",IF(LEFT(B1108,3)="GVS","GVS","")))</f>
        <v>GVS</v>
      </c>
      <c r="D1108" s="14" t="str">
        <f aca="false">IF(B1108="","",IFERROR(INDEX(Intramuraal!$F:$F,MATCH(B1108,Intramuraal!$A:$A,0)),IFERROR(INDEX(GVS!$F:$F,MATCH(B1108,GVS!$A:$A,0)),"onbekend ID")))</f>
        <v>crovalimab (PiaSky®)</v>
      </c>
      <c r="E1108" s="15" t="n">
        <f aca="false">IF(B1108="","",IFERROR(IF(INDEX(Intramuraal!$C:$C,MATCH(B1108,Intramuraal!$A:$A,0))="","",INDEX(Intramuraal!$C:$C,MATCH(B1108,Intramuraal!$A:$A,0))),IFERROR(IF(INDEX(GVS!$C:$C,MATCH(B1108,GVS!$A:$A,0))="","",INDEX(GVS!$C:$C,MATCH(B1108,GVS!$A:$A,0))),"")))</f>
        <v>45849</v>
      </c>
      <c r="F1108" s="14" t="str">
        <f aca="false">IF(B1108="","",IFERROR(IF(INDEX(Intramuraal!$J:$J,MATCH(B1108,Intramuraal!$A:$A,0))="","",INDEX(Intramuraal!$J:$J,MATCH(B1108,Intramuraal!$A:$A,0))),IFERROR(IF(INDEX(GVS!$J:$J,MATCH(B1108,GVS!$A:$A,0))="","",INDEX(GVS!$J:$J,MATCH(B1108,GVS!$A:$A,0))),"")))</f>
        <v>Hematologie (benigne)</v>
      </c>
      <c r="G1108" s="14" t="str">
        <f aca="false">IF(B1108="","",IFERROR(IF(INDEX(Intramuraal!$N:$N,MATCH(B1108,Intramuraal!$A:$A,0))="","",INDEX(Intramuraal!$N:$N,MATCH(B1108,Intramuraal!$A:$A,0))),IFERROR(IF(INDEX(GVS!$N:$N,MATCH(B1108,GVS!$A:$A,0))="","",INDEX(GVS!$N:$N,MATCH(B1108,GVS!$A:$A,0))),"")))</f>
        <v>Niet-oncologisch (zie Indicatie)</v>
      </c>
      <c r="H1108" s="14" t="str">
        <f aca="false">IF(B1108="","",IFERROR(IF(INDEX(Intramuraal!$O:$O,MATCH(B1108,Intramuraal!$A:$A,0))="","",INDEX(Intramuraal!$O:$O,MATCH(B1108,Intramuraal!$A:$A,0))),IFERROR(IF(INDEX(GVS!$O:$O,MATCH(B1108,GVS!$A:$A,0))="","",INDEX(GVS!$O:$O,MATCH(B1108,GVS!$A:$A,0))),"")))</f>
        <v>1e lijn</v>
      </c>
      <c r="I1108" s="14" t="s">
        <v>7574</v>
      </c>
      <c r="J1108" s="14" t="s">
        <v>7621</v>
      </c>
      <c r="K1108" s="16" t="s">
        <v>11673</v>
      </c>
      <c r="L1108" s="14" t="s">
        <v>7566</v>
      </c>
      <c r="M1108" s="14" t="s">
        <v>7543</v>
      </c>
      <c r="N1108" s="16" t="s">
        <v>11674</v>
      </c>
      <c r="O1108" s="14" t="s">
        <v>7607</v>
      </c>
      <c r="P1108" s="14" t="s">
        <v>11675</v>
      </c>
      <c r="Q1108" s="16"/>
      <c r="R1108" s="14" t="s">
        <v>11676</v>
      </c>
      <c r="S1108" s="14" t="s">
        <v>11640</v>
      </c>
      <c r="T1108" s="15" t="n">
        <v>46290</v>
      </c>
      <c r="U1108" s="14" t="s">
        <v>168</v>
      </c>
    </row>
    <row r="1109" customFormat="false" ht="90.75" hidden="false" customHeight="true" outlineLevel="0" collapsed="false">
      <c r="A1109" s="14" t="str">
        <f aca="false">IF(B1109="","","ARG-"&amp;TEXT(ROW()-1,"0000"))</f>
        <v>ARG-1108</v>
      </c>
      <c r="B1109" s="14" t="s">
        <v>7078</v>
      </c>
      <c r="C1109" s="14" t="str">
        <f aca="false">IF(B1109="","",IF(LEFT(B1109,3)="INT","Intramuraal",IF(LEFT(B1109,3)="GVS","GVS","")))</f>
        <v>GVS</v>
      </c>
      <c r="D1109" s="14" t="str">
        <f aca="false">IF(B1109="","",IFERROR(INDEX(Intramuraal!$F:$F,MATCH(B1109,Intramuraal!$A:$A,0)),IFERROR(INDEX(GVS!$F:$F,MATCH(B1109,GVS!$A:$A,0)),"onbekend ID")))</f>
        <v>omaveloxolon (Skyclarys®)</v>
      </c>
      <c r="E1109" s="15" t="n">
        <f aca="false">IF(B1109="","",IFERROR(IF(INDEX(Intramuraal!$C:$C,MATCH(B1109,Intramuraal!$A:$A,0))="","",INDEX(Intramuraal!$C:$C,MATCH(B1109,Intramuraal!$A:$A,0))),IFERROR(IF(INDEX(GVS!$C:$C,MATCH(B1109,GVS!$A:$A,0))="","",INDEX(GVS!$C:$C,MATCH(B1109,GVS!$A:$A,0))),"")))</f>
        <v>45869</v>
      </c>
      <c r="F1109" s="14" t="str">
        <f aca="false">IF(B1109="","",IFERROR(IF(INDEX(Intramuraal!$J:$J,MATCH(B1109,Intramuraal!$A:$A,0))="","",INDEX(Intramuraal!$J:$J,MATCH(B1109,Intramuraal!$A:$A,0))),IFERROR(IF(INDEX(GVS!$J:$J,MATCH(B1109,GVS!$A:$A,0))="","",INDEX(GVS!$J:$J,MATCH(B1109,GVS!$A:$A,0))),"")))</f>
        <v>Neurologie</v>
      </c>
      <c r="G1109" s="14" t="str">
        <f aca="false">IF(B1109="","",IFERROR(IF(INDEX(Intramuraal!$N:$N,MATCH(B1109,Intramuraal!$A:$A,0))="","",INDEX(Intramuraal!$N:$N,MATCH(B1109,Intramuraal!$A:$A,0))),IFERROR(IF(INDEX(GVS!$N:$N,MATCH(B1109,GVS!$A:$A,0))="","",INDEX(GVS!$N:$N,MATCH(B1109,GVS!$A:$A,0))),"")))</f>
        <v>Niet-oncologisch (zie Indicatie)</v>
      </c>
      <c r="H1109" s="14" t="str">
        <f aca="false">IF(B1109="","",IFERROR(IF(INDEX(Intramuraal!$O:$O,MATCH(B1109,Intramuraal!$A:$A,0))="","",INDEX(Intramuraal!$O:$O,MATCH(B1109,Intramuraal!$A:$A,0))),IFERROR(IF(INDEX(GVS!$O:$O,MATCH(B1109,GVS!$A:$A,0))="","",INDEX(GVS!$O:$O,MATCH(B1109,GVS!$A:$A,0))),"")))</f>
        <v>1e lijn</v>
      </c>
      <c r="I1109" s="14" t="s">
        <v>7532</v>
      </c>
      <c r="J1109" s="14" t="s">
        <v>7678</v>
      </c>
      <c r="K1109" s="16" t="s">
        <v>11677</v>
      </c>
      <c r="L1109" s="14" t="s">
        <v>7535</v>
      </c>
      <c r="M1109" s="14" t="s">
        <v>7536</v>
      </c>
      <c r="N1109" s="16" t="s">
        <v>11678</v>
      </c>
      <c r="O1109" s="14" t="s">
        <v>7633</v>
      </c>
      <c r="P1109" s="14" t="s">
        <v>11679</v>
      </c>
      <c r="Q1109" s="16"/>
      <c r="R1109" s="14" t="s">
        <v>11680</v>
      </c>
      <c r="S1109" s="14" t="s">
        <v>11640</v>
      </c>
      <c r="T1109" s="15" t="n">
        <v>46290</v>
      </c>
      <c r="U1109" s="14" t="s">
        <v>168</v>
      </c>
    </row>
    <row r="1110" customFormat="false" ht="68.25" hidden="false" customHeight="true" outlineLevel="0" collapsed="false">
      <c r="A1110" s="14" t="str">
        <f aca="false">IF(B1110="","","ARG-"&amp;TEXT(ROW()-1,"0000"))</f>
        <v>ARG-1109</v>
      </c>
      <c r="B1110" s="14" t="s">
        <v>7078</v>
      </c>
      <c r="C1110" s="14" t="str">
        <f aca="false">IF(B1110="","",IF(LEFT(B1110,3)="INT","Intramuraal",IF(LEFT(B1110,3)="GVS","GVS","")))</f>
        <v>GVS</v>
      </c>
      <c r="D1110" s="14" t="str">
        <f aca="false">IF(B1110="","",IFERROR(INDEX(Intramuraal!$F:$F,MATCH(B1110,Intramuraal!$A:$A,0)),IFERROR(INDEX(GVS!$F:$F,MATCH(B1110,GVS!$A:$A,0)),"onbekend ID")))</f>
        <v>omaveloxolon (Skyclarys®)</v>
      </c>
      <c r="E1110" s="15" t="n">
        <f aca="false">IF(B1110="","",IFERROR(IF(INDEX(Intramuraal!$C:$C,MATCH(B1110,Intramuraal!$A:$A,0))="","",INDEX(Intramuraal!$C:$C,MATCH(B1110,Intramuraal!$A:$A,0))),IFERROR(IF(INDEX(GVS!$C:$C,MATCH(B1110,GVS!$A:$A,0))="","",INDEX(GVS!$C:$C,MATCH(B1110,GVS!$A:$A,0))),"")))</f>
        <v>45869</v>
      </c>
      <c r="F1110" s="14" t="str">
        <f aca="false">IF(B1110="","",IFERROR(IF(INDEX(Intramuraal!$J:$J,MATCH(B1110,Intramuraal!$A:$A,0))="","",INDEX(Intramuraal!$J:$J,MATCH(B1110,Intramuraal!$A:$A,0))),IFERROR(IF(INDEX(GVS!$J:$J,MATCH(B1110,GVS!$A:$A,0))="","",INDEX(GVS!$J:$J,MATCH(B1110,GVS!$A:$A,0))),"")))</f>
        <v>Neurologie</v>
      </c>
      <c r="G1110" s="14" t="str">
        <f aca="false">IF(B1110="","",IFERROR(IF(INDEX(Intramuraal!$N:$N,MATCH(B1110,Intramuraal!$A:$A,0))="","",INDEX(Intramuraal!$N:$N,MATCH(B1110,Intramuraal!$A:$A,0))),IFERROR(IF(INDEX(GVS!$N:$N,MATCH(B1110,GVS!$A:$A,0))="","",INDEX(GVS!$N:$N,MATCH(B1110,GVS!$A:$A,0))),"")))</f>
        <v>Niet-oncologisch (zie Indicatie)</v>
      </c>
      <c r="H1110" s="14" t="str">
        <f aca="false">IF(B1110="","",IFERROR(IF(INDEX(Intramuraal!$O:$O,MATCH(B1110,Intramuraal!$A:$A,0))="","",INDEX(Intramuraal!$O:$O,MATCH(B1110,Intramuraal!$A:$A,0))),IFERROR(IF(INDEX(GVS!$O:$O,MATCH(B1110,GVS!$A:$A,0))="","",INDEX(GVS!$O:$O,MATCH(B1110,GVS!$A:$A,0))),"")))</f>
        <v>1e lijn</v>
      </c>
      <c r="I1110" s="14" t="s">
        <v>7580</v>
      </c>
      <c r="J1110" s="14" t="s">
        <v>7604</v>
      </c>
      <c r="K1110" s="16" t="s">
        <v>11681</v>
      </c>
      <c r="L1110" s="14" t="s">
        <v>7586</v>
      </c>
      <c r="M1110" s="14" t="s">
        <v>7536</v>
      </c>
      <c r="N1110" s="16" t="s">
        <v>11682</v>
      </c>
      <c r="O1110" s="14" t="s">
        <v>7607</v>
      </c>
      <c r="P1110" s="14" t="s">
        <v>11683</v>
      </c>
      <c r="Q1110" s="16"/>
      <c r="R1110" s="14" t="s">
        <v>11684</v>
      </c>
      <c r="S1110" s="14" t="s">
        <v>11640</v>
      </c>
      <c r="T1110" s="15" t="n">
        <v>46290</v>
      </c>
      <c r="U1110" s="14" t="s">
        <v>168</v>
      </c>
    </row>
    <row r="1111" customFormat="false" ht="90.75" hidden="false" customHeight="true" outlineLevel="0" collapsed="false">
      <c r="A1111" s="14" t="str">
        <f aca="false">IF(B1111="","","ARG-"&amp;TEXT(ROW()-1,"0000"))</f>
        <v>ARG-1110</v>
      </c>
      <c r="B1111" s="14" t="s">
        <v>7078</v>
      </c>
      <c r="C1111" s="14" t="str">
        <f aca="false">IF(B1111="","",IF(LEFT(B1111,3)="INT","Intramuraal",IF(LEFT(B1111,3)="GVS","GVS","")))</f>
        <v>GVS</v>
      </c>
      <c r="D1111" s="14" t="str">
        <f aca="false">IF(B1111="","",IFERROR(INDEX(Intramuraal!$F:$F,MATCH(B1111,Intramuraal!$A:$A,0)),IFERROR(INDEX(GVS!$F:$F,MATCH(B1111,GVS!$A:$A,0)),"onbekend ID")))</f>
        <v>omaveloxolon (Skyclarys®)</v>
      </c>
      <c r="E1111" s="15" t="n">
        <f aca="false">IF(B1111="","",IFERROR(IF(INDEX(Intramuraal!$C:$C,MATCH(B1111,Intramuraal!$A:$A,0))="","",INDEX(Intramuraal!$C:$C,MATCH(B1111,Intramuraal!$A:$A,0))),IFERROR(IF(INDEX(GVS!$C:$C,MATCH(B1111,GVS!$A:$A,0))="","",INDEX(GVS!$C:$C,MATCH(B1111,GVS!$A:$A,0))),"")))</f>
        <v>45869</v>
      </c>
      <c r="F1111" s="14" t="str">
        <f aca="false">IF(B1111="","",IFERROR(IF(INDEX(Intramuraal!$J:$J,MATCH(B1111,Intramuraal!$A:$A,0))="","",INDEX(Intramuraal!$J:$J,MATCH(B1111,Intramuraal!$A:$A,0))),IFERROR(IF(INDEX(GVS!$J:$J,MATCH(B1111,GVS!$A:$A,0))="","",INDEX(GVS!$J:$J,MATCH(B1111,GVS!$A:$A,0))),"")))</f>
        <v>Neurologie</v>
      </c>
      <c r="G1111" s="14" t="str">
        <f aca="false">IF(B1111="","",IFERROR(IF(INDEX(Intramuraal!$N:$N,MATCH(B1111,Intramuraal!$A:$A,0))="","",INDEX(Intramuraal!$N:$N,MATCH(B1111,Intramuraal!$A:$A,0))),IFERROR(IF(INDEX(GVS!$N:$N,MATCH(B1111,GVS!$A:$A,0))="","",INDEX(GVS!$N:$N,MATCH(B1111,GVS!$A:$A,0))),"")))</f>
        <v>Niet-oncologisch (zie Indicatie)</v>
      </c>
      <c r="H1111" s="14" t="str">
        <f aca="false">IF(B1111="","",IFERROR(IF(INDEX(Intramuraal!$O:$O,MATCH(B1111,Intramuraal!$A:$A,0))="","",INDEX(Intramuraal!$O:$O,MATCH(B1111,Intramuraal!$A:$A,0))),IFERROR(IF(INDEX(GVS!$O:$O,MATCH(B1111,GVS!$A:$A,0))="","",INDEX(GVS!$O:$O,MATCH(B1111,GVS!$A:$A,0))),"")))</f>
        <v>1e lijn</v>
      </c>
      <c r="I1111" s="14" t="s">
        <v>7574</v>
      </c>
      <c r="J1111" s="14" t="s">
        <v>7575</v>
      </c>
      <c r="K1111" s="16" t="s">
        <v>11685</v>
      </c>
      <c r="L1111" s="14" t="s">
        <v>7566</v>
      </c>
      <c r="M1111" s="14" t="s">
        <v>7543</v>
      </c>
      <c r="N1111" s="16" t="s">
        <v>11686</v>
      </c>
      <c r="O1111" s="14" t="s">
        <v>7607</v>
      </c>
      <c r="P1111" s="14" t="s">
        <v>11687</v>
      </c>
      <c r="Q1111" s="16"/>
      <c r="R1111" s="14" t="s">
        <v>11688</v>
      </c>
      <c r="S1111" s="14" t="s">
        <v>11640</v>
      </c>
      <c r="T1111" s="15" t="n">
        <v>46290</v>
      </c>
      <c r="U1111" s="14" t="s">
        <v>168</v>
      </c>
    </row>
    <row r="1112" customFormat="false" ht="90.75" hidden="false" customHeight="true" outlineLevel="0" collapsed="false">
      <c r="A1112" s="14" t="str">
        <f aca="false">IF(B1112="","","ARG-"&amp;TEXT(ROW()-1,"0000"))</f>
        <v>ARG-1111</v>
      </c>
      <c r="B1112" s="14" t="s">
        <v>7201</v>
      </c>
      <c r="C1112" s="14" t="str">
        <f aca="false">IF(B1112="","",IF(LEFT(B1112,3)="INT","Intramuraal",IF(LEFT(B1112,3)="GVS","GVS","")))</f>
        <v>GVS</v>
      </c>
      <c r="D1112" s="14" t="str">
        <f aca="false">IF(B1112="","",IFERROR(INDEX(Intramuraal!$F:$F,MATCH(B1112,Intramuraal!$A:$A,0)),IFERROR(INDEX(GVS!$F:$F,MATCH(B1112,GVS!$A:$A,0)),"onbekend ID")))</f>
        <v>elexacaftor/tezacaftor/ivacaftor (Kaftrio®) met ivacaftor (Kalydeco®)</v>
      </c>
      <c r="E1112" s="15" t="n">
        <f aca="false">IF(B1112="","",IFERROR(IF(INDEX(Intramuraal!$C:$C,MATCH(B1112,Intramuraal!$A:$A,0))="","",INDEX(Intramuraal!$C:$C,MATCH(B1112,Intramuraal!$A:$A,0))),IFERROR(IF(INDEX(GVS!$C:$C,MATCH(B1112,GVS!$A:$A,0))="","",INDEX(GVS!$C:$C,MATCH(B1112,GVS!$A:$A,0))),"")))</f>
        <v>45961</v>
      </c>
      <c r="F1112" s="14" t="str">
        <f aca="false">IF(B1112="","",IFERROR(IF(INDEX(Intramuraal!$J:$J,MATCH(B1112,Intramuraal!$A:$A,0))="","",INDEX(Intramuraal!$J:$J,MATCH(B1112,Intramuraal!$A:$A,0))),IFERROR(IF(INDEX(GVS!$J:$J,MATCH(B1112,GVS!$A:$A,0))="","",INDEX(GVS!$J:$J,MATCH(B1112,GVS!$A:$A,0))),"")))</f>
        <v>Hart / vaat / long</v>
      </c>
      <c r="G1112" s="14" t="str">
        <f aca="false">IF(B1112="","",IFERROR(IF(INDEX(Intramuraal!$N:$N,MATCH(B1112,Intramuraal!$A:$A,0))="","",INDEX(Intramuraal!$N:$N,MATCH(B1112,Intramuraal!$A:$A,0))),IFERROR(IF(INDEX(GVS!$N:$N,MATCH(B1112,GVS!$A:$A,0))="","",INDEX(GVS!$N:$N,MATCH(B1112,GVS!$A:$A,0))),"")))</f>
        <v>Niet-oncologisch (zie Indicatie)</v>
      </c>
      <c r="H1112" s="14" t="str">
        <f aca="false">IF(B1112="","",IFERROR(IF(INDEX(Intramuraal!$O:$O,MATCH(B1112,Intramuraal!$A:$A,0))="","",INDEX(Intramuraal!$O:$O,MATCH(B1112,Intramuraal!$A:$A,0))),IFERROR(IF(INDEX(GVS!$O:$O,MATCH(B1112,GVS!$A:$A,0))="","",INDEX(GVS!$O:$O,MATCH(B1112,GVS!$A:$A,0))),"")))</f>
        <v>Meerdere lijnen / indicatiebreed</v>
      </c>
      <c r="I1112" s="14" t="s">
        <v>7532</v>
      </c>
      <c r="J1112" s="14" t="s">
        <v>7599</v>
      </c>
      <c r="K1112" s="16" t="s">
        <v>11689</v>
      </c>
      <c r="L1112" s="14" t="s">
        <v>7535</v>
      </c>
      <c r="M1112" s="14" t="s">
        <v>7536</v>
      </c>
      <c r="N1112" s="16" t="s">
        <v>11690</v>
      </c>
      <c r="O1112" s="14" t="s">
        <v>7633</v>
      </c>
      <c r="P1112" s="14" t="s">
        <v>11691</v>
      </c>
      <c r="Q1112" s="16"/>
      <c r="R1112" s="14" t="s">
        <v>11692</v>
      </c>
      <c r="S1112" s="14" t="s">
        <v>11640</v>
      </c>
      <c r="T1112" s="15" t="n">
        <v>46290</v>
      </c>
      <c r="U1112" s="14" t="s">
        <v>168</v>
      </c>
    </row>
    <row r="1113" customFormat="false" ht="102" hidden="false" customHeight="true" outlineLevel="0" collapsed="false">
      <c r="A1113" s="14" t="str">
        <f aca="false">IF(B1113="","","ARG-"&amp;TEXT(ROW()-1,"0000"))</f>
        <v>ARG-1112</v>
      </c>
      <c r="B1113" s="14" t="s">
        <v>7201</v>
      </c>
      <c r="C1113" s="14" t="str">
        <f aca="false">IF(B1113="","",IF(LEFT(B1113,3)="INT","Intramuraal",IF(LEFT(B1113,3)="GVS","GVS","")))</f>
        <v>GVS</v>
      </c>
      <c r="D1113" s="14" t="str">
        <f aca="false">IF(B1113="","",IFERROR(INDEX(Intramuraal!$F:$F,MATCH(B1113,Intramuraal!$A:$A,0)),IFERROR(INDEX(GVS!$F:$F,MATCH(B1113,GVS!$A:$A,0)),"onbekend ID")))</f>
        <v>elexacaftor/tezacaftor/ivacaftor (Kaftrio®) met ivacaftor (Kalydeco®)</v>
      </c>
      <c r="E1113" s="15" t="n">
        <f aca="false">IF(B1113="","",IFERROR(IF(INDEX(Intramuraal!$C:$C,MATCH(B1113,Intramuraal!$A:$A,0))="","",INDEX(Intramuraal!$C:$C,MATCH(B1113,Intramuraal!$A:$A,0))),IFERROR(IF(INDEX(GVS!$C:$C,MATCH(B1113,GVS!$A:$A,0))="","",INDEX(GVS!$C:$C,MATCH(B1113,GVS!$A:$A,0))),"")))</f>
        <v>45961</v>
      </c>
      <c r="F1113" s="14" t="str">
        <f aca="false">IF(B1113="","",IFERROR(IF(INDEX(Intramuraal!$J:$J,MATCH(B1113,Intramuraal!$A:$A,0))="","",INDEX(Intramuraal!$J:$J,MATCH(B1113,Intramuraal!$A:$A,0))),IFERROR(IF(INDEX(GVS!$J:$J,MATCH(B1113,GVS!$A:$A,0))="","",INDEX(GVS!$J:$J,MATCH(B1113,GVS!$A:$A,0))),"")))</f>
        <v>Hart / vaat / long</v>
      </c>
      <c r="G1113" s="14" t="str">
        <f aca="false">IF(B1113="","",IFERROR(IF(INDEX(Intramuraal!$N:$N,MATCH(B1113,Intramuraal!$A:$A,0))="","",INDEX(Intramuraal!$N:$N,MATCH(B1113,Intramuraal!$A:$A,0))),IFERROR(IF(INDEX(GVS!$N:$N,MATCH(B1113,GVS!$A:$A,0))="","",INDEX(GVS!$N:$N,MATCH(B1113,GVS!$A:$A,0))),"")))</f>
        <v>Niet-oncologisch (zie Indicatie)</v>
      </c>
      <c r="H1113" s="14" t="str">
        <f aca="false">IF(B1113="","",IFERROR(IF(INDEX(Intramuraal!$O:$O,MATCH(B1113,Intramuraal!$A:$A,0))="","",INDEX(Intramuraal!$O:$O,MATCH(B1113,Intramuraal!$A:$A,0))),IFERROR(IF(INDEX(GVS!$O:$O,MATCH(B1113,GVS!$A:$A,0))="","",INDEX(GVS!$O:$O,MATCH(B1113,GVS!$A:$A,0))),"")))</f>
        <v>Meerdere lijnen / indicatiebreed</v>
      </c>
      <c r="I1113" s="14" t="s">
        <v>7580</v>
      </c>
      <c r="J1113" s="14" t="s">
        <v>7554</v>
      </c>
      <c r="K1113" s="16" t="s">
        <v>11693</v>
      </c>
      <c r="L1113" s="14" t="s">
        <v>7586</v>
      </c>
      <c r="M1113" s="14" t="s">
        <v>7536</v>
      </c>
      <c r="N1113" s="16" t="s">
        <v>11694</v>
      </c>
      <c r="O1113" s="14" t="s">
        <v>7784</v>
      </c>
      <c r="P1113" s="14" t="s">
        <v>11695</v>
      </c>
      <c r="Q1113" s="16"/>
      <c r="R1113" s="14" t="s">
        <v>11696</v>
      </c>
      <c r="S1113" s="14" t="s">
        <v>11640</v>
      </c>
      <c r="T1113" s="15" t="n">
        <v>46290</v>
      </c>
      <c r="U1113" s="14" t="s">
        <v>168</v>
      </c>
    </row>
    <row r="1114" customFormat="false" ht="90.75" hidden="false" customHeight="true" outlineLevel="0" collapsed="false">
      <c r="A1114" s="14" t="str">
        <f aca="false">IF(B1114="","","ARG-"&amp;TEXT(ROW()-1,"0000"))</f>
        <v>ARG-1113</v>
      </c>
      <c r="B1114" s="14" t="s">
        <v>7201</v>
      </c>
      <c r="C1114" s="14" t="str">
        <f aca="false">IF(B1114="","",IF(LEFT(B1114,3)="INT","Intramuraal",IF(LEFT(B1114,3)="GVS","GVS","")))</f>
        <v>GVS</v>
      </c>
      <c r="D1114" s="14" t="str">
        <f aca="false">IF(B1114="","",IFERROR(INDEX(Intramuraal!$F:$F,MATCH(B1114,Intramuraal!$A:$A,0)),IFERROR(INDEX(GVS!$F:$F,MATCH(B1114,GVS!$A:$A,0)),"onbekend ID")))</f>
        <v>elexacaftor/tezacaftor/ivacaftor (Kaftrio®) met ivacaftor (Kalydeco®)</v>
      </c>
      <c r="E1114" s="15" t="n">
        <f aca="false">IF(B1114="","",IFERROR(IF(INDEX(Intramuraal!$C:$C,MATCH(B1114,Intramuraal!$A:$A,0))="","",INDEX(Intramuraal!$C:$C,MATCH(B1114,Intramuraal!$A:$A,0))),IFERROR(IF(INDEX(GVS!$C:$C,MATCH(B1114,GVS!$A:$A,0))="","",INDEX(GVS!$C:$C,MATCH(B1114,GVS!$A:$A,0))),"")))</f>
        <v>45961</v>
      </c>
      <c r="F1114" s="14" t="str">
        <f aca="false">IF(B1114="","",IFERROR(IF(INDEX(Intramuraal!$J:$J,MATCH(B1114,Intramuraal!$A:$A,0))="","",INDEX(Intramuraal!$J:$J,MATCH(B1114,Intramuraal!$A:$A,0))),IFERROR(IF(INDEX(GVS!$J:$J,MATCH(B1114,GVS!$A:$A,0))="","",INDEX(GVS!$J:$J,MATCH(B1114,GVS!$A:$A,0))),"")))</f>
        <v>Hart / vaat / long</v>
      </c>
      <c r="G1114" s="14" t="str">
        <f aca="false">IF(B1114="","",IFERROR(IF(INDEX(Intramuraal!$N:$N,MATCH(B1114,Intramuraal!$A:$A,0))="","",INDEX(Intramuraal!$N:$N,MATCH(B1114,Intramuraal!$A:$A,0))),IFERROR(IF(INDEX(GVS!$N:$N,MATCH(B1114,GVS!$A:$A,0))="","",INDEX(GVS!$N:$N,MATCH(B1114,GVS!$A:$A,0))),"")))</f>
        <v>Niet-oncologisch (zie Indicatie)</v>
      </c>
      <c r="H1114" s="14" t="str">
        <f aca="false">IF(B1114="","",IFERROR(IF(INDEX(Intramuraal!$O:$O,MATCH(B1114,Intramuraal!$A:$A,0))="","",INDEX(Intramuraal!$O:$O,MATCH(B1114,Intramuraal!$A:$A,0))),IFERROR(IF(INDEX(GVS!$O:$O,MATCH(B1114,GVS!$A:$A,0))="","",INDEX(GVS!$O:$O,MATCH(B1114,GVS!$A:$A,0))),"")))</f>
        <v>Meerdere lijnen / indicatiebreed</v>
      </c>
      <c r="I1114" s="14" t="s">
        <v>7617</v>
      </c>
      <c r="J1114" s="14" t="s">
        <v>7604</v>
      </c>
      <c r="K1114" s="16" t="s">
        <v>11697</v>
      </c>
      <c r="L1114" s="14" t="s">
        <v>7566</v>
      </c>
      <c r="M1114" s="14" t="s">
        <v>7536</v>
      </c>
      <c r="N1114" s="16" t="s">
        <v>11698</v>
      </c>
      <c r="O1114" s="14" t="s">
        <v>7607</v>
      </c>
      <c r="P1114" s="14" t="s">
        <v>11699</v>
      </c>
      <c r="Q1114" s="16"/>
      <c r="R1114" s="14" t="s">
        <v>11700</v>
      </c>
      <c r="S1114" s="14" t="s">
        <v>11640</v>
      </c>
      <c r="T1114" s="15" t="n">
        <v>46290</v>
      </c>
      <c r="U1114" s="14" t="s">
        <v>168</v>
      </c>
    </row>
    <row r="1115" customFormat="false" ht="68.25" hidden="false" customHeight="true" outlineLevel="0" collapsed="false">
      <c r="A1115" s="14" t="str">
        <f aca="false">IF(B1115="","","ARG-"&amp;TEXT(ROW()-1,"0000"))</f>
        <v>ARG-1114</v>
      </c>
      <c r="B1115" s="14" t="s">
        <v>7201</v>
      </c>
      <c r="C1115" s="14" t="str">
        <f aca="false">IF(B1115="","",IF(LEFT(B1115,3)="INT","Intramuraal",IF(LEFT(B1115,3)="GVS","GVS","")))</f>
        <v>GVS</v>
      </c>
      <c r="D1115" s="14" t="str">
        <f aca="false">IF(B1115="","",IFERROR(INDEX(Intramuraal!$F:$F,MATCH(B1115,Intramuraal!$A:$A,0)),IFERROR(INDEX(GVS!$F:$F,MATCH(B1115,GVS!$A:$A,0)),"onbekend ID")))</f>
        <v>elexacaftor/tezacaftor/ivacaftor (Kaftrio®) met ivacaftor (Kalydeco®)</v>
      </c>
      <c r="E1115" s="15" t="n">
        <f aca="false">IF(B1115="","",IFERROR(IF(INDEX(Intramuraal!$C:$C,MATCH(B1115,Intramuraal!$A:$A,0))="","",INDEX(Intramuraal!$C:$C,MATCH(B1115,Intramuraal!$A:$A,0))),IFERROR(IF(INDEX(GVS!$C:$C,MATCH(B1115,GVS!$A:$A,0))="","",INDEX(GVS!$C:$C,MATCH(B1115,GVS!$A:$A,0))),"")))</f>
        <v>45961</v>
      </c>
      <c r="F1115" s="14" t="str">
        <f aca="false">IF(B1115="","",IFERROR(IF(INDEX(Intramuraal!$J:$J,MATCH(B1115,Intramuraal!$A:$A,0))="","",INDEX(Intramuraal!$J:$J,MATCH(B1115,Intramuraal!$A:$A,0))),IFERROR(IF(INDEX(GVS!$J:$J,MATCH(B1115,GVS!$A:$A,0))="","",INDEX(GVS!$J:$J,MATCH(B1115,GVS!$A:$A,0))),"")))</f>
        <v>Hart / vaat / long</v>
      </c>
      <c r="G1115" s="14" t="str">
        <f aca="false">IF(B1115="","",IFERROR(IF(INDEX(Intramuraal!$N:$N,MATCH(B1115,Intramuraal!$A:$A,0))="","",INDEX(Intramuraal!$N:$N,MATCH(B1115,Intramuraal!$A:$A,0))),IFERROR(IF(INDEX(GVS!$N:$N,MATCH(B1115,GVS!$A:$A,0))="","",INDEX(GVS!$N:$N,MATCH(B1115,GVS!$A:$A,0))),"")))</f>
        <v>Niet-oncologisch (zie Indicatie)</v>
      </c>
      <c r="H1115" s="14" t="str">
        <f aca="false">IF(B1115="","",IFERROR(IF(INDEX(Intramuraal!$O:$O,MATCH(B1115,Intramuraal!$A:$A,0))="","",INDEX(Intramuraal!$O:$O,MATCH(B1115,Intramuraal!$A:$A,0))),IFERROR(IF(INDEX(GVS!$O:$O,MATCH(B1115,GVS!$A:$A,0))="","",INDEX(GVS!$O:$O,MATCH(B1115,GVS!$A:$A,0))),"")))</f>
        <v>Meerdere lijnen / indicatiebreed</v>
      </c>
      <c r="I1115" s="14" t="s">
        <v>7574</v>
      </c>
      <c r="J1115" s="14" t="s">
        <v>7575</v>
      </c>
      <c r="K1115" s="16" t="s">
        <v>11701</v>
      </c>
      <c r="L1115" s="14" t="s">
        <v>7566</v>
      </c>
      <c r="M1115" s="14" t="s">
        <v>7543</v>
      </c>
      <c r="N1115" s="16" t="s">
        <v>11702</v>
      </c>
      <c r="O1115" s="14" t="s">
        <v>7607</v>
      </c>
      <c r="P1115" s="14" t="s">
        <v>11703</v>
      </c>
      <c r="Q1115" s="16"/>
      <c r="R1115" s="14" t="s">
        <v>11704</v>
      </c>
      <c r="S1115" s="14" t="s">
        <v>11640</v>
      </c>
      <c r="T1115" s="15" t="n">
        <v>46290</v>
      </c>
      <c r="U1115" s="14" t="s">
        <v>168</v>
      </c>
    </row>
    <row r="1116" customFormat="false" ht="79.5" hidden="false" customHeight="true" outlineLevel="0" collapsed="false">
      <c r="A1116" s="14" t="str">
        <f aca="false">IF(B1116="","","ARG-"&amp;TEXT(ROW()-1,"0000"))</f>
        <v>ARG-1115</v>
      </c>
      <c r="B1116" s="14" t="s">
        <v>7220</v>
      </c>
      <c r="C1116" s="14" t="str">
        <f aca="false">IF(B1116="","",IF(LEFT(B1116,3)="INT","Intramuraal",IF(LEFT(B1116,3)="GVS","GVS","")))</f>
        <v>GVS</v>
      </c>
      <c r="D1116" s="14" t="str">
        <f aca="false">IF(B1116="","",IFERROR(INDEX(Intramuraal!$F:$F,MATCH(B1116,Intramuraal!$A:$A,0)),IFERROR(INDEX(GVS!$F:$F,MATCH(B1116,GVS!$A:$A,0)),"onbekend ID")))</f>
        <v>pitolisant (Ozawade®)</v>
      </c>
      <c r="E1116" s="15" t="n">
        <f aca="false">IF(B1116="","",IFERROR(IF(INDEX(Intramuraal!$C:$C,MATCH(B1116,Intramuraal!$A:$A,0))="","",INDEX(Intramuraal!$C:$C,MATCH(B1116,Intramuraal!$A:$A,0))),IFERROR(IF(INDEX(GVS!$C:$C,MATCH(B1116,GVS!$A:$A,0))="","",INDEX(GVS!$C:$C,MATCH(B1116,GVS!$A:$A,0))),"")))</f>
        <v>45966</v>
      </c>
      <c r="F1116" s="14" t="str">
        <f aca="false">IF(B1116="","",IFERROR(IF(INDEX(Intramuraal!$J:$J,MATCH(B1116,Intramuraal!$A:$A,0))="","",INDEX(Intramuraal!$J:$J,MATCH(B1116,Intramuraal!$A:$A,0))),IFERROR(IF(INDEX(GVS!$J:$J,MATCH(B1116,GVS!$A:$A,0))="","",INDEX(GVS!$J:$J,MATCH(B1116,GVS!$A:$A,0))),"")))</f>
        <v>Neurologie</v>
      </c>
      <c r="G1116" s="14" t="str">
        <f aca="false">IF(B1116="","",IFERROR(IF(INDEX(Intramuraal!$N:$N,MATCH(B1116,Intramuraal!$A:$A,0))="","",INDEX(Intramuraal!$N:$N,MATCH(B1116,Intramuraal!$A:$A,0))),IFERROR(IF(INDEX(GVS!$N:$N,MATCH(B1116,GVS!$A:$A,0))="","",INDEX(GVS!$N:$N,MATCH(B1116,GVS!$A:$A,0))),"")))</f>
        <v>Niet-oncologisch (zie Indicatie)</v>
      </c>
      <c r="H1116" s="14" t="str">
        <f aca="false">IF(B1116="","",IFERROR(IF(INDEX(Intramuraal!$O:$O,MATCH(B1116,Intramuraal!$A:$A,0))="","",INDEX(Intramuraal!$O:$O,MATCH(B1116,Intramuraal!$A:$A,0))),IFERROR(IF(INDEX(GVS!$O:$O,MATCH(B1116,GVS!$A:$A,0))="","",INDEX(GVS!$O:$O,MATCH(B1116,GVS!$A:$A,0))),"")))</f>
        <v>2e lijn</v>
      </c>
      <c r="I1116" s="14" t="s">
        <v>7532</v>
      </c>
      <c r="J1116" s="14" t="s">
        <v>7533</v>
      </c>
      <c r="K1116" s="16" t="s">
        <v>11705</v>
      </c>
      <c r="L1116" s="14" t="s">
        <v>7535</v>
      </c>
      <c r="M1116" s="14" t="s">
        <v>7536</v>
      </c>
      <c r="N1116" s="16" t="s">
        <v>11706</v>
      </c>
      <c r="O1116" s="14" t="s">
        <v>7633</v>
      </c>
      <c r="P1116" s="14" t="s">
        <v>11707</v>
      </c>
      <c r="Q1116" s="16"/>
      <c r="R1116" s="14" t="s">
        <v>11708</v>
      </c>
      <c r="S1116" s="14" t="s">
        <v>11709</v>
      </c>
      <c r="T1116" s="15" t="n">
        <v>46290</v>
      </c>
      <c r="U1116" s="14" t="s">
        <v>168</v>
      </c>
    </row>
    <row r="1117" customFormat="false" ht="79.5" hidden="false" customHeight="true" outlineLevel="0" collapsed="false">
      <c r="A1117" s="14" t="str">
        <f aca="false">IF(B1117="","","ARG-"&amp;TEXT(ROW()-1,"0000"))</f>
        <v>ARG-1116</v>
      </c>
      <c r="B1117" s="14" t="s">
        <v>7220</v>
      </c>
      <c r="C1117" s="14" t="str">
        <f aca="false">IF(B1117="","",IF(LEFT(B1117,3)="INT","Intramuraal",IF(LEFT(B1117,3)="GVS","GVS","")))</f>
        <v>GVS</v>
      </c>
      <c r="D1117" s="14" t="str">
        <f aca="false">IF(B1117="","",IFERROR(INDEX(Intramuraal!$F:$F,MATCH(B1117,Intramuraal!$A:$A,0)),IFERROR(INDEX(GVS!$F:$F,MATCH(B1117,GVS!$A:$A,0)),"onbekend ID")))</f>
        <v>pitolisant (Ozawade®)</v>
      </c>
      <c r="E1117" s="15" t="n">
        <f aca="false">IF(B1117="","",IFERROR(IF(INDEX(Intramuraal!$C:$C,MATCH(B1117,Intramuraal!$A:$A,0))="","",INDEX(Intramuraal!$C:$C,MATCH(B1117,Intramuraal!$A:$A,0))),IFERROR(IF(INDEX(GVS!$C:$C,MATCH(B1117,GVS!$A:$A,0))="","",INDEX(GVS!$C:$C,MATCH(B1117,GVS!$A:$A,0))),"")))</f>
        <v>45966</v>
      </c>
      <c r="F1117" s="14" t="str">
        <f aca="false">IF(B1117="","",IFERROR(IF(INDEX(Intramuraal!$J:$J,MATCH(B1117,Intramuraal!$A:$A,0))="","",INDEX(Intramuraal!$J:$J,MATCH(B1117,Intramuraal!$A:$A,0))),IFERROR(IF(INDEX(GVS!$J:$J,MATCH(B1117,GVS!$A:$A,0))="","",INDEX(GVS!$J:$J,MATCH(B1117,GVS!$A:$A,0))),"")))</f>
        <v>Neurologie</v>
      </c>
      <c r="G1117" s="14" t="str">
        <f aca="false">IF(B1117="","",IFERROR(IF(INDEX(Intramuraal!$N:$N,MATCH(B1117,Intramuraal!$A:$A,0))="","",INDEX(Intramuraal!$N:$N,MATCH(B1117,Intramuraal!$A:$A,0))),IFERROR(IF(INDEX(GVS!$N:$N,MATCH(B1117,GVS!$A:$A,0))="","",INDEX(GVS!$N:$N,MATCH(B1117,GVS!$A:$A,0))),"")))</f>
        <v>Niet-oncologisch (zie Indicatie)</v>
      </c>
      <c r="H1117" s="14" t="str">
        <f aca="false">IF(B1117="","",IFERROR(IF(INDEX(Intramuraal!$O:$O,MATCH(B1117,Intramuraal!$A:$A,0))="","",INDEX(Intramuraal!$O:$O,MATCH(B1117,Intramuraal!$A:$A,0))),IFERROR(IF(INDEX(GVS!$O:$O,MATCH(B1117,GVS!$A:$A,0))="","",INDEX(GVS!$O:$O,MATCH(B1117,GVS!$A:$A,0))),"")))</f>
        <v>2e lijn</v>
      </c>
      <c r="I1117" s="14" t="s">
        <v>7574</v>
      </c>
      <c r="J1117" s="14" t="s">
        <v>10667</v>
      </c>
      <c r="K1117" s="16" t="s">
        <v>11710</v>
      </c>
      <c r="L1117" s="14" t="s">
        <v>7566</v>
      </c>
      <c r="M1117" s="14" t="s">
        <v>7543</v>
      </c>
      <c r="N1117" s="16" t="s">
        <v>11711</v>
      </c>
      <c r="O1117" s="14" t="s">
        <v>7607</v>
      </c>
      <c r="P1117" s="14" t="s">
        <v>11712</v>
      </c>
      <c r="Q1117" s="16"/>
      <c r="R1117" s="14" t="s">
        <v>11713</v>
      </c>
      <c r="S1117" s="14" t="s">
        <v>11709</v>
      </c>
      <c r="T1117" s="15" t="n">
        <v>46290</v>
      </c>
      <c r="U1117" s="14" t="s">
        <v>168</v>
      </c>
    </row>
    <row r="1118" customFormat="false" ht="68.25" hidden="false" customHeight="true" outlineLevel="0" collapsed="false">
      <c r="A1118" s="14" t="str">
        <f aca="false">IF(B1118="","","ARG-"&amp;TEXT(ROW()-1,"0000"))</f>
        <v>ARG-1117</v>
      </c>
      <c r="B1118" s="14" t="s">
        <v>7260</v>
      </c>
      <c r="C1118" s="14" t="str">
        <f aca="false">IF(B1118="","",IF(LEFT(B1118,3)="INT","Intramuraal",IF(LEFT(B1118,3)="GVS","GVS","")))</f>
        <v>GVS</v>
      </c>
      <c r="D1118" s="14" t="str">
        <f aca="false">IF(B1118="","",IFERROR(INDEX(Intramuraal!$F:$F,MATCH(B1118,Intramuraal!$A:$A,0)),IFERROR(INDEX(GVS!$F:$F,MATCH(B1118,GVS!$A:$A,0)),"onbekend ID")))</f>
        <v>vutrisiran (Amvuttra®)</v>
      </c>
      <c r="E1118" s="15" t="n">
        <f aca="false">IF(B1118="","",IFERROR(IF(INDEX(Intramuraal!$C:$C,MATCH(B1118,Intramuraal!$A:$A,0))="","",INDEX(Intramuraal!$C:$C,MATCH(B1118,Intramuraal!$A:$A,0))),IFERROR(IF(INDEX(GVS!$C:$C,MATCH(B1118,GVS!$A:$A,0))="","",INDEX(GVS!$C:$C,MATCH(B1118,GVS!$A:$A,0))),"")))</f>
        <v>45999</v>
      </c>
      <c r="F1118" s="14" t="str">
        <f aca="false">IF(B1118="","",IFERROR(IF(INDEX(Intramuraal!$J:$J,MATCH(B1118,Intramuraal!$A:$A,0))="","",INDEX(Intramuraal!$J:$J,MATCH(B1118,Intramuraal!$A:$A,0))),IFERROR(IF(INDEX(GVS!$J:$J,MATCH(B1118,GVS!$A:$A,0))="","",INDEX(GVS!$J:$J,MATCH(B1118,GVS!$A:$A,0))),"")))</f>
        <v>Overig</v>
      </c>
      <c r="G1118" s="14" t="str">
        <f aca="false">IF(B1118="","",IFERROR(IF(INDEX(Intramuraal!$N:$N,MATCH(B1118,Intramuraal!$A:$A,0))="","",INDEX(Intramuraal!$N:$N,MATCH(B1118,Intramuraal!$A:$A,0))),IFERROR(IF(INDEX(GVS!$N:$N,MATCH(B1118,GVS!$A:$A,0))="","",INDEX(GVS!$N:$N,MATCH(B1118,GVS!$A:$A,0))),"")))</f>
        <v>Niet-oncologisch (zie Indicatie)</v>
      </c>
      <c r="H1118" s="14" t="str">
        <f aca="false">IF(B1118="","",IFERROR(IF(INDEX(Intramuraal!$O:$O,MATCH(B1118,Intramuraal!$A:$A,0))="","",INDEX(Intramuraal!$O:$O,MATCH(B1118,Intramuraal!$A:$A,0))),IFERROR(IF(INDEX(GVS!$O:$O,MATCH(B1118,GVS!$A:$A,0))="","",INDEX(GVS!$O:$O,MATCH(B1118,GVS!$A:$A,0))),"")))</f>
        <v>1e lijn</v>
      </c>
      <c r="I1118" s="14" t="s">
        <v>7532</v>
      </c>
      <c r="J1118" s="14" t="s">
        <v>7533</v>
      </c>
      <c r="K1118" s="16" t="s">
        <v>11714</v>
      </c>
      <c r="L1118" s="14" t="s">
        <v>7535</v>
      </c>
      <c r="M1118" s="14" t="s">
        <v>7536</v>
      </c>
      <c r="N1118" s="16" t="s">
        <v>11715</v>
      </c>
      <c r="O1118" s="14" t="s">
        <v>7633</v>
      </c>
      <c r="P1118" s="14" t="s">
        <v>11716</v>
      </c>
      <c r="Q1118" s="16"/>
      <c r="R1118" s="14" t="s">
        <v>11717</v>
      </c>
      <c r="S1118" s="14" t="s">
        <v>11709</v>
      </c>
      <c r="T1118" s="15" t="n">
        <v>46290</v>
      </c>
      <c r="U1118" s="14" t="s">
        <v>168</v>
      </c>
    </row>
    <row r="1119" customFormat="false" ht="68.25" hidden="false" customHeight="true" outlineLevel="0" collapsed="false">
      <c r="A1119" s="14" t="str">
        <f aca="false">IF(B1119="","","ARG-"&amp;TEXT(ROW()-1,"0000"))</f>
        <v>ARG-1118</v>
      </c>
      <c r="B1119" s="14" t="s">
        <v>7260</v>
      </c>
      <c r="C1119" s="14" t="str">
        <f aca="false">IF(B1119="","",IF(LEFT(B1119,3)="INT","Intramuraal",IF(LEFT(B1119,3)="GVS","GVS","")))</f>
        <v>GVS</v>
      </c>
      <c r="D1119" s="14" t="str">
        <f aca="false">IF(B1119="","",IFERROR(INDEX(Intramuraal!$F:$F,MATCH(B1119,Intramuraal!$A:$A,0)),IFERROR(INDEX(GVS!$F:$F,MATCH(B1119,GVS!$A:$A,0)),"onbekend ID")))</f>
        <v>vutrisiran (Amvuttra®)</v>
      </c>
      <c r="E1119" s="15" t="n">
        <f aca="false">IF(B1119="","",IFERROR(IF(INDEX(Intramuraal!$C:$C,MATCH(B1119,Intramuraal!$A:$A,0))="","",INDEX(Intramuraal!$C:$C,MATCH(B1119,Intramuraal!$A:$A,0))),IFERROR(IF(INDEX(GVS!$C:$C,MATCH(B1119,GVS!$A:$A,0))="","",INDEX(GVS!$C:$C,MATCH(B1119,GVS!$A:$A,0))),"")))</f>
        <v>45999</v>
      </c>
      <c r="F1119" s="14" t="str">
        <f aca="false">IF(B1119="","",IFERROR(IF(INDEX(Intramuraal!$J:$J,MATCH(B1119,Intramuraal!$A:$A,0))="","",INDEX(Intramuraal!$J:$J,MATCH(B1119,Intramuraal!$A:$A,0))),IFERROR(IF(INDEX(GVS!$J:$J,MATCH(B1119,GVS!$A:$A,0))="","",INDEX(GVS!$J:$J,MATCH(B1119,GVS!$A:$A,0))),"")))</f>
        <v>Overig</v>
      </c>
      <c r="G1119" s="14" t="str">
        <f aca="false">IF(B1119="","",IFERROR(IF(INDEX(Intramuraal!$N:$N,MATCH(B1119,Intramuraal!$A:$A,0))="","",INDEX(Intramuraal!$N:$N,MATCH(B1119,Intramuraal!$A:$A,0))),IFERROR(IF(INDEX(GVS!$N:$N,MATCH(B1119,GVS!$A:$A,0))="","",INDEX(GVS!$N:$N,MATCH(B1119,GVS!$A:$A,0))),"")))</f>
        <v>Niet-oncologisch (zie Indicatie)</v>
      </c>
      <c r="H1119" s="14" t="str">
        <f aca="false">IF(B1119="","",IFERROR(IF(INDEX(Intramuraal!$O:$O,MATCH(B1119,Intramuraal!$A:$A,0))="","",INDEX(Intramuraal!$O:$O,MATCH(B1119,Intramuraal!$A:$A,0))),IFERROR(IF(INDEX(GVS!$O:$O,MATCH(B1119,GVS!$A:$A,0))="","",INDEX(GVS!$O:$O,MATCH(B1119,GVS!$A:$A,0))),"")))</f>
        <v>1e lijn</v>
      </c>
      <c r="I1119" s="14" t="s">
        <v>7532</v>
      </c>
      <c r="J1119" s="14" t="s">
        <v>7599</v>
      </c>
      <c r="K1119" s="16" t="s">
        <v>11718</v>
      </c>
      <c r="L1119" s="14" t="s">
        <v>7549</v>
      </c>
      <c r="M1119" s="14" t="s">
        <v>7543</v>
      </c>
      <c r="N1119" s="16" t="s">
        <v>11719</v>
      </c>
      <c r="O1119" s="14" t="s">
        <v>7607</v>
      </c>
      <c r="P1119" s="14" t="s">
        <v>11720</v>
      </c>
      <c r="Q1119" s="16"/>
      <c r="R1119" s="14" t="s">
        <v>11721</v>
      </c>
      <c r="S1119" s="14" t="s">
        <v>11709</v>
      </c>
      <c r="T1119" s="15" t="n">
        <v>46290</v>
      </c>
      <c r="U1119" s="14" t="s">
        <v>168</v>
      </c>
    </row>
    <row r="1120" customFormat="false" ht="68.25" hidden="false" customHeight="true" outlineLevel="0" collapsed="false">
      <c r="A1120" s="14" t="str">
        <f aca="false">IF(B1120="","","ARG-"&amp;TEXT(ROW()-1,"0000"))</f>
        <v>ARG-1119</v>
      </c>
      <c r="B1120" s="14" t="s">
        <v>7260</v>
      </c>
      <c r="C1120" s="14" t="str">
        <f aca="false">IF(B1120="","",IF(LEFT(B1120,3)="INT","Intramuraal",IF(LEFT(B1120,3)="GVS","GVS","")))</f>
        <v>GVS</v>
      </c>
      <c r="D1120" s="14" t="str">
        <f aca="false">IF(B1120="","",IFERROR(INDEX(Intramuraal!$F:$F,MATCH(B1120,Intramuraal!$A:$A,0)),IFERROR(INDEX(GVS!$F:$F,MATCH(B1120,GVS!$A:$A,0)),"onbekend ID")))</f>
        <v>vutrisiran (Amvuttra®)</v>
      </c>
      <c r="E1120" s="15" t="n">
        <f aca="false">IF(B1120="","",IFERROR(IF(INDEX(Intramuraal!$C:$C,MATCH(B1120,Intramuraal!$A:$A,0))="","",INDEX(Intramuraal!$C:$C,MATCH(B1120,Intramuraal!$A:$A,0))),IFERROR(IF(INDEX(GVS!$C:$C,MATCH(B1120,GVS!$A:$A,0))="","",INDEX(GVS!$C:$C,MATCH(B1120,GVS!$A:$A,0))),"")))</f>
        <v>45999</v>
      </c>
      <c r="F1120" s="14" t="str">
        <f aca="false">IF(B1120="","",IFERROR(IF(INDEX(Intramuraal!$J:$J,MATCH(B1120,Intramuraal!$A:$A,0))="","",INDEX(Intramuraal!$J:$J,MATCH(B1120,Intramuraal!$A:$A,0))),IFERROR(IF(INDEX(GVS!$J:$J,MATCH(B1120,GVS!$A:$A,0))="","",INDEX(GVS!$J:$J,MATCH(B1120,GVS!$A:$A,0))),"")))</f>
        <v>Overig</v>
      </c>
      <c r="G1120" s="14" t="str">
        <f aca="false">IF(B1120="","",IFERROR(IF(INDEX(Intramuraal!$N:$N,MATCH(B1120,Intramuraal!$A:$A,0))="","",INDEX(Intramuraal!$N:$N,MATCH(B1120,Intramuraal!$A:$A,0))),IFERROR(IF(INDEX(GVS!$N:$N,MATCH(B1120,GVS!$A:$A,0))="","",INDEX(GVS!$N:$N,MATCH(B1120,GVS!$A:$A,0))),"")))</f>
        <v>Niet-oncologisch (zie Indicatie)</v>
      </c>
      <c r="H1120" s="14" t="str">
        <f aca="false">IF(B1120="","",IFERROR(IF(INDEX(Intramuraal!$O:$O,MATCH(B1120,Intramuraal!$A:$A,0))="","",INDEX(Intramuraal!$O:$O,MATCH(B1120,Intramuraal!$A:$A,0))),IFERROR(IF(INDEX(GVS!$O:$O,MATCH(B1120,GVS!$A:$A,0))="","",INDEX(GVS!$O:$O,MATCH(B1120,GVS!$A:$A,0))),"")))</f>
        <v>1e lijn</v>
      </c>
      <c r="I1120" s="14" t="s">
        <v>7570</v>
      </c>
      <c r="J1120" s="14" t="s">
        <v>10732</v>
      </c>
      <c r="K1120" s="16" t="s">
        <v>11722</v>
      </c>
      <c r="L1120" s="14" t="s">
        <v>7566</v>
      </c>
      <c r="M1120" s="14" t="s">
        <v>7543</v>
      </c>
      <c r="N1120" s="16" t="s">
        <v>11723</v>
      </c>
      <c r="O1120" s="14" t="s">
        <v>7607</v>
      </c>
      <c r="P1120" s="14" t="s">
        <v>11724</v>
      </c>
      <c r="Q1120" s="16"/>
      <c r="R1120" s="14" t="s">
        <v>11725</v>
      </c>
      <c r="S1120" s="14" t="s">
        <v>11709</v>
      </c>
      <c r="T1120" s="15" t="n">
        <v>46290</v>
      </c>
      <c r="U1120" s="14" t="s">
        <v>168</v>
      </c>
    </row>
    <row r="1121" customFormat="false" ht="79.5" hidden="false" customHeight="true" outlineLevel="0" collapsed="false">
      <c r="A1121" s="14" t="str">
        <f aca="false">IF(B1121="","","ARG-"&amp;TEXT(ROW()-1,"0000"))</f>
        <v>ARG-1120</v>
      </c>
      <c r="B1121" s="14" t="s">
        <v>7353</v>
      </c>
      <c r="C1121" s="14" t="str">
        <f aca="false">IF(B1121="","",IF(LEFT(B1121,3)="INT","Intramuraal",IF(LEFT(B1121,3)="GVS","GVS","")))</f>
        <v>GVS</v>
      </c>
      <c r="D1121" s="14" t="str">
        <f aca="false">IF(B1121="","",IFERROR(INDEX(Intramuraal!$F:$F,MATCH(B1121,Intramuraal!$A:$A,0)),IFERROR(INDEX(GVS!$F:$F,MATCH(B1121,GVS!$A:$A,0)),"onbekend ID")))</f>
        <v>anifrolumab subcutaan (Saphnelo®)</v>
      </c>
      <c r="E1121" s="15" t="n">
        <f aca="false">IF(B1121="","",IFERROR(IF(INDEX(Intramuraal!$C:$C,MATCH(B1121,Intramuraal!$A:$A,0))="","",INDEX(Intramuraal!$C:$C,MATCH(B1121,Intramuraal!$A:$A,0))),IFERROR(IF(INDEX(GVS!$C:$C,MATCH(B1121,GVS!$A:$A,0))="","",INDEX(GVS!$C:$C,MATCH(B1121,GVS!$A:$A,0))),"")))</f>
        <v>46170</v>
      </c>
      <c r="F1121" s="14" t="str">
        <f aca="false">IF(B1121="","",IFERROR(IF(INDEX(Intramuraal!$J:$J,MATCH(B1121,Intramuraal!$A:$A,0))="","",INDEX(Intramuraal!$J:$J,MATCH(B1121,Intramuraal!$A:$A,0))),IFERROR(IF(INDEX(GVS!$J:$J,MATCH(B1121,GVS!$A:$A,0))="","",INDEX(GVS!$J:$J,MATCH(B1121,GVS!$A:$A,0))),"")))</f>
        <v>Immunologie / IBD / dermatologie / reumatologie</v>
      </c>
      <c r="G1121" s="14" t="str">
        <f aca="false">IF(B1121="","",IFERROR(IF(INDEX(Intramuraal!$N:$N,MATCH(B1121,Intramuraal!$A:$A,0))="","",INDEX(Intramuraal!$N:$N,MATCH(B1121,Intramuraal!$A:$A,0))),IFERROR(IF(INDEX(GVS!$N:$N,MATCH(B1121,GVS!$A:$A,0))="","",INDEX(GVS!$N:$N,MATCH(B1121,GVS!$A:$A,0))),"")))</f>
        <v>Niet-oncologisch (zie Indicatie)</v>
      </c>
      <c r="H1121" s="14" t="str">
        <f aca="false">IF(B1121="","",IFERROR(IF(INDEX(Intramuraal!$O:$O,MATCH(B1121,Intramuraal!$A:$A,0))="","",INDEX(Intramuraal!$O:$O,MATCH(B1121,Intramuraal!$A:$A,0))),IFERROR(IF(INDEX(GVS!$O:$O,MATCH(B1121,GVS!$A:$A,0))="","",INDEX(GVS!$O:$O,MATCH(B1121,GVS!$A:$A,0))),"")))</f>
        <v>3e lijn of later</v>
      </c>
      <c r="I1121" s="14" t="s">
        <v>7532</v>
      </c>
      <c r="J1121" s="14" t="s">
        <v>7533</v>
      </c>
      <c r="K1121" s="16" t="s">
        <v>11726</v>
      </c>
      <c r="L1121" s="14" t="s">
        <v>7535</v>
      </c>
      <c r="M1121" s="14" t="s">
        <v>7536</v>
      </c>
      <c r="N1121" s="16" t="s">
        <v>11727</v>
      </c>
      <c r="O1121" s="14" t="s">
        <v>7633</v>
      </c>
      <c r="P1121" s="14" t="s">
        <v>11728</v>
      </c>
      <c r="Q1121" s="16"/>
      <c r="R1121" s="14" t="s">
        <v>11729</v>
      </c>
      <c r="S1121" s="14" t="s">
        <v>11709</v>
      </c>
      <c r="T1121" s="15" t="n">
        <v>46290</v>
      </c>
      <c r="U1121" s="14" t="s">
        <v>168</v>
      </c>
    </row>
    <row r="1122" customFormat="false" ht="102" hidden="false" customHeight="true" outlineLevel="0" collapsed="false">
      <c r="A1122" s="14" t="str">
        <f aca="false">IF(B1122="","","ARG-"&amp;TEXT(ROW()-1,"0000"))</f>
        <v>ARG-1121</v>
      </c>
      <c r="B1122" s="14" t="s">
        <v>7353</v>
      </c>
      <c r="C1122" s="14" t="str">
        <f aca="false">IF(B1122="","",IF(LEFT(B1122,3)="INT","Intramuraal",IF(LEFT(B1122,3)="GVS","GVS","")))</f>
        <v>GVS</v>
      </c>
      <c r="D1122" s="14" t="str">
        <f aca="false">IF(B1122="","",IFERROR(INDEX(Intramuraal!$F:$F,MATCH(B1122,Intramuraal!$A:$A,0)),IFERROR(INDEX(GVS!$F:$F,MATCH(B1122,GVS!$A:$A,0)),"onbekend ID")))</f>
        <v>anifrolumab subcutaan (Saphnelo®)</v>
      </c>
      <c r="E1122" s="15" t="n">
        <f aca="false">IF(B1122="","",IFERROR(IF(INDEX(Intramuraal!$C:$C,MATCH(B1122,Intramuraal!$A:$A,0))="","",INDEX(Intramuraal!$C:$C,MATCH(B1122,Intramuraal!$A:$A,0))),IFERROR(IF(INDEX(GVS!$C:$C,MATCH(B1122,GVS!$A:$A,0))="","",INDEX(GVS!$C:$C,MATCH(B1122,GVS!$A:$A,0))),"")))</f>
        <v>46170</v>
      </c>
      <c r="F1122" s="14" t="str">
        <f aca="false">IF(B1122="","",IFERROR(IF(INDEX(Intramuraal!$J:$J,MATCH(B1122,Intramuraal!$A:$A,0))="","",INDEX(Intramuraal!$J:$J,MATCH(B1122,Intramuraal!$A:$A,0))),IFERROR(IF(INDEX(GVS!$J:$J,MATCH(B1122,GVS!$A:$A,0))="","",INDEX(GVS!$J:$J,MATCH(B1122,GVS!$A:$A,0))),"")))</f>
        <v>Immunologie / IBD / dermatologie / reumatologie</v>
      </c>
      <c r="G1122" s="14" t="str">
        <f aca="false">IF(B1122="","",IFERROR(IF(INDEX(Intramuraal!$N:$N,MATCH(B1122,Intramuraal!$A:$A,0))="","",INDEX(Intramuraal!$N:$N,MATCH(B1122,Intramuraal!$A:$A,0))),IFERROR(IF(INDEX(GVS!$N:$N,MATCH(B1122,GVS!$A:$A,0))="","",INDEX(GVS!$N:$N,MATCH(B1122,GVS!$A:$A,0))),"")))</f>
        <v>Niet-oncologisch (zie Indicatie)</v>
      </c>
      <c r="H1122" s="14" t="str">
        <f aca="false">IF(B1122="","",IFERROR(IF(INDEX(Intramuraal!$O:$O,MATCH(B1122,Intramuraal!$A:$A,0))="","",INDEX(Intramuraal!$O:$O,MATCH(B1122,Intramuraal!$A:$A,0))),IFERROR(IF(INDEX(GVS!$O:$O,MATCH(B1122,GVS!$A:$A,0))="","",INDEX(GVS!$O:$O,MATCH(B1122,GVS!$A:$A,0))),"")))</f>
        <v>3e lijn of later</v>
      </c>
      <c r="I1122" s="14" t="s">
        <v>7658</v>
      </c>
      <c r="J1122" s="14" t="s">
        <v>7659</v>
      </c>
      <c r="K1122" s="16" t="s">
        <v>11730</v>
      </c>
      <c r="L1122" s="14" t="s">
        <v>7566</v>
      </c>
      <c r="M1122" s="14" t="s">
        <v>7536</v>
      </c>
      <c r="N1122" s="16" t="s">
        <v>11731</v>
      </c>
      <c r="O1122" s="14" t="s">
        <v>7607</v>
      </c>
      <c r="P1122" s="14" t="s">
        <v>11732</v>
      </c>
      <c r="Q1122" s="16"/>
      <c r="R1122" s="14" t="s">
        <v>11733</v>
      </c>
      <c r="S1122" s="14" t="s">
        <v>11709</v>
      </c>
      <c r="T1122" s="15" t="n">
        <v>46290</v>
      </c>
      <c r="U1122" s="14" t="s">
        <v>168</v>
      </c>
    </row>
    <row r="1123" customFormat="false" ht="68.25" hidden="false" customHeight="true" outlineLevel="0" collapsed="false">
      <c r="A1123" s="14" t="str">
        <f aca="false">IF(B1123="","","ARG-"&amp;TEXT(ROW()-1,"0000"))</f>
        <v>ARG-1122</v>
      </c>
      <c r="B1123" s="14" t="s">
        <v>7371</v>
      </c>
      <c r="C1123" s="14" t="str">
        <f aca="false">IF(B1123="","",IF(LEFT(B1123,3)="INT","Intramuraal",IF(LEFT(B1123,3)="GVS","GVS","")))</f>
        <v>GVS</v>
      </c>
      <c r="D1123" s="14" t="str">
        <f aca="false">IF(B1123="","",IFERROR(INDEX(Intramuraal!$F:$F,MATCH(B1123,Intramuraal!$A:$A,0)),IFERROR(INDEX(GVS!$F:$F,MATCH(B1123,GVS!$A:$A,0)),"onbekend ID")))</f>
        <v>n.v.t. (klassebreed / beleidsadvies)</v>
      </c>
      <c r="E1123" s="15" t="n">
        <f aca="false">IF(B1123="","",IFERROR(IF(INDEX(Intramuraal!$C:$C,MATCH(B1123,Intramuraal!$A:$A,0))="","",INDEX(Intramuraal!$C:$C,MATCH(B1123,Intramuraal!$A:$A,0))),IFERROR(IF(INDEX(GVS!$C:$C,MATCH(B1123,GVS!$A:$A,0))="","",INDEX(GVS!$C:$C,MATCH(B1123,GVS!$A:$A,0))),"")))</f>
        <v>42656</v>
      </c>
      <c r="F1123" s="14" t="str">
        <f aca="false">IF(B1123="","",IFERROR(IF(INDEX(Intramuraal!$J:$J,MATCH(B1123,Intramuraal!$A:$A,0))="","",INDEX(Intramuraal!$J:$J,MATCH(B1123,Intramuraal!$A:$A,0))),IFERROR(IF(INDEX(GVS!$J:$J,MATCH(B1123,GVS!$A:$A,0))="","",INDEX(GVS!$J:$J,MATCH(B1123,GVS!$A:$A,0))),"")))</f>
        <v>Overig</v>
      </c>
      <c r="G1123" s="14" t="str">
        <f aca="false">IF(B1123="","",IFERROR(IF(INDEX(Intramuraal!$N:$N,MATCH(B1123,Intramuraal!$A:$A,0))="","",INDEX(Intramuraal!$N:$N,MATCH(B1123,Intramuraal!$A:$A,0))),IFERROR(IF(INDEX(GVS!$N:$N,MATCH(B1123,GVS!$A:$A,0))="","",INDEX(GVS!$N:$N,MATCH(B1123,GVS!$A:$A,0))),"")))</f>
        <v>Niet-oncologisch (zie Indicatie)</v>
      </c>
      <c r="H1123" s="14" t="str">
        <f aca="false">IF(B1123="","",IFERROR(IF(INDEX(Intramuraal!$O:$O,MATCH(B1123,Intramuraal!$A:$A,0))="","",INDEX(Intramuraal!$O:$O,MATCH(B1123,Intramuraal!$A:$A,0))),IFERROR(IF(INDEX(GVS!$O:$O,MATCH(B1123,GVS!$A:$A,0))="","",INDEX(GVS!$O:$O,MATCH(B1123,GVS!$A:$A,0))),"")))</f>
        <v>1e lijn</v>
      </c>
      <c r="I1123" s="14" t="s">
        <v>7532</v>
      </c>
      <c r="J1123" s="14" t="s">
        <v>7564</v>
      </c>
      <c r="K1123" s="16" t="s">
        <v>11734</v>
      </c>
      <c r="L1123" s="14" t="s">
        <v>7586</v>
      </c>
      <c r="M1123" s="14" t="s">
        <v>7536</v>
      </c>
      <c r="N1123" s="16" t="s">
        <v>11735</v>
      </c>
      <c r="O1123" s="14" t="s">
        <v>7607</v>
      </c>
      <c r="P1123" s="14" t="s">
        <v>11736</v>
      </c>
      <c r="Q1123" s="16"/>
      <c r="R1123" s="14" t="s">
        <v>11737</v>
      </c>
      <c r="S1123" s="14" t="s">
        <v>11709</v>
      </c>
      <c r="T1123" s="15" t="n">
        <v>46290</v>
      </c>
      <c r="U1123" s="14" t="s">
        <v>168</v>
      </c>
    </row>
    <row r="1124" customFormat="false" ht="57" hidden="false" customHeight="true" outlineLevel="0" collapsed="false">
      <c r="A1124" s="14" t="str">
        <f aca="false">IF(B1124="","","ARG-"&amp;TEXT(ROW()-1,"0000"))</f>
        <v>ARG-1123</v>
      </c>
      <c r="B1124" s="14" t="s">
        <v>7371</v>
      </c>
      <c r="C1124" s="14" t="str">
        <f aca="false">IF(B1124="","",IF(LEFT(B1124,3)="INT","Intramuraal",IF(LEFT(B1124,3)="GVS","GVS","")))</f>
        <v>GVS</v>
      </c>
      <c r="D1124" s="14" t="str">
        <f aca="false">IF(B1124="","",IFERROR(INDEX(Intramuraal!$F:$F,MATCH(B1124,Intramuraal!$A:$A,0)),IFERROR(INDEX(GVS!$F:$F,MATCH(B1124,GVS!$A:$A,0)),"onbekend ID")))</f>
        <v>n.v.t. (klassebreed / beleidsadvies)</v>
      </c>
      <c r="E1124" s="15" t="n">
        <f aca="false">IF(B1124="","",IFERROR(IF(INDEX(Intramuraal!$C:$C,MATCH(B1124,Intramuraal!$A:$A,0))="","",INDEX(Intramuraal!$C:$C,MATCH(B1124,Intramuraal!$A:$A,0))),IFERROR(IF(INDEX(GVS!$C:$C,MATCH(B1124,GVS!$A:$A,0))="","",INDEX(GVS!$C:$C,MATCH(B1124,GVS!$A:$A,0))),"")))</f>
        <v>42656</v>
      </c>
      <c r="F1124" s="14" t="str">
        <f aca="false">IF(B1124="","",IFERROR(IF(INDEX(Intramuraal!$J:$J,MATCH(B1124,Intramuraal!$A:$A,0))="","",INDEX(Intramuraal!$J:$J,MATCH(B1124,Intramuraal!$A:$A,0))),IFERROR(IF(INDEX(GVS!$J:$J,MATCH(B1124,GVS!$A:$A,0))="","",INDEX(GVS!$J:$J,MATCH(B1124,GVS!$A:$A,0))),"")))</f>
        <v>Overig</v>
      </c>
      <c r="G1124" s="14" t="str">
        <f aca="false">IF(B1124="","",IFERROR(IF(INDEX(Intramuraal!$N:$N,MATCH(B1124,Intramuraal!$A:$A,0))="","",INDEX(Intramuraal!$N:$N,MATCH(B1124,Intramuraal!$A:$A,0))),IFERROR(IF(INDEX(GVS!$N:$N,MATCH(B1124,GVS!$A:$A,0))="","",INDEX(GVS!$N:$N,MATCH(B1124,GVS!$A:$A,0))),"")))</f>
        <v>Niet-oncologisch (zie Indicatie)</v>
      </c>
      <c r="H1124" s="14" t="str">
        <f aca="false">IF(B1124="","",IFERROR(IF(INDEX(Intramuraal!$O:$O,MATCH(B1124,Intramuraal!$A:$A,0))="","",INDEX(Intramuraal!$O:$O,MATCH(B1124,Intramuraal!$A:$A,0))),IFERROR(IF(INDEX(GVS!$O:$O,MATCH(B1124,GVS!$A:$A,0))="","",INDEX(GVS!$O:$O,MATCH(B1124,GVS!$A:$A,0))),"")))</f>
        <v>1e lijn</v>
      </c>
      <c r="I1124" s="14" t="s">
        <v>7570</v>
      </c>
      <c r="J1124" s="14" t="s">
        <v>2691</v>
      </c>
      <c r="K1124" s="16" t="s">
        <v>11738</v>
      </c>
      <c r="L1124" s="14" t="s">
        <v>7566</v>
      </c>
      <c r="M1124" s="14" t="s">
        <v>7536</v>
      </c>
      <c r="N1124" s="16" t="s">
        <v>11739</v>
      </c>
      <c r="O1124" s="14" t="s">
        <v>7607</v>
      </c>
      <c r="P1124" s="14" t="s">
        <v>11740</v>
      </c>
      <c r="Q1124" s="16"/>
      <c r="R1124" s="14" t="s">
        <v>11741</v>
      </c>
      <c r="S1124" s="14" t="s">
        <v>11709</v>
      </c>
      <c r="T1124" s="15" t="n">
        <v>46290</v>
      </c>
      <c r="U1124" s="14" t="s">
        <v>168</v>
      </c>
    </row>
    <row r="1125" customFormat="false" ht="57" hidden="false" customHeight="true" outlineLevel="0" collapsed="false">
      <c r="A1125" s="14" t="str">
        <f aca="false">IF(B1125="","","ARG-"&amp;TEXT(ROW()-1,"0000"))</f>
        <v>ARG-1124</v>
      </c>
      <c r="B1125" s="14" t="s">
        <v>7371</v>
      </c>
      <c r="C1125" s="14" t="str">
        <f aca="false">IF(B1125="","",IF(LEFT(B1125,3)="INT","Intramuraal",IF(LEFT(B1125,3)="GVS","GVS","")))</f>
        <v>GVS</v>
      </c>
      <c r="D1125" s="14" t="str">
        <f aca="false">IF(B1125="","",IFERROR(INDEX(Intramuraal!$F:$F,MATCH(B1125,Intramuraal!$A:$A,0)),IFERROR(INDEX(GVS!$F:$F,MATCH(B1125,GVS!$A:$A,0)),"onbekend ID")))</f>
        <v>n.v.t. (klassebreed / beleidsadvies)</v>
      </c>
      <c r="E1125" s="15" t="n">
        <f aca="false">IF(B1125="","",IFERROR(IF(INDEX(Intramuraal!$C:$C,MATCH(B1125,Intramuraal!$A:$A,0))="","",INDEX(Intramuraal!$C:$C,MATCH(B1125,Intramuraal!$A:$A,0))),IFERROR(IF(INDEX(GVS!$C:$C,MATCH(B1125,GVS!$A:$A,0))="","",INDEX(GVS!$C:$C,MATCH(B1125,GVS!$A:$A,0))),"")))</f>
        <v>42656</v>
      </c>
      <c r="F1125" s="14" t="str">
        <f aca="false">IF(B1125="","",IFERROR(IF(INDEX(Intramuraal!$J:$J,MATCH(B1125,Intramuraal!$A:$A,0))="","",INDEX(Intramuraal!$J:$J,MATCH(B1125,Intramuraal!$A:$A,0))),IFERROR(IF(INDEX(GVS!$J:$J,MATCH(B1125,GVS!$A:$A,0))="","",INDEX(GVS!$J:$J,MATCH(B1125,GVS!$A:$A,0))),"")))</f>
        <v>Overig</v>
      </c>
      <c r="G1125" s="14" t="str">
        <f aca="false">IF(B1125="","",IFERROR(IF(INDEX(Intramuraal!$N:$N,MATCH(B1125,Intramuraal!$A:$A,0))="","",INDEX(Intramuraal!$N:$N,MATCH(B1125,Intramuraal!$A:$A,0))),IFERROR(IF(INDEX(GVS!$N:$N,MATCH(B1125,GVS!$A:$A,0))="","",INDEX(GVS!$N:$N,MATCH(B1125,GVS!$A:$A,0))),"")))</f>
        <v>Niet-oncologisch (zie Indicatie)</v>
      </c>
      <c r="H1125" s="14" t="str">
        <f aca="false">IF(B1125="","",IFERROR(IF(INDEX(Intramuraal!$O:$O,MATCH(B1125,Intramuraal!$A:$A,0))="","",INDEX(Intramuraal!$O:$O,MATCH(B1125,Intramuraal!$A:$A,0))),IFERROR(IF(INDEX(GVS!$O:$O,MATCH(B1125,GVS!$A:$A,0))="","",INDEX(GVS!$O:$O,MATCH(B1125,GVS!$A:$A,0))),"")))</f>
        <v>1e lijn</v>
      </c>
      <c r="I1125" s="14" t="s">
        <v>7617</v>
      </c>
      <c r="J1125" s="14" t="s">
        <v>7659</v>
      </c>
      <c r="K1125" s="16" t="s">
        <v>11742</v>
      </c>
      <c r="L1125" s="14" t="s">
        <v>7566</v>
      </c>
      <c r="M1125" s="14" t="s">
        <v>7543</v>
      </c>
      <c r="N1125" s="16" t="s">
        <v>11743</v>
      </c>
      <c r="O1125" s="14" t="s">
        <v>7607</v>
      </c>
      <c r="P1125" s="14" t="s">
        <v>11744</v>
      </c>
      <c r="Q1125" s="16"/>
      <c r="R1125" s="14" t="s">
        <v>11745</v>
      </c>
      <c r="S1125" s="14" t="s">
        <v>11709</v>
      </c>
      <c r="T1125" s="15" t="n">
        <v>46290</v>
      </c>
      <c r="U1125" s="14" t="s">
        <v>168</v>
      </c>
    </row>
    <row r="1126" customFormat="false" ht="90.75" hidden="false" customHeight="true" outlineLevel="0" collapsed="false">
      <c r="A1126" s="14" t="str">
        <f aca="false">IF(B1126="","","ARG-"&amp;TEXT(ROW()-1,"0000"))</f>
        <v>ARG-1125</v>
      </c>
      <c r="B1126" s="14" t="s">
        <v>7386</v>
      </c>
      <c r="C1126" s="14" t="str">
        <f aca="false">IF(B1126="","",IF(LEFT(B1126,3)="INT","Intramuraal",IF(LEFT(B1126,3)="GVS","GVS","")))</f>
        <v>GVS</v>
      </c>
      <c r="D1126" s="14" t="str">
        <f aca="false">IF(B1126="","",IFERROR(INDEX(Intramuraal!$F:$F,MATCH(B1126,Intramuraal!$A:$A,0)),IFERROR(INDEX(GVS!$F:$F,MATCH(B1126,GVS!$A:$A,0)),"onbekend ID")))</f>
        <v>n.v.t. (klassebreed / beleidsadvies)</v>
      </c>
      <c r="E1126" s="15" t="n">
        <f aca="false">IF(B1126="","",IFERROR(IF(INDEX(Intramuraal!$C:$C,MATCH(B1126,Intramuraal!$A:$A,0))="","",INDEX(Intramuraal!$C:$C,MATCH(B1126,Intramuraal!$A:$A,0))),IFERROR(IF(INDEX(GVS!$C:$C,MATCH(B1126,GVS!$A:$A,0))="","",INDEX(GVS!$C:$C,MATCH(B1126,GVS!$A:$A,0))),"")))</f>
        <v>42717</v>
      </c>
      <c r="F1126" s="14" t="str">
        <f aca="false">IF(B1126="","",IFERROR(IF(INDEX(Intramuraal!$J:$J,MATCH(B1126,Intramuraal!$A:$A,0))="","",INDEX(Intramuraal!$J:$J,MATCH(B1126,Intramuraal!$A:$A,0))),IFERROR(IF(INDEX(GVS!$J:$J,MATCH(B1126,GVS!$A:$A,0))="","",INDEX(GVS!$J:$J,MATCH(B1126,GVS!$A:$A,0))),"")))</f>
        <v>Overig</v>
      </c>
      <c r="G1126" s="14" t="str">
        <f aca="false">IF(B1126="","",IFERROR(IF(INDEX(Intramuraal!$N:$N,MATCH(B1126,Intramuraal!$A:$A,0))="","",INDEX(Intramuraal!$N:$N,MATCH(B1126,Intramuraal!$A:$A,0))),IFERROR(IF(INDEX(GVS!$N:$N,MATCH(B1126,GVS!$A:$A,0))="","",INDEX(GVS!$N:$N,MATCH(B1126,GVS!$A:$A,0))),"")))</f>
        <v>Niet-oncologisch (zie Indicatie)</v>
      </c>
      <c r="H1126" s="14" t="str">
        <f aca="false">IF(B1126="","",IFERROR(IF(INDEX(Intramuraal!$O:$O,MATCH(B1126,Intramuraal!$A:$A,0))="","",INDEX(Intramuraal!$O:$O,MATCH(B1126,Intramuraal!$A:$A,0))),IFERROR(IF(INDEX(GVS!$O:$O,MATCH(B1126,GVS!$A:$A,0))="","",INDEX(GVS!$O:$O,MATCH(B1126,GVS!$A:$A,0))),"")))</f>
        <v>1e lijn</v>
      </c>
      <c r="I1126" s="14" t="s">
        <v>7617</v>
      </c>
      <c r="J1126" s="14" t="s">
        <v>2691</v>
      </c>
      <c r="K1126" s="16" t="s">
        <v>11746</v>
      </c>
      <c r="L1126" s="14" t="s">
        <v>7566</v>
      </c>
      <c r="M1126" s="14" t="s">
        <v>7536</v>
      </c>
      <c r="N1126" s="16" t="s">
        <v>11747</v>
      </c>
      <c r="O1126" s="14" t="s">
        <v>7607</v>
      </c>
      <c r="P1126" s="14" t="s">
        <v>11748</v>
      </c>
      <c r="Q1126" s="16"/>
      <c r="R1126" s="14" t="s">
        <v>11749</v>
      </c>
      <c r="S1126" s="14" t="s">
        <v>11709</v>
      </c>
      <c r="T1126" s="15" t="n">
        <v>46290</v>
      </c>
      <c r="U1126" s="14" t="s">
        <v>168</v>
      </c>
    </row>
    <row r="1127" customFormat="false" ht="68.25" hidden="false" customHeight="true" outlineLevel="0" collapsed="false">
      <c r="A1127" s="14" t="str">
        <f aca="false">IF(B1127="","","ARG-"&amp;TEXT(ROW()-1,"0000"))</f>
        <v>ARG-1126</v>
      </c>
      <c r="B1127" s="14" t="s">
        <v>7386</v>
      </c>
      <c r="C1127" s="14" t="str">
        <f aca="false">IF(B1127="","",IF(LEFT(B1127,3)="INT","Intramuraal",IF(LEFT(B1127,3)="GVS","GVS","")))</f>
        <v>GVS</v>
      </c>
      <c r="D1127" s="14" t="str">
        <f aca="false">IF(B1127="","",IFERROR(INDEX(Intramuraal!$F:$F,MATCH(B1127,Intramuraal!$A:$A,0)),IFERROR(INDEX(GVS!$F:$F,MATCH(B1127,GVS!$A:$A,0)),"onbekend ID")))</f>
        <v>n.v.t. (klassebreed / beleidsadvies)</v>
      </c>
      <c r="E1127" s="15" t="n">
        <f aca="false">IF(B1127="","",IFERROR(IF(INDEX(Intramuraal!$C:$C,MATCH(B1127,Intramuraal!$A:$A,0))="","",INDEX(Intramuraal!$C:$C,MATCH(B1127,Intramuraal!$A:$A,0))),IFERROR(IF(INDEX(GVS!$C:$C,MATCH(B1127,GVS!$A:$A,0))="","",INDEX(GVS!$C:$C,MATCH(B1127,GVS!$A:$A,0))),"")))</f>
        <v>42717</v>
      </c>
      <c r="F1127" s="14" t="str">
        <f aca="false">IF(B1127="","",IFERROR(IF(INDEX(Intramuraal!$J:$J,MATCH(B1127,Intramuraal!$A:$A,0))="","",INDEX(Intramuraal!$J:$J,MATCH(B1127,Intramuraal!$A:$A,0))),IFERROR(IF(INDEX(GVS!$J:$J,MATCH(B1127,GVS!$A:$A,0))="","",INDEX(GVS!$J:$J,MATCH(B1127,GVS!$A:$A,0))),"")))</f>
        <v>Overig</v>
      </c>
      <c r="G1127" s="14" t="str">
        <f aca="false">IF(B1127="","",IFERROR(IF(INDEX(Intramuraal!$N:$N,MATCH(B1127,Intramuraal!$A:$A,0))="","",INDEX(Intramuraal!$N:$N,MATCH(B1127,Intramuraal!$A:$A,0))),IFERROR(IF(INDEX(GVS!$N:$N,MATCH(B1127,GVS!$A:$A,0))="","",INDEX(GVS!$N:$N,MATCH(B1127,GVS!$A:$A,0))),"")))</f>
        <v>Niet-oncologisch (zie Indicatie)</v>
      </c>
      <c r="H1127" s="14" t="str">
        <f aca="false">IF(B1127="","",IFERROR(IF(INDEX(Intramuraal!$O:$O,MATCH(B1127,Intramuraal!$A:$A,0))="","",INDEX(Intramuraal!$O:$O,MATCH(B1127,Intramuraal!$A:$A,0))),IFERROR(IF(INDEX(GVS!$O:$O,MATCH(B1127,GVS!$A:$A,0))="","",INDEX(GVS!$O:$O,MATCH(B1127,GVS!$A:$A,0))),"")))</f>
        <v>1e lijn</v>
      </c>
      <c r="I1127" s="14" t="s">
        <v>7658</v>
      </c>
      <c r="J1127" s="14" t="s">
        <v>7659</v>
      </c>
      <c r="K1127" s="16" t="s">
        <v>11750</v>
      </c>
      <c r="L1127" s="14" t="s">
        <v>7566</v>
      </c>
      <c r="M1127" s="14" t="s">
        <v>7543</v>
      </c>
      <c r="N1127" s="16" t="s">
        <v>11751</v>
      </c>
      <c r="O1127" s="14" t="s">
        <v>7607</v>
      </c>
      <c r="P1127" s="14" t="s">
        <v>11752</v>
      </c>
      <c r="Q1127" s="16"/>
      <c r="R1127" s="14" t="s">
        <v>11753</v>
      </c>
      <c r="S1127" s="14" t="s">
        <v>11709</v>
      </c>
      <c r="T1127" s="15" t="n">
        <v>46290</v>
      </c>
      <c r="U1127" s="14" t="s">
        <v>168</v>
      </c>
    </row>
    <row r="1128" customFormat="false" ht="102" hidden="false" customHeight="true" outlineLevel="0" collapsed="false">
      <c r="A1128" s="14" t="str">
        <f aca="false">IF(B1128="","","ARG-"&amp;TEXT(ROW()-1,"0000"))</f>
        <v>ARG-1127</v>
      </c>
      <c r="B1128" s="14" t="s">
        <v>7401</v>
      </c>
      <c r="C1128" s="14" t="str">
        <f aca="false">IF(B1128="","",IF(LEFT(B1128,3)="INT","Intramuraal",IF(LEFT(B1128,3)="GVS","GVS","")))</f>
        <v>GVS</v>
      </c>
      <c r="D1128" s="14" t="str">
        <f aca="false">IF(B1128="","",IFERROR(INDEX(Intramuraal!$F:$F,MATCH(B1128,Intramuraal!$A:$A,0)),IFERROR(INDEX(GVS!$F:$F,MATCH(B1128,GVS!$A:$A,0)),"onbekend ID")))</f>
        <v>n.v.t. (klassebreed / beleidsadvies)</v>
      </c>
      <c r="E1128" s="15" t="n">
        <f aca="false">IF(B1128="","",IFERROR(IF(INDEX(Intramuraal!$C:$C,MATCH(B1128,Intramuraal!$A:$A,0))="","",INDEX(Intramuraal!$C:$C,MATCH(B1128,Intramuraal!$A:$A,0))),IFERROR(IF(INDEX(GVS!$C:$C,MATCH(B1128,GVS!$A:$A,0))="","",INDEX(GVS!$C:$C,MATCH(B1128,GVS!$A:$A,0))),"")))</f>
        <v>43034</v>
      </c>
      <c r="F1128" s="14" t="str">
        <f aca="false">IF(B1128="","",IFERROR(IF(INDEX(Intramuraal!$J:$J,MATCH(B1128,Intramuraal!$A:$A,0))="","",INDEX(Intramuraal!$J:$J,MATCH(B1128,Intramuraal!$A:$A,0))),IFERROR(IF(INDEX(GVS!$J:$J,MATCH(B1128,GVS!$A:$A,0))="","",INDEX(GVS!$J:$J,MATCH(B1128,GVS!$A:$A,0))),"")))</f>
        <v>Overig</v>
      </c>
      <c r="G1128" s="14" t="str">
        <f aca="false">IF(B1128="","",IFERROR(IF(INDEX(Intramuraal!$N:$N,MATCH(B1128,Intramuraal!$A:$A,0))="","",INDEX(Intramuraal!$N:$N,MATCH(B1128,Intramuraal!$A:$A,0))),IFERROR(IF(INDEX(GVS!$N:$N,MATCH(B1128,GVS!$A:$A,0))="","",INDEX(GVS!$N:$N,MATCH(B1128,GVS!$A:$A,0))),"")))</f>
        <v>Niet-oncologisch (zie Indicatie)</v>
      </c>
      <c r="H1128" s="14" t="str">
        <f aca="false">IF(B1128="","",IFERROR(IF(INDEX(Intramuraal!$O:$O,MATCH(B1128,Intramuraal!$A:$A,0))="","",INDEX(Intramuraal!$O:$O,MATCH(B1128,Intramuraal!$A:$A,0))),IFERROR(IF(INDEX(GVS!$O:$O,MATCH(B1128,GVS!$A:$A,0))="","",INDEX(GVS!$O:$O,MATCH(B1128,GVS!$A:$A,0))),"")))</f>
        <v>Meerdere lijnen / indicatiebreed</v>
      </c>
      <c r="I1128" s="14" t="s">
        <v>7570</v>
      </c>
      <c r="J1128" s="14" t="s">
        <v>7604</v>
      </c>
      <c r="K1128" s="16" t="s">
        <v>11754</v>
      </c>
      <c r="L1128" s="14" t="s">
        <v>7566</v>
      </c>
      <c r="M1128" s="14" t="s">
        <v>7536</v>
      </c>
      <c r="N1128" s="16" t="s">
        <v>11755</v>
      </c>
      <c r="O1128" s="14" t="s">
        <v>7607</v>
      </c>
      <c r="P1128" s="14" t="s">
        <v>11756</v>
      </c>
      <c r="Q1128" s="16"/>
      <c r="R1128" s="14" t="s">
        <v>11757</v>
      </c>
      <c r="S1128" s="14" t="s">
        <v>11709</v>
      </c>
      <c r="T1128" s="15" t="n">
        <v>46290</v>
      </c>
      <c r="U1128" s="14" t="s">
        <v>168</v>
      </c>
    </row>
    <row r="1129" customFormat="false" ht="57" hidden="false" customHeight="true" outlineLevel="0" collapsed="false">
      <c r="A1129" s="14" t="str">
        <f aca="false">IF(B1129="","","ARG-"&amp;TEXT(ROW()-1,"0000"))</f>
        <v>ARG-1128</v>
      </c>
      <c r="B1129" s="14" t="s">
        <v>7401</v>
      </c>
      <c r="C1129" s="14" t="str">
        <f aca="false">IF(B1129="","",IF(LEFT(B1129,3)="INT","Intramuraal",IF(LEFT(B1129,3)="GVS","GVS","")))</f>
        <v>GVS</v>
      </c>
      <c r="D1129" s="14" t="str">
        <f aca="false">IF(B1129="","",IFERROR(INDEX(Intramuraal!$F:$F,MATCH(B1129,Intramuraal!$A:$A,0)),IFERROR(INDEX(GVS!$F:$F,MATCH(B1129,GVS!$A:$A,0)),"onbekend ID")))</f>
        <v>n.v.t. (klassebreed / beleidsadvies)</v>
      </c>
      <c r="E1129" s="15" t="n">
        <f aca="false">IF(B1129="","",IFERROR(IF(INDEX(Intramuraal!$C:$C,MATCH(B1129,Intramuraal!$A:$A,0))="","",INDEX(Intramuraal!$C:$C,MATCH(B1129,Intramuraal!$A:$A,0))),IFERROR(IF(INDEX(GVS!$C:$C,MATCH(B1129,GVS!$A:$A,0))="","",INDEX(GVS!$C:$C,MATCH(B1129,GVS!$A:$A,0))),"")))</f>
        <v>43034</v>
      </c>
      <c r="F1129" s="14" t="str">
        <f aca="false">IF(B1129="","",IFERROR(IF(INDEX(Intramuraal!$J:$J,MATCH(B1129,Intramuraal!$A:$A,0))="","",INDEX(Intramuraal!$J:$J,MATCH(B1129,Intramuraal!$A:$A,0))),IFERROR(IF(INDEX(GVS!$J:$J,MATCH(B1129,GVS!$A:$A,0))="","",INDEX(GVS!$J:$J,MATCH(B1129,GVS!$A:$A,0))),"")))</f>
        <v>Overig</v>
      </c>
      <c r="G1129" s="14" t="str">
        <f aca="false">IF(B1129="","",IFERROR(IF(INDEX(Intramuraal!$N:$N,MATCH(B1129,Intramuraal!$A:$A,0))="","",INDEX(Intramuraal!$N:$N,MATCH(B1129,Intramuraal!$A:$A,0))),IFERROR(IF(INDEX(GVS!$N:$N,MATCH(B1129,GVS!$A:$A,0))="","",INDEX(GVS!$N:$N,MATCH(B1129,GVS!$A:$A,0))),"")))</f>
        <v>Niet-oncologisch (zie Indicatie)</v>
      </c>
      <c r="H1129" s="14" t="str">
        <f aca="false">IF(B1129="","",IFERROR(IF(INDEX(Intramuraal!$O:$O,MATCH(B1129,Intramuraal!$A:$A,0))="","",INDEX(Intramuraal!$O:$O,MATCH(B1129,Intramuraal!$A:$A,0))),IFERROR(IF(INDEX(GVS!$O:$O,MATCH(B1129,GVS!$A:$A,0))="","",INDEX(GVS!$O:$O,MATCH(B1129,GVS!$A:$A,0))),"")))</f>
        <v>Meerdere lijnen / indicatiebreed</v>
      </c>
      <c r="I1129" s="14" t="s">
        <v>7570</v>
      </c>
      <c r="J1129" s="14" t="s">
        <v>10625</v>
      </c>
      <c r="K1129" s="16" t="s">
        <v>11758</v>
      </c>
      <c r="L1129" s="14" t="s">
        <v>7566</v>
      </c>
      <c r="M1129" s="14" t="s">
        <v>7543</v>
      </c>
      <c r="N1129" s="16" t="s">
        <v>11759</v>
      </c>
      <c r="O1129" s="14" t="s">
        <v>7607</v>
      </c>
      <c r="P1129" s="14" t="s">
        <v>11760</v>
      </c>
      <c r="Q1129" s="16"/>
      <c r="R1129" s="14" t="s">
        <v>11761</v>
      </c>
      <c r="S1129" s="14" t="s">
        <v>11709</v>
      </c>
      <c r="T1129" s="15" t="n">
        <v>46290</v>
      </c>
      <c r="U1129" s="14" t="s">
        <v>168</v>
      </c>
    </row>
    <row r="1130" customFormat="false" ht="102" hidden="false" customHeight="true" outlineLevel="0" collapsed="false">
      <c r="A1130" s="14" t="str">
        <f aca="false">IF(B1130="","","ARG-"&amp;TEXT(ROW()-1,"0000"))</f>
        <v>ARG-1129</v>
      </c>
      <c r="B1130" s="14" t="s">
        <v>7417</v>
      </c>
      <c r="C1130" s="14" t="str">
        <f aca="false">IF(B1130="","",IF(LEFT(B1130,3)="INT","Intramuraal",IF(LEFT(B1130,3)="GVS","GVS","")))</f>
        <v>GVS</v>
      </c>
      <c r="D1130" s="14" t="str">
        <f aca="false">IF(B1130="","",IFERROR(INDEX(Intramuraal!$F:$F,MATCH(B1130,Intramuraal!$A:$A,0)),IFERROR(INDEX(GVS!$F:$F,MATCH(B1130,GVS!$A:$A,0)),"onbekend ID")))</f>
        <v>n.v.t. (klassebreed / beleidsadvies)</v>
      </c>
      <c r="E1130" s="15" t="n">
        <f aca="false">IF(B1130="","",IFERROR(IF(INDEX(Intramuraal!$C:$C,MATCH(B1130,Intramuraal!$A:$A,0))="","",INDEX(Intramuraal!$C:$C,MATCH(B1130,Intramuraal!$A:$A,0))),IFERROR(IF(INDEX(GVS!$C:$C,MATCH(B1130,GVS!$A:$A,0))="","",INDEX(GVS!$C:$C,MATCH(B1130,GVS!$A:$A,0))),"")))</f>
        <v>43167</v>
      </c>
      <c r="F1130" s="14" t="str">
        <f aca="false">IF(B1130="","",IFERROR(IF(INDEX(Intramuraal!$J:$J,MATCH(B1130,Intramuraal!$A:$A,0))="","",INDEX(Intramuraal!$J:$J,MATCH(B1130,Intramuraal!$A:$A,0))),IFERROR(IF(INDEX(GVS!$J:$J,MATCH(B1130,GVS!$A:$A,0))="","",INDEX(GVS!$J:$J,MATCH(B1130,GVS!$A:$A,0))),"")))</f>
        <v>Overig</v>
      </c>
      <c r="G1130" s="14" t="str">
        <f aca="false">IF(B1130="","",IFERROR(IF(INDEX(Intramuraal!$N:$N,MATCH(B1130,Intramuraal!$A:$A,0))="","",INDEX(Intramuraal!$N:$N,MATCH(B1130,Intramuraal!$A:$A,0))),IFERROR(IF(INDEX(GVS!$N:$N,MATCH(B1130,GVS!$A:$A,0))="","",INDEX(GVS!$N:$N,MATCH(B1130,GVS!$A:$A,0))),"")))</f>
        <v>Niet-oncologisch (zie Indicatie)</v>
      </c>
      <c r="H1130" s="14" t="str">
        <f aca="false">IF(B1130="","",IFERROR(IF(INDEX(Intramuraal!$O:$O,MATCH(B1130,Intramuraal!$A:$A,0))="","",INDEX(Intramuraal!$O:$O,MATCH(B1130,Intramuraal!$A:$A,0))),IFERROR(IF(INDEX(GVS!$O:$O,MATCH(B1130,GVS!$A:$A,0))="","",INDEX(GVS!$O:$O,MATCH(B1130,GVS!$A:$A,0))),"")))</f>
        <v>Meerdere lijnen / indicatiebreed</v>
      </c>
      <c r="I1130" s="14" t="s">
        <v>7574</v>
      </c>
      <c r="J1130" s="14" t="s">
        <v>10667</v>
      </c>
      <c r="K1130" s="16" t="s">
        <v>11762</v>
      </c>
      <c r="L1130" s="14" t="s">
        <v>7566</v>
      </c>
      <c r="M1130" s="14" t="s">
        <v>7536</v>
      </c>
      <c r="N1130" s="16" t="s">
        <v>11763</v>
      </c>
      <c r="O1130" s="14" t="s">
        <v>7607</v>
      </c>
      <c r="P1130" s="14" t="s">
        <v>11764</v>
      </c>
      <c r="Q1130" s="16"/>
      <c r="R1130" s="14" t="s">
        <v>11765</v>
      </c>
      <c r="S1130" s="14" t="s">
        <v>11709</v>
      </c>
      <c r="T1130" s="15" t="n">
        <v>46290</v>
      </c>
      <c r="U1130" s="14" t="s">
        <v>168</v>
      </c>
    </row>
    <row r="1131" customFormat="false" ht="79.5" hidden="false" customHeight="true" outlineLevel="0" collapsed="false">
      <c r="A1131" s="14" t="str">
        <f aca="false">IF(B1131="","","ARG-"&amp;TEXT(ROW()-1,"0000"))</f>
        <v>ARG-1130</v>
      </c>
      <c r="B1131" s="14" t="s">
        <v>7417</v>
      </c>
      <c r="C1131" s="14" t="str">
        <f aca="false">IF(B1131="","",IF(LEFT(B1131,3)="INT","Intramuraal",IF(LEFT(B1131,3)="GVS","GVS","")))</f>
        <v>GVS</v>
      </c>
      <c r="D1131" s="14" t="str">
        <f aca="false">IF(B1131="","",IFERROR(INDEX(Intramuraal!$F:$F,MATCH(B1131,Intramuraal!$A:$A,0)),IFERROR(INDEX(GVS!$F:$F,MATCH(B1131,GVS!$A:$A,0)),"onbekend ID")))</f>
        <v>n.v.t. (klassebreed / beleidsadvies)</v>
      </c>
      <c r="E1131" s="15" t="n">
        <f aca="false">IF(B1131="","",IFERROR(IF(INDEX(Intramuraal!$C:$C,MATCH(B1131,Intramuraal!$A:$A,0))="","",INDEX(Intramuraal!$C:$C,MATCH(B1131,Intramuraal!$A:$A,0))),IFERROR(IF(INDEX(GVS!$C:$C,MATCH(B1131,GVS!$A:$A,0))="","",INDEX(GVS!$C:$C,MATCH(B1131,GVS!$A:$A,0))),"")))</f>
        <v>43167</v>
      </c>
      <c r="F1131" s="14" t="str">
        <f aca="false">IF(B1131="","",IFERROR(IF(INDEX(Intramuraal!$J:$J,MATCH(B1131,Intramuraal!$A:$A,0))="","",INDEX(Intramuraal!$J:$J,MATCH(B1131,Intramuraal!$A:$A,0))),IFERROR(IF(INDEX(GVS!$J:$J,MATCH(B1131,GVS!$A:$A,0))="","",INDEX(GVS!$J:$J,MATCH(B1131,GVS!$A:$A,0))),"")))</f>
        <v>Overig</v>
      </c>
      <c r="G1131" s="14" t="str">
        <f aca="false">IF(B1131="","",IFERROR(IF(INDEX(Intramuraal!$N:$N,MATCH(B1131,Intramuraal!$A:$A,0))="","",INDEX(Intramuraal!$N:$N,MATCH(B1131,Intramuraal!$A:$A,0))),IFERROR(IF(INDEX(GVS!$N:$N,MATCH(B1131,GVS!$A:$A,0))="","",INDEX(GVS!$N:$N,MATCH(B1131,GVS!$A:$A,0))),"")))</f>
        <v>Niet-oncologisch (zie Indicatie)</v>
      </c>
      <c r="H1131" s="14" t="str">
        <f aca="false">IF(B1131="","",IFERROR(IF(INDEX(Intramuraal!$O:$O,MATCH(B1131,Intramuraal!$A:$A,0))="","",INDEX(Intramuraal!$O:$O,MATCH(B1131,Intramuraal!$A:$A,0))),IFERROR(IF(INDEX(GVS!$O:$O,MATCH(B1131,GVS!$A:$A,0))="","",INDEX(GVS!$O:$O,MATCH(B1131,GVS!$A:$A,0))),"")))</f>
        <v>Meerdere lijnen / indicatiebreed</v>
      </c>
      <c r="I1131" s="14" t="s">
        <v>7570</v>
      </c>
      <c r="J1131" s="14" t="s">
        <v>2691</v>
      </c>
      <c r="K1131" s="16" t="s">
        <v>11766</v>
      </c>
      <c r="L1131" s="14" t="s">
        <v>7566</v>
      </c>
      <c r="M1131" s="14" t="s">
        <v>7543</v>
      </c>
      <c r="N1131" s="16" t="s">
        <v>11767</v>
      </c>
      <c r="O1131" s="14" t="s">
        <v>7607</v>
      </c>
      <c r="P1131" s="14" t="s">
        <v>11768</v>
      </c>
      <c r="Q1131" s="16"/>
      <c r="R1131" s="14" t="s">
        <v>11769</v>
      </c>
      <c r="S1131" s="14" t="s">
        <v>11709</v>
      </c>
      <c r="T1131" s="15" t="n">
        <v>46290</v>
      </c>
      <c r="U1131" s="14" t="s">
        <v>168</v>
      </c>
    </row>
    <row r="1132" customFormat="false" ht="90.75" hidden="false" customHeight="true" outlineLevel="0" collapsed="false">
      <c r="A1132" s="14" t="str">
        <f aca="false">IF(B1132="","","ARG-"&amp;TEXT(ROW()-1,"0000"))</f>
        <v>ARG-1131</v>
      </c>
      <c r="B1132" s="14" t="s">
        <v>7428</v>
      </c>
      <c r="C1132" s="14" t="str">
        <f aca="false">IF(B1132="","",IF(LEFT(B1132,3)="INT","Intramuraal",IF(LEFT(B1132,3)="GVS","GVS","")))</f>
        <v>GVS</v>
      </c>
      <c r="D1132" s="14" t="str">
        <f aca="false">IF(B1132="","",IFERROR(INDEX(Intramuraal!$F:$F,MATCH(B1132,Intramuraal!$A:$A,0)),IFERROR(INDEX(GVS!$F:$F,MATCH(B1132,GVS!$A:$A,0)),"onbekend ID")))</f>
        <v>n.v.t. (klassebreed / beleidsadvies)</v>
      </c>
      <c r="E1132" s="15" t="n">
        <f aca="false">IF(B1132="","",IFERROR(IF(INDEX(Intramuraal!$C:$C,MATCH(B1132,Intramuraal!$A:$A,0))="","",INDEX(Intramuraal!$C:$C,MATCH(B1132,Intramuraal!$A:$A,0))),IFERROR(IF(INDEX(GVS!$C:$C,MATCH(B1132,GVS!$A:$A,0))="","",INDEX(GVS!$C:$C,MATCH(B1132,GVS!$A:$A,0))),"")))</f>
        <v>44320</v>
      </c>
      <c r="F1132" s="14" t="str">
        <f aca="false">IF(B1132="","",IFERROR(IF(INDEX(Intramuraal!$J:$J,MATCH(B1132,Intramuraal!$A:$A,0))="","",INDEX(Intramuraal!$J:$J,MATCH(B1132,Intramuraal!$A:$A,0))),IFERROR(IF(INDEX(GVS!$J:$J,MATCH(B1132,GVS!$A:$A,0))="","",INDEX(GVS!$J:$J,MATCH(B1132,GVS!$A:$A,0))),"")))</f>
        <v>Overig</v>
      </c>
      <c r="G1132" s="14" t="str">
        <f aca="false">IF(B1132="","",IFERROR(IF(INDEX(Intramuraal!$N:$N,MATCH(B1132,Intramuraal!$A:$A,0))="","",INDEX(Intramuraal!$N:$N,MATCH(B1132,Intramuraal!$A:$A,0))),IFERROR(IF(INDEX(GVS!$N:$N,MATCH(B1132,GVS!$A:$A,0))="","",INDEX(GVS!$N:$N,MATCH(B1132,GVS!$A:$A,0))),"")))</f>
        <v>Niet-oncologisch (zie Indicatie)</v>
      </c>
      <c r="H1132" s="14" t="str">
        <f aca="false">IF(B1132="","",IFERROR(IF(INDEX(Intramuraal!$O:$O,MATCH(B1132,Intramuraal!$A:$A,0))="","",INDEX(Intramuraal!$O:$O,MATCH(B1132,Intramuraal!$A:$A,0))),IFERROR(IF(INDEX(GVS!$O:$O,MATCH(B1132,GVS!$A:$A,0))="","",INDEX(GVS!$O:$O,MATCH(B1132,GVS!$A:$A,0))),"")))</f>
        <v>Meerdere lijnen / indicatiebreed</v>
      </c>
      <c r="I1132" s="14" t="s">
        <v>7570</v>
      </c>
      <c r="J1132" s="14" t="s">
        <v>10732</v>
      </c>
      <c r="K1132" s="16" t="s">
        <v>11770</v>
      </c>
      <c r="L1132" s="14" t="s">
        <v>7566</v>
      </c>
      <c r="M1132" s="14" t="s">
        <v>7536</v>
      </c>
      <c r="N1132" s="16" t="s">
        <v>11771</v>
      </c>
      <c r="O1132" s="14" t="s">
        <v>7607</v>
      </c>
      <c r="P1132" s="14" t="s">
        <v>11772</v>
      </c>
      <c r="Q1132" s="16"/>
      <c r="R1132" s="14" t="s">
        <v>11773</v>
      </c>
      <c r="S1132" s="14" t="s">
        <v>11774</v>
      </c>
      <c r="T1132" s="15" t="n">
        <v>46290</v>
      </c>
      <c r="U1132" s="14" t="s">
        <v>168</v>
      </c>
    </row>
    <row r="1133" customFormat="false" ht="68.25" hidden="false" customHeight="true" outlineLevel="0" collapsed="false">
      <c r="A1133" s="14" t="str">
        <f aca="false">IF(B1133="","","ARG-"&amp;TEXT(ROW()-1,"0000"))</f>
        <v>ARG-1132</v>
      </c>
      <c r="B1133" s="14" t="s">
        <v>7428</v>
      </c>
      <c r="C1133" s="14" t="str">
        <f aca="false">IF(B1133="","",IF(LEFT(B1133,3)="INT","Intramuraal",IF(LEFT(B1133,3)="GVS","GVS","")))</f>
        <v>GVS</v>
      </c>
      <c r="D1133" s="14" t="str">
        <f aca="false">IF(B1133="","",IFERROR(INDEX(Intramuraal!$F:$F,MATCH(B1133,Intramuraal!$A:$A,0)),IFERROR(INDEX(GVS!$F:$F,MATCH(B1133,GVS!$A:$A,0)),"onbekend ID")))</f>
        <v>n.v.t. (klassebreed / beleidsadvies)</v>
      </c>
      <c r="E1133" s="15" t="n">
        <f aca="false">IF(B1133="","",IFERROR(IF(INDEX(Intramuraal!$C:$C,MATCH(B1133,Intramuraal!$A:$A,0))="","",INDEX(Intramuraal!$C:$C,MATCH(B1133,Intramuraal!$A:$A,0))),IFERROR(IF(INDEX(GVS!$C:$C,MATCH(B1133,GVS!$A:$A,0))="","",INDEX(GVS!$C:$C,MATCH(B1133,GVS!$A:$A,0))),"")))</f>
        <v>44320</v>
      </c>
      <c r="F1133" s="14" t="str">
        <f aca="false">IF(B1133="","",IFERROR(IF(INDEX(Intramuraal!$J:$J,MATCH(B1133,Intramuraal!$A:$A,0))="","",INDEX(Intramuraal!$J:$J,MATCH(B1133,Intramuraal!$A:$A,0))),IFERROR(IF(INDEX(GVS!$J:$J,MATCH(B1133,GVS!$A:$A,0))="","",INDEX(GVS!$J:$J,MATCH(B1133,GVS!$A:$A,0))),"")))</f>
        <v>Overig</v>
      </c>
      <c r="G1133" s="14" t="str">
        <f aca="false">IF(B1133="","",IFERROR(IF(INDEX(Intramuraal!$N:$N,MATCH(B1133,Intramuraal!$A:$A,0))="","",INDEX(Intramuraal!$N:$N,MATCH(B1133,Intramuraal!$A:$A,0))),IFERROR(IF(INDEX(GVS!$N:$N,MATCH(B1133,GVS!$A:$A,0))="","",INDEX(GVS!$N:$N,MATCH(B1133,GVS!$A:$A,0))),"")))</f>
        <v>Niet-oncologisch (zie Indicatie)</v>
      </c>
      <c r="H1133" s="14" t="str">
        <f aca="false">IF(B1133="","",IFERROR(IF(INDEX(Intramuraal!$O:$O,MATCH(B1133,Intramuraal!$A:$A,0))="","",INDEX(Intramuraal!$O:$O,MATCH(B1133,Intramuraal!$A:$A,0))),IFERROR(IF(INDEX(GVS!$O:$O,MATCH(B1133,GVS!$A:$A,0))="","",INDEX(GVS!$O:$O,MATCH(B1133,GVS!$A:$A,0))),"")))</f>
        <v>Meerdere lijnen / indicatiebreed</v>
      </c>
      <c r="I1133" s="14" t="s">
        <v>7570</v>
      </c>
      <c r="J1133" s="14" t="s">
        <v>10732</v>
      </c>
      <c r="K1133" s="16" t="s">
        <v>11775</v>
      </c>
      <c r="L1133" s="14" t="s">
        <v>7566</v>
      </c>
      <c r="M1133" s="14" t="s">
        <v>7543</v>
      </c>
      <c r="N1133" s="16" t="s">
        <v>11776</v>
      </c>
      <c r="O1133" s="14" t="s">
        <v>7607</v>
      </c>
      <c r="P1133" s="14" t="s">
        <v>11777</v>
      </c>
      <c r="Q1133" s="16"/>
      <c r="R1133" s="14" t="s">
        <v>11778</v>
      </c>
      <c r="S1133" s="14" t="s">
        <v>11774</v>
      </c>
      <c r="T1133" s="15" t="n">
        <v>46290</v>
      </c>
      <c r="U1133" s="14" t="s">
        <v>168</v>
      </c>
    </row>
    <row r="1134" customFormat="false" ht="90.75" hidden="false" customHeight="true" outlineLevel="0" collapsed="false">
      <c r="A1134" s="14" t="str">
        <f aca="false">IF(B1134="","","ARG-"&amp;TEXT(ROW()-1,"0000"))</f>
        <v>ARG-1133</v>
      </c>
      <c r="B1134" s="14" t="s">
        <v>7428</v>
      </c>
      <c r="C1134" s="14" t="str">
        <f aca="false">IF(B1134="","",IF(LEFT(B1134,3)="INT","Intramuraal",IF(LEFT(B1134,3)="GVS","GVS","")))</f>
        <v>GVS</v>
      </c>
      <c r="D1134" s="14" t="str">
        <f aca="false">IF(B1134="","",IFERROR(INDEX(Intramuraal!$F:$F,MATCH(B1134,Intramuraal!$A:$A,0)),IFERROR(INDEX(GVS!$F:$F,MATCH(B1134,GVS!$A:$A,0)),"onbekend ID")))</f>
        <v>n.v.t. (klassebreed / beleidsadvies)</v>
      </c>
      <c r="E1134" s="15" t="n">
        <f aca="false">IF(B1134="","",IFERROR(IF(INDEX(Intramuraal!$C:$C,MATCH(B1134,Intramuraal!$A:$A,0))="","",INDEX(Intramuraal!$C:$C,MATCH(B1134,Intramuraal!$A:$A,0))),IFERROR(IF(INDEX(GVS!$C:$C,MATCH(B1134,GVS!$A:$A,0))="","",INDEX(GVS!$C:$C,MATCH(B1134,GVS!$A:$A,0))),"")))</f>
        <v>44320</v>
      </c>
      <c r="F1134" s="14" t="str">
        <f aca="false">IF(B1134="","",IFERROR(IF(INDEX(Intramuraal!$J:$J,MATCH(B1134,Intramuraal!$A:$A,0))="","",INDEX(Intramuraal!$J:$J,MATCH(B1134,Intramuraal!$A:$A,0))),IFERROR(IF(INDEX(GVS!$J:$J,MATCH(B1134,GVS!$A:$A,0))="","",INDEX(GVS!$J:$J,MATCH(B1134,GVS!$A:$A,0))),"")))</f>
        <v>Overig</v>
      </c>
      <c r="G1134" s="14" t="str">
        <f aca="false">IF(B1134="","",IFERROR(IF(INDEX(Intramuraal!$N:$N,MATCH(B1134,Intramuraal!$A:$A,0))="","",INDEX(Intramuraal!$N:$N,MATCH(B1134,Intramuraal!$A:$A,0))),IFERROR(IF(INDEX(GVS!$N:$N,MATCH(B1134,GVS!$A:$A,0))="","",INDEX(GVS!$N:$N,MATCH(B1134,GVS!$A:$A,0))),"")))</f>
        <v>Niet-oncologisch (zie Indicatie)</v>
      </c>
      <c r="H1134" s="14" t="str">
        <f aca="false">IF(B1134="","",IFERROR(IF(INDEX(Intramuraal!$O:$O,MATCH(B1134,Intramuraal!$A:$A,0))="","",INDEX(Intramuraal!$O:$O,MATCH(B1134,Intramuraal!$A:$A,0))),IFERROR(IF(INDEX(GVS!$O:$O,MATCH(B1134,GVS!$A:$A,0))="","",INDEX(GVS!$O:$O,MATCH(B1134,GVS!$A:$A,0))),"")))</f>
        <v>Meerdere lijnen / indicatiebreed</v>
      </c>
      <c r="I1134" s="14" t="s">
        <v>7570</v>
      </c>
      <c r="J1134" s="14" t="s">
        <v>10732</v>
      </c>
      <c r="K1134" s="16" t="s">
        <v>11779</v>
      </c>
      <c r="L1134" s="14" t="s">
        <v>7566</v>
      </c>
      <c r="M1134" s="14" t="s">
        <v>7543</v>
      </c>
      <c r="N1134" s="16" t="s">
        <v>11780</v>
      </c>
      <c r="O1134" s="14" t="s">
        <v>7607</v>
      </c>
      <c r="P1134" s="14" t="s">
        <v>11781</v>
      </c>
      <c r="Q1134" s="16"/>
      <c r="R1134" s="14" t="s">
        <v>11782</v>
      </c>
      <c r="S1134" s="14" t="s">
        <v>11774</v>
      </c>
      <c r="T1134" s="15" t="n">
        <v>46290</v>
      </c>
      <c r="U1134" s="14" t="s">
        <v>168</v>
      </c>
    </row>
    <row r="1135" customFormat="false" ht="79.5" hidden="false" customHeight="true" outlineLevel="0" collapsed="false">
      <c r="A1135" s="14" t="str">
        <f aca="false">IF(B1135="","","ARG-"&amp;TEXT(ROW()-1,"0000"))</f>
        <v>ARG-1134</v>
      </c>
      <c r="B1135" s="14" t="s">
        <v>7440</v>
      </c>
      <c r="C1135" s="14" t="str">
        <f aca="false">IF(B1135="","",IF(LEFT(B1135,3)="INT","Intramuraal",IF(LEFT(B1135,3)="GVS","GVS","")))</f>
        <v>GVS</v>
      </c>
      <c r="D1135" s="14" t="str">
        <f aca="false">IF(B1135="","",IFERROR(INDEX(Intramuraal!$F:$F,MATCH(B1135,Intramuraal!$A:$A,0)),IFERROR(INDEX(GVS!$F:$F,MATCH(B1135,GVS!$A:$A,0)),"onbekend ID")))</f>
        <v>n.v.t. (klassebreed / beleidsadvies)</v>
      </c>
      <c r="E1135" s="15" t="n">
        <f aca="false">IF(B1135="","",IFERROR(IF(INDEX(Intramuraal!$C:$C,MATCH(B1135,Intramuraal!$A:$A,0))="","",INDEX(Intramuraal!$C:$C,MATCH(B1135,Intramuraal!$A:$A,0))),IFERROR(IF(INDEX(GVS!$C:$C,MATCH(B1135,GVS!$A:$A,0))="","",INDEX(GVS!$C:$C,MATCH(B1135,GVS!$A:$A,0))),"")))</f>
        <v>44664</v>
      </c>
      <c r="F1135" s="14" t="str">
        <f aca="false">IF(B1135="","",IFERROR(IF(INDEX(Intramuraal!$J:$J,MATCH(B1135,Intramuraal!$A:$A,0))="","",INDEX(Intramuraal!$J:$J,MATCH(B1135,Intramuraal!$A:$A,0))),IFERROR(IF(INDEX(GVS!$J:$J,MATCH(B1135,GVS!$A:$A,0))="","",INDEX(GVS!$J:$J,MATCH(B1135,GVS!$A:$A,0))),"")))</f>
        <v>Overig</v>
      </c>
      <c r="G1135" s="14" t="str">
        <f aca="false">IF(B1135="","",IFERROR(IF(INDEX(Intramuraal!$N:$N,MATCH(B1135,Intramuraal!$A:$A,0))="","",INDEX(Intramuraal!$N:$N,MATCH(B1135,Intramuraal!$A:$A,0))),IFERROR(IF(INDEX(GVS!$N:$N,MATCH(B1135,GVS!$A:$A,0))="","",INDEX(GVS!$N:$N,MATCH(B1135,GVS!$A:$A,0))),"")))</f>
        <v>Niet-oncologisch (zie Indicatie)</v>
      </c>
      <c r="H1135" s="14" t="str">
        <f aca="false">IF(B1135="","",IFERROR(IF(INDEX(Intramuraal!$O:$O,MATCH(B1135,Intramuraal!$A:$A,0))="","",INDEX(Intramuraal!$O:$O,MATCH(B1135,Intramuraal!$A:$A,0))),IFERROR(IF(INDEX(GVS!$O:$O,MATCH(B1135,GVS!$A:$A,0))="","",INDEX(GVS!$O:$O,MATCH(B1135,GVS!$A:$A,0))),"")))</f>
        <v>Meerdere lijnen / indicatiebreed</v>
      </c>
      <c r="I1135" s="14" t="s">
        <v>7570</v>
      </c>
      <c r="J1135" s="14" t="s">
        <v>10732</v>
      </c>
      <c r="K1135" s="16" t="s">
        <v>11783</v>
      </c>
      <c r="L1135" s="14" t="s">
        <v>7566</v>
      </c>
      <c r="M1135" s="14" t="s">
        <v>7536</v>
      </c>
      <c r="N1135" s="16" t="s">
        <v>11784</v>
      </c>
      <c r="O1135" s="14" t="s">
        <v>7607</v>
      </c>
      <c r="P1135" s="14" t="s">
        <v>11785</v>
      </c>
      <c r="Q1135" s="16"/>
      <c r="R1135" s="14" t="s">
        <v>11786</v>
      </c>
      <c r="S1135" s="14" t="s">
        <v>11774</v>
      </c>
      <c r="T1135" s="15" t="n">
        <v>46290</v>
      </c>
      <c r="U1135" s="14" t="s">
        <v>168</v>
      </c>
    </row>
    <row r="1136" customFormat="false" ht="68.25" hidden="false" customHeight="true" outlineLevel="0" collapsed="false">
      <c r="A1136" s="14" t="str">
        <f aca="false">IF(B1136="","","ARG-"&amp;TEXT(ROW()-1,"0000"))</f>
        <v>ARG-1135</v>
      </c>
      <c r="B1136" s="14" t="s">
        <v>7440</v>
      </c>
      <c r="C1136" s="14" t="str">
        <f aca="false">IF(B1136="","",IF(LEFT(B1136,3)="INT","Intramuraal",IF(LEFT(B1136,3)="GVS","GVS","")))</f>
        <v>GVS</v>
      </c>
      <c r="D1136" s="14" t="str">
        <f aca="false">IF(B1136="","",IFERROR(INDEX(Intramuraal!$F:$F,MATCH(B1136,Intramuraal!$A:$A,0)),IFERROR(INDEX(GVS!$F:$F,MATCH(B1136,GVS!$A:$A,0)),"onbekend ID")))</f>
        <v>n.v.t. (klassebreed / beleidsadvies)</v>
      </c>
      <c r="E1136" s="15" t="n">
        <f aca="false">IF(B1136="","",IFERROR(IF(INDEX(Intramuraal!$C:$C,MATCH(B1136,Intramuraal!$A:$A,0))="","",INDEX(Intramuraal!$C:$C,MATCH(B1136,Intramuraal!$A:$A,0))),IFERROR(IF(INDEX(GVS!$C:$C,MATCH(B1136,GVS!$A:$A,0))="","",INDEX(GVS!$C:$C,MATCH(B1136,GVS!$A:$A,0))),"")))</f>
        <v>44664</v>
      </c>
      <c r="F1136" s="14" t="str">
        <f aca="false">IF(B1136="","",IFERROR(IF(INDEX(Intramuraal!$J:$J,MATCH(B1136,Intramuraal!$A:$A,0))="","",INDEX(Intramuraal!$J:$J,MATCH(B1136,Intramuraal!$A:$A,0))),IFERROR(IF(INDEX(GVS!$J:$J,MATCH(B1136,GVS!$A:$A,0))="","",INDEX(GVS!$J:$J,MATCH(B1136,GVS!$A:$A,0))),"")))</f>
        <v>Overig</v>
      </c>
      <c r="G1136" s="14" t="str">
        <f aca="false">IF(B1136="","",IFERROR(IF(INDEX(Intramuraal!$N:$N,MATCH(B1136,Intramuraal!$A:$A,0))="","",INDEX(Intramuraal!$N:$N,MATCH(B1136,Intramuraal!$A:$A,0))),IFERROR(IF(INDEX(GVS!$N:$N,MATCH(B1136,GVS!$A:$A,0))="","",INDEX(GVS!$N:$N,MATCH(B1136,GVS!$A:$A,0))),"")))</f>
        <v>Niet-oncologisch (zie Indicatie)</v>
      </c>
      <c r="H1136" s="14" t="str">
        <f aca="false">IF(B1136="","",IFERROR(IF(INDEX(Intramuraal!$O:$O,MATCH(B1136,Intramuraal!$A:$A,0))="","",INDEX(Intramuraal!$O:$O,MATCH(B1136,Intramuraal!$A:$A,0))),IFERROR(IF(INDEX(GVS!$O:$O,MATCH(B1136,GVS!$A:$A,0))="","",INDEX(GVS!$O:$O,MATCH(B1136,GVS!$A:$A,0))),"")))</f>
        <v>Meerdere lijnen / indicatiebreed</v>
      </c>
      <c r="I1136" s="14" t="s">
        <v>7570</v>
      </c>
      <c r="J1136" s="14" t="s">
        <v>2691</v>
      </c>
      <c r="K1136" s="16" t="s">
        <v>11787</v>
      </c>
      <c r="L1136" s="14" t="s">
        <v>7566</v>
      </c>
      <c r="M1136" s="14" t="s">
        <v>7550</v>
      </c>
      <c r="N1136" s="16" t="s">
        <v>11788</v>
      </c>
      <c r="O1136" s="14" t="s">
        <v>7607</v>
      </c>
      <c r="P1136" s="14" t="s">
        <v>11789</v>
      </c>
      <c r="Q1136" s="16"/>
      <c r="R1136" s="14" t="s">
        <v>11790</v>
      </c>
      <c r="S1136" s="14" t="s">
        <v>11774</v>
      </c>
      <c r="T1136" s="15" t="n">
        <v>46290</v>
      </c>
      <c r="U1136" s="14" t="s">
        <v>168</v>
      </c>
    </row>
    <row r="1137" customFormat="false" ht="90.75" hidden="false" customHeight="true" outlineLevel="0" collapsed="false">
      <c r="A1137" s="14" t="str">
        <f aca="false">IF(B1137="","","ARG-"&amp;TEXT(ROW()-1,"0000"))</f>
        <v>ARG-1136</v>
      </c>
      <c r="B1137" s="14" t="s">
        <v>7451</v>
      </c>
      <c r="C1137" s="14" t="str">
        <f aca="false">IF(B1137="","",IF(LEFT(B1137,3)="INT","Intramuraal",IF(LEFT(B1137,3)="GVS","GVS","")))</f>
        <v>GVS</v>
      </c>
      <c r="D1137" s="14" t="str">
        <f aca="false">IF(B1137="","",IFERROR(INDEX(Intramuraal!$F:$F,MATCH(B1137,Intramuraal!$A:$A,0)),IFERROR(INDEX(GVS!$F:$F,MATCH(B1137,GVS!$A:$A,0)),"onbekend ID")))</f>
        <v>n.v.t. (klassebreed / beleidsadvies)</v>
      </c>
      <c r="E1137" s="15" t="n">
        <f aca="false">IF(B1137="","",IFERROR(IF(INDEX(Intramuraal!$C:$C,MATCH(B1137,Intramuraal!$A:$A,0))="","",INDEX(Intramuraal!$C:$C,MATCH(B1137,Intramuraal!$A:$A,0))),IFERROR(IF(INDEX(GVS!$C:$C,MATCH(B1137,GVS!$A:$A,0))="","",INDEX(GVS!$C:$C,MATCH(B1137,GVS!$A:$A,0))),"")))</f>
        <v>44690</v>
      </c>
      <c r="F1137" s="14" t="str">
        <f aca="false">IF(B1137="","",IFERROR(IF(INDEX(Intramuraal!$J:$J,MATCH(B1137,Intramuraal!$A:$A,0))="","",INDEX(Intramuraal!$J:$J,MATCH(B1137,Intramuraal!$A:$A,0))),IFERROR(IF(INDEX(GVS!$J:$J,MATCH(B1137,GVS!$A:$A,0))="","",INDEX(GVS!$J:$J,MATCH(B1137,GVS!$A:$A,0))),"")))</f>
        <v>Overig</v>
      </c>
      <c r="G1137" s="14" t="str">
        <f aca="false">IF(B1137="","",IFERROR(IF(INDEX(Intramuraal!$N:$N,MATCH(B1137,Intramuraal!$A:$A,0))="","",INDEX(Intramuraal!$N:$N,MATCH(B1137,Intramuraal!$A:$A,0))),IFERROR(IF(INDEX(GVS!$N:$N,MATCH(B1137,GVS!$A:$A,0))="","",INDEX(GVS!$N:$N,MATCH(B1137,GVS!$A:$A,0))),"")))</f>
        <v>Niet-oncologisch (zie Indicatie)</v>
      </c>
      <c r="H1137" s="14" t="str">
        <f aca="false">IF(B1137="","",IFERROR(IF(INDEX(Intramuraal!$O:$O,MATCH(B1137,Intramuraal!$A:$A,0))="","",INDEX(Intramuraal!$O:$O,MATCH(B1137,Intramuraal!$A:$A,0))),IFERROR(IF(INDEX(GVS!$O:$O,MATCH(B1137,GVS!$A:$A,0))="","",INDEX(GVS!$O:$O,MATCH(B1137,GVS!$A:$A,0))),"")))</f>
        <v>1e lijn</v>
      </c>
      <c r="I1137" s="14" t="s">
        <v>7574</v>
      </c>
      <c r="J1137" s="14" t="s">
        <v>2691</v>
      </c>
      <c r="K1137" s="16" t="s">
        <v>11791</v>
      </c>
      <c r="L1137" s="14" t="s">
        <v>7566</v>
      </c>
      <c r="M1137" s="14" t="s">
        <v>7536</v>
      </c>
      <c r="N1137" s="16" t="s">
        <v>11792</v>
      </c>
      <c r="O1137" s="14" t="s">
        <v>7607</v>
      </c>
      <c r="P1137" s="14" t="s">
        <v>11793</v>
      </c>
      <c r="Q1137" s="16"/>
      <c r="R1137" s="14" t="s">
        <v>11794</v>
      </c>
      <c r="S1137" s="14" t="s">
        <v>11774</v>
      </c>
      <c r="T1137" s="15" t="n">
        <v>46290</v>
      </c>
      <c r="U1137" s="14" t="s">
        <v>168</v>
      </c>
    </row>
    <row r="1138" customFormat="false" ht="90.75" hidden="false" customHeight="true" outlineLevel="0" collapsed="false">
      <c r="A1138" s="14" t="str">
        <f aca="false">IF(B1138="","","ARG-"&amp;TEXT(ROW()-1,"0000"))</f>
        <v>ARG-1137</v>
      </c>
      <c r="B1138" s="14" t="s">
        <v>7451</v>
      </c>
      <c r="C1138" s="14" t="str">
        <f aca="false">IF(B1138="","",IF(LEFT(B1138,3)="INT","Intramuraal",IF(LEFT(B1138,3)="GVS","GVS","")))</f>
        <v>GVS</v>
      </c>
      <c r="D1138" s="14" t="str">
        <f aca="false">IF(B1138="","",IFERROR(INDEX(Intramuraal!$F:$F,MATCH(B1138,Intramuraal!$A:$A,0)),IFERROR(INDEX(GVS!$F:$F,MATCH(B1138,GVS!$A:$A,0)),"onbekend ID")))</f>
        <v>n.v.t. (klassebreed / beleidsadvies)</v>
      </c>
      <c r="E1138" s="15" t="n">
        <f aca="false">IF(B1138="","",IFERROR(IF(INDEX(Intramuraal!$C:$C,MATCH(B1138,Intramuraal!$A:$A,0))="","",INDEX(Intramuraal!$C:$C,MATCH(B1138,Intramuraal!$A:$A,0))),IFERROR(IF(INDEX(GVS!$C:$C,MATCH(B1138,GVS!$A:$A,0))="","",INDEX(GVS!$C:$C,MATCH(B1138,GVS!$A:$A,0))),"")))</f>
        <v>44690</v>
      </c>
      <c r="F1138" s="14" t="str">
        <f aca="false">IF(B1138="","",IFERROR(IF(INDEX(Intramuraal!$J:$J,MATCH(B1138,Intramuraal!$A:$A,0))="","",INDEX(Intramuraal!$J:$J,MATCH(B1138,Intramuraal!$A:$A,0))),IFERROR(IF(INDEX(GVS!$J:$J,MATCH(B1138,GVS!$A:$A,0))="","",INDEX(GVS!$J:$J,MATCH(B1138,GVS!$A:$A,0))),"")))</f>
        <v>Overig</v>
      </c>
      <c r="G1138" s="14" t="str">
        <f aca="false">IF(B1138="","",IFERROR(IF(INDEX(Intramuraal!$N:$N,MATCH(B1138,Intramuraal!$A:$A,0))="","",INDEX(Intramuraal!$N:$N,MATCH(B1138,Intramuraal!$A:$A,0))),IFERROR(IF(INDEX(GVS!$N:$N,MATCH(B1138,GVS!$A:$A,0))="","",INDEX(GVS!$N:$N,MATCH(B1138,GVS!$A:$A,0))),"")))</f>
        <v>Niet-oncologisch (zie Indicatie)</v>
      </c>
      <c r="H1138" s="14" t="str">
        <f aca="false">IF(B1138="","",IFERROR(IF(INDEX(Intramuraal!$O:$O,MATCH(B1138,Intramuraal!$A:$A,0))="","",INDEX(Intramuraal!$O:$O,MATCH(B1138,Intramuraal!$A:$A,0))),IFERROR(IF(INDEX(GVS!$O:$O,MATCH(B1138,GVS!$A:$A,0))="","",INDEX(GVS!$O:$O,MATCH(B1138,GVS!$A:$A,0))),"")))</f>
        <v>1e lijn</v>
      </c>
      <c r="I1138" s="14" t="s">
        <v>7610</v>
      </c>
      <c r="J1138" s="14" t="s">
        <v>2691</v>
      </c>
      <c r="K1138" s="16" t="s">
        <v>11795</v>
      </c>
      <c r="L1138" s="14" t="s">
        <v>7566</v>
      </c>
      <c r="M1138" s="14" t="s">
        <v>7536</v>
      </c>
      <c r="N1138" s="16" t="s">
        <v>11796</v>
      </c>
      <c r="O1138" s="14" t="s">
        <v>7607</v>
      </c>
      <c r="P1138" s="14" t="s">
        <v>11797</v>
      </c>
      <c r="Q1138" s="16"/>
      <c r="R1138" s="14" t="s">
        <v>11798</v>
      </c>
      <c r="S1138" s="14" t="s">
        <v>11774</v>
      </c>
      <c r="T1138" s="15" t="n">
        <v>46290</v>
      </c>
      <c r="U1138" s="14" t="s">
        <v>168</v>
      </c>
    </row>
    <row r="1139" customFormat="false" ht="90.75" hidden="false" customHeight="true" outlineLevel="0" collapsed="false">
      <c r="A1139" s="14" t="str">
        <f aca="false">IF(B1139="","","ARG-"&amp;TEXT(ROW()-1,"0000"))</f>
        <v>ARG-1138</v>
      </c>
      <c r="B1139" s="14" t="s">
        <v>7451</v>
      </c>
      <c r="C1139" s="14" t="str">
        <f aca="false">IF(B1139="","",IF(LEFT(B1139,3)="INT","Intramuraal",IF(LEFT(B1139,3)="GVS","GVS","")))</f>
        <v>GVS</v>
      </c>
      <c r="D1139" s="14" t="str">
        <f aca="false">IF(B1139="","",IFERROR(INDEX(Intramuraal!$F:$F,MATCH(B1139,Intramuraal!$A:$A,0)),IFERROR(INDEX(GVS!$F:$F,MATCH(B1139,GVS!$A:$A,0)),"onbekend ID")))</f>
        <v>n.v.t. (klassebreed / beleidsadvies)</v>
      </c>
      <c r="E1139" s="15" t="n">
        <f aca="false">IF(B1139="","",IFERROR(IF(INDEX(Intramuraal!$C:$C,MATCH(B1139,Intramuraal!$A:$A,0))="","",INDEX(Intramuraal!$C:$C,MATCH(B1139,Intramuraal!$A:$A,0))),IFERROR(IF(INDEX(GVS!$C:$C,MATCH(B1139,GVS!$A:$A,0))="","",INDEX(GVS!$C:$C,MATCH(B1139,GVS!$A:$A,0))),"")))</f>
        <v>44690</v>
      </c>
      <c r="F1139" s="14" t="str">
        <f aca="false">IF(B1139="","",IFERROR(IF(INDEX(Intramuraal!$J:$J,MATCH(B1139,Intramuraal!$A:$A,0))="","",INDEX(Intramuraal!$J:$J,MATCH(B1139,Intramuraal!$A:$A,0))),IFERROR(IF(INDEX(GVS!$J:$J,MATCH(B1139,GVS!$A:$A,0))="","",INDEX(GVS!$J:$J,MATCH(B1139,GVS!$A:$A,0))),"")))</f>
        <v>Overig</v>
      </c>
      <c r="G1139" s="14" t="str">
        <f aca="false">IF(B1139="","",IFERROR(IF(INDEX(Intramuraal!$N:$N,MATCH(B1139,Intramuraal!$A:$A,0))="","",INDEX(Intramuraal!$N:$N,MATCH(B1139,Intramuraal!$A:$A,0))),IFERROR(IF(INDEX(GVS!$N:$N,MATCH(B1139,GVS!$A:$A,0))="","",INDEX(GVS!$N:$N,MATCH(B1139,GVS!$A:$A,0))),"")))</f>
        <v>Niet-oncologisch (zie Indicatie)</v>
      </c>
      <c r="H1139" s="14" t="str">
        <f aca="false">IF(B1139="","",IFERROR(IF(INDEX(Intramuraal!$O:$O,MATCH(B1139,Intramuraal!$A:$A,0))="","",INDEX(Intramuraal!$O:$O,MATCH(B1139,Intramuraal!$A:$A,0))),IFERROR(IF(INDEX(GVS!$O:$O,MATCH(B1139,GVS!$A:$A,0))="","",INDEX(GVS!$O:$O,MATCH(B1139,GVS!$A:$A,0))),"")))</f>
        <v>1e lijn</v>
      </c>
      <c r="I1139" s="14" t="s">
        <v>7574</v>
      </c>
      <c r="J1139" s="14" t="s">
        <v>10667</v>
      </c>
      <c r="K1139" s="16" t="s">
        <v>11799</v>
      </c>
      <c r="L1139" s="14" t="s">
        <v>7549</v>
      </c>
      <c r="M1139" s="14" t="s">
        <v>7543</v>
      </c>
      <c r="N1139" s="16" t="s">
        <v>11800</v>
      </c>
      <c r="O1139" s="14" t="s">
        <v>7614</v>
      </c>
      <c r="P1139" s="14" t="s">
        <v>11801</v>
      </c>
      <c r="Q1139" s="16"/>
      <c r="R1139" s="14" t="s">
        <v>11802</v>
      </c>
      <c r="S1139" s="14" t="s">
        <v>11774</v>
      </c>
      <c r="T1139" s="15" t="n">
        <v>46290</v>
      </c>
      <c r="U1139" s="14" t="s">
        <v>168</v>
      </c>
    </row>
    <row r="1140" customFormat="false" ht="90.75" hidden="false" customHeight="true" outlineLevel="0" collapsed="false">
      <c r="A1140" s="14" t="str">
        <f aca="false">IF(B1140="","","ARG-"&amp;TEXT(ROW()-1,"0000"))</f>
        <v>ARG-1139</v>
      </c>
      <c r="B1140" s="14" t="s">
        <v>7466</v>
      </c>
      <c r="C1140" s="14" t="str">
        <f aca="false">IF(B1140="","",IF(LEFT(B1140,3)="INT","Intramuraal",IF(LEFT(B1140,3)="GVS","GVS","")))</f>
        <v>GVS</v>
      </c>
      <c r="D1140" s="14" t="str">
        <f aca="false">IF(B1140="","",IFERROR(INDEX(Intramuraal!$F:$F,MATCH(B1140,Intramuraal!$A:$A,0)),IFERROR(INDEX(GVS!$F:$F,MATCH(B1140,GVS!$A:$A,0)),"onbekend ID")))</f>
        <v>n.v.t. (klassebreed / beleidsadvies)</v>
      </c>
      <c r="E1140" s="15" t="n">
        <f aca="false">IF(B1140="","",IFERROR(IF(INDEX(Intramuraal!$C:$C,MATCH(B1140,Intramuraal!$A:$A,0))="","",INDEX(Intramuraal!$C:$C,MATCH(B1140,Intramuraal!$A:$A,0))),IFERROR(IF(INDEX(GVS!$C:$C,MATCH(B1140,GVS!$A:$A,0))="","",INDEX(GVS!$C:$C,MATCH(B1140,GVS!$A:$A,0))),"")))</f>
        <v>44755</v>
      </c>
      <c r="F1140" s="14" t="str">
        <f aca="false">IF(B1140="","",IFERROR(IF(INDEX(Intramuraal!$J:$J,MATCH(B1140,Intramuraal!$A:$A,0))="","",INDEX(Intramuraal!$J:$J,MATCH(B1140,Intramuraal!$A:$A,0))),IFERROR(IF(INDEX(GVS!$J:$J,MATCH(B1140,GVS!$A:$A,0))="","",INDEX(GVS!$J:$J,MATCH(B1140,GVS!$A:$A,0))),"")))</f>
        <v>Overig</v>
      </c>
      <c r="G1140" s="14" t="str">
        <f aca="false">IF(B1140="","",IFERROR(IF(INDEX(Intramuraal!$N:$N,MATCH(B1140,Intramuraal!$A:$A,0))="","",INDEX(Intramuraal!$N:$N,MATCH(B1140,Intramuraal!$A:$A,0))),IFERROR(IF(INDEX(GVS!$N:$N,MATCH(B1140,GVS!$A:$A,0))="","",INDEX(GVS!$N:$N,MATCH(B1140,GVS!$A:$A,0))),"")))</f>
        <v>Niet-oncologisch (zie Indicatie)</v>
      </c>
      <c r="H1140" s="14" t="str">
        <f aca="false">IF(B1140="","",IFERROR(IF(INDEX(Intramuraal!$O:$O,MATCH(B1140,Intramuraal!$A:$A,0))="","",INDEX(Intramuraal!$O:$O,MATCH(B1140,Intramuraal!$A:$A,0))),IFERROR(IF(INDEX(GVS!$O:$O,MATCH(B1140,GVS!$A:$A,0))="","",INDEX(GVS!$O:$O,MATCH(B1140,GVS!$A:$A,0))),"")))</f>
        <v>Meerdere lijnen / indicatiebreed</v>
      </c>
      <c r="I1140" s="14" t="s">
        <v>7570</v>
      </c>
      <c r="J1140" s="14" t="s">
        <v>10732</v>
      </c>
      <c r="K1140" s="16" t="s">
        <v>11803</v>
      </c>
      <c r="L1140" s="14" t="s">
        <v>7566</v>
      </c>
      <c r="M1140" s="14" t="s">
        <v>7536</v>
      </c>
      <c r="N1140" s="16" t="s">
        <v>11804</v>
      </c>
      <c r="O1140" s="14" t="s">
        <v>7607</v>
      </c>
      <c r="P1140" s="14" t="s">
        <v>11805</v>
      </c>
      <c r="Q1140" s="16"/>
      <c r="R1140" s="14" t="s">
        <v>11806</v>
      </c>
      <c r="S1140" s="14" t="s">
        <v>11774</v>
      </c>
      <c r="T1140" s="15" t="n">
        <v>46290</v>
      </c>
      <c r="U1140" s="14" t="s">
        <v>168</v>
      </c>
    </row>
    <row r="1141" customFormat="false" ht="57" hidden="false" customHeight="true" outlineLevel="0" collapsed="false">
      <c r="A1141" s="14" t="str">
        <f aca="false">IF(B1141="","","ARG-"&amp;TEXT(ROW()-1,"0000"))</f>
        <v>ARG-1140</v>
      </c>
      <c r="B1141" s="14" t="s">
        <v>7466</v>
      </c>
      <c r="C1141" s="14" t="str">
        <f aca="false">IF(B1141="","",IF(LEFT(B1141,3)="INT","Intramuraal",IF(LEFT(B1141,3)="GVS","GVS","")))</f>
        <v>GVS</v>
      </c>
      <c r="D1141" s="14" t="str">
        <f aca="false">IF(B1141="","",IFERROR(INDEX(Intramuraal!$F:$F,MATCH(B1141,Intramuraal!$A:$A,0)),IFERROR(INDEX(GVS!$F:$F,MATCH(B1141,GVS!$A:$A,0)),"onbekend ID")))</f>
        <v>n.v.t. (klassebreed / beleidsadvies)</v>
      </c>
      <c r="E1141" s="15" t="n">
        <f aca="false">IF(B1141="","",IFERROR(IF(INDEX(Intramuraal!$C:$C,MATCH(B1141,Intramuraal!$A:$A,0))="","",INDEX(Intramuraal!$C:$C,MATCH(B1141,Intramuraal!$A:$A,0))),IFERROR(IF(INDEX(GVS!$C:$C,MATCH(B1141,GVS!$A:$A,0))="","",INDEX(GVS!$C:$C,MATCH(B1141,GVS!$A:$A,0))),"")))</f>
        <v>44755</v>
      </c>
      <c r="F1141" s="14" t="str">
        <f aca="false">IF(B1141="","",IFERROR(IF(INDEX(Intramuraal!$J:$J,MATCH(B1141,Intramuraal!$A:$A,0))="","",INDEX(Intramuraal!$J:$J,MATCH(B1141,Intramuraal!$A:$A,0))),IFERROR(IF(INDEX(GVS!$J:$J,MATCH(B1141,GVS!$A:$A,0))="","",INDEX(GVS!$J:$J,MATCH(B1141,GVS!$A:$A,0))),"")))</f>
        <v>Overig</v>
      </c>
      <c r="G1141" s="14" t="str">
        <f aca="false">IF(B1141="","",IFERROR(IF(INDEX(Intramuraal!$N:$N,MATCH(B1141,Intramuraal!$A:$A,0))="","",INDEX(Intramuraal!$N:$N,MATCH(B1141,Intramuraal!$A:$A,0))),IFERROR(IF(INDEX(GVS!$N:$N,MATCH(B1141,GVS!$A:$A,0))="","",INDEX(GVS!$N:$N,MATCH(B1141,GVS!$A:$A,0))),"")))</f>
        <v>Niet-oncologisch (zie Indicatie)</v>
      </c>
      <c r="H1141" s="14" t="str">
        <f aca="false">IF(B1141="","",IFERROR(IF(INDEX(Intramuraal!$O:$O,MATCH(B1141,Intramuraal!$A:$A,0))="","",INDEX(Intramuraal!$O:$O,MATCH(B1141,Intramuraal!$A:$A,0))),IFERROR(IF(INDEX(GVS!$O:$O,MATCH(B1141,GVS!$A:$A,0))="","",INDEX(GVS!$O:$O,MATCH(B1141,GVS!$A:$A,0))),"")))</f>
        <v>Meerdere lijnen / indicatiebreed</v>
      </c>
      <c r="I1141" s="14" t="s">
        <v>7570</v>
      </c>
      <c r="J1141" s="14" t="s">
        <v>2691</v>
      </c>
      <c r="K1141" s="16" t="s">
        <v>11807</v>
      </c>
      <c r="L1141" s="14" t="s">
        <v>7566</v>
      </c>
      <c r="M1141" s="14" t="s">
        <v>7550</v>
      </c>
      <c r="N1141" s="16" t="s">
        <v>11808</v>
      </c>
      <c r="O1141" s="14" t="s">
        <v>7607</v>
      </c>
      <c r="P1141" s="14" t="s">
        <v>11809</v>
      </c>
      <c r="Q1141" s="16"/>
      <c r="R1141" s="14" t="s">
        <v>11810</v>
      </c>
      <c r="S1141" s="14" t="s">
        <v>11774</v>
      </c>
      <c r="T1141" s="15" t="n">
        <v>46290</v>
      </c>
      <c r="U1141" s="14" t="s">
        <v>168</v>
      </c>
    </row>
    <row r="1142" customFormat="false" ht="102" hidden="false" customHeight="true" outlineLevel="0" collapsed="false">
      <c r="A1142" s="14" t="str">
        <f aca="false">IF(B1142="","","ARG-"&amp;TEXT(ROW()-1,"0000"))</f>
        <v>ARG-1141</v>
      </c>
      <c r="B1142" s="14" t="s">
        <v>7475</v>
      </c>
      <c r="C1142" s="14" t="str">
        <f aca="false">IF(B1142="","",IF(LEFT(B1142,3)="INT","Intramuraal",IF(LEFT(B1142,3)="GVS","GVS","")))</f>
        <v>GVS</v>
      </c>
      <c r="D1142" s="14" t="str">
        <f aca="false">IF(B1142="","",IFERROR(INDEX(Intramuraal!$F:$F,MATCH(B1142,Intramuraal!$A:$A,0)),IFERROR(INDEX(GVS!$F:$F,MATCH(B1142,GVS!$A:$A,0)),"onbekend ID")))</f>
        <v>n.v.t. (klassebreed / beleidsadvies)</v>
      </c>
      <c r="E1142" s="15" t="n">
        <f aca="false">IF(B1142="","",IFERROR(IF(INDEX(Intramuraal!$C:$C,MATCH(B1142,Intramuraal!$A:$A,0))="","",INDEX(Intramuraal!$C:$C,MATCH(B1142,Intramuraal!$A:$A,0))),IFERROR(IF(INDEX(GVS!$C:$C,MATCH(B1142,GVS!$A:$A,0))="","",INDEX(GVS!$C:$C,MATCH(B1142,GVS!$A:$A,0))),"")))</f>
        <v>44985</v>
      </c>
      <c r="F1142" s="14" t="str">
        <f aca="false">IF(B1142="","",IFERROR(IF(INDEX(Intramuraal!$J:$J,MATCH(B1142,Intramuraal!$A:$A,0))="","",INDEX(Intramuraal!$J:$J,MATCH(B1142,Intramuraal!$A:$A,0))),IFERROR(IF(INDEX(GVS!$J:$J,MATCH(B1142,GVS!$A:$A,0))="","",INDEX(GVS!$J:$J,MATCH(B1142,GVS!$A:$A,0))),"")))</f>
        <v>Overig</v>
      </c>
      <c r="G1142" s="14" t="str">
        <f aca="false">IF(B1142="","",IFERROR(IF(INDEX(Intramuraal!$N:$N,MATCH(B1142,Intramuraal!$A:$A,0))="","",INDEX(Intramuraal!$N:$N,MATCH(B1142,Intramuraal!$A:$A,0))),IFERROR(IF(INDEX(GVS!$N:$N,MATCH(B1142,GVS!$A:$A,0))="","",INDEX(GVS!$N:$N,MATCH(B1142,GVS!$A:$A,0))),"")))</f>
        <v>Niet-oncologisch (zie Indicatie)</v>
      </c>
      <c r="H1142" s="14" t="str">
        <f aca="false">IF(B1142="","",IFERROR(IF(INDEX(Intramuraal!$O:$O,MATCH(B1142,Intramuraal!$A:$A,0))="","",INDEX(Intramuraal!$O:$O,MATCH(B1142,Intramuraal!$A:$A,0))),IFERROR(IF(INDEX(GVS!$O:$O,MATCH(B1142,GVS!$A:$A,0))="","",INDEX(GVS!$O:$O,MATCH(B1142,GVS!$A:$A,0))),"")))</f>
        <v>Meerdere lijnen / indicatiebreed</v>
      </c>
      <c r="I1142" s="14" t="s">
        <v>7574</v>
      </c>
      <c r="J1142" s="14" t="s">
        <v>10667</v>
      </c>
      <c r="K1142" s="16" t="s">
        <v>11811</v>
      </c>
      <c r="L1142" s="14" t="s">
        <v>7566</v>
      </c>
      <c r="M1142" s="14" t="s">
        <v>7536</v>
      </c>
      <c r="N1142" s="16" t="s">
        <v>11812</v>
      </c>
      <c r="O1142" s="14" t="s">
        <v>7607</v>
      </c>
      <c r="P1142" s="14" t="s">
        <v>11813</v>
      </c>
      <c r="Q1142" s="16"/>
      <c r="R1142" s="14" t="s">
        <v>11814</v>
      </c>
      <c r="S1142" s="14" t="s">
        <v>11774</v>
      </c>
      <c r="T1142" s="15" t="n">
        <v>46290</v>
      </c>
      <c r="U1142" s="14" t="s">
        <v>168</v>
      </c>
    </row>
    <row r="1143" customFormat="false" ht="57" hidden="false" customHeight="true" outlineLevel="0" collapsed="false">
      <c r="A1143" s="14" t="str">
        <f aca="false">IF(B1143="","","ARG-"&amp;TEXT(ROW()-1,"0000"))</f>
        <v>ARG-1142</v>
      </c>
      <c r="B1143" s="14" t="s">
        <v>7475</v>
      </c>
      <c r="C1143" s="14" t="str">
        <f aca="false">IF(B1143="","",IF(LEFT(B1143,3)="INT","Intramuraal",IF(LEFT(B1143,3)="GVS","GVS","")))</f>
        <v>GVS</v>
      </c>
      <c r="D1143" s="14" t="str">
        <f aca="false">IF(B1143="","",IFERROR(INDEX(Intramuraal!$F:$F,MATCH(B1143,Intramuraal!$A:$A,0)),IFERROR(INDEX(GVS!$F:$F,MATCH(B1143,GVS!$A:$A,0)),"onbekend ID")))</f>
        <v>n.v.t. (klassebreed / beleidsadvies)</v>
      </c>
      <c r="E1143" s="15" t="n">
        <f aca="false">IF(B1143="","",IFERROR(IF(INDEX(Intramuraal!$C:$C,MATCH(B1143,Intramuraal!$A:$A,0))="","",INDEX(Intramuraal!$C:$C,MATCH(B1143,Intramuraal!$A:$A,0))),IFERROR(IF(INDEX(GVS!$C:$C,MATCH(B1143,GVS!$A:$A,0))="","",INDEX(GVS!$C:$C,MATCH(B1143,GVS!$A:$A,0))),"")))</f>
        <v>44985</v>
      </c>
      <c r="F1143" s="14" t="str">
        <f aca="false">IF(B1143="","",IFERROR(IF(INDEX(Intramuraal!$J:$J,MATCH(B1143,Intramuraal!$A:$A,0))="","",INDEX(Intramuraal!$J:$J,MATCH(B1143,Intramuraal!$A:$A,0))),IFERROR(IF(INDEX(GVS!$J:$J,MATCH(B1143,GVS!$A:$A,0))="","",INDEX(GVS!$J:$J,MATCH(B1143,GVS!$A:$A,0))),"")))</f>
        <v>Overig</v>
      </c>
      <c r="G1143" s="14" t="str">
        <f aca="false">IF(B1143="","",IFERROR(IF(INDEX(Intramuraal!$N:$N,MATCH(B1143,Intramuraal!$A:$A,0))="","",INDEX(Intramuraal!$N:$N,MATCH(B1143,Intramuraal!$A:$A,0))),IFERROR(IF(INDEX(GVS!$N:$N,MATCH(B1143,GVS!$A:$A,0))="","",INDEX(GVS!$N:$N,MATCH(B1143,GVS!$A:$A,0))),"")))</f>
        <v>Niet-oncologisch (zie Indicatie)</v>
      </c>
      <c r="H1143" s="14" t="str">
        <f aca="false">IF(B1143="","",IFERROR(IF(INDEX(Intramuraal!$O:$O,MATCH(B1143,Intramuraal!$A:$A,0))="","",INDEX(Intramuraal!$O:$O,MATCH(B1143,Intramuraal!$A:$A,0))),IFERROR(IF(INDEX(GVS!$O:$O,MATCH(B1143,GVS!$A:$A,0))="","",INDEX(GVS!$O:$O,MATCH(B1143,GVS!$A:$A,0))),"")))</f>
        <v>Meerdere lijnen / indicatiebreed</v>
      </c>
      <c r="I1143" s="14" t="s">
        <v>7574</v>
      </c>
      <c r="J1143" s="14" t="s">
        <v>7575</v>
      </c>
      <c r="K1143" s="16" t="s">
        <v>11815</v>
      </c>
      <c r="L1143" s="14" t="s">
        <v>7549</v>
      </c>
      <c r="M1143" s="14" t="s">
        <v>7543</v>
      </c>
      <c r="N1143" s="16" t="s">
        <v>11816</v>
      </c>
      <c r="O1143" s="14" t="s">
        <v>7607</v>
      </c>
      <c r="P1143" s="14" t="s">
        <v>11817</v>
      </c>
      <c r="Q1143" s="16"/>
      <c r="R1143" s="14" t="s">
        <v>11818</v>
      </c>
      <c r="S1143" s="14" t="s">
        <v>11774</v>
      </c>
      <c r="T1143" s="15" t="n">
        <v>46290</v>
      </c>
      <c r="U1143" s="14" t="s">
        <v>168</v>
      </c>
    </row>
    <row r="1144" customFormat="false" ht="79.5" hidden="false" customHeight="true" outlineLevel="0" collapsed="false">
      <c r="A1144" s="14" t="str">
        <f aca="false">IF(B1144="","","ARG-"&amp;TEXT(ROW()-1,"0000"))</f>
        <v>ARG-1143</v>
      </c>
      <c r="B1144" s="14" t="s">
        <v>7486</v>
      </c>
      <c r="C1144" s="14" t="str">
        <f aca="false">IF(B1144="","",IF(LEFT(B1144,3)="INT","Intramuraal",IF(LEFT(B1144,3)="GVS","GVS","")))</f>
        <v>GVS</v>
      </c>
      <c r="D1144" s="14" t="str">
        <f aca="false">IF(B1144="","",IFERROR(INDEX(Intramuraal!$F:$F,MATCH(B1144,Intramuraal!$A:$A,0)),IFERROR(INDEX(GVS!$F:$F,MATCH(B1144,GVS!$A:$A,0)),"onbekend ID")))</f>
        <v>n.v.t. (klassebreed / beleidsadvies)</v>
      </c>
      <c r="E1144" s="15" t="n">
        <f aca="false">IF(B1144="","",IFERROR(IF(INDEX(Intramuraal!$C:$C,MATCH(B1144,Intramuraal!$A:$A,0))="","",INDEX(Intramuraal!$C:$C,MATCH(B1144,Intramuraal!$A:$A,0))),IFERROR(IF(INDEX(GVS!$C:$C,MATCH(B1144,GVS!$A:$A,0))="","",INDEX(GVS!$C:$C,MATCH(B1144,GVS!$A:$A,0))),"")))</f>
        <v>44986</v>
      </c>
      <c r="F1144" s="14" t="str">
        <f aca="false">IF(B1144="","",IFERROR(IF(INDEX(Intramuraal!$J:$J,MATCH(B1144,Intramuraal!$A:$A,0))="","",INDEX(Intramuraal!$J:$J,MATCH(B1144,Intramuraal!$A:$A,0))),IFERROR(IF(INDEX(GVS!$J:$J,MATCH(B1144,GVS!$A:$A,0))="","",INDEX(GVS!$J:$J,MATCH(B1144,GVS!$A:$A,0))),"")))</f>
        <v>Overig</v>
      </c>
      <c r="G1144" s="14" t="str">
        <f aca="false">IF(B1144="","",IFERROR(IF(INDEX(Intramuraal!$N:$N,MATCH(B1144,Intramuraal!$A:$A,0))="","",INDEX(Intramuraal!$N:$N,MATCH(B1144,Intramuraal!$A:$A,0))),IFERROR(IF(INDEX(GVS!$N:$N,MATCH(B1144,GVS!$A:$A,0))="","",INDEX(GVS!$N:$N,MATCH(B1144,GVS!$A:$A,0))),"")))</f>
        <v>Niet-oncologisch (zie Indicatie)</v>
      </c>
      <c r="H1144" s="14" t="str">
        <f aca="false">IF(B1144="","",IFERROR(IF(INDEX(Intramuraal!$O:$O,MATCH(B1144,Intramuraal!$A:$A,0))="","",INDEX(Intramuraal!$O:$O,MATCH(B1144,Intramuraal!$A:$A,0))),IFERROR(IF(INDEX(GVS!$O:$O,MATCH(B1144,GVS!$A:$A,0))="","",INDEX(GVS!$O:$O,MATCH(B1144,GVS!$A:$A,0))),"")))</f>
        <v>Meerdere lijnen / indicatiebreed</v>
      </c>
      <c r="I1144" s="14" t="s">
        <v>7570</v>
      </c>
      <c r="J1144" s="14" t="s">
        <v>10732</v>
      </c>
      <c r="K1144" s="16" t="s">
        <v>11819</v>
      </c>
      <c r="L1144" s="14" t="s">
        <v>7566</v>
      </c>
      <c r="M1144" s="14" t="s">
        <v>7536</v>
      </c>
      <c r="N1144" s="16" t="s">
        <v>11820</v>
      </c>
      <c r="O1144" s="14" t="s">
        <v>7607</v>
      </c>
      <c r="P1144" s="14" t="s">
        <v>11821</v>
      </c>
      <c r="Q1144" s="16"/>
      <c r="R1144" s="14" t="s">
        <v>11822</v>
      </c>
      <c r="S1144" s="14" t="s">
        <v>11774</v>
      </c>
      <c r="T1144" s="15" t="n">
        <v>46290</v>
      </c>
      <c r="U1144" s="14" t="s">
        <v>168</v>
      </c>
    </row>
    <row r="1145" customFormat="false" ht="90.75" hidden="false" customHeight="true" outlineLevel="0" collapsed="false">
      <c r="A1145" s="14" t="str">
        <f aca="false">IF(B1145="","","ARG-"&amp;TEXT(ROW()-1,"0000"))</f>
        <v>ARG-1144</v>
      </c>
      <c r="B1145" s="14" t="s">
        <v>7496</v>
      </c>
      <c r="C1145" s="14" t="str">
        <f aca="false">IF(B1145="","",IF(LEFT(B1145,3)="INT","Intramuraal",IF(LEFT(B1145,3)="GVS","GVS","")))</f>
        <v>GVS</v>
      </c>
      <c r="D1145" s="14" t="str">
        <f aca="false">IF(B1145="","",IFERROR(INDEX(Intramuraal!$F:$F,MATCH(B1145,Intramuraal!$A:$A,0)),IFERROR(INDEX(GVS!$F:$F,MATCH(B1145,GVS!$A:$A,0)),"onbekend ID")))</f>
        <v>n.v.t. (klassebreed / beleidsadvies)</v>
      </c>
      <c r="E1145" s="15" t="n">
        <f aca="false">IF(B1145="","",IFERROR(IF(INDEX(Intramuraal!$C:$C,MATCH(B1145,Intramuraal!$A:$A,0))="","",INDEX(Intramuraal!$C:$C,MATCH(B1145,Intramuraal!$A:$A,0))),IFERROR(IF(INDEX(GVS!$C:$C,MATCH(B1145,GVS!$A:$A,0))="","",INDEX(GVS!$C:$C,MATCH(B1145,GVS!$A:$A,0))),"")))</f>
        <v>46093</v>
      </c>
      <c r="F1145" s="14" t="str">
        <f aca="false">IF(B1145="","",IFERROR(IF(INDEX(Intramuraal!$J:$J,MATCH(B1145,Intramuraal!$A:$A,0))="","",INDEX(Intramuraal!$J:$J,MATCH(B1145,Intramuraal!$A:$A,0))),IFERROR(IF(INDEX(GVS!$J:$J,MATCH(B1145,GVS!$A:$A,0))="","",INDEX(GVS!$J:$J,MATCH(B1145,GVS!$A:$A,0))),"")))</f>
        <v>Overig</v>
      </c>
      <c r="G1145" s="14" t="str">
        <f aca="false">IF(B1145="","",IFERROR(IF(INDEX(Intramuraal!$N:$N,MATCH(B1145,Intramuraal!$A:$A,0))="","",INDEX(Intramuraal!$N:$N,MATCH(B1145,Intramuraal!$A:$A,0))),IFERROR(IF(INDEX(GVS!$N:$N,MATCH(B1145,GVS!$A:$A,0))="","",INDEX(GVS!$N:$N,MATCH(B1145,GVS!$A:$A,0))),"")))</f>
        <v>Niet-oncologisch (zie Indicatie)</v>
      </c>
      <c r="H1145" s="14" t="str">
        <f aca="false">IF(B1145="","",IFERROR(IF(INDEX(Intramuraal!$O:$O,MATCH(B1145,Intramuraal!$A:$A,0))="","",INDEX(Intramuraal!$O:$O,MATCH(B1145,Intramuraal!$A:$A,0))),IFERROR(IF(INDEX(GVS!$O:$O,MATCH(B1145,GVS!$A:$A,0))="","",INDEX(GVS!$O:$O,MATCH(B1145,GVS!$A:$A,0))),"")))</f>
        <v>1e lijn</v>
      </c>
      <c r="I1145" s="14" t="s">
        <v>7610</v>
      </c>
      <c r="J1145" s="14" t="s">
        <v>2691</v>
      </c>
      <c r="K1145" s="16" t="s">
        <v>11823</v>
      </c>
      <c r="L1145" s="14" t="s">
        <v>7566</v>
      </c>
      <c r="M1145" s="14" t="s">
        <v>7536</v>
      </c>
      <c r="N1145" s="16" t="s">
        <v>11824</v>
      </c>
      <c r="O1145" s="14" t="s">
        <v>7607</v>
      </c>
      <c r="P1145" s="14" t="s">
        <v>11825</v>
      </c>
      <c r="Q1145" s="16"/>
      <c r="R1145" s="14" t="s">
        <v>11826</v>
      </c>
      <c r="S1145" s="14" t="s">
        <v>11774</v>
      </c>
      <c r="T1145" s="15" t="n">
        <v>46290</v>
      </c>
      <c r="U1145" s="14" t="s">
        <v>168</v>
      </c>
    </row>
    <row r="1146" customFormat="false" ht="90.75" hidden="false" customHeight="true" outlineLevel="0" collapsed="false">
      <c r="A1146" s="14" t="str">
        <f aca="false">IF(B1146="","","ARG-"&amp;TEXT(ROW()-1,"0000"))</f>
        <v>ARG-1145</v>
      </c>
      <c r="B1146" s="14" t="s">
        <v>7496</v>
      </c>
      <c r="C1146" s="14" t="str">
        <f aca="false">IF(B1146="","",IF(LEFT(B1146,3)="INT","Intramuraal",IF(LEFT(B1146,3)="GVS","GVS","")))</f>
        <v>GVS</v>
      </c>
      <c r="D1146" s="14" t="str">
        <f aca="false">IF(B1146="","",IFERROR(INDEX(Intramuraal!$F:$F,MATCH(B1146,Intramuraal!$A:$A,0)),IFERROR(INDEX(GVS!$F:$F,MATCH(B1146,GVS!$A:$A,0)),"onbekend ID")))</f>
        <v>n.v.t. (klassebreed / beleidsadvies)</v>
      </c>
      <c r="E1146" s="15" t="n">
        <f aca="false">IF(B1146="","",IFERROR(IF(INDEX(Intramuraal!$C:$C,MATCH(B1146,Intramuraal!$A:$A,0))="","",INDEX(Intramuraal!$C:$C,MATCH(B1146,Intramuraal!$A:$A,0))),IFERROR(IF(INDEX(GVS!$C:$C,MATCH(B1146,GVS!$A:$A,0))="","",INDEX(GVS!$C:$C,MATCH(B1146,GVS!$A:$A,0))),"")))</f>
        <v>46093</v>
      </c>
      <c r="F1146" s="14" t="str">
        <f aca="false">IF(B1146="","",IFERROR(IF(INDEX(Intramuraal!$J:$J,MATCH(B1146,Intramuraal!$A:$A,0))="","",INDEX(Intramuraal!$J:$J,MATCH(B1146,Intramuraal!$A:$A,0))),IFERROR(IF(INDEX(GVS!$J:$J,MATCH(B1146,GVS!$A:$A,0))="","",INDEX(GVS!$J:$J,MATCH(B1146,GVS!$A:$A,0))),"")))</f>
        <v>Overig</v>
      </c>
      <c r="G1146" s="14" t="str">
        <f aca="false">IF(B1146="","",IFERROR(IF(INDEX(Intramuraal!$N:$N,MATCH(B1146,Intramuraal!$A:$A,0))="","",INDEX(Intramuraal!$N:$N,MATCH(B1146,Intramuraal!$A:$A,0))),IFERROR(IF(INDEX(GVS!$N:$N,MATCH(B1146,GVS!$A:$A,0))="","",INDEX(GVS!$N:$N,MATCH(B1146,GVS!$A:$A,0))),"")))</f>
        <v>Niet-oncologisch (zie Indicatie)</v>
      </c>
      <c r="H1146" s="14" t="str">
        <f aca="false">IF(B1146="","",IFERROR(IF(INDEX(Intramuraal!$O:$O,MATCH(B1146,Intramuraal!$A:$A,0))="","",INDEX(Intramuraal!$O:$O,MATCH(B1146,Intramuraal!$A:$A,0))),IFERROR(IF(INDEX(GVS!$O:$O,MATCH(B1146,GVS!$A:$A,0))="","",INDEX(GVS!$O:$O,MATCH(B1146,GVS!$A:$A,0))),"")))</f>
        <v>1e lijn</v>
      </c>
      <c r="I1146" s="14" t="s">
        <v>7574</v>
      </c>
      <c r="J1146" s="14" t="s">
        <v>10667</v>
      </c>
      <c r="K1146" s="16" t="s">
        <v>11827</v>
      </c>
      <c r="L1146" s="14" t="s">
        <v>7566</v>
      </c>
      <c r="M1146" s="14" t="s">
        <v>7536</v>
      </c>
      <c r="N1146" s="16" t="s">
        <v>11828</v>
      </c>
      <c r="O1146" s="14" t="s">
        <v>7614</v>
      </c>
      <c r="P1146" s="14" t="s">
        <v>11829</v>
      </c>
      <c r="Q1146" s="16"/>
      <c r="R1146" s="14" t="s">
        <v>11830</v>
      </c>
      <c r="S1146" s="14" t="s">
        <v>11774</v>
      </c>
      <c r="T1146" s="15" t="n">
        <v>46290</v>
      </c>
      <c r="U1146" s="14" t="s">
        <v>168</v>
      </c>
    </row>
    <row r="1147" customFormat="false" ht="102" hidden="false" customHeight="true" outlineLevel="0" collapsed="false">
      <c r="A1147" s="14" t="str">
        <f aca="false">IF(B1147="","","ARG-"&amp;TEXT(ROW()-1,"0000"))</f>
        <v>ARG-1146</v>
      </c>
      <c r="B1147" s="14" t="s">
        <v>7496</v>
      </c>
      <c r="C1147" s="14" t="str">
        <f aca="false">IF(B1147="","",IF(LEFT(B1147,3)="INT","Intramuraal",IF(LEFT(B1147,3)="GVS","GVS","")))</f>
        <v>GVS</v>
      </c>
      <c r="D1147" s="14" t="str">
        <f aca="false">IF(B1147="","",IFERROR(INDEX(Intramuraal!$F:$F,MATCH(B1147,Intramuraal!$A:$A,0)),IFERROR(INDEX(GVS!$F:$F,MATCH(B1147,GVS!$A:$A,0)),"onbekend ID")))</f>
        <v>n.v.t. (klassebreed / beleidsadvies)</v>
      </c>
      <c r="E1147" s="15" t="n">
        <f aca="false">IF(B1147="","",IFERROR(IF(INDEX(Intramuraal!$C:$C,MATCH(B1147,Intramuraal!$A:$A,0))="","",INDEX(Intramuraal!$C:$C,MATCH(B1147,Intramuraal!$A:$A,0))),IFERROR(IF(INDEX(GVS!$C:$C,MATCH(B1147,GVS!$A:$A,0))="","",INDEX(GVS!$C:$C,MATCH(B1147,GVS!$A:$A,0))),"")))</f>
        <v>46093</v>
      </c>
      <c r="F1147" s="14" t="str">
        <f aca="false">IF(B1147="","",IFERROR(IF(INDEX(Intramuraal!$J:$J,MATCH(B1147,Intramuraal!$A:$A,0))="","",INDEX(Intramuraal!$J:$J,MATCH(B1147,Intramuraal!$A:$A,0))),IFERROR(IF(INDEX(GVS!$J:$J,MATCH(B1147,GVS!$A:$A,0))="","",INDEX(GVS!$J:$J,MATCH(B1147,GVS!$A:$A,0))),"")))</f>
        <v>Overig</v>
      </c>
      <c r="G1147" s="14" t="str">
        <f aca="false">IF(B1147="","",IFERROR(IF(INDEX(Intramuraal!$N:$N,MATCH(B1147,Intramuraal!$A:$A,0))="","",INDEX(Intramuraal!$N:$N,MATCH(B1147,Intramuraal!$A:$A,0))),IFERROR(IF(INDEX(GVS!$N:$N,MATCH(B1147,GVS!$A:$A,0))="","",INDEX(GVS!$N:$N,MATCH(B1147,GVS!$A:$A,0))),"")))</f>
        <v>Niet-oncologisch (zie Indicatie)</v>
      </c>
      <c r="H1147" s="14" t="str">
        <f aca="false">IF(B1147="","",IFERROR(IF(INDEX(Intramuraal!$O:$O,MATCH(B1147,Intramuraal!$A:$A,0))="","",INDEX(Intramuraal!$O:$O,MATCH(B1147,Intramuraal!$A:$A,0))),IFERROR(IF(INDEX(GVS!$O:$O,MATCH(B1147,GVS!$A:$A,0))="","",INDEX(GVS!$O:$O,MATCH(B1147,GVS!$A:$A,0))),"")))</f>
        <v>1e lijn</v>
      </c>
      <c r="I1147" s="14" t="s">
        <v>7617</v>
      </c>
      <c r="J1147" s="14" t="s">
        <v>7659</v>
      </c>
      <c r="K1147" s="16" t="s">
        <v>11831</v>
      </c>
      <c r="L1147" s="14" t="s">
        <v>7549</v>
      </c>
      <c r="M1147" s="14" t="s">
        <v>7543</v>
      </c>
      <c r="N1147" s="16" t="s">
        <v>11832</v>
      </c>
      <c r="O1147" s="14" t="s">
        <v>7607</v>
      </c>
      <c r="P1147" s="14" t="s">
        <v>11833</v>
      </c>
      <c r="Q1147" s="16"/>
      <c r="R1147" s="14" t="s">
        <v>11834</v>
      </c>
      <c r="S1147" s="14" t="s">
        <v>11774</v>
      </c>
      <c r="T1147" s="15" t="n">
        <v>46290</v>
      </c>
      <c r="U1147" s="14" t="s">
        <v>168</v>
      </c>
    </row>
    <row r="1148" customFormat="false" ht="79.5" hidden="false" customHeight="true" outlineLevel="0" collapsed="false">
      <c r="A1148" s="14" t="str">
        <f aca="false">IF(B1148="","","ARG-"&amp;TEXT(ROW()-1,"0000"))</f>
        <v>ARG-1147</v>
      </c>
      <c r="B1148" s="14" t="s">
        <v>2869</v>
      </c>
      <c r="C1148" s="14" t="str">
        <f aca="false">IF(B1148="","",IF(LEFT(B1148,3)="INT","Intramuraal",IF(LEFT(B1148,3)="GVS","GVS","")))</f>
        <v>GVS</v>
      </c>
      <c r="D1148" s="14" t="str">
        <f aca="false">IF(B1148="","",IFERROR(INDEX(Intramuraal!$F:$F,MATCH(B1148,Intramuraal!$A:$A,0)),IFERROR(INDEX(GVS!$F:$F,MATCH(B1148,GVS!$A:$A,0)),"onbekend ID")))</f>
        <v>dulaglutide (Trulicity®)</v>
      </c>
      <c r="E1148" s="15" t="n">
        <f aca="false">IF(B1148="","",IFERROR(IF(INDEX(Intramuraal!$C:$C,MATCH(B1148,Intramuraal!$A:$A,0))="","",INDEX(Intramuraal!$C:$C,MATCH(B1148,Intramuraal!$A:$A,0))),IFERROR(IF(INDEX(GVS!$C:$C,MATCH(B1148,GVS!$A:$A,0))="","",INDEX(GVS!$C:$C,MATCH(B1148,GVS!$A:$A,0))),"")))</f>
        <v>42075</v>
      </c>
      <c r="F1148" s="14" t="str">
        <f aca="false">IF(B1148="","",IFERROR(IF(INDEX(Intramuraal!$J:$J,MATCH(B1148,Intramuraal!$A:$A,0))="","",INDEX(Intramuraal!$J:$J,MATCH(B1148,Intramuraal!$A:$A,0))),IFERROR(IF(INDEX(GVS!$J:$J,MATCH(B1148,GVS!$A:$A,0))="","",INDEX(GVS!$J:$J,MATCH(B1148,GVS!$A:$A,0))),"")))</f>
        <v>Stofwisseling / endocrinologie / zeldzaam</v>
      </c>
      <c r="G1148" s="14" t="str">
        <f aca="false">IF(B1148="","",IFERROR(IF(INDEX(Intramuraal!$N:$N,MATCH(B1148,Intramuraal!$A:$A,0))="","",INDEX(Intramuraal!$N:$N,MATCH(B1148,Intramuraal!$A:$A,0))),IFERROR(IF(INDEX(GVS!$N:$N,MATCH(B1148,GVS!$A:$A,0))="","",INDEX(GVS!$N:$N,MATCH(B1148,GVS!$A:$A,0))),"")))</f>
        <v>Niet-oncologisch (zie Indicatie)</v>
      </c>
      <c r="H1148" s="14" t="str">
        <f aca="false">IF(B1148="","",IFERROR(IF(INDEX(Intramuraal!$O:$O,MATCH(B1148,Intramuraal!$A:$A,0))="","",INDEX(Intramuraal!$O:$O,MATCH(B1148,Intramuraal!$A:$A,0))),IFERROR(IF(INDEX(GVS!$O:$O,MATCH(B1148,GVS!$A:$A,0))="","",INDEX(GVS!$O:$O,MATCH(B1148,GVS!$A:$A,0))),"")))</f>
        <v>3e lijn of later</v>
      </c>
      <c r="I1148" s="14" t="s">
        <v>7570</v>
      </c>
      <c r="J1148" s="14" t="s">
        <v>10732</v>
      </c>
      <c r="K1148" s="16" t="s">
        <v>11835</v>
      </c>
      <c r="L1148" s="14" t="s">
        <v>7535</v>
      </c>
      <c r="M1148" s="14" t="s">
        <v>7536</v>
      </c>
      <c r="N1148" s="16" t="s">
        <v>11836</v>
      </c>
      <c r="O1148" s="14" t="s">
        <v>7607</v>
      </c>
      <c r="P1148" s="14" t="s">
        <v>11837</v>
      </c>
      <c r="Q1148" s="16"/>
      <c r="R1148" s="14" t="s">
        <v>11838</v>
      </c>
      <c r="S1148" s="14" t="s">
        <v>11839</v>
      </c>
      <c r="T1148" s="15" t="n">
        <v>46290</v>
      </c>
      <c r="U1148" s="14" t="s">
        <v>168</v>
      </c>
    </row>
    <row r="1149" customFormat="false" ht="79.5" hidden="false" customHeight="true" outlineLevel="0" collapsed="false">
      <c r="A1149" s="14" t="str">
        <f aca="false">IF(B1149="","","ARG-"&amp;TEXT(ROW()-1,"0000"))</f>
        <v>ARG-1148</v>
      </c>
      <c r="B1149" s="14" t="s">
        <v>2947</v>
      </c>
      <c r="C1149" s="14" t="str">
        <f aca="false">IF(B1149="","",IF(LEFT(B1149,3)="INT","Intramuraal",IF(LEFT(B1149,3)="GVS","GVS","")))</f>
        <v>GVS</v>
      </c>
      <c r="D1149" s="14" t="str">
        <f aca="false">IF(B1149="","",IFERROR(INDEX(Intramuraal!$F:$F,MATCH(B1149,Intramuraal!$A:$A,0)),IFERROR(INDEX(GVS!$F:$F,MATCH(B1149,GVS!$A:$A,0)),"onbekend ID")))</f>
        <v>rivaroxaban (Xarelto®)</v>
      </c>
      <c r="E1149" s="15" t="n">
        <f aca="false">IF(B1149="","",IFERROR(IF(INDEX(Intramuraal!$C:$C,MATCH(B1149,Intramuraal!$A:$A,0))="","",INDEX(Intramuraal!$C:$C,MATCH(B1149,Intramuraal!$A:$A,0))),IFERROR(IF(INDEX(GVS!$C:$C,MATCH(B1149,GVS!$A:$A,0))="","",INDEX(GVS!$C:$C,MATCH(B1149,GVS!$A:$A,0))),"")))</f>
        <v>42191</v>
      </c>
      <c r="F1149" s="14" t="str">
        <f aca="false">IF(B1149="","",IFERROR(IF(INDEX(Intramuraal!$J:$J,MATCH(B1149,Intramuraal!$A:$A,0))="","",INDEX(Intramuraal!$J:$J,MATCH(B1149,Intramuraal!$A:$A,0))),IFERROR(IF(INDEX(GVS!$J:$J,MATCH(B1149,GVS!$A:$A,0))="","",INDEX(GVS!$J:$J,MATCH(B1149,GVS!$A:$A,0))),"")))</f>
        <v>Hart / vaat / long</v>
      </c>
      <c r="G1149" s="14" t="str">
        <f aca="false">IF(B1149="","",IFERROR(IF(INDEX(Intramuraal!$N:$N,MATCH(B1149,Intramuraal!$A:$A,0))="","",INDEX(Intramuraal!$N:$N,MATCH(B1149,Intramuraal!$A:$A,0))),IFERROR(IF(INDEX(GVS!$N:$N,MATCH(B1149,GVS!$A:$A,0))="","",INDEX(GVS!$N:$N,MATCH(B1149,GVS!$A:$A,0))),"")))</f>
        <v>Niet-oncologisch (zie Indicatie)</v>
      </c>
      <c r="H1149" s="14" t="str">
        <f aca="false">IF(B1149="","",IFERROR(IF(INDEX(Intramuraal!$O:$O,MATCH(B1149,Intramuraal!$A:$A,0))="","",INDEX(Intramuraal!$O:$O,MATCH(B1149,Intramuraal!$A:$A,0))),IFERROR(IF(INDEX(GVS!$O:$O,MATCH(B1149,GVS!$A:$A,0))="","",INDEX(GVS!$O:$O,MATCH(B1149,GVS!$A:$A,0))),"")))</f>
        <v>1e lijn</v>
      </c>
      <c r="I1149" s="14" t="s">
        <v>7532</v>
      </c>
      <c r="J1149" s="14" t="s">
        <v>7678</v>
      </c>
      <c r="K1149" s="16" t="s">
        <v>11840</v>
      </c>
      <c r="L1149" s="14" t="s">
        <v>7535</v>
      </c>
      <c r="M1149" s="14" t="s">
        <v>7536</v>
      </c>
      <c r="N1149" s="16" t="s">
        <v>11841</v>
      </c>
      <c r="O1149" s="14" t="s">
        <v>7633</v>
      </c>
      <c r="P1149" s="14" t="s">
        <v>11842</v>
      </c>
      <c r="Q1149" s="16"/>
      <c r="R1149" s="14" t="s">
        <v>11843</v>
      </c>
      <c r="S1149" s="14" t="s">
        <v>11839</v>
      </c>
      <c r="T1149" s="15" t="n">
        <v>46290</v>
      </c>
      <c r="U1149" s="14" t="s">
        <v>168</v>
      </c>
    </row>
    <row r="1150" customFormat="false" ht="68.25" hidden="false" customHeight="true" outlineLevel="0" collapsed="false">
      <c r="A1150" s="14" t="str">
        <f aca="false">IF(B1150="","","ARG-"&amp;TEXT(ROW()-1,"0000"))</f>
        <v>ARG-1149</v>
      </c>
      <c r="B1150" s="14" t="s">
        <v>2947</v>
      </c>
      <c r="C1150" s="14" t="str">
        <f aca="false">IF(B1150="","",IF(LEFT(B1150,3)="INT","Intramuraal",IF(LEFT(B1150,3)="GVS","GVS","")))</f>
        <v>GVS</v>
      </c>
      <c r="D1150" s="14" t="str">
        <f aca="false">IF(B1150="","",IFERROR(INDEX(Intramuraal!$F:$F,MATCH(B1150,Intramuraal!$A:$A,0)),IFERROR(INDEX(GVS!$F:$F,MATCH(B1150,GVS!$A:$A,0)),"onbekend ID")))</f>
        <v>rivaroxaban (Xarelto®)</v>
      </c>
      <c r="E1150" s="15" t="n">
        <f aca="false">IF(B1150="","",IFERROR(IF(INDEX(Intramuraal!$C:$C,MATCH(B1150,Intramuraal!$A:$A,0))="","",INDEX(Intramuraal!$C:$C,MATCH(B1150,Intramuraal!$A:$A,0))),IFERROR(IF(INDEX(GVS!$C:$C,MATCH(B1150,GVS!$A:$A,0))="","",INDEX(GVS!$C:$C,MATCH(B1150,GVS!$A:$A,0))),"")))</f>
        <v>42191</v>
      </c>
      <c r="F1150" s="14" t="str">
        <f aca="false">IF(B1150="","",IFERROR(IF(INDEX(Intramuraal!$J:$J,MATCH(B1150,Intramuraal!$A:$A,0))="","",INDEX(Intramuraal!$J:$J,MATCH(B1150,Intramuraal!$A:$A,0))),IFERROR(IF(INDEX(GVS!$J:$J,MATCH(B1150,GVS!$A:$A,0))="","",INDEX(GVS!$J:$J,MATCH(B1150,GVS!$A:$A,0))),"")))</f>
        <v>Hart / vaat / long</v>
      </c>
      <c r="G1150" s="14" t="str">
        <f aca="false">IF(B1150="","",IFERROR(IF(INDEX(Intramuraal!$N:$N,MATCH(B1150,Intramuraal!$A:$A,0))="","",INDEX(Intramuraal!$N:$N,MATCH(B1150,Intramuraal!$A:$A,0))),IFERROR(IF(INDEX(GVS!$N:$N,MATCH(B1150,GVS!$A:$A,0))="","",INDEX(GVS!$N:$N,MATCH(B1150,GVS!$A:$A,0))),"")))</f>
        <v>Niet-oncologisch (zie Indicatie)</v>
      </c>
      <c r="H1150" s="14" t="str">
        <f aca="false">IF(B1150="","",IFERROR(IF(INDEX(Intramuraal!$O:$O,MATCH(B1150,Intramuraal!$A:$A,0))="","",INDEX(Intramuraal!$O:$O,MATCH(B1150,Intramuraal!$A:$A,0))),IFERROR(IF(INDEX(GVS!$O:$O,MATCH(B1150,GVS!$A:$A,0))="","",INDEX(GVS!$O:$O,MATCH(B1150,GVS!$A:$A,0))),"")))</f>
        <v>1e lijn</v>
      </c>
      <c r="I1150" s="14" t="s">
        <v>7658</v>
      </c>
      <c r="J1150" s="14" t="s">
        <v>7659</v>
      </c>
      <c r="K1150" s="16" t="s">
        <v>11844</v>
      </c>
      <c r="L1150" s="14" t="s">
        <v>7549</v>
      </c>
      <c r="M1150" s="14" t="s">
        <v>7543</v>
      </c>
      <c r="N1150" s="16" t="s">
        <v>11845</v>
      </c>
      <c r="O1150" s="14" t="s">
        <v>2691</v>
      </c>
      <c r="P1150" s="14" t="s">
        <v>11846</v>
      </c>
      <c r="Q1150" s="16"/>
      <c r="R1150" s="14" t="s">
        <v>11847</v>
      </c>
      <c r="S1150" s="14" t="s">
        <v>11839</v>
      </c>
      <c r="T1150" s="15" t="n">
        <v>46290</v>
      </c>
      <c r="U1150" s="14" t="s">
        <v>168</v>
      </c>
    </row>
    <row r="1151" customFormat="false" ht="57" hidden="false" customHeight="true" outlineLevel="0" collapsed="false">
      <c r="A1151" s="14" t="str">
        <f aca="false">IF(B1151="","","ARG-"&amp;TEXT(ROW()-1,"0000"))</f>
        <v>ARG-1150</v>
      </c>
      <c r="B1151" s="14" t="s">
        <v>2947</v>
      </c>
      <c r="C1151" s="14" t="str">
        <f aca="false">IF(B1151="","",IF(LEFT(B1151,3)="INT","Intramuraal",IF(LEFT(B1151,3)="GVS","GVS","")))</f>
        <v>GVS</v>
      </c>
      <c r="D1151" s="14" t="str">
        <f aca="false">IF(B1151="","",IFERROR(INDEX(Intramuraal!$F:$F,MATCH(B1151,Intramuraal!$A:$A,0)),IFERROR(INDEX(GVS!$F:$F,MATCH(B1151,GVS!$A:$A,0)),"onbekend ID")))</f>
        <v>rivaroxaban (Xarelto®)</v>
      </c>
      <c r="E1151" s="15" t="n">
        <f aca="false">IF(B1151="","",IFERROR(IF(INDEX(Intramuraal!$C:$C,MATCH(B1151,Intramuraal!$A:$A,0))="","",INDEX(Intramuraal!$C:$C,MATCH(B1151,Intramuraal!$A:$A,0))),IFERROR(IF(INDEX(GVS!$C:$C,MATCH(B1151,GVS!$A:$A,0))="","",INDEX(GVS!$C:$C,MATCH(B1151,GVS!$A:$A,0))),"")))</f>
        <v>42191</v>
      </c>
      <c r="F1151" s="14" t="str">
        <f aca="false">IF(B1151="","",IFERROR(IF(INDEX(Intramuraal!$J:$J,MATCH(B1151,Intramuraal!$A:$A,0))="","",INDEX(Intramuraal!$J:$J,MATCH(B1151,Intramuraal!$A:$A,0))),IFERROR(IF(INDEX(GVS!$J:$J,MATCH(B1151,GVS!$A:$A,0))="","",INDEX(GVS!$J:$J,MATCH(B1151,GVS!$A:$A,0))),"")))</f>
        <v>Hart / vaat / long</v>
      </c>
      <c r="G1151" s="14" t="str">
        <f aca="false">IF(B1151="","",IFERROR(IF(INDEX(Intramuraal!$N:$N,MATCH(B1151,Intramuraal!$A:$A,0))="","",INDEX(Intramuraal!$N:$N,MATCH(B1151,Intramuraal!$A:$A,0))),IFERROR(IF(INDEX(GVS!$N:$N,MATCH(B1151,GVS!$A:$A,0))="","",INDEX(GVS!$N:$N,MATCH(B1151,GVS!$A:$A,0))),"")))</f>
        <v>Niet-oncologisch (zie Indicatie)</v>
      </c>
      <c r="H1151" s="14" t="str">
        <f aca="false">IF(B1151="","",IFERROR(IF(INDEX(Intramuraal!$O:$O,MATCH(B1151,Intramuraal!$A:$A,0))="","",INDEX(Intramuraal!$O:$O,MATCH(B1151,Intramuraal!$A:$A,0))),IFERROR(IF(INDEX(GVS!$O:$O,MATCH(B1151,GVS!$A:$A,0))="","",INDEX(GVS!$O:$O,MATCH(B1151,GVS!$A:$A,0))),"")))</f>
        <v>1e lijn</v>
      </c>
      <c r="I1151" s="14" t="s">
        <v>7574</v>
      </c>
      <c r="J1151" s="14" t="s">
        <v>10667</v>
      </c>
      <c r="K1151" s="16" t="s">
        <v>11848</v>
      </c>
      <c r="L1151" s="14" t="s">
        <v>7566</v>
      </c>
      <c r="M1151" s="14" t="s">
        <v>7550</v>
      </c>
      <c r="N1151" s="16" t="s">
        <v>11849</v>
      </c>
      <c r="O1151" s="14" t="s">
        <v>7607</v>
      </c>
      <c r="P1151" s="14" t="s">
        <v>11850</v>
      </c>
      <c r="Q1151" s="16"/>
      <c r="R1151" s="14" t="s">
        <v>11851</v>
      </c>
      <c r="S1151" s="14" t="s">
        <v>11839</v>
      </c>
      <c r="T1151" s="15" t="n">
        <v>46290</v>
      </c>
      <c r="U1151" s="14" t="s">
        <v>168</v>
      </c>
    </row>
    <row r="1152" customFormat="false" ht="79.5" hidden="false" customHeight="true" outlineLevel="0" collapsed="false">
      <c r="A1152" s="14" t="str">
        <f aca="false">IF(B1152="","","ARG-"&amp;TEXT(ROW()-1,"0000"))</f>
        <v>ARG-1151</v>
      </c>
      <c r="B1152" s="14" t="s">
        <v>2986</v>
      </c>
      <c r="C1152" s="14" t="str">
        <f aca="false">IF(B1152="","",IF(LEFT(B1152,3)="INT","Intramuraal",IF(LEFT(B1152,3)="GVS","GVS","")))</f>
        <v>GVS</v>
      </c>
      <c r="D1152" s="14" t="str">
        <f aca="false">IF(B1152="","",IFERROR(INDEX(Intramuraal!$F:$F,MATCH(B1152,Intramuraal!$A:$A,0)),IFERROR(INDEX(GVS!$F:$F,MATCH(B1152,GVS!$A:$A,0)),"onbekend ID")))</f>
        <v>ivermectine (Soolantra®)</v>
      </c>
      <c r="E1152" s="15" t="n">
        <f aca="false">IF(B1152="","",IFERROR(IF(INDEX(Intramuraal!$C:$C,MATCH(B1152,Intramuraal!$A:$A,0))="","",INDEX(Intramuraal!$C:$C,MATCH(B1152,Intramuraal!$A:$A,0))),IFERROR(IF(INDEX(GVS!$C:$C,MATCH(B1152,GVS!$A:$A,0))="","",INDEX(GVS!$C:$C,MATCH(B1152,GVS!$A:$A,0))),"")))</f>
        <v>42303</v>
      </c>
      <c r="F1152" s="14" t="str">
        <f aca="false">IF(B1152="","",IFERROR(IF(INDEX(Intramuraal!$J:$J,MATCH(B1152,Intramuraal!$A:$A,0))="","",INDEX(Intramuraal!$J:$J,MATCH(B1152,Intramuraal!$A:$A,0))),IFERROR(IF(INDEX(GVS!$J:$J,MATCH(B1152,GVS!$A:$A,0))="","",INDEX(GVS!$J:$J,MATCH(B1152,GVS!$A:$A,0))),"")))</f>
        <v>Immunologie / IBD / dermatologie / reumatologie</v>
      </c>
      <c r="G1152" s="14" t="str">
        <f aca="false">IF(B1152="","",IFERROR(IF(INDEX(Intramuraal!$N:$N,MATCH(B1152,Intramuraal!$A:$A,0))="","",INDEX(Intramuraal!$N:$N,MATCH(B1152,Intramuraal!$A:$A,0))),IFERROR(IF(INDEX(GVS!$N:$N,MATCH(B1152,GVS!$A:$A,0))="","",INDEX(GVS!$N:$N,MATCH(B1152,GVS!$A:$A,0))),"")))</f>
        <v>Niet-oncologisch (zie Indicatie)</v>
      </c>
      <c r="H1152" s="14" t="str">
        <f aca="false">IF(B1152="","",IFERROR(IF(INDEX(Intramuraal!$O:$O,MATCH(B1152,Intramuraal!$A:$A,0))="","",INDEX(Intramuraal!$O:$O,MATCH(B1152,Intramuraal!$A:$A,0))),IFERROR(IF(INDEX(GVS!$O:$O,MATCH(B1152,GVS!$A:$A,0))="","",INDEX(GVS!$O:$O,MATCH(B1152,GVS!$A:$A,0))),"")))</f>
        <v>1e lijn</v>
      </c>
      <c r="I1152" s="14" t="s">
        <v>7532</v>
      </c>
      <c r="J1152" s="14" t="s">
        <v>7678</v>
      </c>
      <c r="K1152" s="16" t="s">
        <v>11852</v>
      </c>
      <c r="L1152" s="14" t="s">
        <v>7549</v>
      </c>
      <c r="M1152" s="14" t="s">
        <v>7536</v>
      </c>
      <c r="N1152" s="16" t="s">
        <v>11853</v>
      </c>
      <c r="O1152" s="14" t="s">
        <v>7538</v>
      </c>
      <c r="P1152" s="14" t="s">
        <v>11854</v>
      </c>
      <c r="Q1152" s="16"/>
      <c r="R1152" s="14" t="s">
        <v>11855</v>
      </c>
      <c r="S1152" s="14" t="s">
        <v>11839</v>
      </c>
      <c r="T1152" s="15" t="n">
        <v>46290</v>
      </c>
      <c r="U1152" s="14" t="s">
        <v>168</v>
      </c>
    </row>
    <row r="1153" customFormat="false" ht="68.25" hidden="false" customHeight="true" outlineLevel="0" collapsed="false">
      <c r="A1153" s="14" t="str">
        <f aca="false">IF(B1153="","","ARG-"&amp;TEXT(ROW()-1,"0000"))</f>
        <v>ARG-1152</v>
      </c>
      <c r="B1153" s="14" t="s">
        <v>2986</v>
      </c>
      <c r="C1153" s="14" t="str">
        <f aca="false">IF(B1153="","",IF(LEFT(B1153,3)="INT","Intramuraal",IF(LEFT(B1153,3)="GVS","GVS","")))</f>
        <v>GVS</v>
      </c>
      <c r="D1153" s="14" t="str">
        <f aca="false">IF(B1153="","",IFERROR(INDEX(Intramuraal!$F:$F,MATCH(B1153,Intramuraal!$A:$A,0)),IFERROR(INDEX(GVS!$F:$F,MATCH(B1153,GVS!$A:$A,0)),"onbekend ID")))</f>
        <v>ivermectine (Soolantra®)</v>
      </c>
      <c r="E1153" s="15" t="n">
        <f aca="false">IF(B1153="","",IFERROR(IF(INDEX(Intramuraal!$C:$C,MATCH(B1153,Intramuraal!$A:$A,0))="","",INDEX(Intramuraal!$C:$C,MATCH(B1153,Intramuraal!$A:$A,0))),IFERROR(IF(INDEX(GVS!$C:$C,MATCH(B1153,GVS!$A:$A,0))="","",INDEX(GVS!$C:$C,MATCH(B1153,GVS!$A:$A,0))),"")))</f>
        <v>42303</v>
      </c>
      <c r="F1153" s="14" t="str">
        <f aca="false">IF(B1153="","",IFERROR(IF(INDEX(Intramuraal!$J:$J,MATCH(B1153,Intramuraal!$A:$A,0))="","",INDEX(Intramuraal!$J:$J,MATCH(B1153,Intramuraal!$A:$A,0))),IFERROR(IF(INDEX(GVS!$J:$J,MATCH(B1153,GVS!$A:$A,0))="","",INDEX(GVS!$J:$J,MATCH(B1153,GVS!$A:$A,0))),"")))</f>
        <v>Immunologie / IBD / dermatologie / reumatologie</v>
      </c>
      <c r="G1153" s="14" t="str">
        <f aca="false">IF(B1153="","",IFERROR(IF(INDEX(Intramuraal!$N:$N,MATCH(B1153,Intramuraal!$A:$A,0))="","",INDEX(Intramuraal!$N:$N,MATCH(B1153,Intramuraal!$A:$A,0))),IFERROR(IF(INDEX(GVS!$N:$N,MATCH(B1153,GVS!$A:$A,0))="","",INDEX(GVS!$N:$N,MATCH(B1153,GVS!$A:$A,0))),"")))</f>
        <v>Niet-oncologisch (zie Indicatie)</v>
      </c>
      <c r="H1153" s="14" t="str">
        <f aca="false">IF(B1153="","",IFERROR(IF(INDEX(Intramuraal!$O:$O,MATCH(B1153,Intramuraal!$A:$A,0))="","",INDEX(Intramuraal!$O:$O,MATCH(B1153,Intramuraal!$A:$A,0))),IFERROR(IF(INDEX(GVS!$O:$O,MATCH(B1153,GVS!$A:$A,0))="","",INDEX(GVS!$O:$O,MATCH(B1153,GVS!$A:$A,0))),"")))</f>
        <v>1e lijn</v>
      </c>
      <c r="I1153" s="14" t="s">
        <v>7570</v>
      </c>
      <c r="J1153" s="14" t="s">
        <v>10732</v>
      </c>
      <c r="K1153" s="16" t="s">
        <v>11856</v>
      </c>
      <c r="L1153" s="14" t="s">
        <v>7566</v>
      </c>
      <c r="M1153" s="14" t="s">
        <v>7543</v>
      </c>
      <c r="N1153" s="16" t="s">
        <v>11857</v>
      </c>
      <c r="O1153" s="14" t="s">
        <v>7607</v>
      </c>
      <c r="P1153" s="14" t="s">
        <v>11858</v>
      </c>
      <c r="Q1153" s="16"/>
      <c r="R1153" s="14" t="s">
        <v>11859</v>
      </c>
      <c r="S1153" s="14" t="s">
        <v>11839</v>
      </c>
      <c r="T1153" s="15" t="n">
        <v>46290</v>
      </c>
      <c r="U1153" s="14" t="s">
        <v>168</v>
      </c>
    </row>
    <row r="1154" customFormat="false" ht="68.25" hidden="false" customHeight="true" outlineLevel="0" collapsed="false">
      <c r="A1154" s="14" t="str">
        <f aca="false">IF(B1154="","","ARG-"&amp;TEXT(ROW()-1,"0000"))</f>
        <v>ARG-1153</v>
      </c>
      <c r="B1154" s="14" t="s">
        <v>3051</v>
      </c>
      <c r="C1154" s="14" t="str">
        <f aca="false">IF(B1154="","",IF(LEFT(B1154,3)="INT","Intramuraal",IF(LEFT(B1154,3)="GVS","GVS","")))</f>
        <v>GVS</v>
      </c>
      <c r="D1154" s="14" t="str">
        <f aca="false">IF(B1154="","",IFERROR(INDEX(Intramuraal!$F:$F,MATCH(B1154,Intramuraal!$A:$A,0)),IFERROR(INDEX(GVS!$F:$F,MATCH(B1154,GVS!$A:$A,0)),"onbekend ID")))</f>
        <v>combinatiepreparaat elvitegravir/cobicistat/emtricitabine/tenofovir alafenamide (Genvoya®)</v>
      </c>
      <c r="E1154" s="15" t="n">
        <f aca="false">IF(B1154="","",IFERROR(IF(INDEX(Intramuraal!$C:$C,MATCH(B1154,Intramuraal!$A:$A,0))="","",INDEX(Intramuraal!$C:$C,MATCH(B1154,Intramuraal!$A:$A,0))),IFERROR(IF(INDEX(GVS!$C:$C,MATCH(B1154,GVS!$A:$A,0))="","",INDEX(GVS!$C:$C,MATCH(B1154,GVS!$A:$A,0))),"")))</f>
        <v>42404</v>
      </c>
      <c r="F1154" s="14" t="str">
        <f aca="false">IF(B1154="","",IFERROR(IF(INDEX(Intramuraal!$J:$J,MATCH(B1154,Intramuraal!$A:$A,0))="","",INDEX(Intramuraal!$J:$J,MATCH(B1154,Intramuraal!$A:$A,0))),IFERROR(IF(INDEX(GVS!$J:$J,MATCH(B1154,GVS!$A:$A,0))="","",INDEX(GVS!$J:$J,MATCH(B1154,GVS!$A:$A,0))),"")))</f>
        <v>Infectieziekten</v>
      </c>
      <c r="G1154" s="14" t="str">
        <f aca="false">IF(B1154="","",IFERROR(IF(INDEX(Intramuraal!$N:$N,MATCH(B1154,Intramuraal!$A:$A,0))="","",INDEX(Intramuraal!$N:$N,MATCH(B1154,Intramuraal!$A:$A,0))),IFERROR(IF(INDEX(GVS!$N:$N,MATCH(B1154,GVS!$A:$A,0))="","",INDEX(GVS!$N:$N,MATCH(B1154,GVS!$A:$A,0))),"")))</f>
        <v>Niet-oncologisch (zie Indicatie)</v>
      </c>
      <c r="H1154" s="14" t="str">
        <f aca="false">IF(B1154="","",IFERROR(IF(INDEX(Intramuraal!$O:$O,MATCH(B1154,Intramuraal!$A:$A,0))="","",INDEX(Intramuraal!$O:$O,MATCH(B1154,Intramuraal!$A:$A,0))),IFERROR(IF(INDEX(GVS!$O:$O,MATCH(B1154,GVS!$A:$A,0))="","",INDEX(GVS!$O:$O,MATCH(B1154,GVS!$A:$A,0))),"")))</f>
        <v>Meerdere lijnen / indicatiebreed</v>
      </c>
      <c r="I1154" s="14" t="s">
        <v>7570</v>
      </c>
      <c r="J1154" s="14" t="s">
        <v>10625</v>
      </c>
      <c r="K1154" s="16" t="s">
        <v>11860</v>
      </c>
      <c r="L1154" s="14" t="s">
        <v>7566</v>
      </c>
      <c r="M1154" s="14" t="s">
        <v>7536</v>
      </c>
      <c r="N1154" s="16" t="s">
        <v>11861</v>
      </c>
      <c r="O1154" s="14" t="s">
        <v>7607</v>
      </c>
      <c r="P1154" s="14" t="s">
        <v>11862</v>
      </c>
      <c r="Q1154" s="16"/>
      <c r="R1154" s="14" t="s">
        <v>11863</v>
      </c>
      <c r="S1154" s="14" t="s">
        <v>11839</v>
      </c>
      <c r="T1154" s="15" t="n">
        <v>46290</v>
      </c>
      <c r="U1154" s="14" t="s">
        <v>168</v>
      </c>
    </row>
    <row r="1155" customFormat="false" ht="79.5" hidden="false" customHeight="true" outlineLevel="0" collapsed="false">
      <c r="A1155" s="14" t="str">
        <f aca="false">IF(B1155="","","ARG-"&amp;TEXT(ROW()-1,"0000"))</f>
        <v>ARG-1154</v>
      </c>
      <c r="B1155" s="14" t="s">
        <v>3051</v>
      </c>
      <c r="C1155" s="14" t="str">
        <f aca="false">IF(B1155="","",IF(LEFT(B1155,3)="INT","Intramuraal",IF(LEFT(B1155,3)="GVS","GVS","")))</f>
        <v>GVS</v>
      </c>
      <c r="D1155" s="14" t="str">
        <f aca="false">IF(B1155="","",IFERROR(INDEX(Intramuraal!$F:$F,MATCH(B1155,Intramuraal!$A:$A,0)),IFERROR(INDEX(GVS!$F:$F,MATCH(B1155,GVS!$A:$A,0)),"onbekend ID")))</f>
        <v>combinatiepreparaat elvitegravir/cobicistat/emtricitabine/tenofovir alafenamide (Genvoya®)</v>
      </c>
      <c r="E1155" s="15" t="n">
        <f aca="false">IF(B1155="","",IFERROR(IF(INDEX(Intramuraal!$C:$C,MATCH(B1155,Intramuraal!$A:$A,0))="","",INDEX(Intramuraal!$C:$C,MATCH(B1155,Intramuraal!$A:$A,0))),IFERROR(IF(INDEX(GVS!$C:$C,MATCH(B1155,GVS!$A:$A,0))="","",INDEX(GVS!$C:$C,MATCH(B1155,GVS!$A:$A,0))),"")))</f>
        <v>42404</v>
      </c>
      <c r="F1155" s="14" t="str">
        <f aca="false">IF(B1155="","",IFERROR(IF(INDEX(Intramuraal!$J:$J,MATCH(B1155,Intramuraal!$A:$A,0))="","",INDEX(Intramuraal!$J:$J,MATCH(B1155,Intramuraal!$A:$A,0))),IFERROR(IF(INDEX(GVS!$J:$J,MATCH(B1155,GVS!$A:$A,0))="","",INDEX(GVS!$J:$J,MATCH(B1155,GVS!$A:$A,0))),"")))</f>
        <v>Infectieziekten</v>
      </c>
      <c r="G1155" s="14" t="str">
        <f aca="false">IF(B1155="","",IFERROR(IF(INDEX(Intramuraal!$N:$N,MATCH(B1155,Intramuraal!$A:$A,0))="","",INDEX(Intramuraal!$N:$N,MATCH(B1155,Intramuraal!$A:$A,0))),IFERROR(IF(INDEX(GVS!$N:$N,MATCH(B1155,GVS!$A:$A,0))="","",INDEX(GVS!$N:$N,MATCH(B1155,GVS!$A:$A,0))),"")))</f>
        <v>Niet-oncologisch (zie Indicatie)</v>
      </c>
      <c r="H1155" s="14" t="str">
        <f aca="false">IF(B1155="","",IFERROR(IF(INDEX(Intramuraal!$O:$O,MATCH(B1155,Intramuraal!$A:$A,0))="","",INDEX(Intramuraal!$O:$O,MATCH(B1155,Intramuraal!$A:$A,0))),IFERROR(IF(INDEX(GVS!$O:$O,MATCH(B1155,GVS!$A:$A,0))="","",INDEX(GVS!$O:$O,MATCH(B1155,GVS!$A:$A,0))),"")))</f>
        <v>Meerdere lijnen / indicatiebreed</v>
      </c>
      <c r="I1155" s="14" t="s">
        <v>7532</v>
      </c>
      <c r="J1155" s="14" t="s">
        <v>7564</v>
      </c>
      <c r="K1155" s="16" t="s">
        <v>11864</v>
      </c>
      <c r="L1155" s="14" t="s">
        <v>7535</v>
      </c>
      <c r="M1155" s="14" t="s">
        <v>7543</v>
      </c>
      <c r="N1155" s="16" t="s">
        <v>11865</v>
      </c>
      <c r="O1155" s="14" t="s">
        <v>7662</v>
      </c>
      <c r="P1155" s="14" t="s">
        <v>11866</v>
      </c>
      <c r="Q1155" s="16"/>
      <c r="R1155" s="14" t="s">
        <v>11867</v>
      </c>
      <c r="S1155" s="14" t="s">
        <v>11839</v>
      </c>
      <c r="T1155" s="15" t="n">
        <v>46290</v>
      </c>
      <c r="U1155" s="14" t="s">
        <v>168</v>
      </c>
    </row>
    <row r="1156" customFormat="false" ht="90.75" hidden="false" customHeight="true" outlineLevel="0" collapsed="false">
      <c r="A1156" s="14" t="str">
        <f aca="false">IF(B1156="","","ARG-"&amp;TEXT(ROW()-1,"0000"))</f>
        <v>ARG-1155</v>
      </c>
      <c r="B1156" s="14" t="s">
        <v>3069</v>
      </c>
      <c r="C1156" s="14" t="str">
        <f aca="false">IF(B1156="","",IF(LEFT(B1156,3)="INT","Intramuraal",IF(LEFT(B1156,3)="GVS","GVS","")))</f>
        <v>GVS</v>
      </c>
      <c r="D1156" s="14" t="str">
        <f aca="false">IF(B1156="","",IFERROR(INDEX(Intramuraal!$F:$F,MATCH(B1156,Intramuraal!$A:$A,0)),IFERROR(INDEX(GVS!$F:$F,MATCH(B1156,GVS!$A:$A,0)),"onbekend ID")))</f>
        <v>Thiosix, aanpassing nadere voorwaarden</v>
      </c>
      <c r="E1156" s="15" t="n">
        <f aca="false">IF(B1156="","",IFERROR(IF(INDEX(Intramuraal!$C:$C,MATCH(B1156,Intramuraal!$A:$A,0))="","",INDEX(Intramuraal!$C:$C,MATCH(B1156,Intramuraal!$A:$A,0))),IFERROR(IF(INDEX(GVS!$C:$C,MATCH(B1156,GVS!$A:$A,0))="","",INDEX(GVS!$C:$C,MATCH(B1156,GVS!$A:$A,0))),"")))</f>
        <v>42437</v>
      </c>
      <c r="F1156" s="14" t="str">
        <f aca="false">IF(B1156="","",IFERROR(IF(INDEX(Intramuraal!$J:$J,MATCH(B1156,Intramuraal!$A:$A,0))="","",INDEX(Intramuraal!$J:$J,MATCH(B1156,Intramuraal!$A:$A,0))),IFERROR(IF(INDEX(GVS!$J:$J,MATCH(B1156,GVS!$A:$A,0))="","",INDEX(GVS!$J:$J,MATCH(B1156,GVS!$A:$A,0))),"")))</f>
        <v>Overig</v>
      </c>
      <c r="G1156" s="14" t="str">
        <f aca="false">IF(B1156="","",IFERROR(IF(INDEX(Intramuraal!$N:$N,MATCH(B1156,Intramuraal!$A:$A,0))="","",INDEX(Intramuraal!$N:$N,MATCH(B1156,Intramuraal!$A:$A,0))),IFERROR(IF(INDEX(GVS!$N:$N,MATCH(B1156,GVS!$A:$A,0))="","",INDEX(GVS!$N:$N,MATCH(B1156,GVS!$A:$A,0))),"")))</f>
        <v>Niet-oncologisch (zie Indicatie)</v>
      </c>
      <c r="H1156" s="14" t="str">
        <f aca="false">IF(B1156="","",IFERROR(IF(INDEX(Intramuraal!$O:$O,MATCH(B1156,Intramuraal!$A:$A,0))="","",INDEX(Intramuraal!$O:$O,MATCH(B1156,Intramuraal!$A:$A,0))),IFERROR(IF(INDEX(GVS!$O:$O,MATCH(B1156,GVS!$A:$A,0))="","",INDEX(GVS!$O:$O,MATCH(B1156,GVS!$A:$A,0))),"")))</f>
        <v>2e lijn</v>
      </c>
      <c r="I1156" s="14" t="s">
        <v>7574</v>
      </c>
      <c r="J1156" s="14" t="s">
        <v>10667</v>
      </c>
      <c r="K1156" s="16" t="s">
        <v>11868</v>
      </c>
      <c r="L1156" s="14" t="s">
        <v>7566</v>
      </c>
      <c r="M1156" s="14" t="s">
        <v>7536</v>
      </c>
      <c r="N1156" s="16" t="s">
        <v>11869</v>
      </c>
      <c r="O1156" s="14" t="s">
        <v>7607</v>
      </c>
      <c r="P1156" s="14" t="s">
        <v>11870</v>
      </c>
      <c r="Q1156" s="16"/>
      <c r="R1156" s="14" t="s">
        <v>11871</v>
      </c>
      <c r="S1156" s="14" t="s">
        <v>11839</v>
      </c>
      <c r="T1156" s="15" t="n">
        <v>46290</v>
      </c>
      <c r="U1156" s="14" t="s">
        <v>168</v>
      </c>
    </row>
    <row r="1157" customFormat="false" ht="57" hidden="false" customHeight="true" outlineLevel="0" collapsed="false">
      <c r="A1157" s="14" t="str">
        <f aca="false">IF(B1157="","","ARG-"&amp;TEXT(ROW()-1,"0000"))</f>
        <v>ARG-1156</v>
      </c>
      <c r="B1157" s="14" t="s">
        <v>3069</v>
      </c>
      <c r="C1157" s="14" t="str">
        <f aca="false">IF(B1157="","",IF(LEFT(B1157,3)="INT","Intramuraal",IF(LEFT(B1157,3)="GVS","GVS","")))</f>
        <v>GVS</v>
      </c>
      <c r="D1157" s="14" t="str">
        <f aca="false">IF(B1157="","",IFERROR(INDEX(Intramuraal!$F:$F,MATCH(B1157,Intramuraal!$A:$A,0)),IFERROR(INDEX(GVS!$F:$F,MATCH(B1157,GVS!$A:$A,0)),"onbekend ID")))</f>
        <v>Thiosix, aanpassing nadere voorwaarden</v>
      </c>
      <c r="E1157" s="15" t="n">
        <f aca="false">IF(B1157="","",IFERROR(IF(INDEX(Intramuraal!$C:$C,MATCH(B1157,Intramuraal!$A:$A,0))="","",INDEX(Intramuraal!$C:$C,MATCH(B1157,Intramuraal!$A:$A,0))),IFERROR(IF(INDEX(GVS!$C:$C,MATCH(B1157,GVS!$A:$A,0))="","",INDEX(GVS!$C:$C,MATCH(B1157,GVS!$A:$A,0))),"")))</f>
        <v>42437</v>
      </c>
      <c r="F1157" s="14" t="str">
        <f aca="false">IF(B1157="","",IFERROR(IF(INDEX(Intramuraal!$J:$J,MATCH(B1157,Intramuraal!$A:$A,0))="","",INDEX(Intramuraal!$J:$J,MATCH(B1157,Intramuraal!$A:$A,0))),IFERROR(IF(INDEX(GVS!$J:$J,MATCH(B1157,GVS!$A:$A,0))="","",INDEX(GVS!$J:$J,MATCH(B1157,GVS!$A:$A,0))),"")))</f>
        <v>Overig</v>
      </c>
      <c r="G1157" s="14" t="str">
        <f aca="false">IF(B1157="","",IFERROR(IF(INDEX(Intramuraal!$N:$N,MATCH(B1157,Intramuraal!$A:$A,0))="","",INDEX(Intramuraal!$N:$N,MATCH(B1157,Intramuraal!$A:$A,0))),IFERROR(IF(INDEX(GVS!$N:$N,MATCH(B1157,GVS!$A:$A,0))="","",INDEX(GVS!$N:$N,MATCH(B1157,GVS!$A:$A,0))),"")))</f>
        <v>Niet-oncologisch (zie Indicatie)</v>
      </c>
      <c r="H1157" s="14" t="str">
        <f aca="false">IF(B1157="","",IFERROR(IF(INDEX(Intramuraal!$O:$O,MATCH(B1157,Intramuraal!$A:$A,0))="","",INDEX(Intramuraal!$O:$O,MATCH(B1157,Intramuraal!$A:$A,0))),IFERROR(IF(INDEX(GVS!$O:$O,MATCH(B1157,GVS!$A:$A,0))="","",INDEX(GVS!$O:$O,MATCH(B1157,GVS!$A:$A,0))),"")))</f>
        <v>2e lijn</v>
      </c>
      <c r="I1157" s="14" t="s">
        <v>7580</v>
      </c>
      <c r="J1157" s="14" t="s">
        <v>7604</v>
      </c>
      <c r="K1157" s="16" t="s">
        <v>11872</v>
      </c>
      <c r="L1157" s="14" t="s">
        <v>7566</v>
      </c>
      <c r="M1157" s="14" t="s">
        <v>7543</v>
      </c>
      <c r="N1157" s="16" t="s">
        <v>11873</v>
      </c>
      <c r="O1157" s="14" t="s">
        <v>7607</v>
      </c>
      <c r="P1157" s="14" t="s">
        <v>11874</v>
      </c>
      <c r="Q1157" s="16"/>
      <c r="R1157" s="14" t="s">
        <v>11875</v>
      </c>
      <c r="S1157" s="14" t="s">
        <v>11839</v>
      </c>
      <c r="T1157" s="15" t="n">
        <v>46290</v>
      </c>
      <c r="U1157" s="14" t="s">
        <v>168</v>
      </c>
    </row>
    <row r="1158" customFormat="false" ht="57" hidden="false" customHeight="true" outlineLevel="0" collapsed="false">
      <c r="A1158" s="14" t="str">
        <f aca="false">IF(B1158="","","ARG-"&amp;TEXT(ROW()-1,"0000"))</f>
        <v>ARG-1157</v>
      </c>
      <c r="B1158" s="14" t="s">
        <v>3085</v>
      </c>
      <c r="C1158" s="14" t="str">
        <f aca="false">IF(B1158="","",IF(LEFT(B1158,3)="INT","Intramuraal",IF(LEFT(B1158,3)="GVS","GVS","")))</f>
        <v>GVS</v>
      </c>
      <c r="D1158" s="14" t="str">
        <f aca="false">IF(B1158="","",IFERROR(INDEX(Intramuraal!$F:$F,MATCH(B1158,Intramuraal!$A:$A,0)),IFERROR(INDEX(GVS!$F:$F,MATCH(B1158,GVS!$A:$A,0)),"onbekend ID")))</f>
        <v>alirocumab (Praluent®)</v>
      </c>
      <c r="E1158" s="15" t="n">
        <f aca="false">IF(B1158="","",IFERROR(IF(INDEX(Intramuraal!$C:$C,MATCH(B1158,Intramuraal!$A:$A,0))="","",INDEX(Intramuraal!$C:$C,MATCH(B1158,Intramuraal!$A:$A,0))),IFERROR(IF(INDEX(GVS!$C:$C,MATCH(B1158,GVS!$A:$A,0))="","",INDEX(GVS!$C:$C,MATCH(B1158,GVS!$A:$A,0))),"")))</f>
        <v>42459</v>
      </c>
      <c r="F1158" s="14" t="str">
        <f aca="false">IF(B1158="","",IFERROR(IF(INDEX(Intramuraal!$J:$J,MATCH(B1158,Intramuraal!$A:$A,0))="","",INDEX(Intramuraal!$J:$J,MATCH(B1158,Intramuraal!$A:$A,0))),IFERROR(IF(INDEX(GVS!$J:$J,MATCH(B1158,GVS!$A:$A,0))="","",INDEX(GVS!$J:$J,MATCH(B1158,GVS!$A:$A,0))),"")))</f>
        <v>Hart / vaat / long</v>
      </c>
      <c r="G1158" s="14" t="str">
        <f aca="false">IF(B1158="","",IFERROR(IF(INDEX(Intramuraal!$N:$N,MATCH(B1158,Intramuraal!$A:$A,0))="","",INDEX(Intramuraal!$N:$N,MATCH(B1158,Intramuraal!$A:$A,0))),IFERROR(IF(INDEX(GVS!$N:$N,MATCH(B1158,GVS!$A:$A,0))="","",INDEX(GVS!$N:$N,MATCH(B1158,GVS!$A:$A,0))),"")))</f>
        <v>Niet-oncologisch (zie Indicatie)</v>
      </c>
      <c r="H1158" s="14" t="str">
        <f aca="false">IF(B1158="","",IFERROR(IF(INDEX(Intramuraal!$O:$O,MATCH(B1158,Intramuraal!$A:$A,0))="","",INDEX(Intramuraal!$O:$O,MATCH(B1158,Intramuraal!$A:$A,0))),IFERROR(IF(INDEX(GVS!$O:$O,MATCH(B1158,GVS!$A:$A,0))="","",INDEX(GVS!$O:$O,MATCH(B1158,GVS!$A:$A,0))),"")))</f>
        <v>3e lijn of later</v>
      </c>
      <c r="I1158" s="14" t="s">
        <v>7532</v>
      </c>
      <c r="J1158" s="14" t="s">
        <v>7673</v>
      </c>
      <c r="K1158" s="16" t="s">
        <v>11876</v>
      </c>
      <c r="L1158" s="14" t="s">
        <v>7535</v>
      </c>
      <c r="M1158" s="14" t="s">
        <v>7536</v>
      </c>
      <c r="N1158" s="16" t="s">
        <v>11877</v>
      </c>
      <c r="O1158" s="14" t="s">
        <v>7633</v>
      </c>
      <c r="P1158" s="14" t="s">
        <v>11878</v>
      </c>
      <c r="Q1158" s="16"/>
      <c r="R1158" s="14" t="s">
        <v>11879</v>
      </c>
      <c r="S1158" s="14" t="s">
        <v>11839</v>
      </c>
      <c r="T1158" s="15" t="n">
        <v>46290</v>
      </c>
      <c r="U1158" s="14" t="s">
        <v>168</v>
      </c>
    </row>
    <row r="1159" customFormat="false" ht="57" hidden="false" customHeight="true" outlineLevel="0" collapsed="false">
      <c r="A1159" s="14" t="str">
        <f aca="false">IF(B1159="","","ARG-"&amp;TEXT(ROW()-1,"0000"))</f>
        <v>ARG-1158</v>
      </c>
      <c r="B1159" s="14" t="s">
        <v>3085</v>
      </c>
      <c r="C1159" s="14" t="str">
        <f aca="false">IF(B1159="","",IF(LEFT(B1159,3)="INT","Intramuraal",IF(LEFT(B1159,3)="GVS","GVS","")))</f>
        <v>GVS</v>
      </c>
      <c r="D1159" s="14" t="str">
        <f aca="false">IF(B1159="","",IFERROR(INDEX(Intramuraal!$F:$F,MATCH(B1159,Intramuraal!$A:$A,0)),IFERROR(INDEX(GVS!$F:$F,MATCH(B1159,GVS!$A:$A,0)),"onbekend ID")))</f>
        <v>alirocumab (Praluent®)</v>
      </c>
      <c r="E1159" s="15" t="n">
        <f aca="false">IF(B1159="","",IFERROR(IF(INDEX(Intramuraal!$C:$C,MATCH(B1159,Intramuraal!$A:$A,0))="","",INDEX(Intramuraal!$C:$C,MATCH(B1159,Intramuraal!$A:$A,0))),IFERROR(IF(INDEX(GVS!$C:$C,MATCH(B1159,GVS!$A:$A,0))="","",INDEX(GVS!$C:$C,MATCH(B1159,GVS!$A:$A,0))),"")))</f>
        <v>42459</v>
      </c>
      <c r="F1159" s="14" t="str">
        <f aca="false">IF(B1159="","",IFERROR(IF(INDEX(Intramuraal!$J:$J,MATCH(B1159,Intramuraal!$A:$A,0))="","",INDEX(Intramuraal!$J:$J,MATCH(B1159,Intramuraal!$A:$A,0))),IFERROR(IF(INDEX(GVS!$J:$J,MATCH(B1159,GVS!$A:$A,0))="","",INDEX(GVS!$J:$J,MATCH(B1159,GVS!$A:$A,0))),"")))</f>
        <v>Hart / vaat / long</v>
      </c>
      <c r="G1159" s="14" t="str">
        <f aca="false">IF(B1159="","",IFERROR(IF(INDEX(Intramuraal!$N:$N,MATCH(B1159,Intramuraal!$A:$A,0))="","",INDEX(Intramuraal!$N:$N,MATCH(B1159,Intramuraal!$A:$A,0))),IFERROR(IF(INDEX(GVS!$N:$N,MATCH(B1159,GVS!$A:$A,0))="","",INDEX(GVS!$N:$N,MATCH(B1159,GVS!$A:$A,0))),"")))</f>
        <v>Niet-oncologisch (zie Indicatie)</v>
      </c>
      <c r="H1159" s="14" t="str">
        <f aca="false">IF(B1159="","",IFERROR(IF(INDEX(Intramuraal!$O:$O,MATCH(B1159,Intramuraal!$A:$A,0))="","",INDEX(Intramuraal!$O:$O,MATCH(B1159,Intramuraal!$A:$A,0))),IFERROR(IF(INDEX(GVS!$O:$O,MATCH(B1159,GVS!$A:$A,0))="","",INDEX(GVS!$O:$O,MATCH(B1159,GVS!$A:$A,0))),"")))</f>
        <v>3e lijn of later</v>
      </c>
      <c r="I1159" s="14" t="s">
        <v>7580</v>
      </c>
      <c r="J1159" s="14" t="s">
        <v>7604</v>
      </c>
      <c r="K1159" s="16" t="s">
        <v>11880</v>
      </c>
      <c r="L1159" s="14" t="s">
        <v>7566</v>
      </c>
      <c r="M1159" s="14" t="s">
        <v>7536</v>
      </c>
      <c r="N1159" s="16" t="s">
        <v>11881</v>
      </c>
      <c r="O1159" s="14" t="s">
        <v>7607</v>
      </c>
      <c r="P1159" s="14" t="s">
        <v>11882</v>
      </c>
      <c r="Q1159" s="16"/>
      <c r="R1159" s="14" t="s">
        <v>11883</v>
      </c>
      <c r="S1159" s="14" t="s">
        <v>11839</v>
      </c>
      <c r="T1159" s="15" t="n">
        <v>46290</v>
      </c>
      <c r="U1159" s="14" t="s">
        <v>168</v>
      </c>
    </row>
    <row r="1160" customFormat="false" ht="57" hidden="false" customHeight="true" outlineLevel="0" collapsed="false">
      <c r="A1160" s="14" t="str">
        <f aca="false">IF(B1160="","","ARG-"&amp;TEXT(ROW()-1,"0000"))</f>
        <v>ARG-1159</v>
      </c>
      <c r="B1160" s="14" t="s">
        <v>3085</v>
      </c>
      <c r="C1160" s="14" t="str">
        <f aca="false">IF(B1160="","",IF(LEFT(B1160,3)="INT","Intramuraal",IF(LEFT(B1160,3)="GVS","GVS","")))</f>
        <v>GVS</v>
      </c>
      <c r="D1160" s="14" t="str">
        <f aca="false">IF(B1160="","",IFERROR(INDEX(Intramuraal!$F:$F,MATCH(B1160,Intramuraal!$A:$A,0)),IFERROR(INDEX(GVS!$F:$F,MATCH(B1160,GVS!$A:$A,0)),"onbekend ID")))</f>
        <v>alirocumab (Praluent®)</v>
      </c>
      <c r="E1160" s="15" t="n">
        <f aca="false">IF(B1160="","",IFERROR(IF(INDEX(Intramuraal!$C:$C,MATCH(B1160,Intramuraal!$A:$A,0))="","",INDEX(Intramuraal!$C:$C,MATCH(B1160,Intramuraal!$A:$A,0))),IFERROR(IF(INDEX(GVS!$C:$C,MATCH(B1160,GVS!$A:$A,0))="","",INDEX(GVS!$C:$C,MATCH(B1160,GVS!$A:$A,0))),"")))</f>
        <v>42459</v>
      </c>
      <c r="F1160" s="14" t="str">
        <f aca="false">IF(B1160="","",IFERROR(IF(INDEX(Intramuraal!$J:$J,MATCH(B1160,Intramuraal!$A:$A,0))="","",INDEX(Intramuraal!$J:$J,MATCH(B1160,Intramuraal!$A:$A,0))),IFERROR(IF(INDEX(GVS!$J:$J,MATCH(B1160,GVS!$A:$A,0))="","",INDEX(GVS!$J:$J,MATCH(B1160,GVS!$A:$A,0))),"")))</f>
        <v>Hart / vaat / long</v>
      </c>
      <c r="G1160" s="14" t="str">
        <f aca="false">IF(B1160="","",IFERROR(IF(INDEX(Intramuraal!$N:$N,MATCH(B1160,Intramuraal!$A:$A,0))="","",INDEX(Intramuraal!$N:$N,MATCH(B1160,Intramuraal!$A:$A,0))),IFERROR(IF(INDEX(GVS!$N:$N,MATCH(B1160,GVS!$A:$A,0))="","",INDEX(GVS!$N:$N,MATCH(B1160,GVS!$A:$A,0))),"")))</f>
        <v>Niet-oncologisch (zie Indicatie)</v>
      </c>
      <c r="H1160" s="14" t="str">
        <f aca="false">IF(B1160="","",IFERROR(IF(INDEX(Intramuraal!$O:$O,MATCH(B1160,Intramuraal!$A:$A,0))="","",INDEX(Intramuraal!$O:$O,MATCH(B1160,Intramuraal!$A:$A,0))),IFERROR(IF(INDEX(GVS!$O:$O,MATCH(B1160,GVS!$A:$A,0))="","",INDEX(GVS!$O:$O,MATCH(B1160,GVS!$A:$A,0))),"")))</f>
        <v>3e lijn of later</v>
      </c>
      <c r="I1160" s="14" t="s">
        <v>7574</v>
      </c>
      <c r="J1160" s="14" t="s">
        <v>7621</v>
      </c>
      <c r="K1160" s="16" t="s">
        <v>11884</v>
      </c>
      <c r="L1160" s="14" t="s">
        <v>7566</v>
      </c>
      <c r="M1160" s="14" t="s">
        <v>7543</v>
      </c>
      <c r="N1160" s="16" t="s">
        <v>11885</v>
      </c>
      <c r="O1160" s="14" t="s">
        <v>7607</v>
      </c>
      <c r="P1160" s="14" t="s">
        <v>11886</v>
      </c>
      <c r="Q1160" s="16"/>
      <c r="R1160" s="14" t="s">
        <v>11887</v>
      </c>
      <c r="S1160" s="14" t="s">
        <v>11839</v>
      </c>
      <c r="T1160" s="15" t="n">
        <v>46290</v>
      </c>
      <c r="U1160" s="14" t="s">
        <v>168</v>
      </c>
    </row>
    <row r="1161" customFormat="false" ht="79.5" hidden="false" customHeight="true" outlineLevel="0" collapsed="false">
      <c r="A1161" s="14" t="str">
        <f aca="false">IF(B1161="","","ARG-"&amp;TEXT(ROW()-1,"0000"))</f>
        <v>ARG-1160</v>
      </c>
      <c r="B1161" s="14" t="s">
        <v>3145</v>
      </c>
      <c r="C1161" s="14" t="str">
        <f aca="false">IF(B1161="","",IF(LEFT(B1161,3)="INT","Intramuraal",IF(LEFT(B1161,3)="GVS","GVS","")))</f>
        <v>GVS</v>
      </c>
      <c r="D1161" s="14" t="str">
        <f aca="false">IF(B1161="","",IFERROR(INDEX(Intramuraal!$F:$F,MATCH(B1161,Intramuraal!$A:$A,0)),IFERROR(INDEX(GVS!$F:$F,MATCH(B1161,GVS!$A:$A,0)),"onbekend ID")))</f>
        <v>wijziging bijlage 2 voorwaarde fingolimod (Gilenya®)</v>
      </c>
      <c r="E1161" s="15" t="n">
        <f aca="false">IF(B1161="","",IFERROR(IF(INDEX(Intramuraal!$C:$C,MATCH(B1161,Intramuraal!$A:$A,0))="","",INDEX(Intramuraal!$C:$C,MATCH(B1161,Intramuraal!$A:$A,0))),IFERROR(IF(INDEX(GVS!$C:$C,MATCH(B1161,GVS!$A:$A,0))="","",INDEX(GVS!$C:$C,MATCH(B1161,GVS!$A:$A,0))),"")))</f>
        <v>42563</v>
      </c>
      <c r="F1161" s="14" t="str">
        <f aca="false">IF(B1161="","",IFERROR(IF(INDEX(Intramuraal!$J:$J,MATCH(B1161,Intramuraal!$A:$A,0))="","",INDEX(Intramuraal!$J:$J,MATCH(B1161,Intramuraal!$A:$A,0))),IFERROR(IF(INDEX(GVS!$J:$J,MATCH(B1161,GVS!$A:$A,0))="","",INDEX(GVS!$J:$J,MATCH(B1161,GVS!$A:$A,0))),"")))</f>
        <v>Neurologie</v>
      </c>
      <c r="G1161" s="14" t="str">
        <f aca="false">IF(B1161="","",IFERROR(IF(INDEX(Intramuraal!$N:$N,MATCH(B1161,Intramuraal!$A:$A,0))="","",INDEX(Intramuraal!$N:$N,MATCH(B1161,Intramuraal!$A:$A,0))),IFERROR(IF(INDEX(GVS!$N:$N,MATCH(B1161,GVS!$A:$A,0))="","",INDEX(GVS!$N:$N,MATCH(B1161,GVS!$A:$A,0))),"")))</f>
        <v>Niet-oncologisch (zie Indicatie)</v>
      </c>
      <c r="H1161" s="14" t="str">
        <f aca="false">IF(B1161="","",IFERROR(IF(INDEX(Intramuraal!$O:$O,MATCH(B1161,Intramuraal!$A:$A,0))="","",INDEX(Intramuraal!$O:$O,MATCH(B1161,Intramuraal!$A:$A,0))),IFERROR(IF(INDEX(GVS!$O:$O,MATCH(B1161,GVS!$A:$A,0))="","",INDEX(GVS!$O:$O,MATCH(B1161,GVS!$A:$A,0))),"")))</f>
        <v>2e lijn</v>
      </c>
      <c r="I1161" s="14" t="s">
        <v>7574</v>
      </c>
      <c r="J1161" s="14" t="s">
        <v>10667</v>
      </c>
      <c r="K1161" s="16" t="s">
        <v>11888</v>
      </c>
      <c r="L1161" s="14" t="s">
        <v>7566</v>
      </c>
      <c r="M1161" s="14" t="s">
        <v>7536</v>
      </c>
      <c r="N1161" s="16" t="s">
        <v>11889</v>
      </c>
      <c r="O1161" s="14" t="s">
        <v>7607</v>
      </c>
      <c r="P1161" s="14" t="s">
        <v>11890</v>
      </c>
      <c r="Q1161" s="16"/>
      <c r="R1161" s="14" t="s">
        <v>11891</v>
      </c>
      <c r="S1161" s="14" t="s">
        <v>11892</v>
      </c>
      <c r="T1161" s="15" t="n">
        <v>46290</v>
      </c>
      <c r="U1161" s="14" t="s">
        <v>168</v>
      </c>
    </row>
    <row r="1162" customFormat="false" ht="45.75" hidden="false" customHeight="true" outlineLevel="0" collapsed="false">
      <c r="A1162" s="14" t="str">
        <f aca="false">IF(B1162="","","ARG-"&amp;TEXT(ROW()-1,"0000"))</f>
        <v>ARG-1161</v>
      </c>
      <c r="B1162" s="14" t="s">
        <v>3145</v>
      </c>
      <c r="C1162" s="14" t="str">
        <f aca="false">IF(B1162="","",IF(LEFT(B1162,3)="INT","Intramuraal",IF(LEFT(B1162,3)="GVS","GVS","")))</f>
        <v>GVS</v>
      </c>
      <c r="D1162" s="14" t="str">
        <f aca="false">IF(B1162="","",IFERROR(INDEX(Intramuraal!$F:$F,MATCH(B1162,Intramuraal!$A:$A,0)),IFERROR(INDEX(GVS!$F:$F,MATCH(B1162,GVS!$A:$A,0)),"onbekend ID")))</f>
        <v>wijziging bijlage 2 voorwaarde fingolimod (Gilenya®)</v>
      </c>
      <c r="E1162" s="15" t="n">
        <f aca="false">IF(B1162="","",IFERROR(IF(INDEX(Intramuraal!$C:$C,MATCH(B1162,Intramuraal!$A:$A,0))="","",INDEX(Intramuraal!$C:$C,MATCH(B1162,Intramuraal!$A:$A,0))),IFERROR(IF(INDEX(GVS!$C:$C,MATCH(B1162,GVS!$A:$A,0))="","",INDEX(GVS!$C:$C,MATCH(B1162,GVS!$A:$A,0))),"")))</f>
        <v>42563</v>
      </c>
      <c r="F1162" s="14" t="str">
        <f aca="false">IF(B1162="","",IFERROR(IF(INDEX(Intramuraal!$J:$J,MATCH(B1162,Intramuraal!$A:$A,0))="","",INDEX(Intramuraal!$J:$J,MATCH(B1162,Intramuraal!$A:$A,0))),IFERROR(IF(INDEX(GVS!$J:$J,MATCH(B1162,GVS!$A:$A,0))="","",INDEX(GVS!$J:$J,MATCH(B1162,GVS!$A:$A,0))),"")))</f>
        <v>Neurologie</v>
      </c>
      <c r="G1162" s="14" t="str">
        <f aca="false">IF(B1162="","",IFERROR(IF(INDEX(Intramuraal!$N:$N,MATCH(B1162,Intramuraal!$A:$A,0))="","",INDEX(Intramuraal!$N:$N,MATCH(B1162,Intramuraal!$A:$A,0))),IFERROR(IF(INDEX(GVS!$N:$N,MATCH(B1162,GVS!$A:$A,0))="","",INDEX(GVS!$N:$N,MATCH(B1162,GVS!$A:$A,0))),"")))</f>
        <v>Niet-oncologisch (zie Indicatie)</v>
      </c>
      <c r="H1162" s="14" t="str">
        <f aca="false">IF(B1162="","",IFERROR(IF(INDEX(Intramuraal!$O:$O,MATCH(B1162,Intramuraal!$A:$A,0))="","",INDEX(Intramuraal!$O:$O,MATCH(B1162,Intramuraal!$A:$A,0))),IFERROR(IF(INDEX(GVS!$O:$O,MATCH(B1162,GVS!$A:$A,0))="","",INDEX(GVS!$O:$O,MATCH(B1162,GVS!$A:$A,0))),"")))</f>
        <v>2e lijn</v>
      </c>
      <c r="I1162" s="14" t="s">
        <v>7574</v>
      </c>
      <c r="J1162" s="14" t="s">
        <v>7903</v>
      </c>
      <c r="K1162" s="16" t="s">
        <v>11893</v>
      </c>
      <c r="L1162" s="14" t="s">
        <v>7549</v>
      </c>
      <c r="M1162" s="14" t="s">
        <v>7543</v>
      </c>
      <c r="N1162" s="16" t="s">
        <v>11894</v>
      </c>
      <c r="O1162" s="14" t="s">
        <v>7607</v>
      </c>
      <c r="P1162" s="14" t="s">
        <v>11895</v>
      </c>
      <c r="Q1162" s="16"/>
      <c r="R1162" s="14" t="s">
        <v>11896</v>
      </c>
      <c r="S1162" s="14" t="s">
        <v>11892</v>
      </c>
      <c r="T1162" s="15" t="n">
        <v>46290</v>
      </c>
      <c r="U1162" s="14" t="s">
        <v>168</v>
      </c>
    </row>
    <row r="1163" customFormat="false" ht="79.5" hidden="false" customHeight="true" outlineLevel="0" collapsed="false">
      <c r="A1163" s="14" t="str">
        <f aca="false">IF(B1163="","","ARG-"&amp;TEXT(ROW()-1,"0000"))</f>
        <v>ARG-1162</v>
      </c>
      <c r="B1163" s="14" t="s">
        <v>3162</v>
      </c>
      <c r="C1163" s="14" t="str">
        <f aca="false">IF(B1163="","",IF(LEFT(B1163,3)="INT","Intramuraal",IF(LEFT(B1163,3)="GVS","GVS","")))</f>
        <v>GVS</v>
      </c>
      <c r="D1163" s="14" t="str">
        <f aca="false">IF(B1163="","",IFERROR(INDEX(Intramuraal!$F:$F,MATCH(B1163,Intramuraal!$A:$A,0)),IFERROR(INDEX(GVS!$F:$F,MATCH(B1163,GVS!$A:$A,0)),"onbekend ID")))</f>
        <v>guanfacine (Intuniv®)</v>
      </c>
      <c r="E1163" s="15" t="n">
        <f aca="false">IF(B1163="","",IFERROR(IF(INDEX(Intramuraal!$C:$C,MATCH(B1163,Intramuraal!$A:$A,0))="","",INDEX(Intramuraal!$C:$C,MATCH(B1163,Intramuraal!$A:$A,0))),IFERROR(IF(INDEX(GVS!$C:$C,MATCH(B1163,GVS!$A:$A,0))="","",INDEX(GVS!$C:$C,MATCH(B1163,GVS!$A:$A,0))),"")))</f>
        <v>42569</v>
      </c>
      <c r="F1163" s="14" t="str">
        <f aca="false">IF(B1163="","",IFERROR(IF(INDEX(Intramuraal!$J:$J,MATCH(B1163,Intramuraal!$A:$A,0))="","",INDEX(Intramuraal!$J:$J,MATCH(B1163,Intramuraal!$A:$A,0))),IFERROR(IF(INDEX(GVS!$J:$J,MATCH(B1163,GVS!$A:$A,0))="","",INDEX(GVS!$J:$J,MATCH(B1163,GVS!$A:$A,0))),"")))</f>
        <v>Psychiatrie</v>
      </c>
      <c r="G1163" s="14" t="str">
        <f aca="false">IF(B1163="","",IFERROR(IF(INDEX(Intramuraal!$N:$N,MATCH(B1163,Intramuraal!$A:$A,0))="","",INDEX(Intramuraal!$N:$N,MATCH(B1163,Intramuraal!$A:$A,0))),IFERROR(IF(INDEX(GVS!$N:$N,MATCH(B1163,GVS!$A:$A,0))="","",INDEX(GVS!$N:$N,MATCH(B1163,GVS!$A:$A,0))),"")))</f>
        <v>Niet-oncologisch (zie Indicatie)</v>
      </c>
      <c r="H1163" s="14" t="str">
        <f aca="false">IF(B1163="","",IFERROR(IF(INDEX(Intramuraal!$O:$O,MATCH(B1163,Intramuraal!$A:$A,0))="","",INDEX(Intramuraal!$O:$O,MATCH(B1163,Intramuraal!$A:$A,0))),IFERROR(IF(INDEX(GVS!$O:$O,MATCH(B1163,GVS!$A:$A,0))="","",INDEX(GVS!$O:$O,MATCH(B1163,GVS!$A:$A,0))),"")))</f>
        <v>3e lijn of later</v>
      </c>
      <c r="I1163" s="14" t="s">
        <v>7532</v>
      </c>
      <c r="J1163" s="14" t="s">
        <v>7533</v>
      </c>
      <c r="K1163" s="16" t="s">
        <v>11897</v>
      </c>
      <c r="L1163" s="14" t="s">
        <v>7549</v>
      </c>
      <c r="M1163" s="14" t="s">
        <v>7536</v>
      </c>
      <c r="N1163" s="16" t="s">
        <v>11898</v>
      </c>
      <c r="O1163" s="14" t="s">
        <v>7538</v>
      </c>
      <c r="P1163" s="14" t="s">
        <v>11899</v>
      </c>
      <c r="Q1163" s="16"/>
      <c r="R1163" s="14" t="s">
        <v>11900</v>
      </c>
      <c r="S1163" s="14" t="s">
        <v>11892</v>
      </c>
      <c r="T1163" s="15" t="n">
        <v>46290</v>
      </c>
      <c r="U1163" s="14" t="s">
        <v>168</v>
      </c>
    </row>
    <row r="1164" customFormat="false" ht="68.25" hidden="false" customHeight="true" outlineLevel="0" collapsed="false">
      <c r="A1164" s="14" t="str">
        <f aca="false">IF(B1164="","","ARG-"&amp;TEXT(ROW()-1,"0000"))</f>
        <v>ARG-1163</v>
      </c>
      <c r="B1164" s="14" t="s">
        <v>3162</v>
      </c>
      <c r="C1164" s="14" t="str">
        <f aca="false">IF(B1164="","",IF(LEFT(B1164,3)="INT","Intramuraal",IF(LEFT(B1164,3)="GVS","GVS","")))</f>
        <v>GVS</v>
      </c>
      <c r="D1164" s="14" t="str">
        <f aca="false">IF(B1164="","",IFERROR(INDEX(Intramuraal!$F:$F,MATCH(B1164,Intramuraal!$A:$A,0)),IFERROR(INDEX(GVS!$F:$F,MATCH(B1164,GVS!$A:$A,0)),"onbekend ID")))</f>
        <v>guanfacine (Intuniv®)</v>
      </c>
      <c r="E1164" s="15" t="n">
        <f aca="false">IF(B1164="","",IFERROR(IF(INDEX(Intramuraal!$C:$C,MATCH(B1164,Intramuraal!$A:$A,0))="","",INDEX(Intramuraal!$C:$C,MATCH(B1164,Intramuraal!$A:$A,0))),IFERROR(IF(INDEX(GVS!$C:$C,MATCH(B1164,GVS!$A:$A,0))="","",INDEX(GVS!$C:$C,MATCH(B1164,GVS!$A:$A,0))),"")))</f>
        <v>42569</v>
      </c>
      <c r="F1164" s="14" t="str">
        <f aca="false">IF(B1164="","",IFERROR(IF(INDEX(Intramuraal!$J:$J,MATCH(B1164,Intramuraal!$A:$A,0))="","",INDEX(Intramuraal!$J:$J,MATCH(B1164,Intramuraal!$A:$A,0))),IFERROR(IF(INDEX(GVS!$J:$J,MATCH(B1164,GVS!$A:$A,0))="","",INDEX(GVS!$J:$J,MATCH(B1164,GVS!$A:$A,0))),"")))</f>
        <v>Psychiatrie</v>
      </c>
      <c r="G1164" s="14" t="str">
        <f aca="false">IF(B1164="","",IFERROR(IF(INDEX(Intramuraal!$N:$N,MATCH(B1164,Intramuraal!$A:$A,0))="","",INDEX(Intramuraal!$N:$N,MATCH(B1164,Intramuraal!$A:$A,0))),IFERROR(IF(INDEX(GVS!$N:$N,MATCH(B1164,GVS!$A:$A,0))="","",INDEX(GVS!$N:$N,MATCH(B1164,GVS!$A:$A,0))),"")))</f>
        <v>Niet-oncologisch (zie Indicatie)</v>
      </c>
      <c r="H1164" s="14" t="str">
        <f aca="false">IF(B1164="","",IFERROR(IF(INDEX(Intramuraal!$O:$O,MATCH(B1164,Intramuraal!$A:$A,0))="","",INDEX(Intramuraal!$O:$O,MATCH(B1164,Intramuraal!$A:$A,0))),IFERROR(IF(INDEX(GVS!$O:$O,MATCH(B1164,GVS!$A:$A,0))="","",INDEX(GVS!$O:$O,MATCH(B1164,GVS!$A:$A,0))),"")))</f>
        <v>3e lijn of later</v>
      </c>
      <c r="I1164" s="14" t="s">
        <v>7532</v>
      </c>
      <c r="J1164" s="14" t="s">
        <v>7554</v>
      </c>
      <c r="K1164" s="16" t="s">
        <v>11901</v>
      </c>
      <c r="L1164" s="14" t="s">
        <v>7549</v>
      </c>
      <c r="M1164" s="14" t="s">
        <v>7543</v>
      </c>
      <c r="N1164" s="16" t="s">
        <v>11902</v>
      </c>
      <c r="O1164" s="14" t="s">
        <v>7538</v>
      </c>
      <c r="P1164" s="14" t="s">
        <v>11903</v>
      </c>
      <c r="Q1164" s="16"/>
      <c r="R1164" s="14" t="s">
        <v>11904</v>
      </c>
      <c r="S1164" s="14" t="s">
        <v>11892</v>
      </c>
      <c r="T1164" s="15" t="n">
        <v>46290</v>
      </c>
      <c r="U1164" s="14" t="s">
        <v>168</v>
      </c>
    </row>
    <row r="1165" customFormat="false" ht="79.5" hidden="false" customHeight="true" outlineLevel="0" collapsed="false">
      <c r="A1165" s="14" t="str">
        <f aca="false">IF(B1165="","","ARG-"&amp;TEXT(ROW()-1,"0000"))</f>
        <v>ARG-1164</v>
      </c>
      <c r="B1165" s="14" t="s">
        <v>3178</v>
      </c>
      <c r="C1165" s="14" t="str">
        <f aca="false">IF(B1165="","",IF(LEFT(B1165,3)="INT","Intramuraal",IF(LEFT(B1165,3)="GVS","GVS","")))</f>
        <v>GVS</v>
      </c>
      <c r="D1165" s="14" t="str">
        <f aca="false">IF(B1165="","",IFERROR(INDEX(Intramuraal!$F:$F,MATCH(B1165,Intramuraal!$A:$A,0)),IFERROR(INDEX(GVS!$F:$F,MATCH(B1165,GVS!$A:$A,0)),"onbekend ID")))</f>
        <v>emtricitabine/tenofovir alafenamide (Descovy®)</v>
      </c>
      <c r="E1165" s="15" t="n">
        <f aca="false">IF(B1165="","",IFERROR(IF(INDEX(Intramuraal!$C:$C,MATCH(B1165,Intramuraal!$A:$A,0))="","",INDEX(Intramuraal!$C:$C,MATCH(B1165,Intramuraal!$A:$A,0))),IFERROR(IF(INDEX(GVS!$C:$C,MATCH(B1165,GVS!$A:$A,0))="","",INDEX(GVS!$C:$C,MATCH(B1165,GVS!$A:$A,0))),"")))</f>
        <v>42586</v>
      </c>
      <c r="F1165" s="14" t="str">
        <f aca="false">IF(B1165="","",IFERROR(IF(INDEX(Intramuraal!$J:$J,MATCH(B1165,Intramuraal!$A:$A,0))="","",INDEX(Intramuraal!$J:$J,MATCH(B1165,Intramuraal!$A:$A,0))),IFERROR(IF(INDEX(GVS!$J:$J,MATCH(B1165,GVS!$A:$A,0))="","",INDEX(GVS!$J:$J,MATCH(B1165,GVS!$A:$A,0))),"")))</f>
        <v>Infectieziekten</v>
      </c>
      <c r="G1165" s="14" t="str">
        <f aca="false">IF(B1165="","",IFERROR(IF(INDEX(Intramuraal!$N:$N,MATCH(B1165,Intramuraal!$A:$A,0))="","",INDEX(Intramuraal!$N:$N,MATCH(B1165,Intramuraal!$A:$A,0))),IFERROR(IF(INDEX(GVS!$N:$N,MATCH(B1165,GVS!$A:$A,0))="","",INDEX(GVS!$N:$N,MATCH(B1165,GVS!$A:$A,0))),"")))</f>
        <v>Niet-oncologisch (zie Indicatie)</v>
      </c>
      <c r="H1165" s="14" t="str">
        <f aca="false">IF(B1165="","",IFERROR(IF(INDEX(Intramuraal!$O:$O,MATCH(B1165,Intramuraal!$A:$A,0))="","",INDEX(Intramuraal!$O:$O,MATCH(B1165,Intramuraal!$A:$A,0))),IFERROR(IF(INDEX(GVS!$O:$O,MATCH(B1165,GVS!$A:$A,0))="","",INDEX(GVS!$O:$O,MATCH(B1165,GVS!$A:$A,0))),"")))</f>
        <v>Meerdere lijnen / indicatiebreed</v>
      </c>
      <c r="I1165" s="14" t="s">
        <v>7532</v>
      </c>
      <c r="J1165" s="14" t="s">
        <v>7564</v>
      </c>
      <c r="K1165" s="16" t="s">
        <v>11905</v>
      </c>
      <c r="L1165" s="14" t="s">
        <v>7535</v>
      </c>
      <c r="M1165" s="14" t="s">
        <v>7536</v>
      </c>
      <c r="N1165" s="16" t="s">
        <v>11906</v>
      </c>
      <c r="O1165" s="14" t="s">
        <v>7607</v>
      </c>
      <c r="P1165" s="14" t="s">
        <v>11907</v>
      </c>
      <c r="Q1165" s="16"/>
      <c r="R1165" s="14" t="s">
        <v>11908</v>
      </c>
      <c r="S1165" s="14" t="s">
        <v>11892</v>
      </c>
      <c r="T1165" s="15" t="n">
        <v>46290</v>
      </c>
      <c r="U1165" s="14" t="s">
        <v>168</v>
      </c>
    </row>
    <row r="1166" customFormat="false" ht="68.25" hidden="false" customHeight="true" outlineLevel="0" collapsed="false">
      <c r="A1166" s="14" t="str">
        <f aca="false">IF(B1166="","","ARG-"&amp;TEXT(ROW()-1,"0000"))</f>
        <v>ARG-1165</v>
      </c>
      <c r="B1166" s="14" t="s">
        <v>3193</v>
      </c>
      <c r="C1166" s="14" t="str">
        <f aca="false">IF(B1166="","",IF(LEFT(B1166,3)="INT","Intramuraal",IF(LEFT(B1166,3)="GVS","GVS","")))</f>
        <v>GVS</v>
      </c>
      <c r="D1166" s="14" t="str">
        <f aca="false">IF(B1166="","",IFERROR(INDEX(Intramuraal!$F:$F,MATCH(B1166,Intramuraal!$A:$A,0)),IFERROR(INDEX(GVS!$F:$F,MATCH(B1166,GVS!$A:$A,0)),"onbekend ID")))</f>
        <v>combinatiepreparaat rilpivirine/emtricitabine/tenofovir alafenamide (Odefsey®)</v>
      </c>
      <c r="E1166" s="15" t="n">
        <f aca="false">IF(B1166="","",IFERROR(IF(INDEX(Intramuraal!$C:$C,MATCH(B1166,Intramuraal!$A:$A,0))="","",INDEX(Intramuraal!$C:$C,MATCH(B1166,Intramuraal!$A:$A,0))),IFERROR(IF(INDEX(GVS!$C:$C,MATCH(B1166,GVS!$A:$A,0))="","",INDEX(GVS!$C:$C,MATCH(B1166,GVS!$A:$A,0))),"")))</f>
        <v>42604</v>
      </c>
      <c r="F1166" s="14" t="str">
        <f aca="false">IF(B1166="","",IFERROR(IF(INDEX(Intramuraal!$J:$J,MATCH(B1166,Intramuraal!$A:$A,0))="","",INDEX(Intramuraal!$J:$J,MATCH(B1166,Intramuraal!$A:$A,0))),IFERROR(IF(INDEX(GVS!$J:$J,MATCH(B1166,GVS!$A:$A,0))="","",INDEX(GVS!$J:$J,MATCH(B1166,GVS!$A:$A,0))),"")))</f>
        <v>Infectieziekten</v>
      </c>
      <c r="G1166" s="14" t="str">
        <f aca="false">IF(B1166="","",IFERROR(IF(INDEX(Intramuraal!$N:$N,MATCH(B1166,Intramuraal!$A:$A,0))="","",INDEX(Intramuraal!$N:$N,MATCH(B1166,Intramuraal!$A:$A,0))),IFERROR(IF(INDEX(GVS!$N:$N,MATCH(B1166,GVS!$A:$A,0))="","",INDEX(GVS!$N:$N,MATCH(B1166,GVS!$A:$A,0))),"")))</f>
        <v>Niet-oncologisch (zie Indicatie)</v>
      </c>
      <c r="H1166" s="14" t="str">
        <f aca="false">IF(B1166="","",IFERROR(IF(INDEX(Intramuraal!$O:$O,MATCH(B1166,Intramuraal!$A:$A,0))="","",INDEX(Intramuraal!$O:$O,MATCH(B1166,Intramuraal!$A:$A,0))),IFERROR(IF(INDEX(GVS!$O:$O,MATCH(B1166,GVS!$A:$A,0))="","",INDEX(GVS!$O:$O,MATCH(B1166,GVS!$A:$A,0))),"")))</f>
        <v>Meerdere lijnen / indicatiebreed</v>
      </c>
      <c r="I1166" s="14" t="s">
        <v>7570</v>
      </c>
      <c r="J1166" s="14" t="s">
        <v>10625</v>
      </c>
      <c r="K1166" s="16" t="s">
        <v>11909</v>
      </c>
      <c r="L1166" s="14" t="s">
        <v>7566</v>
      </c>
      <c r="M1166" s="14" t="s">
        <v>7536</v>
      </c>
      <c r="N1166" s="16" t="s">
        <v>11910</v>
      </c>
      <c r="O1166" s="14" t="s">
        <v>7607</v>
      </c>
      <c r="P1166" s="14" t="s">
        <v>11911</v>
      </c>
      <c r="Q1166" s="16"/>
      <c r="R1166" s="14" t="s">
        <v>11912</v>
      </c>
      <c r="S1166" s="14" t="s">
        <v>11892</v>
      </c>
      <c r="T1166" s="15" t="n">
        <v>46290</v>
      </c>
      <c r="U1166" s="14" t="s">
        <v>168</v>
      </c>
    </row>
    <row r="1167" customFormat="false" ht="68.25" hidden="false" customHeight="true" outlineLevel="0" collapsed="false">
      <c r="A1167" s="14" t="str">
        <f aca="false">IF(B1167="","","ARG-"&amp;TEXT(ROW()-1,"0000"))</f>
        <v>ARG-1166</v>
      </c>
      <c r="B1167" s="14" t="s">
        <v>3206</v>
      </c>
      <c r="C1167" s="14" t="str">
        <f aca="false">IF(B1167="","",IF(LEFT(B1167,3)="INT","Intramuraal",IF(LEFT(B1167,3)="GVS","GVS","")))</f>
        <v>GVS</v>
      </c>
      <c r="D1167" s="14" t="str">
        <f aca="false">IF(B1167="","",IFERROR(INDEX(Intramuraal!$F:$F,MATCH(B1167,Intramuraal!$A:$A,0)),IFERROR(INDEX(GVS!$F:$F,MATCH(B1167,GVS!$A:$A,0)),"onbekend ID")))</f>
        <v>estradiol tabletten 0,5 mg (Cetura®)</v>
      </c>
      <c r="E1167" s="15" t="n">
        <f aca="false">IF(B1167="","",IFERROR(IF(INDEX(Intramuraal!$C:$C,MATCH(B1167,Intramuraal!$A:$A,0))="","",INDEX(Intramuraal!$C:$C,MATCH(B1167,Intramuraal!$A:$A,0))),IFERROR(IF(INDEX(GVS!$C:$C,MATCH(B1167,GVS!$A:$A,0))="","",INDEX(GVS!$C:$C,MATCH(B1167,GVS!$A:$A,0))),"")))</f>
        <v>42626</v>
      </c>
      <c r="F1167" s="14" t="str">
        <f aca="false">IF(B1167="","",IFERROR(IF(INDEX(Intramuraal!$J:$J,MATCH(B1167,Intramuraal!$A:$A,0))="","",INDEX(Intramuraal!$J:$J,MATCH(B1167,Intramuraal!$A:$A,0))),IFERROR(IF(INDEX(GVS!$J:$J,MATCH(B1167,GVS!$A:$A,0))="","",INDEX(GVS!$J:$J,MATCH(B1167,GVS!$A:$A,0))),"")))</f>
        <v>Overig</v>
      </c>
      <c r="G1167" s="14" t="str">
        <f aca="false">IF(B1167="","",IFERROR(IF(INDEX(Intramuraal!$N:$N,MATCH(B1167,Intramuraal!$A:$A,0))="","",INDEX(Intramuraal!$N:$N,MATCH(B1167,Intramuraal!$A:$A,0))),IFERROR(IF(INDEX(GVS!$N:$N,MATCH(B1167,GVS!$A:$A,0))="","",INDEX(GVS!$N:$N,MATCH(B1167,GVS!$A:$A,0))),"")))</f>
        <v>Niet-oncologisch (zie Indicatie)</v>
      </c>
      <c r="H1167" s="14" t="str">
        <f aca="false">IF(B1167="","",IFERROR(IF(INDEX(Intramuraal!$O:$O,MATCH(B1167,Intramuraal!$A:$A,0))="","",INDEX(Intramuraal!$O:$O,MATCH(B1167,Intramuraal!$A:$A,0))),IFERROR(IF(INDEX(GVS!$O:$O,MATCH(B1167,GVS!$A:$A,0))="","",INDEX(GVS!$O:$O,MATCH(B1167,GVS!$A:$A,0))),"")))</f>
        <v>1e lijn</v>
      </c>
      <c r="I1167" s="14" t="s">
        <v>7570</v>
      </c>
      <c r="J1167" s="14" t="s">
        <v>10732</v>
      </c>
      <c r="K1167" s="16" t="s">
        <v>11913</v>
      </c>
      <c r="L1167" s="14" t="s">
        <v>7566</v>
      </c>
      <c r="M1167" s="14" t="s">
        <v>7536</v>
      </c>
      <c r="N1167" s="16" t="s">
        <v>11914</v>
      </c>
      <c r="O1167" s="14" t="s">
        <v>7607</v>
      </c>
      <c r="P1167" s="14" t="s">
        <v>11915</v>
      </c>
      <c r="Q1167" s="16"/>
      <c r="R1167" s="14" t="s">
        <v>11916</v>
      </c>
      <c r="S1167" s="14" t="s">
        <v>11892</v>
      </c>
      <c r="T1167" s="15" t="n">
        <v>46290</v>
      </c>
      <c r="U1167" s="14" t="s">
        <v>168</v>
      </c>
    </row>
    <row r="1168" customFormat="false" ht="68.25" hidden="false" customHeight="true" outlineLevel="0" collapsed="false">
      <c r="A1168" s="14" t="str">
        <f aca="false">IF(B1168="","","ARG-"&amp;TEXT(ROW()-1,"0000"))</f>
        <v>ARG-1167</v>
      </c>
      <c r="B1168" s="14" t="s">
        <v>3206</v>
      </c>
      <c r="C1168" s="14" t="str">
        <f aca="false">IF(B1168="","",IF(LEFT(B1168,3)="INT","Intramuraal",IF(LEFT(B1168,3)="GVS","GVS","")))</f>
        <v>GVS</v>
      </c>
      <c r="D1168" s="14" t="str">
        <f aca="false">IF(B1168="","",IFERROR(INDEX(Intramuraal!$F:$F,MATCH(B1168,Intramuraal!$A:$A,0)),IFERROR(INDEX(GVS!$F:$F,MATCH(B1168,GVS!$A:$A,0)),"onbekend ID")))</f>
        <v>estradiol tabletten 0,5 mg (Cetura®)</v>
      </c>
      <c r="E1168" s="15" t="n">
        <f aca="false">IF(B1168="","",IFERROR(IF(INDEX(Intramuraal!$C:$C,MATCH(B1168,Intramuraal!$A:$A,0))="","",INDEX(Intramuraal!$C:$C,MATCH(B1168,Intramuraal!$A:$A,0))),IFERROR(IF(INDEX(GVS!$C:$C,MATCH(B1168,GVS!$A:$A,0))="","",INDEX(GVS!$C:$C,MATCH(B1168,GVS!$A:$A,0))),"")))</f>
        <v>42626</v>
      </c>
      <c r="F1168" s="14" t="str">
        <f aca="false">IF(B1168="","",IFERROR(IF(INDEX(Intramuraal!$J:$J,MATCH(B1168,Intramuraal!$A:$A,0))="","",INDEX(Intramuraal!$J:$J,MATCH(B1168,Intramuraal!$A:$A,0))),IFERROR(IF(INDEX(GVS!$J:$J,MATCH(B1168,GVS!$A:$A,0))="","",INDEX(GVS!$J:$J,MATCH(B1168,GVS!$A:$A,0))),"")))</f>
        <v>Overig</v>
      </c>
      <c r="G1168" s="14" t="str">
        <f aca="false">IF(B1168="","",IFERROR(IF(INDEX(Intramuraal!$N:$N,MATCH(B1168,Intramuraal!$A:$A,0))="","",INDEX(Intramuraal!$N:$N,MATCH(B1168,Intramuraal!$A:$A,0))),IFERROR(IF(INDEX(GVS!$N:$N,MATCH(B1168,GVS!$A:$A,0))="","",INDEX(GVS!$N:$N,MATCH(B1168,GVS!$A:$A,0))),"")))</f>
        <v>Niet-oncologisch (zie Indicatie)</v>
      </c>
      <c r="H1168" s="14" t="str">
        <f aca="false">IF(B1168="","",IFERROR(IF(INDEX(Intramuraal!$O:$O,MATCH(B1168,Intramuraal!$A:$A,0))="","",INDEX(Intramuraal!$O:$O,MATCH(B1168,Intramuraal!$A:$A,0))),IFERROR(IF(INDEX(GVS!$O:$O,MATCH(B1168,GVS!$A:$A,0))="","",INDEX(GVS!$O:$O,MATCH(B1168,GVS!$A:$A,0))),"")))</f>
        <v>1e lijn</v>
      </c>
      <c r="I1168" s="14" t="s">
        <v>7532</v>
      </c>
      <c r="J1168" s="14" t="s">
        <v>7564</v>
      </c>
      <c r="K1168" s="16" t="s">
        <v>11917</v>
      </c>
      <c r="L1168" s="14" t="s">
        <v>7535</v>
      </c>
      <c r="M1168" s="14" t="s">
        <v>7543</v>
      </c>
      <c r="N1168" s="16" t="s">
        <v>11918</v>
      </c>
      <c r="O1168" s="14" t="s">
        <v>7607</v>
      </c>
      <c r="P1168" s="14" t="s">
        <v>11919</v>
      </c>
      <c r="Q1168" s="16"/>
      <c r="R1168" s="14" t="s">
        <v>11920</v>
      </c>
      <c r="S1168" s="14" t="s">
        <v>11892</v>
      </c>
      <c r="T1168" s="15" t="n">
        <v>46290</v>
      </c>
      <c r="U1168" s="14" t="s">
        <v>168</v>
      </c>
    </row>
    <row r="1169" customFormat="false" ht="90.75" hidden="false" customHeight="true" outlineLevel="0" collapsed="false">
      <c r="A1169" s="14" t="str">
        <f aca="false">IF(B1169="","","ARG-"&amp;TEXT(ROW()-1,"0000"))</f>
        <v>ARG-1168</v>
      </c>
      <c r="B1169" s="14" t="s">
        <v>3296</v>
      </c>
      <c r="C1169" s="14" t="str">
        <f aca="false">IF(B1169="","",IF(LEFT(B1169,3)="INT","Intramuraal",IF(LEFT(B1169,3)="GVS","GVS","")))</f>
        <v>GVS</v>
      </c>
      <c r="D1169" s="14" t="str">
        <f aca="false">IF(B1169="","",IFERROR(INDEX(Intramuraal!$F:$F,MATCH(B1169,Intramuraal!$A:$A,0)),IFERROR(INDEX(GVS!$F:$F,MATCH(B1169,GVS!$A:$A,0)),"onbekend ID")))</f>
        <v>netupitant/palonosetron (Akynzeo®)</v>
      </c>
      <c r="E1169" s="15" t="n">
        <f aca="false">IF(B1169="","",IFERROR(IF(INDEX(Intramuraal!$C:$C,MATCH(B1169,Intramuraal!$A:$A,0))="","",INDEX(Intramuraal!$C:$C,MATCH(B1169,Intramuraal!$A:$A,0))),IFERROR(IF(INDEX(GVS!$C:$C,MATCH(B1169,GVS!$A:$A,0))="","",INDEX(GVS!$C:$C,MATCH(B1169,GVS!$A:$A,0))),"")))</f>
        <v>42698</v>
      </c>
      <c r="F1169" s="14" t="str">
        <f aca="false">IF(B1169="","",IFERROR(IF(INDEX(Intramuraal!$J:$J,MATCH(B1169,Intramuraal!$A:$A,0))="","",INDEX(Intramuraal!$J:$J,MATCH(B1169,Intramuraal!$A:$A,0))),IFERROR(IF(INDEX(GVS!$J:$J,MATCH(B1169,GVS!$A:$A,0))="","",INDEX(GVS!$J:$J,MATCH(B1169,GVS!$A:$A,0))),"")))</f>
        <v>Overig</v>
      </c>
      <c r="G1169" s="14" t="str">
        <f aca="false">IF(B1169="","",IFERROR(IF(INDEX(Intramuraal!$N:$N,MATCH(B1169,Intramuraal!$A:$A,0))="","",INDEX(Intramuraal!$N:$N,MATCH(B1169,Intramuraal!$A:$A,0))),IFERROR(IF(INDEX(GVS!$N:$N,MATCH(B1169,GVS!$A:$A,0))="","",INDEX(GVS!$N:$N,MATCH(B1169,GVS!$A:$A,0))),"")))</f>
        <v>Niet-oncologisch (zie Indicatie)</v>
      </c>
      <c r="H1169" s="14" t="str">
        <f aca="false">IF(B1169="","",IFERROR(IF(INDEX(Intramuraal!$O:$O,MATCH(B1169,Intramuraal!$A:$A,0))="","",INDEX(Intramuraal!$O:$O,MATCH(B1169,Intramuraal!$A:$A,0))),IFERROR(IF(INDEX(GVS!$O:$O,MATCH(B1169,GVS!$A:$A,0))="","",INDEX(GVS!$O:$O,MATCH(B1169,GVS!$A:$A,0))),"")))</f>
        <v>1e lijn</v>
      </c>
      <c r="I1169" s="14" t="s">
        <v>7532</v>
      </c>
      <c r="J1169" s="14" t="s">
        <v>7564</v>
      </c>
      <c r="K1169" s="16" t="s">
        <v>11921</v>
      </c>
      <c r="L1169" s="14" t="s">
        <v>7549</v>
      </c>
      <c r="M1169" s="14" t="s">
        <v>7536</v>
      </c>
      <c r="N1169" s="16" t="s">
        <v>11922</v>
      </c>
      <c r="O1169" s="14" t="s">
        <v>7633</v>
      </c>
      <c r="P1169" s="14" t="s">
        <v>11923</v>
      </c>
      <c r="Q1169" s="16"/>
      <c r="R1169" s="14" t="s">
        <v>11924</v>
      </c>
      <c r="S1169" s="14" t="s">
        <v>11892</v>
      </c>
      <c r="T1169" s="15" t="n">
        <v>46290</v>
      </c>
      <c r="U1169" s="14" t="s">
        <v>168</v>
      </c>
    </row>
    <row r="1170" customFormat="false" ht="57" hidden="false" customHeight="true" outlineLevel="0" collapsed="false">
      <c r="A1170" s="14" t="str">
        <f aca="false">IF(B1170="","","ARG-"&amp;TEXT(ROW()-1,"0000"))</f>
        <v>ARG-1169</v>
      </c>
      <c r="B1170" s="14" t="s">
        <v>3296</v>
      </c>
      <c r="C1170" s="14" t="str">
        <f aca="false">IF(B1170="","",IF(LEFT(B1170,3)="INT","Intramuraal",IF(LEFT(B1170,3)="GVS","GVS","")))</f>
        <v>GVS</v>
      </c>
      <c r="D1170" s="14" t="str">
        <f aca="false">IF(B1170="","",IFERROR(INDEX(Intramuraal!$F:$F,MATCH(B1170,Intramuraal!$A:$A,0)),IFERROR(INDEX(GVS!$F:$F,MATCH(B1170,GVS!$A:$A,0)),"onbekend ID")))</f>
        <v>netupitant/palonosetron (Akynzeo®)</v>
      </c>
      <c r="E1170" s="15" t="n">
        <f aca="false">IF(B1170="","",IFERROR(IF(INDEX(Intramuraal!$C:$C,MATCH(B1170,Intramuraal!$A:$A,0))="","",INDEX(Intramuraal!$C:$C,MATCH(B1170,Intramuraal!$A:$A,0))),IFERROR(IF(INDEX(GVS!$C:$C,MATCH(B1170,GVS!$A:$A,0))="","",INDEX(GVS!$C:$C,MATCH(B1170,GVS!$A:$A,0))),"")))</f>
        <v>42698</v>
      </c>
      <c r="F1170" s="14" t="str">
        <f aca="false">IF(B1170="","",IFERROR(IF(INDEX(Intramuraal!$J:$J,MATCH(B1170,Intramuraal!$A:$A,0))="","",INDEX(Intramuraal!$J:$J,MATCH(B1170,Intramuraal!$A:$A,0))),IFERROR(IF(INDEX(GVS!$J:$J,MATCH(B1170,GVS!$A:$A,0))="","",INDEX(GVS!$J:$J,MATCH(B1170,GVS!$A:$A,0))),"")))</f>
        <v>Overig</v>
      </c>
      <c r="G1170" s="14" t="str">
        <f aca="false">IF(B1170="","",IFERROR(IF(INDEX(Intramuraal!$N:$N,MATCH(B1170,Intramuraal!$A:$A,0))="","",INDEX(Intramuraal!$N:$N,MATCH(B1170,Intramuraal!$A:$A,0))),IFERROR(IF(INDEX(GVS!$N:$N,MATCH(B1170,GVS!$A:$A,0))="","",INDEX(GVS!$N:$N,MATCH(B1170,GVS!$A:$A,0))),"")))</f>
        <v>Niet-oncologisch (zie Indicatie)</v>
      </c>
      <c r="H1170" s="14" t="str">
        <f aca="false">IF(B1170="","",IFERROR(IF(INDEX(Intramuraal!$O:$O,MATCH(B1170,Intramuraal!$A:$A,0))="","",INDEX(Intramuraal!$O:$O,MATCH(B1170,Intramuraal!$A:$A,0))),IFERROR(IF(INDEX(GVS!$O:$O,MATCH(B1170,GVS!$A:$A,0))="","",INDEX(GVS!$O:$O,MATCH(B1170,GVS!$A:$A,0))),"")))</f>
        <v>1e lijn</v>
      </c>
      <c r="I1170" s="14" t="s">
        <v>7580</v>
      </c>
      <c r="J1170" s="14" t="s">
        <v>7604</v>
      </c>
      <c r="K1170" s="16" t="s">
        <v>11925</v>
      </c>
      <c r="L1170" s="14" t="s">
        <v>7535</v>
      </c>
      <c r="M1170" s="14" t="s">
        <v>7536</v>
      </c>
      <c r="N1170" s="16" t="s">
        <v>11926</v>
      </c>
      <c r="O1170" s="14" t="s">
        <v>7662</v>
      </c>
      <c r="P1170" s="14" t="s">
        <v>11927</v>
      </c>
      <c r="Q1170" s="16"/>
      <c r="R1170" s="14" t="s">
        <v>11928</v>
      </c>
      <c r="S1170" s="14" t="s">
        <v>11892</v>
      </c>
      <c r="T1170" s="15" t="n">
        <v>46290</v>
      </c>
      <c r="U1170" s="14" t="s">
        <v>168</v>
      </c>
    </row>
    <row r="1171" customFormat="false" ht="90.75" hidden="false" customHeight="true" outlineLevel="0" collapsed="false">
      <c r="A1171" s="14" t="str">
        <f aca="false">IF(B1171="","","ARG-"&amp;TEXT(ROW()-1,"0000"))</f>
        <v>ARG-1170</v>
      </c>
      <c r="B1171" s="14" t="s">
        <v>3313</v>
      </c>
      <c r="C1171" s="14" t="str">
        <f aca="false">IF(B1171="","",IF(LEFT(B1171,3)="INT","Intramuraal",IF(LEFT(B1171,3)="GVS","GVS","")))</f>
        <v>GVS</v>
      </c>
      <c r="D1171" s="14" t="str">
        <f aca="false">IF(B1171="","",IFERROR(INDEX(Intramuraal!$F:$F,MATCH(B1171,Intramuraal!$A:$A,0)),IFERROR(INDEX(GVS!$F:$F,MATCH(B1171,GVS!$A:$A,0)),"onbekend ID")))</f>
        <v>eltrombopag (Revolade®)</v>
      </c>
      <c r="E1171" s="15" t="n">
        <f aca="false">IF(B1171="","",IFERROR(IF(INDEX(Intramuraal!$C:$C,MATCH(B1171,Intramuraal!$A:$A,0))="","",INDEX(Intramuraal!$C:$C,MATCH(B1171,Intramuraal!$A:$A,0))),IFERROR(IF(INDEX(GVS!$C:$C,MATCH(B1171,GVS!$A:$A,0))="","",INDEX(GVS!$C:$C,MATCH(B1171,GVS!$A:$A,0))),"")))</f>
        <v>42698</v>
      </c>
      <c r="F1171" s="14" t="str">
        <f aca="false">IF(B1171="","",IFERROR(IF(INDEX(Intramuraal!$J:$J,MATCH(B1171,Intramuraal!$A:$A,0))="","",INDEX(Intramuraal!$J:$J,MATCH(B1171,Intramuraal!$A:$A,0))),IFERROR(IF(INDEX(GVS!$J:$J,MATCH(B1171,GVS!$A:$A,0))="","",INDEX(GVS!$J:$J,MATCH(B1171,GVS!$A:$A,0))),"")))</f>
        <v>Overig</v>
      </c>
      <c r="G1171" s="14" t="str">
        <f aca="false">IF(B1171="","",IFERROR(IF(INDEX(Intramuraal!$N:$N,MATCH(B1171,Intramuraal!$A:$A,0))="","",INDEX(Intramuraal!$N:$N,MATCH(B1171,Intramuraal!$A:$A,0))),IFERROR(IF(INDEX(GVS!$N:$N,MATCH(B1171,GVS!$A:$A,0))="","",INDEX(GVS!$N:$N,MATCH(B1171,GVS!$A:$A,0))),"")))</f>
        <v>Niet-oncologisch (zie Indicatie)</v>
      </c>
      <c r="H1171" s="14" t="str">
        <f aca="false">IF(B1171="","",IFERROR(IF(INDEX(Intramuraal!$O:$O,MATCH(B1171,Intramuraal!$A:$A,0))="","",INDEX(Intramuraal!$O:$O,MATCH(B1171,Intramuraal!$A:$A,0))),IFERROR(IF(INDEX(GVS!$O:$O,MATCH(B1171,GVS!$A:$A,0))="","",INDEX(GVS!$O:$O,MATCH(B1171,GVS!$A:$A,0))),"")))</f>
        <v>3e lijn of later</v>
      </c>
      <c r="I1171" s="14" t="s">
        <v>7532</v>
      </c>
      <c r="J1171" s="14" t="s">
        <v>7564</v>
      </c>
      <c r="K1171" s="16" t="s">
        <v>11929</v>
      </c>
      <c r="L1171" s="14" t="s">
        <v>7586</v>
      </c>
      <c r="M1171" s="14" t="s">
        <v>7536</v>
      </c>
      <c r="N1171" s="16" t="s">
        <v>11930</v>
      </c>
      <c r="O1171" s="14" t="s">
        <v>7607</v>
      </c>
      <c r="P1171" s="14" t="s">
        <v>11931</v>
      </c>
      <c r="Q1171" s="16"/>
      <c r="R1171" s="14" t="s">
        <v>11932</v>
      </c>
      <c r="S1171" s="14" t="s">
        <v>11933</v>
      </c>
      <c r="T1171" s="15" t="n">
        <v>46290</v>
      </c>
      <c r="U1171" s="14" t="s">
        <v>168</v>
      </c>
    </row>
    <row r="1172" customFormat="false" ht="90.75" hidden="false" customHeight="true" outlineLevel="0" collapsed="false">
      <c r="A1172" s="14" t="str">
        <f aca="false">IF(B1172="","","ARG-"&amp;TEXT(ROW()-1,"0000"))</f>
        <v>ARG-1171</v>
      </c>
      <c r="B1172" s="14" t="s">
        <v>3313</v>
      </c>
      <c r="C1172" s="14" t="str">
        <f aca="false">IF(B1172="","",IF(LEFT(B1172,3)="INT","Intramuraal",IF(LEFT(B1172,3)="GVS","GVS","")))</f>
        <v>GVS</v>
      </c>
      <c r="D1172" s="14" t="str">
        <f aca="false">IF(B1172="","",IFERROR(INDEX(Intramuraal!$F:$F,MATCH(B1172,Intramuraal!$A:$A,0)),IFERROR(INDEX(GVS!$F:$F,MATCH(B1172,GVS!$A:$A,0)),"onbekend ID")))</f>
        <v>eltrombopag (Revolade®)</v>
      </c>
      <c r="E1172" s="15" t="n">
        <f aca="false">IF(B1172="","",IFERROR(IF(INDEX(Intramuraal!$C:$C,MATCH(B1172,Intramuraal!$A:$A,0))="","",INDEX(Intramuraal!$C:$C,MATCH(B1172,Intramuraal!$A:$A,0))),IFERROR(IF(INDEX(GVS!$C:$C,MATCH(B1172,GVS!$A:$A,0))="","",INDEX(GVS!$C:$C,MATCH(B1172,GVS!$A:$A,0))),"")))</f>
        <v>42698</v>
      </c>
      <c r="F1172" s="14" t="str">
        <f aca="false">IF(B1172="","",IFERROR(IF(INDEX(Intramuraal!$J:$J,MATCH(B1172,Intramuraal!$A:$A,0))="","",INDEX(Intramuraal!$J:$J,MATCH(B1172,Intramuraal!$A:$A,0))),IFERROR(IF(INDEX(GVS!$J:$J,MATCH(B1172,GVS!$A:$A,0))="","",INDEX(GVS!$J:$J,MATCH(B1172,GVS!$A:$A,0))),"")))</f>
        <v>Overig</v>
      </c>
      <c r="G1172" s="14" t="str">
        <f aca="false">IF(B1172="","",IFERROR(IF(INDEX(Intramuraal!$N:$N,MATCH(B1172,Intramuraal!$A:$A,0))="","",INDEX(Intramuraal!$N:$N,MATCH(B1172,Intramuraal!$A:$A,0))),IFERROR(IF(INDEX(GVS!$N:$N,MATCH(B1172,GVS!$A:$A,0))="","",INDEX(GVS!$N:$N,MATCH(B1172,GVS!$A:$A,0))),"")))</f>
        <v>Niet-oncologisch (zie Indicatie)</v>
      </c>
      <c r="H1172" s="14" t="str">
        <f aca="false">IF(B1172="","",IFERROR(IF(INDEX(Intramuraal!$O:$O,MATCH(B1172,Intramuraal!$A:$A,0))="","",INDEX(Intramuraal!$O:$O,MATCH(B1172,Intramuraal!$A:$A,0))),IFERROR(IF(INDEX(GVS!$O:$O,MATCH(B1172,GVS!$A:$A,0))="","",INDEX(GVS!$O:$O,MATCH(B1172,GVS!$A:$A,0))),"")))</f>
        <v>3e lijn of later</v>
      </c>
      <c r="I1172" s="14" t="s">
        <v>7532</v>
      </c>
      <c r="J1172" s="14" t="s">
        <v>7678</v>
      </c>
      <c r="K1172" s="16" t="s">
        <v>11934</v>
      </c>
      <c r="L1172" s="14" t="s">
        <v>7535</v>
      </c>
      <c r="M1172" s="14" t="s">
        <v>7536</v>
      </c>
      <c r="N1172" s="16" t="s">
        <v>11935</v>
      </c>
      <c r="O1172" s="14" t="s">
        <v>7607</v>
      </c>
      <c r="P1172" s="14" t="s">
        <v>11936</v>
      </c>
      <c r="Q1172" s="16"/>
      <c r="R1172" s="14" t="s">
        <v>11937</v>
      </c>
      <c r="S1172" s="14" t="s">
        <v>11933</v>
      </c>
      <c r="T1172" s="15" t="n">
        <v>46290</v>
      </c>
      <c r="U1172" s="14" t="s">
        <v>168</v>
      </c>
    </row>
    <row r="1173" customFormat="false" ht="79.5" hidden="false" customHeight="true" outlineLevel="0" collapsed="false">
      <c r="A1173" s="14" t="str">
        <f aca="false">IF(B1173="","","ARG-"&amp;TEXT(ROW()-1,"0000"))</f>
        <v>ARG-1172</v>
      </c>
      <c r="B1173" s="14" t="s">
        <v>3367</v>
      </c>
      <c r="C1173" s="14" t="str">
        <f aca="false">IF(B1173="","",IF(LEFT(B1173,3)="INT","Intramuraal",IF(LEFT(B1173,3)="GVS","GVS","")))</f>
        <v>GVS</v>
      </c>
      <c r="D1173" s="14" t="str">
        <f aca="false">IF(B1173="","",IFERROR(INDEX(Intramuraal!$F:$F,MATCH(B1173,Intramuraal!$A:$A,0)),IFERROR(INDEX(GVS!$F:$F,MATCH(B1173,GVS!$A:$A,0)),"onbekend ID")))</f>
        <v>daclizumab (Zinbryta®)</v>
      </c>
      <c r="E1173" s="15" t="n">
        <f aca="false">IF(B1173="","",IFERROR(IF(INDEX(Intramuraal!$C:$C,MATCH(B1173,Intramuraal!$A:$A,0))="","",INDEX(Intramuraal!$C:$C,MATCH(B1173,Intramuraal!$A:$A,0))),IFERROR(IF(INDEX(GVS!$C:$C,MATCH(B1173,GVS!$A:$A,0))="","",INDEX(GVS!$C:$C,MATCH(B1173,GVS!$A:$A,0))),"")))</f>
        <v>42723</v>
      </c>
      <c r="F1173" s="14" t="str">
        <f aca="false">IF(B1173="","",IFERROR(IF(INDEX(Intramuraal!$J:$J,MATCH(B1173,Intramuraal!$A:$A,0))="","",INDEX(Intramuraal!$J:$J,MATCH(B1173,Intramuraal!$A:$A,0))),IFERROR(IF(INDEX(GVS!$J:$J,MATCH(B1173,GVS!$A:$A,0))="","",INDEX(GVS!$J:$J,MATCH(B1173,GVS!$A:$A,0))),"")))</f>
        <v>Neurologie</v>
      </c>
      <c r="G1173" s="14" t="str">
        <f aca="false">IF(B1173="","",IFERROR(IF(INDEX(Intramuraal!$N:$N,MATCH(B1173,Intramuraal!$A:$A,0))="","",INDEX(Intramuraal!$N:$N,MATCH(B1173,Intramuraal!$A:$A,0))),IFERROR(IF(INDEX(GVS!$N:$N,MATCH(B1173,GVS!$A:$A,0))="","",INDEX(GVS!$N:$N,MATCH(B1173,GVS!$A:$A,0))),"")))</f>
        <v>Niet-oncologisch (zie Indicatie)</v>
      </c>
      <c r="H1173" s="14" t="str">
        <f aca="false">IF(B1173="","",IFERROR(IF(INDEX(Intramuraal!$O:$O,MATCH(B1173,Intramuraal!$A:$A,0))="","",INDEX(Intramuraal!$O:$O,MATCH(B1173,Intramuraal!$A:$A,0))),IFERROR(IF(INDEX(GVS!$O:$O,MATCH(B1173,GVS!$A:$A,0))="","",INDEX(GVS!$O:$O,MATCH(B1173,GVS!$A:$A,0))),"")))</f>
        <v>1e lijn</v>
      </c>
      <c r="I1173" s="14" t="s">
        <v>7532</v>
      </c>
      <c r="J1173" s="14" t="s">
        <v>7554</v>
      </c>
      <c r="K1173" s="16" t="s">
        <v>11938</v>
      </c>
      <c r="L1173" s="14" t="s">
        <v>7549</v>
      </c>
      <c r="M1173" s="14" t="s">
        <v>7536</v>
      </c>
      <c r="N1173" s="16" t="s">
        <v>11939</v>
      </c>
      <c r="O1173" s="14" t="s">
        <v>7607</v>
      </c>
      <c r="P1173" s="14" t="s">
        <v>11940</v>
      </c>
      <c r="Q1173" s="16"/>
      <c r="R1173" s="14" t="s">
        <v>11941</v>
      </c>
      <c r="S1173" s="14" t="s">
        <v>11933</v>
      </c>
      <c r="T1173" s="15" t="n">
        <v>46290</v>
      </c>
      <c r="U1173" s="14" t="s">
        <v>168</v>
      </c>
    </row>
    <row r="1174" customFormat="false" ht="57" hidden="false" customHeight="true" outlineLevel="0" collapsed="false">
      <c r="A1174" s="14" t="str">
        <f aca="false">IF(B1174="","","ARG-"&amp;TEXT(ROW()-1,"0000"))</f>
        <v>ARG-1173</v>
      </c>
      <c r="B1174" s="14" t="s">
        <v>3367</v>
      </c>
      <c r="C1174" s="14" t="str">
        <f aca="false">IF(B1174="","",IF(LEFT(B1174,3)="INT","Intramuraal",IF(LEFT(B1174,3)="GVS","GVS","")))</f>
        <v>GVS</v>
      </c>
      <c r="D1174" s="14" t="str">
        <f aca="false">IF(B1174="","",IFERROR(INDEX(Intramuraal!$F:$F,MATCH(B1174,Intramuraal!$A:$A,0)),IFERROR(INDEX(GVS!$F:$F,MATCH(B1174,GVS!$A:$A,0)),"onbekend ID")))</f>
        <v>daclizumab (Zinbryta®)</v>
      </c>
      <c r="E1174" s="15" t="n">
        <f aca="false">IF(B1174="","",IFERROR(IF(INDEX(Intramuraal!$C:$C,MATCH(B1174,Intramuraal!$A:$A,0))="","",INDEX(Intramuraal!$C:$C,MATCH(B1174,Intramuraal!$A:$A,0))),IFERROR(IF(INDEX(GVS!$C:$C,MATCH(B1174,GVS!$A:$A,0))="","",INDEX(GVS!$C:$C,MATCH(B1174,GVS!$A:$A,0))),"")))</f>
        <v>42723</v>
      </c>
      <c r="F1174" s="14" t="str">
        <f aca="false">IF(B1174="","",IFERROR(IF(INDEX(Intramuraal!$J:$J,MATCH(B1174,Intramuraal!$A:$A,0))="","",INDEX(Intramuraal!$J:$J,MATCH(B1174,Intramuraal!$A:$A,0))),IFERROR(IF(INDEX(GVS!$J:$J,MATCH(B1174,GVS!$A:$A,0))="","",INDEX(GVS!$J:$J,MATCH(B1174,GVS!$A:$A,0))),"")))</f>
        <v>Neurologie</v>
      </c>
      <c r="G1174" s="14" t="str">
        <f aca="false">IF(B1174="","",IFERROR(IF(INDEX(Intramuraal!$N:$N,MATCH(B1174,Intramuraal!$A:$A,0))="","",INDEX(Intramuraal!$N:$N,MATCH(B1174,Intramuraal!$A:$A,0))),IFERROR(IF(INDEX(GVS!$N:$N,MATCH(B1174,GVS!$A:$A,0))="","",INDEX(GVS!$N:$N,MATCH(B1174,GVS!$A:$A,0))),"")))</f>
        <v>Niet-oncologisch (zie Indicatie)</v>
      </c>
      <c r="H1174" s="14" t="str">
        <f aca="false">IF(B1174="","",IFERROR(IF(INDEX(Intramuraal!$O:$O,MATCH(B1174,Intramuraal!$A:$A,0))="","",INDEX(Intramuraal!$O:$O,MATCH(B1174,Intramuraal!$A:$A,0))),IFERROR(IF(INDEX(GVS!$O:$O,MATCH(B1174,GVS!$A:$A,0))="","",INDEX(GVS!$O:$O,MATCH(B1174,GVS!$A:$A,0))),"")))</f>
        <v>1e lijn</v>
      </c>
      <c r="I1174" s="14" t="s">
        <v>7570</v>
      </c>
      <c r="J1174" s="14" t="s">
        <v>10732</v>
      </c>
      <c r="K1174" s="16" t="s">
        <v>11942</v>
      </c>
      <c r="L1174" s="14" t="s">
        <v>7566</v>
      </c>
      <c r="M1174" s="14" t="s">
        <v>7543</v>
      </c>
      <c r="N1174" s="16" t="s">
        <v>11943</v>
      </c>
      <c r="O1174" s="14" t="s">
        <v>7607</v>
      </c>
      <c r="P1174" s="14" t="s">
        <v>11944</v>
      </c>
      <c r="Q1174" s="16"/>
      <c r="R1174" s="14" t="s">
        <v>11945</v>
      </c>
      <c r="S1174" s="14" t="s">
        <v>11933</v>
      </c>
      <c r="T1174" s="15" t="n">
        <v>46290</v>
      </c>
      <c r="U1174" s="14" t="s">
        <v>168</v>
      </c>
    </row>
    <row r="1175" customFormat="false" ht="90.75" hidden="false" customHeight="true" outlineLevel="0" collapsed="false">
      <c r="A1175" s="14" t="str">
        <f aca="false">IF(B1175="","","ARG-"&amp;TEXT(ROW()-1,"0000"))</f>
        <v>ARG-1174</v>
      </c>
      <c r="B1175" s="14" t="s">
        <v>3384</v>
      </c>
      <c r="C1175" s="14" t="str">
        <f aca="false">IF(B1175="","",IF(LEFT(B1175,3)="INT","Intramuraal",IF(LEFT(B1175,3)="GVS","GVS","")))</f>
        <v>GVS</v>
      </c>
      <c r="D1175" s="14" t="str">
        <f aca="false">IF(B1175="","",IFERROR(INDEX(Intramuraal!$F:$F,MATCH(B1175,Intramuraal!$A:$A,0)),IFERROR(INDEX(GVS!$F:$F,MATCH(B1175,GVS!$A:$A,0)),"onbekend ID")))</f>
        <v>cysteamine met vertraagde afgifte (Procysbi®)</v>
      </c>
      <c r="E1175" s="15" t="n">
        <f aca="false">IF(B1175="","",IFERROR(IF(INDEX(Intramuraal!$C:$C,MATCH(B1175,Intramuraal!$A:$A,0))="","",INDEX(Intramuraal!$C:$C,MATCH(B1175,Intramuraal!$A:$A,0))),IFERROR(IF(INDEX(GVS!$C:$C,MATCH(B1175,GVS!$A:$A,0))="","",INDEX(GVS!$C:$C,MATCH(B1175,GVS!$A:$A,0))),"")))</f>
        <v>42817</v>
      </c>
      <c r="F1175" s="14" t="str">
        <f aca="false">IF(B1175="","",IFERROR(IF(INDEX(Intramuraal!$J:$J,MATCH(B1175,Intramuraal!$A:$A,0))="","",INDEX(Intramuraal!$J:$J,MATCH(B1175,Intramuraal!$A:$A,0))),IFERROR(IF(INDEX(GVS!$J:$J,MATCH(B1175,GVS!$A:$A,0))="","",INDEX(GVS!$J:$J,MATCH(B1175,GVS!$A:$A,0))),"")))</f>
        <v>Stofwisseling / endocrinologie / zeldzaam</v>
      </c>
      <c r="G1175" s="14" t="str">
        <f aca="false">IF(B1175="","",IFERROR(IF(INDEX(Intramuraal!$N:$N,MATCH(B1175,Intramuraal!$A:$A,0))="","",INDEX(Intramuraal!$N:$N,MATCH(B1175,Intramuraal!$A:$A,0))),IFERROR(IF(INDEX(GVS!$N:$N,MATCH(B1175,GVS!$A:$A,0))="","",INDEX(GVS!$N:$N,MATCH(B1175,GVS!$A:$A,0))),"")))</f>
        <v>Niet-oncologisch (zie Indicatie)</v>
      </c>
      <c r="H1175" s="14" t="str">
        <f aca="false">IF(B1175="","",IFERROR(IF(INDEX(Intramuraal!$O:$O,MATCH(B1175,Intramuraal!$A:$A,0))="","",INDEX(Intramuraal!$O:$O,MATCH(B1175,Intramuraal!$A:$A,0))),IFERROR(IF(INDEX(GVS!$O:$O,MATCH(B1175,GVS!$A:$A,0))="","",INDEX(GVS!$O:$O,MATCH(B1175,GVS!$A:$A,0))),"")))</f>
        <v>1e lijn</v>
      </c>
      <c r="I1175" s="14" t="s">
        <v>7532</v>
      </c>
      <c r="J1175" s="14" t="s">
        <v>7673</v>
      </c>
      <c r="K1175" s="16" t="s">
        <v>11946</v>
      </c>
      <c r="L1175" s="14" t="s">
        <v>7535</v>
      </c>
      <c r="M1175" s="14" t="s">
        <v>7536</v>
      </c>
      <c r="N1175" s="16" t="s">
        <v>11947</v>
      </c>
      <c r="O1175" s="14" t="s">
        <v>7633</v>
      </c>
      <c r="P1175" s="14" t="s">
        <v>11948</v>
      </c>
      <c r="Q1175" s="16"/>
      <c r="R1175" s="14" t="s">
        <v>11949</v>
      </c>
      <c r="S1175" s="14" t="s">
        <v>11933</v>
      </c>
      <c r="T1175" s="15" t="n">
        <v>46290</v>
      </c>
      <c r="U1175" s="14" t="s">
        <v>168</v>
      </c>
    </row>
    <row r="1176" customFormat="false" ht="45.75" hidden="false" customHeight="true" outlineLevel="0" collapsed="false">
      <c r="A1176" s="14" t="str">
        <f aca="false">IF(B1176="","","ARG-"&amp;TEXT(ROW()-1,"0000"))</f>
        <v>ARG-1175</v>
      </c>
      <c r="B1176" s="14" t="s">
        <v>3384</v>
      </c>
      <c r="C1176" s="14" t="str">
        <f aca="false">IF(B1176="","",IF(LEFT(B1176,3)="INT","Intramuraal",IF(LEFT(B1176,3)="GVS","GVS","")))</f>
        <v>GVS</v>
      </c>
      <c r="D1176" s="14" t="str">
        <f aca="false">IF(B1176="","",IFERROR(INDEX(Intramuraal!$F:$F,MATCH(B1176,Intramuraal!$A:$A,0)),IFERROR(INDEX(GVS!$F:$F,MATCH(B1176,GVS!$A:$A,0)),"onbekend ID")))</f>
        <v>cysteamine met vertraagde afgifte (Procysbi®)</v>
      </c>
      <c r="E1176" s="15" t="n">
        <f aca="false">IF(B1176="","",IFERROR(IF(INDEX(Intramuraal!$C:$C,MATCH(B1176,Intramuraal!$A:$A,0))="","",INDEX(Intramuraal!$C:$C,MATCH(B1176,Intramuraal!$A:$A,0))),IFERROR(IF(INDEX(GVS!$C:$C,MATCH(B1176,GVS!$A:$A,0))="","",INDEX(GVS!$C:$C,MATCH(B1176,GVS!$A:$A,0))),"")))</f>
        <v>42817</v>
      </c>
      <c r="F1176" s="14" t="str">
        <f aca="false">IF(B1176="","",IFERROR(IF(INDEX(Intramuraal!$J:$J,MATCH(B1176,Intramuraal!$A:$A,0))="","",INDEX(Intramuraal!$J:$J,MATCH(B1176,Intramuraal!$A:$A,0))),IFERROR(IF(INDEX(GVS!$J:$J,MATCH(B1176,GVS!$A:$A,0))="","",INDEX(GVS!$J:$J,MATCH(B1176,GVS!$A:$A,0))),"")))</f>
        <v>Stofwisseling / endocrinologie / zeldzaam</v>
      </c>
      <c r="G1176" s="14" t="str">
        <f aca="false">IF(B1176="","",IFERROR(IF(INDEX(Intramuraal!$N:$N,MATCH(B1176,Intramuraal!$A:$A,0))="","",INDEX(Intramuraal!$N:$N,MATCH(B1176,Intramuraal!$A:$A,0))),IFERROR(IF(INDEX(GVS!$N:$N,MATCH(B1176,GVS!$A:$A,0))="","",INDEX(GVS!$N:$N,MATCH(B1176,GVS!$A:$A,0))),"")))</f>
        <v>Niet-oncologisch (zie Indicatie)</v>
      </c>
      <c r="H1176" s="14" t="str">
        <f aca="false">IF(B1176="","",IFERROR(IF(INDEX(Intramuraal!$O:$O,MATCH(B1176,Intramuraal!$A:$A,0))="","",INDEX(Intramuraal!$O:$O,MATCH(B1176,Intramuraal!$A:$A,0))),IFERROR(IF(INDEX(GVS!$O:$O,MATCH(B1176,GVS!$A:$A,0))="","",INDEX(GVS!$O:$O,MATCH(B1176,GVS!$A:$A,0))),"")))</f>
        <v>1e lijn</v>
      </c>
      <c r="I1176" s="14" t="s">
        <v>7570</v>
      </c>
      <c r="J1176" s="14" t="s">
        <v>10732</v>
      </c>
      <c r="K1176" s="16" t="s">
        <v>11950</v>
      </c>
      <c r="L1176" s="14" t="s">
        <v>7566</v>
      </c>
      <c r="M1176" s="14" t="s">
        <v>7536</v>
      </c>
      <c r="N1176" s="16" t="s">
        <v>11951</v>
      </c>
      <c r="O1176" s="14" t="s">
        <v>7607</v>
      </c>
      <c r="P1176" s="14" t="s">
        <v>11952</v>
      </c>
      <c r="Q1176" s="16"/>
      <c r="R1176" s="14" t="s">
        <v>11953</v>
      </c>
      <c r="S1176" s="14" t="s">
        <v>11933</v>
      </c>
      <c r="T1176" s="15" t="n">
        <v>46290</v>
      </c>
      <c r="U1176" s="14" t="s">
        <v>168</v>
      </c>
    </row>
    <row r="1177" customFormat="false" ht="79.5" hidden="false" customHeight="true" outlineLevel="0" collapsed="false">
      <c r="A1177" s="14" t="str">
        <f aca="false">IF(B1177="","","ARG-"&amp;TEXT(ROW()-1,"0000"))</f>
        <v>ARG-1176</v>
      </c>
      <c r="B1177" s="14" t="s">
        <v>3416</v>
      </c>
      <c r="C1177" s="14" t="str">
        <f aca="false">IF(B1177="","",IF(LEFT(B1177,3)="INT","Intramuraal",IF(LEFT(B1177,3)="GVS","GVS","")))</f>
        <v>GVS</v>
      </c>
      <c r="D1177" s="14" t="str">
        <f aca="false">IF(B1177="","",IFERROR(INDEX(Intramuraal!$F:$F,MATCH(B1177,Intramuraal!$A:$A,0)),IFERROR(INDEX(GVS!$F:$F,MATCH(B1177,GVS!$A:$A,0)),"onbekend ID")))</f>
        <v>Tenofovir alafenamide (Vemlidy®)</v>
      </c>
      <c r="E1177" s="15" t="n">
        <f aca="false">IF(B1177="","",IFERROR(IF(INDEX(Intramuraal!$C:$C,MATCH(B1177,Intramuraal!$A:$A,0))="","",INDEX(Intramuraal!$C:$C,MATCH(B1177,Intramuraal!$A:$A,0))),IFERROR(IF(INDEX(GVS!$C:$C,MATCH(B1177,GVS!$A:$A,0))="","",INDEX(GVS!$C:$C,MATCH(B1177,GVS!$A:$A,0))),"")))</f>
        <v>42851</v>
      </c>
      <c r="F1177" s="14" t="str">
        <f aca="false">IF(B1177="","",IFERROR(IF(INDEX(Intramuraal!$J:$J,MATCH(B1177,Intramuraal!$A:$A,0))="","",INDEX(Intramuraal!$J:$J,MATCH(B1177,Intramuraal!$A:$A,0))),IFERROR(IF(INDEX(GVS!$J:$J,MATCH(B1177,GVS!$A:$A,0))="","",INDEX(GVS!$J:$J,MATCH(B1177,GVS!$A:$A,0))),"")))</f>
        <v>Infectieziekten</v>
      </c>
      <c r="G1177" s="14" t="str">
        <f aca="false">IF(B1177="","",IFERROR(IF(INDEX(Intramuraal!$N:$N,MATCH(B1177,Intramuraal!$A:$A,0))="","",INDEX(Intramuraal!$N:$N,MATCH(B1177,Intramuraal!$A:$A,0))),IFERROR(IF(INDEX(GVS!$N:$N,MATCH(B1177,GVS!$A:$A,0))="","",INDEX(GVS!$N:$N,MATCH(B1177,GVS!$A:$A,0))),"")))</f>
        <v>Niet-oncologisch (zie Indicatie)</v>
      </c>
      <c r="H1177" s="14" t="str">
        <f aca="false">IF(B1177="","",IFERROR(IF(INDEX(Intramuraal!$O:$O,MATCH(B1177,Intramuraal!$A:$A,0))="","",INDEX(Intramuraal!$O:$O,MATCH(B1177,Intramuraal!$A:$A,0))),IFERROR(IF(INDEX(GVS!$O:$O,MATCH(B1177,GVS!$A:$A,0))="","",INDEX(GVS!$O:$O,MATCH(B1177,GVS!$A:$A,0))),"")))</f>
        <v>1e lijn</v>
      </c>
      <c r="I1177" s="14" t="s">
        <v>7570</v>
      </c>
      <c r="J1177" s="14" t="s">
        <v>10732</v>
      </c>
      <c r="K1177" s="16" t="s">
        <v>11954</v>
      </c>
      <c r="L1177" s="14" t="s">
        <v>7549</v>
      </c>
      <c r="M1177" s="14" t="s">
        <v>7536</v>
      </c>
      <c r="N1177" s="16" t="s">
        <v>11955</v>
      </c>
      <c r="O1177" s="14" t="s">
        <v>7607</v>
      </c>
      <c r="P1177" s="14" t="s">
        <v>11956</v>
      </c>
      <c r="Q1177" s="16"/>
      <c r="R1177" s="14" t="s">
        <v>11957</v>
      </c>
      <c r="S1177" s="14" t="s">
        <v>11933</v>
      </c>
      <c r="T1177" s="15" t="n">
        <v>46290</v>
      </c>
      <c r="U1177" s="14" t="s">
        <v>168</v>
      </c>
    </row>
    <row r="1178" customFormat="false" ht="68.25" hidden="false" customHeight="true" outlineLevel="0" collapsed="false">
      <c r="A1178" s="14" t="str">
        <f aca="false">IF(B1178="","","ARG-"&amp;TEXT(ROW()-1,"0000"))</f>
        <v>ARG-1177</v>
      </c>
      <c r="B1178" s="14" t="s">
        <v>3470</v>
      </c>
      <c r="C1178" s="14" t="str">
        <f aca="false">IF(B1178="","",IF(LEFT(B1178,3)="INT","Intramuraal",IF(LEFT(B1178,3)="GVS","GVS","")))</f>
        <v>GVS</v>
      </c>
      <c r="D1178" s="14" t="str">
        <f aca="false">IF(B1178="","",IFERROR(INDEX(Intramuraal!$F:$F,MATCH(B1178,Intramuraal!$A:$A,0)),IFERROR(INDEX(GVS!$F:$F,MATCH(B1178,GVS!$A:$A,0)),"onbekend ID")))</f>
        <v>naloxegol (Moventig®)</v>
      </c>
      <c r="E1178" s="15" t="n">
        <f aca="false">IF(B1178="","",IFERROR(IF(INDEX(Intramuraal!$C:$C,MATCH(B1178,Intramuraal!$A:$A,0))="","",INDEX(Intramuraal!$C:$C,MATCH(B1178,Intramuraal!$A:$A,0))),IFERROR(IF(INDEX(GVS!$C:$C,MATCH(B1178,GVS!$A:$A,0))="","",INDEX(GVS!$C:$C,MATCH(B1178,GVS!$A:$A,0))),"")))</f>
        <v>42940</v>
      </c>
      <c r="F1178" s="14" t="str">
        <f aca="false">IF(B1178="","",IFERROR(IF(INDEX(Intramuraal!$J:$J,MATCH(B1178,Intramuraal!$A:$A,0))="","",INDEX(Intramuraal!$J:$J,MATCH(B1178,Intramuraal!$A:$A,0))),IFERROR(IF(INDEX(GVS!$J:$J,MATCH(B1178,GVS!$A:$A,0))="","",INDEX(GVS!$J:$J,MATCH(B1178,GVS!$A:$A,0))),"")))</f>
        <v>Maag-darm / lever</v>
      </c>
      <c r="G1178" s="14" t="str">
        <f aca="false">IF(B1178="","",IFERROR(IF(INDEX(Intramuraal!$N:$N,MATCH(B1178,Intramuraal!$A:$A,0))="","",INDEX(Intramuraal!$N:$N,MATCH(B1178,Intramuraal!$A:$A,0))),IFERROR(IF(INDEX(GVS!$N:$N,MATCH(B1178,GVS!$A:$A,0))="","",INDEX(GVS!$N:$N,MATCH(B1178,GVS!$A:$A,0))),"")))</f>
        <v>Niet-oncologisch (zie Indicatie)</v>
      </c>
      <c r="H1178" s="14" t="str">
        <f aca="false">IF(B1178="","",IFERROR(IF(INDEX(Intramuraal!$O:$O,MATCH(B1178,Intramuraal!$A:$A,0))="","",INDEX(Intramuraal!$O:$O,MATCH(B1178,Intramuraal!$A:$A,0))),IFERROR(IF(INDEX(GVS!$O:$O,MATCH(B1178,GVS!$A:$A,0))="","",INDEX(GVS!$O:$O,MATCH(B1178,GVS!$A:$A,0))),"")))</f>
        <v>2e lijn</v>
      </c>
      <c r="I1178" s="14" t="s">
        <v>7532</v>
      </c>
      <c r="J1178" s="14" t="s">
        <v>7533</v>
      </c>
      <c r="K1178" s="16" t="s">
        <v>11958</v>
      </c>
      <c r="L1178" s="14" t="s">
        <v>7535</v>
      </c>
      <c r="M1178" s="14" t="s">
        <v>7536</v>
      </c>
      <c r="N1178" s="16" t="s">
        <v>11959</v>
      </c>
      <c r="O1178" s="14" t="s">
        <v>7633</v>
      </c>
      <c r="P1178" s="14" t="s">
        <v>11960</v>
      </c>
      <c r="Q1178" s="16"/>
      <c r="R1178" s="14" t="s">
        <v>11961</v>
      </c>
      <c r="S1178" s="14" t="s">
        <v>11933</v>
      </c>
      <c r="T1178" s="15" t="n">
        <v>46290</v>
      </c>
      <c r="U1178" s="14" t="s">
        <v>168</v>
      </c>
    </row>
    <row r="1179" customFormat="false" ht="57" hidden="false" customHeight="true" outlineLevel="0" collapsed="false">
      <c r="A1179" s="14" t="str">
        <f aca="false">IF(B1179="","","ARG-"&amp;TEXT(ROW()-1,"0000"))</f>
        <v>ARG-1178</v>
      </c>
      <c r="B1179" s="14" t="s">
        <v>3470</v>
      </c>
      <c r="C1179" s="14" t="str">
        <f aca="false">IF(B1179="","",IF(LEFT(B1179,3)="INT","Intramuraal",IF(LEFT(B1179,3)="GVS","GVS","")))</f>
        <v>GVS</v>
      </c>
      <c r="D1179" s="14" t="str">
        <f aca="false">IF(B1179="","",IFERROR(INDEX(Intramuraal!$F:$F,MATCH(B1179,Intramuraal!$A:$A,0)),IFERROR(INDEX(GVS!$F:$F,MATCH(B1179,GVS!$A:$A,0)),"onbekend ID")))</f>
        <v>naloxegol (Moventig®)</v>
      </c>
      <c r="E1179" s="15" t="n">
        <f aca="false">IF(B1179="","",IFERROR(IF(INDEX(Intramuraal!$C:$C,MATCH(B1179,Intramuraal!$A:$A,0))="","",INDEX(Intramuraal!$C:$C,MATCH(B1179,Intramuraal!$A:$A,0))),IFERROR(IF(INDEX(GVS!$C:$C,MATCH(B1179,GVS!$A:$A,0))="","",INDEX(GVS!$C:$C,MATCH(B1179,GVS!$A:$A,0))),"")))</f>
        <v>42940</v>
      </c>
      <c r="F1179" s="14" t="str">
        <f aca="false">IF(B1179="","",IFERROR(IF(INDEX(Intramuraal!$J:$J,MATCH(B1179,Intramuraal!$A:$A,0))="","",INDEX(Intramuraal!$J:$J,MATCH(B1179,Intramuraal!$A:$A,0))),IFERROR(IF(INDEX(GVS!$J:$J,MATCH(B1179,GVS!$A:$A,0))="","",INDEX(GVS!$J:$J,MATCH(B1179,GVS!$A:$A,0))),"")))</f>
        <v>Maag-darm / lever</v>
      </c>
      <c r="G1179" s="14" t="str">
        <f aca="false">IF(B1179="","",IFERROR(IF(INDEX(Intramuraal!$N:$N,MATCH(B1179,Intramuraal!$A:$A,0))="","",INDEX(Intramuraal!$N:$N,MATCH(B1179,Intramuraal!$A:$A,0))),IFERROR(IF(INDEX(GVS!$N:$N,MATCH(B1179,GVS!$A:$A,0))="","",INDEX(GVS!$N:$N,MATCH(B1179,GVS!$A:$A,0))),"")))</f>
        <v>Niet-oncologisch (zie Indicatie)</v>
      </c>
      <c r="H1179" s="14" t="str">
        <f aca="false">IF(B1179="","",IFERROR(IF(INDEX(Intramuraal!$O:$O,MATCH(B1179,Intramuraal!$A:$A,0))="","",INDEX(Intramuraal!$O:$O,MATCH(B1179,Intramuraal!$A:$A,0))),IFERROR(IF(INDEX(GVS!$O:$O,MATCH(B1179,GVS!$A:$A,0))="","",INDEX(GVS!$O:$O,MATCH(B1179,GVS!$A:$A,0))),"")))</f>
        <v>2e lijn</v>
      </c>
      <c r="I1179" s="14" t="s">
        <v>7580</v>
      </c>
      <c r="J1179" s="14" t="s">
        <v>7604</v>
      </c>
      <c r="K1179" s="16" t="s">
        <v>11962</v>
      </c>
      <c r="L1179" s="14" t="s">
        <v>7535</v>
      </c>
      <c r="M1179" s="14" t="s">
        <v>7536</v>
      </c>
      <c r="N1179" s="16" t="s">
        <v>11963</v>
      </c>
      <c r="O1179" s="14" t="s">
        <v>7662</v>
      </c>
      <c r="P1179" s="14" t="s">
        <v>11964</v>
      </c>
      <c r="Q1179" s="16"/>
      <c r="R1179" s="14" t="s">
        <v>11965</v>
      </c>
      <c r="S1179" s="14" t="s">
        <v>11933</v>
      </c>
      <c r="T1179" s="15" t="n">
        <v>46290</v>
      </c>
      <c r="U1179" s="14" t="s">
        <v>168</v>
      </c>
    </row>
    <row r="1180" customFormat="false" ht="68.25" hidden="false" customHeight="true" outlineLevel="0" collapsed="false">
      <c r="A1180" s="14" t="str">
        <f aca="false">IF(B1180="","","ARG-"&amp;TEXT(ROW()-1,"0000"))</f>
        <v>ARG-1179</v>
      </c>
      <c r="B1180" s="14" t="s">
        <v>3488</v>
      </c>
      <c r="C1180" s="14" t="str">
        <f aca="false">IF(B1180="","",IF(LEFT(B1180,3)="INT","Intramuraal",IF(LEFT(B1180,3)="GVS","GVS","")))</f>
        <v>GVS</v>
      </c>
      <c r="D1180" s="14" t="str">
        <f aca="false">IF(B1180="","",IFERROR(INDEX(Intramuraal!$F:$F,MATCH(B1180,Intramuraal!$A:$A,0)),IFERROR(INDEX(GVS!$F:$F,MATCH(B1180,GVS!$A:$A,0)),"onbekend ID")))</f>
        <v>Acarizax®</v>
      </c>
      <c r="E1180" s="15" t="n">
        <f aca="false">IF(B1180="","",IFERROR(IF(INDEX(Intramuraal!$C:$C,MATCH(B1180,Intramuraal!$A:$A,0))="","",INDEX(Intramuraal!$C:$C,MATCH(B1180,Intramuraal!$A:$A,0))),IFERROR(IF(INDEX(GVS!$C:$C,MATCH(B1180,GVS!$A:$A,0))="","",INDEX(GVS!$C:$C,MATCH(B1180,GVS!$A:$A,0))),"")))</f>
        <v>42940</v>
      </c>
      <c r="F1180" s="14" t="str">
        <f aca="false">IF(B1180="","",IFERROR(IF(INDEX(Intramuraal!$J:$J,MATCH(B1180,Intramuraal!$A:$A,0))="","",INDEX(Intramuraal!$J:$J,MATCH(B1180,Intramuraal!$A:$A,0))),IFERROR(IF(INDEX(GVS!$J:$J,MATCH(B1180,GVS!$A:$A,0))="","",INDEX(GVS!$J:$J,MATCH(B1180,GVS!$A:$A,0))),"")))</f>
        <v>Immunologie / IBD / dermatologie / reumatologie</v>
      </c>
      <c r="G1180" s="14" t="str">
        <f aca="false">IF(B1180="","",IFERROR(IF(INDEX(Intramuraal!$N:$N,MATCH(B1180,Intramuraal!$A:$A,0))="","",INDEX(Intramuraal!$N:$N,MATCH(B1180,Intramuraal!$A:$A,0))),IFERROR(IF(INDEX(GVS!$N:$N,MATCH(B1180,GVS!$A:$A,0))="","",INDEX(GVS!$N:$N,MATCH(B1180,GVS!$A:$A,0))),"")))</f>
        <v>Niet-oncologisch (zie Indicatie)</v>
      </c>
      <c r="H1180" s="14" t="str">
        <f aca="false">IF(B1180="","",IFERROR(IF(INDEX(Intramuraal!$O:$O,MATCH(B1180,Intramuraal!$A:$A,0))="","",INDEX(Intramuraal!$O:$O,MATCH(B1180,Intramuraal!$A:$A,0))),IFERROR(IF(INDEX(GVS!$O:$O,MATCH(B1180,GVS!$A:$A,0))="","",INDEX(GVS!$O:$O,MATCH(B1180,GVS!$A:$A,0))),"")))</f>
        <v>2e lijn</v>
      </c>
      <c r="I1180" s="14" t="s">
        <v>7532</v>
      </c>
      <c r="J1180" s="14" t="s">
        <v>7533</v>
      </c>
      <c r="K1180" s="16" t="s">
        <v>11966</v>
      </c>
      <c r="L1180" s="14" t="s">
        <v>7549</v>
      </c>
      <c r="M1180" s="14" t="s">
        <v>7536</v>
      </c>
      <c r="N1180" s="16" t="s">
        <v>11967</v>
      </c>
      <c r="O1180" s="14" t="s">
        <v>7633</v>
      </c>
      <c r="P1180" s="14" t="s">
        <v>11968</v>
      </c>
      <c r="Q1180" s="16"/>
      <c r="R1180" s="14" t="s">
        <v>11969</v>
      </c>
      <c r="S1180" s="14" t="s">
        <v>11933</v>
      </c>
      <c r="T1180" s="15" t="n">
        <v>46290</v>
      </c>
      <c r="U1180" s="14" t="s">
        <v>168</v>
      </c>
    </row>
    <row r="1181" customFormat="false" ht="57" hidden="false" customHeight="true" outlineLevel="0" collapsed="false">
      <c r="A1181" s="14" t="str">
        <f aca="false">IF(B1181="","","ARG-"&amp;TEXT(ROW()-1,"0000"))</f>
        <v>ARG-1180</v>
      </c>
      <c r="B1181" s="14" t="s">
        <v>3488</v>
      </c>
      <c r="C1181" s="14" t="str">
        <f aca="false">IF(B1181="","",IF(LEFT(B1181,3)="INT","Intramuraal",IF(LEFT(B1181,3)="GVS","GVS","")))</f>
        <v>GVS</v>
      </c>
      <c r="D1181" s="14" t="str">
        <f aca="false">IF(B1181="","",IFERROR(INDEX(Intramuraal!$F:$F,MATCH(B1181,Intramuraal!$A:$A,0)),IFERROR(INDEX(GVS!$F:$F,MATCH(B1181,GVS!$A:$A,0)),"onbekend ID")))</f>
        <v>Acarizax®</v>
      </c>
      <c r="E1181" s="15" t="n">
        <f aca="false">IF(B1181="","",IFERROR(IF(INDEX(Intramuraal!$C:$C,MATCH(B1181,Intramuraal!$A:$A,0))="","",INDEX(Intramuraal!$C:$C,MATCH(B1181,Intramuraal!$A:$A,0))),IFERROR(IF(INDEX(GVS!$C:$C,MATCH(B1181,GVS!$A:$A,0))="","",INDEX(GVS!$C:$C,MATCH(B1181,GVS!$A:$A,0))),"")))</f>
        <v>42940</v>
      </c>
      <c r="F1181" s="14" t="str">
        <f aca="false">IF(B1181="","",IFERROR(IF(INDEX(Intramuraal!$J:$J,MATCH(B1181,Intramuraal!$A:$A,0))="","",INDEX(Intramuraal!$J:$J,MATCH(B1181,Intramuraal!$A:$A,0))),IFERROR(IF(INDEX(GVS!$J:$J,MATCH(B1181,GVS!$A:$A,0))="","",INDEX(GVS!$J:$J,MATCH(B1181,GVS!$A:$A,0))),"")))</f>
        <v>Immunologie / IBD / dermatologie / reumatologie</v>
      </c>
      <c r="G1181" s="14" t="str">
        <f aca="false">IF(B1181="","",IFERROR(IF(INDEX(Intramuraal!$N:$N,MATCH(B1181,Intramuraal!$A:$A,0))="","",INDEX(Intramuraal!$N:$N,MATCH(B1181,Intramuraal!$A:$A,0))),IFERROR(IF(INDEX(GVS!$N:$N,MATCH(B1181,GVS!$A:$A,0))="","",INDEX(GVS!$N:$N,MATCH(B1181,GVS!$A:$A,0))),"")))</f>
        <v>Niet-oncologisch (zie Indicatie)</v>
      </c>
      <c r="H1181" s="14" t="str">
        <f aca="false">IF(B1181="","",IFERROR(IF(INDEX(Intramuraal!$O:$O,MATCH(B1181,Intramuraal!$A:$A,0))="","",INDEX(Intramuraal!$O:$O,MATCH(B1181,Intramuraal!$A:$A,0))),IFERROR(IF(INDEX(GVS!$O:$O,MATCH(B1181,GVS!$A:$A,0))="","",INDEX(GVS!$O:$O,MATCH(B1181,GVS!$A:$A,0))),"")))</f>
        <v>2e lijn</v>
      </c>
      <c r="I1181" s="14" t="s">
        <v>7580</v>
      </c>
      <c r="J1181" s="14" t="s">
        <v>7604</v>
      </c>
      <c r="K1181" s="16" t="s">
        <v>11970</v>
      </c>
      <c r="L1181" s="14" t="s">
        <v>7535</v>
      </c>
      <c r="M1181" s="14" t="s">
        <v>7536</v>
      </c>
      <c r="N1181" s="16" t="s">
        <v>11971</v>
      </c>
      <c r="O1181" s="14" t="s">
        <v>7662</v>
      </c>
      <c r="P1181" s="14" t="s">
        <v>11964</v>
      </c>
      <c r="Q1181" s="16"/>
      <c r="R1181" s="14" t="s">
        <v>11972</v>
      </c>
      <c r="S1181" s="14" t="s">
        <v>11933</v>
      </c>
      <c r="T1181" s="15" t="n">
        <v>46290</v>
      </c>
      <c r="U1181" s="14" t="s">
        <v>168</v>
      </c>
    </row>
    <row r="1182" customFormat="false" ht="68.25" hidden="false" customHeight="true" outlineLevel="0" collapsed="false">
      <c r="A1182" s="14" t="str">
        <f aca="false">IF(B1182="","","ARG-"&amp;TEXT(ROW()-1,"0000"))</f>
        <v>ARG-1181</v>
      </c>
      <c r="B1182" s="14" t="s">
        <v>3504</v>
      </c>
      <c r="C1182" s="14" t="str">
        <f aca="false">IF(B1182="","",IF(LEFT(B1182,3)="INT","Intramuraal",IF(LEFT(B1182,3)="GVS","GVS","")))</f>
        <v>GVS</v>
      </c>
      <c r="D1182" s="14" t="str">
        <f aca="false">IF(B1182="","",IFERROR(INDEX(Intramuraal!$F:$F,MATCH(B1182,Intramuraal!$A:$A,0)),IFERROR(INDEX(GVS!$F:$F,MATCH(B1182,GVS!$A:$A,0)),"onbekend ID")))</f>
        <v>glycerolfenylbutyraat (Ravicti®)</v>
      </c>
      <c r="E1182" s="15" t="n">
        <f aca="false">IF(B1182="","",IFERROR(IF(INDEX(Intramuraal!$C:$C,MATCH(B1182,Intramuraal!$A:$A,0))="","",INDEX(Intramuraal!$C:$C,MATCH(B1182,Intramuraal!$A:$A,0))),IFERROR(IF(INDEX(GVS!$C:$C,MATCH(B1182,GVS!$A:$A,0))="","",INDEX(GVS!$C:$C,MATCH(B1182,GVS!$A:$A,0))),"")))</f>
        <v>42990</v>
      </c>
      <c r="F1182" s="14" t="str">
        <f aca="false">IF(B1182="","",IFERROR(IF(INDEX(Intramuraal!$J:$J,MATCH(B1182,Intramuraal!$A:$A,0))="","",INDEX(Intramuraal!$J:$J,MATCH(B1182,Intramuraal!$A:$A,0))),IFERROR(IF(INDEX(GVS!$J:$J,MATCH(B1182,GVS!$A:$A,0))="","",INDEX(GVS!$J:$J,MATCH(B1182,GVS!$A:$A,0))),"")))</f>
        <v>Overig</v>
      </c>
      <c r="G1182" s="14" t="str">
        <f aca="false">IF(B1182="","",IFERROR(IF(INDEX(Intramuraal!$N:$N,MATCH(B1182,Intramuraal!$A:$A,0))="","",INDEX(Intramuraal!$N:$N,MATCH(B1182,Intramuraal!$A:$A,0))),IFERROR(IF(INDEX(GVS!$N:$N,MATCH(B1182,GVS!$A:$A,0))="","",INDEX(GVS!$N:$N,MATCH(B1182,GVS!$A:$A,0))),"")))</f>
        <v>Niet-oncologisch (zie Indicatie)</v>
      </c>
      <c r="H1182" s="14" t="str">
        <f aca="false">IF(B1182="","",IFERROR(IF(INDEX(Intramuraal!$O:$O,MATCH(B1182,Intramuraal!$A:$A,0))="","",INDEX(Intramuraal!$O:$O,MATCH(B1182,Intramuraal!$A:$A,0))),IFERROR(IF(INDEX(GVS!$O:$O,MATCH(B1182,GVS!$A:$A,0))="","",INDEX(GVS!$O:$O,MATCH(B1182,GVS!$A:$A,0))),"")))</f>
        <v>2e lijn</v>
      </c>
      <c r="I1182" s="14" t="s">
        <v>7570</v>
      </c>
      <c r="J1182" s="14" t="s">
        <v>10732</v>
      </c>
      <c r="K1182" s="16" t="s">
        <v>11973</v>
      </c>
      <c r="L1182" s="14" t="s">
        <v>7535</v>
      </c>
      <c r="M1182" s="14" t="s">
        <v>7536</v>
      </c>
      <c r="N1182" s="16" t="s">
        <v>11974</v>
      </c>
      <c r="O1182" s="14" t="s">
        <v>7607</v>
      </c>
      <c r="P1182" s="14" t="s">
        <v>11975</v>
      </c>
      <c r="Q1182" s="16"/>
      <c r="R1182" s="14" t="s">
        <v>11976</v>
      </c>
      <c r="S1182" s="14" t="s">
        <v>11977</v>
      </c>
      <c r="T1182" s="15" t="n">
        <v>46290</v>
      </c>
      <c r="U1182" s="14" t="s">
        <v>168</v>
      </c>
    </row>
    <row r="1183" customFormat="false" ht="79.5" hidden="false" customHeight="true" outlineLevel="0" collapsed="false">
      <c r="A1183" s="14" t="str">
        <f aca="false">IF(B1183="","","ARG-"&amp;TEXT(ROW()-1,"0000"))</f>
        <v>ARG-1182</v>
      </c>
      <c r="B1183" s="14" t="s">
        <v>3521</v>
      </c>
      <c r="C1183" s="14" t="str">
        <f aca="false">IF(B1183="","",IF(LEFT(B1183,3)="INT","Intramuraal",IF(LEFT(B1183,3)="GVS","GVS","")))</f>
        <v>GVS</v>
      </c>
      <c r="D1183" s="14" t="str">
        <f aca="false">IF(B1183="","",IFERROR(INDEX(Intramuraal!$F:$F,MATCH(B1183,Intramuraal!$A:$A,0)),IFERROR(INDEX(GVS!$F:$F,MATCH(B1183,GVS!$A:$A,0)),"onbekend ID")))</f>
        <v>hydrocortison met gereguleerde afgifte (Plenadren®) bijnierschorsinsufficiëntie (bijnierschorshypofunctie)</v>
      </c>
      <c r="E1183" s="15" t="n">
        <f aca="false">IF(B1183="","",IFERROR(IF(INDEX(Intramuraal!$C:$C,MATCH(B1183,Intramuraal!$A:$A,0))="","",INDEX(Intramuraal!$C:$C,MATCH(B1183,Intramuraal!$A:$A,0))),IFERROR(IF(INDEX(GVS!$C:$C,MATCH(B1183,GVS!$A:$A,0))="","",INDEX(GVS!$C:$C,MATCH(B1183,GVS!$A:$A,0))),"")))</f>
        <v>42990</v>
      </c>
      <c r="F1183" s="14" t="str">
        <f aca="false">IF(B1183="","",IFERROR(IF(INDEX(Intramuraal!$J:$J,MATCH(B1183,Intramuraal!$A:$A,0))="","",INDEX(Intramuraal!$J:$J,MATCH(B1183,Intramuraal!$A:$A,0))),IFERROR(IF(INDEX(GVS!$J:$J,MATCH(B1183,GVS!$A:$A,0))="","",INDEX(GVS!$J:$J,MATCH(B1183,GVS!$A:$A,0))),"")))</f>
        <v>Stofwisseling / endocrinologie / zeldzaam</v>
      </c>
      <c r="G1183" s="14" t="str">
        <f aca="false">IF(B1183="","",IFERROR(IF(INDEX(Intramuraal!$N:$N,MATCH(B1183,Intramuraal!$A:$A,0))="","",INDEX(Intramuraal!$N:$N,MATCH(B1183,Intramuraal!$A:$A,0))),IFERROR(IF(INDEX(GVS!$N:$N,MATCH(B1183,GVS!$A:$A,0))="","",INDEX(GVS!$N:$N,MATCH(B1183,GVS!$A:$A,0))),"")))</f>
        <v>Niet-oncologisch (zie Indicatie)</v>
      </c>
      <c r="H1183" s="14" t="str">
        <f aca="false">IF(B1183="","",IFERROR(IF(INDEX(Intramuraal!$O:$O,MATCH(B1183,Intramuraal!$A:$A,0))="","",INDEX(Intramuraal!$O:$O,MATCH(B1183,Intramuraal!$A:$A,0))),IFERROR(IF(INDEX(GVS!$O:$O,MATCH(B1183,GVS!$A:$A,0))="","",INDEX(GVS!$O:$O,MATCH(B1183,GVS!$A:$A,0))),"")))</f>
        <v>1e lijn</v>
      </c>
      <c r="I1183" s="14" t="s">
        <v>7532</v>
      </c>
      <c r="J1183" s="14" t="s">
        <v>7678</v>
      </c>
      <c r="K1183" s="16" t="s">
        <v>11978</v>
      </c>
      <c r="L1183" s="14" t="s">
        <v>7586</v>
      </c>
      <c r="M1183" s="14" t="s">
        <v>7536</v>
      </c>
      <c r="N1183" s="16" t="s">
        <v>11979</v>
      </c>
      <c r="O1183" s="14" t="s">
        <v>7633</v>
      </c>
      <c r="P1183" s="14" t="s">
        <v>11980</v>
      </c>
      <c r="Q1183" s="16"/>
      <c r="R1183" s="14" t="s">
        <v>11981</v>
      </c>
      <c r="S1183" s="14" t="s">
        <v>11977</v>
      </c>
      <c r="T1183" s="15" t="n">
        <v>46290</v>
      </c>
      <c r="U1183" s="14" t="s">
        <v>168</v>
      </c>
    </row>
    <row r="1184" customFormat="false" ht="68.25" hidden="false" customHeight="true" outlineLevel="0" collapsed="false">
      <c r="A1184" s="14" t="str">
        <f aca="false">IF(B1184="","","ARG-"&amp;TEXT(ROW()-1,"0000"))</f>
        <v>ARG-1183</v>
      </c>
      <c r="B1184" s="14" t="s">
        <v>3521</v>
      </c>
      <c r="C1184" s="14" t="str">
        <f aca="false">IF(B1184="","",IF(LEFT(B1184,3)="INT","Intramuraal",IF(LEFT(B1184,3)="GVS","GVS","")))</f>
        <v>GVS</v>
      </c>
      <c r="D1184" s="14" t="str">
        <f aca="false">IF(B1184="","",IFERROR(INDEX(Intramuraal!$F:$F,MATCH(B1184,Intramuraal!$A:$A,0)),IFERROR(INDEX(GVS!$F:$F,MATCH(B1184,GVS!$A:$A,0)),"onbekend ID")))</f>
        <v>hydrocortison met gereguleerde afgifte (Plenadren®) bijnierschorsinsufficiëntie (bijnierschorshypofunctie)</v>
      </c>
      <c r="E1184" s="15" t="n">
        <f aca="false">IF(B1184="","",IFERROR(IF(INDEX(Intramuraal!$C:$C,MATCH(B1184,Intramuraal!$A:$A,0))="","",INDEX(Intramuraal!$C:$C,MATCH(B1184,Intramuraal!$A:$A,0))),IFERROR(IF(INDEX(GVS!$C:$C,MATCH(B1184,GVS!$A:$A,0))="","",INDEX(GVS!$C:$C,MATCH(B1184,GVS!$A:$A,0))),"")))</f>
        <v>42990</v>
      </c>
      <c r="F1184" s="14" t="str">
        <f aca="false">IF(B1184="","",IFERROR(IF(INDEX(Intramuraal!$J:$J,MATCH(B1184,Intramuraal!$A:$A,0))="","",INDEX(Intramuraal!$J:$J,MATCH(B1184,Intramuraal!$A:$A,0))),IFERROR(IF(INDEX(GVS!$J:$J,MATCH(B1184,GVS!$A:$A,0))="","",INDEX(GVS!$J:$J,MATCH(B1184,GVS!$A:$A,0))),"")))</f>
        <v>Stofwisseling / endocrinologie / zeldzaam</v>
      </c>
      <c r="G1184" s="14" t="str">
        <f aca="false">IF(B1184="","",IFERROR(IF(INDEX(Intramuraal!$N:$N,MATCH(B1184,Intramuraal!$A:$A,0))="","",INDEX(Intramuraal!$N:$N,MATCH(B1184,Intramuraal!$A:$A,0))),IFERROR(IF(INDEX(GVS!$N:$N,MATCH(B1184,GVS!$A:$A,0))="","",INDEX(GVS!$N:$N,MATCH(B1184,GVS!$A:$A,0))),"")))</f>
        <v>Niet-oncologisch (zie Indicatie)</v>
      </c>
      <c r="H1184" s="14" t="str">
        <f aca="false">IF(B1184="","",IFERROR(IF(INDEX(Intramuraal!$O:$O,MATCH(B1184,Intramuraal!$A:$A,0))="","",INDEX(Intramuraal!$O:$O,MATCH(B1184,Intramuraal!$A:$A,0))),IFERROR(IF(INDEX(GVS!$O:$O,MATCH(B1184,GVS!$A:$A,0))="","",INDEX(GVS!$O:$O,MATCH(B1184,GVS!$A:$A,0))),"")))</f>
        <v>1e lijn</v>
      </c>
      <c r="I1184" s="14" t="s">
        <v>7532</v>
      </c>
      <c r="J1184" s="14" t="s">
        <v>7673</v>
      </c>
      <c r="K1184" s="16" t="s">
        <v>11982</v>
      </c>
      <c r="L1184" s="14" t="s">
        <v>7549</v>
      </c>
      <c r="M1184" s="14" t="s">
        <v>7550</v>
      </c>
      <c r="N1184" s="16" t="s">
        <v>11983</v>
      </c>
      <c r="O1184" s="14" t="s">
        <v>7633</v>
      </c>
      <c r="P1184" s="14" t="s">
        <v>11984</v>
      </c>
      <c r="Q1184" s="16"/>
      <c r="R1184" s="14" t="s">
        <v>11985</v>
      </c>
      <c r="S1184" s="14" t="s">
        <v>11977</v>
      </c>
      <c r="T1184" s="15" t="n">
        <v>46290</v>
      </c>
      <c r="U1184" s="14" t="s">
        <v>168</v>
      </c>
    </row>
    <row r="1185" customFormat="false" ht="68.25" hidden="false" customHeight="true" outlineLevel="0" collapsed="false">
      <c r="A1185" s="14" t="str">
        <f aca="false">IF(B1185="","","ARG-"&amp;TEXT(ROW()-1,"0000"))</f>
        <v>ARG-1184</v>
      </c>
      <c r="B1185" s="14" t="s">
        <v>3535</v>
      </c>
      <c r="C1185" s="14" t="str">
        <f aca="false">IF(B1185="","",IF(LEFT(B1185,3)="INT","Intramuraal",IF(LEFT(B1185,3)="GVS","GVS","")))</f>
        <v>GVS</v>
      </c>
      <c r="D1185" s="14" t="str">
        <f aca="false">IF(B1185="","",IFERROR(INDEX(Intramuraal!$F:$F,MATCH(B1185,Intramuraal!$A:$A,0)),IFERROR(INDEX(GVS!$F:$F,MATCH(B1185,GVS!$A:$A,0)),"onbekend ID")))</f>
        <v>Trimbow® (aërosol combinatiepreparaat)</v>
      </c>
      <c r="E1185" s="15" t="n">
        <f aca="false">IF(B1185="","",IFERROR(IF(INDEX(Intramuraal!$C:$C,MATCH(B1185,Intramuraal!$A:$A,0))="","",INDEX(Intramuraal!$C:$C,MATCH(B1185,Intramuraal!$A:$A,0))),IFERROR(IF(INDEX(GVS!$C:$C,MATCH(B1185,GVS!$A:$A,0))="","",INDEX(GVS!$C:$C,MATCH(B1185,GVS!$A:$A,0))),"")))</f>
        <v>43017</v>
      </c>
      <c r="F1185" s="14" t="str">
        <f aca="false">IF(B1185="","",IFERROR(IF(INDEX(Intramuraal!$J:$J,MATCH(B1185,Intramuraal!$A:$A,0))="","",INDEX(Intramuraal!$J:$J,MATCH(B1185,Intramuraal!$A:$A,0))),IFERROR(IF(INDEX(GVS!$J:$J,MATCH(B1185,GVS!$A:$A,0))="","",INDEX(GVS!$J:$J,MATCH(B1185,GVS!$A:$A,0))),"")))</f>
        <v>Hart / vaat / long</v>
      </c>
      <c r="G1185" s="14" t="str">
        <f aca="false">IF(B1185="","",IFERROR(IF(INDEX(Intramuraal!$N:$N,MATCH(B1185,Intramuraal!$A:$A,0))="","",INDEX(Intramuraal!$N:$N,MATCH(B1185,Intramuraal!$A:$A,0))),IFERROR(IF(INDEX(GVS!$N:$N,MATCH(B1185,GVS!$A:$A,0))="","",INDEX(GVS!$N:$N,MATCH(B1185,GVS!$A:$A,0))),"")))</f>
        <v>Niet-oncologisch (zie Indicatie)</v>
      </c>
      <c r="H1185" s="14" t="str">
        <f aca="false">IF(B1185="","",IFERROR(IF(INDEX(Intramuraal!$O:$O,MATCH(B1185,Intramuraal!$A:$A,0))="","",INDEX(Intramuraal!$O:$O,MATCH(B1185,Intramuraal!$A:$A,0))),IFERROR(IF(INDEX(GVS!$O:$O,MATCH(B1185,GVS!$A:$A,0))="","",INDEX(GVS!$O:$O,MATCH(B1185,GVS!$A:$A,0))),"")))</f>
        <v>3e lijn of later</v>
      </c>
      <c r="I1185" s="14" t="s">
        <v>7580</v>
      </c>
      <c r="J1185" s="14" t="s">
        <v>7712</v>
      </c>
      <c r="K1185" s="16" t="s">
        <v>11986</v>
      </c>
      <c r="L1185" s="14" t="s">
        <v>7535</v>
      </c>
      <c r="M1185" s="14" t="s">
        <v>7536</v>
      </c>
      <c r="N1185" s="16" t="s">
        <v>11987</v>
      </c>
      <c r="O1185" s="14" t="s">
        <v>7607</v>
      </c>
      <c r="P1185" s="14" t="s">
        <v>11988</v>
      </c>
      <c r="Q1185" s="16"/>
      <c r="R1185" s="14" t="s">
        <v>11989</v>
      </c>
      <c r="S1185" s="14" t="s">
        <v>11977</v>
      </c>
      <c r="T1185" s="15" t="n">
        <v>46290</v>
      </c>
      <c r="U1185" s="14" t="s">
        <v>168</v>
      </c>
    </row>
    <row r="1186" customFormat="false" ht="90.75" hidden="false" customHeight="true" outlineLevel="0" collapsed="false">
      <c r="A1186" s="14" t="str">
        <f aca="false">IF(B1186="","","ARG-"&amp;TEXT(ROW()-1,"0000"))</f>
        <v>ARG-1185</v>
      </c>
      <c r="B1186" s="14" t="s">
        <v>3566</v>
      </c>
      <c r="C1186" s="14" t="str">
        <f aca="false">IF(B1186="","",IF(LEFT(B1186,3)="INT","Intramuraal",IF(LEFT(B1186,3)="GVS","GVS","")))</f>
        <v>GVS</v>
      </c>
      <c r="D1186" s="14" t="str">
        <f aca="false">IF(B1186="","",IFERROR(INDEX(Intramuraal!$F:$F,MATCH(B1186,Intramuraal!$A:$A,0)),IFERROR(INDEX(GVS!$F:$F,MATCH(B1186,GVS!$A:$A,0)),"onbekend ID")))</f>
        <v>idebenon (Raxone®)</v>
      </c>
      <c r="E1186" s="15" t="n">
        <f aca="false">IF(B1186="","",IFERROR(IF(INDEX(Intramuraal!$C:$C,MATCH(B1186,Intramuraal!$A:$A,0))="","",INDEX(Intramuraal!$C:$C,MATCH(B1186,Intramuraal!$A:$A,0))),IFERROR(IF(INDEX(GVS!$C:$C,MATCH(B1186,GVS!$A:$A,0))="","",INDEX(GVS!$C:$C,MATCH(B1186,GVS!$A:$A,0))),"")))</f>
        <v>43028</v>
      </c>
      <c r="F1186" s="14" t="str">
        <f aca="false">IF(B1186="","",IFERROR(IF(INDEX(Intramuraal!$J:$J,MATCH(B1186,Intramuraal!$A:$A,0))="","",INDEX(Intramuraal!$J:$J,MATCH(B1186,Intramuraal!$A:$A,0))),IFERROR(IF(INDEX(GVS!$J:$J,MATCH(B1186,GVS!$A:$A,0))="","",INDEX(GVS!$J:$J,MATCH(B1186,GVS!$A:$A,0))),"")))</f>
        <v>Neurologie</v>
      </c>
      <c r="G1186" s="14" t="str">
        <f aca="false">IF(B1186="","",IFERROR(IF(INDEX(Intramuraal!$N:$N,MATCH(B1186,Intramuraal!$A:$A,0))="","",INDEX(Intramuraal!$N:$N,MATCH(B1186,Intramuraal!$A:$A,0))),IFERROR(IF(INDEX(GVS!$N:$N,MATCH(B1186,GVS!$A:$A,0))="","",INDEX(GVS!$N:$N,MATCH(B1186,GVS!$A:$A,0))),"")))</f>
        <v>Niet-oncologisch (zie Indicatie)</v>
      </c>
      <c r="H1186" s="14" t="str">
        <f aca="false">IF(B1186="","",IFERROR(IF(INDEX(Intramuraal!$O:$O,MATCH(B1186,Intramuraal!$A:$A,0))="","",INDEX(Intramuraal!$O:$O,MATCH(B1186,Intramuraal!$A:$A,0))),IFERROR(IF(INDEX(GVS!$O:$O,MATCH(B1186,GVS!$A:$A,0))="","",INDEX(GVS!$O:$O,MATCH(B1186,GVS!$A:$A,0))),"")))</f>
        <v>1e lijn</v>
      </c>
      <c r="I1186" s="14" t="s">
        <v>7532</v>
      </c>
      <c r="J1186" s="14" t="s">
        <v>7599</v>
      </c>
      <c r="K1186" s="16" t="s">
        <v>11990</v>
      </c>
      <c r="L1186" s="14" t="s">
        <v>7549</v>
      </c>
      <c r="M1186" s="14" t="s">
        <v>7536</v>
      </c>
      <c r="N1186" s="16" t="s">
        <v>11991</v>
      </c>
      <c r="O1186" s="14" t="s">
        <v>7633</v>
      </c>
      <c r="P1186" s="14" t="s">
        <v>11992</v>
      </c>
      <c r="Q1186" s="16"/>
      <c r="R1186" s="14" t="s">
        <v>11993</v>
      </c>
      <c r="S1186" s="14" t="s">
        <v>11977</v>
      </c>
      <c r="T1186" s="15" t="n">
        <v>46290</v>
      </c>
      <c r="U1186" s="14" t="s">
        <v>168</v>
      </c>
    </row>
    <row r="1187" customFormat="false" ht="90.75" hidden="false" customHeight="true" outlineLevel="0" collapsed="false">
      <c r="A1187" s="14" t="str">
        <f aca="false">IF(B1187="","","ARG-"&amp;TEXT(ROW()-1,"0000"))</f>
        <v>ARG-1186</v>
      </c>
      <c r="B1187" s="14" t="s">
        <v>3566</v>
      </c>
      <c r="C1187" s="14" t="str">
        <f aca="false">IF(B1187="","",IF(LEFT(B1187,3)="INT","Intramuraal",IF(LEFT(B1187,3)="GVS","GVS","")))</f>
        <v>GVS</v>
      </c>
      <c r="D1187" s="14" t="str">
        <f aca="false">IF(B1187="","",IFERROR(INDEX(Intramuraal!$F:$F,MATCH(B1187,Intramuraal!$A:$A,0)),IFERROR(INDEX(GVS!$F:$F,MATCH(B1187,GVS!$A:$A,0)),"onbekend ID")))</f>
        <v>idebenon (Raxone®)</v>
      </c>
      <c r="E1187" s="15" t="n">
        <f aca="false">IF(B1187="","",IFERROR(IF(INDEX(Intramuraal!$C:$C,MATCH(B1187,Intramuraal!$A:$A,0))="","",INDEX(Intramuraal!$C:$C,MATCH(B1187,Intramuraal!$A:$A,0))),IFERROR(IF(INDEX(GVS!$C:$C,MATCH(B1187,GVS!$A:$A,0))="","",INDEX(GVS!$C:$C,MATCH(B1187,GVS!$A:$A,0))),"")))</f>
        <v>43028</v>
      </c>
      <c r="F1187" s="14" t="str">
        <f aca="false">IF(B1187="","",IFERROR(IF(INDEX(Intramuraal!$J:$J,MATCH(B1187,Intramuraal!$A:$A,0))="","",INDEX(Intramuraal!$J:$J,MATCH(B1187,Intramuraal!$A:$A,0))),IFERROR(IF(INDEX(GVS!$J:$J,MATCH(B1187,GVS!$A:$A,0))="","",INDEX(GVS!$J:$J,MATCH(B1187,GVS!$A:$A,0))),"")))</f>
        <v>Neurologie</v>
      </c>
      <c r="G1187" s="14" t="str">
        <f aca="false">IF(B1187="","",IFERROR(IF(INDEX(Intramuraal!$N:$N,MATCH(B1187,Intramuraal!$A:$A,0))="","",INDEX(Intramuraal!$N:$N,MATCH(B1187,Intramuraal!$A:$A,0))),IFERROR(IF(INDEX(GVS!$N:$N,MATCH(B1187,GVS!$A:$A,0))="","",INDEX(GVS!$N:$N,MATCH(B1187,GVS!$A:$A,0))),"")))</f>
        <v>Niet-oncologisch (zie Indicatie)</v>
      </c>
      <c r="H1187" s="14" t="str">
        <f aca="false">IF(B1187="","",IFERROR(IF(INDEX(Intramuraal!$O:$O,MATCH(B1187,Intramuraal!$A:$A,0))="","",INDEX(Intramuraal!$O:$O,MATCH(B1187,Intramuraal!$A:$A,0))),IFERROR(IF(INDEX(GVS!$O:$O,MATCH(B1187,GVS!$A:$A,0))="","",INDEX(GVS!$O:$O,MATCH(B1187,GVS!$A:$A,0))),"")))</f>
        <v>1e lijn</v>
      </c>
      <c r="I1187" s="14" t="s">
        <v>7574</v>
      </c>
      <c r="J1187" s="14" t="s">
        <v>7575</v>
      </c>
      <c r="K1187" s="16" t="s">
        <v>11994</v>
      </c>
      <c r="L1187" s="14" t="s">
        <v>7566</v>
      </c>
      <c r="M1187" s="14" t="s">
        <v>7536</v>
      </c>
      <c r="N1187" s="16" t="s">
        <v>11995</v>
      </c>
      <c r="O1187" s="14" t="s">
        <v>7607</v>
      </c>
      <c r="P1187" s="14" t="s">
        <v>11996</v>
      </c>
      <c r="Q1187" s="16"/>
      <c r="R1187" s="14" t="s">
        <v>11997</v>
      </c>
      <c r="S1187" s="14" t="s">
        <v>11977</v>
      </c>
      <c r="T1187" s="15" t="n">
        <v>46290</v>
      </c>
      <c r="U1187" s="14" t="s">
        <v>168</v>
      </c>
    </row>
    <row r="1188" customFormat="false" ht="79.5" hidden="false" customHeight="true" outlineLevel="0" collapsed="false">
      <c r="A1188" s="14" t="str">
        <f aca="false">IF(B1188="","","ARG-"&amp;TEXT(ROW()-1,"0000"))</f>
        <v>ARG-1187</v>
      </c>
      <c r="B1188" s="14" t="s">
        <v>3584</v>
      </c>
      <c r="C1188" s="14" t="str">
        <f aca="false">IF(B1188="","",IF(LEFT(B1188,3)="INT","Intramuraal",IF(LEFT(B1188,3)="GVS","GVS","")))</f>
        <v>GVS</v>
      </c>
      <c r="D1188" s="14" t="str">
        <f aca="false">IF(B1188="","",IFERROR(INDEX(Intramuraal!$F:$F,MATCH(B1188,Intramuraal!$A:$A,0)),IFERROR(INDEX(GVS!$F:$F,MATCH(B1188,GVS!$A:$A,0)),"onbekend ID")))</f>
        <v>FNA product hydrocortison vaselinecrème DMB 1%</v>
      </c>
      <c r="E1188" s="15" t="n">
        <f aca="false">IF(B1188="","",IFERROR(IF(INDEX(Intramuraal!$C:$C,MATCH(B1188,Intramuraal!$A:$A,0))="","",INDEX(Intramuraal!$C:$C,MATCH(B1188,Intramuraal!$A:$A,0))),IFERROR(IF(INDEX(GVS!$C:$C,MATCH(B1188,GVS!$A:$A,0))="","",INDEX(GVS!$C:$C,MATCH(B1188,GVS!$A:$A,0))),"")))</f>
        <v>43067</v>
      </c>
      <c r="F1188" s="14" t="str">
        <f aca="false">IF(B1188="","",IFERROR(IF(INDEX(Intramuraal!$J:$J,MATCH(B1188,Intramuraal!$A:$A,0))="","",INDEX(Intramuraal!$J:$J,MATCH(B1188,Intramuraal!$A:$A,0))),IFERROR(IF(INDEX(GVS!$J:$J,MATCH(B1188,GVS!$A:$A,0))="","",INDEX(GVS!$J:$J,MATCH(B1188,GVS!$A:$A,0))),"")))</f>
        <v>Infectieziekten</v>
      </c>
      <c r="G1188" s="14" t="str">
        <f aca="false">IF(B1188="","",IFERROR(IF(INDEX(Intramuraal!$N:$N,MATCH(B1188,Intramuraal!$A:$A,0))="","",INDEX(Intramuraal!$N:$N,MATCH(B1188,Intramuraal!$A:$A,0))),IFERROR(IF(INDEX(GVS!$N:$N,MATCH(B1188,GVS!$A:$A,0))="","",INDEX(GVS!$N:$N,MATCH(B1188,GVS!$A:$A,0))),"")))</f>
        <v>Niet-oncologisch (zie Indicatie)</v>
      </c>
      <c r="H1188" s="14" t="str">
        <f aca="false">IF(B1188="","",IFERROR(IF(INDEX(Intramuraal!$O:$O,MATCH(B1188,Intramuraal!$A:$A,0))="","",INDEX(Intramuraal!$O:$O,MATCH(B1188,Intramuraal!$A:$A,0))),IFERROR(IF(INDEX(GVS!$O:$O,MATCH(B1188,GVS!$A:$A,0))="","",INDEX(GVS!$O:$O,MATCH(B1188,GVS!$A:$A,0))),"")))</f>
        <v>1e lijn</v>
      </c>
      <c r="I1188" s="14" t="s">
        <v>7570</v>
      </c>
      <c r="J1188" s="14" t="s">
        <v>10625</v>
      </c>
      <c r="K1188" s="16" t="s">
        <v>11998</v>
      </c>
      <c r="L1188" s="14" t="s">
        <v>7535</v>
      </c>
      <c r="M1188" s="14" t="s">
        <v>7536</v>
      </c>
      <c r="N1188" s="16" t="s">
        <v>11999</v>
      </c>
      <c r="O1188" s="14" t="s">
        <v>7607</v>
      </c>
      <c r="P1188" s="14" t="s">
        <v>12000</v>
      </c>
      <c r="Q1188" s="16"/>
      <c r="R1188" s="14" t="s">
        <v>12001</v>
      </c>
      <c r="S1188" s="14" t="s">
        <v>11977</v>
      </c>
      <c r="T1188" s="15" t="n">
        <v>46290</v>
      </c>
      <c r="U1188" s="14" t="s">
        <v>168</v>
      </c>
    </row>
    <row r="1189" customFormat="false" ht="90.75" hidden="false" customHeight="true" outlineLevel="0" collapsed="false">
      <c r="A1189" s="14" t="str">
        <f aca="false">IF(B1189="","","ARG-"&amp;TEXT(ROW()-1,"0000"))</f>
        <v>ARG-1188</v>
      </c>
      <c r="B1189" s="14" t="s">
        <v>3599</v>
      </c>
      <c r="C1189" s="14" t="str">
        <f aca="false">IF(B1189="","",IF(LEFT(B1189,3)="INT","Intramuraal",IF(LEFT(B1189,3)="GVS","GVS","")))</f>
        <v>GVS</v>
      </c>
      <c r="D1189" s="14" t="str">
        <f aca="false">IF(B1189="","",IFERROR(INDEX(Intramuraal!$F:$F,MATCH(B1189,Intramuraal!$A:$A,0)),IFERROR(INDEX(GVS!$F:$F,MATCH(B1189,GVS!$A:$A,0)),"onbekend ID")))</f>
        <v>FNA producten zure oordruppels hydrocortison Tiofarma en zure oordruppels triamcinolonacetonide Tiofarma</v>
      </c>
      <c r="E1189" s="15" t="n">
        <f aca="false">IF(B1189="","",IFERROR(IF(INDEX(Intramuraal!$C:$C,MATCH(B1189,Intramuraal!$A:$A,0))="","",INDEX(Intramuraal!$C:$C,MATCH(B1189,Intramuraal!$A:$A,0))),IFERROR(IF(INDEX(GVS!$C:$C,MATCH(B1189,GVS!$A:$A,0))="","",INDEX(GVS!$C:$C,MATCH(B1189,GVS!$A:$A,0))),"")))</f>
        <v>43067</v>
      </c>
      <c r="F1189" s="14" t="str">
        <f aca="false">IF(B1189="","",IFERROR(IF(INDEX(Intramuraal!$J:$J,MATCH(B1189,Intramuraal!$A:$A,0))="","",INDEX(Intramuraal!$J:$J,MATCH(B1189,Intramuraal!$A:$A,0))),IFERROR(IF(INDEX(GVS!$J:$J,MATCH(B1189,GVS!$A:$A,0))="","",INDEX(GVS!$J:$J,MATCH(B1189,GVS!$A:$A,0))),"")))</f>
        <v>Overig</v>
      </c>
      <c r="G1189" s="14" t="str">
        <f aca="false">IF(B1189="","",IFERROR(IF(INDEX(Intramuraal!$N:$N,MATCH(B1189,Intramuraal!$A:$A,0))="","",INDEX(Intramuraal!$N:$N,MATCH(B1189,Intramuraal!$A:$A,0))),IFERROR(IF(INDEX(GVS!$N:$N,MATCH(B1189,GVS!$A:$A,0))="","",INDEX(GVS!$N:$N,MATCH(B1189,GVS!$A:$A,0))),"")))</f>
        <v>Niet-oncologisch (zie Indicatie)</v>
      </c>
      <c r="H1189" s="14" t="str">
        <f aca="false">IF(B1189="","",IFERROR(IF(INDEX(Intramuraal!$O:$O,MATCH(B1189,Intramuraal!$A:$A,0))="","",INDEX(Intramuraal!$O:$O,MATCH(B1189,Intramuraal!$A:$A,0))),IFERROR(IF(INDEX(GVS!$O:$O,MATCH(B1189,GVS!$A:$A,0))="","",INDEX(GVS!$O:$O,MATCH(B1189,GVS!$A:$A,0))),"")))</f>
        <v>1e lijn</v>
      </c>
      <c r="I1189" s="14" t="s">
        <v>7532</v>
      </c>
      <c r="J1189" s="14" t="s">
        <v>7564</v>
      </c>
      <c r="K1189" s="16" t="s">
        <v>12002</v>
      </c>
      <c r="L1189" s="14" t="s">
        <v>7535</v>
      </c>
      <c r="M1189" s="14" t="s">
        <v>7536</v>
      </c>
      <c r="N1189" s="16" t="s">
        <v>12003</v>
      </c>
      <c r="O1189" s="14" t="s">
        <v>7607</v>
      </c>
      <c r="P1189" s="14" t="s">
        <v>12004</v>
      </c>
      <c r="Q1189" s="16"/>
      <c r="R1189" s="14" t="s">
        <v>12005</v>
      </c>
      <c r="S1189" s="14" t="s">
        <v>11977</v>
      </c>
      <c r="T1189" s="15" t="n">
        <v>46290</v>
      </c>
      <c r="U1189" s="14" t="s">
        <v>168</v>
      </c>
    </row>
    <row r="1190" customFormat="false" ht="79.5" hidden="false" customHeight="true" outlineLevel="0" collapsed="false">
      <c r="A1190" s="14" t="str">
        <f aca="false">IF(B1190="","","ARG-"&amp;TEXT(ROW()-1,"0000"))</f>
        <v>ARG-1189</v>
      </c>
      <c r="B1190" s="14" t="s">
        <v>3635</v>
      </c>
      <c r="C1190" s="14" t="str">
        <f aca="false">IF(B1190="","",IF(LEFT(B1190,3)="INT","Intramuraal",IF(LEFT(B1190,3)="GVS","GVS","")))</f>
        <v>GVS</v>
      </c>
      <c r="D1190" s="14" t="str">
        <f aca="false">IF(B1190="","",IFERROR(INDEX(Intramuraal!$F:$F,MATCH(B1190,Intramuraal!$A:$A,0)),IFERROR(INDEX(GVS!$F:$F,MATCH(B1190,GVS!$A:$A,0)),"onbekend ID")))</f>
        <v>viskeuze cysteamine oogdruppels (Cystadrops®)</v>
      </c>
      <c r="E1190" s="15" t="n">
        <f aca="false">IF(B1190="","",IFERROR(IF(INDEX(Intramuraal!$C:$C,MATCH(B1190,Intramuraal!$A:$A,0))="","",INDEX(Intramuraal!$C:$C,MATCH(B1190,Intramuraal!$A:$A,0))),IFERROR(IF(INDEX(GVS!$C:$C,MATCH(B1190,GVS!$A:$A,0))="","",INDEX(GVS!$C:$C,MATCH(B1190,GVS!$A:$A,0))),"")))</f>
        <v>43104</v>
      </c>
      <c r="F1190" s="14" t="str">
        <f aca="false">IF(B1190="","",IFERROR(IF(INDEX(Intramuraal!$J:$J,MATCH(B1190,Intramuraal!$A:$A,0))="","",INDEX(Intramuraal!$J:$J,MATCH(B1190,Intramuraal!$A:$A,0))),IFERROR(IF(INDEX(GVS!$J:$J,MATCH(B1190,GVS!$A:$A,0))="","",INDEX(GVS!$J:$J,MATCH(B1190,GVS!$A:$A,0))),"")))</f>
        <v>Oogheelkunde</v>
      </c>
      <c r="G1190" s="14" t="str">
        <f aca="false">IF(B1190="","",IFERROR(IF(INDEX(Intramuraal!$N:$N,MATCH(B1190,Intramuraal!$A:$A,0))="","",INDEX(Intramuraal!$N:$N,MATCH(B1190,Intramuraal!$A:$A,0))),IFERROR(IF(INDEX(GVS!$N:$N,MATCH(B1190,GVS!$A:$A,0))="","",INDEX(GVS!$N:$N,MATCH(B1190,GVS!$A:$A,0))),"")))</f>
        <v>Niet-oncologisch (zie Indicatie)</v>
      </c>
      <c r="H1190" s="14" t="str">
        <f aca="false">IF(B1190="","",IFERROR(IF(INDEX(Intramuraal!$O:$O,MATCH(B1190,Intramuraal!$A:$A,0))="","",INDEX(Intramuraal!$O:$O,MATCH(B1190,Intramuraal!$A:$A,0))),IFERROR(IF(INDEX(GVS!$O:$O,MATCH(B1190,GVS!$A:$A,0))="","",INDEX(GVS!$O:$O,MATCH(B1190,GVS!$A:$A,0))),"")))</f>
        <v>1e lijn</v>
      </c>
      <c r="I1190" s="14" t="s">
        <v>7532</v>
      </c>
      <c r="J1190" s="14" t="s">
        <v>7564</v>
      </c>
      <c r="K1190" s="16" t="s">
        <v>12006</v>
      </c>
      <c r="L1190" s="14" t="s">
        <v>7566</v>
      </c>
      <c r="M1190" s="14" t="s">
        <v>7536</v>
      </c>
      <c r="N1190" s="16" t="s">
        <v>12007</v>
      </c>
      <c r="O1190" s="14" t="s">
        <v>7607</v>
      </c>
      <c r="P1190" s="14" t="s">
        <v>12008</v>
      </c>
      <c r="Q1190" s="16"/>
      <c r="R1190" s="14" t="s">
        <v>12009</v>
      </c>
      <c r="S1190" s="14" t="s">
        <v>12010</v>
      </c>
      <c r="T1190" s="15" t="n">
        <v>46290</v>
      </c>
      <c r="U1190" s="14" t="s">
        <v>168</v>
      </c>
    </row>
    <row r="1191" customFormat="false" ht="57" hidden="false" customHeight="true" outlineLevel="0" collapsed="false">
      <c r="A1191" s="14" t="str">
        <f aca="false">IF(B1191="","","ARG-"&amp;TEXT(ROW()-1,"0000"))</f>
        <v>ARG-1190</v>
      </c>
      <c r="B1191" s="14" t="s">
        <v>3635</v>
      </c>
      <c r="C1191" s="14" t="str">
        <f aca="false">IF(B1191="","",IF(LEFT(B1191,3)="INT","Intramuraal",IF(LEFT(B1191,3)="GVS","GVS","")))</f>
        <v>GVS</v>
      </c>
      <c r="D1191" s="14" t="str">
        <f aca="false">IF(B1191="","",IFERROR(INDEX(Intramuraal!$F:$F,MATCH(B1191,Intramuraal!$A:$A,0)),IFERROR(INDEX(GVS!$F:$F,MATCH(B1191,GVS!$A:$A,0)),"onbekend ID")))</f>
        <v>viskeuze cysteamine oogdruppels (Cystadrops®)</v>
      </c>
      <c r="E1191" s="15" t="n">
        <f aca="false">IF(B1191="","",IFERROR(IF(INDEX(Intramuraal!$C:$C,MATCH(B1191,Intramuraal!$A:$A,0))="","",INDEX(Intramuraal!$C:$C,MATCH(B1191,Intramuraal!$A:$A,0))),IFERROR(IF(INDEX(GVS!$C:$C,MATCH(B1191,GVS!$A:$A,0))="","",INDEX(GVS!$C:$C,MATCH(B1191,GVS!$A:$A,0))),"")))</f>
        <v>43104</v>
      </c>
      <c r="F1191" s="14" t="str">
        <f aca="false">IF(B1191="","",IFERROR(IF(INDEX(Intramuraal!$J:$J,MATCH(B1191,Intramuraal!$A:$A,0))="","",INDEX(Intramuraal!$J:$J,MATCH(B1191,Intramuraal!$A:$A,0))),IFERROR(IF(INDEX(GVS!$J:$J,MATCH(B1191,GVS!$A:$A,0))="","",INDEX(GVS!$J:$J,MATCH(B1191,GVS!$A:$A,0))),"")))</f>
        <v>Oogheelkunde</v>
      </c>
      <c r="G1191" s="14" t="str">
        <f aca="false">IF(B1191="","",IFERROR(IF(INDEX(Intramuraal!$N:$N,MATCH(B1191,Intramuraal!$A:$A,0))="","",INDEX(Intramuraal!$N:$N,MATCH(B1191,Intramuraal!$A:$A,0))),IFERROR(IF(INDEX(GVS!$N:$N,MATCH(B1191,GVS!$A:$A,0))="","",INDEX(GVS!$N:$N,MATCH(B1191,GVS!$A:$A,0))),"")))</f>
        <v>Niet-oncologisch (zie Indicatie)</v>
      </c>
      <c r="H1191" s="14" t="str">
        <f aca="false">IF(B1191="","",IFERROR(IF(INDEX(Intramuraal!$O:$O,MATCH(B1191,Intramuraal!$A:$A,0))="","",INDEX(Intramuraal!$O:$O,MATCH(B1191,Intramuraal!$A:$A,0))),IFERROR(IF(INDEX(GVS!$O:$O,MATCH(B1191,GVS!$A:$A,0))="","",INDEX(GVS!$O:$O,MATCH(B1191,GVS!$A:$A,0))),"")))</f>
        <v>1e lijn</v>
      </c>
      <c r="I1191" s="14" t="s">
        <v>7580</v>
      </c>
      <c r="J1191" s="14" t="s">
        <v>7604</v>
      </c>
      <c r="K1191" s="16" t="s">
        <v>12011</v>
      </c>
      <c r="L1191" s="14" t="s">
        <v>7549</v>
      </c>
      <c r="M1191" s="14" t="s">
        <v>7543</v>
      </c>
      <c r="N1191" s="16" t="s">
        <v>12012</v>
      </c>
      <c r="O1191" s="14" t="s">
        <v>7607</v>
      </c>
      <c r="P1191" s="14" t="s">
        <v>12013</v>
      </c>
      <c r="Q1191" s="16"/>
      <c r="R1191" s="14" t="s">
        <v>12014</v>
      </c>
      <c r="S1191" s="14" t="s">
        <v>12010</v>
      </c>
      <c r="T1191" s="15" t="n">
        <v>46290</v>
      </c>
      <c r="U1191" s="14" t="s">
        <v>168</v>
      </c>
    </row>
    <row r="1192" customFormat="false" ht="68.25" hidden="false" customHeight="true" outlineLevel="0" collapsed="false">
      <c r="A1192" s="14" t="str">
        <f aca="false">IF(B1192="","","ARG-"&amp;TEXT(ROW()-1,"0000"))</f>
        <v>ARG-1191</v>
      </c>
      <c r="B1192" s="14" t="s">
        <v>3666</v>
      </c>
      <c r="C1192" s="14" t="str">
        <f aca="false">IF(B1192="","",IF(LEFT(B1192,3)="INT","Intramuraal",IF(LEFT(B1192,3)="GVS","GVS","")))</f>
        <v>GVS</v>
      </c>
      <c r="D1192" s="14" t="str">
        <f aca="false">IF(B1192="","",IFERROR(INDEX(Intramuraal!$F:$F,MATCH(B1192,Intramuraal!$A:$A,0)),IFERROR(INDEX(GVS!$F:$F,MATCH(B1192,GVS!$A:$A,0)),"onbekend ID")))</f>
        <v>evolocumab (Repatha®) aanpassing bijlage 2 voorwaarden</v>
      </c>
      <c r="E1192" s="15" t="n">
        <f aca="false">IF(B1192="","",IFERROR(IF(INDEX(Intramuraal!$C:$C,MATCH(B1192,Intramuraal!$A:$A,0))="","",INDEX(Intramuraal!$C:$C,MATCH(B1192,Intramuraal!$A:$A,0))),IFERROR(IF(INDEX(GVS!$C:$C,MATCH(B1192,GVS!$A:$A,0))="","",INDEX(GVS!$C:$C,MATCH(B1192,GVS!$A:$A,0))),"")))</f>
        <v>43118</v>
      </c>
      <c r="F1192" s="14" t="str">
        <f aca="false">IF(B1192="","",IFERROR(IF(INDEX(Intramuraal!$J:$J,MATCH(B1192,Intramuraal!$A:$A,0))="","",INDEX(Intramuraal!$J:$J,MATCH(B1192,Intramuraal!$A:$A,0))),IFERROR(IF(INDEX(GVS!$J:$J,MATCH(B1192,GVS!$A:$A,0))="","",INDEX(GVS!$J:$J,MATCH(B1192,GVS!$A:$A,0))),"")))</f>
        <v>Overig</v>
      </c>
      <c r="G1192" s="14" t="str">
        <f aca="false">IF(B1192="","",IFERROR(IF(INDEX(Intramuraal!$N:$N,MATCH(B1192,Intramuraal!$A:$A,0))="","",INDEX(Intramuraal!$N:$N,MATCH(B1192,Intramuraal!$A:$A,0))),IFERROR(IF(INDEX(GVS!$N:$N,MATCH(B1192,GVS!$A:$A,0))="","",INDEX(GVS!$N:$N,MATCH(B1192,GVS!$A:$A,0))),"")))</f>
        <v>Niet-oncologisch (zie Indicatie)</v>
      </c>
      <c r="H1192" s="14" t="str">
        <f aca="false">IF(B1192="","",IFERROR(IF(INDEX(Intramuraal!$O:$O,MATCH(B1192,Intramuraal!$A:$A,0))="","",INDEX(Intramuraal!$O:$O,MATCH(B1192,Intramuraal!$A:$A,0))),IFERROR(IF(INDEX(GVS!$O:$O,MATCH(B1192,GVS!$A:$A,0))="","",INDEX(GVS!$O:$O,MATCH(B1192,GVS!$A:$A,0))),"")))</f>
        <v>3e lijn of later</v>
      </c>
      <c r="I1192" s="14" t="s">
        <v>7570</v>
      </c>
      <c r="J1192" s="14" t="s">
        <v>2691</v>
      </c>
      <c r="K1192" s="16" t="s">
        <v>12015</v>
      </c>
      <c r="L1192" s="14" t="s">
        <v>7566</v>
      </c>
      <c r="M1192" s="14" t="s">
        <v>7536</v>
      </c>
      <c r="N1192" s="16" t="s">
        <v>12016</v>
      </c>
      <c r="O1192" s="14" t="s">
        <v>7607</v>
      </c>
      <c r="P1192" s="14" t="s">
        <v>12017</v>
      </c>
      <c r="Q1192" s="16"/>
      <c r="R1192" s="14" t="s">
        <v>12018</v>
      </c>
      <c r="S1192" s="14" t="s">
        <v>12010</v>
      </c>
      <c r="T1192" s="15" t="n">
        <v>46290</v>
      </c>
      <c r="U1192" s="14" t="s">
        <v>168</v>
      </c>
    </row>
    <row r="1193" customFormat="false" ht="79.5" hidden="false" customHeight="true" outlineLevel="0" collapsed="false">
      <c r="A1193" s="14" t="str">
        <f aca="false">IF(B1193="","","ARG-"&amp;TEXT(ROW()-1,"0000"))</f>
        <v>ARG-1192</v>
      </c>
      <c r="B1193" s="14" t="s">
        <v>3679</v>
      </c>
      <c r="C1193" s="14" t="str">
        <f aca="false">IF(B1193="","",IF(LEFT(B1193,3)="INT","Intramuraal",IF(LEFT(B1193,3)="GVS","GVS","")))</f>
        <v>GVS</v>
      </c>
      <c r="D1193" s="14" t="str">
        <f aca="false">IF(B1193="","",IFERROR(INDEX(Intramuraal!$F:$F,MATCH(B1193,Intramuraal!$A:$A,0)),IFERROR(INDEX(GVS!$F:$F,MATCH(B1193,GVS!$A:$A,0)),"onbekend ID")))</f>
        <v>cladribine (Mavenclad®)</v>
      </c>
      <c r="E1193" s="15" t="n">
        <f aca="false">IF(B1193="","",IFERROR(IF(INDEX(Intramuraal!$C:$C,MATCH(B1193,Intramuraal!$A:$A,0))="","",INDEX(Intramuraal!$C:$C,MATCH(B1193,Intramuraal!$A:$A,0))),IFERROR(IF(INDEX(GVS!$C:$C,MATCH(B1193,GVS!$A:$A,0))="","",INDEX(GVS!$C:$C,MATCH(B1193,GVS!$A:$A,0))),"")))</f>
        <v>43124</v>
      </c>
      <c r="F1193" s="14" t="str">
        <f aca="false">IF(B1193="","",IFERROR(IF(INDEX(Intramuraal!$J:$J,MATCH(B1193,Intramuraal!$A:$A,0))="","",INDEX(Intramuraal!$J:$J,MATCH(B1193,Intramuraal!$A:$A,0))),IFERROR(IF(INDEX(GVS!$J:$J,MATCH(B1193,GVS!$A:$A,0))="","",INDEX(GVS!$J:$J,MATCH(B1193,GVS!$A:$A,0))),"")))</f>
        <v>Neurologie</v>
      </c>
      <c r="G1193" s="14" t="str">
        <f aca="false">IF(B1193="","",IFERROR(IF(INDEX(Intramuraal!$N:$N,MATCH(B1193,Intramuraal!$A:$A,0))="","",INDEX(Intramuraal!$N:$N,MATCH(B1193,Intramuraal!$A:$A,0))),IFERROR(IF(INDEX(GVS!$N:$N,MATCH(B1193,GVS!$A:$A,0))="","",INDEX(GVS!$N:$N,MATCH(B1193,GVS!$A:$A,0))),"")))</f>
        <v>Niet-oncologisch (zie Indicatie)</v>
      </c>
      <c r="H1193" s="14" t="str">
        <f aca="false">IF(B1193="","",IFERROR(IF(INDEX(Intramuraal!$O:$O,MATCH(B1193,Intramuraal!$A:$A,0))="","",INDEX(Intramuraal!$O:$O,MATCH(B1193,Intramuraal!$A:$A,0))),IFERROR(IF(INDEX(GVS!$O:$O,MATCH(B1193,GVS!$A:$A,0))="","",INDEX(GVS!$O:$O,MATCH(B1193,GVS!$A:$A,0))),"")))</f>
        <v>2e lijn</v>
      </c>
      <c r="I1193" s="14" t="s">
        <v>7532</v>
      </c>
      <c r="J1193" s="14" t="s">
        <v>7533</v>
      </c>
      <c r="K1193" s="16" t="s">
        <v>12019</v>
      </c>
      <c r="L1193" s="14" t="s">
        <v>7535</v>
      </c>
      <c r="M1193" s="14" t="s">
        <v>7536</v>
      </c>
      <c r="N1193" s="16" t="s">
        <v>12020</v>
      </c>
      <c r="O1193" s="14" t="s">
        <v>7607</v>
      </c>
      <c r="P1193" s="14" t="s">
        <v>12021</v>
      </c>
      <c r="Q1193" s="16"/>
      <c r="R1193" s="14" t="s">
        <v>12022</v>
      </c>
      <c r="S1193" s="14" t="s">
        <v>12010</v>
      </c>
      <c r="T1193" s="15" t="n">
        <v>46290</v>
      </c>
      <c r="U1193" s="14" t="s">
        <v>168</v>
      </c>
    </row>
    <row r="1194" customFormat="false" ht="57" hidden="false" customHeight="true" outlineLevel="0" collapsed="false">
      <c r="A1194" s="14" t="str">
        <f aca="false">IF(B1194="","","ARG-"&amp;TEXT(ROW()-1,"0000"))</f>
        <v>ARG-1193</v>
      </c>
      <c r="B1194" s="14" t="s">
        <v>3694</v>
      </c>
      <c r="C1194" s="14" t="str">
        <f aca="false">IF(B1194="","",IF(LEFT(B1194,3)="INT","Intramuraal",IF(LEFT(B1194,3)="GVS","GVS","")))</f>
        <v>GVS</v>
      </c>
      <c r="D1194" s="14" t="str">
        <f aca="false">IF(B1194="","",IFERROR(INDEX(Intramuraal!$F:$F,MATCH(B1194,Intramuraal!$A:$A,0)),IFERROR(INDEX(GVS!$F:$F,MATCH(B1194,GVS!$A:$A,0)),"onbekend ID")))</f>
        <v>Trelegy Ellipta®</v>
      </c>
      <c r="E1194" s="15" t="n">
        <f aca="false">IF(B1194="","",IFERROR(IF(INDEX(Intramuraal!$C:$C,MATCH(B1194,Intramuraal!$A:$A,0))="","",INDEX(Intramuraal!$C:$C,MATCH(B1194,Intramuraal!$A:$A,0))),IFERROR(IF(INDEX(GVS!$C:$C,MATCH(B1194,GVS!$A:$A,0))="","",INDEX(GVS!$C:$C,MATCH(B1194,GVS!$A:$A,0))),"")))</f>
        <v>43137</v>
      </c>
      <c r="F1194" s="14" t="str">
        <f aca="false">IF(B1194="","",IFERROR(IF(INDEX(Intramuraal!$J:$J,MATCH(B1194,Intramuraal!$A:$A,0))="","",INDEX(Intramuraal!$J:$J,MATCH(B1194,Intramuraal!$A:$A,0))),IFERROR(IF(INDEX(GVS!$J:$J,MATCH(B1194,GVS!$A:$A,0))="","",INDEX(GVS!$J:$J,MATCH(B1194,GVS!$A:$A,0))),"")))</f>
        <v>Hart / vaat / long</v>
      </c>
      <c r="G1194" s="14" t="str">
        <f aca="false">IF(B1194="","",IFERROR(IF(INDEX(Intramuraal!$N:$N,MATCH(B1194,Intramuraal!$A:$A,0))="","",INDEX(Intramuraal!$N:$N,MATCH(B1194,Intramuraal!$A:$A,0))),IFERROR(IF(INDEX(GVS!$N:$N,MATCH(B1194,GVS!$A:$A,0))="","",INDEX(GVS!$N:$N,MATCH(B1194,GVS!$A:$A,0))),"")))</f>
        <v>Niet-oncologisch (zie Indicatie)</v>
      </c>
      <c r="H1194" s="14" t="str">
        <f aca="false">IF(B1194="","",IFERROR(IF(INDEX(Intramuraal!$O:$O,MATCH(B1194,Intramuraal!$A:$A,0))="","",INDEX(Intramuraal!$O:$O,MATCH(B1194,Intramuraal!$A:$A,0))),IFERROR(IF(INDEX(GVS!$O:$O,MATCH(B1194,GVS!$A:$A,0))="","",INDEX(GVS!$O:$O,MATCH(B1194,GVS!$A:$A,0))),"")))</f>
        <v>3e lijn of later</v>
      </c>
      <c r="I1194" s="14" t="s">
        <v>7580</v>
      </c>
      <c r="J1194" s="14" t="s">
        <v>7712</v>
      </c>
      <c r="K1194" s="16" t="s">
        <v>12023</v>
      </c>
      <c r="L1194" s="14" t="s">
        <v>7535</v>
      </c>
      <c r="M1194" s="14" t="s">
        <v>7536</v>
      </c>
      <c r="N1194" s="16" t="s">
        <v>12024</v>
      </c>
      <c r="O1194" s="14" t="s">
        <v>7607</v>
      </c>
      <c r="P1194" s="14" t="s">
        <v>12025</v>
      </c>
      <c r="Q1194" s="16"/>
      <c r="R1194" s="14" t="s">
        <v>12026</v>
      </c>
      <c r="S1194" s="14" t="s">
        <v>12010</v>
      </c>
      <c r="T1194" s="15" t="n">
        <v>46290</v>
      </c>
      <c r="U1194" s="14" t="s">
        <v>168</v>
      </c>
    </row>
    <row r="1195" customFormat="false" ht="79.5" hidden="false" customHeight="true" outlineLevel="0" collapsed="false">
      <c r="A1195" s="14" t="str">
        <f aca="false">IF(B1195="","","ARG-"&amp;TEXT(ROW()-1,"0000"))</f>
        <v>ARG-1194</v>
      </c>
      <c r="B1195" s="14" t="s">
        <v>3740</v>
      </c>
      <c r="C1195" s="14" t="str">
        <f aca="false">IF(B1195="","",IF(LEFT(B1195,3)="INT","Intramuraal",IF(LEFT(B1195,3)="GVS","GVS","")))</f>
        <v>GVS</v>
      </c>
      <c r="D1195" s="14" t="str">
        <f aca="false">IF(B1195="","",IFERROR(INDEX(Intramuraal!$F:$F,MATCH(B1195,Intramuraal!$A:$A,0)),IFERROR(INDEX(GVS!$F:$F,MATCH(B1195,GVS!$A:$A,0)),"onbekend ID")))</f>
        <v>rolapitant (Varuby®)</v>
      </c>
      <c r="E1195" s="15" t="n">
        <f aca="false">IF(B1195="","",IFERROR(IF(INDEX(Intramuraal!$C:$C,MATCH(B1195,Intramuraal!$A:$A,0))="","",INDEX(Intramuraal!$C:$C,MATCH(B1195,Intramuraal!$A:$A,0))),IFERROR(IF(INDEX(GVS!$C:$C,MATCH(B1195,GVS!$A:$A,0))="","",INDEX(GVS!$C:$C,MATCH(B1195,GVS!$A:$A,0))),"")))</f>
        <v>43207</v>
      </c>
      <c r="F1195" s="14" t="str">
        <f aca="false">IF(B1195="","",IFERROR(IF(INDEX(Intramuraal!$J:$J,MATCH(B1195,Intramuraal!$A:$A,0))="","",INDEX(Intramuraal!$J:$J,MATCH(B1195,Intramuraal!$A:$A,0))),IFERROR(IF(INDEX(GVS!$J:$J,MATCH(B1195,GVS!$A:$A,0))="","",INDEX(GVS!$J:$J,MATCH(B1195,GVS!$A:$A,0))),"")))</f>
        <v>Oncologie (solide tumoren)</v>
      </c>
      <c r="G1195" s="14" t="str">
        <f aca="false">IF(B1195="","",IFERROR(IF(INDEX(Intramuraal!$N:$N,MATCH(B1195,Intramuraal!$A:$A,0))="","",INDEX(Intramuraal!$N:$N,MATCH(B1195,Intramuraal!$A:$A,0))),IFERROR(IF(INDEX(GVS!$N:$N,MATCH(B1195,GVS!$A:$A,0))="","",INDEX(GVS!$N:$N,MATCH(B1195,GVS!$A:$A,0))),"")))</f>
        <v>Niet-oncologisch (zie Indicatie)</v>
      </c>
      <c r="H1195" s="14" t="str">
        <f aca="false">IF(B1195="","",IFERROR(IF(INDEX(Intramuraal!$O:$O,MATCH(B1195,Intramuraal!$A:$A,0))="","",INDEX(Intramuraal!$O:$O,MATCH(B1195,Intramuraal!$A:$A,0))),IFERROR(IF(INDEX(GVS!$O:$O,MATCH(B1195,GVS!$A:$A,0))="","",INDEX(GVS!$O:$O,MATCH(B1195,GVS!$A:$A,0))),"")))</f>
        <v>1e lijn</v>
      </c>
      <c r="I1195" s="14" t="s">
        <v>7532</v>
      </c>
      <c r="J1195" s="14" t="s">
        <v>7533</v>
      </c>
      <c r="K1195" s="16" t="s">
        <v>12027</v>
      </c>
      <c r="L1195" s="14" t="s">
        <v>7535</v>
      </c>
      <c r="M1195" s="14" t="s">
        <v>7536</v>
      </c>
      <c r="N1195" s="16" t="s">
        <v>12028</v>
      </c>
      <c r="O1195" s="14" t="s">
        <v>7633</v>
      </c>
      <c r="P1195" s="14" t="s">
        <v>12029</v>
      </c>
      <c r="Q1195" s="16"/>
      <c r="R1195" s="14" t="s">
        <v>12030</v>
      </c>
      <c r="S1195" s="14" t="s">
        <v>12010</v>
      </c>
      <c r="T1195" s="15" t="n">
        <v>46290</v>
      </c>
      <c r="U1195" s="14" t="s">
        <v>168</v>
      </c>
    </row>
    <row r="1196" customFormat="false" ht="45.75" hidden="false" customHeight="true" outlineLevel="0" collapsed="false">
      <c r="A1196" s="14" t="str">
        <f aca="false">IF(B1196="","","ARG-"&amp;TEXT(ROW()-1,"0000"))</f>
        <v>ARG-1195</v>
      </c>
      <c r="B1196" s="14" t="s">
        <v>3740</v>
      </c>
      <c r="C1196" s="14" t="str">
        <f aca="false">IF(B1196="","",IF(LEFT(B1196,3)="INT","Intramuraal",IF(LEFT(B1196,3)="GVS","GVS","")))</f>
        <v>GVS</v>
      </c>
      <c r="D1196" s="14" t="str">
        <f aca="false">IF(B1196="","",IFERROR(INDEX(Intramuraal!$F:$F,MATCH(B1196,Intramuraal!$A:$A,0)),IFERROR(INDEX(GVS!$F:$F,MATCH(B1196,GVS!$A:$A,0)),"onbekend ID")))</f>
        <v>rolapitant (Varuby®)</v>
      </c>
      <c r="E1196" s="15" t="n">
        <f aca="false">IF(B1196="","",IFERROR(IF(INDEX(Intramuraal!$C:$C,MATCH(B1196,Intramuraal!$A:$A,0))="","",INDEX(Intramuraal!$C:$C,MATCH(B1196,Intramuraal!$A:$A,0))),IFERROR(IF(INDEX(GVS!$C:$C,MATCH(B1196,GVS!$A:$A,0))="","",INDEX(GVS!$C:$C,MATCH(B1196,GVS!$A:$A,0))),"")))</f>
        <v>43207</v>
      </c>
      <c r="F1196" s="14" t="str">
        <f aca="false">IF(B1196="","",IFERROR(IF(INDEX(Intramuraal!$J:$J,MATCH(B1196,Intramuraal!$A:$A,0))="","",INDEX(Intramuraal!$J:$J,MATCH(B1196,Intramuraal!$A:$A,0))),IFERROR(IF(INDEX(GVS!$J:$J,MATCH(B1196,GVS!$A:$A,0))="","",INDEX(GVS!$J:$J,MATCH(B1196,GVS!$A:$A,0))),"")))</f>
        <v>Oncologie (solide tumoren)</v>
      </c>
      <c r="G1196" s="14" t="str">
        <f aca="false">IF(B1196="","",IFERROR(IF(INDEX(Intramuraal!$N:$N,MATCH(B1196,Intramuraal!$A:$A,0))="","",INDEX(Intramuraal!$N:$N,MATCH(B1196,Intramuraal!$A:$A,0))),IFERROR(IF(INDEX(GVS!$N:$N,MATCH(B1196,GVS!$A:$A,0))="","",INDEX(GVS!$N:$N,MATCH(B1196,GVS!$A:$A,0))),"")))</f>
        <v>Niet-oncologisch (zie Indicatie)</v>
      </c>
      <c r="H1196" s="14" t="str">
        <f aca="false">IF(B1196="","",IFERROR(IF(INDEX(Intramuraal!$O:$O,MATCH(B1196,Intramuraal!$A:$A,0))="","",INDEX(Intramuraal!$O:$O,MATCH(B1196,Intramuraal!$A:$A,0))),IFERROR(IF(INDEX(GVS!$O:$O,MATCH(B1196,GVS!$A:$A,0))="","",INDEX(GVS!$O:$O,MATCH(B1196,GVS!$A:$A,0))),"")))</f>
        <v>1e lijn</v>
      </c>
      <c r="I1196" s="14" t="s">
        <v>7570</v>
      </c>
      <c r="J1196" s="14" t="s">
        <v>7903</v>
      </c>
      <c r="K1196" s="16" t="s">
        <v>12031</v>
      </c>
      <c r="L1196" s="14" t="s">
        <v>7566</v>
      </c>
      <c r="M1196" s="14" t="s">
        <v>7550</v>
      </c>
      <c r="N1196" s="16" t="s">
        <v>12032</v>
      </c>
      <c r="O1196" s="14" t="s">
        <v>7607</v>
      </c>
      <c r="P1196" s="14" t="s">
        <v>12033</v>
      </c>
      <c r="Q1196" s="16"/>
      <c r="R1196" s="14" t="s">
        <v>12034</v>
      </c>
      <c r="S1196" s="14" t="s">
        <v>12010</v>
      </c>
      <c r="T1196" s="15" t="n">
        <v>46290</v>
      </c>
      <c r="U1196" s="14" t="s">
        <v>168</v>
      </c>
    </row>
    <row r="1197" customFormat="false" ht="102" hidden="false" customHeight="true" outlineLevel="0" collapsed="false">
      <c r="A1197" s="14" t="str">
        <f aca="false">IF(B1197="","","ARG-"&amp;TEXT(ROW()-1,"0000"))</f>
        <v>ARG-1196</v>
      </c>
      <c r="B1197" s="14" t="s">
        <v>3755</v>
      </c>
      <c r="C1197" s="14" t="str">
        <f aca="false">IF(B1197="","",IF(LEFT(B1197,3)="INT","Intramuraal",IF(LEFT(B1197,3)="GVS","GVS","")))</f>
        <v>GVS</v>
      </c>
      <c r="D1197" s="14" t="str">
        <f aca="false">IF(B1197="","",IFERROR(INDEX(Intramuraal!$F:$F,MATCH(B1197,Intramuraal!$A:$A,0)),IFERROR(INDEX(GVS!$F:$F,MATCH(B1197,GVS!$A:$A,0)),"onbekend ID")))</f>
        <v>dimethylfumaraat (Skilarence®)</v>
      </c>
      <c r="E1197" s="15" t="n">
        <f aca="false">IF(B1197="","",IFERROR(IF(INDEX(Intramuraal!$C:$C,MATCH(B1197,Intramuraal!$A:$A,0))="","",INDEX(Intramuraal!$C:$C,MATCH(B1197,Intramuraal!$A:$A,0))),IFERROR(IF(INDEX(GVS!$C:$C,MATCH(B1197,GVS!$A:$A,0))="","",INDEX(GVS!$C:$C,MATCH(B1197,GVS!$A:$A,0))),"")))</f>
        <v>43229</v>
      </c>
      <c r="F1197" s="14" t="str">
        <f aca="false">IF(B1197="","",IFERROR(IF(INDEX(Intramuraal!$J:$J,MATCH(B1197,Intramuraal!$A:$A,0))="","",INDEX(Intramuraal!$J:$J,MATCH(B1197,Intramuraal!$A:$A,0))),IFERROR(IF(INDEX(GVS!$J:$J,MATCH(B1197,GVS!$A:$A,0))="","",INDEX(GVS!$J:$J,MATCH(B1197,GVS!$A:$A,0))),"")))</f>
        <v>Immunologie / IBD / dermatologie / reumatologie</v>
      </c>
      <c r="G1197" s="14" t="str">
        <f aca="false">IF(B1197="","",IFERROR(IF(INDEX(Intramuraal!$N:$N,MATCH(B1197,Intramuraal!$A:$A,0))="","",INDEX(Intramuraal!$N:$N,MATCH(B1197,Intramuraal!$A:$A,0))),IFERROR(IF(INDEX(GVS!$N:$N,MATCH(B1197,GVS!$A:$A,0))="","",INDEX(GVS!$N:$N,MATCH(B1197,GVS!$A:$A,0))),"")))</f>
        <v>Niet-oncologisch (zie Indicatie)</v>
      </c>
      <c r="H1197" s="14" t="str">
        <f aca="false">IF(B1197="","",IFERROR(IF(INDEX(Intramuraal!$O:$O,MATCH(B1197,Intramuraal!$A:$A,0))="","",INDEX(Intramuraal!$O:$O,MATCH(B1197,Intramuraal!$A:$A,0))),IFERROR(IF(INDEX(GVS!$O:$O,MATCH(B1197,GVS!$A:$A,0))="","",INDEX(GVS!$O:$O,MATCH(B1197,GVS!$A:$A,0))),"")))</f>
        <v>2e lijn</v>
      </c>
      <c r="I1197" s="14" t="s">
        <v>7580</v>
      </c>
      <c r="J1197" s="14" t="s">
        <v>7604</v>
      </c>
      <c r="K1197" s="16" t="s">
        <v>12035</v>
      </c>
      <c r="L1197" s="14" t="s">
        <v>7549</v>
      </c>
      <c r="M1197" s="14" t="s">
        <v>7536</v>
      </c>
      <c r="N1197" s="16" t="s">
        <v>12036</v>
      </c>
      <c r="O1197" s="14" t="s">
        <v>7607</v>
      </c>
      <c r="P1197" s="14" t="s">
        <v>12037</v>
      </c>
      <c r="Q1197" s="16"/>
      <c r="R1197" s="14" t="s">
        <v>12038</v>
      </c>
      <c r="S1197" s="14" t="s">
        <v>12010</v>
      </c>
      <c r="T1197" s="15" t="n">
        <v>46290</v>
      </c>
      <c r="U1197" s="14" t="s">
        <v>168</v>
      </c>
    </row>
    <row r="1198" customFormat="false" ht="68.25" hidden="false" customHeight="true" outlineLevel="0" collapsed="false">
      <c r="A1198" s="14" t="str">
        <f aca="false">IF(B1198="","","ARG-"&amp;TEXT(ROW()-1,"0000"))</f>
        <v>ARG-1197</v>
      </c>
      <c r="B1198" s="14" t="s">
        <v>3755</v>
      </c>
      <c r="C1198" s="14" t="str">
        <f aca="false">IF(B1198="","",IF(LEFT(B1198,3)="INT","Intramuraal",IF(LEFT(B1198,3)="GVS","GVS","")))</f>
        <v>GVS</v>
      </c>
      <c r="D1198" s="14" t="str">
        <f aca="false">IF(B1198="","",IFERROR(INDEX(Intramuraal!$F:$F,MATCH(B1198,Intramuraal!$A:$A,0)),IFERROR(INDEX(GVS!$F:$F,MATCH(B1198,GVS!$A:$A,0)),"onbekend ID")))</f>
        <v>dimethylfumaraat (Skilarence®)</v>
      </c>
      <c r="E1198" s="15" t="n">
        <f aca="false">IF(B1198="","",IFERROR(IF(INDEX(Intramuraal!$C:$C,MATCH(B1198,Intramuraal!$A:$A,0))="","",INDEX(Intramuraal!$C:$C,MATCH(B1198,Intramuraal!$A:$A,0))),IFERROR(IF(INDEX(GVS!$C:$C,MATCH(B1198,GVS!$A:$A,0))="","",INDEX(GVS!$C:$C,MATCH(B1198,GVS!$A:$A,0))),"")))</f>
        <v>43229</v>
      </c>
      <c r="F1198" s="14" t="str">
        <f aca="false">IF(B1198="","",IFERROR(IF(INDEX(Intramuraal!$J:$J,MATCH(B1198,Intramuraal!$A:$A,0))="","",INDEX(Intramuraal!$J:$J,MATCH(B1198,Intramuraal!$A:$A,0))),IFERROR(IF(INDEX(GVS!$J:$J,MATCH(B1198,GVS!$A:$A,0))="","",INDEX(GVS!$J:$J,MATCH(B1198,GVS!$A:$A,0))),"")))</f>
        <v>Immunologie / IBD / dermatologie / reumatologie</v>
      </c>
      <c r="G1198" s="14" t="str">
        <f aca="false">IF(B1198="","",IFERROR(IF(INDEX(Intramuraal!$N:$N,MATCH(B1198,Intramuraal!$A:$A,0))="","",INDEX(Intramuraal!$N:$N,MATCH(B1198,Intramuraal!$A:$A,0))),IFERROR(IF(INDEX(GVS!$N:$N,MATCH(B1198,GVS!$A:$A,0))="","",INDEX(GVS!$N:$N,MATCH(B1198,GVS!$A:$A,0))),"")))</f>
        <v>Niet-oncologisch (zie Indicatie)</v>
      </c>
      <c r="H1198" s="14" t="str">
        <f aca="false">IF(B1198="","",IFERROR(IF(INDEX(Intramuraal!$O:$O,MATCH(B1198,Intramuraal!$A:$A,0))="","",INDEX(Intramuraal!$O:$O,MATCH(B1198,Intramuraal!$A:$A,0))),IFERROR(IF(INDEX(GVS!$O:$O,MATCH(B1198,GVS!$A:$A,0))="","",INDEX(GVS!$O:$O,MATCH(B1198,GVS!$A:$A,0))),"")))</f>
        <v>2e lijn</v>
      </c>
      <c r="I1198" s="14" t="s">
        <v>7570</v>
      </c>
      <c r="J1198" s="14" t="s">
        <v>10732</v>
      </c>
      <c r="K1198" s="16" t="s">
        <v>12039</v>
      </c>
      <c r="L1198" s="14" t="s">
        <v>7566</v>
      </c>
      <c r="M1198" s="14" t="s">
        <v>7543</v>
      </c>
      <c r="N1198" s="16" t="s">
        <v>12040</v>
      </c>
      <c r="O1198" s="14" t="s">
        <v>7607</v>
      </c>
      <c r="P1198" s="14" t="s">
        <v>12041</v>
      </c>
      <c r="Q1198" s="16"/>
      <c r="R1198" s="14" t="s">
        <v>12042</v>
      </c>
      <c r="S1198" s="14" t="s">
        <v>12010</v>
      </c>
      <c r="T1198" s="15" t="n">
        <v>46290</v>
      </c>
      <c r="U1198" s="14" t="s">
        <v>168</v>
      </c>
    </row>
    <row r="1199" customFormat="false" ht="79.5" hidden="false" customHeight="true" outlineLevel="0" collapsed="false">
      <c r="A1199" s="14" t="str">
        <f aca="false">IF(B1199="","","ARG-"&amp;TEXT(ROW()-1,"0000"))</f>
        <v>ARG-1198</v>
      </c>
      <c r="B1199" s="14" t="s">
        <v>3772</v>
      </c>
      <c r="C1199" s="14" t="str">
        <f aca="false">IF(B1199="","",IF(LEFT(B1199,3)="INT","Intramuraal",IF(LEFT(B1199,3)="GVS","GVS","")))</f>
        <v>GVS</v>
      </c>
      <c r="D1199" s="14" t="str">
        <f aca="false">IF(B1199="","",IFERROR(INDEX(Intramuraal!$F:$F,MATCH(B1199,Intramuraal!$A:$A,0)),IFERROR(INDEX(GVS!$F:$F,MATCH(B1199,GVS!$A:$A,0)),"onbekend ID")))</f>
        <v>cariprazine (Reagila®)</v>
      </c>
      <c r="E1199" s="15" t="n">
        <f aca="false">IF(B1199="","",IFERROR(IF(INDEX(Intramuraal!$C:$C,MATCH(B1199,Intramuraal!$A:$A,0))="","",INDEX(Intramuraal!$C:$C,MATCH(B1199,Intramuraal!$A:$A,0))),IFERROR(IF(INDEX(GVS!$C:$C,MATCH(B1199,GVS!$A:$A,0))="","",INDEX(GVS!$C:$C,MATCH(B1199,GVS!$A:$A,0))),"")))</f>
        <v>43255</v>
      </c>
      <c r="F1199" s="14" t="str">
        <f aca="false">IF(B1199="","",IFERROR(IF(INDEX(Intramuraal!$J:$J,MATCH(B1199,Intramuraal!$A:$A,0))="","",INDEX(Intramuraal!$J:$J,MATCH(B1199,Intramuraal!$A:$A,0))),IFERROR(IF(INDEX(GVS!$J:$J,MATCH(B1199,GVS!$A:$A,0))="","",INDEX(GVS!$J:$J,MATCH(B1199,GVS!$A:$A,0))),"")))</f>
        <v>Psychiatrie</v>
      </c>
      <c r="G1199" s="14" t="str">
        <f aca="false">IF(B1199="","",IFERROR(IF(INDEX(Intramuraal!$N:$N,MATCH(B1199,Intramuraal!$A:$A,0))="","",INDEX(Intramuraal!$N:$N,MATCH(B1199,Intramuraal!$A:$A,0))),IFERROR(IF(INDEX(GVS!$N:$N,MATCH(B1199,GVS!$A:$A,0))="","",INDEX(GVS!$N:$N,MATCH(B1199,GVS!$A:$A,0))),"")))</f>
        <v>Niet-oncologisch (zie Indicatie)</v>
      </c>
      <c r="H1199" s="14" t="str">
        <f aca="false">IF(B1199="","",IFERROR(IF(INDEX(Intramuraal!$O:$O,MATCH(B1199,Intramuraal!$A:$A,0))="","",INDEX(Intramuraal!$O:$O,MATCH(B1199,Intramuraal!$A:$A,0))),IFERROR(IF(INDEX(GVS!$O:$O,MATCH(B1199,GVS!$A:$A,0))="","",INDEX(GVS!$O:$O,MATCH(B1199,GVS!$A:$A,0))),"")))</f>
        <v>1e lijn</v>
      </c>
      <c r="I1199" s="14" t="s">
        <v>7532</v>
      </c>
      <c r="J1199" s="14" t="s">
        <v>7564</v>
      </c>
      <c r="K1199" s="16" t="s">
        <v>12043</v>
      </c>
      <c r="L1199" s="14" t="s">
        <v>7549</v>
      </c>
      <c r="M1199" s="14" t="s">
        <v>7536</v>
      </c>
      <c r="N1199" s="16" t="s">
        <v>12044</v>
      </c>
      <c r="O1199" s="14" t="s">
        <v>7607</v>
      </c>
      <c r="P1199" s="14" t="s">
        <v>12045</v>
      </c>
      <c r="Q1199" s="16"/>
      <c r="R1199" s="14" t="s">
        <v>12046</v>
      </c>
      <c r="S1199" s="14" t="s">
        <v>12047</v>
      </c>
      <c r="T1199" s="15" t="n">
        <v>46290</v>
      </c>
      <c r="U1199" s="14" t="s">
        <v>168</v>
      </c>
    </row>
    <row r="1200" customFormat="false" ht="90.75" hidden="false" customHeight="true" outlineLevel="0" collapsed="false">
      <c r="A1200" s="14" t="str">
        <f aca="false">IF(B1200="","","ARG-"&amp;TEXT(ROW()-1,"0000"))</f>
        <v>ARG-1199</v>
      </c>
      <c r="B1200" s="14" t="s">
        <v>3787</v>
      </c>
      <c r="C1200" s="14" t="str">
        <f aca="false">IF(B1200="","",IF(LEFT(B1200,3)="INT","Intramuraal",IF(LEFT(B1200,3)="GVS","GVS","")))</f>
        <v>GVS</v>
      </c>
      <c r="D1200" s="14" t="str">
        <f aca="false">IF(B1200="","",IFERROR(INDEX(Intramuraal!$F:$F,MATCH(B1200,Intramuraal!$A:$A,0)),IFERROR(INDEX(GVS!$F:$F,MATCH(B1200,GVS!$A:$A,0)),"onbekend ID")))</f>
        <v>romiplostim (Nplate®)</v>
      </c>
      <c r="E1200" s="15" t="n">
        <f aca="false">IF(B1200="","",IFERROR(IF(INDEX(Intramuraal!$C:$C,MATCH(B1200,Intramuraal!$A:$A,0))="","",INDEX(Intramuraal!$C:$C,MATCH(B1200,Intramuraal!$A:$A,0))),IFERROR(IF(INDEX(GVS!$C:$C,MATCH(B1200,GVS!$A:$A,0))="","",INDEX(GVS!$C:$C,MATCH(B1200,GVS!$A:$A,0))),"")))</f>
        <v>43290</v>
      </c>
      <c r="F1200" s="14" t="str">
        <f aca="false">IF(B1200="","",IFERROR(IF(INDEX(Intramuraal!$J:$J,MATCH(B1200,Intramuraal!$A:$A,0))="","",INDEX(Intramuraal!$J:$J,MATCH(B1200,Intramuraal!$A:$A,0))),IFERROR(IF(INDEX(GVS!$J:$J,MATCH(B1200,GVS!$A:$A,0))="","",INDEX(GVS!$J:$J,MATCH(B1200,GVS!$A:$A,0))),"")))</f>
        <v>Overig</v>
      </c>
      <c r="G1200" s="14" t="str">
        <f aca="false">IF(B1200="","",IFERROR(IF(INDEX(Intramuraal!$N:$N,MATCH(B1200,Intramuraal!$A:$A,0))="","",INDEX(Intramuraal!$N:$N,MATCH(B1200,Intramuraal!$A:$A,0))),IFERROR(IF(INDEX(GVS!$N:$N,MATCH(B1200,GVS!$A:$A,0))="","",INDEX(GVS!$N:$N,MATCH(B1200,GVS!$A:$A,0))),"")))</f>
        <v>Niet-oncologisch (zie Indicatie)</v>
      </c>
      <c r="H1200" s="14" t="str">
        <f aca="false">IF(B1200="","",IFERROR(IF(INDEX(Intramuraal!$O:$O,MATCH(B1200,Intramuraal!$A:$A,0))="","",INDEX(Intramuraal!$O:$O,MATCH(B1200,Intramuraal!$A:$A,0))),IFERROR(IF(INDEX(GVS!$O:$O,MATCH(B1200,GVS!$A:$A,0))="","",INDEX(GVS!$O:$O,MATCH(B1200,GVS!$A:$A,0))),"")))</f>
        <v>3e lijn of later</v>
      </c>
      <c r="I1200" s="14" t="s">
        <v>7532</v>
      </c>
      <c r="J1200" s="14" t="s">
        <v>7678</v>
      </c>
      <c r="K1200" s="16" t="s">
        <v>12048</v>
      </c>
      <c r="L1200" s="14" t="s">
        <v>7535</v>
      </c>
      <c r="M1200" s="14" t="s">
        <v>7536</v>
      </c>
      <c r="N1200" s="16" t="s">
        <v>12049</v>
      </c>
      <c r="O1200" s="14" t="s">
        <v>7607</v>
      </c>
      <c r="P1200" s="14" t="s">
        <v>12050</v>
      </c>
      <c r="Q1200" s="16"/>
      <c r="R1200" s="14" t="s">
        <v>12051</v>
      </c>
      <c r="S1200" s="14" t="s">
        <v>12047</v>
      </c>
      <c r="T1200" s="15" t="n">
        <v>46290</v>
      </c>
      <c r="U1200" s="14" t="s">
        <v>168</v>
      </c>
    </row>
    <row r="1201" customFormat="false" ht="68.25" hidden="false" customHeight="true" outlineLevel="0" collapsed="false">
      <c r="A1201" s="14" t="str">
        <f aca="false">IF(B1201="","","ARG-"&amp;TEXT(ROW()-1,"0000"))</f>
        <v>ARG-1200</v>
      </c>
      <c r="B1201" s="14" t="s">
        <v>3787</v>
      </c>
      <c r="C1201" s="14" t="str">
        <f aca="false">IF(B1201="","",IF(LEFT(B1201,3)="INT","Intramuraal",IF(LEFT(B1201,3)="GVS","GVS","")))</f>
        <v>GVS</v>
      </c>
      <c r="D1201" s="14" t="str">
        <f aca="false">IF(B1201="","",IFERROR(INDEX(Intramuraal!$F:$F,MATCH(B1201,Intramuraal!$A:$A,0)),IFERROR(INDEX(GVS!$F:$F,MATCH(B1201,GVS!$A:$A,0)),"onbekend ID")))</f>
        <v>romiplostim (Nplate®)</v>
      </c>
      <c r="E1201" s="15" t="n">
        <f aca="false">IF(B1201="","",IFERROR(IF(INDEX(Intramuraal!$C:$C,MATCH(B1201,Intramuraal!$A:$A,0))="","",INDEX(Intramuraal!$C:$C,MATCH(B1201,Intramuraal!$A:$A,0))),IFERROR(IF(INDEX(GVS!$C:$C,MATCH(B1201,GVS!$A:$A,0))="","",INDEX(GVS!$C:$C,MATCH(B1201,GVS!$A:$A,0))),"")))</f>
        <v>43290</v>
      </c>
      <c r="F1201" s="14" t="str">
        <f aca="false">IF(B1201="","",IFERROR(IF(INDEX(Intramuraal!$J:$J,MATCH(B1201,Intramuraal!$A:$A,0))="","",INDEX(Intramuraal!$J:$J,MATCH(B1201,Intramuraal!$A:$A,0))),IFERROR(IF(INDEX(GVS!$J:$J,MATCH(B1201,GVS!$A:$A,0))="","",INDEX(GVS!$J:$J,MATCH(B1201,GVS!$A:$A,0))),"")))</f>
        <v>Overig</v>
      </c>
      <c r="G1201" s="14" t="str">
        <f aca="false">IF(B1201="","",IFERROR(IF(INDEX(Intramuraal!$N:$N,MATCH(B1201,Intramuraal!$A:$A,0))="","",INDEX(Intramuraal!$N:$N,MATCH(B1201,Intramuraal!$A:$A,0))),IFERROR(IF(INDEX(GVS!$N:$N,MATCH(B1201,GVS!$A:$A,0))="","",INDEX(GVS!$N:$N,MATCH(B1201,GVS!$A:$A,0))),"")))</f>
        <v>Niet-oncologisch (zie Indicatie)</v>
      </c>
      <c r="H1201" s="14" t="str">
        <f aca="false">IF(B1201="","",IFERROR(IF(INDEX(Intramuraal!$O:$O,MATCH(B1201,Intramuraal!$A:$A,0))="","",INDEX(Intramuraal!$O:$O,MATCH(B1201,Intramuraal!$A:$A,0))),IFERROR(IF(INDEX(GVS!$O:$O,MATCH(B1201,GVS!$A:$A,0))="","",INDEX(GVS!$O:$O,MATCH(B1201,GVS!$A:$A,0))),"")))</f>
        <v>3e lijn of later</v>
      </c>
      <c r="I1201" s="14" t="s">
        <v>7580</v>
      </c>
      <c r="J1201" s="14" t="s">
        <v>7903</v>
      </c>
      <c r="K1201" s="16" t="s">
        <v>12052</v>
      </c>
      <c r="L1201" s="14" t="s">
        <v>7549</v>
      </c>
      <c r="M1201" s="14" t="s">
        <v>7543</v>
      </c>
      <c r="N1201" s="16" t="s">
        <v>12053</v>
      </c>
      <c r="O1201" s="14" t="s">
        <v>7662</v>
      </c>
      <c r="P1201" s="14" t="s">
        <v>12054</v>
      </c>
      <c r="Q1201" s="16"/>
      <c r="R1201" s="14" t="s">
        <v>12055</v>
      </c>
      <c r="S1201" s="14" t="s">
        <v>12047</v>
      </c>
      <c r="T1201" s="15" t="n">
        <v>46290</v>
      </c>
      <c r="U1201" s="14" t="s">
        <v>168</v>
      </c>
    </row>
    <row r="1202" customFormat="false" ht="90.75" hidden="false" customHeight="true" outlineLevel="0" collapsed="false">
      <c r="A1202" s="14" t="str">
        <f aca="false">IF(B1202="","","ARG-"&amp;TEXT(ROW()-1,"0000"))</f>
        <v>ARG-1201</v>
      </c>
      <c r="B1202" s="14" t="s">
        <v>3871</v>
      </c>
      <c r="C1202" s="14" t="str">
        <f aca="false">IF(B1202="","",IF(LEFT(B1202,3)="INT","Intramuraal",IF(LEFT(B1202,3)="GVS","GVS","")))</f>
        <v>GVS</v>
      </c>
      <c r="D1202" s="14" t="str">
        <f aca="false">IF(B1202="","",IFERROR(INDEX(Intramuraal!$F:$F,MATCH(B1202,Intramuraal!$A:$A,0)),IFERROR(INDEX(GVS!$F:$F,MATCH(B1202,GVS!$A:$A,0)),"onbekend ID")))</f>
        <v>isavuconazol (Cresemba®)</v>
      </c>
      <c r="E1202" s="15" t="n">
        <f aca="false">IF(B1202="","",IFERROR(IF(INDEX(Intramuraal!$C:$C,MATCH(B1202,Intramuraal!$A:$A,0))="","",INDEX(Intramuraal!$C:$C,MATCH(B1202,Intramuraal!$A:$A,0))),IFERROR(IF(INDEX(GVS!$C:$C,MATCH(B1202,GVS!$A:$A,0))="","",INDEX(GVS!$C:$C,MATCH(B1202,GVS!$A:$A,0))),"")))</f>
        <v>43312</v>
      </c>
      <c r="F1202" s="14" t="str">
        <f aca="false">IF(B1202="","",IFERROR(IF(INDEX(Intramuraal!$J:$J,MATCH(B1202,Intramuraal!$A:$A,0))="","",INDEX(Intramuraal!$J:$J,MATCH(B1202,Intramuraal!$A:$A,0))),IFERROR(IF(INDEX(GVS!$J:$J,MATCH(B1202,GVS!$A:$A,0))="","",INDEX(GVS!$J:$J,MATCH(B1202,GVS!$A:$A,0))),"")))</f>
        <v>Overig</v>
      </c>
      <c r="G1202" s="14" t="str">
        <f aca="false">IF(B1202="","",IFERROR(IF(INDEX(Intramuraal!$N:$N,MATCH(B1202,Intramuraal!$A:$A,0))="","",INDEX(Intramuraal!$N:$N,MATCH(B1202,Intramuraal!$A:$A,0))),IFERROR(IF(INDEX(GVS!$N:$N,MATCH(B1202,GVS!$A:$A,0))="","",INDEX(GVS!$N:$N,MATCH(B1202,GVS!$A:$A,0))),"")))</f>
        <v>Niet-oncologisch (zie Indicatie)</v>
      </c>
      <c r="H1202" s="14" t="str">
        <f aca="false">IF(B1202="","",IFERROR(IF(INDEX(Intramuraal!$O:$O,MATCH(B1202,Intramuraal!$A:$A,0))="","",INDEX(Intramuraal!$O:$O,MATCH(B1202,Intramuraal!$A:$A,0))),IFERROR(IF(INDEX(GVS!$O:$O,MATCH(B1202,GVS!$A:$A,0))="","",INDEX(GVS!$O:$O,MATCH(B1202,GVS!$A:$A,0))),"")))</f>
        <v>1e lijn</v>
      </c>
      <c r="I1202" s="14" t="s">
        <v>7532</v>
      </c>
      <c r="J1202" s="14" t="s">
        <v>7554</v>
      </c>
      <c r="K1202" s="16" t="s">
        <v>12056</v>
      </c>
      <c r="L1202" s="14" t="s">
        <v>7549</v>
      </c>
      <c r="M1202" s="14" t="s">
        <v>7536</v>
      </c>
      <c r="N1202" s="16" t="s">
        <v>12057</v>
      </c>
      <c r="O1202" s="14" t="s">
        <v>7633</v>
      </c>
      <c r="P1202" s="14" t="s">
        <v>12058</v>
      </c>
      <c r="Q1202" s="16"/>
      <c r="R1202" s="14" t="s">
        <v>12059</v>
      </c>
      <c r="S1202" s="14" t="s">
        <v>12047</v>
      </c>
      <c r="T1202" s="15" t="n">
        <v>46290</v>
      </c>
      <c r="U1202" s="14" t="s">
        <v>168</v>
      </c>
    </row>
    <row r="1203" customFormat="false" ht="57" hidden="false" customHeight="true" outlineLevel="0" collapsed="false">
      <c r="A1203" s="14" t="str">
        <f aca="false">IF(B1203="","","ARG-"&amp;TEXT(ROW()-1,"0000"))</f>
        <v>ARG-1202</v>
      </c>
      <c r="B1203" s="14" t="s">
        <v>3871</v>
      </c>
      <c r="C1203" s="14" t="str">
        <f aca="false">IF(B1203="","",IF(LEFT(B1203,3)="INT","Intramuraal",IF(LEFT(B1203,3)="GVS","GVS","")))</f>
        <v>GVS</v>
      </c>
      <c r="D1203" s="14" t="str">
        <f aca="false">IF(B1203="","",IFERROR(INDEX(Intramuraal!$F:$F,MATCH(B1203,Intramuraal!$A:$A,0)),IFERROR(INDEX(GVS!$F:$F,MATCH(B1203,GVS!$A:$A,0)),"onbekend ID")))</f>
        <v>isavuconazol (Cresemba®)</v>
      </c>
      <c r="E1203" s="15" t="n">
        <f aca="false">IF(B1203="","",IFERROR(IF(INDEX(Intramuraal!$C:$C,MATCH(B1203,Intramuraal!$A:$A,0))="","",INDEX(Intramuraal!$C:$C,MATCH(B1203,Intramuraal!$A:$A,0))),IFERROR(IF(INDEX(GVS!$C:$C,MATCH(B1203,GVS!$A:$A,0))="","",INDEX(GVS!$C:$C,MATCH(B1203,GVS!$A:$A,0))),"")))</f>
        <v>43312</v>
      </c>
      <c r="F1203" s="14" t="str">
        <f aca="false">IF(B1203="","",IFERROR(IF(INDEX(Intramuraal!$J:$J,MATCH(B1203,Intramuraal!$A:$A,0))="","",INDEX(Intramuraal!$J:$J,MATCH(B1203,Intramuraal!$A:$A,0))),IFERROR(IF(INDEX(GVS!$J:$J,MATCH(B1203,GVS!$A:$A,0))="","",INDEX(GVS!$J:$J,MATCH(B1203,GVS!$A:$A,0))),"")))</f>
        <v>Overig</v>
      </c>
      <c r="G1203" s="14" t="str">
        <f aca="false">IF(B1203="","",IFERROR(IF(INDEX(Intramuraal!$N:$N,MATCH(B1203,Intramuraal!$A:$A,0))="","",INDEX(Intramuraal!$N:$N,MATCH(B1203,Intramuraal!$A:$A,0))),IFERROR(IF(INDEX(GVS!$N:$N,MATCH(B1203,GVS!$A:$A,0))="","",INDEX(GVS!$N:$N,MATCH(B1203,GVS!$A:$A,0))),"")))</f>
        <v>Niet-oncologisch (zie Indicatie)</v>
      </c>
      <c r="H1203" s="14" t="str">
        <f aca="false">IF(B1203="","",IFERROR(IF(INDEX(Intramuraal!$O:$O,MATCH(B1203,Intramuraal!$A:$A,0))="","",INDEX(Intramuraal!$O:$O,MATCH(B1203,Intramuraal!$A:$A,0))),IFERROR(IF(INDEX(GVS!$O:$O,MATCH(B1203,GVS!$A:$A,0))="","",INDEX(GVS!$O:$O,MATCH(B1203,GVS!$A:$A,0))),"")))</f>
        <v>1e lijn</v>
      </c>
      <c r="I1203" s="14" t="s">
        <v>7532</v>
      </c>
      <c r="J1203" s="14" t="s">
        <v>7564</v>
      </c>
      <c r="K1203" s="16" t="s">
        <v>12060</v>
      </c>
      <c r="L1203" s="14" t="s">
        <v>7535</v>
      </c>
      <c r="M1203" s="14" t="s">
        <v>7543</v>
      </c>
      <c r="N1203" s="16" t="s">
        <v>12061</v>
      </c>
      <c r="O1203" s="14" t="s">
        <v>7633</v>
      </c>
      <c r="P1203" s="14" t="s">
        <v>12062</v>
      </c>
      <c r="Q1203" s="16"/>
      <c r="R1203" s="14" t="s">
        <v>12063</v>
      </c>
      <c r="S1203" s="14" t="s">
        <v>12047</v>
      </c>
      <c r="T1203" s="15" t="n">
        <v>46290</v>
      </c>
      <c r="U1203" s="14" t="s">
        <v>168</v>
      </c>
    </row>
    <row r="1204" customFormat="false" ht="68.25" hidden="false" customHeight="true" outlineLevel="0" collapsed="false">
      <c r="A1204" s="14" t="str">
        <f aca="false">IF(B1204="","","ARG-"&amp;TEXT(ROW()-1,"0000"))</f>
        <v>ARG-1203</v>
      </c>
      <c r="B1204" s="14" t="s">
        <v>3886</v>
      </c>
      <c r="C1204" s="14" t="str">
        <f aca="false">IF(B1204="","",IF(LEFT(B1204,3)="INT","Intramuraal",IF(LEFT(B1204,3)="GVS","GVS","")))</f>
        <v>GVS</v>
      </c>
      <c r="D1204" s="14" t="str">
        <f aca="false">IF(B1204="","",IFERROR(INDEX(Intramuraal!$F:$F,MATCH(B1204,Intramuraal!$A:$A,0)),IFERROR(INDEX(GVS!$F:$F,MATCH(B1204,GVS!$A:$A,0)),"onbekend ID")))</f>
        <v>telotristat (Xermelo®)</v>
      </c>
      <c r="E1204" s="15" t="n">
        <f aca="false">IF(B1204="","",IFERROR(IF(INDEX(Intramuraal!$C:$C,MATCH(B1204,Intramuraal!$A:$A,0))="","",INDEX(Intramuraal!$C:$C,MATCH(B1204,Intramuraal!$A:$A,0))),IFERROR(IF(INDEX(GVS!$C:$C,MATCH(B1204,GVS!$A:$A,0))="","",INDEX(GVS!$C:$C,MATCH(B1204,GVS!$A:$A,0))),"")))</f>
        <v>43318</v>
      </c>
      <c r="F1204" s="14" t="str">
        <f aca="false">IF(B1204="","",IFERROR(IF(INDEX(Intramuraal!$J:$J,MATCH(B1204,Intramuraal!$A:$A,0))="","",INDEX(Intramuraal!$J:$J,MATCH(B1204,Intramuraal!$A:$A,0))),IFERROR(IF(INDEX(GVS!$J:$J,MATCH(B1204,GVS!$A:$A,0))="","",INDEX(GVS!$J:$J,MATCH(B1204,GVS!$A:$A,0))),"")))</f>
        <v>Overig</v>
      </c>
      <c r="G1204" s="14" t="str">
        <f aca="false">IF(B1204="","",IFERROR(IF(INDEX(Intramuraal!$N:$N,MATCH(B1204,Intramuraal!$A:$A,0))="","",INDEX(Intramuraal!$N:$N,MATCH(B1204,Intramuraal!$A:$A,0))),IFERROR(IF(INDEX(GVS!$N:$N,MATCH(B1204,GVS!$A:$A,0))="","",INDEX(GVS!$N:$N,MATCH(B1204,GVS!$A:$A,0))),"")))</f>
        <v>Niet-oncologisch (zie Indicatie)</v>
      </c>
      <c r="H1204" s="14" t="str">
        <f aca="false">IF(B1204="","",IFERROR(IF(INDEX(Intramuraal!$O:$O,MATCH(B1204,Intramuraal!$A:$A,0))="","",INDEX(Intramuraal!$O:$O,MATCH(B1204,Intramuraal!$A:$A,0))),IFERROR(IF(INDEX(GVS!$O:$O,MATCH(B1204,GVS!$A:$A,0))="","",INDEX(GVS!$O:$O,MATCH(B1204,GVS!$A:$A,0))),"")))</f>
        <v>2e lijn</v>
      </c>
      <c r="I1204" s="14" t="s">
        <v>7532</v>
      </c>
      <c r="J1204" s="14" t="s">
        <v>7678</v>
      </c>
      <c r="K1204" s="16" t="s">
        <v>12064</v>
      </c>
      <c r="L1204" s="14" t="s">
        <v>7535</v>
      </c>
      <c r="M1204" s="14" t="s">
        <v>7536</v>
      </c>
      <c r="N1204" s="16" t="s">
        <v>12065</v>
      </c>
      <c r="O1204" s="14" t="s">
        <v>7633</v>
      </c>
      <c r="P1204" s="14" t="s">
        <v>12066</v>
      </c>
      <c r="Q1204" s="16"/>
      <c r="R1204" s="14" t="s">
        <v>12067</v>
      </c>
      <c r="S1204" s="14" t="s">
        <v>12047</v>
      </c>
      <c r="T1204" s="15" t="n">
        <v>46290</v>
      </c>
      <c r="U1204" s="14" t="s">
        <v>168</v>
      </c>
    </row>
    <row r="1205" customFormat="false" ht="57" hidden="false" customHeight="true" outlineLevel="0" collapsed="false">
      <c r="A1205" s="14" t="str">
        <f aca="false">IF(B1205="","","ARG-"&amp;TEXT(ROW()-1,"0000"))</f>
        <v>ARG-1204</v>
      </c>
      <c r="B1205" s="14" t="s">
        <v>3886</v>
      </c>
      <c r="C1205" s="14" t="str">
        <f aca="false">IF(B1205="","",IF(LEFT(B1205,3)="INT","Intramuraal",IF(LEFT(B1205,3)="GVS","GVS","")))</f>
        <v>GVS</v>
      </c>
      <c r="D1205" s="14" t="str">
        <f aca="false">IF(B1205="","",IFERROR(INDEX(Intramuraal!$F:$F,MATCH(B1205,Intramuraal!$A:$A,0)),IFERROR(INDEX(GVS!$F:$F,MATCH(B1205,GVS!$A:$A,0)),"onbekend ID")))</f>
        <v>telotristat (Xermelo®)</v>
      </c>
      <c r="E1205" s="15" t="n">
        <f aca="false">IF(B1205="","",IFERROR(IF(INDEX(Intramuraal!$C:$C,MATCH(B1205,Intramuraal!$A:$A,0))="","",INDEX(Intramuraal!$C:$C,MATCH(B1205,Intramuraal!$A:$A,0))),IFERROR(IF(INDEX(GVS!$C:$C,MATCH(B1205,GVS!$A:$A,0))="","",INDEX(GVS!$C:$C,MATCH(B1205,GVS!$A:$A,0))),"")))</f>
        <v>43318</v>
      </c>
      <c r="F1205" s="14" t="str">
        <f aca="false">IF(B1205="","",IFERROR(IF(INDEX(Intramuraal!$J:$J,MATCH(B1205,Intramuraal!$A:$A,0))="","",INDEX(Intramuraal!$J:$J,MATCH(B1205,Intramuraal!$A:$A,0))),IFERROR(IF(INDEX(GVS!$J:$J,MATCH(B1205,GVS!$A:$A,0))="","",INDEX(GVS!$J:$J,MATCH(B1205,GVS!$A:$A,0))),"")))</f>
        <v>Overig</v>
      </c>
      <c r="G1205" s="14" t="str">
        <f aca="false">IF(B1205="","",IFERROR(IF(INDEX(Intramuraal!$N:$N,MATCH(B1205,Intramuraal!$A:$A,0))="","",INDEX(Intramuraal!$N:$N,MATCH(B1205,Intramuraal!$A:$A,0))),IFERROR(IF(INDEX(GVS!$N:$N,MATCH(B1205,GVS!$A:$A,0))="","",INDEX(GVS!$N:$N,MATCH(B1205,GVS!$A:$A,0))),"")))</f>
        <v>Niet-oncologisch (zie Indicatie)</v>
      </c>
      <c r="H1205" s="14" t="str">
        <f aca="false">IF(B1205="","",IFERROR(IF(INDEX(Intramuraal!$O:$O,MATCH(B1205,Intramuraal!$A:$A,0))="","",INDEX(Intramuraal!$O:$O,MATCH(B1205,Intramuraal!$A:$A,0))),IFERROR(IF(INDEX(GVS!$O:$O,MATCH(B1205,GVS!$A:$A,0))="","",INDEX(GVS!$O:$O,MATCH(B1205,GVS!$A:$A,0))),"")))</f>
        <v>2e lijn</v>
      </c>
      <c r="I1205" s="14" t="s">
        <v>7574</v>
      </c>
      <c r="J1205" s="14" t="s">
        <v>7575</v>
      </c>
      <c r="K1205" s="16" t="s">
        <v>12068</v>
      </c>
      <c r="L1205" s="14" t="s">
        <v>7566</v>
      </c>
      <c r="M1205" s="14" t="s">
        <v>7543</v>
      </c>
      <c r="N1205" s="16" t="s">
        <v>12069</v>
      </c>
      <c r="O1205" s="14" t="s">
        <v>7607</v>
      </c>
      <c r="P1205" s="14" t="s">
        <v>12070</v>
      </c>
      <c r="Q1205" s="16"/>
      <c r="R1205" s="14" t="s">
        <v>12071</v>
      </c>
      <c r="S1205" s="14" t="s">
        <v>12047</v>
      </c>
      <c r="T1205" s="15" t="n">
        <v>46290</v>
      </c>
      <c r="U1205" s="14" t="s">
        <v>168</v>
      </c>
    </row>
    <row r="1206" customFormat="false" ht="57" hidden="false" customHeight="true" outlineLevel="0" collapsed="false">
      <c r="A1206" s="14" t="str">
        <f aca="false">IF(B1206="","","ARG-"&amp;TEXT(ROW()-1,"0000"))</f>
        <v>ARG-1205</v>
      </c>
      <c r="B1206" s="14" t="s">
        <v>3902</v>
      </c>
      <c r="C1206" s="14" t="str">
        <f aca="false">IF(B1206="","",IF(LEFT(B1206,3)="INT","Intramuraal",IF(LEFT(B1206,3)="GVS","GVS","")))</f>
        <v>GVS</v>
      </c>
      <c r="D1206" s="14" t="str">
        <f aca="false">IF(B1206="","",IFERROR(INDEX(Intramuraal!$F:$F,MATCH(B1206,Intramuraal!$A:$A,0)),IFERROR(INDEX(GVS!$F:$F,MATCH(B1206,GVS!$A:$A,0)),"onbekend ID")))</f>
        <v>hydrocortisonnatriumfosfaat (Softacor®)</v>
      </c>
      <c r="E1206" s="15" t="n">
        <f aca="false">IF(B1206="","",IFERROR(IF(INDEX(Intramuraal!$C:$C,MATCH(B1206,Intramuraal!$A:$A,0))="","",INDEX(Intramuraal!$C:$C,MATCH(B1206,Intramuraal!$A:$A,0))),IFERROR(IF(INDEX(GVS!$C:$C,MATCH(B1206,GVS!$A:$A,0))="","",INDEX(GVS!$C:$C,MATCH(B1206,GVS!$A:$A,0))),"")))</f>
        <v>43318</v>
      </c>
      <c r="F1206" s="14" t="str">
        <f aca="false">IF(B1206="","",IFERROR(IF(INDEX(Intramuraal!$J:$J,MATCH(B1206,Intramuraal!$A:$A,0))="","",INDEX(Intramuraal!$J:$J,MATCH(B1206,Intramuraal!$A:$A,0))),IFERROR(IF(INDEX(GVS!$J:$J,MATCH(B1206,GVS!$A:$A,0))="","",INDEX(GVS!$J:$J,MATCH(B1206,GVS!$A:$A,0))),"")))</f>
        <v>Infectieziekten</v>
      </c>
      <c r="G1206" s="14" t="str">
        <f aca="false">IF(B1206="","",IFERROR(IF(INDEX(Intramuraal!$N:$N,MATCH(B1206,Intramuraal!$A:$A,0))="","",INDEX(Intramuraal!$N:$N,MATCH(B1206,Intramuraal!$A:$A,0))),IFERROR(IF(INDEX(GVS!$N:$N,MATCH(B1206,GVS!$A:$A,0))="","",INDEX(GVS!$N:$N,MATCH(B1206,GVS!$A:$A,0))),"")))</f>
        <v>Niet-oncologisch (zie Indicatie)</v>
      </c>
      <c r="H1206" s="14" t="str">
        <f aca="false">IF(B1206="","",IFERROR(IF(INDEX(Intramuraal!$O:$O,MATCH(B1206,Intramuraal!$A:$A,0))="","",INDEX(Intramuraal!$O:$O,MATCH(B1206,Intramuraal!$A:$A,0))),IFERROR(IF(INDEX(GVS!$O:$O,MATCH(B1206,GVS!$A:$A,0))="","",INDEX(GVS!$O:$O,MATCH(B1206,GVS!$A:$A,0))),"")))</f>
        <v>1e lijn</v>
      </c>
      <c r="I1206" s="14" t="s">
        <v>7570</v>
      </c>
      <c r="J1206" s="14" t="s">
        <v>10732</v>
      </c>
      <c r="K1206" s="16" t="s">
        <v>12072</v>
      </c>
      <c r="L1206" s="14" t="s">
        <v>7535</v>
      </c>
      <c r="M1206" s="14" t="s">
        <v>7536</v>
      </c>
      <c r="N1206" s="16" t="s">
        <v>12073</v>
      </c>
      <c r="O1206" s="14" t="s">
        <v>7607</v>
      </c>
      <c r="P1206" s="14" t="s">
        <v>12074</v>
      </c>
      <c r="Q1206" s="16"/>
      <c r="R1206" s="14" t="s">
        <v>12075</v>
      </c>
      <c r="S1206" s="14" t="s">
        <v>12047</v>
      </c>
      <c r="T1206" s="15" t="n">
        <v>46290</v>
      </c>
      <c r="U1206" s="14" t="s">
        <v>168</v>
      </c>
    </row>
    <row r="1207" customFormat="false" ht="79.5" hidden="false" customHeight="true" outlineLevel="0" collapsed="false">
      <c r="A1207" s="14" t="str">
        <f aca="false">IF(B1207="","","ARG-"&amp;TEXT(ROW()-1,"0000"))</f>
        <v>ARG-1206</v>
      </c>
      <c r="B1207" s="14" t="s">
        <v>3916</v>
      </c>
      <c r="C1207" s="14" t="str">
        <f aca="false">IF(B1207="","",IF(LEFT(B1207,3)="INT","Intramuraal",IF(LEFT(B1207,3)="GVS","GVS","")))</f>
        <v>GVS</v>
      </c>
      <c r="D1207" s="14" t="str">
        <f aca="false">IF(B1207="","",IFERROR(INDEX(Intramuraal!$F:$F,MATCH(B1207,Intramuraal!$A:$A,0)),IFERROR(INDEX(GVS!$F:$F,MATCH(B1207,GVS!$A:$A,0)),"onbekend ID")))</f>
        <v>semaglutide (Ozempic®)</v>
      </c>
      <c r="E1207" s="15" t="n">
        <f aca="false">IF(B1207="","",IFERROR(IF(INDEX(Intramuraal!$C:$C,MATCH(B1207,Intramuraal!$A:$A,0))="","",INDEX(Intramuraal!$C:$C,MATCH(B1207,Intramuraal!$A:$A,0))),IFERROR(IF(INDEX(GVS!$C:$C,MATCH(B1207,GVS!$A:$A,0))="","",INDEX(GVS!$C:$C,MATCH(B1207,GVS!$A:$A,0))),"")))</f>
        <v>43320</v>
      </c>
      <c r="F1207" s="14" t="str">
        <f aca="false">IF(B1207="","",IFERROR(IF(INDEX(Intramuraal!$J:$J,MATCH(B1207,Intramuraal!$A:$A,0))="","",INDEX(Intramuraal!$J:$J,MATCH(B1207,Intramuraal!$A:$A,0))),IFERROR(IF(INDEX(GVS!$J:$J,MATCH(B1207,GVS!$A:$A,0))="","",INDEX(GVS!$J:$J,MATCH(B1207,GVS!$A:$A,0))),"")))</f>
        <v>Stofwisseling / endocrinologie / zeldzaam</v>
      </c>
      <c r="G1207" s="14" t="str">
        <f aca="false">IF(B1207="","",IFERROR(IF(INDEX(Intramuraal!$N:$N,MATCH(B1207,Intramuraal!$A:$A,0))="","",INDEX(Intramuraal!$N:$N,MATCH(B1207,Intramuraal!$A:$A,0))),IFERROR(IF(INDEX(GVS!$N:$N,MATCH(B1207,GVS!$A:$A,0))="","",INDEX(GVS!$N:$N,MATCH(B1207,GVS!$A:$A,0))),"")))</f>
        <v>Niet-oncologisch (zie Indicatie)</v>
      </c>
      <c r="H1207" s="14" t="str">
        <f aca="false">IF(B1207="","",IFERROR(IF(INDEX(Intramuraal!$O:$O,MATCH(B1207,Intramuraal!$A:$A,0))="","",INDEX(Intramuraal!$O:$O,MATCH(B1207,Intramuraal!$A:$A,0))),IFERROR(IF(INDEX(GVS!$O:$O,MATCH(B1207,GVS!$A:$A,0))="","",INDEX(GVS!$O:$O,MATCH(B1207,GVS!$A:$A,0))),"")))</f>
        <v>3e lijn of later</v>
      </c>
      <c r="I1207" s="14" t="s">
        <v>7532</v>
      </c>
      <c r="J1207" s="14" t="s">
        <v>7678</v>
      </c>
      <c r="K1207" s="16" t="s">
        <v>12076</v>
      </c>
      <c r="L1207" s="14" t="s">
        <v>7549</v>
      </c>
      <c r="M1207" s="14" t="s">
        <v>7536</v>
      </c>
      <c r="N1207" s="16" t="s">
        <v>12077</v>
      </c>
      <c r="O1207" s="14" t="s">
        <v>7607</v>
      </c>
      <c r="P1207" s="14" t="s">
        <v>12078</v>
      </c>
      <c r="Q1207" s="16"/>
      <c r="R1207" s="14" t="s">
        <v>12079</v>
      </c>
      <c r="S1207" s="14" t="s">
        <v>12047</v>
      </c>
      <c r="T1207" s="15" t="n">
        <v>46290</v>
      </c>
      <c r="U1207" s="14" t="s">
        <v>168</v>
      </c>
    </row>
    <row r="1208" customFormat="false" ht="79.5" hidden="false" customHeight="true" outlineLevel="0" collapsed="false">
      <c r="A1208" s="14" t="str">
        <f aca="false">IF(B1208="","","ARG-"&amp;TEXT(ROW()-1,"0000"))</f>
        <v>ARG-1207</v>
      </c>
      <c r="B1208" s="14" t="s">
        <v>3931</v>
      </c>
      <c r="C1208" s="14" t="str">
        <f aca="false">IF(B1208="","",IF(LEFT(B1208,3)="INT","Intramuraal",IF(LEFT(B1208,3)="GVS","GVS","")))</f>
        <v>GVS</v>
      </c>
      <c r="D1208" s="14" t="str">
        <f aca="false">IF(B1208="","",IFERROR(INDEX(Intramuraal!$F:$F,MATCH(B1208,Intramuraal!$A:$A,0)),IFERROR(INDEX(GVS!$F:$F,MATCH(B1208,GVS!$A:$A,0)),"onbekend ID")))</f>
        <v>bictegravir/emtricitabine/tenofoviralafenamide (Biktarvy®)</v>
      </c>
      <c r="E1208" s="15" t="n">
        <f aca="false">IF(B1208="","",IFERROR(IF(INDEX(Intramuraal!$C:$C,MATCH(B1208,Intramuraal!$A:$A,0))="","",INDEX(Intramuraal!$C:$C,MATCH(B1208,Intramuraal!$A:$A,0))),IFERROR(IF(INDEX(GVS!$C:$C,MATCH(B1208,GVS!$A:$A,0))="","",INDEX(GVS!$C:$C,MATCH(B1208,GVS!$A:$A,0))),"")))</f>
        <v>43320</v>
      </c>
      <c r="F1208" s="14" t="str">
        <f aca="false">IF(B1208="","",IFERROR(IF(INDEX(Intramuraal!$J:$J,MATCH(B1208,Intramuraal!$A:$A,0))="","",INDEX(Intramuraal!$J:$J,MATCH(B1208,Intramuraal!$A:$A,0))),IFERROR(IF(INDEX(GVS!$J:$J,MATCH(B1208,GVS!$A:$A,0))="","",INDEX(GVS!$J:$J,MATCH(B1208,GVS!$A:$A,0))),"")))</f>
        <v>Infectieziekten</v>
      </c>
      <c r="G1208" s="14" t="str">
        <f aca="false">IF(B1208="","",IFERROR(IF(INDEX(Intramuraal!$N:$N,MATCH(B1208,Intramuraal!$A:$A,0))="","",INDEX(Intramuraal!$N:$N,MATCH(B1208,Intramuraal!$A:$A,0))),IFERROR(IF(INDEX(GVS!$N:$N,MATCH(B1208,GVS!$A:$A,0))="","",INDEX(GVS!$N:$N,MATCH(B1208,GVS!$A:$A,0))),"")))</f>
        <v>Niet-oncologisch (zie Indicatie)</v>
      </c>
      <c r="H1208" s="14" t="str">
        <f aca="false">IF(B1208="","",IFERROR(IF(INDEX(Intramuraal!$O:$O,MATCH(B1208,Intramuraal!$A:$A,0))="","",INDEX(Intramuraal!$O:$O,MATCH(B1208,Intramuraal!$A:$A,0))),IFERROR(IF(INDEX(GVS!$O:$O,MATCH(B1208,GVS!$A:$A,0))="","",INDEX(GVS!$O:$O,MATCH(B1208,GVS!$A:$A,0))),"")))</f>
        <v>1e lijn</v>
      </c>
      <c r="I1208" s="14" t="s">
        <v>7570</v>
      </c>
      <c r="J1208" s="14" t="s">
        <v>10625</v>
      </c>
      <c r="K1208" s="16" t="s">
        <v>12080</v>
      </c>
      <c r="L1208" s="14" t="s">
        <v>7566</v>
      </c>
      <c r="M1208" s="14" t="s">
        <v>7536</v>
      </c>
      <c r="N1208" s="16" t="s">
        <v>12081</v>
      </c>
      <c r="O1208" s="14" t="s">
        <v>7607</v>
      </c>
      <c r="P1208" s="14" t="s">
        <v>12082</v>
      </c>
      <c r="Q1208" s="16"/>
      <c r="R1208" s="14" t="s">
        <v>12083</v>
      </c>
      <c r="S1208" s="14" t="s">
        <v>12084</v>
      </c>
      <c r="T1208" s="15" t="n">
        <v>46290</v>
      </c>
      <c r="U1208" s="14" t="s">
        <v>168</v>
      </c>
    </row>
    <row r="1209" customFormat="false" ht="90.75" hidden="false" customHeight="true" outlineLevel="0" collapsed="false">
      <c r="A1209" s="14" t="str">
        <f aca="false">IF(B1209="","","ARG-"&amp;TEXT(ROW()-1,"0000"))</f>
        <v>ARG-1208</v>
      </c>
      <c r="B1209" s="14" t="s">
        <v>3966</v>
      </c>
      <c r="C1209" s="14" t="str">
        <f aca="false">IF(B1209="","",IF(LEFT(B1209,3)="INT","Intramuraal",IF(LEFT(B1209,3)="GVS","GVS","")))</f>
        <v>GVS</v>
      </c>
      <c r="D1209" s="14" t="str">
        <f aca="false">IF(B1209="","",IFERROR(INDEX(Intramuraal!$F:$F,MATCH(B1209,Intramuraal!$A:$A,0)),IFERROR(INDEX(GVS!$F:$F,MATCH(B1209,GVS!$A:$A,0)),"onbekend ID")))</f>
        <v>letermovir (Prevymis®)</v>
      </c>
      <c r="E1209" s="15" t="n">
        <f aca="false">IF(B1209="","",IFERROR(IF(INDEX(Intramuraal!$C:$C,MATCH(B1209,Intramuraal!$A:$A,0))="","",INDEX(Intramuraal!$C:$C,MATCH(B1209,Intramuraal!$A:$A,0))),IFERROR(IF(INDEX(GVS!$C:$C,MATCH(B1209,GVS!$A:$A,0))="","",INDEX(GVS!$C:$C,MATCH(B1209,GVS!$A:$A,0))),"")))</f>
        <v>43431</v>
      </c>
      <c r="F1209" s="14" t="str">
        <f aca="false">IF(B1209="","",IFERROR(IF(INDEX(Intramuraal!$J:$J,MATCH(B1209,Intramuraal!$A:$A,0))="","",INDEX(Intramuraal!$J:$J,MATCH(B1209,Intramuraal!$A:$A,0))),IFERROR(IF(INDEX(GVS!$J:$J,MATCH(B1209,GVS!$A:$A,0))="","",INDEX(GVS!$J:$J,MATCH(B1209,GVS!$A:$A,0))),"")))</f>
        <v>Overig</v>
      </c>
      <c r="G1209" s="14" t="str">
        <f aca="false">IF(B1209="","",IFERROR(IF(INDEX(Intramuraal!$N:$N,MATCH(B1209,Intramuraal!$A:$A,0))="","",INDEX(Intramuraal!$N:$N,MATCH(B1209,Intramuraal!$A:$A,0))),IFERROR(IF(INDEX(GVS!$N:$N,MATCH(B1209,GVS!$A:$A,0))="","",INDEX(GVS!$N:$N,MATCH(B1209,GVS!$A:$A,0))),"")))</f>
        <v>Niet-oncologisch (zie Indicatie)</v>
      </c>
      <c r="H1209" s="14" t="str">
        <f aca="false">IF(B1209="","",IFERROR(IF(INDEX(Intramuraal!$O:$O,MATCH(B1209,Intramuraal!$A:$A,0))="","",INDEX(Intramuraal!$O:$O,MATCH(B1209,Intramuraal!$A:$A,0))),IFERROR(IF(INDEX(GVS!$O:$O,MATCH(B1209,GVS!$A:$A,0))="","",INDEX(GVS!$O:$O,MATCH(B1209,GVS!$A:$A,0))),"")))</f>
        <v>1e lijn</v>
      </c>
      <c r="I1209" s="14" t="s">
        <v>7532</v>
      </c>
      <c r="J1209" s="14" t="s">
        <v>7673</v>
      </c>
      <c r="K1209" s="16" t="s">
        <v>12085</v>
      </c>
      <c r="L1209" s="14" t="s">
        <v>7535</v>
      </c>
      <c r="M1209" s="14" t="s">
        <v>7536</v>
      </c>
      <c r="N1209" s="16" t="s">
        <v>12086</v>
      </c>
      <c r="O1209" s="14" t="s">
        <v>7633</v>
      </c>
      <c r="P1209" s="14" t="s">
        <v>12087</v>
      </c>
      <c r="Q1209" s="16"/>
      <c r="R1209" s="14" t="s">
        <v>12088</v>
      </c>
      <c r="S1209" s="14" t="s">
        <v>12084</v>
      </c>
      <c r="T1209" s="15" t="n">
        <v>46290</v>
      </c>
      <c r="U1209" s="14" t="s">
        <v>168</v>
      </c>
    </row>
    <row r="1210" customFormat="false" ht="57" hidden="false" customHeight="true" outlineLevel="0" collapsed="false">
      <c r="A1210" s="14" t="str">
        <f aca="false">IF(B1210="","","ARG-"&amp;TEXT(ROW()-1,"0000"))</f>
        <v>ARG-1209</v>
      </c>
      <c r="B1210" s="14" t="s">
        <v>3981</v>
      </c>
      <c r="C1210" s="14" t="str">
        <f aca="false">IF(B1210="","",IF(LEFT(B1210,3)="INT","Intramuraal",IF(LEFT(B1210,3)="GVS","GVS","")))</f>
        <v>GVS</v>
      </c>
      <c r="D1210" s="14" t="str">
        <f aca="false">IF(B1210="","",IFERROR(INDEX(Intramuraal!$F:$F,MATCH(B1210,Intramuraal!$A:$A,0)),IFERROR(INDEX(GVS!$F:$F,MATCH(B1210,GVS!$A:$A,0)),"onbekend ID")))</f>
        <v>ertugliflozine (Steglatro®)</v>
      </c>
      <c r="E1210" s="15" t="n">
        <f aca="false">IF(B1210="","",IFERROR(IF(INDEX(Intramuraal!$C:$C,MATCH(B1210,Intramuraal!$A:$A,0))="","",INDEX(Intramuraal!$C:$C,MATCH(B1210,Intramuraal!$A:$A,0))),IFERROR(IF(INDEX(GVS!$C:$C,MATCH(B1210,GVS!$A:$A,0))="","",INDEX(GVS!$C:$C,MATCH(B1210,GVS!$A:$A,0))),"")))</f>
        <v>43438</v>
      </c>
      <c r="F1210" s="14" t="str">
        <f aca="false">IF(B1210="","",IFERROR(IF(INDEX(Intramuraal!$J:$J,MATCH(B1210,Intramuraal!$A:$A,0))="","",INDEX(Intramuraal!$J:$J,MATCH(B1210,Intramuraal!$A:$A,0))),IFERROR(IF(INDEX(GVS!$J:$J,MATCH(B1210,GVS!$A:$A,0))="","",INDEX(GVS!$J:$J,MATCH(B1210,GVS!$A:$A,0))),"")))</f>
        <v>Stofwisseling / endocrinologie / zeldzaam</v>
      </c>
      <c r="G1210" s="14" t="str">
        <f aca="false">IF(B1210="","",IFERROR(IF(INDEX(Intramuraal!$N:$N,MATCH(B1210,Intramuraal!$A:$A,0))="","",INDEX(Intramuraal!$N:$N,MATCH(B1210,Intramuraal!$A:$A,0))),IFERROR(IF(INDEX(GVS!$N:$N,MATCH(B1210,GVS!$A:$A,0))="","",INDEX(GVS!$N:$N,MATCH(B1210,GVS!$A:$A,0))),"")))</f>
        <v>Niet-oncologisch (zie Indicatie)</v>
      </c>
      <c r="H1210" s="14" t="str">
        <f aca="false">IF(B1210="","",IFERROR(IF(INDEX(Intramuraal!$O:$O,MATCH(B1210,Intramuraal!$A:$A,0))="","",INDEX(Intramuraal!$O:$O,MATCH(B1210,Intramuraal!$A:$A,0))),IFERROR(IF(INDEX(GVS!$O:$O,MATCH(B1210,GVS!$A:$A,0))="","",INDEX(GVS!$O:$O,MATCH(B1210,GVS!$A:$A,0))),"")))</f>
        <v>2e lijn</v>
      </c>
      <c r="I1210" s="14" t="s">
        <v>7532</v>
      </c>
      <c r="J1210" s="14" t="s">
        <v>7599</v>
      </c>
      <c r="K1210" s="16" t="s">
        <v>12089</v>
      </c>
      <c r="L1210" s="14" t="s">
        <v>7549</v>
      </c>
      <c r="M1210" s="14" t="s">
        <v>7536</v>
      </c>
      <c r="N1210" s="16" t="s">
        <v>12090</v>
      </c>
      <c r="O1210" s="14" t="s">
        <v>7607</v>
      </c>
      <c r="P1210" s="14" t="s">
        <v>12091</v>
      </c>
      <c r="Q1210" s="16"/>
      <c r="R1210" s="14" t="s">
        <v>12092</v>
      </c>
      <c r="S1210" s="14" t="s">
        <v>12084</v>
      </c>
      <c r="T1210" s="15" t="n">
        <v>46290</v>
      </c>
      <c r="U1210" s="14" t="s">
        <v>168</v>
      </c>
    </row>
    <row r="1211" customFormat="false" ht="68.25" hidden="false" customHeight="true" outlineLevel="0" collapsed="false">
      <c r="A1211" s="14" t="str">
        <f aca="false">IF(B1211="","","ARG-"&amp;TEXT(ROW()-1,"0000"))</f>
        <v>ARG-1210</v>
      </c>
      <c r="B1211" s="14" t="s">
        <v>4009</v>
      </c>
      <c r="C1211" s="14" t="str">
        <f aca="false">IF(B1211="","",IF(LEFT(B1211,3)="INT","Intramuraal",IF(LEFT(B1211,3)="GVS","GVS","")))</f>
        <v>GVS</v>
      </c>
      <c r="D1211" s="14" t="str">
        <f aca="false">IF(B1211="","",IFERROR(INDEX(Intramuraal!$F:$F,MATCH(B1211,Intramuraal!$A:$A,0)),IFERROR(INDEX(GVS!$F:$F,MATCH(B1211,GVS!$A:$A,0)),"onbekend ID")))</f>
        <v>budesonide orodispergeerbare tablet (Jorveza®)</v>
      </c>
      <c r="E1211" s="15" t="n">
        <f aca="false">IF(B1211="","",IFERROR(IF(INDEX(Intramuraal!$C:$C,MATCH(B1211,Intramuraal!$A:$A,0))="","",INDEX(Intramuraal!$C:$C,MATCH(B1211,Intramuraal!$A:$A,0))),IFERROR(IF(INDEX(GVS!$C:$C,MATCH(B1211,GVS!$A:$A,0))="","",INDEX(GVS!$C:$C,MATCH(B1211,GVS!$A:$A,0))),"")))</f>
        <v>43446</v>
      </c>
      <c r="F1211" s="14" t="str">
        <f aca="false">IF(B1211="","",IFERROR(IF(INDEX(Intramuraal!$J:$J,MATCH(B1211,Intramuraal!$A:$A,0))="","",INDEX(Intramuraal!$J:$J,MATCH(B1211,Intramuraal!$A:$A,0))),IFERROR(IF(INDEX(GVS!$J:$J,MATCH(B1211,GVS!$A:$A,0))="","",INDEX(GVS!$J:$J,MATCH(B1211,GVS!$A:$A,0))),"")))</f>
        <v>Overig</v>
      </c>
      <c r="G1211" s="14" t="str">
        <f aca="false">IF(B1211="","",IFERROR(IF(INDEX(Intramuraal!$N:$N,MATCH(B1211,Intramuraal!$A:$A,0))="","",INDEX(Intramuraal!$N:$N,MATCH(B1211,Intramuraal!$A:$A,0))),IFERROR(IF(INDEX(GVS!$N:$N,MATCH(B1211,GVS!$A:$A,0))="","",INDEX(GVS!$N:$N,MATCH(B1211,GVS!$A:$A,0))),"")))</f>
        <v>Niet-oncologisch (zie Indicatie)</v>
      </c>
      <c r="H1211" s="14" t="str">
        <f aca="false">IF(B1211="","",IFERROR(IF(INDEX(Intramuraal!$O:$O,MATCH(B1211,Intramuraal!$A:$A,0))="","",INDEX(Intramuraal!$O:$O,MATCH(B1211,Intramuraal!$A:$A,0))),IFERROR(IF(INDEX(GVS!$O:$O,MATCH(B1211,GVS!$A:$A,0))="","",INDEX(GVS!$O:$O,MATCH(B1211,GVS!$A:$A,0))),"")))</f>
        <v>2e lijn</v>
      </c>
      <c r="I1211" s="14" t="s">
        <v>7570</v>
      </c>
      <c r="J1211" s="14" t="s">
        <v>10732</v>
      </c>
      <c r="K1211" s="16" t="s">
        <v>12093</v>
      </c>
      <c r="L1211" s="14" t="s">
        <v>7566</v>
      </c>
      <c r="M1211" s="14" t="s">
        <v>7536</v>
      </c>
      <c r="N1211" s="16" t="s">
        <v>12094</v>
      </c>
      <c r="O1211" s="14" t="s">
        <v>7607</v>
      </c>
      <c r="P1211" s="14" t="s">
        <v>12095</v>
      </c>
      <c r="Q1211" s="16"/>
      <c r="R1211" s="14" t="s">
        <v>12096</v>
      </c>
      <c r="S1211" s="14" t="s">
        <v>12084</v>
      </c>
      <c r="T1211" s="15" t="n">
        <v>46290</v>
      </c>
      <c r="U1211" s="14" t="s">
        <v>168</v>
      </c>
    </row>
    <row r="1212" customFormat="false" ht="90.75" hidden="false" customHeight="true" outlineLevel="0" collapsed="false">
      <c r="A1212" s="14" t="str">
        <f aca="false">IF(B1212="","","ARG-"&amp;TEXT(ROW()-1,"0000"))</f>
        <v>ARG-1211</v>
      </c>
      <c r="B1212" s="14" t="s">
        <v>4045</v>
      </c>
      <c r="C1212" s="14" t="str">
        <f aca="false">IF(B1212="","",IF(LEFT(B1212,3)="INT","Intramuraal",IF(LEFT(B1212,3)="GVS","GVS","")))</f>
        <v>GVS</v>
      </c>
      <c r="D1212" s="14" t="str">
        <f aca="false">IF(B1212="","",IFERROR(INDEX(Intramuraal!$F:$F,MATCH(B1212,Intramuraal!$A:$A,0)),IFERROR(INDEX(GVS!$F:$F,MATCH(B1212,GVS!$A:$A,0)),"onbekend ID")))</f>
        <v>patiromeer (Veltassa®)</v>
      </c>
      <c r="E1212" s="15" t="n">
        <f aca="false">IF(B1212="","",IFERROR(IF(INDEX(Intramuraal!$C:$C,MATCH(B1212,Intramuraal!$A:$A,0))="","",INDEX(Intramuraal!$C:$C,MATCH(B1212,Intramuraal!$A:$A,0))),IFERROR(IF(INDEX(GVS!$C:$C,MATCH(B1212,GVS!$A:$A,0))="","",INDEX(GVS!$C:$C,MATCH(B1212,GVS!$A:$A,0))),"")))</f>
        <v>43521</v>
      </c>
      <c r="F1212" s="14" t="str">
        <f aca="false">IF(B1212="","",IFERROR(IF(INDEX(Intramuraal!$J:$J,MATCH(B1212,Intramuraal!$A:$A,0))="","",INDEX(Intramuraal!$J:$J,MATCH(B1212,Intramuraal!$A:$A,0))),IFERROR(IF(INDEX(GVS!$J:$J,MATCH(B1212,GVS!$A:$A,0))="","",INDEX(GVS!$J:$J,MATCH(B1212,GVS!$A:$A,0))),"")))</f>
        <v>Overig</v>
      </c>
      <c r="G1212" s="14" t="str">
        <f aca="false">IF(B1212="","",IFERROR(IF(INDEX(Intramuraal!$N:$N,MATCH(B1212,Intramuraal!$A:$A,0))="","",INDEX(Intramuraal!$N:$N,MATCH(B1212,Intramuraal!$A:$A,0))),IFERROR(IF(INDEX(GVS!$N:$N,MATCH(B1212,GVS!$A:$A,0))="","",INDEX(GVS!$N:$N,MATCH(B1212,GVS!$A:$A,0))),"")))</f>
        <v>Niet-oncologisch (zie Indicatie)</v>
      </c>
      <c r="H1212" s="14" t="str">
        <f aca="false">IF(B1212="","",IFERROR(IF(INDEX(Intramuraal!$O:$O,MATCH(B1212,Intramuraal!$A:$A,0))="","",INDEX(Intramuraal!$O:$O,MATCH(B1212,Intramuraal!$A:$A,0))),IFERROR(IF(INDEX(GVS!$O:$O,MATCH(B1212,GVS!$A:$A,0))="","",INDEX(GVS!$O:$O,MATCH(B1212,GVS!$A:$A,0))),"")))</f>
        <v>2e lijn</v>
      </c>
      <c r="I1212" s="14" t="s">
        <v>7570</v>
      </c>
      <c r="J1212" s="14" t="s">
        <v>10732</v>
      </c>
      <c r="K1212" s="16" t="s">
        <v>12097</v>
      </c>
      <c r="L1212" s="14" t="s">
        <v>7549</v>
      </c>
      <c r="M1212" s="14" t="s">
        <v>7536</v>
      </c>
      <c r="N1212" s="16" t="s">
        <v>12098</v>
      </c>
      <c r="O1212" s="14" t="s">
        <v>7607</v>
      </c>
      <c r="P1212" s="14" t="s">
        <v>12099</v>
      </c>
      <c r="Q1212" s="16"/>
      <c r="R1212" s="14" t="s">
        <v>12100</v>
      </c>
      <c r="S1212" s="14" t="s">
        <v>12084</v>
      </c>
      <c r="T1212" s="15" t="n">
        <v>46290</v>
      </c>
      <c r="U1212" s="14" t="s">
        <v>168</v>
      </c>
    </row>
    <row r="1213" customFormat="false" ht="79.5" hidden="false" customHeight="true" outlineLevel="0" collapsed="false">
      <c r="A1213" s="14" t="str">
        <f aca="false">IF(B1213="","","ARG-"&amp;TEXT(ROW()-1,"0000"))</f>
        <v>ARG-1212</v>
      </c>
      <c r="B1213" s="14" t="s">
        <v>4061</v>
      </c>
      <c r="C1213" s="14" t="str">
        <f aca="false">IF(B1213="","",IF(LEFT(B1213,3)="INT","Intramuraal",IF(LEFT(B1213,3)="GVS","GVS","")))</f>
        <v>GVS</v>
      </c>
      <c r="D1213" s="14" t="str">
        <f aca="false">IF(B1213="","",IFERROR(INDEX(Intramuraal!$F:$F,MATCH(B1213,Intramuraal!$A:$A,0)),IFERROR(INDEX(GVS!$F:$F,MATCH(B1213,GVS!$A:$A,0)),"onbekend ID")))</f>
        <v>rivaroxaban (Xarelto®) uitbreiding bijlage 2 voorwaarden</v>
      </c>
      <c r="E1213" s="15" t="n">
        <f aca="false">IF(B1213="","",IFERROR(IF(INDEX(Intramuraal!$C:$C,MATCH(B1213,Intramuraal!$A:$A,0))="","",INDEX(Intramuraal!$C:$C,MATCH(B1213,Intramuraal!$A:$A,0))),IFERROR(IF(INDEX(GVS!$C:$C,MATCH(B1213,GVS!$A:$A,0))="","",INDEX(GVS!$C:$C,MATCH(B1213,GVS!$A:$A,0))),"")))</f>
        <v>43528</v>
      </c>
      <c r="F1213" s="14" t="str">
        <f aca="false">IF(B1213="","",IFERROR(IF(INDEX(Intramuraal!$J:$J,MATCH(B1213,Intramuraal!$A:$A,0))="","",INDEX(Intramuraal!$J:$J,MATCH(B1213,Intramuraal!$A:$A,0))),IFERROR(IF(INDEX(GVS!$J:$J,MATCH(B1213,GVS!$A:$A,0))="","",INDEX(GVS!$J:$J,MATCH(B1213,GVS!$A:$A,0))),"")))</f>
        <v>Overig</v>
      </c>
      <c r="G1213" s="14" t="str">
        <f aca="false">IF(B1213="","",IFERROR(IF(INDEX(Intramuraal!$N:$N,MATCH(B1213,Intramuraal!$A:$A,0))="","",INDEX(Intramuraal!$N:$N,MATCH(B1213,Intramuraal!$A:$A,0))),IFERROR(IF(INDEX(GVS!$N:$N,MATCH(B1213,GVS!$A:$A,0))="","",INDEX(GVS!$N:$N,MATCH(B1213,GVS!$A:$A,0))),"")))</f>
        <v>Niet-oncologisch (zie Indicatie)</v>
      </c>
      <c r="H1213" s="14" t="str">
        <f aca="false">IF(B1213="","",IFERROR(IF(INDEX(Intramuraal!$O:$O,MATCH(B1213,Intramuraal!$A:$A,0))="","",INDEX(Intramuraal!$O:$O,MATCH(B1213,Intramuraal!$A:$A,0))),IFERROR(IF(INDEX(GVS!$O:$O,MATCH(B1213,GVS!$A:$A,0))="","",INDEX(GVS!$O:$O,MATCH(B1213,GVS!$A:$A,0))),"")))</f>
        <v>2e lijn</v>
      </c>
      <c r="I1213" s="14" t="s">
        <v>7532</v>
      </c>
      <c r="J1213" s="14" t="s">
        <v>7678</v>
      </c>
      <c r="K1213" s="16" t="s">
        <v>12101</v>
      </c>
      <c r="L1213" s="14" t="s">
        <v>7535</v>
      </c>
      <c r="M1213" s="14" t="s">
        <v>7536</v>
      </c>
      <c r="N1213" s="16" t="s">
        <v>12102</v>
      </c>
      <c r="O1213" s="14" t="s">
        <v>7633</v>
      </c>
      <c r="P1213" s="14" t="s">
        <v>12103</v>
      </c>
      <c r="Q1213" s="16"/>
      <c r="R1213" s="14" t="s">
        <v>12104</v>
      </c>
      <c r="S1213" s="14" t="s">
        <v>12084</v>
      </c>
      <c r="T1213" s="15" t="n">
        <v>46290</v>
      </c>
      <c r="U1213" s="14" t="s">
        <v>168</v>
      </c>
    </row>
    <row r="1214" customFormat="false" ht="79.5" hidden="false" customHeight="true" outlineLevel="0" collapsed="false">
      <c r="A1214" s="14" t="str">
        <f aca="false">IF(B1214="","","ARG-"&amp;TEXT(ROW()-1,"0000"))</f>
        <v>ARG-1213</v>
      </c>
      <c r="B1214" s="14" t="s">
        <v>4061</v>
      </c>
      <c r="C1214" s="14" t="str">
        <f aca="false">IF(B1214="","",IF(LEFT(B1214,3)="INT","Intramuraal",IF(LEFT(B1214,3)="GVS","GVS","")))</f>
        <v>GVS</v>
      </c>
      <c r="D1214" s="14" t="str">
        <f aca="false">IF(B1214="","",IFERROR(INDEX(Intramuraal!$F:$F,MATCH(B1214,Intramuraal!$A:$A,0)),IFERROR(INDEX(GVS!$F:$F,MATCH(B1214,GVS!$A:$A,0)),"onbekend ID")))</f>
        <v>rivaroxaban (Xarelto®) uitbreiding bijlage 2 voorwaarden</v>
      </c>
      <c r="E1214" s="15" t="n">
        <f aca="false">IF(B1214="","",IFERROR(IF(INDEX(Intramuraal!$C:$C,MATCH(B1214,Intramuraal!$A:$A,0))="","",INDEX(Intramuraal!$C:$C,MATCH(B1214,Intramuraal!$A:$A,0))),IFERROR(IF(INDEX(GVS!$C:$C,MATCH(B1214,GVS!$A:$A,0))="","",INDEX(GVS!$C:$C,MATCH(B1214,GVS!$A:$A,0))),"")))</f>
        <v>43528</v>
      </c>
      <c r="F1214" s="14" t="str">
        <f aca="false">IF(B1214="","",IFERROR(IF(INDEX(Intramuraal!$J:$J,MATCH(B1214,Intramuraal!$A:$A,0))="","",INDEX(Intramuraal!$J:$J,MATCH(B1214,Intramuraal!$A:$A,0))),IFERROR(IF(INDEX(GVS!$J:$J,MATCH(B1214,GVS!$A:$A,0))="","",INDEX(GVS!$J:$J,MATCH(B1214,GVS!$A:$A,0))),"")))</f>
        <v>Overig</v>
      </c>
      <c r="G1214" s="14" t="str">
        <f aca="false">IF(B1214="","",IFERROR(IF(INDEX(Intramuraal!$N:$N,MATCH(B1214,Intramuraal!$A:$A,0))="","",INDEX(Intramuraal!$N:$N,MATCH(B1214,Intramuraal!$A:$A,0))),IFERROR(IF(INDEX(GVS!$N:$N,MATCH(B1214,GVS!$A:$A,0))="","",INDEX(GVS!$N:$N,MATCH(B1214,GVS!$A:$A,0))),"")))</f>
        <v>Niet-oncologisch (zie Indicatie)</v>
      </c>
      <c r="H1214" s="14" t="str">
        <f aca="false">IF(B1214="","",IFERROR(IF(INDEX(Intramuraal!$O:$O,MATCH(B1214,Intramuraal!$A:$A,0))="","",INDEX(Intramuraal!$O:$O,MATCH(B1214,Intramuraal!$A:$A,0))),IFERROR(IF(INDEX(GVS!$O:$O,MATCH(B1214,GVS!$A:$A,0))="","",INDEX(GVS!$O:$O,MATCH(B1214,GVS!$A:$A,0))),"")))</f>
        <v>2e lijn</v>
      </c>
      <c r="I1214" s="14" t="s">
        <v>7580</v>
      </c>
      <c r="J1214" s="14" t="s">
        <v>7604</v>
      </c>
      <c r="K1214" s="16" t="s">
        <v>12105</v>
      </c>
      <c r="L1214" s="14" t="s">
        <v>7535</v>
      </c>
      <c r="M1214" s="14" t="s">
        <v>7536</v>
      </c>
      <c r="N1214" s="16" t="s">
        <v>12106</v>
      </c>
      <c r="O1214" s="14" t="s">
        <v>7784</v>
      </c>
      <c r="P1214" s="14" t="s">
        <v>12107</v>
      </c>
      <c r="Q1214" s="16"/>
      <c r="R1214" s="14" t="s">
        <v>12108</v>
      </c>
      <c r="S1214" s="14" t="s">
        <v>12084</v>
      </c>
      <c r="T1214" s="15" t="n">
        <v>46290</v>
      </c>
      <c r="U1214" s="14" t="s">
        <v>168</v>
      </c>
    </row>
    <row r="1215" customFormat="false" ht="68.25" hidden="false" customHeight="true" outlineLevel="0" collapsed="false">
      <c r="A1215" s="14" t="str">
        <f aca="false">IF(B1215="","","ARG-"&amp;TEXT(ROW()-1,"0000"))</f>
        <v>ARG-1214</v>
      </c>
      <c r="B1215" s="14" t="s">
        <v>4079</v>
      </c>
      <c r="C1215" s="14" t="str">
        <f aca="false">IF(B1215="","",IF(LEFT(B1215,3)="INT","Intramuraal",IF(LEFT(B1215,3)="GVS","GVS","")))</f>
        <v>GVS</v>
      </c>
      <c r="D1215" s="14" t="str">
        <f aca="false">IF(B1215="","",IFERROR(INDEX(Intramuraal!$F:$F,MATCH(B1215,Intramuraal!$A:$A,0)),IFERROR(INDEX(GVS!$F:$F,MATCH(B1215,GVS!$A:$A,0)),"onbekend ID")))</f>
        <v>asfotase alfa (Strensiq®)</v>
      </c>
      <c r="E1215" s="15" t="n">
        <f aca="false">IF(B1215="","",IFERROR(IF(INDEX(Intramuraal!$C:$C,MATCH(B1215,Intramuraal!$A:$A,0))="","",INDEX(Intramuraal!$C:$C,MATCH(B1215,Intramuraal!$A:$A,0))),IFERROR(IF(INDEX(GVS!$C:$C,MATCH(B1215,GVS!$A:$A,0))="","",INDEX(GVS!$C:$C,MATCH(B1215,GVS!$A:$A,0))),"")))</f>
        <v>43549</v>
      </c>
      <c r="F1215" s="14" t="str">
        <f aca="false">IF(B1215="","",IFERROR(IF(INDEX(Intramuraal!$J:$J,MATCH(B1215,Intramuraal!$A:$A,0))="","",INDEX(Intramuraal!$J:$J,MATCH(B1215,Intramuraal!$A:$A,0))),IFERROR(IF(INDEX(GVS!$J:$J,MATCH(B1215,GVS!$A:$A,0))="","",INDEX(GVS!$J:$J,MATCH(B1215,GVS!$A:$A,0))),"")))</f>
        <v>Stofwisseling / endocrinologie / zeldzaam</v>
      </c>
      <c r="G1215" s="14" t="str">
        <f aca="false">IF(B1215="","",IFERROR(IF(INDEX(Intramuraal!$N:$N,MATCH(B1215,Intramuraal!$A:$A,0))="","",INDEX(Intramuraal!$N:$N,MATCH(B1215,Intramuraal!$A:$A,0))),IFERROR(IF(INDEX(GVS!$N:$N,MATCH(B1215,GVS!$A:$A,0))="","",INDEX(GVS!$N:$N,MATCH(B1215,GVS!$A:$A,0))),"")))</f>
        <v>Niet-oncologisch (zie Indicatie)</v>
      </c>
      <c r="H1215" s="14" t="str">
        <f aca="false">IF(B1215="","",IFERROR(IF(INDEX(Intramuraal!$O:$O,MATCH(B1215,Intramuraal!$A:$A,0))="","",INDEX(Intramuraal!$O:$O,MATCH(B1215,Intramuraal!$A:$A,0))),IFERROR(IF(INDEX(GVS!$O:$O,MATCH(B1215,GVS!$A:$A,0))="","",INDEX(GVS!$O:$O,MATCH(B1215,GVS!$A:$A,0))),"")))</f>
        <v>1e lijn</v>
      </c>
      <c r="I1215" s="14" t="s">
        <v>7532</v>
      </c>
      <c r="J1215" s="14" t="s">
        <v>7547</v>
      </c>
      <c r="K1215" s="16" t="s">
        <v>12109</v>
      </c>
      <c r="L1215" s="14" t="s">
        <v>7535</v>
      </c>
      <c r="M1215" s="14" t="s">
        <v>7536</v>
      </c>
      <c r="N1215" s="16" t="s">
        <v>12110</v>
      </c>
      <c r="O1215" s="14" t="s">
        <v>7633</v>
      </c>
      <c r="P1215" s="14" t="s">
        <v>12111</v>
      </c>
      <c r="Q1215" s="16"/>
      <c r="R1215" s="14" t="s">
        <v>12112</v>
      </c>
      <c r="S1215" s="14" t="s">
        <v>12113</v>
      </c>
      <c r="T1215" s="15" t="n">
        <v>46290</v>
      </c>
      <c r="U1215" s="14" t="s">
        <v>168</v>
      </c>
    </row>
    <row r="1216" customFormat="false" ht="79.5" hidden="false" customHeight="true" outlineLevel="0" collapsed="false">
      <c r="A1216" s="14" t="str">
        <f aca="false">IF(B1216="","","ARG-"&amp;TEXT(ROW()-1,"0000"))</f>
        <v>ARG-1215</v>
      </c>
      <c r="B1216" s="14" t="s">
        <v>4079</v>
      </c>
      <c r="C1216" s="14" t="str">
        <f aca="false">IF(B1216="","",IF(LEFT(B1216,3)="INT","Intramuraal",IF(LEFT(B1216,3)="GVS","GVS","")))</f>
        <v>GVS</v>
      </c>
      <c r="D1216" s="14" t="str">
        <f aca="false">IF(B1216="","",IFERROR(INDEX(Intramuraal!$F:$F,MATCH(B1216,Intramuraal!$A:$A,0)),IFERROR(INDEX(GVS!$F:$F,MATCH(B1216,GVS!$A:$A,0)),"onbekend ID")))</f>
        <v>asfotase alfa (Strensiq®)</v>
      </c>
      <c r="E1216" s="15" t="n">
        <f aca="false">IF(B1216="","",IFERROR(IF(INDEX(Intramuraal!$C:$C,MATCH(B1216,Intramuraal!$A:$A,0))="","",INDEX(Intramuraal!$C:$C,MATCH(B1216,Intramuraal!$A:$A,0))),IFERROR(IF(INDEX(GVS!$C:$C,MATCH(B1216,GVS!$A:$A,0))="","",INDEX(GVS!$C:$C,MATCH(B1216,GVS!$A:$A,0))),"")))</f>
        <v>43549</v>
      </c>
      <c r="F1216" s="14" t="str">
        <f aca="false">IF(B1216="","",IFERROR(IF(INDEX(Intramuraal!$J:$J,MATCH(B1216,Intramuraal!$A:$A,0))="","",INDEX(Intramuraal!$J:$J,MATCH(B1216,Intramuraal!$A:$A,0))),IFERROR(IF(INDEX(GVS!$J:$J,MATCH(B1216,GVS!$A:$A,0))="","",INDEX(GVS!$J:$J,MATCH(B1216,GVS!$A:$A,0))),"")))</f>
        <v>Stofwisseling / endocrinologie / zeldzaam</v>
      </c>
      <c r="G1216" s="14" t="str">
        <f aca="false">IF(B1216="","",IFERROR(IF(INDEX(Intramuraal!$N:$N,MATCH(B1216,Intramuraal!$A:$A,0))="","",INDEX(Intramuraal!$N:$N,MATCH(B1216,Intramuraal!$A:$A,0))),IFERROR(IF(INDEX(GVS!$N:$N,MATCH(B1216,GVS!$A:$A,0))="","",INDEX(GVS!$N:$N,MATCH(B1216,GVS!$A:$A,0))),"")))</f>
        <v>Niet-oncologisch (zie Indicatie)</v>
      </c>
      <c r="H1216" s="14" t="str">
        <f aca="false">IF(B1216="","",IFERROR(IF(INDEX(Intramuraal!$O:$O,MATCH(B1216,Intramuraal!$A:$A,0))="","",INDEX(Intramuraal!$O:$O,MATCH(B1216,Intramuraal!$A:$A,0))),IFERROR(IF(INDEX(GVS!$O:$O,MATCH(B1216,GVS!$A:$A,0))="","",INDEX(GVS!$O:$O,MATCH(B1216,GVS!$A:$A,0))),"")))</f>
        <v>1e lijn</v>
      </c>
      <c r="I1216" s="14" t="s">
        <v>7532</v>
      </c>
      <c r="J1216" s="14" t="s">
        <v>7599</v>
      </c>
      <c r="K1216" s="16" t="s">
        <v>12114</v>
      </c>
      <c r="L1216" s="14" t="s">
        <v>7586</v>
      </c>
      <c r="M1216" s="14" t="s">
        <v>7536</v>
      </c>
      <c r="N1216" s="16" t="s">
        <v>12115</v>
      </c>
      <c r="O1216" s="14" t="s">
        <v>7607</v>
      </c>
      <c r="P1216" s="14" t="s">
        <v>12116</v>
      </c>
      <c r="Q1216" s="16"/>
      <c r="R1216" s="14" t="s">
        <v>12117</v>
      </c>
      <c r="S1216" s="14" t="s">
        <v>12113</v>
      </c>
      <c r="T1216" s="15" t="n">
        <v>46290</v>
      </c>
      <c r="U1216" s="14" t="s">
        <v>168</v>
      </c>
    </row>
    <row r="1217" customFormat="false" ht="68.25" hidden="false" customHeight="true" outlineLevel="0" collapsed="false">
      <c r="A1217" s="14" t="str">
        <f aca="false">IF(B1217="","","ARG-"&amp;TEXT(ROW()-1,"0000"))</f>
        <v>ARG-1216</v>
      </c>
      <c r="B1217" s="14" t="s">
        <v>4097</v>
      </c>
      <c r="C1217" s="14" t="str">
        <f aca="false">IF(B1217="","",IF(LEFT(B1217,3)="INT","Intramuraal",IF(LEFT(B1217,3)="GVS","GVS","")))</f>
        <v>GVS</v>
      </c>
      <c r="D1217" s="14" t="str">
        <f aca="false">IF(B1217="","",IFERROR(INDEX(Intramuraal!$F:$F,MATCH(B1217,Intramuraal!$A:$A,0)),IFERROR(INDEX(GVS!$F:$F,MATCH(B1217,GVS!$A:$A,0)),"onbekend ID")))</f>
        <v>fingolimod (Gilenya®)</v>
      </c>
      <c r="E1217" s="15" t="n">
        <f aca="false">IF(B1217="","",IFERROR(IF(INDEX(Intramuraal!$C:$C,MATCH(B1217,Intramuraal!$A:$A,0))="","",INDEX(Intramuraal!$C:$C,MATCH(B1217,Intramuraal!$A:$A,0))),IFERROR(IF(INDEX(GVS!$C:$C,MATCH(B1217,GVS!$A:$A,0))="","",INDEX(GVS!$C:$C,MATCH(B1217,GVS!$A:$A,0))),"")))</f>
        <v>43549</v>
      </c>
      <c r="F1217" s="14" t="str">
        <f aca="false">IF(B1217="","",IFERROR(IF(INDEX(Intramuraal!$J:$J,MATCH(B1217,Intramuraal!$A:$A,0))="","",INDEX(Intramuraal!$J:$J,MATCH(B1217,Intramuraal!$A:$A,0))),IFERROR(IF(INDEX(GVS!$J:$J,MATCH(B1217,GVS!$A:$A,0))="","",INDEX(GVS!$J:$J,MATCH(B1217,GVS!$A:$A,0))),"")))</f>
        <v>Neurologie</v>
      </c>
      <c r="G1217" s="14" t="str">
        <f aca="false">IF(B1217="","",IFERROR(IF(INDEX(Intramuraal!$N:$N,MATCH(B1217,Intramuraal!$A:$A,0))="","",INDEX(Intramuraal!$N:$N,MATCH(B1217,Intramuraal!$A:$A,0))),IFERROR(IF(INDEX(GVS!$N:$N,MATCH(B1217,GVS!$A:$A,0))="","",INDEX(GVS!$N:$N,MATCH(B1217,GVS!$A:$A,0))),"")))</f>
        <v>Niet-oncologisch (zie Indicatie)</v>
      </c>
      <c r="H1217" s="14" t="str">
        <f aca="false">IF(B1217="","",IFERROR(IF(INDEX(Intramuraal!$O:$O,MATCH(B1217,Intramuraal!$A:$A,0))="","",INDEX(Intramuraal!$O:$O,MATCH(B1217,Intramuraal!$A:$A,0))),IFERROR(IF(INDEX(GVS!$O:$O,MATCH(B1217,GVS!$A:$A,0))="","",INDEX(GVS!$O:$O,MATCH(B1217,GVS!$A:$A,0))),"")))</f>
        <v>2e lijn</v>
      </c>
      <c r="I1217" s="14" t="s">
        <v>7532</v>
      </c>
      <c r="J1217" s="14" t="s">
        <v>7678</v>
      </c>
      <c r="K1217" s="16" t="s">
        <v>12118</v>
      </c>
      <c r="L1217" s="14" t="s">
        <v>7535</v>
      </c>
      <c r="M1217" s="14" t="s">
        <v>7536</v>
      </c>
      <c r="N1217" s="16" t="s">
        <v>12119</v>
      </c>
      <c r="O1217" s="14" t="s">
        <v>7607</v>
      </c>
      <c r="P1217" s="14" t="s">
        <v>12120</v>
      </c>
      <c r="Q1217" s="16"/>
      <c r="R1217" s="14" t="s">
        <v>12121</v>
      </c>
      <c r="S1217" s="14" t="s">
        <v>12113</v>
      </c>
      <c r="T1217" s="15" t="n">
        <v>46290</v>
      </c>
      <c r="U1217" s="14" t="s">
        <v>168</v>
      </c>
    </row>
    <row r="1218" customFormat="false" ht="79.5" hidden="false" customHeight="true" outlineLevel="0" collapsed="false">
      <c r="A1218" s="14" t="str">
        <f aca="false">IF(B1218="","","ARG-"&amp;TEXT(ROW()-1,"0000"))</f>
        <v>ARG-1217</v>
      </c>
      <c r="B1218" s="14" t="s">
        <v>4097</v>
      </c>
      <c r="C1218" s="14" t="str">
        <f aca="false">IF(B1218="","",IF(LEFT(B1218,3)="INT","Intramuraal",IF(LEFT(B1218,3)="GVS","GVS","")))</f>
        <v>GVS</v>
      </c>
      <c r="D1218" s="14" t="str">
        <f aca="false">IF(B1218="","",IFERROR(INDEX(Intramuraal!$F:$F,MATCH(B1218,Intramuraal!$A:$A,0)),IFERROR(INDEX(GVS!$F:$F,MATCH(B1218,GVS!$A:$A,0)),"onbekend ID")))</f>
        <v>fingolimod (Gilenya®)</v>
      </c>
      <c r="E1218" s="15" t="n">
        <f aca="false">IF(B1218="","",IFERROR(IF(INDEX(Intramuraal!$C:$C,MATCH(B1218,Intramuraal!$A:$A,0))="","",INDEX(Intramuraal!$C:$C,MATCH(B1218,Intramuraal!$A:$A,0))),IFERROR(IF(INDEX(GVS!$C:$C,MATCH(B1218,GVS!$A:$A,0))="","",INDEX(GVS!$C:$C,MATCH(B1218,GVS!$A:$A,0))),"")))</f>
        <v>43549</v>
      </c>
      <c r="F1218" s="14" t="str">
        <f aca="false">IF(B1218="","",IFERROR(IF(INDEX(Intramuraal!$J:$J,MATCH(B1218,Intramuraal!$A:$A,0))="","",INDEX(Intramuraal!$J:$J,MATCH(B1218,Intramuraal!$A:$A,0))),IFERROR(IF(INDEX(GVS!$J:$J,MATCH(B1218,GVS!$A:$A,0))="","",INDEX(GVS!$J:$J,MATCH(B1218,GVS!$A:$A,0))),"")))</f>
        <v>Neurologie</v>
      </c>
      <c r="G1218" s="14" t="str">
        <f aca="false">IF(B1218="","",IFERROR(IF(INDEX(Intramuraal!$N:$N,MATCH(B1218,Intramuraal!$A:$A,0))="","",INDEX(Intramuraal!$N:$N,MATCH(B1218,Intramuraal!$A:$A,0))),IFERROR(IF(INDEX(GVS!$N:$N,MATCH(B1218,GVS!$A:$A,0))="","",INDEX(GVS!$N:$N,MATCH(B1218,GVS!$A:$A,0))),"")))</f>
        <v>Niet-oncologisch (zie Indicatie)</v>
      </c>
      <c r="H1218" s="14" t="str">
        <f aca="false">IF(B1218="","",IFERROR(IF(INDEX(Intramuraal!$O:$O,MATCH(B1218,Intramuraal!$A:$A,0))="","",INDEX(Intramuraal!$O:$O,MATCH(B1218,Intramuraal!$A:$A,0))),IFERROR(IF(INDEX(GVS!$O:$O,MATCH(B1218,GVS!$A:$A,0))="","",INDEX(GVS!$O:$O,MATCH(B1218,GVS!$A:$A,0))),"")))</f>
        <v>2e lijn</v>
      </c>
      <c r="I1218" s="14" t="s">
        <v>7570</v>
      </c>
      <c r="J1218" s="14" t="s">
        <v>10732</v>
      </c>
      <c r="K1218" s="16" t="s">
        <v>12122</v>
      </c>
      <c r="L1218" s="14" t="s">
        <v>7566</v>
      </c>
      <c r="M1218" s="14" t="s">
        <v>7550</v>
      </c>
      <c r="N1218" s="16" t="s">
        <v>12123</v>
      </c>
      <c r="O1218" s="14" t="s">
        <v>7607</v>
      </c>
      <c r="P1218" s="14" t="s">
        <v>12124</v>
      </c>
      <c r="Q1218" s="16"/>
      <c r="R1218" s="14" t="s">
        <v>12125</v>
      </c>
      <c r="S1218" s="14" t="s">
        <v>12113</v>
      </c>
      <c r="T1218" s="15" t="n">
        <v>46290</v>
      </c>
      <c r="U1218" s="14" t="s">
        <v>168</v>
      </c>
    </row>
    <row r="1219" customFormat="false" ht="79.5" hidden="false" customHeight="true" outlineLevel="0" collapsed="false">
      <c r="A1219" s="14" t="str">
        <f aca="false">IF(B1219="","","ARG-"&amp;TEXT(ROW()-1,"0000"))</f>
        <v>ARG-1218</v>
      </c>
      <c r="B1219" s="14" t="s">
        <v>4113</v>
      </c>
      <c r="C1219" s="14" t="str">
        <f aca="false">IF(B1219="","",IF(LEFT(B1219,3)="INT","Intramuraal",IF(LEFT(B1219,3)="GVS","GVS","")))</f>
        <v>GVS</v>
      </c>
      <c r="D1219" s="14" t="str">
        <f aca="false">IF(B1219="","",IFERROR(INDEX(Intramuraal!$F:$F,MATCH(B1219,Intramuraal!$A:$A,0)),IFERROR(INDEX(GVS!$F:$F,MATCH(B1219,GVS!$A:$A,0)),"onbekend ID")))</f>
        <v>tolvaptan (Jinarc®)</v>
      </c>
      <c r="E1219" s="15" t="n">
        <f aca="false">IF(B1219="","",IFERROR(IF(INDEX(Intramuraal!$C:$C,MATCH(B1219,Intramuraal!$A:$A,0))="","",INDEX(Intramuraal!$C:$C,MATCH(B1219,Intramuraal!$A:$A,0))),IFERROR(IF(INDEX(GVS!$C:$C,MATCH(B1219,GVS!$A:$A,0))="","",INDEX(GVS!$C:$C,MATCH(B1219,GVS!$A:$A,0))),"")))</f>
        <v>43557</v>
      </c>
      <c r="F1219" s="14" t="str">
        <f aca="false">IF(B1219="","",IFERROR(IF(INDEX(Intramuraal!$J:$J,MATCH(B1219,Intramuraal!$A:$A,0))="","",INDEX(Intramuraal!$J:$J,MATCH(B1219,Intramuraal!$A:$A,0))),IFERROR(IF(INDEX(GVS!$J:$J,MATCH(B1219,GVS!$A:$A,0))="","",INDEX(GVS!$J:$J,MATCH(B1219,GVS!$A:$A,0))),"")))</f>
        <v>Overig</v>
      </c>
      <c r="G1219" s="14" t="str">
        <f aca="false">IF(B1219="","",IFERROR(IF(INDEX(Intramuraal!$N:$N,MATCH(B1219,Intramuraal!$A:$A,0))="","",INDEX(Intramuraal!$N:$N,MATCH(B1219,Intramuraal!$A:$A,0))),IFERROR(IF(INDEX(GVS!$N:$N,MATCH(B1219,GVS!$A:$A,0))="","",INDEX(GVS!$N:$N,MATCH(B1219,GVS!$A:$A,0))),"")))</f>
        <v>Niet-oncologisch (zie Indicatie)</v>
      </c>
      <c r="H1219" s="14" t="str">
        <f aca="false">IF(B1219="","",IFERROR(IF(INDEX(Intramuraal!$O:$O,MATCH(B1219,Intramuraal!$A:$A,0))="","",INDEX(Intramuraal!$O:$O,MATCH(B1219,Intramuraal!$A:$A,0))),IFERROR(IF(INDEX(GVS!$O:$O,MATCH(B1219,GVS!$A:$A,0))="","",INDEX(GVS!$O:$O,MATCH(B1219,GVS!$A:$A,0))),"")))</f>
        <v>1e lijn</v>
      </c>
      <c r="I1219" s="14" t="s">
        <v>7532</v>
      </c>
      <c r="J1219" s="14" t="s">
        <v>7599</v>
      </c>
      <c r="K1219" s="16" t="s">
        <v>12126</v>
      </c>
      <c r="L1219" s="14" t="s">
        <v>7535</v>
      </c>
      <c r="M1219" s="14" t="s">
        <v>7536</v>
      </c>
      <c r="N1219" s="16" t="s">
        <v>12127</v>
      </c>
      <c r="O1219" s="14" t="s">
        <v>7607</v>
      </c>
      <c r="P1219" s="14" t="s">
        <v>12128</v>
      </c>
      <c r="Q1219" s="16"/>
      <c r="R1219" s="14" t="s">
        <v>12129</v>
      </c>
      <c r="S1219" s="14" t="s">
        <v>12113</v>
      </c>
      <c r="T1219" s="15" t="n">
        <v>46290</v>
      </c>
      <c r="U1219" s="14" t="s">
        <v>168</v>
      </c>
    </row>
    <row r="1220" customFormat="false" ht="102" hidden="false" customHeight="true" outlineLevel="0" collapsed="false">
      <c r="A1220" s="14" t="str">
        <f aca="false">IF(B1220="","","ARG-"&amp;TEXT(ROW()-1,"0000"))</f>
        <v>ARG-1219</v>
      </c>
      <c r="B1220" s="14" t="s">
        <v>4128</v>
      </c>
      <c r="C1220" s="14" t="str">
        <f aca="false">IF(B1220="","",IF(LEFT(B1220,3)="INT","Intramuraal",IF(LEFT(B1220,3)="GVS","GVS","")))</f>
        <v>GVS</v>
      </c>
      <c r="D1220" s="14" t="str">
        <f aca="false">IF(B1220="","",IFERROR(INDEX(Intramuraal!$F:$F,MATCH(B1220,Intramuraal!$A:$A,0)),IFERROR(INDEX(GVS!$F:$F,MATCH(B1220,GVS!$A:$A,0)),"onbekend ID")))</f>
        <v>glycopyrronium drank (Sialanar®)</v>
      </c>
      <c r="E1220" s="15" t="n">
        <f aca="false">IF(B1220="","",IFERROR(IF(INDEX(Intramuraal!$C:$C,MATCH(B1220,Intramuraal!$A:$A,0))="","",INDEX(Intramuraal!$C:$C,MATCH(B1220,Intramuraal!$A:$A,0))),IFERROR(IF(INDEX(GVS!$C:$C,MATCH(B1220,GVS!$A:$A,0))="","",INDEX(GVS!$C:$C,MATCH(B1220,GVS!$A:$A,0))),"")))</f>
        <v>43564</v>
      </c>
      <c r="F1220" s="14" t="str">
        <f aca="false">IF(B1220="","",IFERROR(IF(INDEX(Intramuraal!$J:$J,MATCH(B1220,Intramuraal!$A:$A,0))="","",INDEX(Intramuraal!$J:$J,MATCH(B1220,Intramuraal!$A:$A,0))),IFERROR(IF(INDEX(GVS!$J:$J,MATCH(B1220,GVS!$A:$A,0))="","",INDEX(GVS!$J:$J,MATCH(B1220,GVS!$A:$A,0))),"")))</f>
        <v>Overig</v>
      </c>
      <c r="G1220" s="14" t="str">
        <f aca="false">IF(B1220="","",IFERROR(IF(INDEX(Intramuraal!$N:$N,MATCH(B1220,Intramuraal!$A:$A,0))="","",INDEX(Intramuraal!$N:$N,MATCH(B1220,Intramuraal!$A:$A,0))),IFERROR(IF(INDEX(GVS!$N:$N,MATCH(B1220,GVS!$A:$A,0))="","",INDEX(GVS!$N:$N,MATCH(B1220,GVS!$A:$A,0))),"")))</f>
        <v>Niet-oncologisch (zie Indicatie)</v>
      </c>
      <c r="H1220" s="14" t="str">
        <f aca="false">IF(B1220="","",IFERROR(IF(INDEX(Intramuraal!$O:$O,MATCH(B1220,Intramuraal!$A:$A,0))="","",INDEX(Intramuraal!$O:$O,MATCH(B1220,Intramuraal!$A:$A,0))),IFERROR(IF(INDEX(GVS!$O:$O,MATCH(B1220,GVS!$A:$A,0))="","",INDEX(GVS!$O:$O,MATCH(B1220,GVS!$A:$A,0))),"")))</f>
        <v>2e lijn</v>
      </c>
      <c r="I1220" s="14" t="s">
        <v>7570</v>
      </c>
      <c r="J1220" s="14" t="s">
        <v>10625</v>
      </c>
      <c r="K1220" s="16" t="s">
        <v>12130</v>
      </c>
      <c r="L1220" s="14" t="s">
        <v>7549</v>
      </c>
      <c r="M1220" s="14" t="s">
        <v>7536</v>
      </c>
      <c r="N1220" s="16" t="s">
        <v>12131</v>
      </c>
      <c r="O1220" s="14" t="s">
        <v>7607</v>
      </c>
      <c r="P1220" s="14" t="s">
        <v>12132</v>
      </c>
      <c r="Q1220" s="16"/>
      <c r="R1220" s="14" t="s">
        <v>12133</v>
      </c>
      <c r="S1220" s="14" t="s">
        <v>12113</v>
      </c>
      <c r="T1220" s="15" t="n">
        <v>46290</v>
      </c>
      <c r="U1220" s="14" t="s">
        <v>168</v>
      </c>
    </row>
    <row r="1221" customFormat="false" ht="45.75" hidden="false" customHeight="true" outlineLevel="0" collapsed="false">
      <c r="A1221" s="14" t="str">
        <f aca="false">IF(B1221="","","ARG-"&amp;TEXT(ROW()-1,"0000"))</f>
        <v>ARG-1220</v>
      </c>
      <c r="B1221" s="14" t="s">
        <v>4128</v>
      </c>
      <c r="C1221" s="14" t="str">
        <f aca="false">IF(B1221="","",IF(LEFT(B1221,3)="INT","Intramuraal",IF(LEFT(B1221,3)="GVS","GVS","")))</f>
        <v>GVS</v>
      </c>
      <c r="D1221" s="14" t="str">
        <f aca="false">IF(B1221="","",IFERROR(INDEX(Intramuraal!$F:$F,MATCH(B1221,Intramuraal!$A:$A,0)),IFERROR(INDEX(GVS!$F:$F,MATCH(B1221,GVS!$A:$A,0)),"onbekend ID")))</f>
        <v>glycopyrronium drank (Sialanar®)</v>
      </c>
      <c r="E1221" s="15" t="n">
        <f aca="false">IF(B1221="","",IFERROR(IF(INDEX(Intramuraal!$C:$C,MATCH(B1221,Intramuraal!$A:$A,0))="","",INDEX(Intramuraal!$C:$C,MATCH(B1221,Intramuraal!$A:$A,0))),IFERROR(IF(INDEX(GVS!$C:$C,MATCH(B1221,GVS!$A:$A,0))="","",INDEX(GVS!$C:$C,MATCH(B1221,GVS!$A:$A,0))),"")))</f>
        <v>43564</v>
      </c>
      <c r="F1221" s="14" t="str">
        <f aca="false">IF(B1221="","",IFERROR(IF(INDEX(Intramuraal!$J:$J,MATCH(B1221,Intramuraal!$A:$A,0))="","",INDEX(Intramuraal!$J:$J,MATCH(B1221,Intramuraal!$A:$A,0))),IFERROR(IF(INDEX(GVS!$J:$J,MATCH(B1221,GVS!$A:$A,0))="","",INDEX(GVS!$J:$J,MATCH(B1221,GVS!$A:$A,0))),"")))</f>
        <v>Overig</v>
      </c>
      <c r="G1221" s="14" t="str">
        <f aca="false">IF(B1221="","",IFERROR(IF(INDEX(Intramuraal!$N:$N,MATCH(B1221,Intramuraal!$A:$A,0))="","",INDEX(Intramuraal!$N:$N,MATCH(B1221,Intramuraal!$A:$A,0))),IFERROR(IF(INDEX(GVS!$N:$N,MATCH(B1221,GVS!$A:$A,0))="","",INDEX(GVS!$N:$N,MATCH(B1221,GVS!$A:$A,0))),"")))</f>
        <v>Niet-oncologisch (zie Indicatie)</v>
      </c>
      <c r="H1221" s="14" t="str">
        <f aca="false">IF(B1221="","",IFERROR(IF(INDEX(Intramuraal!$O:$O,MATCH(B1221,Intramuraal!$A:$A,0))="","",INDEX(Intramuraal!$O:$O,MATCH(B1221,Intramuraal!$A:$A,0))),IFERROR(IF(INDEX(GVS!$O:$O,MATCH(B1221,GVS!$A:$A,0))="","",INDEX(GVS!$O:$O,MATCH(B1221,GVS!$A:$A,0))),"")))</f>
        <v>2e lijn</v>
      </c>
      <c r="I1221" s="14" t="s">
        <v>7658</v>
      </c>
      <c r="J1221" s="14" t="s">
        <v>7659</v>
      </c>
      <c r="K1221" s="16" t="s">
        <v>12134</v>
      </c>
      <c r="L1221" s="14" t="s">
        <v>7549</v>
      </c>
      <c r="M1221" s="14" t="s">
        <v>7543</v>
      </c>
      <c r="N1221" s="16" t="s">
        <v>12135</v>
      </c>
      <c r="O1221" s="14" t="s">
        <v>7662</v>
      </c>
      <c r="P1221" s="14" t="s">
        <v>12136</v>
      </c>
      <c r="Q1221" s="16"/>
      <c r="R1221" s="14" t="s">
        <v>12137</v>
      </c>
      <c r="S1221" s="14" t="s">
        <v>12113</v>
      </c>
      <c r="T1221" s="15" t="n">
        <v>46290</v>
      </c>
      <c r="U1221" s="14" t="s">
        <v>168</v>
      </c>
    </row>
    <row r="1222" customFormat="false" ht="79.5" hidden="false" customHeight="true" outlineLevel="0" collapsed="false">
      <c r="A1222" s="14" t="str">
        <f aca="false">IF(B1222="","","ARG-"&amp;TEXT(ROW()-1,"0000"))</f>
        <v>ARG-1221</v>
      </c>
      <c r="B1222" s="14" t="s">
        <v>4145</v>
      </c>
      <c r="C1222" s="14" t="str">
        <f aca="false">IF(B1222="","",IF(LEFT(B1222,3)="INT","Intramuraal",IF(LEFT(B1222,3)="GVS","GVS","")))</f>
        <v>GVS</v>
      </c>
      <c r="D1222" s="14" t="str">
        <f aca="false">IF(B1222="","",IFERROR(INDEX(Intramuraal!$F:$F,MATCH(B1222,Intramuraal!$A:$A,0)),IFERROR(INDEX(GVS!$F:$F,MATCH(B1222,GVS!$A:$A,0)),"onbekend ID")))</f>
        <v>pitolisant (Wakix®)</v>
      </c>
      <c r="E1222" s="15" t="n">
        <f aca="false">IF(B1222="","",IFERROR(IF(INDEX(Intramuraal!$C:$C,MATCH(B1222,Intramuraal!$A:$A,0))="","",INDEX(Intramuraal!$C:$C,MATCH(B1222,Intramuraal!$A:$A,0))),IFERROR(IF(INDEX(GVS!$C:$C,MATCH(B1222,GVS!$A:$A,0))="","",INDEX(GVS!$C:$C,MATCH(B1222,GVS!$A:$A,0))),"")))</f>
        <v>43570</v>
      </c>
      <c r="F1222" s="14" t="str">
        <f aca="false">IF(B1222="","",IFERROR(IF(INDEX(Intramuraal!$J:$J,MATCH(B1222,Intramuraal!$A:$A,0))="","",INDEX(Intramuraal!$J:$J,MATCH(B1222,Intramuraal!$A:$A,0))),IFERROR(IF(INDEX(GVS!$J:$J,MATCH(B1222,GVS!$A:$A,0))="","",INDEX(GVS!$J:$J,MATCH(B1222,GVS!$A:$A,0))),"")))</f>
        <v>Neurologie</v>
      </c>
      <c r="G1222" s="14" t="str">
        <f aca="false">IF(B1222="","",IFERROR(IF(INDEX(Intramuraal!$N:$N,MATCH(B1222,Intramuraal!$A:$A,0))="","",INDEX(Intramuraal!$N:$N,MATCH(B1222,Intramuraal!$A:$A,0))),IFERROR(IF(INDEX(GVS!$N:$N,MATCH(B1222,GVS!$A:$A,0))="","",INDEX(GVS!$N:$N,MATCH(B1222,GVS!$A:$A,0))),"")))</f>
        <v>Niet-oncologisch (zie Indicatie)</v>
      </c>
      <c r="H1222" s="14" t="str">
        <f aca="false">IF(B1222="","",IFERROR(IF(INDEX(Intramuraal!$O:$O,MATCH(B1222,Intramuraal!$A:$A,0))="","",INDEX(Intramuraal!$O:$O,MATCH(B1222,Intramuraal!$A:$A,0))),IFERROR(IF(INDEX(GVS!$O:$O,MATCH(B1222,GVS!$A:$A,0))="","",INDEX(GVS!$O:$O,MATCH(B1222,GVS!$A:$A,0))),"")))</f>
        <v>2e lijn</v>
      </c>
      <c r="I1222" s="14" t="s">
        <v>7532</v>
      </c>
      <c r="J1222" s="14" t="s">
        <v>7533</v>
      </c>
      <c r="K1222" s="16" t="s">
        <v>12138</v>
      </c>
      <c r="L1222" s="14" t="s">
        <v>7535</v>
      </c>
      <c r="M1222" s="14" t="s">
        <v>7536</v>
      </c>
      <c r="N1222" s="16" t="s">
        <v>12139</v>
      </c>
      <c r="O1222" s="14" t="s">
        <v>7633</v>
      </c>
      <c r="P1222" s="14" t="s">
        <v>12140</v>
      </c>
      <c r="Q1222" s="16"/>
      <c r="R1222" s="14" t="s">
        <v>12141</v>
      </c>
      <c r="S1222" s="14" t="s">
        <v>12113</v>
      </c>
      <c r="T1222" s="15" t="n">
        <v>46290</v>
      </c>
      <c r="U1222" s="14" t="s">
        <v>168</v>
      </c>
    </row>
    <row r="1223" customFormat="false" ht="68.25" hidden="false" customHeight="true" outlineLevel="0" collapsed="false">
      <c r="A1223" s="14" t="str">
        <f aca="false">IF(B1223="","","ARG-"&amp;TEXT(ROW()-1,"0000"))</f>
        <v>ARG-1222</v>
      </c>
      <c r="B1223" s="14" t="s">
        <v>4145</v>
      </c>
      <c r="C1223" s="14" t="str">
        <f aca="false">IF(B1223="","",IF(LEFT(B1223,3)="INT","Intramuraal",IF(LEFT(B1223,3)="GVS","GVS","")))</f>
        <v>GVS</v>
      </c>
      <c r="D1223" s="14" t="str">
        <f aca="false">IF(B1223="","",IFERROR(INDEX(Intramuraal!$F:$F,MATCH(B1223,Intramuraal!$A:$A,0)),IFERROR(INDEX(GVS!$F:$F,MATCH(B1223,GVS!$A:$A,0)),"onbekend ID")))</f>
        <v>pitolisant (Wakix®)</v>
      </c>
      <c r="E1223" s="15" t="n">
        <f aca="false">IF(B1223="","",IFERROR(IF(INDEX(Intramuraal!$C:$C,MATCH(B1223,Intramuraal!$A:$A,0))="","",INDEX(Intramuraal!$C:$C,MATCH(B1223,Intramuraal!$A:$A,0))),IFERROR(IF(INDEX(GVS!$C:$C,MATCH(B1223,GVS!$A:$A,0))="","",INDEX(GVS!$C:$C,MATCH(B1223,GVS!$A:$A,0))),"")))</f>
        <v>43570</v>
      </c>
      <c r="F1223" s="14" t="str">
        <f aca="false">IF(B1223="","",IFERROR(IF(INDEX(Intramuraal!$J:$J,MATCH(B1223,Intramuraal!$A:$A,0))="","",INDEX(Intramuraal!$J:$J,MATCH(B1223,Intramuraal!$A:$A,0))),IFERROR(IF(INDEX(GVS!$J:$J,MATCH(B1223,GVS!$A:$A,0))="","",INDEX(GVS!$J:$J,MATCH(B1223,GVS!$A:$A,0))),"")))</f>
        <v>Neurologie</v>
      </c>
      <c r="G1223" s="14" t="str">
        <f aca="false">IF(B1223="","",IFERROR(IF(INDEX(Intramuraal!$N:$N,MATCH(B1223,Intramuraal!$A:$A,0))="","",INDEX(Intramuraal!$N:$N,MATCH(B1223,Intramuraal!$A:$A,0))),IFERROR(IF(INDEX(GVS!$N:$N,MATCH(B1223,GVS!$A:$A,0))="","",INDEX(GVS!$N:$N,MATCH(B1223,GVS!$A:$A,0))),"")))</f>
        <v>Niet-oncologisch (zie Indicatie)</v>
      </c>
      <c r="H1223" s="14" t="str">
        <f aca="false">IF(B1223="","",IFERROR(IF(INDEX(Intramuraal!$O:$O,MATCH(B1223,Intramuraal!$A:$A,0))="","",INDEX(Intramuraal!$O:$O,MATCH(B1223,Intramuraal!$A:$A,0))),IFERROR(IF(INDEX(GVS!$O:$O,MATCH(B1223,GVS!$A:$A,0))="","",INDEX(GVS!$O:$O,MATCH(B1223,GVS!$A:$A,0))),"")))</f>
        <v>2e lijn</v>
      </c>
      <c r="I1223" s="14" t="s">
        <v>7658</v>
      </c>
      <c r="J1223" s="14" t="s">
        <v>7659</v>
      </c>
      <c r="K1223" s="16" t="s">
        <v>12142</v>
      </c>
      <c r="L1223" s="14" t="s">
        <v>7549</v>
      </c>
      <c r="M1223" s="14" t="s">
        <v>7543</v>
      </c>
      <c r="N1223" s="16" t="s">
        <v>12143</v>
      </c>
      <c r="O1223" s="14" t="s">
        <v>7662</v>
      </c>
      <c r="P1223" s="14" t="s">
        <v>12144</v>
      </c>
      <c r="Q1223" s="16"/>
      <c r="R1223" s="14" t="s">
        <v>12145</v>
      </c>
      <c r="S1223" s="14" t="s">
        <v>12113</v>
      </c>
      <c r="T1223" s="15" t="n">
        <v>46290</v>
      </c>
      <c r="U1223" s="14" t="s">
        <v>168</v>
      </c>
    </row>
    <row r="1224" customFormat="false" ht="68.25" hidden="false" customHeight="true" outlineLevel="0" collapsed="false">
      <c r="A1224" s="14" t="str">
        <f aca="false">IF(B1224="","","ARG-"&amp;TEXT(ROW()-1,"0000"))</f>
        <v>ARG-1223</v>
      </c>
      <c r="B1224" s="14" t="s">
        <v>4162</v>
      </c>
      <c r="C1224" s="14" t="str">
        <f aca="false">IF(B1224="","",IF(LEFT(B1224,3)="INT","Intramuraal",IF(LEFT(B1224,3)="GVS","GVS","")))</f>
        <v>GVS</v>
      </c>
      <c r="D1224" s="14" t="str">
        <f aca="false">IF(B1224="","",IFERROR(INDEX(Intramuraal!$F:$F,MATCH(B1224,Intramuraal!$A:$A,0)),IFERROR(INDEX(GVS!$F:$F,MATCH(B1224,GVS!$A:$A,0)),"onbekend ID")))</f>
        <v>brexpiprazol (Rxulti®)</v>
      </c>
      <c r="E1224" s="15" t="n">
        <f aca="false">IF(B1224="","",IFERROR(IF(INDEX(Intramuraal!$C:$C,MATCH(B1224,Intramuraal!$A:$A,0))="","",INDEX(Intramuraal!$C:$C,MATCH(B1224,Intramuraal!$A:$A,0))),IFERROR(IF(INDEX(GVS!$C:$C,MATCH(B1224,GVS!$A:$A,0))="","",INDEX(GVS!$C:$C,MATCH(B1224,GVS!$A:$A,0))),"")))</f>
        <v>43571</v>
      </c>
      <c r="F1224" s="14" t="str">
        <f aca="false">IF(B1224="","",IFERROR(IF(INDEX(Intramuraal!$J:$J,MATCH(B1224,Intramuraal!$A:$A,0))="","",INDEX(Intramuraal!$J:$J,MATCH(B1224,Intramuraal!$A:$A,0))),IFERROR(IF(INDEX(GVS!$J:$J,MATCH(B1224,GVS!$A:$A,0))="","",INDEX(GVS!$J:$J,MATCH(B1224,GVS!$A:$A,0))),"")))</f>
        <v>Psychiatrie</v>
      </c>
      <c r="G1224" s="14" t="str">
        <f aca="false">IF(B1224="","",IFERROR(IF(INDEX(Intramuraal!$N:$N,MATCH(B1224,Intramuraal!$A:$A,0))="","",INDEX(Intramuraal!$N:$N,MATCH(B1224,Intramuraal!$A:$A,0))),IFERROR(IF(INDEX(GVS!$N:$N,MATCH(B1224,GVS!$A:$A,0))="","",INDEX(GVS!$N:$N,MATCH(B1224,GVS!$A:$A,0))),"")))</f>
        <v>Niet-oncologisch (zie Indicatie)</v>
      </c>
      <c r="H1224" s="14" t="str">
        <f aca="false">IF(B1224="","",IFERROR(IF(INDEX(Intramuraal!$O:$O,MATCH(B1224,Intramuraal!$A:$A,0))="","",INDEX(Intramuraal!$O:$O,MATCH(B1224,Intramuraal!$A:$A,0))),IFERROR(IF(INDEX(GVS!$O:$O,MATCH(B1224,GVS!$A:$A,0))="","",INDEX(GVS!$O:$O,MATCH(B1224,GVS!$A:$A,0))),"")))</f>
        <v>1e lijn</v>
      </c>
      <c r="I1224" s="14" t="s">
        <v>7532</v>
      </c>
      <c r="J1224" s="14" t="s">
        <v>7554</v>
      </c>
      <c r="K1224" s="16" t="s">
        <v>12146</v>
      </c>
      <c r="L1224" s="14" t="s">
        <v>7535</v>
      </c>
      <c r="M1224" s="14" t="s">
        <v>7536</v>
      </c>
      <c r="N1224" s="16" t="s">
        <v>12147</v>
      </c>
      <c r="O1224" s="14" t="s">
        <v>7607</v>
      </c>
      <c r="P1224" s="14" t="s">
        <v>12148</v>
      </c>
      <c r="Q1224" s="16"/>
      <c r="R1224" s="14" t="s">
        <v>12149</v>
      </c>
      <c r="S1224" s="14" t="s">
        <v>12113</v>
      </c>
      <c r="T1224" s="15" t="n">
        <v>46290</v>
      </c>
      <c r="U1224" s="14" t="s">
        <v>168</v>
      </c>
    </row>
    <row r="1225" customFormat="false" ht="68.25" hidden="false" customHeight="true" outlineLevel="0" collapsed="false">
      <c r="A1225" s="14" t="str">
        <f aca="false">IF(B1225="","","ARG-"&amp;TEXT(ROW()-1,"0000"))</f>
        <v>ARG-1224</v>
      </c>
      <c r="B1225" s="14" t="s">
        <v>4193</v>
      </c>
      <c r="C1225" s="14" t="str">
        <f aca="false">IF(B1225="","",IF(LEFT(B1225,3)="INT","Intramuraal",IF(LEFT(B1225,3)="GVS","GVS","")))</f>
        <v>GVS</v>
      </c>
      <c r="D1225" s="14" t="str">
        <f aca="false">IF(B1225="","",IFERROR(INDEX(Intramuraal!$F:$F,MATCH(B1225,Intramuraal!$A:$A,0)),IFERROR(INDEX(GVS!$F:$F,MATCH(B1225,GVS!$A:$A,0)),"onbekend ID")))</f>
        <v>lumacaftor/ivacaftor (Orkambi®) uitbreiding bijlage 2 voorwaarde</v>
      </c>
      <c r="E1225" s="15" t="n">
        <f aca="false">IF(B1225="","",IFERROR(IF(INDEX(Intramuraal!$C:$C,MATCH(B1225,Intramuraal!$A:$A,0))="","",INDEX(Intramuraal!$C:$C,MATCH(B1225,Intramuraal!$A:$A,0))),IFERROR(IF(INDEX(GVS!$C:$C,MATCH(B1225,GVS!$A:$A,0))="","",INDEX(GVS!$C:$C,MATCH(B1225,GVS!$A:$A,0))),"")))</f>
        <v>43585</v>
      </c>
      <c r="F1225" s="14" t="str">
        <f aca="false">IF(B1225="","",IFERROR(IF(INDEX(Intramuraal!$J:$J,MATCH(B1225,Intramuraal!$A:$A,0))="","",INDEX(Intramuraal!$J:$J,MATCH(B1225,Intramuraal!$A:$A,0))),IFERROR(IF(INDEX(GVS!$J:$J,MATCH(B1225,GVS!$A:$A,0))="","",INDEX(GVS!$J:$J,MATCH(B1225,GVS!$A:$A,0))),"")))</f>
        <v>Overig</v>
      </c>
      <c r="G1225" s="14" t="str">
        <f aca="false">IF(B1225="","",IFERROR(IF(INDEX(Intramuraal!$N:$N,MATCH(B1225,Intramuraal!$A:$A,0))="","",INDEX(Intramuraal!$N:$N,MATCH(B1225,Intramuraal!$A:$A,0))),IFERROR(IF(INDEX(GVS!$N:$N,MATCH(B1225,GVS!$A:$A,0))="","",INDEX(GVS!$N:$N,MATCH(B1225,GVS!$A:$A,0))),"")))</f>
        <v>Niet-oncologisch (zie Indicatie)</v>
      </c>
      <c r="H1225" s="14" t="str">
        <f aca="false">IF(B1225="","",IFERROR(IF(INDEX(Intramuraal!$O:$O,MATCH(B1225,Intramuraal!$A:$A,0))="","",INDEX(Intramuraal!$O:$O,MATCH(B1225,Intramuraal!$A:$A,0))),IFERROR(IF(INDEX(GVS!$O:$O,MATCH(B1225,GVS!$A:$A,0))="","",INDEX(GVS!$O:$O,MATCH(B1225,GVS!$A:$A,0))),"")))</f>
        <v>1e lijn</v>
      </c>
      <c r="I1225" s="14" t="s">
        <v>7532</v>
      </c>
      <c r="J1225" s="14" t="s">
        <v>7673</v>
      </c>
      <c r="K1225" s="16" t="s">
        <v>12150</v>
      </c>
      <c r="L1225" s="14" t="s">
        <v>7549</v>
      </c>
      <c r="M1225" s="14" t="s">
        <v>7536</v>
      </c>
      <c r="N1225" s="16" t="s">
        <v>12151</v>
      </c>
      <c r="O1225" s="14" t="s">
        <v>7607</v>
      </c>
      <c r="P1225" s="14" t="s">
        <v>12152</v>
      </c>
      <c r="Q1225" s="16"/>
      <c r="R1225" s="14" t="s">
        <v>12153</v>
      </c>
      <c r="S1225" s="14" t="s">
        <v>12154</v>
      </c>
      <c r="T1225" s="15" t="n">
        <v>46290</v>
      </c>
      <c r="U1225" s="14" t="s">
        <v>168</v>
      </c>
    </row>
    <row r="1226" customFormat="false" ht="45.75" hidden="false" customHeight="true" outlineLevel="0" collapsed="false">
      <c r="A1226" s="14" t="str">
        <f aca="false">IF(B1226="","","ARG-"&amp;TEXT(ROW()-1,"0000"))</f>
        <v>ARG-1225</v>
      </c>
      <c r="B1226" s="14" t="s">
        <v>4193</v>
      </c>
      <c r="C1226" s="14" t="str">
        <f aca="false">IF(B1226="","",IF(LEFT(B1226,3)="INT","Intramuraal",IF(LEFT(B1226,3)="GVS","GVS","")))</f>
        <v>GVS</v>
      </c>
      <c r="D1226" s="14" t="str">
        <f aca="false">IF(B1226="","",IFERROR(INDEX(Intramuraal!$F:$F,MATCH(B1226,Intramuraal!$A:$A,0)),IFERROR(INDEX(GVS!$F:$F,MATCH(B1226,GVS!$A:$A,0)),"onbekend ID")))</f>
        <v>lumacaftor/ivacaftor (Orkambi®) uitbreiding bijlage 2 voorwaarde</v>
      </c>
      <c r="E1226" s="15" t="n">
        <f aca="false">IF(B1226="","",IFERROR(IF(INDEX(Intramuraal!$C:$C,MATCH(B1226,Intramuraal!$A:$A,0))="","",INDEX(Intramuraal!$C:$C,MATCH(B1226,Intramuraal!$A:$A,0))),IFERROR(IF(INDEX(GVS!$C:$C,MATCH(B1226,GVS!$A:$A,0))="","",INDEX(GVS!$C:$C,MATCH(B1226,GVS!$A:$A,0))),"")))</f>
        <v>43585</v>
      </c>
      <c r="F1226" s="14" t="str">
        <f aca="false">IF(B1226="","",IFERROR(IF(INDEX(Intramuraal!$J:$J,MATCH(B1226,Intramuraal!$A:$A,0))="","",INDEX(Intramuraal!$J:$J,MATCH(B1226,Intramuraal!$A:$A,0))),IFERROR(IF(INDEX(GVS!$J:$J,MATCH(B1226,GVS!$A:$A,0))="","",INDEX(GVS!$J:$J,MATCH(B1226,GVS!$A:$A,0))),"")))</f>
        <v>Overig</v>
      </c>
      <c r="G1226" s="14" t="str">
        <f aca="false">IF(B1226="","",IFERROR(IF(INDEX(Intramuraal!$N:$N,MATCH(B1226,Intramuraal!$A:$A,0))="","",INDEX(Intramuraal!$N:$N,MATCH(B1226,Intramuraal!$A:$A,0))),IFERROR(IF(INDEX(GVS!$N:$N,MATCH(B1226,GVS!$A:$A,0))="","",INDEX(GVS!$N:$N,MATCH(B1226,GVS!$A:$A,0))),"")))</f>
        <v>Niet-oncologisch (zie Indicatie)</v>
      </c>
      <c r="H1226" s="14" t="str">
        <f aca="false">IF(B1226="","",IFERROR(IF(INDEX(Intramuraal!$O:$O,MATCH(B1226,Intramuraal!$A:$A,0))="","",INDEX(Intramuraal!$O:$O,MATCH(B1226,Intramuraal!$A:$A,0))),IFERROR(IF(INDEX(GVS!$O:$O,MATCH(B1226,GVS!$A:$A,0))="","",INDEX(GVS!$O:$O,MATCH(B1226,GVS!$A:$A,0))),"")))</f>
        <v>1e lijn</v>
      </c>
      <c r="I1226" s="14" t="s">
        <v>7658</v>
      </c>
      <c r="J1226" s="14" t="s">
        <v>7659</v>
      </c>
      <c r="K1226" s="16" t="s">
        <v>12155</v>
      </c>
      <c r="L1226" s="14" t="s">
        <v>7549</v>
      </c>
      <c r="M1226" s="14" t="s">
        <v>7543</v>
      </c>
      <c r="N1226" s="16" t="s">
        <v>12156</v>
      </c>
      <c r="O1226" s="14" t="s">
        <v>7607</v>
      </c>
      <c r="P1226" s="14" t="s">
        <v>12157</v>
      </c>
      <c r="Q1226" s="16"/>
      <c r="R1226" s="14" t="s">
        <v>12158</v>
      </c>
      <c r="S1226" s="14" t="s">
        <v>12154</v>
      </c>
      <c r="T1226" s="15" t="n">
        <v>46290</v>
      </c>
      <c r="U1226" s="14" t="s">
        <v>168</v>
      </c>
    </row>
    <row r="1227" customFormat="false" ht="79.5" hidden="false" customHeight="true" outlineLevel="0" collapsed="false">
      <c r="A1227" s="14" t="str">
        <f aca="false">IF(B1227="","","ARG-"&amp;TEXT(ROW()-1,"0000"))</f>
        <v>ARG-1226</v>
      </c>
      <c r="B1227" s="14" t="s">
        <v>4227</v>
      </c>
      <c r="C1227" s="14" t="str">
        <f aca="false">IF(B1227="","",IF(LEFT(B1227,3)="INT","Intramuraal",IF(LEFT(B1227,3)="GVS","GVS","")))</f>
        <v>GVS</v>
      </c>
      <c r="D1227" s="14" t="str">
        <f aca="false">IF(B1227="","",IFERROR(INDEX(Intramuraal!$F:$F,MATCH(B1227,Intramuraal!$A:$A,0)),IFERROR(INDEX(GVS!$F:$F,MATCH(B1227,GVS!$A:$A,0)),"onbekend ID")))</f>
        <v>Delstrigo® (doravirine/lamivudine/ tenofovir disoproxil fumaraat)</v>
      </c>
      <c r="E1227" s="15" t="n">
        <f aca="false">IF(B1227="","",IFERROR(IF(INDEX(Intramuraal!$C:$C,MATCH(B1227,Intramuraal!$A:$A,0))="","",INDEX(Intramuraal!$C:$C,MATCH(B1227,Intramuraal!$A:$A,0))),IFERROR(IF(INDEX(GVS!$C:$C,MATCH(B1227,GVS!$A:$A,0))="","",INDEX(GVS!$C:$C,MATCH(B1227,GVS!$A:$A,0))),"")))</f>
        <v>43643</v>
      </c>
      <c r="F1227" s="14" t="str">
        <f aca="false">IF(B1227="","",IFERROR(IF(INDEX(Intramuraal!$J:$J,MATCH(B1227,Intramuraal!$A:$A,0))="","",INDEX(Intramuraal!$J:$J,MATCH(B1227,Intramuraal!$A:$A,0))),IFERROR(IF(INDEX(GVS!$J:$J,MATCH(B1227,GVS!$A:$A,0))="","",INDEX(GVS!$J:$J,MATCH(B1227,GVS!$A:$A,0))),"")))</f>
        <v>Infectieziekten</v>
      </c>
      <c r="G1227" s="14" t="str">
        <f aca="false">IF(B1227="","",IFERROR(IF(INDEX(Intramuraal!$N:$N,MATCH(B1227,Intramuraal!$A:$A,0))="","",INDEX(Intramuraal!$N:$N,MATCH(B1227,Intramuraal!$A:$A,0))),IFERROR(IF(INDEX(GVS!$N:$N,MATCH(B1227,GVS!$A:$A,0))="","",INDEX(GVS!$N:$N,MATCH(B1227,GVS!$A:$A,0))),"")))</f>
        <v>Niet-oncologisch (zie Indicatie)</v>
      </c>
      <c r="H1227" s="14" t="str">
        <f aca="false">IF(B1227="","",IFERROR(IF(INDEX(Intramuraal!$O:$O,MATCH(B1227,Intramuraal!$A:$A,0))="","",INDEX(Intramuraal!$O:$O,MATCH(B1227,Intramuraal!$A:$A,0))),IFERROR(IF(INDEX(GVS!$O:$O,MATCH(B1227,GVS!$A:$A,0))="","",INDEX(GVS!$O:$O,MATCH(B1227,GVS!$A:$A,0))),"")))</f>
        <v>2e lijn</v>
      </c>
      <c r="I1227" s="14" t="s">
        <v>7532</v>
      </c>
      <c r="J1227" s="14" t="s">
        <v>7564</v>
      </c>
      <c r="K1227" s="16" t="s">
        <v>12159</v>
      </c>
      <c r="L1227" s="14" t="s">
        <v>7549</v>
      </c>
      <c r="M1227" s="14" t="s">
        <v>7536</v>
      </c>
      <c r="N1227" s="16" t="s">
        <v>12160</v>
      </c>
      <c r="O1227" s="14" t="s">
        <v>7607</v>
      </c>
      <c r="P1227" s="14" t="s">
        <v>12161</v>
      </c>
      <c r="Q1227" s="16"/>
      <c r="R1227" s="14" t="s">
        <v>12162</v>
      </c>
      <c r="S1227" s="14" t="s">
        <v>12154</v>
      </c>
      <c r="T1227" s="15" t="n">
        <v>46290</v>
      </c>
      <c r="U1227" s="14" t="s">
        <v>168</v>
      </c>
    </row>
    <row r="1228" customFormat="false" ht="68.25" hidden="false" customHeight="true" outlineLevel="0" collapsed="false">
      <c r="A1228" s="14" t="str">
        <f aca="false">IF(B1228="","","ARG-"&amp;TEXT(ROW()-1,"0000"))</f>
        <v>ARG-1227</v>
      </c>
      <c r="B1228" s="14" t="s">
        <v>4241</v>
      </c>
      <c r="C1228" s="14" t="str">
        <f aca="false">IF(B1228="","",IF(LEFT(B1228,3)="INT","Intramuraal",IF(LEFT(B1228,3)="GVS","GVS","")))</f>
        <v>GVS</v>
      </c>
      <c r="D1228" s="14" t="str">
        <f aca="false">IF(B1228="","",IFERROR(INDEX(Intramuraal!$F:$F,MATCH(B1228,Intramuraal!$A:$A,0)),IFERROR(INDEX(GVS!$F:$F,MATCH(B1228,GVS!$A:$A,0)),"onbekend ID")))</f>
        <v>Pifeltro® (doravirine)</v>
      </c>
      <c r="E1228" s="15" t="n">
        <f aca="false">IF(B1228="","",IFERROR(IF(INDEX(Intramuraal!$C:$C,MATCH(B1228,Intramuraal!$A:$A,0))="","",INDEX(Intramuraal!$C:$C,MATCH(B1228,Intramuraal!$A:$A,0))),IFERROR(IF(INDEX(GVS!$C:$C,MATCH(B1228,GVS!$A:$A,0))="","",INDEX(GVS!$C:$C,MATCH(B1228,GVS!$A:$A,0))),"")))</f>
        <v>43643</v>
      </c>
      <c r="F1228" s="14" t="str">
        <f aca="false">IF(B1228="","",IFERROR(IF(INDEX(Intramuraal!$J:$J,MATCH(B1228,Intramuraal!$A:$A,0))="","",INDEX(Intramuraal!$J:$J,MATCH(B1228,Intramuraal!$A:$A,0))),IFERROR(IF(INDEX(GVS!$J:$J,MATCH(B1228,GVS!$A:$A,0))="","",INDEX(GVS!$J:$J,MATCH(B1228,GVS!$A:$A,0))),"")))</f>
        <v>Infectieziekten</v>
      </c>
      <c r="G1228" s="14" t="str">
        <f aca="false">IF(B1228="","",IFERROR(IF(INDEX(Intramuraal!$N:$N,MATCH(B1228,Intramuraal!$A:$A,0))="","",INDEX(Intramuraal!$N:$N,MATCH(B1228,Intramuraal!$A:$A,0))),IFERROR(IF(INDEX(GVS!$N:$N,MATCH(B1228,GVS!$A:$A,0))="","",INDEX(GVS!$N:$N,MATCH(B1228,GVS!$A:$A,0))),"")))</f>
        <v>Niet-oncologisch (zie Indicatie)</v>
      </c>
      <c r="H1228" s="14" t="str">
        <f aca="false">IF(B1228="","",IFERROR(IF(INDEX(Intramuraal!$O:$O,MATCH(B1228,Intramuraal!$A:$A,0))="","",INDEX(Intramuraal!$O:$O,MATCH(B1228,Intramuraal!$A:$A,0))),IFERROR(IF(INDEX(GVS!$O:$O,MATCH(B1228,GVS!$A:$A,0))="","",INDEX(GVS!$O:$O,MATCH(B1228,GVS!$A:$A,0))),"")))</f>
        <v>2e lijn</v>
      </c>
      <c r="I1228" s="14" t="s">
        <v>7580</v>
      </c>
      <c r="J1228" s="14" t="s">
        <v>7712</v>
      </c>
      <c r="K1228" s="16" t="s">
        <v>12163</v>
      </c>
      <c r="L1228" s="14" t="s">
        <v>7535</v>
      </c>
      <c r="M1228" s="14" t="s">
        <v>7536</v>
      </c>
      <c r="N1228" s="16" t="s">
        <v>12164</v>
      </c>
      <c r="O1228" s="14" t="s">
        <v>7607</v>
      </c>
      <c r="P1228" s="14" t="s">
        <v>12165</v>
      </c>
      <c r="Q1228" s="16"/>
      <c r="R1228" s="14" t="s">
        <v>12166</v>
      </c>
      <c r="S1228" s="14" t="s">
        <v>12154</v>
      </c>
      <c r="T1228" s="15" t="n">
        <v>46290</v>
      </c>
      <c r="U1228" s="14" t="s">
        <v>168</v>
      </c>
    </row>
    <row r="1229" customFormat="false" ht="79.5" hidden="false" customHeight="true" outlineLevel="0" collapsed="false">
      <c r="A1229" s="14" t="str">
        <f aca="false">IF(B1229="","","ARG-"&amp;TEXT(ROW()-1,"0000"))</f>
        <v>ARG-1228</v>
      </c>
      <c r="B1229" s="14" t="s">
        <v>4275</v>
      </c>
      <c r="C1229" s="14" t="str">
        <f aca="false">IF(B1229="","",IF(LEFT(B1229,3)="INT","Intramuraal",IF(LEFT(B1229,3)="GVS","GVS","")))</f>
        <v>GVS</v>
      </c>
      <c r="D1229" s="14" t="str">
        <f aca="false">IF(B1229="","",IFERROR(INDEX(Intramuraal!$F:$F,MATCH(B1229,Intramuraal!$A:$A,0)),IFERROR(INDEX(GVS!$F:$F,MATCH(B1229,GVS!$A:$A,0)),"onbekend ID")))</f>
        <v>ciclosporine 0,1% oogdruppels (Ikervis®)</v>
      </c>
      <c r="E1229" s="15" t="n">
        <f aca="false">IF(B1229="","",IFERROR(IF(INDEX(Intramuraal!$C:$C,MATCH(B1229,Intramuraal!$A:$A,0))="","",INDEX(Intramuraal!$C:$C,MATCH(B1229,Intramuraal!$A:$A,0))),IFERROR(IF(INDEX(GVS!$C:$C,MATCH(B1229,GVS!$A:$A,0))="","",INDEX(GVS!$C:$C,MATCH(B1229,GVS!$A:$A,0))),"")))</f>
        <v>43726</v>
      </c>
      <c r="F1229" s="14" t="str">
        <f aca="false">IF(B1229="","",IFERROR(IF(INDEX(Intramuraal!$J:$J,MATCH(B1229,Intramuraal!$A:$A,0))="","",INDEX(Intramuraal!$J:$J,MATCH(B1229,Intramuraal!$A:$A,0))),IFERROR(IF(INDEX(GVS!$J:$J,MATCH(B1229,GVS!$A:$A,0))="","",INDEX(GVS!$J:$J,MATCH(B1229,GVS!$A:$A,0))),"")))</f>
        <v>Oogheelkunde</v>
      </c>
      <c r="G1229" s="14" t="str">
        <f aca="false">IF(B1229="","",IFERROR(IF(INDEX(Intramuraal!$N:$N,MATCH(B1229,Intramuraal!$A:$A,0))="","",INDEX(Intramuraal!$N:$N,MATCH(B1229,Intramuraal!$A:$A,0))),IFERROR(IF(INDEX(GVS!$N:$N,MATCH(B1229,GVS!$A:$A,0))="","",INDEX(GVS!$N:$N,MATCH(B1229,GVS!$A:$A,0))),"")))</f>
        <v>Niet-oncologisch (zie Indicatie)</v>
      </c>
      <c r="H1229" s="14" t="str">
        <f aca="false">IF(B1229="","",IFERROR(IF(INDEX(Intramuraal!$O:$O,MATCH(B1229,Intramuraal!$A:$A,0))="","",INDEX(Intramuraal!$O:$O,MATCH(B1229,Intramuraal!$A:$A,0))),IFERROR(IF(INDEX(GVS!$O:$O,MATCH(B1229,GVS!$A:$A,0))="","",INDEX(GVS!$O:$O,MATCH(B1229,GVS!$A:$A,0))),"")))</f>
        <v>2e lijn</v>
      </c>
      <c r="I1229" s="14" t="s">
        <v>7532</v>
      </c>
      <c r="J1229" s="14" t="s">
        <v>7564</v>
      </c>
      <c r="K1229" s="16" t="s">
        <v>12167</v>
      </c>
      <c r="L1229" s="14" t="s">
        <v>7549</v>
      </c>
      <c r="M1229" s="14" t="s">
        <v>7536</v>
      </c>
      <c r="N1229" s="16" t="s">
        <v>12168</v>
      </c>
      <c r="O1229" s="14" t="s">
        <v>7607</v>
      </c>
      <c r="P1229" s="14" t="s">
        <v>12169</v>
      </c>
      <c r="Q1229" s="16"/>
      <c r="R1229" s="14" t="s">
        <v>12170</v>
      </c>
      <c r="S1229" s="14" t="s">
        <v>12154</v>
      </c>
      <c r="T1229" s="15" t="n">
        <v>46290</v>
      </c>
      <c r="U1229" s="14" t="s">
        <v>168</v>
      </c>
    </row>
    <row r="1230" customFormat="false" ht="57" hidden="false" customHeight="true" outlineLevel="0" collapsed="false">
      <c r="A1230" s="14" t="str">
        <f aca="false">IF(B1230="","","ARG-"&amp;TEXT(ROW()-1,"0000"))</f>
        <v>ARG-1229</v>
      </c>
      <c r="B1230" s="14" t="s">
        <v>4275</v>
      </c>
      <c r="C1230" s="14" t="str">
        <f aca="false">IF(B1230="","",IF(LEFT(B1230,3)="INT","Intramuraal",IF(LEFT(B1230,3)="GVS","GVS","")))</f>
        <v>GVS</v>
      </c>
      <c r="D1230" s="14" t="str">
        <f aca="false">IF(B1230="","",IFERROR(INDEX(Intramuraal!$F:$F,MATCH(B1230,Intramuraal!$A:$A,0)),IFERROR(INDEX(GVS!$F:$F,MATCH(B1230,GVS!$A:$A,0)),"onbekend ID")))</f>
        <v>ciclosporine 0,1% oogdruppels (Ikervis®)</v>
      </c>
      <c r="E1230" s="15" t="n">
        <f aca="false">IF(B1230="","",IFERROR(IF(INDEX(Intramuraal!$C:$C,MATCH(B1230,Intramuraal!$A:$A,0))="","",INDEX(Intramuraal!$C:$C,MATCH(B1230,Intramuraal!$A:$A,0))),IFERROR(IF(INDEX(GVS!$C:$C,MATCH(B1230,GVS!$A:$A,0))="","",INDEX(GVS!$C:$C,MATCH(B1230,GVS!$A:$A,0))),"")))</f>
        <v>43726</v>
      </c>
      <c r="F1230" s="14" t="str">
        <f aca="false">IF(B1230="","",IFERROR(IF(INDEX(Intramuraal!$J:$J,MATCH(B1230,Intramuraal!$A:$A,0))="","",INDEX(Intramuraal!$J:$J,MATCH(B1230,Intramuraal!$A:$A,0))),IFERROR(IF(INDEX(GVS!$J:$J,MATCH(B1230,GVS!$A:$A,0))="","",INDEX(GVS!$J:$J,MATCH(B1230,GVS!$A:$A,0))),"")))</f>
        <v>Oogheelkunde</v>
      </c>
      <c r="G1230" s="14" t="str">
        <f aca="false">IF(B1230="","",IFERROR(IF(INDEX(Intramuraal!$N:$N,MATCH(B1230,Intramuraal!$A:$A,0))="","",INDEX(Intramuraal!$N:$N,MATCH(B1230,Intramuraal!$A:$A,0))),IFERROR(IF(INDEX(GVS!$N:$N,MATCH(B1230,GVS!$A:$A,0))="","",INDEX(GVS!$N:$N,MATCH(B1230,GVS!$A:$A,0))),"")))</f>
        <v>Niet-oncologisch (zie Indicatie)</v>
      </c>
      <c r="H1230" s="14" t="str">
        <f aca="false">IF(B1230="","",IFERROR(IF(INDEX(Intramuraal!$O:$O,MATCH(B1230,Intramuraal!$A:$A,0))="","",INDEX(Intramuraal!$O:$O,MATCH(B1230,Intramuraal!$A:$A,0))),IFERROR(IF(INDEX(GVS!$O:$O,MATCH(B1230,GVS!$A:$A,0))="","",INDEX(GVS!$O:$O,MATCH(B1230,GVS!$A:$A,0))),"")))</f>
        <v>2e lijn</v>
      </c>
      <c r="I1230" s="14" t="s">
        <v>7658</v>
      </c>
      <c r="J1230" s="14" t="s">
        <v>7659</v>
      </c>
      <c r="K1230" s="16" t="s">
        <v>12171</v>
      </c>
      <c r="L1230" s="14" t="s">
        <v>7535</v>
      </c>
      <c r="M1230" s="14" t="s">
        <v>7543</v>
      </c>
      <c r="N1230" s="16" t="s">
        <v>12172</v>
      </c>
      <c r="O1230" s="14" t="s">
        <v>7662</v>
      </c>
      <c r="P1230" s="14" t="s">
        <v>12173</v>
      </c>
      <c r="Q1230" s="16"/>
      <c r="R1230" s="14" t="s">
        <v>12174</v>
      </c>
      <c r="S1230" s="14" t="s">
        <v>12154</v>
      </c>
      <c r="T1230" s="15" t="n">
        <v>46290</v>
      </c>
      <c r="U1230" s="14" t="s">
        <v>168</v>
      </c>
    </row>
    <row r="1231" customFormat="false" ht="79.5" hidden="false" customHeight="true" outlineLevel="0" collapsed="false">
      <c r="A1231" s="14" t="str">
        <f aca="false">IF(B1231="","","ARG-"&amp;TEXT(ROW()-1,"0000"))</f>
        <v>ARG-1230</v>
      </c>
      <c r="B1231" s="14" t="s">
        <v>4339</v>
      </c>
      <c r="C1231" s="14" t="str">
        <f aca="false">IF(B1231="","",IF(LEFT(B1231,3)="INT","Intramuraal",IF(LEFT(B1231,3)="GVS","GVS","")))</f>
        <v>GVS</v>
      </c>
      <c r="D1231" s="14" t="str">
        <f aca="false">IF(B1231="","",IFERROR(INDEX(Intramuraal!$F:$F,MATCH(B1231,Intramuraal!$A:$A,0)),IFERROR(INDEX(GVS!$F:$F,MATCH(B1231,GVS!$A:$A,0)),"onbekend ID")))</f>
        <v>hydrocortison granulaat in capsules</v>
      </c>
      <c r="E1231" s="15" t="n">
        <f aca="false">IF(B1231="","",IFERROR(IF(INDEX(Intramuraal!$C:$C,MATCH(B1231,Intramuraal!$A:$A,0))="","",INDEX(Intramuraal!$C:$C,MATCH(B1231,Intramuraal!$A:$A,0))),IFERROR(IF(INDEX(GVS!$C:$C,MATCH(B1231,GVS!$A:$A,0))="","",INDEX(GVS!$C:$C,MATCH(B1231,GVS!$A:$A,0))),"")))</f>
        <v>43809</v>
      </c>
      <c r="F1231" s="14" t="str">
        <f aca="false">IF(B1231="","",IFERROR(IF(INDEX(Intramuraal!$J:$J,MATCH(B1231,Intramuraal!$A:$A,0))="","",INDEX(Intramuraal!$J:$J,MATCH(B1231,Intramuraal!$A:$A,0))),IFERROR(IF(INDEX(GVS!$J:$J,MATCH(B1231,GVS!$A:$A,0))="","",INDEX(GVS!$J:$J,MATCH(B1231,GVS!$A:$A,0))),"")))</f>
        <v>Stofwisseling / endocrinologie / zeldzaam</v>
      </c>
      <c r="G1231" s="14" t="str">
        <f aca="false">IF(B1231="","",IFERROR(IF(INDEX(Intramuraal!$N:$N,MATCH(B1231,Intramuraal!$A:$A,0))="","",INDEX(Intramuraal!$N:$N,MATCH(B1231,Intramuraal!$A:$A,0))),IFERROR(IF(INDEX(GVS!$N:$N,MATCH(B1231,GVS!$A:$A,0))="","",INDEX(GVS!$N:$N,MATCH(B1231,GVS!$A:$A,0))),"")))</f>
        <v>Niet-oncologisch (zie Indicatie)</v>
      </c>
      <c r="H1231" s="14" t="str">
        <f aca="false">IF(B1231="","",IFERROR(IF(INDEX(Intramuraal!$O:$O,MATCH(B1231,Intramuraal!$A:$A,0))="","",INDEX(Intramuraal!$O:$O,MATCH(B1231,Intramuraal!$A:$A,0))),IFERROR(IF(INDEX(GVS!$O:$O,MATCH(B1231,GVS!$A:$A,0))="","",INDEX(GVS!$O:$O,MATCH(B1231,GVS!$A:$A,0))),"")))</f>
        <v>1e lijn</v>
      </c>
      <c r="I1231" s="14" t="s">
        <v>7574</v>
      </c>
      <c r="J1231" s="14" t="s">
        <v>2691</v>
      </c>
      <c r="K1231" s="16" t="s">
        <v>12175</v>
      </c>
      <c r="L1231" s="14" t="s">
        <v>7549</v>
      </c>
      <c r="M1231" s="14" t="s">
        <v>7536</v>
      </c>
      <c r="N1231" s="16" t="s">
        <v>12176</v>
      </c>
      <c r="O1231" s="14" t="s">
        <v>7607</v>
      </c>
      <c r="P1231" s="14" t="s">
        <v>12177</v>
      </c>
      <c r="Q1231" s="16"/>
      <c r="R1231" s="14" t="s">
        <v>12178</v>
      </c>
      <c r="S1231" s="14" t="s">
        <v>12154</v>
      </c>
      <c r="T1231" s="15" t="n">
        <v>46290</v>
      </c>
      <c r="U1231" s="14" t="s">
        <v>168</v>
      </c>
    </row>
    <row r="1232" customFormat="false" ht="68.25" hidden="false" customHeight="true" outlineLevel="0" collapsed="false">
      <c r="A1232" s="14" t="str">
        <f aca="false">IF(B1232="","","ARG-"&amp;TEXT(ROW()-1,"0000"))</f>
        <v>ARG-1231</v>
      </c>
      <c r="B1232" s="14" t="s">
        <v>4339</v>
      </c>
      <c r="C1232" s="14" t="str">
        <f aca="false">IF(B1232="","",IF(LEFT(B1232,3)="INT","Intramuraal",IF(LEFT(B1232,3)="GVS","GVS","")))</f>
        <v>GVS</v>
      </c>
      <c r="D1232" s="14" t="str">
        <f aca="false">IF(B1232="","",IFERROR(INDEX(Intramuraal!$F:$F,MATCH(B1232,Intramuraal!$A:$A,0)),IFERROR(INDEX(GVS!$F:$F,MATCH(B1232,GVS!$A:$A,0)),"onbekend ID")))</f>
        <v>hydrocortison granulaat in capsules</v>
      </c>
      <c r="E1232" s="15" t="n">
        <f aca="false">IF(B1232="","",IFERROR(IF(INDEX(Intramuraal!$C:$C,MATCH(B1232,Intramuraal!$A:$A,0))="","",INDEX(Intramuraal!$C:$C,MATCH(B1232,Intramuraal!$A:$A,0))),IFERROR(IF(INDEX(GVS!$C:$C,MATCH(B1232,GVS!$A:$A,0))="","",INDEX(GVS!$C:$C,MATCH(B1232,GVS!$A:$A,0))),"")))</f>
        <v>43809</v>
      </c>
      <c r="F1232" s="14" t="str">
        <f aca="false">IF(B1232="","",IFERROR(IF(INDEX(Intramuraal!$J:$J,MATCH(B1232,Intramuraal!$A:$A,0))="","",INDEX(Intramuraal!$J:$J,MATCH(B1232,Intramuraal!$A:$A,0))),IFERROR(IF(INDEX(GVS!$J:$J,MATCH(B1232,GVS!$A:$A,0))="","",INDEX(GVS!$J:$J,MATCH(B1232,GVS!$A:$A,0))),"")))</f>
        <v>Stofwisseling / endocrinologie / zeldzaam</v>
      </c>
      <c r="G1232" s="14" t="str">
        <f aca="false">IF(B1232="","",IFERROR(IF(INDEX(Intramuraal!$N:$N,MATCH(B1232,Intramuraal!$A:$A,0))="","",INDEX(Intramuraal!$N:$N,MATCH(B1232,Intramuraal!$A:$A,0))),IFERROR(IF(INDEX(GVS!$N:$N,MATCH(B1232,GVS!$A:$A,0))="","",INDEX(GVS!$N:$N,MATCH(B1232,GVS!$A:$A,0))),"")))</f>
        <v>Niet-oncologisch (zie Indicatie)</v>
      </c>
      <c r="H1232" s="14" t="str">
        <f aca="false">IF(B1232="","",IFERROR(IF(INDEX(Intramuraal!$O:$O,MATCH(B1232,Intramuraal!$A:$A,0))="","",INDEX(Intramuraal!$O:$O,MATCH(B1232,Intramuraal!$A:$A,0))),IFERROR(IF(INDEX(GVS!$O:$O,MATCH(B1232,GVS!$A:$A,0))="","",INDEX(GVS!$O:$O,MATCH(B1232,GVS!$A:$A,0))),"")))</f>
        <v>1e lijn</v>
      </c>
      <c r="I1232" s="14" t="s">
        <v>7580</v>
      </c>
      <c r="J1232" s="14" t="s">
        <v>7604</v>
      </c>
      <c r="K1232" s="16" t="s">
        <v>12179</v>
      </c>
      <c r="L1232" s="14" t="s">
        <v>7549</v>
      </c>
      <c r="M1232" s="14" t="s">
        <v>7543</v>
      </c>
      <c r="N1232" s="16" t="s">
        <v>12180</v>
      </c>
      <c r="O1232" s="14" t="s">
        <v>7607</v>
      </c>
      <c r="P1232" s="14" t="s">
        <v>12181</v>
      </c>
      <c r="Q1232" s="16"/>
      <c r="R1232" s="14" t="s">
        <v>12182</v>
      </c>
      <c r="S1232" s="14" t="s">
        <v>12154</v>
      </c>
      <c r="T1232" s="15" t="n">
        <v>46290</v>
      </c>
      <c r="U1232" s="14" t="s">
        <v>168</v>
      </c>
    </row>
    <row r="1233" customFormat="false" ht="68.25" hidden="false" customHeight="true" outlineLevel="0" collapsed="false">
      <c r="A1233" s="14" t="str">
        <f aca="false">IF(B1233="","","ARG-"&amp;TEXT(ROW()-1,"0000"))</f>
        <v>ARG-1232</v>
      </c>
      <c r="B1233" s="14" t="s">
        <v>4355</v>
      </c>
      <c r="C1233" s="14" t="str">
        <f aca="false">IF(B1233="","",IF(LEFT(B1233,3)="INT","Intramuraal",IF(LEFT(B1233,3)="GVS","GVS","")))</f>
        <v>GVS</v>
      </c>
      <c r="D1233" s="14" t="str">
        <f aca="false">IF(B1233="","",IFERROR(INDEX(Intramuraal!$F:$F,MATCH(B1233,Intramuraal!$A:$A,0)),IFERROR(INDEX(GVS!$F:$F,MATCH(B1233,GVS!$A:$A,0)),"onbekend ID")))</f>
        <v>4 componenten meningokokken B (4CMenB) vaccin (Bexsero®)</v>
      </c>
      <c r="E1233" s="15" t="n">
        <f aca="false">IF(B1233="","",IFERROR(IF(INDEX(Intramuraal!$C:$C,MATCH(B1233,Intramuraal!$A:$A,0))="","",INDEX(Intramuraal!$C:$C,MATCH(B1233,Intramuraal!$A:$A,0))),IFERROR(IF(INDEX(GVS!$C:$C,MATCH(B1233,GVS!$A:$A,0))="","",INDEX(GVS!$C:$C,MATCH(B1233,GVS!$A:$A,0))),"")))</f>
        <v>43815</v>
      </c>
      <c r="F1233" s="14" t="str">
        <f aca="false">IF(B1233="","",IFERROR(IF(INDEX(Intramuraal!$J:$J,MATCH(B1233,Intramuraal!$A:$A,0))="","",INDEX(Intramuraal!$J:$J,MATCH(B1233,Intramuraal!$A:$A,0))),IFERROR(IF(INDEX(GVS!$J:$J,MATCH(B1233,GVS!$A:$A,0))="","",INDEX(GVS!$J:$J,MATCH(B1233,GVS!$A:$A,0))),"")))</f>
        <v>Infectieziekten</v>
      </c>
      <c r="G1233" s="14" t="str">
        <f aca="false">IF(B1233="","",IFERROR(IF(INDEX(Intramuraal!$N:$N,MATCH(B1233,Intramuraal!$A:$A,0))="","",INDEX(Intramuraal!$N:$N,MATCH(B1233,Intramuraal!$A:$A,0))),IFERROR(IF(INDEX(GVS!$N:$N,MATCH(B1233,GVS!$A:$A,0))="","",INDEX(GVS!$N:$N,MATCH(B1233,GVS!$A:$A,0))),"")))</f>
        <v>Niet-oncologisch (zie Indicatie)</v>
      </c>
      <c r="H1233" s="14" t="str">
        <f aca="false">IF(B1233="","",IFERROR(IF(INDEX(Intramuraal!$O:$O,MATCH(B1233,Intramuraal!$A:$A,0))="","",INDEX(Intramuraal!$O:$O,MATCH(B1233,Intramuraal!$A:$A,0))),IFERROR(IF(INDEX(GVS!$O:$O,MATCH(B1233,GVS!$A:$A,0))="","",INDEX(GVS!$O:$O,MATCH(B1233,GVS!$A:$A,0))),"")))</f>
        <v>1e lijn</v>
      </c>
      <c r="I1233" s="14" t="s">
        <v>7570</v>
      </c>
      <c r="J1233" s="14" t="s">
        <v>2691</v>
      </c>
      <c r="K1233" s="16" t="s">
        <v>12183</v>
      </c>
      <c r="L1233" s="14" t="s">
        <v>7566</v>
      </c>
      <c r="M1233" s="14" t="s">
        <v>7536</v>
      </c>
      <c r="N1233" s="16" t="s">
        <v>12184</v>
      </c>
      <c r="O1233" s="14" t="s">
        <v>7607</v>
      </c>
      <c r="P1233" s="14" t="s">
        <v>12185</v>
      </c>
      <c r="Q1233" s="16"/>
      <c r="R1233" s="14" t="s">
        <v>12186</v>
      </c>
      <c r="S1233" s="14" t="s">
        <v>12154</v>
      </c>
      <c r="T1233" s="15" t="n">
        <v>46290</v>
      </c>
      <c r="U1233" s="14" t="s">
        <v>168</v>
      </c>
    </row>
    <row r="1234" customFormat="false" ht="90.75" hidden="false" customHeight="true" outlineLevel="0" collapsed="false">
      <c r="A1234" s="14" t="str">
        <f aca="false">IF(B1234="","","ARG-"&amp;TEXT(ROW()-1,"0000"))</f>
        <v>ARG-1233</v>
      </c>
      <c r="B1234" s="14" t="s">
        <v>4355</v>
      </c>
      <c r="C1234" s="14" t="str">
        <f aca="false">IF(B1234="","",IF(LEFT(B1234,3)="INT","Intramuraal",IF(LEFT(B1234,3)="GVS","GVS","")))</f>
        <v>GVS</v>
      </c>
      <c r="D1234" s="14" t="str">
        <f aca="false">IF(B1234="","",IFERROR(INDEX(Intramuraal!$F:$F,MATCH(B1234,Intramuraal!$A:$A,0)),IFERROR(INDEX(GVS!$F:$F,MATCH(B1234,GVS!$A:$A,0)),"onbekend ID")))</f>
        <v>4 componenten meningokokken B (4CMenB) vaccin (Bexsero®)</v>
      </c>
      <c r="E1234" s="15" t="n">
        <f aca="false">IF(B1234="","",IFERROR(IF(INDEX(Intramuraal!$C:$C,MATCH(B1234,Intramuraal!$A:$A,0))="","",INDEX(Intramuraal!$C:$C,MATCH(B1234,Intramuraal!$A:$A,0))),IFERROR(IF(INDEX(GVS!$C:$C,MATCH(B1234,GVS!$A:$A,0))="","",INDEX(GVS!$C:$C,MATCH(B1234,GVS!$A:$A,0))),"")))</f>
        <v>43815</v>
      </c>
      <c r="F1234" s="14" t="str">
        <f aca="false">IF(B1234="","",IFERROR(IF(INDEX(Intramuraal!$J:$J,MATCH(B1234,Intramuraal!$A:$A,0))="","",INDEX(Intramuraal!$J:$J,MATCH(B1234,Intramuraal!$A:$A,0))),IFERROR(IF(INDEX(GVS!$J:$J,MATCH(B1234,GVS!$A:$A,0))="","",INDEX(GVS!$J:$J,MATCH(B1234,GVS!$A:$A,0))),"")))</f>
        <v>Infectieziekten</v>
      </c>
      <c r="G1234" s="14" t="str">
        <f aca="false">IF(B1234="","",IFERROR(IF(INDEX(Intramuraal!$N:$N,MATCH(B1234,Intramuraal!$A:$A,0))="","",INDEX(Intramuraal!$N:$N,MATCH(B1234,Intramuraal!$A:$A,0))),IFERROR(IF(INDEX(GVS!$N:$N,MATCH(B1234,GVS!$A:$A,0))="","",INDEX(GVS!$N:$N,MATCH(B1234,GVS!$A:$A,0))),"")))</f>
        <v>Niet-oncologisch (zie Indicatie)</v>
      </c>
      <c r="H1234" s="14" t="str">
        <f aca="false">IF(B1234="","",IFERROR(IF(INDEX(Intramuraal!$O:$O,MATCH(B1234,Intramuraal!$A:$A,0))="","",INDEX(Intramuraal!$O:$O,MATCH(B1234,Intramuraal!$A:$A,0))),IFERROR(IF(INDEX(GVS!$O:$O,MATCH(B1234,GVS!$A:$A,0))="","",INDEX(GVS!$O:$O,MATCH(B1234,GVS!$A:$A,0))),"")))</f>
        <v>1e lijn</v>
      </c>
      <c r="I1234" s="14" t="s">
        <v>7532</v>
      </c>
      <c r="J1234" s="14" t="s">
        <v>7673</v>
      </c>
      <c r="K1234" s="16" t="s">
        <v>12187</v>
      </c>
      <c r="L1234" s="14" t="s">
        <v>7535</v>
      </c>
      <c r="M1234" s="14" t="s">
        <v>7536</v>
      </c>
      <c r="N1234" s="16" t="s">
        <v>12188</v>
      </c>
      <c r="O1234" s="14" t="s">
        <v>7633</v>
      </c>
      <c r="P1234" s="14" t="s">
        <v>12189</v>
      </c>
      <c r="Q1234" s="16"/>
      <c r="R1234" s="14" t="s">
        <v>12190</v>
      </c>
      <c r="S1234" s="14" t="s">
        <v>12154</v>
      </c>
      <c r="T1234" s="15" t="n">
        <v>46290</v>
      </c>
      <c r="U1234" s="14" t="s">
        <v>168</v>
      </c>
    </row>
    <row r="1235" customFormat="false" ht="57" hidden="false" customHeight="true" outlineLevel="0" collapsed="false">
      <c r="A1235" s="14" t="str">
        <f aca="false">IF(B1235="","","ARG-"&amp;TEXT(ROW()-1,"0000"))</f>
        <v>ARG-1234</v>
      </c>
      <c r="B1235" s="14" t="s">
        <v>4380</v>
      </c>
      <c r="C1235" s="14" t="str">
        <f aca="false">IF(B1235="","",IF(LEFT(B1235,3)="INT","Intramuraal",IF(LEFT(B1235,3)="GVS","GVS","")))</f>
        <v>GVS</v>
      </c>
      <c r="D1235" s="14" t="str">
        <f aca="false">IF(B1235="","",IFERROR(INDEX(Intramuraal!$F:$F,MATCH(B1235,Intramuraal!$A:$A,0)),IFERROR(INDEX(GVS!$F:$F,MATCH(B1235,GVS!$A:$A,0)),"onbekend ID")))</f>
        <v>Bevespi® aerosphere 7,2 microgram/5 microgram</v>
      </c>
      <c r="E1235" s="15" t="n">
        <f aca="false">IF(B1235="","",IFERROR(IF(INDEX(Intramuraal!$C:$C,MATCH(B1235,Intramuraal!$A:$A,0))="","",INDEX(Intramuraal!$C:$C,MATCH(B1235,Intramuraal!$A:$A,0))),IFERROR(IF(INDEX(GVS!$C:$C,MATCH(B1235,GVS!$A:$A,0))="","",INDEX(GVS!$C:$C,MATCH(B1235,GVS!$A:$A,0))),"")))</f>
        <v>43857</v>
      </c>
      <c r="F1235" s="14" t="str">
        <f aca="false">IF(B1235="","",IFERROR(IF(INDEX(Intramuraal!$J:$J,MATCH(B1235,Intramuraal!$A:$A,0))="","",INDEX(Intramuraal!$J:$J,MATCH(B1235,Intramuraal!$A:$A,0))),IFERROR(IF(INDEX(GVS!$J:$J,MATCH(B1235,GVS!$A:$A,0))="","",INDEX(GVS!$J:$J,MATCH(B1235,GVS!$A:$A,0))),"")))</f>
        <v>Hart / vaat / long</v>
      </c>
      <c r="G1235" s="14" t="str">
        <f aca="false">IF(B1235="","",IFERROR(IF(INDEX(Intramuraal!$N:$N,MATCH(B1235,Intramuraal!$A:$A,0))="","",INDEX(Intramuraal!$N:$N,MATCH(B1235,Intramuraal!$A:$A,0))),IFERROR(IF(INDEX(GVS!$N:$N,MATCH(B1235,GVS!$A:$A,0))="","",INDEX(GVS!$N:$N,MATCH(B1235,GVS!$A:$A,0))),"")))</f>
        <v>Niet-oncologisch (zie Indicatie)</v>
      </c>
      <c r="H1235" s="14" t="str">
        <f aca="false">IF(B1235="","",IFERROR(IF(INDEX(Intramuraal!$O:$O,MATCH(B1235,Intramuraal!$A:$A,0))="","",INDEX(Intramuraal!$O:$O,MATCH(B1235,Intramuraal!$A:$A,0))),IFERROR(IF(INDEX(GVS!$O:$O,MATCH(B1235,GVS!$A:$A,0))="","",INDEX(GVS!$O:$O,MATCH(B1235,GVS!$A:$A,0))),"")))</f>
        <v>2e lijn</v>
      </c>
      <c r="I1235" s="14" t="s">
        <v>7580</v>
      </c>
      <c r="J1235" s="14" t="s">
        <v>7712</v>
      </c>
      <c r="K1235" s="16" t="s">
        <v>12191</v>
      </c>
      <c r="L1235" s="14" t="s">
        <v>7535</v>
      </c>
      <c r="M1235" s="14" t="s">
        <v>7536</v>
      </c>
      <c r="N1235" s="16" t="s">
        <v>12192</v>
      </c>
      <c r="O1235" s="14" t="s">
        <v>7607</v>
      </c>
      <c r="P1235" s="14" t="s">
        <v>12193</v>
      </c>
      <c r="Q1235" s="16"/>
      <c r="R1235" s="14" t="s">
        <v>12194</v>
      </c>
      <c r="S1235" s="14" t="s">
        <v>12195</v>
      </c>
      <c r="T1235" s="15" t="n">
        <v>46290</v>
      </c>
      <c r="U1235" s="14" t="s">
        <v>168</v>
      </c>
    </row>
    <row r="1236" customFormat="false" ht="79.5" hidden="false" customHeight="true" outlineLevel="0" collapsed="false">
      <c r="A1236" s="14" t="str">
        <f aca="false">IF(B1236="","","ARG-"&amp;TEXT(ROW()-1,"0000"))</f>
        <v>ARG-1235</v>
      </c>
      <c r="B1236" s="14" t="s">
        <v>4394</v>
      </c>
      <c r="C1236" s="14" t="str">
        <f aca="false">IF(B1236="","",IF(LEFT(B1236,3)="INT","Intramuraal",IF(LEFT(B1236,3)="GVS","GVS","")))</f>
        <v>GVS</v>
      </c>
      <c r="D1236" s="14" t="str">
        <f aca="false">IF(B1236="","",IFERROR(INDEX(Intramuraal!$F:$F,MATCH(B1236,Intramuraal!$A:$A,0)),IFERROR(INDEX(GVS!$F:$F,MATCH(B1236,GVS!$A:$A,0)),"onbekend ID")))</f>
        <v>opicapone (Ongentys®)</v>
      </c>
      <c r="E1236" s="15" t="n">
        <f aca="false">IF(B1236="","",IFERROR(IF(INDEX(Intramuraal!$C:$C,MATCH(B1236,Intramuraal!$A:$A,0))="","",INDEX(Intramuraal!$C:$C,MATCH(B1236,Intramuraal!$A:$A,0))),IFERROR(IF(INDEX(GVS!$C:$C,MATCH(B1236,GVS!$A:$A,0))="","",INDEX(GVS!$C:$C,MATCH(B1236,GVS!$A:$A,0))),"")))</f>
        <v>43864</v>
      </c>
      <c r="F1236" s="14" t="str">
        <f aca="false">IF(B1236="","",IFERROR(IF(INDEX(Intramuraal!$J:$J,MATCH(B1236,Intramuraal!$A:$A,0))="","",INDEX(Intramuraal!$J:$J,MATCH(B1236,Intramuraal!$A:$A,0))),IFERROR(IF(INDEX(GVS!$J:$J,MATCH(B1236,GVS!$A:$A,0))="","",INDEX(GVS!$J:$J,MATCH(B1236,GVS!$A:$A,0))),"")))</f>
        <v>Neurologie</v>
      </c>
      <c r="G1236" s="14" t="str">
        <f aca="false">IF(B1236="","",IFERROR(IF(INDEX(Intramuraal!$N:$N,MATCH(B1236,Intramuraal!$A:$A,0))="","",INDEX(Intramuraal!$N:$N,MATCH(B1236,Intramuraal!$A:$A,0))),IFERROR(IF(INDEX(GVS!$N:$N,MATCH(B1236,GVS!$A:$A,0))="","",INDEX(GVS!$N:$N,MATCH(B1236,GVS!$A:$A,0))),"")))</f>
        <v>Niet-oncologisch (zie Indicatie)</v>
      </c>
      <c r="H1236" s="14" t="str">
        <f aca="false">IF(B1236="","",IFERROR(IF(INDEX(Intramuraal!$O:$O,MATCH(B1236,Intramuraal!$A:$A,0))="","",INDEX(Intramuraal!$O:$O,MATCH(B1236,Intramuraal!$A:$A,0))),IFERROR(IF(INDEX(GVS!$O:$O,MATCH(B1236,GVS!$A:$A,0))="","",INDEX(GVS!$O:$O,MATCH(B1236,GVS!$A:$A,0))),"")))</f>
        <v>2e lijn</v>
      </c>
      <c r="I1236" s="14" t="s">
        <v>7532</v>
      </c>
      <c r="J1236" s="14" t="s">
        <v>7564</v>
      </c>
      <c r="K1236" s="16" t="s">
        <v>12196</v>
      </c>
      <c r="L1236" s="14" t="s">
        <v>7535</v>
      </c>
      <c r="M1236" s="14" t="s">
        <v>7536</v>
      </c>
      <c r="N1236" s="16" t="s">
        <v>12197</v>
      </c>
      <c r="O1236" s="14" t="s">
        <v>7633</v>
      </c>
      <c r="P1236" s="14" t="s">
        <v>12198</v>
      </c>
      <c r="Q1236" s="16"/>
      <c r="R1236" s="14" t="s">
        <v>12199</v>
      </c>
      <c r="S1236" s="14" t="s">
        <v>12195</v>
      </c>
      <c r="T1236" s="15" t="n">
        <v>46290</v>
      </c>
      <c r="U1236" s="14" t="s">
        <v>168</v>
      </c>
    </row>
    <row r="1237" customFormat="false" ht="102" hidden="false" customHeight="true" outlineLevel="0" collapsed="false">
      <c r="A1237" s="14" t="str">
        <f aca="false">IF(B1237="","","ARG-"&amp;TEXT(ROW()-1,"0000"))</f>
        <v>ARG-1236</v>
      </c>
      <c r="B1237" s="14" t="s">
        <v>4409</v>
      </c>
      <c r="C1237" s="14" t="str">
        <f aca="false">IF(B1237="","",IF(LEFT(B1237,3)="INT","Intramuraal",IF(LEFT(B1237,3)="GVS","GVS","")))</f>
        <v>GVS</v>
      </c>
      <c r="D1237" s="14" t="str">
        <f aca="false">IF(B1237="","",IFERROR(INDEX(Intramuraal!$F:$F,MATCH(B1237,Intramuraal!$A:$A,0)),IFERROR(INDEX(GVS!$F:$F,MATCH(B1237,GVS!$A:$A,0)),"onbekend ID")))</f>
        <v>Brimonidine Stulln 2mg/ml oogdruppels</v>
      </c>
      <c r="E1237" s="15" t="n">
        <f aca="false">IF(B1237="","",IFERROR(IF(INDEX(Intramuraal!$C:$C,MATCH(B1237,Intramuraal!$A:$A,0))="","",INDEX(Intramuraal!$C:$C,MATCH(B1237,Intramuraal!$A:$A,0))),IFERROR(IF(INDEX(GVS!$C:$C,MATCH(B1237,GVS!$A:$A,0))="","",INDEX(GVS!$C:$C,MATCH(B1237,GVS!$A:$A,0))),"")))</f>
        <v>43885</v>
      </c>
      <c r="F1237" s="14" t="str">
        <f aca="false">IF(B1237="","",IFERROR(IF(INDEX(Intramuraal!$J:$J,MATCH(B1237,Intramuraal!$A:$A,0))="","",INDEX(Intramuraal!$J:$J,MATCH(B1237,Intramuraal!$A:$A,0))),IFERROR(IF(INDEX(GVS!$J:$J,MATCH(B1237,GVS!$A:$A,0))="","",INDEX(GVS!$J:$J,MATCH(B1237,GVS!$A:$A,0))),"")))</f>
        <v>Oogheelkunde</v>
      </c>
      <c r="G1237" s="14" t="str">
        <f aca="false">IF(B1237="","",IFERROR(IF(INDEX(Intramuraal!$N:$N,MATCH(B1237,Intramuraal!$A:$A,0))="","",INDEX(Intramuraal!$N:$N,MATCH(B1237,Intramuraal!$A:$A,0))),IFERROR(IF(INDEX(GVS!$N:$N,MATCH(B1237,GVS!$A:$A,0))="","",INDEX(GVS!$N:$N,MATCH(B1237,GVS!$A:$A,0))),"")))</f>
        <v>Niet-oncologisch (zie Indicatie)</v>
      </c>
      <c r="H1237" s="14" t="str">
        <f aca="false">IF(B1237="","",IFERROR(IF(INDEX(Intramuraal!$O:$O,MATCH(B1237,Intramuraal!$A:$A,0))="","",INDEX(Intramuraal!$O:$O,MATCH(B1237,Intramuraal!$A:$A,0))),IFERROR(IF(INDEX(GVS!$O:$O,MATCH(B1237,GVS!$A:$A,0))="","",INDEX(GVS!$O:$O,MATCH(B1237,GVS!$A:$A,0))),"")))</f>
        <v>2e lijn</v>
      </c>
      <c r="I1237" s="14" t="s">
        <v>7570</v>
      </c>
      <c r="J1237" s="14" t="s">
        <v>10732</v>
      </c>
      <c r="K1237" s="16" t="s">
        <v>12200</v>
      </c>
      <c r="L1237" s="14" t="s">
        <v>7566</v>
      </c>
      <c r="M1237" s="14" t="s">
        <v>7536</v>
      </c>
      <c r="N1237" s="16" t="s">
        <v>12201</v>
      </c>
      <c r="O1237" s="14" t="s">
        <v>7607</v>
      </c>
      <c r="P1237" s="14" t="s">
        <v>12202</v>
      </c>
      <c r="Q1237" s="16"/>
      <c r="R1237" s="14" t="s">
        <v>12203</v>
      </c>
      <c r="S1237" s="14" t="s">
        <v>12195</v>
      </c>
      <c r="T1237" s="15" t="n">
        <v>46290</v>
      </c>
      <c r="U1237" s="14" t="s">
        <v>168</v>
      </c>
    </row>
    <row r="1238" customFormat="false" ht="68.25" hidden="false" customHeight="true" outlineLevel="0" collapsed="false">
      <c r="A1238" s="14" t="str">
        <f aca="false">IF(B1238="","","ARG-"&amp;TEXT(ROW()-1,"0000"))</f>
        <v>ARG-1237</v>
      </c>
      <c r="B1238" s="14" t="s">
        <v>4440</v>
      </c>
      <c r="C1238" s="14" t="str">
        <f aca="false">IF(B1238="","",IF(LEFT(B1238,3)="INT","Intramuraal",IF(LEFT(B1238,3)="GVS","GVS","")))</f>
        <v>GVS</v>
      </c>
      <c r="D1238" s="14" t="str">
        <f aca="false">IF(B1238="","",IFERROR(INDEX(Intramuraal!$F:$F,MATCH(B1238,Intramuraal!$A:$A,0)),IFERROR(INDEX(GVS!$F:$F,MATCH(B1238,GVS!$A:$A,0)),"onbekend ID")))</f>
        <v>triëntine tetrahydrochloride (Cuprior®)</v>
      </c>
      <c r="E1238" s="15" t="n">
        <f aca="false">IF(B1238="","",IFERROR(IF(INDEX(Intramuraal!$C:$C,MATCH(B1238,Intramuraal!$A:$A,0))="","",INDEX(Intramuraal!$C:$C,MATCH(B1238,Intramuraal!$A:$A,0))),IFERROR(IF(INDEX(GVS!$C:$C,MATCH(B1238,GVS!$A:$A,0))="","",INDEX(GVS!$C:$C,MATCH(B1238,GVS!$A:$A,0))),"")))</f>
        <v>43909</v>
      </c>
      <c r="F1238" s="14" t="str">
        <f aca="false">IF(B1238="","",IFERROR(IF(INDEX(Intramuraal!$J:$J,MATCH(B1238,Intramuraal!$A:$A,0))="","",INDEX(Intramuraal!$J:$J,MATCH(B1238,Intramuraal!$A:$A,0))),IFERROR(IF(INDEX(GVS!$J:$J,MATCH(B1238,GVS!$A:$A,0))="","",INDEX(GVS!$J:$J,MATCH(B1238,GVS!$A:$A,0))),"")))</f>
        <v>Overig</v>
      </c>
      <c r="G1238" s="14" t="str">
        <f aca="false">IF(B1238="","",IFERROR(IF(INDEX(Intramuraal!$N:$N,MATCH(B1238,Intramuraal!$A:$A,0))="","",INDEX(Intramuraal!$N:$N,MATCH(B1238,Intramuraal!$A:$A,0))),IFERROR(IF(INDEX(GVS!$N:$N,MATCH(B1238,GVS!$A:$A,0))="","",INDEX(GVS!$N:$N,MATCH(B1238,GVS!$A:$A,0))),"")))</f>
        <v>Niet-oncologisch (zie Indicatie)</v>
      </c>
      <c r="H1238" s="14" t="str">
        <f aca="false">IF(B1238="","",IFERROR(IF(INDEX(Intramuraal!$O:$O,MATCH(B1238,Intramuraal!$A:$A,0))="","",INDEX(Intramuraal!$O:$O,MATCH(B1238,Intramuraal!$A:$A,0))),IFERROR(IF(INDEX(GVS!$O:$O,MATCH(B1238,GVS!$A:$A,0))="","",INDEX(GVS!$O:$O,MATCH(B1238,GVS!$A:$A,0))),"")))</f>
        <v>2e lijn</v>
      </c>
      <c r="I1238" s="14" t="s">
        <v>7532</v>
      </c>
      <c r="J1238" s="14" t="s">
        <v>7564</v>
      </c>
      <c r="K1238" s="16" t="s">
        <v>12204</v>
      </c>
      <c r="L1238" s="14" t="s">
        <v>7535</v>
      </c>
      <c r="M1238" s="14" t="s">
        <v>7536</v>
      </c>
      <c r="N1238" s="16" t="s">
        <v>12205</v>
      </c>
      <c r="O1238" s="14" t="s">
        <v>7607</v>
      </c>
      <c r="P1238" s="14" t="s">
        <v>12206</v>
      </c>
      <c r="Q1238" s="16"/>
      <c r="R1238" s="14" t="s">
        <v>12207</v>
      </c>
      <c r="S1238" s="14" t="s">
        <v>12195</v>
      </c>
      <c r="T1238" s="15" t="n">
        <v>46290</v>
      </c>
      <c r="U1238" s="14" t="s">
        <v>168</v>
      </c>
    </row>
    <row r="1239" customFormat="false" ht="68.25" hidden="false" customHeight="true" outlineLevel="0" collapsed="false">
      <c r="A1239" s="14" t="str">
        <f aca="false">IF(B1239="","","ARG-"&amp;TEXT(ROW()-1,"0000"))</f>
        <v>ARG-1238</v>
      </c>
      <c r="B1239" s="14" t="s">
        <v>4440</v>
      </c>
      <c r="C1239" s="14" t="str">
        <f aca="false">IF(B1239="","",IF(LEFT(B1239,3)="INT","Intramuraal",IF(LEFT(B1239,3)="GVS","GVS","")))</f>
        <v>GVS</v>
      </c>
      <c r="D1239" s="14" t="str">
        <f aca="false">IF(B1239="","",IFERROR(INDEX(Intramuraal!$F:$F,MATCH(B1239,Intramuraal!$A:$A,0)),IFERROR(INDEX(GVS!$F:$F,MATCH(B1239,GVS!$A:$A,0)),"onbekend ID")))</f>
        <v>triëntine tetrahydrochloride (Cuprior®)</v>
      </c>
      <c r="E1239" s="15" t="n">
        <f aca="false">IF(B1239="","",IFERROR(IF(INDEX(Intramuraal!$C:$C,MATCH(B1239,Intramuraal!$A:$A,0))="","",INDEX(Intramuraal!$C:$C,MATCH(B1239,Intramuraal!$A:$A,0))),IFERROR(IF(INDEX(GVS!$C:$C,MATCH(B1239,GVS!$A:$A,0))="","",INDEX(GVS!$C:$C,MATCH(B1239,GVS!$A:$A,0))),"")))</f>
        <v>43909</v>
      </c>
      <c r="F1239" s="14" t="str">
        <f aca="false">IF(B1239="","",IFERROR(IF(INDEX(Intramuraal!$J:$J,MATCH(B1239,Intramuraal!$A:$A,0))="","",INDEX(Intramuraal!$J:$J,MATCH(B1239,Intramuraal!$A:$A,0))),IFERROR(IF(INDEX(GVS!$J:$J,MATCH(B1239,GVS!$A:$A,0))="","",INDEX(GVS!$J:$J,MATCH(B1239,GVS!$A:$A,0))),"")))</f>
        <v>Overig</v>
      </c>
      <c r="G1239" s="14" t="str">
        <f aca="false">IF(B1239="","",IFERROR(IF(INDEX(Intramuraal!$N:$N,MATCH(B1239,Intramuraal!$A:$A,0))="","",INDEX(Intramuraal!$N:$N,MATCH(B1239,Intramuraal!$A:$A,0))),IFERROR(IF(INDEX(GVS!$N:$N,MATCH(B1239,GVS!$A:$A,0))="","",INDEX(GVS!$N:$N,MATCH(B1239,GVS!$A:$A,0))),"")))</f>
        <v>Niet-oncologisch (zie Indicatie)</v>
      </c>
      <c r="H1239" s="14" t="str">
        <f aca="false">IF(B1239="","",IFERROR(IF(INDEX(Intramuraal!$O:$O,MATCH(B1239,Intramuraal!$A:$A,0))="","",INDEX(Intramuraal!$O:$O,MATCH(B1239,Intramuraal!$A:$A,0))),IFERROR(IF(INDEX(GVS!$O:$O,MATCH(B1239,GVS!$A:$A,0))="","",INDEX(GVS!$O:$O,MATCH(B1239,GVS!$A:$A,0))),"")))</f>
        <v>2e lijn</v>
      </c>
      <c r="I1239" s="14" t="s">
        <v>7574</v>
      </c>
      <c r="J1239" s="14" t="s">
        <v>10667</v>
      </c>
      <c r="K1239" s="16" t="s">
        <v>12208</v>
      </c>
      <c r="L1239" s="14" t="s">
        <v>7566</v>
      </c>
      <c r="M1239" s="14" t="s">
        <v>7536</v>
      </c>
      <c r="N1239" s="16" t="s">
        <v>12209</v>
      </c>
      <c r="O1239" s="14" t="s">
        <v>7662</v>
      </c>
      <c r="P1239" s="14" t="s">
        <v>12210</v>
      </c>
      <c r="Q1239" s="16"/>
      <c r="R1239" s="14" t="s">
        <v>12211</v>
      </c>
      <c r="S1239" s="14" t="s">
        <v>12195</v>
      </c>
      <c r="T1239" s="15" t="n">
        <v>46290</v>
      </c>
      <c r="U1239" s="14" t="s">
        <v>168</v>
      </c>
    </row>
    <row r="1240" customFormat="false" ht="68.25" hidden="false" customHeight="true" outlineLevel="0" collapsed="false">
      <c r="A1240" s="14" t="str">
        <f aca="false">IF(B1240="","","ARG-"&amp;TEXT(ROW()-1,"0000"))</f>
        <v>ARG-1239</v>
      </c>
      <c r="B1240" s="14" t="s">
        <v>4458</v>
      </c>
      <c r="C1240" s="14" t="str">
        <f aca="false">IF(B1240="","",IF(LEFT(B1240,3)="INT","Intramuraal",IF(LEFT(B1240,3)="GVS","GVS","")))</f>
        <v>GVS</v>
      </c>
      <c r="D1240" s="14" t="str">
        <f aca="false">IF(B1240="","",IFERROR(INDEX(Intramuraal!$F:$F,MATCH(B1240,Intramuraal!$A:$A,0)),IFERROR(INDEX(GVS!$F:$F,MATCH(B1240,GVS!$A:$A,0)),"onbekend ID")))</f>
        <v>pentosanpolysulfaatnatrium (Elmiron®)</v>
      </c>
      <c r="E1240" s="15" t="n">
        <f aca="false">IF(B1240="","",IFERROR(IF(INDEX(Intramuraal!$C:$C,MATCH(B1240,Intramuraal!$A:$A,0))="","",INDEX(Intramuraal!$C:$C,MATCH(B1240,Intramuraal!$A:$A,0))),IFERROR(IF(INDEX(GVS!$C:$C,MATCH(B1240,GVS!$A:$A,0))="","",INDEX(GVS!$C:$C,MATCH(B1240,GVS!$A:$A,0))),"")))</f>
        <v>43949</v>
      </c>
      <c r="F1240" s="14" t="str">
        <f aca="false">IF(B1240="","",IFERROR(IF(INDEX(Intramuraal!$J:$J,MATCH(B1240,Intramuraal!$A:$A,0))="","",INDEX(Intramuraal!$J:$J,MATCH(B1240,Intramuraal!$A:$A,0))),IFERROR(IF(INDEX(GVS!$J:$J,MATCH(B1240,GVS!$A:$A,0))="","",INDEX(GVS!$J:$J,MATCH(B1240,GVS!$A:$A,0))),"")))</f>
        <v>Hart / vaat / long</v>
      </c>
      <c r="G1240" s="14" t="str">
        <f aca="false">IF(B1240="","",IFERROR(IF(INDEX(Intramuraal!$N:$N,MATCH(B1240,Intramuraal!$A:$A,0))="","",INDEX(Intramuraal!$N:$N,MATCH(B1240,Intramuraal!$A:$A,0))),IFERROR(IF(INDEX(GVS!$N:$N,MATCH(B1240,GVS!$A:$A,0))="","",INDEX(GVS!$N:$N,MATCH(B1240,GVS!$A:$A,0))),"")))</f>
        <v>Niet-oncologisch (zie Indicatie)</v>
      </c>
      <c r="H1240" s="14" t="str">
        <f aca="false">IF(B1240="","",IFERROR(IF(INDEX(Intramuraal!$O:$O,MATCH(B1240,Intramuraal!$A:$A,0))="","",INDEX(Intramuraal!$O:$O,MATCH(B1240,Intramuraal!$A:$A,0))),IFERROR(IF(INDEX(GVS!$O:$O,MATCH(B1240,GVS!$A:$A,0))="","",INDEX(GVS!$O:$O,MATCH(B1240,GVS!$A:$A,0))),"")))</f>
        <v>2e lijn</v>
      </c>
      <c r="I1240" s="14" t="s">
        <v>7532</v>
      </c>
      <c r="J1240" s="14" t="s">
        <v>7564</v>
      </c>
      <c r="K1240" s="16" t="s">
        <v>12212</v>
      </c>
      <c r="L1240" s="14" t="s">
        <v>7566</v>
      </c>
      <c r="M1240" s="14" t="s">
        <v>7536</v>
      </c>
      <c r="N1240" s="16" t="s">
        <v>12213</v>
      </c>
      <c r="O1240" s="14" t="s">
        <v>7607</v>
      </c>
      <c r="P1240" s="14" t="s">
        <v>12214</v>
      </c>
      <c r="Q1240" s="16"/>
      <c r="R1240" s="14" t="s">
        <v>12215</v>
      </c>
      <c r="S1240" s="14" t="s">
        <v>12195</v>
      </c>
      <c r="T1240" s="15" t="n">
        <v>46290</v>
      </c>
      <c r="U1240" s="14" t="s">
        <v>168</v>
      </c>
    </row>
    <row r="1241" customFormat="false" ht="90.75" hidden="false" customHeight="true" outlineLevel="0" collapsed="false">
      <c r="A1241" s="14" t="str">
        <f aca="false">IF(B1241="","","ARG-"&amp;TEXT(ROW()-1,"0000"))</f>
        <v>ARG-1240</v>
      </c>
      <c r="B1241" s="14" t="s">
        <v>4458</v>
      </c>
      <c r="C1241" s="14" t="str">
        <f aca="false">IF(B1241="","",IF(LEFT(B1241,3)="INT","Intramuraal",IF(LEFT(B1241,3)="GVS","GVS","")))</f>
        <v>GVS</v>
      </c>
      <c r="D1241" s="14" t="str">
        <f aca="false">IF(B1241="","",IFERROR(INDEX(Intramuraal!$F:$F,MATCH(B1241,Intramuraal!$A:$A,0)),IFERROR(INDEX(GVS!$F:$F,MATCH(B1241,GVS!$A:$A,0)),"onbekend ID")))</f>
        <v>pentosanpolysulfaatnatrium (Elmiron®)</v>
      </c>
      <c r="E1241" s="15" t="n">
        <f aca="false">IF(B1241="","",IFERROR(IF(INDEX(Intramuraal!$C:$C,MATCH(B1241,Intramuraal!$A:$A,0))="","",INDEX(Intramuraal!$C:$C,MATCH(B1241,Intramuraal!$A:$A,0))),IFERROR(IF(INDEX(GVS!$C:$C,MATCH(B1241,GVS!$A:$A,0))="","",INDEX(GVS!$C:$C,MATCH(B1241,GVS!$A:$A,0))),"")))</f>
        <v>43949</v>
      </c>
      <c r="F1241" s="14" t="str">
        <f aca="false">IF(B1241="","",IFERROR(IF(INDEX(Intramuraal!$J:$J,MATCH(B1241,Intramuraal!$A:$A,0))="","",INDEX(Intramuraal!$J:$J,MATCH(B1241,Intramuraal!$A:$A,0))),IFERROR(IF(INDEX(GVS!$J:$J,MATCH(B1241,GVS!$A:$A,0))="","",INDEX(GVS!$J:$J,MATCH(B1241,GVS!$A:$A,0))),"")))</f>
        <v>Hart / vaat / long</v>
      </c>
      <c r="G1241" s="14" t="str">
        <f aca="false">IF(B1241="","",IFERROR(IF(INDEX(Intramuraal!$N:$N,MATCH(B1241,Intramuraal!$A:$A,0))="","",INDEX(Intramuraal!$N:$N,MATCH(B1241,Intramuraal!$A:$A,0))),IFERROR(IF(INDEX(GVS!$N:$N,MATCH(B1241,GVS!$A:$A,0))="","",INDEX(GVS!$N:$N,MATCH(B1241,GVS!$A:$A,0))),"")))</f>
        <v>Niet-oncologisch (zie Indicatie)</v>
      </c>
      <c r="H1241" s="14" t="str">
        <f aca="false">IF(B1241="","",IFERROR(IF(INDEX(Intramuraal!$O:$O,MATCH(B1241,Intramuraal!$A:$A,0))="","",INDEX(Intramuraal!$O:$O,MATCH(B1241,Intramuraal!$A:$A,0))),IFERROR(IF(INDEX(GVS!$O:$O,MATCH(B1241,GVS!$A:$A,0))="","",INDEX(GVS!$O:$O,MATCH(B1241,GVS!$A:$A,0))),"")))</f>
        <v>2e lijn</v>
      </c>
      <c r="I1241" s="14" t="s">
        <v>7532</v>
      </c>
      <c r="J1241" s="14" t="s">
        <v>7678</v>
      </c>
      <c r="K1241" s="16" t="s">
        <v>12216</v>
      </c>
      <c r="L1241" s="14" t="s">
        <v>7535</v>
      </c>
      <c r="M1241" s="14" t="s">
        <v>7536</v>
      </c>
      <c r="N1241" s="16" t="s">
        <v>12217</v>
      </c>
      <c r="O1241" s="14" t="s">
        <v>7633</v>
      </c>
      <c r="P1241" s="14" t="s">
        <v>12218</v>
      </c>
      <c r="Q1241" s="16"/>
      <c r="R1241" s="14" t="s">
        <v>12219</v>
      </c>
      <c r="S1241" s="14" t="s">
        <v>12195</v>
      </c>
      <c r="T1241" s="15" t="n">
        <v>46290</v>
      </c>
      <c r="U1241" s="14" t="s">
        <v>168</v>
      </c>
    </row>
    <row r="1242" customFormat="false" ht="79.5" hidden="false" customHeight="true" outlineLevel="0" collapsed="false">
      <c r="A1242" s="14" t="str">
        <f aca="false">IF(B1242="","","ARG-"&amp;TEXT(ROW()-1,"0000"))</f>
        <v>ARG-1241</v>
      </c>
      <c r="B1242" s="14" t="s">
        <v>4475</v>
      </c>
      <c r="C1242" s="14" t="str">
        <f aca="false">IF(B1242="","",IF(LEFT(B1242,3)="INT","Intramuraal",IF(LEFT(B1242,3)="GVS","GVS","")))</f>
        <v>GVS</v>
      </c>
      <c r="D1242" s="14" t="str">
        <f aca="false">IF(B1242="","",IFERROR(INDEX(Intramuraal!$F:$F,MATCH(B1242,Intramuraal!$A:$A,0)),IFERROR(INDEX(GVS!$F:$F,MATCH(B1242,GVS!$A:$A,0)),"onbekend ID")))</f>
        <v>sublinguaal toegediend berkenpollenextract (Itulazax®)</v>
      </c>
      <c r="E1242" s="15" t="n">
        <f aca="false">IF(B1242="","",IFERROR(IF(INDEX(Intramuraal!$C:$C,MATCH(B1242,Intramuraal!$A:$A,0))="","",INDEX(Intramuraal!$C:$C,MATCH(B1242,Intramuraal!$A:$A,0))),IFERROR(IF(INDEX(GVS!$C:$C,MATCH(B1242,GVS!$A:$A,0))="","",INDEX(GVS!$C:$C,MATCH(B1242,GVS!$A:$A,0))),"")))</f>
        <v>43949</v>
      </c>
      <c r="F1242" s="14" t="str">
        <f aca="false">IF(B1242="","",IFERROR(IF(INDEX(Intramuraal!$J:$J,MATCH(B1242,Intramuraal!$A:$A,0))="","",INDEX(Intramuraal!$J:$J,MATCH(B1242,Intramuraal!$A:$A,0))),IFERROR(IF(INDEX(GVS!$J:$J,MATCH(B1242,GVS!$A:$A,0))="","",INDEX(GVS!$J:$J,MATCH(B1242,GVS!$A:$A,0))),"")))</f>
        <v>Immunologie / IBD / dermatologie / reumatologie</v>
      </c>
      <c r="G1242" s="14" t="str">
        <f aca="false">IF(B1242="","",IFERROR(IF(INDEX(Intramuraal!$N:$N,MATCH(B1242,Intramuraal!$A:$A,0))="","",INDEX(Intramuraal!$N:$N,MATCH(B1242,Intramuraal!$A:$A,0))),IFERROR(IF(INDEX(GVS!$N:$N,MATCH(B1242,GVS!$A:$A,0))="","",INDEX(GVS!$N:$N,MATCH(B1242,GVS!$A:$A,0))),"")))</f>
        <v>Niet-oncologisch (zie Indicatie)</v>
      </c>
      <c r="H1242" s="14" t="str">
        <f aca="false">IF(B1242="","",IFERROR(IF(INDEX(Intramuraal!$O:$O,MATCH(B1242,Intramuraal!$A:$A,0))="","",INDEX(Intramuraal!$O:$O,MATCH(B1242,Intramuraal!$A:$A,0))),IFERROR(IF(INDEX(GVS!$O:$O,MATCH(B1242,GVS!$A:$A,0))="","",INDEX(GVS!$O:$O,MATCH(B1242,GVS!$A:$A,0))),"")))</f>
        <v>2e lijn</v>
      </c>
      <c r="I1242" s="14" t="s">
        <v>7532</v>
      </c>
      <c r="J1242" s="14" t="s">
        <v>7533</v>
      </c>
      <c r="K1242" s="16" t="s">
        <v>12220</v>
      </c>
      <c r="L1242" s="14" t="s">
        <v>7549</v>
      </c>
      <c r="M1242" s="14" t="s">
        <v>7536</v>
      </c>
      <c r="N1242" s="16" t="s">
        <v>12221</v>
      </c>
      <c r="O1242" s="14" t="s">
        <v>7633</v>
      </c>
      <c r="P1242" s="14" t="s">
        <v>12222</v>
      </c>
      <c r="Q1242" s="16"/>
      <c r="R1242" s="14" t="s">
        <v>12223</v>
      </c>
      <c r="S1242" s="14" t="s">
        <v>12195</v>
      </c>
      <c r="T1242" s="15" t="n">
        <v>46290</v>
      </c>
      <c r="U1242" s="14" t="s">
        <v>168</v>
      </c>
    </row>
    <row r="1243" customFormat="false" ht="68.25" hidden="false" customHeight="true" outlineLevel="0" collapsed="false">
      <c r="A1243" s="14" t="str">
        <f aca="false">IF(B1243="","","ARG-"&amp;TEXT(ROW()-1,"0000"))</f>
        <v>ARG-1242</v>
      </c>
      <c r="B1243" s="14" t="s">
        <v>4475</v>
      </c>
      <c r="C1243" s="14" t="str">
        <f aca="false">IF(B1243="","",IF(LEFT(B1243,3)="INT","Intramuraal",IF(LEFT(B1243,3)="GVS","GVS","")))</f>
        <v>GVS</v>
      </c>
      <c r="D1243" s="14" t="str">
        <f aca="false">IF(B1243="","",IFERROR(INDEX(Intramuraal!$F:$F,MATCH(B1243,Intramuraal!$A:$A,0)),IFERROR(INDEX(GVS!$F:$F,MATCH(B1243,GVS!$A:$A,0)),"onbekend ID")))</f>
        <v>sublinguaal toegediend berkenpollenextract (Itulazax®)</v>
      </c>
      <c r="E1243" s="15" t="n">
        <f aca="false">IF(B1243="","",IFERROR(IF(INDEX(Intramuraal!$C:$C,MATCH(B1243,Intramuraal!$A:$A,0))="","",INDEX(Intramuraal!$C:$C,MATCH(B1243,Intramuraal!$A:$A,0))),IFERROR(IF(INDEX(GVS!$C:$C,MATCH(B1243,GVS!$A:$A,0))="","",INDEX(GVS!$C:$C,MATCH(B1243,GVS!$A:$A,0))),"")))</f>
        <v>43949</v>
      </c>
      <c r="F1243" s="14" t="str">
        <f aca="false">IF(B1243="","",IFERROR(IF(INDEX(Intramuraal!$J:$J,MATCH(B1243,Intramuraal!$A:$A,0))="","",INDEX(Intramuraal!$J:$J,MATCH(B1243,Intramuraal!$A:$A,0))),IFERROR(IF(INDEX(GVS!$J:$J,MATCH(B1243,GVS!$A:$A,0))="","",INDEX(GVS!$J:$J,MATCH(B1243,GVS!$A:$A,0))),"")))</f>
        <v>Immunologie / IBD / dermatologie / reumatologie</v>
      </c>
      <c r="G1243" s="14" t="str">
        <f aca="false">IF(B1243="","",IFERROR(IF(INDEX(Intramuraal!$N:$N,MATCH(B1243,Intramuraal!$A:$A,0))="","",INDEX(Intramuraal!$N:$N,MATCH(B1243,Intramuraal!$A:$A,0))),IFERROR(IF(INDEX(GVS!$N:$N,MATCH(B1243,GVS!$A:$A,0))="","",INDEX(GVS!$N:$N,MATCH(B1243,GVS!$A:$A,0))),"")))</f>
        <v>Niet-oncologisch (zie Indicatie)</v>
      </c>
      <c r="H1243" s="14" t="str">
        <f aca="false">IF(B1243="","",IFERROR(IF(INDEX(Intramuraal!$O:$O,MATCH(B1243,Intramuraal!$A:$A,0))="","",INDEX(Intramuraal!$O:$O,MATCH(B1243,Intramuraal!$A:$A,0))),IFERROR(IF(INDEX(GVS!$O:$O,MATCH(B1243,GVS!$A:$A,0))="","",INDEX(GVS!$O:$O,MATCH(B1243,GVS!$A:$A,0))),"")))</f>
        <v>2e lijn</v>
      </c>
      <c r="I1243" s="14" t="s">
        <v>7580</v>
      </c>
      <c r="J1243" s="14" t="s">
        <v>7604</v>
      </c>
      <c r="K1243" s="16" t="s">
        <v>12224</v>
      </c>
      <c r="L1243" s="14" t="s">
        <v>7535</v>
      </c>
      <c r="M1243" s="14" t="s">
        <v>7536</v>
      </c>
      <c r="N1243" s="16" t="s">
        <v>12225</v>
      </c>
      <c r="O1243" s="14" t="s">
        <v>7662</v>
      </c>
      <c r="P1243" s="14" t="s">
        <v>12226</v>
      </c>
      <c r="Q1243" s="16"/>
      <c r="R1243" s="14" t="s">
        <v>12227</v>
      </c>
      <c r="S1243" s="14" t="s">
        <v>12195</v>
      </c>
      <c r="T1243" s="15" t="n">
        <v>46290</v>
      </c>
      <c r="U1243" s="14" t="s">
        <v>168</v>
      </c>
    </row>
    <row r="1244" customFormat="false" ht="45.75" hidden="false" customHeight="true" outlineLevel="0" collapsed="false">
      <c r="A1244" s="14" t="str">
        <f aca="false">IF(B1244="","","ARG-"&amp;TEXT(ROW()-1,"0000"))</f>
        <v>ARG-1243</v>
      </c>
      <c r="B1244" s="14" t="s">
        <v>4490</v>
      </c>
      <c r="C1244" s="14" t="str">
        <f aca="false">IF(B1244="","",IF(LEFT(B1244,3)="INT","Intramuraal",IF(LEFT(B1244,3)="GVS","GVS","")))</f>
        <v>GVS</v>
      </c>
      <c r="D1244" s="14" t="str">
        <f aca="false">IF(B1244="","",IFERROR(INDEX(Intramuraal!$F:$F,MATCH(B1244,Intramuraal!$A:$A,0)),IFERROR(INDEX(GVS!$F:$F,MATCH(B1244,GVS!$A:$A,0)),"onbekend ID")))</f>
        <v>oraal semaglutide (Rybelsus®)</v>
      </c>
      <c r="E1244" s="15" t="n">
        <f aca="false">IF(B1244="","",IFERROR(IF(INDEX(Intramuraal!$C:$C,MATCH(B1244,Intramuraal!$A:$A,0))="","",INDEX(Intramuraal!$C:$C,MATCH(B1244,Intramuraal!$A:$A,0))),IFERROR(IF(INDEX(GVS!$C:$C,MATCH(B1244,GVS!$A:$A,0))="","",INDEX(GVS!$C:$C,MATCH(B1244,GVS!$A:$A,0))),"")))</f>
        <v>43986</v>
      </c>
      <c r="F1244" s="14" t="str">
        <f aca="false">IF(B1244="","",IFERROR(IF(INDEX(Intramuraal!$J:$J,MATCH(B1244,Intramuraal!$A:$A,0))="","",INDEX(Intramuraal!$J:$J,MATCH(B1244,Intramuraal!$A:$A,0))),IFERROR(IF(INDEX(GVS!$J:$J,MATCH(B1244,GVS!$A:$A,0))="","",INDEX(GVS!$J:$J,MATCH(B1244,GVS!$A:$A,0))),"")))</f>
        <v>Stofwisseling / endocrinologie / zeldzaam</v>
      </c>
      <c r="G1244" s="14" t="str">
        <f aca="false">IF(B1244="","",IFERROR(IF(INDEX(Intramuraal!$N:$N,MATCH(B1244,Intramuraal!$A:$A,0))="","",INDEX(Intramuraal!$N:$N,MATCH(B1244,Intramuraal!$A:$A,0))),IFERROR(IF(INDEX(GVS!$N:$N,MATCH(B1244,GVS!$A:$A,0))="","",INDEX(GVS!$N:$N,MATCH(B1244,GVS!$A:$A,0))),"")))</f>
        <v>Niet-oncologisch (zie Indicatie)</v>
      </c>
      <c r="H1244" s="14" t="str">
        <f aca="false">IF(B1244="","",IFERROR(IF(INDEX(Intramuraal!$O:$O,MATCH(B1244,Intramuraal!$A:$A,0))="","",INDEX(Intramuraal!$O:$O,MATCH(B1244,Intramuraal!$A:$A,0))),IFERROR(IF(INDEX(GVS!$O:$O,MATCH(B1244,GVS!$A:$A,0))="","",INDEX(GVS!$O:$O,MATCH(B1244,GVS!$A:$A,0))),"")))</f>
        <v>3e lijn of later</v>
      </c>
      <c r="I1244" s="14" t="s">
        <v>7570</v>
      </c>
      <c r="J1244" s="14" t="s">
        <v>2691</v>
      </c>
      <c r="K1244" s="16" t="s">
        <v>12228</v>
      </c>
      <c r="L1244" s="14" t="s">
        <v>7566</v>
      </c>
      <c r="M1244" s="14" t="s">
        <v>7543</v>
      </c>
      <c r="N1244" s="16" t="s">
        <v>12229</v>
      </c>
      <c r="O1244" s="14" t="s">
        <v>7607</v>
      </c>
      <c r="P1244" s="14" t="s">
        <v>12230</v>
      </c>
      <c r="Q1244" s="16"/>
      <c r="R1244" s="14" t="s">
        <v>12231</v>
      </c>
      <c r="S1244" s="14" t="s">
        <v>12232</v>
      </c>
      <c r="T1244" s="15" t="n">
        <v>46290</v>
      </c>
      <c r="U1244" s="14" t="s">
        <v>168</v>
      </c>
    </row>
    <row r="1245" customFormat="false" ht="90.75" hidden="false" customHeight="true" outlineLevel="0" collapsed="false">
      <c r="A1245" s="14" t="str">
        <f aca="false">IF(B1245="","","ARG-"&amp;TEXT(ROW()-1,"0000"))</f>
        <v>ARG-1244</v>
      </c>
      <c r="B1245" s="14" t="s">
        <v>4490</v>
      </c>
      <c r="C1245" s="14" t="str">
        <f aca="false">IF(B1245="","",IF(LEFT(B1245,3)="INT","Intramuraal",IF(LEFT(B1245,3)="GVS","GVS","")))</f>
        <v>GVS</v>
      </c>
      <c r="D1245" s="14" t="str">
        <f aca="false">IF(B1245="","",IFERROR(INDEX(Intramuraal!$F:$F,MATCH(B1245,Intramuraal!$A:$A,0)),IFERROR(INDEX(GVS!$F:$F,MATCH(B1245,GVS!$A:$A,0)),"onbekend ID")))</f>
        <v>oraal semaglutide (Rybelsus®)</v>
      </c>
      <c r="E1245" s="15" t="n">
        <f aca="false">IF(B1245="","",IFERROR(IF(INDEX(Intramuraal!$C:$C,MATCH(B1245,Intramuraal!$A:$A,0))="","",INDEX(Intramuraal!$C:$C,MATCH(B1245,Intramuraal!$A:$A,0))),IFERROR(IF(INDEX(GVS!$C:$C,MATCH(B1245,GVS!$A:$A,0))="","",INDEX(GVS!$C:$C,MATCH(B1245,GVS!$A:$A,0))),"")))</f>
        <v>43986</v>
      </c>
      <c r="F1245" s="14" t="str">
        <f aca="false">IF(B1245="","",IFERROR(IF(INDEX(Intramuraal!$J:$J,MATCH(B1245,Intramuraal!$A:$A,0))="","",INDEX(Intramuraal!$J:$J,MATCH(B1245,Intramuraal!$A:$A,0))),IFERROR(IF(INDEX(GVS!$J:$J,MATCH(B1245,GVS!$A:$A,0))="","",INDEX(GVS!$J:$J,MATCH(B1245,GVS!$A:$A,0))),"")))</f>
        <v>Stofwisseling / endocrinologie / zeldzaam</v>
      </c>
      <c r="G1245" s="14" t="str">
        <f aca="false">IF(B1245="","",IFERROR(IF(INDEX(Intramuraal!$N:$N,MATCH(B1245,Intramuraal!$A:$A,0))="","",INDEX(Intramuraal!$N:$N,MATCH(B1245,Intramuraal!$A:$A,0))),IFERROR(IF(INDEX(GVS!$N:$N,MATCH(B1245,GVS!$A:$A,0))="","",INDEX(GVS!$N:$N,MATCH(B1245,GVS!$A:$A,0))),"")))</f>
        <v>Niet-oncologisch (zie Indicatie)</v>
      </c>
      <c r="H1245" s="14" t="str">
        <f aca="false">IF(B1245="","",IFERROR(IF(INDEX(Intramuraal!$O:$O,MATCH(B1245,Intramuraal!$A:$A,0))="","",INDEX(Intramuraal!$O:$O,MATCH(B1245,Intramuraal!$A:$A,0))),IFERROR(IF(INDEX(GVS!$O:$O,MATCH(B1245,GVS!$A:$A,0))="","",INDEX(GVS!$O:$O,MATCH(B1245,GVS!$A:$A,0))),"")))</f>
        <v>3e lijn of later</v>
      </c>
      <c r="I1245" s="14" t="s">
        <v>7532</v>
      </c>
      <c r="J1245" s="14" t="s">
        <v>7564</v>
      </c>
      <c r="K1245" s="16" t="s">
        <v>12233</v>
      </c>
      <c r="L1245" s="14" t="s">
        <v>7535</v>
      </c>
      <c r="M1245" s="14" t="s">
        <v>7536</v>
      </c>
      <c r="N1245" s="16" t="s">
        <v>12234</v>
      </c>
      <c r="O1245" s="14" t="s">
        <v>7633</v>
      </c>
      <c r="P1245" s="14" t="s">
        <v>12235</v>
      </c>
      <c r="Q1245" s="16"/>
      <c r="R1245" s="14" t="s">
        <v>12236</v>
      </c>
      <c r="S1245" s="14" t="s">
        <v>12232</v>
      </c>
      <c r="T1245" s="15" t="n">
        <v>46290</v>
      </c>
      <c r="U1245" s="14" t="s">
        <v>168</v>
      </c>
    </row>
    <row r="1246" customFormat="false" ht="57" hidden="false" customHeight="true" outlineLevel="0" collapsed="false">
      <c r="A1246" s="14" t="str">
        <f aca="false">IF(B1246="","","ARG-"&amp;TEXT(ROW()-1,"0000"))</f>
        <v>ARG-1245</v>
      </c>
      <c r="B1246" s="14" t="s">
        <v>4490</v>
      </c>
      <c r="C1246" s="14" t="str">
        <f aca="false">IF(B1246="","",IF(LEFT(B1246,3)="INT","Intramuraal",IF(LEFT(B1246,3)="GVS","GVS","")))</f>
        <v>GVS</v>
      </c>
      <c r="D1246" s="14" t="str">
        <f aca="false">IF(B1246="","",IFERROR(INDEX(Intramuraal!$F:$F,MATCH(B1246,Intramuraal!$A:$A,0)),IFERROR(INDEX(GVS!$F:$F,MATCH(B1246,GVS!$A:$A,0)),"onbekend ID")))</f>
        <v>oraal semaglutide (Rybelsus®)</v>
      </c>
      <c r="E1246" s="15" t="n">
        <f aca="false">IF(B1246="","",IFERROR(IF(INDEX(Intramuraal!$C:$C,MATCH(B1246,Intramuraal!$A:$A,0))="","",INDEX(Intramuraal!$C:$C,MATCH(B1246,Intramuraal!$A:$A,0))),IFERROR(IF(INDEX(GVS!$C:$C,MATCH(B1246,GVS!$A:$A,0))="","",INDEX(GVS!$C:$C,MATCH(B1246,GVS!$A:$A,0))),"")))</f>
        <v>43986</v>
      </c>
      <c r="F1246" s="14" t="str">
        <f aca="false">IF(B1246="","",IFERROR(IF(INDEX(Intramuraal!$J:$J,MATCH(B1246,Intramuraal!$A:$A,0))="","",INDEX(Intramuraal!$J:$J,MATCH(B1246,Intramuraal!$A:$A,0))),IFERROR(IF(INDEX(GVS!$J:$J,MATCH(B1246,GVS!$A:$A,0))="","",INDEX(GVS!$J:$J,MATCH(B1246,GVS!$A:$A,0))),"")))</f>
        <v>Stofwisseling / endocrinologie / zeldzaam</v>
      </c>
      <c r="G1246" s="14" t="str">
        <f aca="false">IF(B1246="","",IFERROR(IF(INDEX(Intramuraal!$N:$N,MATCH(B1246,Intramuraal!$A:$A,0))="","",INDEX(Intramuraal!$N:$N,MATCH(B1246,Intramuraal!$A:$A,0))),IFERROR(IF(INDEX(GVS!$N:$N,MATCH(B1246,GVS!$A:$A,0))="","",INDEX(GVS!$N:$N,MATCH(B1246,GVS!$A:$A,0))),"")))</f>
        <v>Niet-oncologisch (zie Indicatie)</v>
      </c>
      <c r="H1246" s="14" t="str">
        <f aca="false">IF(B1246="","",IFERROR(IF(INDEX(Intramuraal!$O:$O,MATCH(B1246,Intramuraal!$A:$A,0))="","",INDEX(Intramuraal!$O:$O,MATCH(B1246,Intramuraal!$A:$A,0))),IFERROR(IF(INDEX(GVS!$O:$O,MATCH(B1246,GVS!$A:$A,0))="","",INDEX(GVS!$O:$O,MATCH(B1246,GVS!$A:$A,0))),"")))</f>
        <v>3e lijn of later</v>
      </c>
      <c r="I1246" s="14" t="s">
        <v>7658</v>
      </c>
      <c r="J1246" s="14" t="s">
        <v>7659</v>
      </c>
      <c r="K1246" s="16" t="s">
        <v>12237</v>
      </c>
      <c r="L1246" s="14" t="s">
        <v>7549</v>
      </c>
      <c r="M1246" s="14" t="s">
        <v>7543</v>
      </c>
      <c r="N1246" s="16" t="s">
        <v>12238</v>
      </c>
      <c r="O1246" s="14" t="s">
        <v>7662</v>
      </c>
      <c r="P1246" s="14" t="s">
        <v>12239</v>
      </c>
      <c r="Q1246" s="16"/>
      <c r="R1246" s="14" t="s">
        <v>12240</v>
      </c>
      <c r="S1246" s="14" t="s">
        <v>12232</v>
      </c>
      <c r="T1246" s="15" t="n">
        <v>46290</v>
      </c>
      <c r="U1246" s="14" t="s">
        <v>168</v>
      </c>
    </row>
    <row r="1247" customFormat="false" ht="57" hidden="false" customHeight="true" outlineLevel="0" collapsed="false">
      <c r="A1247" s="14" t="str">
        <f aca="false">IF(B1247="","","ARG-"&amp;TEXT(ROW()-1,"0000"))</f>
        <v>ARG-1246</v>
      </c>
      <c r="B1247" s="14" t="s">
        <v>4508</v>
      </c>
      <c r="C1247" s="14" t="str">
        <f aca="false">IF(B1247="","",IF(LEFT(B1247,3)="INT","Intramuraal",IF(LEFT(B1247,3)="GVS","GVS","")))</f>
        <v>GVS</v>
      </c>
      <c r="D1247" s="14" t="str">
        <f aca="false">IF(B1247="","",IFERROR(INDEX(Intramuraal!$F:$F,MATCH(B1247,Intramuraal!$A:$A,0)),IFERROR(INDEX(GVS!$F:$F,MATCH(B1247,GVS!$A:$A,0)),"onbekend ID")))</f>
        <v>trifaroteen (Aklief®) 50 microgram crème</v>
      </c>
      <c r="E1247" s="15" t="n">
        <f aca="false">IF(B1247="","",IFERROR(IF(INDEX(Intramuraal!$C:$C,MATCH(B1247,Intramuraal!$A:$A,0))="","",INDEX(Intramuraal!$C:$C,MATCH(B1247,Intramuraal!$A:$A,0))),IFERROR(IF(INDEX(GVS!$C:$C,MATCH(B1247,GVS!$A:$A,0))="","",INDEX(GVS!$C:$C,MATCH(B1247,GVS!$A:$A,0))),"")))</f>
        <v>43993</v>
      </c>
      <c r="F1247" s="14" t="str">
        <f aca="false">IF(B1247="","",IFERROR(IF(INDEX(Intramuraal!$J:$J,MATCH(B1247,Intramuraal!$A:$A,0))="","",INDEX(Intramuraal!$J:$J,MATCH(B1247,Intramuraal!$A:$A,0))),IFERROR(IF(INDEX(GVS!$J:$J,MATCH(B1247,GVS!$A:$A,0))="","",INDEX(GVS!$J:$J,MATCH(B1247,GVS!$A:$A,0))),"")))</f>
        <v>Immunologie / IBD / dermatologie / reumatologie</v>
      </c>
      <c r="G1247" s="14" t="str">
        <f aca="false">IF(B1247="","",IFERROR(IF(INDEX(Intramuraal!$N:$N,MATCH(B1247,Intramuraal!$A:$A,0))="","",INDEX(Intramuraal!$N:$N,MATCH(B1247,Intramuraal!$A:$A,0))),IFERROR(IF(INDEX(GVS!$N:$N,MATCH(B1247,GVS!$A:$A,0))="","",INDEX(GVS!$N:$N,MATCH(B1247,GVS!$A:$A,0))),"")))</f>
        <v>Niet-oncologisch (zie Indicatie)</v>
      </c>
      <c r="H1247" s="14" t="str">
        <f aca="false">IF(B1247="","",IFERROR(IF(INDEX(Intramuraal!$O:$O,MATCH(B1247,Intramuraal!$A:$A,0))="","",INDEX(Intramuraal!$O:$O,MATCH(B1247,Intramuraal!$A:$A,0))),IFERROR(IF(INDEX(GVS!$O:$O,MATCH(B1247,GVS!$A:$A,0))="","",INDEX(GVS!$O:$O,MATCH(B1247,GVS!$A:$A,0))),"")))</f>
        <v>1e lijn</v>
      </c>
      <c r="I1247" s="14" t="s">
        <v>7570</v>
      </c>
      <c r="J1247" s="14" t="s">
        <v>10732</v>
      </c>
      <c r="K1247" s="16" t="s">
        <v>12241</v>
      </c>
      <c r="L1247" s="14" t="s">
        <v>7535</v>
      </c>
      <c r="M1247" s="14" t="s">
        <v>7536</v>
      </c>
      <c r="N1247" s="16" t="s">
        <v>12242</v>
      </c>
      <c r="O1247" s="14" t="s">
        <v>7607</v>
      </c>
      <c r="P1247" s="14" t="s">
        <v>12243</v>
      </c>
      <c r="Q1247" s="16"/>
      <c r="R1247" s="14" t="s">
        <v>12244</v>
      </c>
      <c r="S1247" s="14" t="s">
        <v>12232</v>
      </c>
      <c r="T1247" s="15" t="n">
        <v>46290</v>
      </c>
      <c r="U1247" s="14" t="s">
        <v>168</v>
      </c>
    </row>
    <row r="1248" customFormat="false" ht="57" hidden="false" customHeight="true" outlineLevel="0" collapsed="false">
      <c r="A1248" s="14" t="str">
        <f aca="false">IF(B1248="","","ARG-"&amp;TEXT(ROW()-1,"0000"))</f>
        <v>ARG-1247</v>
      </c>
      <c r="B1248" s="14" t="s">
        <v>4541</v>
      </c>
      <c r="C1248" s="14" t="str">
        <f aca="false">IF(B1248="","",IF(LEFT(B1248,3)="INT","Intramuraal",IF(LEFT(B1248,3)="GVS","GVS","")))</f>
        <v>GVS</v>
      </c>
      <c r="D1248" s="14" t="str">
        <f aca="false">IF(B1248="","",IFERROR(INDEX(Intramuraal!$F:$F,MATCH(B1248,Intramuraal!$A:$A,0)),IFERROR(INDEX(GVS!$F:$F,MATCH(B1248,GVS!$A:$A,0)),"onbekend ID")))</f>
        <v>Atectura® Breezhaler®</v>
      </c>
      <c r="E1248" s="15" t="n">
        <f aca="false">IF(B1248="","",IFERROR(IF(INDEX(Intramuraal!$C:$C,MATCH(B1248,Intramuraal!$A:$A,0))="","",INDEX(Intramuraal!$C:$C,MATCH(B1248,Intramuraal!$A:$A,0))),IFERROR(IF(INDEX(GVS!$C:$C,MATCH(B1248,GVS!$A:$A,0))="","",INDEX(GVS!$C:$C,MATCH(B1248,GVS!$A:$A,0))),"")))</f>
        <v>44098</v>
      </c>
      <c r="F1248" s="14" t="str">
        <f aca="false">IF(B1248="","",IFERROR(IF(INDEX(Intramuraal!$J:$J,MATCH(B1248,Intramuraal!$A:$A,0))="","",INDEX(Intramuraal!$J:$J,MATCH(B1248,Intramuraal!$A:$A,0))),IFERROR(IF(INDEX(GVS!$J:$J,MATCH(B1248,GVS!$A:$A,0))="","",INDEX(GVS!$J:$J,MATCH(B1248,GVS!$A:$A,0))),"")))</f>
        <v>Hart / vaat / long</v>
      </c>
      <c r="G1248" s="14" t="str">
        <f aca="false">IF(B1248="","",IFERROR(IF(INDEX(Intramuraal!$N:$N,MATCH(B1248,Intramuraal!$A:$A,0))="","",INDEX(Intramuraal!$N:$N,MATCH(B1248,Intramuraal!$A:$A,0))),IFERROR(IF(INDEX(GVS!$N:$N,MATCH(B1248,GVS!$A:$A,0))="","",INDEX(GVS!$N:$N,MATCH(B1248,GVS!$A:$A,0))),"")))</f>
        <v>Niet-oncologisch (zie Indicatie)</v>
      </c>
      <c r="H1248" s="14" t="str">
        <f aca="false">IF(B1248="","",IFERROR(IF(INDEX(Intramuraal!$O:$O,MATCH(B1248,Intramuraal!$A:$A,0))="","",INDEX(Intramuraal!$O:$O,MATCH(B1248,Intramuraal!$A:$A,0))),IFERROR(IF(INDEX(GVS!$O:$O,MATCH(B1248,GVS!$A:$A,0))="","",INDEX(GVS!$O:$O,MATCH(B1248,GVS!$A:$A,0))),"")))</f>
        <v>2e lijn</v>
      </c>
      <c r="I1248" s="14" t="s">
        <v>7580</v>
      </c>
      <c r="J1248" s="14" t="s">
        <v>7712</v>
      </c>
      <c r="K1248" s="16" t="s">
        <v>12245</v>
      </c>
      <c r="L1248" s="14" t="s">
        <v>7535</v>
      </c>
      <c r="M1248" s="14" t="s">
        <v>7536</v>
      </c>
      <c r="N1248" s="16" t="s">
        <v>12246</v>
      </c>
      <c r="O1248" s="14" t="s">
        <v>7607</v>
      </c>
      <c r="P1248" s="14" t="s">
        <v>12247</v>
      </c>
      <c r="Q1248" s="16"/>
      <c r="R1248" s="14" t="s">
        <v>12248</v>
      </c>
      <c r="S1248" s="14" t="s">
        <v>12232</v>
      </c>
      <c r="T1248" s="15" t="n">
        <v>46290</v>
      </c>
      <c r="U1248" s="14" t="s">
        <v>168</v>
      </c>
    </row>
    <row r="1249" customFormat="false" ht="68.25" hidden="false" customHeight="true" outlineLevel="0" collapsed="false">
      <c r="A1249" s="14" t="str">
        <f aca="false">IF(B1249="","","ARG-"&amp;TEXT(ROW()-1,"0000"))</f>
        <v>ARG-1248</v>
      </c>
      <c r="B1249" s="14" t="s">
        <v>4553</v>
      </c>
      <c r="C1249" s="14" t="str">
        <f aca="false">IF(B1249="","",IF(LEFT(B1249,3)="INT","Intramuraal",IF(LEFT(B1249,3)="GVS","GVS","")))</f>
        <v>GVS</v>
      </c>
      <c r="D1249" s="14" t="str">
        <f aca="false">IF(B1249="","",IFERROR(INDEX(Intramuraal!$F:$F,MATCH(B1249,Intramuraal!$A:$A,0)),IFERROR(INDEX(GVS!$F:$F,MATCH(B1249,GVS!$A:$A,0)),"onbekend ID")))</f>
        <v>Enerzair® Breezhaler®</v>
      </c>
      <c r="E1249" s="15" t="n">
        <f aca="false">IF(B1249="","",IFERROR(IF(INDEX(Intramuraal!$C:$C,MATCH(B1249,Intramuraal!$A:$A,0))="","",INDEX(Intramuraal!$C:$C,MATCH(B1249,Intramuraal!$A:$A,0))),IFERROR(IF(INDEX(GVS!$C:$C,MATCH(B1249,GVS!$A:$A,0))="","",INDEX(GVS!$C:$C,MATCH(B1249,GVS!$A:$A,0))),"")))</f>
        <v>44098</v>
      </c>
      <c r="F1249" s="14" t="str">
        <f aca="false">IF(B1249="","",IFERROR(IF(INDEX(Intramuraal!$J:$J,MATCH(B1249,Intramuraal!$A:$A,0))="","",INDEX(Intramuraal!$J:$J,MATCH(B1249,Intramuraal!$A:$A,0))),IFERROR(IF(INDEX(GVS!$J:$J,MATCH(B1249,GVS!$A:$A,0))="","",INDEX(GVS!$J:$J,MATCH(B1249,GVS!$A:$A,0))),"")))</f>
        <v>Hart / vaat / long</v>
      </c>
      <c r="G1249" s="14" t="str">
        <f aca="false">IF(B1249="","",IFERROR(IF(INDEX(Intramuraal!$N:$N,MATCH(B1249,Intramuraal!$A:$A,0))="","",INDEX(Intramuraal!$N:$N,MATCH(B1249,Intramuraal!$A:$A,0))),IFERROR(IF(INDEX(GVS!$N:$N,MATCH(B1249,GVS!$A:$A,0))="","",INDEX(GVS!$N:$N,MATCH(B1249,GVS!$A:$A,0))),"")))</f>
        <v>Niet-oncologisch (zie Indicatie)</v>
      </c>
      <c r="H1249" s="14" t="str">
        <f aca="false">IF(B1249="","",IFERROR(IF(INDEX(Intramuraal!$O:$O,MATCH(B1249,Intramuraal!$A:$A,0))="","",INDEX(Intramuraal!$O:$O,MATCH(B1249,Intramuraal!$A:$A,0))),IFERROR(IF(INDEX(GVS!$O:$O,MATCH(B1249,GVS!$A:$A,0))="","",INDEX(GVS!$O:$O,MATCH(B1249,GVS!$A:$A,0))),"")))</f>
        <v>3e lijn of later</v>
      </c>
      <c r="I1249" s="14" t="s">
        <v>7580</v>
      </c>
      <c r="J1249" s="14" t="s">
        <v>7712</v>
      </c>
      <c r="K1249" s="16" t="s">
        <v>12249</v>
      </c>
      <c r="L1249" s="14" t="s">
        <v>7535</v>
      </c>
      <c r="M1249" s="14" t="s">
        <v>7536</v>
      </c>
      <c r="N1249" s="16" t="s">
        <v>12250</v>
      </c>
      <c r="O1249" s="14" t="s">
        <v>7607</v>
      </c>
      <c r="P1249" s="14" t="s">
        <v>12251</v>
      </c>
      <c r="Q1249" s="16"/>
      <c r="R1249" s="14" t="s">
        <v>12252</v>
      </c>
      <c r="S1249" s="14" t="s">
        <v>12232</v>
      </c>
      <c r="T1249" s="15" t="n">
        <v>46290</v>
      </c>
      <c r="U1249" s="14" t="s">
        <v>168</v>
      </c>
    </row>
    <row r="1250" customFormat="false" ht="90.75" hidden="false" customHeight="true" outlineLevel="0" collapsed="false">
      <c r="A1250" s="14" t="str">
        <f aca="false">IF(B1250="","","ARG-"&amp;TEXT(ROW()-1,"0000"))</f>
        <v>ARG-1249</v>
      </c>
      <c r="B1250" s="14" t="s">
        <v>4565</v>
      </c>
      <c r="C1250" s="14" t="str">
        <f aca="false">IF(B1250="","",IF(LEFT(B1250,3)="INT","Intramuraal",IF(LEFT(B1250,3)="GVS","GVS","")))</f>
        <v>GVS</v>
      </c>
      <c r="D1250" s="14" t="str">
        <f aca="false">IF(B1250="","",IFERROR(INDEX(Intramuraal!$F:$F,MATCH(B1250,Intramuraal!$A:$A,0)),IFERROR(INDEX(GVS!$F:$F,MATCH(B1250,GVS!$A:$A,0)),"onbekend ID")))</f>
        <v>amisulpride (Aktiprol®)</v>
      </c>
      <c r="E1250" s="15" t="n">
        <f aca="false">IF(B1250="","",IFERROR(IF(INDEX(Intramuraal!$C:$C,MATCH(B1250,Intramuraal!$A:$A,0))="","",INDEX(Intramuraal!$C:$C,MATCH(B1250,Intramuraal!$A:$A,0))),IFERROR(IF(INDEX(GVS!$C:$C,MATCH(B1250,GVS!$A:$A,0))="","",INDEX(GVS!$C:$C,MATCH(B1250,GVS!$A:$A,0))),"")))</f>
        <v>44125</v>
      </c>
      <c r="F1250" s="14" t="str">
        <f aca="false">IF(B1250="","",IFERROR(IF(INDEX(Intramuraal!$J:$J,MATCH(B1250,Intramuraal!$A:$A,0))="","",INDEX(Intramuraal!$J:$J,MATCH(B1250,Intramuraal!$A:$A,0))),IFERROR(IF(INDEX(GVS!$J:$J,MATCH(B1250,GVS!$A:$A,0))="","",INDEX(GVS!$J:$J,MATCH(B1250,GVS!$A:$A,0))),"")))</f>
        <v>Psychiatrie</v>
      </c>
      <c r="G1250" s="14" t="str">
        <f aca="false">IF(B1250="","",IFERROR(IF(INDEX(Intramuraal!$N:$N,MATCH(B1250,Intramuraal!$A:$A,0))="","",INDEX(Intramuraal!$N:$N,MATCH(B1250,Intramuraal!$A:$A,0))),IFERROR(IF(INDEX(GVS!$N:$N,MATCH(B1250,GVS!$A:$A,0))="","",INDEX(GVS!$N:$N,MATCH(B1250,GVS!$A:$A,0))),"")))</f>
        <v>Niet-oncologisch (zie Indicatie)</v>
      </c>
      <c r="H1250" s="14" t="str">
        <f aca="false">IF(B1250="","",IFERROR(IF(INDEX(Intramuraal!$O:$O,MATCH(B1250,Intramuraal!$A:$A,0))="","",INDEX(Intramuraal!$O:$O,MATCH(B1250,Intramuraal!$A:$A,0))),IFERROR(IF(INDEX(GVS!$O:$O,MATCH(B1250,GVS!$A:$A,0))="","",INDEX(GVS!$O:$O,MATCH(B1250,GVS!$A:$A,0))),"")))</f>
        <v>1e lijn</v>
      </c>
      <c r="I1250" s="14" t="s">
        <v>7532</v>
      </c>
      <c r="J1250" s="14" t="s">
        <v>7533</v>
      </c>
      <c r="K1250" s="16" t="s">
        <v>12253</v>
      </c>
      <c r="L1250" s="14" t="s">
        <v>7535</v>
      </c>
      <c r="M1250" s="14" t="s">
        <v>7536</v>
      </c>
      <c r="N1250" s="16" t="s">
        <v>12254</v>
      </c>
      <c r="O1250" s="14" t="s">
        <v>7607</v>
      </c>
      <c r="P1250" s="14" t="s">
        <v>12255</v>
      </c>
      <c r="Q1250" s="16"/>
      <c r="R1250" s="14" t="s">
        <v>12256</v>
      </c>
      <c r="S1250" s="14" t="s">
        <v>12232</v>
      </c>
      <c r="T1250" s="15" t="n">
        <v>46290</v>
      </c>
      <c r="U1250" s="14" t="s">
        <v>168</v>
      </c>
    </row>
    <row r="1251" customFormat="false" ht="90.75" hidden="false" customHeight="true" outlineLevel="0" collapsed="false">
      <c r="A1251" s="14" t="str">
        <f aca="false">IF(B1251="","","ARG-"&amp;TEXT(ROW()-1,"0000"))</f>
        <v>ARG-1250</v>
      </c>
      <c r="B1251" s="14" t="s">
        <v>4598</v>
      </c>
      <c r="C1251" s="14" t="str">
        <f aca="false">IF(B1251="","",IF(LEFT(B1251,3)="INT","Intramuraal",IF(LEFT(B1251,3)="GVS","GVS","")))</f>
        <v>GVS</v>
      </c>
      <c r="D1251" s="14" t="str">
        <f aca="false">IF(B1251="","",IFERROR(INDEX(Intramuraal!$F:$F,MATCH(B1251,Intramuraal!$A:$A,0)),IFERROR(INDEX(GVS!$F:$F,MATCH(B1251,GVS!$A:$A,0)),"onbekend ID")))</f>
        <v>glucagon neuspoeder (Baqsimi®)</v>
      </c>
      <c r="E1251" s="15" t="n">
        <f aca="false">IF(B1251="","",IFERROR(IF(INDEX(Intramuraal!$C:$C,MATCH(B1251,Intramuraal!$A:$A,0))="","",INDEX(Intramuraal!$C:$C,MATCH(B1251,Intramuraal!$A:$A,0))),IFERROR(IF(INDEX(GVS!$C:$C,MATCH(B1251,GVS!$A:$A,0))="","",INDEX(GVS!$C:$C,MATCH(B1251,GVS!$A:$A,0))),"")))</f>
        <v>44140</v>
      </c>
      <c r="F1251" s="14" t="str">
        <f aca="false">IF(B1251="","",IFERROR(IF(INDEX(Intramuraal!$J:$J,MATCH(B1251,Intramuraal!$A:$A,0))="","",INDEX(Intramuraal!$J:$J,MATCH(B1251,Intramuraal!$A:$A,0))),IFERROR(IF(INDEX(GVS!$J:$J,MATCH(B1251,GVS!$A:$A,0))="","",INDEX(GVS!$J:$J,MATCH(B1251,GVS!$A:$A,0))),"")))</f>
        <v>Overig</v>
      </c>
      <c r="G1251" s="14" t="str">
        <f aca="false">IF(B1251="","",IFERROR(IF(INDEX(Intramuraal!$N:$N,MATCH(B1251,Intramuraal!$A:$A,0))="","",INDEX(Intramuraal!$N:$N,MATCH(B1251,Intramuraal!$A:$A,0))),IFERROR(IF(INDEX(GVS!$N:$N,MATCH(B1251,GVS!$A:$A,0))="","",INDEX(GVS!$N:$N,MATCH(B1251,GVS!$A:$A,0))),"")))</f>
        <v>Niet-oncologisch (zie Indicatie)</v>
      </c>
      <c r="H1251" s="14" t="str">
        <f aca="false">IF(B1251="","",IFERROR(IF(INDEX(Intramuraal!$O:$O,MATCH(B1251,Intramuraal!$A:$A,0))="","",INDEX(Intramuraal!$O:$O,MATCH(B1251,Intramuraal!$A:$A,0))),IFERROR(IF(INDEX(GVS!$O:$O,MATCH(B1251,GVS!$A:$A,0))="","",INDEX(GVS!$O:$O,MATCH(B1251,GVS!$A:$A,0))),"")))</f>
        <v>1e lijn</v>
      </c>
      <c r="I1251" s="14" t="s">
        <v>7532</v>
      </c>
      <c r="J1251" s="14" t="s">
        <v>2691</v>
      </c>
      <c r="K1251" s="16" t="s">
        <v>12257</v>
      </c>
      <c r="L1251" s="14" t="s">
        <v>7535</v>
      </c>
      <c r="M1251" s="14" t="s">
        <v>7536</v>
      </c>
      <c r="N1251" s="16" t="s">
        <v>12258</v>
      </c>
      <c r="O1251" s="14" t="s">
        <v>7633</v>
      </c>
      <c r="P1251" s="14" t="s">
        <v>12259</v>
      </c>
      <c r="Q1251" s="16"/>
      <c r="R1251" s="14" t="s">
        <v>12260</v>
      </c>
      <c r="S1251" s="14" t="s">
        <v>12232</v>
      </c>
      <c r="T1251" s="15" t="n">
        <v>46290</v>
      </c>
      <c r="U1251" s="14" t="s">
        <v>168</v>
      </c>
    </row>
    <row r="1252" customFormat="false" ht="45.75" hidden="false" customHeight="true" outlineLevel="0" collapsed="false">
      <c r="A1252" s="14" t="str">
        <f aca="false">IF(B1252="","","ARG-"&amp;TEXT(ROW()-1,"0000"))</f>
        <v>ARG-1251</v>
      </c>
      <c r="B1252" s="14" t="s">
        <v>4598</v>
      </c>
      <c r="C1252" s="14" t="str">
        <f aca="false">IF(B1252="","",IF(LEFT(B1252,3)="INT","Intramuraal",IF(LEFT(B1252,3)="GVS","GVS","")))</f>
        <v>GVS</v>
      </c>
      <c r="D1252" s="14" t="str">
        <f aca="false">IF(B1252="","",IFERROR(INDEX(Intramuraal!$F:$F,MATCH(B1252,Intramuraal!$A:$A,0)),IFERROR(INDEX(GVS!$F:$F,MATCH(B1252,GVS!$A:$A,0)),"onbekend ID")))</f>
        <v>glucagon neuspoeder (Baqsimi®)</v>
      </c>
      <c r="E1252" s="15" t="n">
        <f aca="false">IF(B1252="","",IFERROR(IF(INDEX(Intramuraal!$C:$C,MATCH(B1252,Intramuraal!$A:$A,0))="","",INDEX(Intramuraal!$C:$C,MATCH(B1252,Intramuraal!$A:$A,0))),IFERROR(IF(INDEX(GVS!$C:$C,MATCH(B1252,GVS!$A:$A,0))="","",INDEX(GVS!$C:$C,MATCH(B1252,GVS!$A:$A,0))),"")))</f>
        <v>44140</v>
      </c>
      <c r="F1252" s="14" t="str">
        <f aca="false">IF(B1252="","",IFERROR(IF(INDEX(Intramuraal!$J:$J,MATCH(B1252,Intramuraal!$A:$A,0))="","",INDEX(Intramuraal!$J:$J,MATCH(B1252,Intramuraal!$A:$A,0))),IFERROR(IF(INDEX(GVS!$J:$J,MATCH(B1252,GVS!$A:$A,0))="","",INDEX(GVS!$J:$J,MATCH(B1252,GVS!$A:$A,0))),"")))</f>
        <v>Overig</v>
      </c>
      <c r="G1252" s="14" t="str">
        <f aca="false">IF(B1252="","",IFERROR(IF(INDEX(Intramuraal!$N:$N,MATCH(B1252,Intramuraal!$A:$A,0))="","",INDEX(Intramuraal!$N:$N,MATCH(B1252,Intramuraal!$A:$A,0))),IFERROR(IF(INDEX(GVS!$N:$N,MATCH(B1252,GVS!$A:$A,0))="","",INDEX(GVS!$N:$N,MATCH(B1252,GVS!$A:$A,0))),"")))</f>
        <v>Niet-oncologisch (zie Indicatie)</v>
      </c>
      <c r="H1252" s="14" t="str">
        <f aca="false">IF(B1252="","",IFERROR(IF(INDEX(Intramuraal!$O:$O,MATCH(B1252,Intramuraal!$A:$A,0))="","",INDEX(Intramuraal!$O:$O,MATCH(B1252,Intramuraal!$A:$A,0))),IFERROR(IF(INDEX(GVS!$O:$O,MATCH(B1252,GVS!$A:$A,0))="","",INDEX(GVS!$O:$O,MATCH(B1252,GVS!$A:$A,0))),"")))</f>
        <v>1e lijn</v>
      </c>
      <c r="I1252" s="14" t="s">
        <v>7658</v>
      </c>
      <c r="J1252" s="14" t="s">
        <v>7659</v>
      </c>
      <c r="K1252" s="16" t="s">
        <v>12261</v>
      </c>
      <c r="L1252" s="14" t="s">
        <v>7549</v>
      </c>
      <c r="M1252" s="14" t="s">
        <v>7543</v>
      </c>
      <c r="N1252" s="16" t="s">
        <v>12262</v>
      </c>
      <c r="O1252" s="14" t="s">
        <v>7662</v>
      </c>
      <c r="P1252" s="14" t="s">
        <v>12263</v>
      </c>
      <c r="Q1252" s="16"/>
      <c r="R1252" s="14" t="s">
        <v>12264</v>
      </c>
      <c r="S1252" s="14" t="s">
        <v>12232</v>
      </c>
      <c r="T1252" s="15" t="n">
        <v>46290</v>
      </c>
      <c r="U1252" s="14" t="s">
        <v>168</v>
      </c>
    </row>
    <row r="1253" customFormat="false" ht="68.25" hidden="false" customHeight="true" outlineLevel="0" collapsed="false">
      <c r="A1253" s="14" t="str">
        <f aca="false">IF(B1253="","","ARG-"&amp;TEXT(ROW()-1,"0000"))</f>
        <v>ARG-1252</v>
      </c>
      <c r="B1253" s="14" t="s">
        <v>4614</v>
      </c>
      <c r="C1253" s="14" t="str">
        <f aca="false">IF(B1253="","",IF(LEFT(B1253,3)="INT","Intramuraal",IF(LEFT(B1253,3)="GVS","GVS","")))</f>
        <v>GVS</v>
      </c>
      <c r="D1253" s="14" t="str">
        <f aca="false">IF(B1253="","",IFERROR(INDEX(Intramuraal!$F:$F,MATCH(B1253,Intramuraal!$A:$A,0)),IFERROR(INDEX(GVS!$F:$F,MATCH(B1253,GVS!$A:$A,0)),"onbekend ID")))</f>
        <v>siponimod (Mayzent®)</v>
      </c>
      <c r="E1253" s="15" t="n">
        <f aca="false">IF(B1253="","",IFERROR(IF(INDEX(Intramuraal!$C:$C,MATCH(B1253,Intramuraal!$A:$A,0))="","",INDEX(Intramuraal!$C:$C,MATCH(B1253,Intramuraal!$A:$A,0))),IFERROR(IF(INDEX(GVS!$C:$C,MATCH(B1253,GVS!$A:$A,0))="","",INDEX(GVS!$C:$C,MATCH(B1253,GVS!$A:$A,0))),"")))</f>
        <v>44151</v>
      </c>
      <c r="F1253" s="14" t="str">
        <f aca="false">IF(B1253="","",IFERROR(IF(INDEX(Intramuraal!$J:$J,MATCH(B1253,Intramuraal!$A:$A,0))="","",INDEX(Intramuraal!$J:$J,MATCH(B1253,Intramuraal!$A:$A,0))),IFERROR(IF(INDEX(GVS!$J:$J,MATCH(B1253,GVS!$A:$A,0))="","",INDEX(GVS!$J:$J,MATCH(B1253,GVS!$A:$A,0))),"")))</f>
        <v>Neurologie</v>
      </c>
      <c r="G1253" s="14" t="str">
        <f aca="false">IF(B1253="","",IFERROR(IF(INDEX(Intramuraal!$N:$N,MATCH(B1253,Intramuraal!$A:$A,0))="","",INDEX(Intramuraal!$N:$N,MATCH(B1253,Intramuraal!$A:$A,0))),IFERROR(IF(INDEX(GVS!$N:$N,MATCH(B1253,GVS!$A:$A,0))="","",INDEX(GVS!$N:$N,MATCH(B1253,GVS!$A:$A,0))),"")))</f>
        <v>Niet-oncologisch (zie Indicatie)</v>
      </c>
      <c r="H1253" s="14" t="str">
        <f aca="false">IF(B1253="","",IFERROR(IF(INDEX(Intramuraal!$O:$O,MATCH(B1253,Intramuraal!$A:$A,0))="","",INDEX(Intramuraal!$O:$O,MATCH(B1253,Intramuraal!$A:$A,0))),IFERROR(IF(INDEX(GVS!$O:$O,MATCH(B1253,GVS!$A:$A,0))="","",INDEX(GVS!$O:$O,MATCH(B1253,GVS!$A:$A,0))),"")))</f>
        <v>2e lijn</v>
      </c>
      <c r="I1253" s="14" t="s">
        <v>7570</v>
      </c>
      <c r="J1253" s="14" t="s">
        <v>10625</v>
      </c>
      <c r="K1253" s="16" t="s">
        <v>12265</v>
      </c>
      <c r="L1253" s="14" t="s">
        <v>7566</v>
      </c>
      <c r="M1253" s="14" t="s">
        <v>7536</v>
      </c>
      <c r="N1253" s="16" t="s">
        <v>12266</v>
      </c>
      <c r="O1253" s="14" t="s">
        <v>7607</v>
      </c>
      <c r="P1253" s="14" t="s">
        <v>12267</v>
      </c>
      <c r="Q1253" s="16"/>
      <c r="R1253" s="14" t="s">
        <v>12268</v>
      </c>
      <c r="S1253" s="14" t="s">
        <v>12269</v>
      </c>
      <c r="T1253" s="15" t="n">
        <v>46290</v>
      </c>
      <c r="U1253" s="14" t="s">
        <v>168</v>
      </c>
    </row>
    <row r="1254" customFormat="false" ht="68.25" hidden="false" customHeight="true" outlineLevel="0" collapsed="false">
      <c r="A1254" s="14" t="str">
        <f aca="false">IF(B1254="","","ARG-"&amp;TEXT(ROW()-1,"0000"))</f>
        <v>ARG-1253</v>
      </c>
      <c r="B1254" s="14" t="s">
        <v>4614</v>
      </c>
      <c r="C1254" s="14" t="str">
        <f aca="false">IF(B1254="","",IF(LEFT(B1254,3)="INT","Intramuraal",IF(LEFT(B1254,3)="GVS","GVS","")))</f>
        <v>GVS</v>
      </c>
      <c r="D1254" s="14" t="str">
        <f aca="false">IF(B1254="","",IFERROR(INDEX(Intramuraal!$F:$F,MATCH(B1254,Intramuraal!$A:$A,0)),IFERROR(INDEX(GVS!$F:$F,MATCH(B1254,GVS!$A:$A,0)),"onbekend ID")))</f>
        <v>siponimod (Mayzent®)</v>
      </c>
      <c r="E1254" s="15" t="n">
        <f aca="false">IF(B1254="","",IFERROR(IF(INDEX(Intramuraal!$C:$C,MATCH(B1254,Intramuraal!$A:$A,0))="","",INDEX(Intramuraal!$C:$C,MATCH(B1254,Intramuraal!$A:$A,0))),IFERROR(IF(INDEX(GVS!$C:$C,MATCH(B1254,GVS!$A:$A,0))="","",INDEX(GVS!$C:$C,MATCH(B1254,GVS!$A:$A,0))),"")))</f>
        <v>44151</v>
      </c>
      <c r="F1254" s="14" t="str">
        <f aca="false">IF(B1254="","",IFERROR(IF(INDEX(Intramuraal!$J:$J,MATCH(B1254,Intramuraal!$A:$A,0))="","",INDEX(Intramuraal!$J:$J,MATCH(B1254,Intramuraal!$A:$A,0))),IFERROR(IF(INDEX(GVS!$J:$J,MATCH(B1254,GVS!$A:$A,0))="","",INDEX(GVS!$J:$J,MATCH(B1254,GVS!$A:$A,0))),"")))</f>
        <v>Neurologie</v>
      </c>
      <c r="G1254" s="14" t="str">
        <f aca="false">IF(B1254="","",IFERROR(IF(INDEX(Intramuraal!$N:$N,MATCH(B1254,Intramuraal!$A:$A,0))="","",INDEX(Intramuraal!$N:$N,MATCH(B1254,Intramuraal!$A:$A,0))),IFERROR(IF(INDEX(GVS!$N:$N,MATCH(B1254,GVS!$A:$A,0))="","",INDEX(GVS!$N:$N,MATCH(B1254,GVS!$A:$A,0))),"")))</f>
        <v>Niet-oncologisch (zie Indicatie)</v>
      </c>
      <c r="H1254" s="14" t="str">
        <f aca="false">IF(B1254="","",IFERROR(IF(INDEX(Intramuraal!$O:$O,MATCH(B1254,Intramuraal!$A:$A,0))="","",INDEX(Intramuraal!$O:$O,MATCH(B1254,Intramuraal!$A:$A,0))),IFERROR(IF(INDEX(GVS!$O:$O,MATCH(B1254,GVS!$A:$A,0))="","",INDEX(GVS!$O:$O,MATCH(B1254,GVS!$A:$A,0))),"")))</f>
        <v>2e lijn</v>
      </c>
      <c r="I1254" s="14" t="s">
        <v>7532</v>
      </c>
      <c r="J1254" s="14" t="s">
        <v>7564</v>
      </c>
      <c r="K1254" s="16" t="s">
        <v>12270</v>
      </c>
      <c r="L1254" s="14" t="s">
        <v>7549</v>
      </c>
      <c r="M1254" s="14" t="s">
        <v>7536</v>
      </c>
      <c r="N1254" s="16" t="s">
        <v>12271</v>
      </c>
      <c r="O1254" s="14" t="s">
        <v>7607</v>
      </c>
      <c r="P1254" s="14" t="s">
        <v>12272</v>
      </c>
      <c r="Q1254" s="16"/>
      <c r="R1254" s="14" t="s">
        <v>12273</v>
      </c>
      <c r="S1254" s="14" t="s">
        <v>12269</v>
      </c>
      <c r="T1254" s="15" t="n">
        <v>46290</v>
      </c>
      <c r="U1254" s="14" t="s">
        <v>168</v>
      </c>
    </row>
    <row r="1255" customFormat="false" ht="79.5" hidden="false" customHeight="true" outlineLevel="0" collapsed="false">
      <c r="A1255" s="14" t="str">
        <f aca="false">IF(B1255="","","ARG-"&amp;TEXT(ROW()-1,"0000"))</f>
        <v>ARG-1254</v>
      </c>
      <c r="B1255" s="14" t="s">
        <v>4650</v>
      </c>
      <c r="C1255" s="14" t="str">
        <f aca="false">IF(B1255="","",IF(LEFT(B1255,3)="INT","Intramuraal",IF(LEFT(B1255,3)="GVS","GVS","")))</f>
        <v>GVS</v>
      </c>
      <c r="D1255" s="14" t="str">
        <f aca="false">IF(B1255="","",IFERROR(INDEX(Intramuraal!$F:$F,MATCH(B1255,Intramuraal!$A:$A,0)),IFERROR(INDEX(GVS!$F:$F,MATCH(B1255,GVS!$A:$A,0)),"onbekend ID")))</f>
        <v>amikacine liposomale suspensie</v>
      </c>
      <c r="E1255" s="15" t="n">
        <f aca="false">IF(B1255="","",IFERROR(IF(INDEX(Intramuraal!$C:$C,MATCH(B1255,Intramuraal!$A:$A,0))="","",INDEX(Intramuraal!$C:$C,MATCH(B1255,Intramuraal!$A:$A,0))),IFERROR(IF(INDEX(GVS!$C:$C,MATCH(B1255,GVS!$A:$A,0))="","",INDEX(GVS!$C:$C,MATCH(B1255,GVS!$A:$A,0))),"")))</f>
        <v>44180</v>
      </c>
      <c r="F1255" s="14" t="str">
        <f aca="false">IF(B1255="","",IFERROR(IF(INDEX(Intramuraal!$J:$J,MATCH(B1255,Intramuraal!$A:$A,0))="","",INDEX(Intramuraal!$J:$J,MATCH(B1255,Intramuraal!$A:$A,0))),IFERROR(IF(INDEX(GVS!$J:$J,MATCH(B1255,GVS!$A:$A,0))="","",INDEX(GVS!$J:$J,MATCH(B1255,GVS!$A:$A,0))),"")))</f>
        <v>Infectieziekten</v>
      </c>
      <c r="G1255" s="14" t="str">
        <f aca="false">IF(B1255="","",IFERROR(IF(INDEX(Intramuraal!$N:$N,MATCH(B1255,Intramuraal!$A:$A,0))="","",INDEX(Intramuraal!$N:$N,MATCH(B1255,Intramuraal!$A:$A,0))),IFERROR(IF(INDEX(GVS!$N:$N,MATCH(B1255,GVS!$A:$A,0))="","",INDEX(GVS!$N:$N,MATCH(B1255,GVS!$A:$A,0))),"")))</f>
        <v>Niet-oncologisch (zie Indicatie)</v>
      </c>
      <c r="H1255" s="14" t="str">
        <f aca="false">IF(B1255="","",IFERROR(IF(INDEX(Intramuraal!$O:$O,MATCH(B1255,Intramuraal!$A:$A,0))="","",INDEX(Intramuraal!$O:$O,MATCH(B1255,Intramuraal!$A:$A,0))),IFERROR(IF(INDEX(GVS!$O:$O,MATCH(B1255,GVS!$A:$A,0))="","",INDEX(GVS!$O:$O,MATCH(B1255,GVS!$A:$A,0))),"")))</f>
        <v>3e lijn of later</v>
      </c>
      <c r="I1255" s="14" t="s">
        <v>7532</v>
      </c>
      <c r="J1255" s="14" t="s">
        <v>7673</v>
      </c>
      <c r="K1255" s="16" t="s">
        <v>12274</v>
      </c>
      <c r="L1255" s="14" t="s">
        <v>7549</v>
      </c>
      <c r="M1255" s="14" t="s">
        <v>7536</v>
      </c>
      <c r="N1255" s="16" t="s">
        <v>12275</v>
      </c>
      <c r="O1255" s="14" t="s">
        <v>7633</v>
      </c>
      <c r="P1255" s="14" t="s">
        <v>12276</v>
      </c>
      <c r="Q1255" s="16"/>
      <c r="R1255" s="14" t="s">
        <v>12277</v>
      </c>
      <c r="S1255" s="14" t="s">
        <v>12269</v>
      </c>
      <c r="T1255" s="15" t="n">
        <v>46290</v>
      </c>
      <c r="U1255" s="14" t="s">
        <v>168</v>
      </c>
    </row>
    <row r="1256" customFormat="false" ht="68.25" hidden="false" customHeight="true" outlineLevel="0" collapsed="false">
      <c r="A1256" s="14" t="str">
        <f aca="false">IF(B1256="","","ARG-"&amp;TEXT(ROW()-1,"0000"))</f>
        <v>ARG-1255</v>
      </c>
      <c r="B1256" s="14" t="s">
        <v>4650</v>
      </c>
      <c r="C1256" s="14" t="str">
        <f aca="false">IF(B1256="","",IF(LEFT(B1256,3)="INT","Intramuraal",IF(LEFT(B1256,3)="GVS","GVS","")))</f>
        <v>GVS</v>
      </c>
      <c r="D1256" s="14" t="str">
        <f aca="false">IF(B1256="","",IFERROR(INDEX(Intramuraal!$F:$F,MATCH(B1256,Intramuraal!$A:$A,0)),IFERROR(INDEX(GVS!$F:$F,MATCH(B1256,GVS!$A:$A,0)),"onbekend ID")))</f>
        <v>amikacine liposomale suspensie</v>
      </c>
      <c r="E1256" s="15" t="n">
        <f aca="false">IF(B1256="","",IFERROR(IF(INDEX(Intramuraal!$C:$C,MATCH(B1256,Intramuraal!$A:$A,0))="","",INDEX(Intramuraal!$C:$C,MATCH(B1256,Intramuraal!$A:$A,0))),IFERROR(IF(INDEX(GVS!$C:$C,MATCH(B1256,GVS!$A:$A,0))="","",INDEX(GVS!$C:$C,MATCH(B1256,GVS!$A:$A,0))),"")))</f>
        <v>44180</v>
      </c>
      <c r="F1256" s="14" t="str">
        <f aca="false">IF(B1256="","",IFERROR(IF(INDEX(Intramuraal!$J:$J,MATCH(B1256,Intramuraal!$A:$A,0))="","",INDEX(Intramuraal!$J:$J,MATCH(B1256,Intramuraal!$A:$A,0))),IFERROR(IF(INDEX(GVS!$J:$J,MATCH(B1256,GVS!$A:$A,0))="","",INDEX(GVS!$J:$J,MATCH(B1256,GVS!$A:$A,0))),"")))</f>
        <v>Infectieziekten</v>
      </c>
      <c r="G1256" s="14" t="str">
        <f aca="false">IF(B1256="","",IFERROR(IF(INDEX(Intramuraal!$N:$N,MATCH(B1256,Intramuraal!$A:$A,0))="","",INDEX(Intramuraal!$N:$N,MATCH(B1256,Intramuraal!$A:$A,0))),IFERROR(IF(INDEX(GVS!$N:$N,MATCH(B1256,GVS!$A:$A,0))="","",INDEX(GVS!$N:$N,MATCH(B1256,GVS!$A:$A,0))),"")))</f>
        <v>Niet-oncologisch (zie Indicatie)</v>
      </c>
      <c r="H1256" s="14" t="str">
        <f aca="false">IF(B1256="","",IFERROR(IF(INDEX(Intramuraal!$O:$O,MATCH(B1256,Intramuraal!$A:$A,0))="","",INDEX(Intramuraal!$O:$O,MATCH(B1256,Intramuraal!$A:$A,0))),IFERROR(IF(INDEX(GVS!$O:$O,MATCH(B1256,GVS!$A:$A,0))="","",INDEX(GVS!$O:$O,MATCH(B1256,GVS!$A:$A,0))),"")))</f>
        <v>3e lijn of later</v>
      </c>
      <c r="I1256" s="14" t="s">
        <v>7574</v>
      </c>
      <c r="J1256" s="14" t="s">
        <v>7575</v>
      </c>
      <c r="K1256" s="16" t="s">
        <v>12278</v>
      </c>
      <c r="L1256" s="14" t="s">
        <v>7566</v>
      </c>
      <c r="M1256" s="14" t="s">
        <v>7543</v>
      </c>
      <c r="N1256" s="16" t="s">
        <v>12279</v>
      </c>
      <c r="O1256" s="14" t="s">
        <v>7607</v>
      </c>
      <c r="P1256" s="14" t="s">
        <v>12280</v>
      </c>
      <c r="Q1256" s="16"/>
      <c r="R1256" s="14" t="s">
        <v>12281</v>
      </c>
      <c r="S1256" s="14" t="s">
        <v>12269</v>
      </c>
      <c r="T1256" s="15" t="n">
        <v>46290</v>
      </c>
      <c r="U1256" s="14" t="s">
        <v>168</v>
      </c>
    </row>
    <row r="1257" customFormat="false" ht="79.5" hidden="false" customHeight="true" outlineLevel="0" collapsed="false">
      <c r="A1257" s="14" t="str">
        <f aca="false">IF(B1257="","","ARG-"&amp;TEXT(ROW()-1,"0000"))</f>
        <v>ARG-1256</v>
      </c>
      <c r="B1257" s="14" t="s">
        <v>4667</v>
      </c>
      <c r="C1257" s="14" t="str">
        <f aca="false">IF(B1257="","",IF(LEFT(B1257,3)="INT","Intramuraal",IF(LEFT(B1257,3)="GVS","GVS","")))</f>
        <v>GVS</v>
      </c>
      <c r="D1257" s="14" t="str">
        <f aca="false">IF(B1257="","",IFERROR(INDEX(Intramuraal!$F:$F,MATCH(B1257,Intramuraal!$A:$A,0)),IFERROR(INDEX(GVS!$F:$F,MATCH(B1257,GVS!$A:$A,0)),"onbekend ID")))</f>
        <v>nintedanib (Ofev®) uitbreiding bijlage 2-voorwaarden</v>
      </c>
      <c r="E1257" s="15" t="n">
        <f aca="false">IF(B1257="","",IFERROR(IF(INDEX(Intramuraal!$C:$C,MATCH(B1257,Intramuraal!$A:$A,0))="","",INDEX(Intramuraal!$C:$C,MATCH(B1257,Intramuraal!$A:$A,0))),IFERROR(IF(INDEX(GVS!$C:$C,MATCH(B1257,GVS!$A:$A,0))="","",INDEX(GVS!$C:$C,MATCH(B1257,GVS!$A:$A,0))),"")))</f>
        <v>44181</v>
      </c>
      <c r="F1257" s="14" t="str">
        <f aca="false">IF(B1257="","",IFERROR(IF(INDEX(Intramuraal!$J:$J,MATCH(B1257,Intramuraal!$A:$A,0))="","",INDEX(Intramuraal!$J:$J,MATCH(B1257,Intramuraal!$A:$A,0))),IFERROR(IF(INDEX(GVS!$J:$J,MATCH(B1257,GVS!$A:$A,0))="","",INDEX(GVS!$J:$J,MATCH(B1257,GVS!$A:$A,0))),"")))</f>
        <v>Overig</v>
      </c>
      <c r="G1257" s="14" t="str">
        <f aca="false">IF(B1257="","",IFERROR(IF(INDEX(Intramuraal!$N:$N,MATCH(B1257,Intramuraal!$A:$A,0))="","",INDEX(Intramuraal!$N:$N,MATCH(B1257,Intramuraal!$A:$A,0))),IFERROR(IF(INDEX(GVS!$N:$N,MATCH(B1257,GVS!$A:$A,0))="","",INDEX(GVS!$N:$N,MATCH(B1257,GVS!$A:$A,0))),"")))</f>
        <v>Niet-oncologisch (zie Indicatie)</v>
      </c>
      <c r="H1257" s="14" t="str">
        <f aca="false">IF(B1257="","",IFERROR(IF(INDEX(Intramuraal!$O:$O,MATCH(B1257,Intramuraal!$A:$A,0))="","",INDEX(Intramuraal!$O:$O,MATCH(B1257,Intramuraal!$A:$A,0))),IFERROR(IF(INDEX(GVS!$O:$O,MATCH(B1257,GVS!$A:$A,0))="","",INDEX(GVS!$O:$O,MATCH(B1257,GVS!$A:$A,0))),"")))</f>
        <v>2e lijn</v>
      </c>
      <c r="I1257" s="14" t="s">
        <v>7532</v>
      </c>
      <c r="J1257" s="14" t="s">
        <v>7673</v>
      </c>
      <c r="K1257" s="16" t="s">
        <v>12282</v>
      </c>
      <c r="L1257" s="14" t="s">
        <v>7535</v>
      </c>
      <c r="M1257" s="14" t="s">
        <v>7536</v>
      </c>
      <c r="N1257" s="16" t="s">
        <v>12283</v>
      </c>
      <c r="O1257" s="14" t="s">
        <v>7633</v>
      </c>
      <c r="P1257" s="14" t="s">
        <v>12284</v>
      </c>
      <c r="Q1257" s="16"/>
      <c r="R1257" s="14" t="s">
        <v>12285</v>
      </c>
      <c r="S1257" s="14" t="s">
        <v>12269</v>
      </c>
      <c r="T1257" s="15" t="n">
        <v>46290</v>
      </c>
      <c r="U1257" s="14" t="s">
        <v>168</v>
      </c>
    </row>
    <row r="1258" customFormat="false" ht="90.75" hidden="false" customHeight="true" outlineLevel="0" collapsed="false">
      <c r="A1258" s="14" t="str">
        <f aca="false">IF(B1258="","","ARG-"&amp;TEXT(ROW()-1,"0000"))</f>
        <v>ARG-1257</v>
      </c>
      <c r="B1258" s="14" t="s">
        <v>4684</v>
      </c>
      <c r="C1258" s="14" t="str">
        <f aca="false">IF(B1258="","",IF(LEFT(B1258,3)="INT","Intramuraal",IF(LEFT(B1258,3)="GVS","GVS","")))</f>
        <v>GVS</v>
      </c>
      <c r="D1258" s="14" t="str">
        <f aca="false">IF(B1258="","",IFERROR(INDEX(Intramuraal!$F:$F,MATCH(B1258,Intramuraal!$A:$A,0)),IFERROR(INDEX(GVS!$F:$F,MATCH(B1258,GVS!$A:$A,0)),"onbekend ID")))</f>
        <v>romosozumab (Evenity®)</v>
      </c>
      <c r="E1258" s="15" t="n">
        <f aca="false">IF(B1258="","",IFERROR(IF(INDEX(Intramuraal!$C:$C,MATCH(B1258,Intramuraal!$A:$A,0))="","",INDEX(Intramuraal!$C:$C,MATCH(B1258,Intramuraal!$A:$A,0))),IFERROR(IF(INDEX(GVS!$C:$C,MATCH(B1258,GVS!$A:$A,0))="","",INDEX(GVS!$C:$C,MATCH(B1258,GVS!$A:$A,0))),"")))</f>
        <v>44181</v>
      </c>
      <c r="F1258" s="14" t="str">
        <f aca="false">IF(B1258="","",IFERROR(IF(INDEX(Intramuraal!$J:$J,MATCH(B1258,Intramuraal!$A:$A,0))="","",INDEX(Intramuraal!$J:$J,MATCH(B1258,Intramuraal!$A:$A,0))),IFERROR(IF(INDEX(GVS!$J:$J,MATCH(B1258,GVS!$A:$A,0))="","",INDEX(GVS!$J:$J,MATCH(B1258,GVS!$A:$A,0))),"")))</f>
        <v>Stofwisseling / endocrinologie / zeldzaam</v>
      </c>
      <c r="G1258" s="14" t="str">
        <f aca="false">IF(B1258="","",IFERROR(IF(INDEX(Intramuraal!$N:$N,MATCH(B1258,Intramuraal!$A:$A,0))="","",INDEX(Intramuraal!$N:$N,MATCH(B1258,Intramuraal!$A:$A,0))),IFERROR(IF(INDEX(GVS!$N:$N,MATCH(B1258,GVS!$A:$A,0))="","",INDEX(GVS!$N:$N,MATCH(B1258,GVS!$A:$A,0))),"")))</f>
        <v>Niet-oncologisch (zie Indicatie)</v>
      </c>
      <c r="H1258" s="14" t="str">
        <f aca="false">IF(B1258="","",IFERROR(IF(INDEX(Intramuraal!$O:$O,MATCH(B1258,Intramuraal!$A:$A,0))="","",INDEX(Intramuraal!$O:$O,MATCH(B1258,Intramuraal!$A:$A,0))),IFERROR(IF(INDEX(GVS!$O:$O,MATCH(B1258,GVS!$A:$A,0))="","",INDEX(GVS!$O:$O,MATCH(B1258,GVS!$A:$A,0))),"")))</f>
        <v>1e lijn</v>
      </c>
      <c r="I1258" s="14" t="s">
        <v>7570</v>
      </c>
      <c r="J1258" s="14" t="s">
        <v>10732</v>
      </c>
      <c r="K1258" s="16" t="s">
        <v>12286</v>
      </c>
      <c r="L1258" s="14" t="s">
        <v>7566</v>
      </c>
      <c r="M1258" s="14" t="s">
        <v>7536</v>
      </c>
      <c r="N1258" s="16" t="s">
        <v>12287</v>
      </c>
      <c r="O1258" s="14" t="s">
        <v>7607</v>
      </c>
      <c r="P1258" s="14" t="s">
        <v>12288</v>
      </c>
      <c r="Q1258" s="16"/>
      <c r="R1258" s="14" t="s">
        <v>12289</v>
      </c>
      <c r="S1258" s="14" t="s">
        <v>12269</v>
      </c>
      <c r="T1258" s="15" t="n">
        <v>46290</v>
      </c>
      <c r="U1258" s="14" t="s">
        <v>168</v>
      </c>
    </row>
    <row r="1259" customFormat="false" ht="57" hidden="false" customHeight="true" outlineLevel="0" collapsed="false">
      <c r="A1259" s="14" t="str">
        <f aca="false">IF(B1259="","","ARG-"&amp;TEXT(ROW()-1,"0000"))</f>
        <v>ARG-1258</v>
      </c>
      <c r="B1259" s="14" t="s">
        <v>4700</v>
      </c>
      <c r="C1259" s="14" t="str">
        <f aca="false">IF(B1259="","",IF(LEFT(B1259,3)="INT","Intramuraal",IF(LEFT(B1259,3)="GVS","GVS","")))</f>
        <v>GVS</v>
      </c>
      <c r="D1259" s="14" t="str">
        <f aca="false">IF(B1259="","",IFERROR(INDEX(Intramuraal!$F:$F,MATCH(B1259,Intramuraal!$A:$A,0)),IFERROR(INDEX(GVS!$F:$F,MATCH(B1259,GVS!$A:$A,0)),"onbekend ID")))</f>
        <v>cysteamine met vertraagde afgifte (Procysbi®)</v>
      </c>
      <c r="E1259" s="15" t="n">
        <f aca="false">IF(B1259="","",IFERROR(IF(INDEX(Intramuraal!$C:$C,MATCH(B1259,Intramuraal!$A:$A,0))="","",INDEX(Intramuraal!$C:$C,MATCH(B1259,Intramuraal!$A:$A,0))),IFERROR(IF(INDEX(GVS!$C:$C,MATCH(B1259,GVS!$A:$A,0))="","",INDEX(GVS!$C:$C,MATCH(B1259,GVS!$A:$A,0))),"")))</f>
        <v>44208</v>
      </c>
      <c r="F1259" s="14" t="str">
        <f aca="false">IF(B1259="","",IFERROR(IF(INDEX(Intramuraal!$J:$J,MATCH(B1259,Intramuraal!$A:$A,0))="","",INDEX(Intramuraal!$J:$J,MATCH(B1259,Intramuraal!$A:$A,0))),IFERROR(IF(INDEX(GVS!$J:$J,MATCH(B1259,GVS!$A:$A,0))="","",INDEX(GVS!$J:$J,MATCH(B1259,GVS!$A:$A,0))),"")))</f>
        <v>Overig</v>
      </c>
      <c r="G1259" s="14" t="str">
        <f aca="false">IF(B1259="","",IFERROR(IF(INDEX(Intramuraal!$N:$N,MATCH(B1259,Intramuraal!$A:$A,0))="","",INDEX(Intramuraal!$N:$N,MATCH(B1259,Intramuraal!$A:$A,0))),IFERROR(IF(INDEX(GVS!$N:$N,MATCH(B1259,GVS!$A:$A,0))="","",INDEX(GVS!$N:$N,MATCH(B1259,GVS!$A:$A,0))),"")))</f>
        <v>Niet-oncologisch (zie Indicatie)</v>
      </c>
      <c r="H1259" s="14" t="str">
        <f aca="false">IF(B1259="","",IFERROR(IF(INDEX(Intramuraal!$O:$O,MATCH(B1259,Intramuraal!$A:$A,0))="","",INDEX(Intramuraal!$O:$O,MATCH(B1259,Intramuraal!$A:$A,0))),IFERROR(IF(INDEX(GVS!$O:$O,MATCH(B1259,GVS!$A:$A,0))="","",INDEX(GVS!$O:$O,MATCH(B1259,GVS!$A:$A,0))),"")))</f>
        <v>1e lijn</v>
      </c>
      <c r="I1259" s="14" t="s">
        <v>7570</v>
      </c>
      <c r="J1259" s="14" t="s">
        <v>10732</v>
      </c>
      <c r="K1259" s="16" t="s">
        <v>12290</v>
      </c>
      <c r="L1259" s="14" t="s">
        <v>7566</v>
      </c>
      <c r="M1259" s="14" t="s">
        <v>7536</v>
      </c>
      <c r="N1259" s="16" t="s">
        <v>12291</v>
      </c>
      <c r="O1259" s="14" t="s">
        <v>7607</v>
      </c>
      <c r="P1259" s="14" t="s">
        <v>12292</v>
      </c>
      <c r="Q1259" s="16"/>
      <c r="R1259" s="14" t="s">
        <v>12293</v>
      </c>
      <c r="S1259" s="14" t="s">
        <v>12269</v>
      </c>
      <c r="T1259" s="15" t="n">
        <v>46290</v>
      </c>
      <c r="U1259" s="14" t="s">
        <v>168</v>
      </c>
    </row>
    <row r="1260" customFormat="false" ht="79.5" hidden="false" customHeight="true" outlineLevel="0" collapsed="false">
      <c r="A1260" s="14" t="str">
        <f aca="false">IF(B1260="","","ARG-"&amp;TEXT(ROW()-1,"0000"))</f>
        <v>ARG-1259</v>
      </c>
      <c r="B1260" s="14" t="s">
        <v>4730</v>
      </c>
      <c r="C1260" s="14" t="str">
        <f aca="false">IF(B1260="","",IF(LEFT(B1260,3)="INT","Intramuraal",IF(LEFT(B1260,3)="GVS","GVS","")))</f>
        <v>GVS</v>
      </c>
      <c r="D1260" s="14" t="str">
        <f aca="false">IF(B1260="","",IFERROR(INDEX(Intramuraal!$F:$F,MATCH(B1260,Intramuraal!$A:$A,0)),IFERROR(INDEX(GVS!$F:$F,MATCH(B1260,GVS!$A:$A,0)),"onbekend ID")))</f>
        <v>oxybutynine intravesicale oplossing (Vesolox®)</v>
      </c>
      <c r="E1260" s="15" t="n">
        <f aca="false">IF(B1260="","",IFERROR(IF(INDEX(Intramuraal!$C:$C,MATCH(B1260,Intramuraal!$A:$A,0))="","",INDEX(Intramuraal!$C:$C,MATCH(B1260,Intramuraal!$A:$A,0))),IFERROR(IF(INDEX(GVS!$C:$C,MATCH(B1260,GVS!$A:$A,0))="","",INDEX(GVS!$C:$C,MATCH(B1260,GVS!$A:$A,0))),"")))</f>
        <v>44214</v>
      </c>
      <c r="F1260" s="14" t="str">
        <f aca="false">IF(B1260="","",IFERROR(IF(INDEX(Intramuraal!$J:$J,MATCH(B1260,Intramuraal!$A:$A,0))="","",INDEX(Intramuraal!$J:$J,MATCH(B1260,Intramuraal!$A:$A,0))),IFERROR(IF(INDEX(GVS!$J:$J,MATCH(B1260,GVS!$A:$A,0))="","",INDEX(GVS!$J:$J,MATCH(B1260,GVS!$A:$A,0))),"")))</f>
        <v>Overig</v>
      </c>
      <c r="G1260" s="14" t="str">
        <f aca="false">IF(B1260="","",IFERROR(IF(INDEX(Intramuraal!$N:$N,MATCH(B1260,Intramuraal!$A:$A,0))="","",INDEX(Intramuraal!$N:$N,MATCH(B1260,Intramuraal!$A:$A,0))),IFERROR(IF(INDEX(GVS!$N:$N,MATCH(B1260,GVS!$A:$A,0))="","",INDEX(GVS!$N:$N,MATCH(B1260,GVS!$A:$A,0))),"")))</f>
        <v>Niet-oncologisch (zie Indicatie)</v>
      </c>
      <c r="H1260" s="14" t="str">
        <f aca="false">IF(B1260="","",IFERROR(IF(INDEX(Intramuraal!$O:$O,MATCH(B1260,Intramuraal!$A:$A,0))="","",INDEX(Intramuraal!$O:$O,MATCH(B1260,Intramuraal!$A:$A,0))),IFERROR(IF(INDEX(GVS!$O:$O,MATCH(B1260,GVS!$A:$A,0))="","",INDEX(GVS!$O:$O,MATCH(B1260,GVS!$A:$A,0))),"")))</f>
        <v>3e lijn of later</v>
      </c>
      <c r="I1260" s="14" t="s">
        <v>7570</v>
      </c>
      <c r="J1260" s="14" t="s">
        <v>10625</v>
      </c>
      <c r="K1260" s="16" t="s">
        <v>12294</v>
      </c>
      <c r="L1260" s="14" t="s">
        <v>7535</v>
      </c>
      <c r="M1260" s="14" t="s">
        <v>7536</v>
      </c>
      <c r="N1260" s="16" t="s">
        <v>12295</v>
      </c>
      <c r="O1260" s="14" t="s">
        <v>7607</v>
      </c>
      <c r="P1260" s="14" t="s">
        <v>12296</v>
      </c>
      <c r="Q1260" s="16"/>
      <c r="R1260" s="14" t="s">
        <v>12297</v>
      </c>
      <c r="S1260" s="14" t="s">
        <v>12269</v>
      </c>
      <c r="T1260" s="15" t="n">
        <v>46290</v>
      </c>
      <c r="U1260" s="14" t="s">
        <v>168</v>
      </c>
    </row>
    <row r="1261" customFormat="false" ht="90.75" hidden="false" customHeight="true" outlineLevel="0" collapsed="false">
      <c r="A1261" s="14" t="str">
        <f aca="false">IF(B1261="","","ARG-"&amp;TEXT(ROW()-1,"0000"))</f>
        <v>ARG-1260</v>
      </c>
      <c r="B1261" s="14" t="s">
        <v>4769</v>
      </c>
      <c r="C1261" s="14" t="str">
        <f aca="false">IF(B1261="","",IF(LEFT(B1261,3)="INT","Intramuraal",IF(LEFT(B1261,3)="GVS","GVS","")))</f>
        <v>GVS</v>
      </c>
      <c r="D1261" s="14" t="str">
        <f aca="false">IF(B1261="","",IFERROR(INDEX(Intramuraal!$F:$F,MATCH(B1261,Intramuraal!$A:$A,0)),IFERROR(INDEX(GVS!$F:$F,MATCH(B1261,GVS!$A:$A,0)),"onbekend ID")))</f>
        <v>natriumzirkoniumcyclosilicaat (Lokelma®)</v>
      </c>
      <c r="E1261" s="15" t="n">
        <f aca="false">IF(B1261="","",IFERROR(IF(INDEX(Intramuraal!$C:$C,MATCH(B1261,Intramuraal!$A:$A,0))="","",INDEX(Intramuraal!$C:$C,MATCH(B1261,Intramuraal!$A:$A,0))),IFERROR(IF(INDEX(GVS!$C:$C,MATCH(B1261,GVS!$A:$A,0))="","",INDEX(GVS!$C:$C,MATCH(B1261,GVS!$A:$A,0))),"")))</f>
        <v>44239</v>
      </c>
      <c r="F1261" s="14" t="str">
        <f aca="false">IF(B1261="","",IFERROR(IF(INDEX(Intramuraal!$J:$J,MATCH(B1261,Intramuraal!$A:$A,0))="","",INDEX(Intramuraal!$J:$J,MATCH(B1261,Intramuraal!$A:$A,0))),IFERROR(IF(INDEX(GVS!$J:$J,MATCH(B1261,GVS!$A:$A,0))="","",INDEX(GVS!$J:$J,MATCH(B1261,GVS!$A:$A,0))),"")))</f>
        <v>Hart / vaat / long</v>
      </c>
      <c r="G1261" s="14" t="str">
        <f aca="false">IF(B1261="","",IFERROR(IF(INDEX(Intramuraal!$N:$N,MATCH(B1261,Intramuraal!$A:$A,0))="","",INDEX(Intramuraal!$N:$N,MATCH(B1261,Intramuraal!$A:$A,0))),IFERROR(IF(INDEX(GVS!$N:$N,MATCH(B1261,GVS!$A:$A,0))="","",INDEX(GVS!$N:$N,MATCH(B1261,GVS!$A:$A,0))),"")))</f>
        <v>Niet-oncologisch (zie Indicatie)</v>
      </c>
      <c r="H1261" s="14" t="str">
        <f aca="false">IF(B1261="","",IFERROR(IF(INDEX(Intramuraal!$O:$O,MATCH(B1261,Intramuraal!$A:$A,0))="","",INDEX(Intramuraal!$O:$O,MATCH(B1261,Intramuraal!$A:$A,0))),IFERROR(IF(INDEX(GVS!$O:$O,MATCH(B1261,GVS!$A:$A,0))="","",INDEX(GVS!$O:$O,MATCH(B1261,GVS!$A:$A,0))),"")))</f>
        <v>2e lijn</v>
      </c>
      <c r="I1261" s="14" t="s">
        <v>7570</v>
      </c>
      <c r="J1261" s="14" t="s">
        <v>10732</v>
      </c>
      <c r="K1261" s="16" t="s">
        <v>12298</v>
      </c>
      <c r="L1261" s="14" t="s">
        <v>7549</v>
      </c>
      <c r="M1261" s="14" t="s">
        <v>7536</v>
      </c>
      <c r="N1261" s="16" t="s">
        <v>12299</v>
      </c>
      <c r="O1261" s="14" t="s">
        <v>7607</v>
      </c>
      <c r="P1261" s="14" t="s">
        <v>12300</v>
      </c>
      <c r="Q1261" s="16"/>
      <c r="R1261" s="14" t="s">
        <v>12301</v>
      </c>
      <c r="S1261" s="14" t="s">
        <v>12302</v>
      </c>
      <c r="T1261" s="15" t="n">
        <v>46290</v>
      </c>
      <c r="U1261" s="14" t="s">
        <v>168</v>
      </c>
    </row>
    <row r="1262" customFormat="false" ht="45.75" hidden="false" customHeight="true" outlineLevel="0" collapsed="false">
      <c r="A1262" s="14" t="str">
        <f aca="false">IF(B1262="","","ARG-"&amp;TEXT(ROW()-1,"0000"))</f>
        <v>ARG-1261</v>
      </c>
      <c r="B1262" s="14" t="s">
        <v>4782</v>
      </c>
      <c r="C1262" s="14" t="str">
        <f aca="false">IF(B1262="","",IF(LEFT(B1262,3)="INT","Intramuraal",IF(LEFT(B1262,3)="GVS","GVS","")))</f>
        <v>GVS</v>
      </c>
      <c r="D1262" s="14" t="str">
        <f aca="false">IF(B1262="","",IFERROR(INDEX(Intramuraal!$F:$F,MATCH(B1262,Intramuraal!$A:$A,0)),IFERROR(INDEX(GVS!$F:$F,MATCH(B1262,GVS!$A:$A,0)),"onbekend ID")))</f>
        <v>formoterol/glycopyrronium/budesonide (Trixeo® aerosphere)</v>
      </c>
      <c r="E1262" s="15" t="n">
        <f aca="false">IF(B1262="","",IFERROR(IF(INDEX(Intramuraal!$C:$C,MATCH(B1262,Intramuraal!$A:$A,0))="","",INDEX(Intramuraal!$C:$C,MATCH(B1262,Intramuraal!$A:$A,0))),IFERROR(IF(INDEX(GVS!$C:$C,MATCH(B1262,GVS!$A:$A,0))="","",INDEX(GVS!$C:$C,MATCH(B1262,GVS!$A:$A,0))),"")))</f>
        <v>44249</v>
      </c>
      <c r="F1262" s="14" t="str">
        <f aca="false">IF(B1262="","",IFERROR(IF(INDEX(Intramuraal!$J:$J,MATCH(B1262,Intramuraal!$A:$A,0))="","",INDEX(Intramuraal!$J:$J,MATCH(B1262,Intramuraal!$A:$A,0))),IFERROR(IF(INDEX(GVS!$J:$J,MATCH(B1262,GVS!$A:$A,0))="","",INDEX(GVS!$J:$J,MATCH(B1262,GVS!$A:$A,0))),"")))</f>
        <v>Overig</v>
      </c>
      <c r="G1262" s="14" t="str">
        <f aca="false">IF(B1262="","",IFERROR(IF(INDEX(Intramuraal!$N:$N,MATCH(B1262,Intramuraal!$A:$A,0))="","",INDEX(Intramuraal!$N:$N,MATCH(B1262,Intramuraal!$A:$A,0))),IFERROR(IF(INDEX(GVS!$N:$N,MATCH(B1262,GVS!$A:$A,0))="","",INDEX(GVS!$N:$N,MATCH(B1262,GVS!$A:$A,0))),"")))</f>
        <v>Niet-oncologisch (zie Indicatie)</v>
      </c>
      <c r="H1262" s="14" t="str">
        <f aca="false">IF(B1262="","",IFERROR(IF(INDEX(Intramuraal!$O:$O,MATCH(B1262,Intramuraal!$A:$A,0))="","",INDEX(Intramuraal!$O:$O,MATCH(B1262,Intramuraal!$A:$A,0))),IFERROR(IF(INDEX(GVS!$O:$O,MATCH(B1262,GVS!$A:$A,0))="","",INDEX(GVS!$O:$O,MATCH(B1262,GVS!$A:$A,0))),"")))</f>
        <v>3e lijn of later</v>
      </c>
      <c r="I1262" s="14" t="s">
        <v>7580</v>
      </c>
      <c r="J1262" s="14" t="s">
        <v>7712</v>
      </c>
      <c r="K1262" s="16" t="s">
        <v>12303</v>
      </c>
      <c r="L1262" s="14" t="s">
        <v>7535</v>
      </c>
      <c r="M1262" s="14" t="s">
        <v>7536</v>
      </c>
      <c r="N1262" s="16" t="s">
        <v>12304</v>
      </c>
      <c r="O1262" s="14" t="s">
        <v>7607</v>
      </c>
      <c r="P1262" s="14" t="s">
        <v>12305</v>
      </c>
      <c r="Q1262" s="16"/>
      <c r="R1262" s="14" t="s">
        <v>12306</v>
      </c>
      <c r="S1262" s="14" t="s">
        <v>12302</v>
      </c>
      <c r="T1262" s="15" t="n">
        <v>46290</v>
      </c>
      <c r="U1262" s="14" t="s">
        <v>168</v>
      </c>
    </row>
    <row r="1263" customFormat="false" ht="90.75" hidden="false" customHeight="true" outlineLevel="0" collapsed="false">
      <c r="A1263" s="14" t="str">
        <f aca="false">IF(B1263="","","ARG-"&amp;TEXT(ROW()-1,"0000"))</f>
        <v>ARG-1262</v>
      </c>
      <c r="B1263" s="14" t="s">
        <v>4794</v>
      </c>
      <c r="C1263" s="14" t="str">
        <f aca="false">IF(B1263="","",IF(LEFT(B1263,3)="INT","Intramuraal",IF(LEFT(B1263,3)="GVS","GVS","")))</f>
        <v>GVS</v>
      </c>
      <c r="D1263" s="14" t="str">
        <f aca="false">IF(B1263="","",IFERROR(INDEX(Intramuraal!$F:$F,MATCH(B1263,Intramuraal!$A:$A,0)),IFERROR(INDEX(GVS!$F:$F,MATCH(B1263,GVS!$A:$A,0)),"onbekend ID")))</f>
        <v>13-valent pneumokokkenconjugaat vaccin (Prevenar13®)</v>
      </c>
      <c r="E1263" s="15" t="n">
        <f aca="false">IF(B1263="","",IFERROR(IF(INDEX(Intramuraal!$C:$C,MATCH(B1263,Intramuraal!$A:$A,0))="","",INDEX(Intramuraal!$C:$C,MATCH(B1263,Intramuraal!$A:$A,0))),IFERROR(IF(INDEX(GVS!$C:$C,MATCH(B1263,GVS!$A:$A,0))="","",INDEX(GVS!$C:$C,MATCH(B1263,GVS!$A:$A,0))),"")))</f>
        <v>44258</v>
      </c>
      <c r="F1263" s="14" t="str">
        <f aca="false">IF(B1263="","",IFERROR(IF(INDEX(Intramuraal!$J:$J,MATCH(B1263,Intramuraal!$A:$A,0))="","",INDEX(Intramuraal!$J:$J,MATCH(B1263,Intramuraal!$A:$A,0))),IFERROR(IF(INDEX(GVS!$J:$J,MATCH(B1263,GVS!$A:$A,0))="","",INDEX(GVS!$J:$J,MATCH(B1263,GVS!$A:$A,0))),"")))</f>
        <v>Infectieziekten</v>
      </c>
      <c r="G1263" s="14" t="str">
        <f aca="false">IF(B1263="","",IFERROR(IF(INDEX(Intramuraal!$N:$N,MATCH(B1263,Intramuraal!$A:$A,0))="","",INDEX(Intramuraal!$N:$N,MATCH(B1263,Intramuraal!$A:$A,0))),IFERROR(IF(INDEX(GVS!$N:$N,MATCH(B1263,GVS!$A:$A,0))="","",INDEX(GVS!$N:$N,MATCH(B1263,GVS!$A:$A,0))),"")))</f>
        <v>Niet-oncologisch (zie Indicatie)</v>
      </c>
      <c r="H1263" s="14" t="str">
        <f aca="false">IF(B1263="","",IFERROR(IF(INDEX(Intramuraal!$O:$O,MATCH(B1263,Intramuraal!$A:$A,0))="","",INDEX(Intramuraal!$O:$O,MATCH(B1263,Intramuraal!$A:$A,0))),IFERROR(IF(INDEX(GVS!$O:$O,MATCH(B1263,GVS!$A:$A,0))="","",INDEX(GVS!$O:$O,MATCH(B1263,GVS!$A:$A,0))),"")))</f>
        <v>1e lijn</v>
      </c>
      <c r="I1263" s="14" t="s">
        <v>7532</v>
      </c>
      <c r="J1263" s="14" t="s">
        <v>7599</v>
      </c>
      <c r="K1263" s="16" t="s">
        <v>12307</v>
      </c>
      <c r="L1263" s="14" t="s">
        <v>7535</v>
      </c>
      <c r="M1263" s="14" t="s">
        <v>7536</v>
      </c>
      <c r="N1263" s="16" t="s">
        <v>12308</v>
      </c>
      <c r="O1263" s="14" t="s">
        <v>7633</v>
      </c>
      <c r="P1263" s="14" t="s">
        <v>12309</v>
      </c>
      <c r="Q1263" s="16"/>
      <c r="R1263" s="14" t="s">
        <v>12310</v>
      </c>
      <c r="S1263" s="14" t="s">
        <v>12302</v>
      </c>
      <c r="T1263" s="15" t="n">
        <v>46290</v>
      </c>
      <c r="U1263" s="14" t="s">
        <v>168</v>
      </c>
    </row>
    <row r="1264" customFormat="false" ht="68.25" hidden="false" customHeight="true" outlineLevel="0" collapsed="false">
      <c r="A1264" s="14" t="str">
        <f aca="false">IF(B1264="","","ARG-"&amp;TEXT(ROW()-1,"0000"))</f>
        <v>ARG-1263</v>
      </c>
      <c r="B1264" s="14" t="s">
        <v>4794</v>
      </c>
      <c r="C1264" s="14" t="str">
        <f aca="false">IF(B1264="","",IF(LEFT(B1264,3)="INT","Intramuraal",IF(LEFT(B1264,3)="GVS","GVS","")))</f>
        <v>GVS</v>
      </c>
      <c r="D1264" s="14" t="str">
        <f aca="false">IF(B1264="","",IFERROR(INDEX(Intramuraal!$F:$F,MATCH(B1264,Intramuraal!$A:$A,0)),IFERROR(INDEX(GVS!$F:$F,MATCH(B1264,GVS!$A:$A,0)),"onbekend ID")))</f>
        <v>13-valent pneumokokkenconjugaat vaccin (Prevenar13®)</v>
      </c>
      <c r="E1264" s="15" t="n">
        <f aca="false">IF(B1264="","",IFERROR(IF(INDEX(Intramuraal!$C:$C,MATCH(B1264,Intramuraal!$A:$A,0))="","",INDEX(Intramuraal!$C:$C,MATCH(B1264,Intramuraal!$A:$A,0))),IFERROR(IF(INDEX(GVS!$C:$C,MATCH(B1264,GVS!$A:$A,0))="","",INDEX(GVS!$C:$C,MATCH(B1264,GVS!$A:$A,0))),"")))</f>
        <v>44258</v>
      </c>
      <c r="F1264" s="14" t="str">
        <f aca="false">IF(B1264="","",IFERROR(IF(INDEX(Intramuraal!$J:$J,MATCH(B1264,Intramuraal!$A:$A,0))="","",INDEX(Intramuraal!$J:$J,MATCH(B1264,Intramuraal!$A:$A,0))),IFERROR(IF(INDEX(GVS!$J:$J,MATCH(B1264,GVS!$A:$A,0))="","",INDEX(GVS!$J:$J,MATCH(B1264,GVS!$A:$A,0))),"")))</f>
        <v>Infectieziekten</v>
      </c>
      <c r="G1264" s="14" t="str">
        <f aca="false">IF(B1264="","",IFERROR(IF(INDEX(Intramuraal!$N:$N,MATCH(B1264,Intramuraal!$A:$A,0))="","",INDEX(Intramuraal!$N:$N,MATCH(B1264,Intramuraal!$A:$A,0))),IFERROR(IF(INDEX(GVS!$N:$N,MATCH(B1264,GVS!$A:$A,0))="","",INDEX(GVS!$N:$N,MATCH(B1264,GVS!$A:$A,0))),"")))</f>
        <v>Niet-oncologisch (zie Indicatie)</v>
      </c>
      <c r="H1264" s="14" t="str">
        <f aca="false">IF(B1264="","",IFERROR(IF(INDEX(Intramuraal!$O:$O,MATCH(B1264,Intramuraal!$A:$A,0))="","",INDEX(Intramuraal!$O:$O,MATCH(B1264,Intramuraal!$A:$A,0))),IFERROR(IF(INDEX(GVS!$O:$O,MATCH(B1264,GVS!$A:$A,0))="","",INDEX(GVS!$O:$O,MATCH(B1264,GVS!$A:$A,0))),"")))</f>
        <v>1e lijn</v>
      </c>
      <c r="I1264" s="14" t="s">
        <v>7574</v>
      </c>
      <c r="J1264" s="14" t="s">
        <v>10667</v>
      </c>
      <c r="K1264" s="16" t="s">
        <v>12311</v>
      </c>
      <c r="L1264" s="14" t="s">
        <v>7566</v>
      </c>
      <c r="M1264" s="14" t="s">
        <v>7543</v>
      </c>
      <c r="N1264" s="16" t="s">
        <v>12312</v>
      </c>
      <c r="O1264" s="14" t="s">
        <v>7607</v>
      </c>
      <c r="P1264" s="14" t="s">
        <v>12313</v>
      </c>
      <c r="Q1264" s="16"/>
      <c r="R1264" s="14" t="s">
        <v>12314</v>
      </c>
      <c r="S1264" s="14" t="s">
        <v>12302</v>
      </c>
      <c r="T1264" s="15" t="n">
        <v>46290</v>
      </c>
      <c r="U1264" s="14" t="s">
        <v>168</v>
      </c>
    </row>
    <row r="1265" customFormat="false" ht="79.5" hidden="false" customHeight="true" outlineLevel="0" collapsed="false">
      <c r="A1265" s="14" t="str">
        <f aca="false">IF(B1265="","","ARG-"&amp;TEXT(ROW()-1,"0000"))</f>
        <v>ARG-1264</v>
      </c>
      <c r="B1265" s="14" t="s">
        <v>4810</v>
      </c>
      <c r="C1265" s="14" t="str">
        <f aca="false">IF(B1265="","",IF(LEFT(B1265,3)="INT","Intramuraal",IF(LEFT(B1265,3)="GVS","GVS","")))</f>
        <v>GVS</v>
      </c>
      <c r="D1265" s="14" t="str">
        <f aca="false">IF(B1265="","",IFERROR(INDEX(Intramuraal!$F:$F,MATCH(B1265,Intramuraal!$A:$A,0)),IFERROR(INDEX(GVS!$F:$F,MATCH(B1265,GVS!$A:$A,0)),"onbekend ID")))</f>
        <v>rivaroxaban (Xarelto®)</v>
      </c>
      <c r="E1265" s="15" t="n">
        <f aca="false">IF(B1265="","",IFERROR(IF(INDEX(Intramuraal!$C:$C,MATCH(B1265,Intramuraal!$A:$A,0))="","",INDEX(Intramuraal!$C:$C,MATCH(B1265,Intramuraal!$A:$A,0))),IFERROR(IF(INDEX(GVS!$C:$C,MATCH(B1265,GVS!$A:$A,0))="","",INDEX(GVS!$C:$C,MATCH(B1265,GVS!$A:$A,0))),"")))</f>
        <v>44272</v>
      </c>
      <c r="F1265" s="14" t="str">
        <f aca="false">IF(B1265="","",IFERROR(IF(INDEX(Intramuraal!$J:$J,MATCH(B1265,Intramuraal!$A:$A,0))="","",INDEX(Intramuraal!$J:$J,MATCH(B1265,Intramuraal!$A:$A,0))),IFERROR(IF(INDEX(GVS!$J:$J,MATCH(B1265,GVS!$A:$A,0))="","",INDEX(GVS!$J:$J,MATCH(B1265,GVS!$A:$A,0))),"")))</f>
        <v>Hart / vaat / long</v>
      </c>
      <c r="G1265" s="14" t="str">
        <f aca="false">IF(B1265="","",IFERROR(IF(INDEX(Intramuraal!$N:$N,MATCH(B1265,Intramuraal!$A:$A,0))="","",INDEX(Intramuraal!$N:$N,MATCH(B1265,Intramuraal!$A:$A,0))),IFERROR(IF(INDEX(GVS!$N:$N,MATCH(B1265,GVS!$A:$A,0))="","",INDEX(GVS!$N:$N,MATCH(B1265,GVS!$A:$A,0))),"")))</f>
        <v>Niet-oncologisch (zie Indicatie)</v>
      </c>
      <c r="H1265" s="14" t="str">
        <f aca="false">IF(B1265="","",IFERROR(IF(INDEX(Intramuraal!$O:$O,MATCH(B1265,Intramuraal!$A:$A,0))="","",INDEX(Intramuraal!$O:$O,MATCH(B1265,Intramuraal!$A:$A,0))),IFERROR(IF(INDEX(GVS!$O:$O,MATCH(B1265,GVS!$A:$A,0))="","",INDEX(GVS!$O:$O,MATCH(B1265,GVS!$A:$A,0))),"")))</f>
        <v>1e lijn</v>
      </c>
      <c r="I1265" s="14" t="s">
        <v>7532</v>
      </c>
      <c r="J1265" s="14" t="s">
        <v>7678</v>
      </c>
      <c r="K1265" s="16" t="s">
        <v>12315</v>
      </c>
      <c r="L1265" s="14" t="s">
        <v>7535</v>
      </c>
      <c r="M1265" s="14" t="s">
        <v>7536</v>
      </c>
      <c r="N1265" s="16" t="s">
        <v>12316</v>
      </c>
      <c r="O1265" s="14" t="s">
        <v>7607</v>
      </c>
      <c r="P1265" s="14" t="s">
        <v>12317</v>
      </c>
      <c r="Q1265" s="16"/>
      <c r="R1265" s="14" t="s">
        <v>12318</v>
      </c>
      <c r="S1265" s="14" t="s">
        <v>12302</v>
      </c>
      <c r="T1265" s="15" t="n">
        <v>46290</v>
      </c>
      <c r="U1265" s="14" t="s">
        <v>168</v>
      </c>
    </row>
    <row r="1266" customFormat="false" ht="68.25" hidden="false" customHeight="true" outlineLevel="0" collapsed="false">
      <c r="A1266" s="14" t="str">
        <f aca="false">IF(B1266="","","ARG-"&amp;TEXT(ROW()-1,"0000"))</f>
        <v>ARG-1265</v>
      </c>
      <c r="B1266" s="14" t="s">
        <v>4839</v>
      </c>
      <c r="C1266" s="14" t="str">
        <f aca="false">IF(B1266="","",IF(LEFT(B1266,3)="INT","Intramuraal",IF(LEFT(B1266,3)="GVS","GVS","")))</f>
        <v>GVS</v>
      </c>
      <c r="D1266" s="14" t="str">
        <f aca="false">IF(B1266="","",IFERROR(INDEX(Intramuraal!$F:$F,MATCH(B1266,Intramuraal!$A:$A,0)),IFERROR(INDEX(GVS!$F:$F,MATCH(B1266,GVS!$A:$A,0)),"onbekend ID")))</f>
        <v>triëntine dihydrochloride (Cufence®)</v>
      </c>
      <c r="E1266" s="15" t="n">
        <f aca="false">IF(B1266="","",IFERROR(IF(INDEX(Intramuraal!$C:$C,MATCH(B1266,Intramuraal!$A:$A,0))="","",INDEX(Intramuraal!$C:$C,MATCH(B1266,Intramuraal!$A:$A,0))),IFERROR(IF(INDEX(GVS!$C:$C,MATCH(B1266,GVS!$A:$A,0))="","",INDEX(GVS!$C:$C,MATCH(B1266,GVS!$A:$A,0))),"")))</f>
        <v>44306</v>
      </c>
      <c r="F1266" s="14" t="str">
        <f aca="false">IF(B1266="","",IFERROR(IF(INDEX(Intramuraal!$J:$J,MATCH(B1266,Intramuraal!$A:$A,0))="","",INDEX(Intramuraal!$J:$J,MATCH(B1266,Intramuraal!$A:$A,0))),IFERROR(IF(INDEX(GVS!$J:$J,MATCH(B1266,GVS!$A:$A,0))="","",INDEX(GVS!$J:$J,MATCH(B1266,GVS!$A:$A,0))),"")))</f>
        <v>Overig</v>
      </c>
      <c r="G1266" s="14" t="str">
        <f aca="false">IF(B1266="","",IFERROR(IF(INDEX(Intramuraal!$N:$N,MATCH(B1266,Intramuraal!$A:$A,0))="","",INDEX(Intramuraal!$N:$N,MATCH(B1266,Intramuraal!$A:$A,0))),IFERROR(IF(INDEX(GVS!$N:$N,MATCH(B1266,GVS!$A:$A,0))="","",INDEX(GVS!$N:$N,MATCH(B1266,GVS!$A:$A,0))),"")))</f>
        <v>Niet-oncologisch (zie Indicatie)</v>
      </c>
      <c r="H1266" s="14" t="str">
        <f aca="false">IF(B1266="","",IFERROR(IF(INDEX(Intramuraal!$O:$O,MATCH(B1266,Intramuraal!$A:$A,0))="","",INDEX(Intramuraal!$O:$O,MATCH(B1266,Intramuraal!$A:$A,0))),IFERROR(IF(INDEX(GVS!$O:$O,MATCH(B1266,GVS!$A:$A,0))="","",INDEX(GVS!$O:$O,MATCH(B1266,GVS!$A:$A,0))),"")))</f>
        <v>2e lijn</v>
      </c>
      <c r="I1266" s="14" t="s">
        <v>7570</v>
      </c>
      <c r="J1266" s="14" t="s">
        <v>10732</v>
      </c>
      <c r="K1266" s="16" t="s">
        <v>12319</v>
      </c>
      <c r="L1266" s="14" t="s">
        <v>7566</v>
      </c>
      <c r="M1266" s="14" t="s">
        <v>7536</v>
      </c>
      <c r="N1266" s="16" t="s">
        <v>12320</v>
      </c>
      <c r="O1266" s="14" t="s">
        <v>7607</v>
      </c>
      <c r="P1266" s="14" t="s">
        <v>12321</v>
      </c>
      <c r="Q1266" s="16"/>
      <c r="R1266" s="14" t="s">
        <v>12322</v>
      </c>
      <c r="S1266" s="14" t="s">
        <v>12302</v>
      </c>
      <c r="T1266" s="15" t="n">
        <v>46290</v>
      </c>
      <c r="U1266" s="14" t="s">
        <v>168</v>
      </c>
    </row>
    <row r="1267" customFormat="false" ht="90.75" hidden="false" customHeight="true" outlineLevel="0" collapsed="false">
      <c r="A1267" s="14" t="str">
        <f aca="false">IF(B1267="","","ARG-"&amp;TEXT(ROW()-1,"0000"))</f>
        <v>ARG-1266</v>
      </c>
      <c r="B1267" s="14" t="s">
        <v>4893</v>
      </c>
      <c r="C1267" s="14" t="str">
        <f aca="false">IF(B1267="","",IF(LEFT(B1267,3)="INT","Intramuraal",IF(LEFT(B1267,3)="GVS","GVS","")))</f>
        <v>GVS</v>
      </c>
      <c r="D1267" s="14" t="str">
        <f aca="false">IF(B1267="","",IFERROR(INDEX(Intramuraal!$F:$F,MATCH(B1267,Intramuraal!$A:$A,0)),IFERROR(INDEX(GVS!$F:$F,MATCH(B1267,GVS!$A:$A,0)),"onbekend ID")))</f>
        <v>dapagliflozine (Forxiga®) uitbreiding bijlage 2-voorwaarden</v>
      </c>
      <c r="E1267" s="15" t="n">
        <f aca="false">IF(B1267="","",IFERROR(IF(INDEX(Intramuraal!$C:$C,MATCH(B1267,Intramuraal!$A:$A,0))="","",INDEX(Intramuraal!$C:$C,MATCH(B1267,Intramuraal!$A:$A,0))),IFERROR(IF(INDEX(GVS!$C:$C,MATCH(B1267,GVS!$A:$A,0))="","",INDEX(GVS!$C:$C,MATCH(B1267,GVS!$A:$A,0))),"")))</f>
        <v>44328</v>
      </c>
      <c r="F1267" s="14" t="str">
        <f aca="false">IF(B1267="","",IFERROR(IF(INDEX(Intramuraal!$J:$J,MATCH(B1267,Intramuraal!$A:$A,0))="","",INDEX(Intramuraal!$J:$J,MATCH(B1267,Intramuraal!$A:$A,0))),IFERROR(IF(INDEX(GVS!$J:$J,MATCH(B1267,GVS!$A:$A,0))="","",INDEX(GVS!$J:$J,MATCH(B1267,GVS!$A:$A,0))),"")))</f>
        <v>Overig</v>
      </c>
      <c r="G1267" s="14" t="str">
        <f aca="false">IF(B1267="","",IFERROR(IF(INDEX(Intramuraal!$N:$N,MATCH(B1267,Intramuraal!$A:$A,0))="","",INDEX(Intramuraal!$N:$N,MATCH(B1267,Intramuraal!$A:$A,0))),IFERROR(IF(INDEX(GVS!$N:$N,MATCH(B1267,GVS!$A:$A,0))="","",INDEX(GVS!$N:$N,MATCH(B1267,GVS!$A:$A,0))),"")))</f>
        <v>Niet-oncologisch (zie Indicatie)</v>
      </c>
      <c r="H1267" s="14" t="str">
        <f aca="false">IF(B1267="","",IFERROR(IF(INDEX(Intramuraal!$O:$O,MATCH(B1267,Intramuraal!$A:$A,0))="","",INDEX(Intramuraal!$O:$O,MATCH(B1267,Intramuraal!$A:$A,0))),IFERROR(IF(INDEX(GVS!$O:$O,MATCH(B1267,GVS!$A:$A,0))="","",INDEX(GVS!$O:$O,MATCH(B1267,GVS!$A:$A,0))),"")))</f>
        <v>2e lijn</v>
      </c>
      <c r="I1267" s="14" t="s">
        <v>7532</v>
      </c>
      <c r="J1267" s="14" t="s">
        <v>7678</v>
      </c>
      <c r="K1267" s="16" t="s">
        <v>12323</v>
      </c>
      <c r="L1267" s="14" t="s">
        <v>7535</v>
      </c>
      <c r="M1267" s="14" t="s">
        <v>7536</v>
      </c>
      <c r="N1267" s="16" t="s">
        <v>12324</v>
      </c>
      <c r="O1267" s="14" t="s">
        <v>7633</v>
      </c>
      <c r="P1267" s="14" t="s">
        <v>12325</v>
      </c>
      <c r="Q1267" s="16"/>
      <c r="R1267" s="14" t="s">
        <v>12326</v>
      </c>
      <c r="S1267" s="14" t="s">
        <v>12302</v>
      </c>
      <c r="T1267" s="15" t="n">
        <v>46290</v>
      </c>
      <c r="U1267" s="14" t="s">
        <v>168</v>
      </c>
    </row>
    <row r="1268" customFormat="false" ht="57" hidden="false" customHeight="true" outlineLevel="0" collapsed="false">
      <c r="A1268" s="14" t="str">
        <f aca="false">IF(B1268="","","ARG-"&amp;TEXT(ROW()-1,"0000"))</f>
        <v>ARG-1267</v>
      </c>
      <c r="B1268" s="14" t="s">
        <v>4893</v>
      </c>
      <c r="C1268" s="14" t="str">
        <f aca="false">IF(B1268="","",IF(LEFT(B1268,3)="INT","Intramuraal",IF(LEFT(B1268,3)="GVS","GVS","")))</f>
        <v>GVS</v>
      </c>
      <c r="D1268" s="14" t="str">
        <f aca="false">IF(B1268="","",IFERROR(INDEX(Intramuraal!$F:$F,MATCH(B1268,Intramuraal!$A:$A,0)),IFERROR(INDEX(GVS!$F:$F,MATCH(B1268,GVS!$A:$A,0)),"onbekend ID")))</f>
        <v>dapagliflozine (Forxiga®) uitbreiding bijlage 2-voorwaarden</v>
      </c>
      <c r="E1268" s="15" t="n">
        <f aca="false">IF(B1268="","",IFERROR(IF(INDEX(Intramuraal!$C:$C,MATCH(B1268,Intramuraal!$A:$A,0))="","",INDEX(Intramuraal!$C:$C,MATCH(B1268,Intramuraal!$A:$A,0))),IFERROR(IF(INDEX(GVS!$C:$C,MATCH(B1268,GVS!$A:$A,0))="","",INDEX(GVS!$C:$C,MATCH(B1268,GVS!$A:$A,0))),"")))</f>
        <v>44328</v>
      </c>
      <c r="F1268" s="14" t="str">
        <f aca="false">IF(B1268="","",IFERROR(IF(INDEX(Intramuraal!$J:$J,MATCH(B1268,Intramuraal!$A:$A,0))="","",INDEX(Intramuraal!$J:$J,MATCH(B1268,Intramuraal!$A:$A,0))),IFERROR(IF(INDEX(GVS!$J:$J,MATCH(B1268,GVS!$A:$A,0))="","",INDEX(GVS!$J:$J,MATCH(B1268,GVS!$A:$A,0))),"")))</f>
        <v>Overig</v>
      </c>
      <c r="G1268" s="14" t="str">
        <f aca="false">IF(B1268="","",IFERROR(IF(INDEX(Intramuraal!$N:$N,MATCH(B1268,Intramuraal!$A:$A,0))="","",INDEX(Intramuraal!$N:$N,MATCH(B1268,Intramuraal!$A:$A,0))),IFERROR(IF(INDEX(GVS!$N:$N,MATCH(B1268,GVS!$A:$A,0))="","",INDEX(GVS!$N:$N,MATCH(B1268,GVS!$A:$A,0))),"")))</f>
        <v>Niet-oncologisch (zie Indicatie)</v>
      </c>
      <c r="H1268" s="14" t="str">
        <f aca="false">IF(B1268="","",IFERROR(IF(INDEX(Intramuraal!$O:$O,MATCH(B1268,Intramuraal!$A:$A,0))="","",INDEX(Intramuraal!$O:$O,MATCH(B1268,Intramuraal!$A:$A,0))),IFERROR(IF(INDEX(GVS!$O:$O,MATCH(B1268,GVS!$A:$A,0))="","",INDEX(GVS!$O:$O,MATCH(B1268,GVS!$A:$A,0))),"")))</f>
        <v>2e lijn</v>
      </c>
      <c r="I1268" s="14" t="s">
        <v>7580</v>
      </c>
      <c r="J1268" s="14" t="s">
        <v>7604</v>
      </c>
      <c r="K1268" s="16" t="s">
        <v>12327</v>
      </c>
      <c r="L1268" s="14" t="s">
        <v>7535</v>
      </c>
      <c r="M1268" s="14" t="s">
        <v>7536</v>
      </c>
      <c r="N1268" s="16" t="s">
        <v>12328</v>
      </c>
      <c r="O1268" s="14" t="s">
        <v>7784</v>
      </c>
      <c r="P1268" s="14" t="s">
        <v>12329</v>
      </c>
      <c r="Q1268" s="16"/>
      <c r="R1268" s="14" t="s">
        <v>12330</v>
      </c>
      <c r="S1268" s="14" t="s">
        <v>12302</v>
      </c>
      <c r="T1268" s="15" t="n">
        <v>46290</v>
      </c>
      <c r="U1268" s="14" t="s">
        <v>168</v>
      </c>
    </row>
    <row r="1269" customFormat="false" ht="102" hidden="false" customHeight="true" outlineLevel="0" collapsed="false">
      <c r="A1269" s="14" t="str">
        <f aca="false">IF(B1269="","","ARG-"&amp;TEXT(ROW()-1,"0000"))</f>
        <v>ARG-1268</v>
      </c>
      <c r="B1269" s="14" t="s">
        <v>4912</v>
      </c>
      <c r="C1269" s="14" t="str">
        <f aca="false">IF(B1269="","",IF(LEFT(B1269,3)="INT","Intramuraal",IF(LEFT(B1269,3)="GVS","GVS","")))</f>
        <v>GVS</v>
      </c>
      <c r="D1269" s="14" t="str">
        <f aca="false">IF(B1269="","",IFERROR(INDEX(Intramuraal!$F:$F,MATCH(B1269,Intramuraal!$A:$A,0)),IFERROR(INDEX(GVS!$F:$F,MATCH(B1269,GVS!$A:$A,0)),"onbekend ID")))</f>
        <v>ivacaftor (Kalydeco®) uitbreiding bijlage 2-voorwaarden</v>
      </c>
      <c r="E1269" s="15" t="n">
        <f aca="false">IF(B1269="","",IFERROR(IF(INDEX(Intramuraal!$C:$C,MATCH(B1269,Intramuraal!$A:$A,0))="","",INDEX(Intramuraal!$C:$C,MATCH(B1269,Intramuraal!$A:$A,0))),IFERROR(IF(INDEX(GVS!$C:$C,MATCH(B1269,GVS!$A:$A,0))="","",INDEX(GVS!$C:$C,MATCH(B1269,GVS!$A:$A,0))),"")))</f>
        <v>44341</v>
      </c>
      <c r="F1269" s="14" t="str">
        <f aca="false">IF(B1269="","",IFERROR(IF(INDEX(Intramuraal!$J:$J,MATCH(B1269,Intramuraal!$A:$A,0))="","",INDEX(Intramuraal!$J:$J,MATCH(B1269,Intramuraal!$A:$A,0))),IFERROR(IF(INDEX(GVS!$J:$J,MATCH(B1269,GVS!$A:$A,0))="","",INDEX(GVS!$J:$J,MATCH(B1269,GVS!$A:$A,0))),"")))</f>
        <v>Overig</v>
      </c>
      <c r="G1269" s="14" t="str">
        <f aca="false">IF(B1269="","",IFERROR(IF(INDEX(Intramuraal!$N:$N,MATCH(B1269,Intramuraal!$A:$A,0))="","",INDEX(Intramuraal!$N:$N,MATCH(B1269,Intramuraal!$A:$A,0))),IFERROR(IF(INDEX(GVS!$N:$N,MATCH(B1269,GVS!$A:$A,0))="","",INDEX(GVS!$N:$N,MATCH(B1269,GVS!$A:$A,0))),"")))</f>
        <v>Niet-oncologisch (zie Indicatie)</v>
      </c>
      <c r="H1269" s="14" t="str">
        <f aca="false">IF(B1269="","",IFERROR(IF(INDEX(Intramuraal!$O:$O,MATCH(B1269,Intramuraal!$A:$A,0))="","",INDEX(Intramuraal!$O:$O,MATCH(B1269,Intramuraal!$A:$A,0))),IFERROR(IF(INDEX(GVS!$O:$O,MATCH(B1269,GVS!$A:$A,0))="","",INDEX(GVS!$O:$O,MATCH(B1269,GVS!$A:$A,0))),"")))</f>
        <v>1e lijn</v>
      </c>
      <c r="I1269" s="14" t="s">
        <v>7532</v>
      </c>
      <c r="J1269" s="14" t="s">
        <v>7599</v>
      </c>
      <c r="K1269" s="16" t="s">
        <v>12331</v>
      </c>
      <c r="L1269" s="14" t="s">
        <v>7549</v>
      </c>
      <c r="M1269" s="14" t="s">
        <v>7536</v>
      </c>
      <c r="N1269" s="16" t="s">
        <v>12332</v>
      </c>
      <c r="O1269" s="14" t="s">
        <v>7607</v>
      </c>
      <c r="P1269" s="14" t="s">
        <v>12333</v>
      </c>
      <c r="Q1269" s="16"/>
      <c r="R1269" s="14" t="s">
        <v>12334</v>
      </c>
      <c r="S1269" s="14" t="s">
        <v>12335</v>
      </c>
      <c r="T1269" s="15" t="n">
        <v>46290</v>
      </c>
      <c r="U1269" s="14" t="s">
        <v>168</v>
      </c>
    </row>
    <row r="1270" customFormat="false" ht="90.75" hidden="false" customHeight="true" outlineLevel="0" collapsed="false">
      <c r="A1270" s="14" t="str">
        <f aca="false">IF(B1270="","","ARG-"&amp;TEXT(ROW()-1,"0000"))</f>
        <v>ARG-1269</v>
      </c>
      <c r="B1270" s="14" t="s">
        <v>4929</v>
      </c>
      <c r="C1270" s="14" t="str">
        <f aca="false">IF(B1270="","",IF(LEFT(B1270,3)="INT","Intramuraal",IF(LEFT(B1270,3)="GVS","GVS","")))</f>
        <v>GVS</v>
      </c>
      <c r="D1270" s="14" t="str">
        <f aca="false">IF(B1270="","",IFERROR(INDEX(Intramuraal!$F:$F,MATCH(B1270,Intramuraal!$A:$A,0)),IFERROR(INDEX(GVS!$F:$F,MATCH(B1270,GVS!$A:$A,0)),"onbekend ID")))</f>
        <v>avatrombopag (Doptelet®)</v>
      </c>
      <c r="E1270" s="15" t="n">
        <f aca="false">IF(B1270="","",IFERROR(IF(INDEX(Intramuraal!$C:$C,MATCH(B1270,Intramuraal!$A:$A,0))="","",INDEX(Intramuraal!$C:$C,MATCH(B1270,Intramuraal!$A:$A,0))),IFERROR(IF(INDEX(GVS!$C:$C,MATCH(B1270,GVS!$A:$A,0))="","",INDEX(GVS!$C:$C,MATCH(B1270,GVS!$A:$A,0))),"")))</f>
        <v>44355</v>
      </c>
      <c r="F1270" s="14" t="str">
        <f aca="false">IF(B1270="","",IFERROR(IF(INDEX(Intramuraal!$J:$J,MATCH(B1270,Intramuraal!$A:$A,0))="","",INDEX(Intramuraal!$J:$J,MATCH(B1270,Intramuraal!$A:$A,0))),IFERROR(IF(INDEX(GVS!$J:$J,MATCH(B1270,GVS!$A:$A,0))="","",INDEX(GVS!$J:$J,MATCH(B1270,GVS!$A:$A,0))),"")))</f>
        <v>Hematologie (benigne)</v>
      </c>
      <c r="G1270" s="14" t="str">
        <f aca="false">IF(B1270="","",IFERROR(IF(INDEX(Intramuraal!$N:$N,MATCH(B1270,Intramuraal!$A:$A,0))="","",INDEX(Intramuraal!$N:$N,MATCH(B1270,Intramuraal!$A:$A,0))),IFERROR(IF(INDEX(GVS!$N:$N,MATCH(B1270,GVS!$A:$A,0))="","",INDEX(GVS!$N:$N,MATCH(B1270,GVS!$A:$A,0))),"")))</f>
        <v>Niet-oncologisch (zie Indicatie)</v>
      </c>
      <c r="H1270" s="14" t="str">
        <f aca="false">IF(B1270="","",IFERROR(IF(INDEX(Intramuraal!$O:$O,MATCH(B1270,Intramuraal!$A:$A,0))="","",INDEX(Intramuraal!$O:$O,MATCH(B1270,Intramuraal!$A:$A,0))),IFERROR(IF(INDEX(GVS!$O:$O,MATCH(B1270,GVS!$A:$A,0))="","",INDEX(GVS!$O:$O,MATCH(B1270,GVS!$A:$A,0))),"")))</f>
        <v>3e lijn of later</v>
      </c>
      <c r="I1270" s="14" t="s">
        <v>7532</v>
      </c>
      <c r="J1270" s="14" t="s">
        <v>7533</v>
      </c>
      <c r="K1270" s="16" t="s">
        <v>12336</v>
      </c>
      <c r="L1270" s="14" t="s">
        <v>7535</v>
      </c>
      <c r="M1270" s="14" t="s">
        <v>7536</v>
      </c>
      <c r="N1270" s="16" t="s">
        <v>12337</v>
      </c>
      <c r="O1270" s="14" t="s">
        <v>7633</v>
      </c>
      <c r="P1270" s="14" t="s">
        <v>12338</v>
      </c>
      <c r="Q1270" s="16"/>
      <c r="R1270" s="14" t="s">
        <v>12339</v>
      </c>
      <c r="S1270" s="14" t="s">
        <v>12335</v>
      </c>
      <c r="T1270" s="15" t="n">
        <v>46290</v>
      </c>
      <c r="U1270" s="14" t="s">
        <v>168</v>
      </c>
    </row>
    <row r="1271" customFormat="false" ht="68.25" hidden="false" customHeight="true" outlineLevel="0" collapsed="false">
      <c r="A1271" s="14" t="str">
        <f aca="false">IF(B1271="","","ARG-"&amp;TEXT(ROW()-1,"0000"))</f>
        <v>ARG-1270</v>
      </c>
      <c r="B1271" s="14" t="s">
        <v>4929</v>
      </c>
      <c r="C1271" s="14" t="str">
        <f aca="false">IF(B1271="","",IF(LEFT(B1271,3)="INT","Intramuraal",IF(LEFT(B1271,3)="GVS","GVS","")))</f>
        <v>GVS</v>
      </c>
      <c r="D1271" s="14" t="str">
        <f aca="false">IF(B1271="","",IFERROR(INDEX(Intramuraal!$F:$F,MATCH(B1271,Intramuraal!$A:$A,0)),IFERROR(INDEX(GVS!$F:$F,MATCH(B1271,GVS!$A:$A,0)),"onbekend ID")))</f>
        <v>avatrombopag (Doptelet®)</v>
      </c>
      <c r="E1271" s="15" t="n">
        <f aca="false">IF(B1271="","",IFERROR(IF(INDEX(Intramuraal!$C:$C,MATCH(B1271,Intramuraal!$A:$A,0))="","",INDEX(Intramuraal!$C:$C,MATCH(B1271,Intramuraal!$A:$A,0))),IFERROR(IF(INDEX(GVS!$C:$C,MATCH(B1271,GVS!$A:$A,0))="","",INDEX(GVS!$C:$C,MATCH(B1271,GVS!$A:$A,0))),"")))</f>
        <v>44355</v>
      </c>
      <c r="F1271" s="14" t="str">
        <f aca="false">IF(B1271="","",IFERROR(IF(INDEX(Intramuraal!$J:$J,MATCH(B1271,Intramuraal!$A:$A,0))="","",INDEX(Intramuraal!$J:$J,MATCH(B1271,Intramuraal!$A:$A,0))),IFERROR(IF(INDEX(GVS!$J:$J,MATCH(B1271,GVS!$A:$A,0))="","",INDEX(GVS!$J:$J,MATCH(B1271,GVS!$A:$A,0))),"")))</f>
        <v>Hematologie (benigne)</v>
      </c>
      <c r="G1271" s="14" t="str">
        <f aca="false">IF(B1271="","",IFERROR(IF(INDEX(Intramuraal!$N:$N,MATCH(B1271,Intramuraal!$A:$A,0))="","",INDEX(Intramuraal!$N:$N,MATCH(B1271,Intramuraal!$A:$A,0))),IFERROR(IF(INDEX(GVS!$N:$N,MATCH(B1271,GVS!$A:$A,0))="","",INDEX(GVS!$N:$N,MATCH(B1271,GVS!$A:$A,0))),"")))</f>
        <v>Niet-oncologisch (zie Indicatie)</v>
      </c>
      <c r="H1271" s="14" t="str">
        <f aca="false">IF(B1271="","",IFERROR(IF(INDEX(Intramuraal!$O:$O,MATCH(B1271,Intramuraal!$A:$A,0))="","",INDEX(Intramuraal!$O:$O,MATCH(B1271,Intramuraal!$A:$A,0))),IFERROR(IF(INDEX(GVS!$O:$O,MATCH(B1271,GVS!$A:$A,0))="","",INDEX(GVS!$O:$O,MATCH(B1271,GVS!$A:$A,0))),"")))</f>
        <v>3e lijn of later</v>
      </c>
      <c r="I1271" s="14" t="s">
        <v>7574</v>
      </c>
      <c r="J1271" s="14" t="s">
        <v>10667</v>
      </c>
      <c r="K1271" s="16" t="s">
        <v>12340</v>
      </c>
      <c r="L1271" s="14" t="s">
        <v>7566</v>
      </c>
      <c r="M1271" s="14" t="s">
        <v>7536</v>
      </c>
      <c r="N1271" s="16" t="s">
        <v>12341</v>
      </c>
      <c r="O1271" s="14" t="s">
        <v>7607</v>
      </c>
      <c r="P1271" s="14" t="s">
        <v>12342</v>
      </c>
      <c r="Q1271" s="16"/>
      <c r="R1271" s="14" t="s">
        <v>12343</v>
      </c>
      <c r="S1271" s="14" t="s">
        <v>12335</v>
      </c>
      <c r="T1271" s="15" t="n">
        <v>46290</v>
      </c>
      <c r="U1271" s="14" t="s">
        <v>168</v>
      </c>
    </row>
    <row r="1272" customFormat="false" ht="90.75" hidden="false" customHeight="true" outlineLevel="0" collapsed="false">
      <c r="A1272" s="14" t="str">
        <f aca="false">IF(B1272="","","ARG-"&amp;TEXT(ROW()-1,"0000"))</f>
        <v>ARG-1271</v>
      </c>
      <c r="B1272" s="14" t="s">
        <v>4945</v>
      </c>
      <c r="C1272" s="14" t="str">
        <f aca="false">IF(B1272="","",IF(LEFT(B1272,3)="INT","Intramuraal",IF(LEFT(B1272,3)="GVS","GVS","")))</f>
        <v>GVS</v>
      </c>
      <c r="D1272" s="14" t="str">
        <f aca="false">IF(B1272="","",IFERROR(INDEX(Intramuraal!$F:$F,MATCH(B1272,Intramuraal!$A:$A,0)),IFERROR(INDEX(GVS!$F:$F,MATCH(B1272,GVS!$A:$A,0)),"onbekend ID")))</f>
        <v>Vocabria® en Rekambys®</v>
      </c>
      <c r="E1272" s="15" t="n">
        <f aca="false">IF(B1272="","",IFERROR(IF(INDEX(Intramuraal!$C:$C,MATCH(B1272,Intramuraal!$A:$A,0))="","",INDEX(Intramuraal!$C:$C,MATCH(B1272,Intramuraal!$A:$A,0))),IFERROR(IF(INDEX(GVS!$C:$C,MATCH(B1272,GVS!$A:$A,0))="","",INDEX(GVS!$C:$C,MATCH(B1272,GVS!$A:$A,0))),"")))</f>
        <v>44355</v>
      </c>
      <c r="F1272" s="14" t="str">
        <f aca="false">IF(B1272="","",IFERROR(IF(INDEX(Intramuraal!$J:$J,MATCH(B1272,Intramuraal!$A:$A,0))="","",INDEX(Intramuraal!$J:$J,MATCH(B1272,Intramuraal!$A:$A,0))),IFERROR(IF(INDEX(GVS!$J:$J,MATCH(B1272,GVS!$A:$A,0))="","",INDEX(GVS!$J:$J,MATCH(B1272,GVS!$A:$A,0))),"")))</f>
        <v>Infectieziekten</v>
      </c>
      <c r="G1272" s="14" t="str">
        <f aca="false">IF(B1272="","",IFERROR(IF(INDEX(Intramuraal!$N:$N,MATCH(B1272,Intramuraal!$A:$A,0))="","",INDEX(Intramuraal!$N:$N,MATCH(B1272,Intramuraal!$A:$A,0))),IFERROR(IF(INDEX(GVS!$N:$N,MATCH(B1272,GVS!$A:$A,0))="","",INDEX(GVS!$N:$N,MATCH(B1272,GVS!$A:$A,0))),"")))</f>
        <v>Niet-oncologisch (zie Indicatie)</v>
      </c>
      <c r="H1272" s="14" t="str">
        <f aca="false">IF(B1272="","",IFERROR(IF(INDEX(Intramuraal!$O:$O,MATCH(B1272,Intramuraal!$A:$A,0))="","",INDEX(Intramuraal!$O:$O,MATCH(B1272,Intramuraal!$A:$A,0))),IFERROR(IF(INDEX(GVS!$O:$O,MATCH(B1272,GVS!$A:$A,0))="","",INDEX(GVS!$O:$O,MATCH(B1272,GVS!$A:$A,0))),"")))</f>
        <v>Meerdere lijnen / indicatiebreed</v>
      </c>
      <c r="I1272" s="14" t="s">
        <v>7570</v>
      </c>
      <c r="J1272" s="14" t="s">
        <v>10625</v>
      </c>
      <c r="K1272" s="16" t="s">
        <v>12344</v>
      </c>
      <c r="L1272" s="14" t="s">
        <v>7549</v>
      </c>
      <c r="M1272" s="14" t="s">
        <v>7536</v>
      </c>
      <c r="N1272" s="16" t="s">
        <v>12345</v>
      </c>
      <c r="O1272" s="14" t="s">
        <v>7607</v>
      </c>
      <c r="P1272" s="14" t="s">
        <v>12346</v>
      </c>
      <c r="Q1272" s="16"/>
      <c r="R1272" s="14" t="s">
        <v>12347</v>
      </c>
      <c r="S1272" s="14" t="s">
        <v>12335</v>
      </c>
      <c r="T1272" s="15" t="n">
        <v>46290</v>
      </c>
      <c r="U1272" s="14" t="s">
        <v>168</v>
      </c>
    </row>
    <row r="1273" customFormat="false" ht="90.75" hidden="false" customHeight="true" outlineLevel="0" collapsed="false">
      <c r="A1273" s="14" t="str">
        <f aca="false">IF(B1273="","","ARG-"&amp;TEXT(ROW()-1,"0000"))</f>
        <v>ARG-1272</v>
      </c>
      <c r="B1273" s="14" t="s">
        <v>4962</v>
      </c>
      <c r="C1273" s="14" t="str">
        <f aca="false">IF(B1273="","",IF(LEFT(B1273,3)="INT","Intramuraal",IF(LEFT(B1273,3)="GVS","GVS","")))</f>
        <v>GVS</v>
      </c>
      <c r="D1273" s="14" t="str">
        <f aca="false">IF(B1273="","",IFERROR(INDEX(Intramuraal!$F:$F,MATCH(B1273,Intramuraal!$A:$A,0)),IFERROR(INDEX(GVS!$F:$F,MATCH(B1273,GVS!$A:$A,0)),"onbekend ID")))</f>
        <v>osilodrostat (Isturisa®)</v>
      </c>
      <c r="E1273" s="15" t="n">
        <f aca="false">IF(B1273="","",IFERROR(IF(INDEX(Intramuraal!$C:$C,MATCH(B1273,Intramuraal!$A:$A,0))="","",INDEX(Intramuraal!$C:$C,MATCH(B1273,Intramuraal!$A:$A,0))),IFERROR(IF(INDEX(GVS!$C:$C,MATCH(B1273,GVS!$A:$A,0))="","",INDEX(GVS!$C:$C,MATCH(B1273,GVS!$A:$A,0))),"")))</f>
        <v>44361</v>
      </c>
      <c r="F1273" s="14" t="str">
        <f aca="false">IF(B1273="","",IFERROR(IF(INDEX(Intramuraal!$J:$J,MATCH(B1273,Intramuraal!$A:$A,0))="","",INDEX(Intramuraal!$J:$J,MATCH(B1273,Intramuraal!$A:$A,0))),IFERROR(IF(INDEX(GVS!$J:$J,MATCH(B1273,GVS!$A:$A,0))="","",INDEX(GVS!$J:$J,MATCH(B1273,GVS!$A:$A,0))),"")))</f>
        <v>Stofwisseling / endocrinologie / zeldzaam</v>
      </c>
      <c r="G1273" s="14" t="str">
        <f aca="false">IF(B1273="","",IFERROR(IF(INDEX(Intramuraal!$N:$N,MATCH(B1273,Intramuraal!$A:$A,0))="","",INDEX(Intramuraal!$N:$N,MATCH(B1273,Intramuraal!$A:$A,0))),IFERROR(IF(INDEX(GVS!$N:$N,MATCH(B1273,GVS!$A:$A,0))="","",INDEX(GVS!$N:$N,MATCH(B1273,GVS!$A:$A,0))),"")))</f>
        <v>Niet-oncologisch (zie Indicatie)</v>
      </c>
      <c r="H1273" s="14" t="str">
        <f aca="false">IF(B1273="","",IFERROR(IF(INDEX(Intramuraal!$O:$O,MATCH(B1273,Intramuraal!$A:$A,0))="","",INDEX(Intramuraal!$O:$O,MATCH(B1273,Intramuraal!$A:$A,0))),IFERROR(IF(INDEX(GVS!$O:$O,MATCH(B1273,GVS!$A:$A,0))="","",INDEX(GVS!$O:$O,MATCH(B1273,GVS!$A:$A,0))),"")))</f>
        <v>2e lijn</v>
      </c>
      <c r="I1273" s="14" t="s">
        <v>7570</v>
      </c>
      <c r="J1273" s="14" t="s">
        <v>10732</v>
      </c>
      <c r="K1273" s="16" t="s">
        <v>12348</v>
      </c>
      <c r="L1273" s="14" t="s">
        <v>7535</v>
      </c>
      <c r="M1273" s="14" t="s">
        <v>7536</v>
      </c>
      <c r="N1273" s="16" t="s">
        <v>12349</v>
      </c>
      <c r="O1273" s="14" t="s">
        <v>7607</v>
      </c>
      <c r="P1273" s="14" t="s">
        <v>12350</v>
      </c>
      <c r="Q1273" s="16"/>
      <c r="R1273" s="14" t="s">
        <v>12351</v>
      </c>
      <c r="S1273" s="14" t="s">
        <v>12335</v>
      </c>
      <c r="T1273" s="15" t="n">
        <v>46290</v>
      </c>
      <c r="U1273" s="14" t="s">
        <v>168</v>
      </c>
    </row>
    <row r="1274" customFormat="false" ht="90.75" hidden="false" customHeight="true" outlineLevel="0" collapsed="false">
      <c r="A1274" s="14" t="str">
        <f aca="false">IF(B1274="","","ARG-"&amp;TEXT(ROW()-1,"0000"))</f>
        <v>ARG-1273</v>
      </c>
      <c r="B1274" s="14" t="s">
        <v>4978</v>
      </c>
      <c r="C1274" s="14" t="str">
        <f aca="false">IF(B1274="","",IF(LEFT(B1274,3)="INT","Intramuraal",IF(LEFT(B1274,3)="GVS","GVS","")))</f>
        <v>GVS</v>
      </c>
      <c r="D1274" s="14" t="str">
        <f aca="false">IF(B1274="","",IFERROR(INDEX(Intramuraal!$F:$F,MATCH(B1274,Intramuraal!$A:$A,0)),IFERROR(INDEX(GVS!$F:$F,MATCH(B1274,GVS!$A:$A,0)),"onbekend ID")))</f>
        <v>Recombinant Zoster Vaccin met adjuvans (Shingrix®)</v>
      </c>
      <c r="E1274" s="15" t="n">
        <f aca="false">IF(B1274="","",IFERROR(IF(INDEX(Intramuraal!$C:$C,MATCH(B1274,Intramuraal!$A:$A,0))="","",INDEX(Intramuraal!$C:$C,MATCH(B1274,Intramuraal!$A:$A,0))),IFERROR(IF(INDEX(GVS!$C:$C,MATCH(B1274,GVS!$A:$A,0))="","",INDEX(GVS!$C:$C,MATCH(B1274,GVS!$A:$A,0))),"")))</f>
        <v>44361</v>
      </c>
      <c r="F1274" s="14" t="str">
        <f aca="false">IF(B1274="","",IFERROR(IF(INDEX(Intramuraal!$J:$J,MATCH(B1274,Intramuraal!$A:$A,0))="","",INDEX(Intramuraal!$J:$J,MATCH(B1274,Intramuraal!$A:$A,0))),IFERROR(IF(INDEX(GVS!$J:$J,MATCH(B1274,GVS!$A:$A,0))="","",INDEX(GVS!$J:$J,MATCH(B1274,GVS!$A:$A,0))),"")))</f>
        <v>Infectieziekten</v>
      </c>
      <c r="G1274" s="14" t="str">
        <f aca="false">IF(B1274="","",IFERROR(IF(INDEX(Intramuraal!$N:$N,MATCH(B1274,Intramuraal!$A:$A,0))="","",INDEX(Intramuraal!$N:$N,MATCH(B1274,Intramuraal!$A:$A,0))),IFERROR(IF(INDEX(GVS!$N:$N,MATCH(B1274,GVS!$A:$A,0))="","",INDEX(GVS!$N:$N,MATCH(B1274,GVS!$A:$A,0))),"")))</f>
        <v>Niet-oncologisch (zie Indicatie)</v>
      </c>
      <c r="H1274" s="14" t="str">
        <f aca="false">IF(B1274="","",IFERROR(IF(INDEX(Intramuraal!$O:$O,MATCH(B1274,Intramuraal!$A:$A,0))="","",INDEX(Intramuraal!$O:$O,MATCH(B1274,Intramuraal!$A:$A,0))),IFERROR(IF(INDEX(GVS!$O:$O,MATCH(B1274,GVS!$A:$A,0))="","",INDEX(GVS!$O:$O,MATCH(B1274,GVS!$A:$A,0))),"")))</f>
        <v>1e lijn</v>
      </c>
      <c r="I1274" s="14" t="s">
        <v>7532</v>
      </c>
      <c r="J1274" s="14" t="s">
        <v>7599</v>
      </c>
      <c r="K1274" s="16" t="s">
        <v>12352</v>
      </c>
      <c r="L1274" s="14" t="s">
        <v>7535</v>
      </c>
      <c r="M1274" s="14" t="s">
        <v>7536</v>
      </c>
      <c r="N1274" s="16" t="s">
        <v>12353</v>
      </c>
      <c r="O1274" s="14" t="s">
        <v>7633</v>
      </c>
      <c r="P1274" s="14" t="s">
        <v>12354</v>
      </c>
      <c r="Q1274" s="16"/>
      <c r="R1274" s="14" t="s">
        <v>12355</v>
      </c>
      <c r="S1274" s="14" t="s">
        <v>12335</v>
      </c>
      <c r="T1274" s="15" t="n">
        <v>46290</v>
      </c>
      <c r="U1274" s="14" t="s">
        <v>168</v>
      </c>
    </row>
    <row r="1275" customFormat="false" ht="68.25" hidden="false" customHeight="true" outlineLevel="0" collapsed="false">
      <c r="A1275" s="14" t="str">
        <f aca="false">IF(B1275="","","ARG-"&amp;TEXT(ROW()-1,"0000"))</f>
        <v>ARG-1274</v>
      </c>
      <c r="B1275" s="14" t="s">
        <v>5014</v>
      </c>
      <c r="C1275" s="14" t="str">
        <f aca="false">IF(B1275="","",IF(LEFT(B1275,3)="INT","Intramuraal",IF(LEFT(B1275,3)="GVS","GVS","")))</f>
        <v>GVS</v>
      </c>
      <c r="D1275" s="14" t="str">
        <f aca="false">IF(B1275="","",IFERROR(INDEX(Intramuraal!$F:$F,MATCH(B1275,Intramuraal!$A:$A,0)),IFERROR(INDEX(GVS!$F:$F,MATCH(B1275,GVS!$A:$A,0)),"onbekend ID")))</f>
        <v>calcifediol (Hidroferol®)</v>
      </c>
      <c r="E1275" s="15" t="n">
        <f aca="false">IF(B1275="","",IFERROR(IF(INDEX(Intramuraal!$C:$C,MATCH(B1275,Intramuraal!$A:$A,0))="","",INDEX(Intramuraal!$C:$C,MATCH(B1275,Intramuraal!$A:$A,0))),IFERROR(IF(INDEX(GVS!$C:$C,MATCH(B1275,GVS!$A:$A,0))="","",INDEX(GVS!$C:$C,MATCH(B1275,GVS!$A:$A,0))),"")))</f>
        <v>44378</v>
      </c>
      <c r="F1275" s="14" t="str">
        <f aca="false">IF(B1275="","",IFERROR(IF(INDEX(Intramuraal!$J:$J,MATCH(B1275,Intramuraal!$A:$A,0))="","",INDEX(Intramuraal!$J:$J,MATCH(B1275,Intramuraal!$A:$A,0))),IFERROR(IF(INDEX(GVS!$J:$J,MATCH(B1275,GVS!$A:$A,0))="","",INDEX(GVS!$J:$J,MATCH(B1275,GVS!$A:$A,0))),"")))</f>
        <v>Overig</v>
      </c>
      <c r="G1275" s="14" t="str">
        <f aca="false">IF(B1275="","",IFERROR(IF(INDEX(Intramuraal!$N:$N,MATCH(B1275,Intramuraal!$A:$A,0))="","",INDEX(Intramuraal!$N:$N,MATCH(B1275,Intramuraal!$A:$A,0))),IFERROR(IF(INDEX(GVS!$N:$N,MATCH(B1275,GVS!$A:$A,0))="","",INDEX(GVS!$N:$N,MATCH(B1275,GVS!$A:$A,0))),"")))</f>
        <v>Niet-oncologisch (zie Indicatie)</v>
      </c>
      <c r="H1275" s="14" t="str">
        <f aca="false">IF(B1275="","",IFERROR(IF(INDEX(Intramuraal!$O:$O,MATCH(B1275,Intramuraal!$A:$A,0))="","",INDEX(Intramuraal!$O:$O,MATCH(B1275,Intramuraal!$A:$A,0))),IFERROR(IF(INDEX(GVS!$O:$O,MATCH(B1275,GVS!$A:$A,0))="","",INDEX(GVS!$O:$O,MATCH(B1275,GVS!$A:$A,0))),"")))</f>
        <v>1e lijn</v>
      </c>
      <c r="I1275" s="14" t="s">
        <v>7570</v>
      </c>
      <c r="J1275" s="14" t="s">
        <v>10732</v>
      </c>
      <c r="K1275" s="16" t="s">
        <v>12356</v>
      </c>
      <c r="L1275" s="14" t="s">
        <v>7535</v>
      </c>
      <c r="M1275" s="14" t="s">
        <v>7550</v>
      </c>
      <c r="N1275" s="16" t="s">
        <v>12357</v>
      </c>
      <c r="O1275" s="14" t="s">
        <v>7607</v>
      </c>
      <c r="P1275" s="14" t="s">
        <v>12358</v>
      </c>
      <c r="Q1275" s="16"/>
      <c r="R1275" s="14" t="s">
        <v>12359</v>
      </c>
      <c r="S1275" s="14" t="s">
        <v>12335</v>
      </c>
      <c r="T1275" s="15" t="n">
        <v>46290</v>
      </c>
      <c r="U1275" s="14" t="s">
        <v>168</v>
      </c>
    </row>
    <row r="1276" customFormat="false" ht="102" hidden="false" customHeight="true" outlineLevel="0" collapsed="false">
      <c r="A1276" s="14" t="str">
        <f aca="false">IF(B1276="","","ARG-"&amp;TEXT(ROW()-1,"0000"))</f>
        <v>ARG-1275</v>
      </c>
      <c r="B1276" s="14" t="s">
        <v>5028</v>
      </c>
      <c r="C1276" s="14" t="str">
        <f aca="false">IF(B1276="","",IF(LEFT(B1276,3)="INT","Intramuraal",IF(LEFT(B1276,3)="GVS","GVS","")))</f>
        <v>GVS</v>
      </c>
      <c r="D1276" s="14" t="str">
        <f aca="false">IF(B1276="","",IFERROR(INDEX(Intramuraal!$F:$F,MATCH(B1276,Intramuraal!$A:$A,0)),IFERROR(INDEX(GVS!$F:$F,MATCH(B1276,GVS!$A:$A,0)),"onbekend ID")))</f>
        <v>cladribine (Mavenclad®) - uitbreiding nadere voorwaarden</v>
      </c>
      <c r="E1276" s="15" t="n">
        <f aca="false">IF(B1276="","",IFERROR(IF(INDEX(Intramuraal!$C:$C,MATCH(B1276,Intramuraal!$A:$A,0))="","",INDEX(Intramuraal!$C:$C,MATCH(B1276,Intramuraal!$A:$A,0))),IFERROR(IF(INDEX(GVS!$C:$C,MATCH(B1276,GVS!$A:$A,0))="","",INDEX(GVS!$C:$C,MATCH(B1276,GVS!$A:$A,0))),"")))</f>
        <v>44382</v>
      </c>
      <c r="F1276" s="14" t="str">
        <f aca="false">IF(B1276="","",IFERROR(IF(INDEX(Intramuraal!$J:$J,MATCH(B1276,Intramuraal!$A:$A,0))="","",INDEX(Intramuraal!$J:$J,MATCH(B1276,Intramuraal!$A:$A,0))),IFERROR(IF(INDEX(GVS!$J:$J,MATCH(B1276,GVS!$A:$A,0))="","",INDEX(GVS!$J:$J,MATCH(B1276,GVS!$A:$A,0))),"")))</f>
        <v>Overig</v>
      </c>
      <c r="G1276" s="14" t="str">
        <f aca="false">IF(B1276="","",IFERROR(IF(INDEX(Intramuraal!$N:$N,MATCH(B1276,Intramuraal!$A:$A,0))="","",INDEX(Intramuraal!$N:$N,MATCH(B1276,Intramuraal!$A:$A,0))),IFERROR(IF(INDEX(GVS!$N:$N,MATCH(B1276,GVS!$A:$A,0))="","",INDEX(GVS!$N:$N,MATCH(B1276,GVS!$A:$A,0))),"")))</f>
        <v>Niet-oncologisch (zie Indicatie)</v>
      </c>
      <c r="H1276" s="14" t="str">
        <f aca="false">IF(B1276="","",IFERROR(IF(INDEX(Intramuraal!$O:$O,MATCH(B1276,Intramuraal!$A:$A,0))="","",INDEX(Intramuraal!$O:$O,MATCH(B1276,Intramuraal!$A:$A,0))),IFERROR(IF(INDEX(GVS!$O:$O,MATCH(B1276,GVS!$A:$A,0))="","",INDEX(GVS!$O:$O,MATCH(B1276,GVS!$A:$A,0))),"")))</f>
        <v>1e lijn</v>
      </c>
      <c r="I1276" s="14" t="s">
        <v>7532</v>
      </c>
      <c r="J1276" s="14" t="s">
        <v>7554</v>
      </c>
      <c r="K1276" s="16" t="s">
        <v>12360</v>
      </c>
      <c r="L1276" s="14" t="s">
        <v>7549</v>
      </c>
      <c r="M1276" s="14" t="s">
        <v>7536</v>
      </c>
      <c r="N1276" s="16" t="s">
        <v>12361</v>
      </c>
      <c r="O1276" s="14" t="s">
        <v>7607</v>
      </c>
      <c r="P1276" s="14" t="s">
        <v>12362</v>
      </c>
      <c r="Q1276" s="16"/>
      <c r="R1276" s="14" t="s">
        <v>12363</v>
      </c>
      <c r="S1276" s="14" t="s">
        <v>12364</v>
      </c>
      <c r="T1276" s="15" t="n">
        <v>46290</v>
      </c>
      <c r="U1276" s="14" t="s">
        <v>168</v>
      </c>
    </row>
    <row r="1277" customFormat="false" ht="68.25" hidden="false" customHeight="true" outlineLevel="0" collapsed="false">
      <c r="A1277" s="14" t="str">
        <f aca="false">IF(B1277="","","ARG-"&amp;TEXT(ROW()-1,"0000"))</f>
        <v>ARG-1276</v>
      </c>
      <c r="B1277" s="14" t="s">
        <v>5028</v>
      </c>
      <c r="C1277" s="14" t="str">
        <f aca="false">IF(B1277="","",IF(LEFT(B1277,3)="INT","Intramuraal",IF(LEFT(B1277,3)="GVS","GVS","")))</f>
        <v>GVS</v>
      </c>
      <c r="D1277" s="14" t="str">
        <f aca="false">IF(B1277="","",IFERROR(INDEX(Intramuraal!$F:$F,MATCH(B1277,Intramuraal!$A:$A,0)),IFERROR(INDEX(GVS!$F:$F,MATCH(B1277,GVS!$A:$A,0)),"onbekend ID")))</f>
        <v>cladribine (Mavenclad®) - uitbreiding nadere voorwaarden</v>
      </c>
      <c r="E1277" s="15" t="n">
        <f aca="false">IF(B1277="","",IFERROR(IF(INDEX(Intramuraal!$C:$C,MATCH(B1277,Intramuraal!$A:$A,0))="","",INDEX(Intramuraal!$C:$C,MATCH(B1277,Intramuraal!$A:$A,0))),IFERROR(IF(INDEX(GVS!$C:$C,MATCH(B1277,GVS!$A:$A,0))="","",INDEX(GVS!$C:$C,MATCH(B1277,GVS!$A:$A,0))),"")))</f>
        <v>44382</v>
      </c>
      <c r="F1277" s="14" t="str">
        <f aca="false">IF(B1277="","",IFERROR(IF(INDEX(Intramuraal!$J:$J,MATCH(B1277,Intramuraal!$A:$A,0))="","",INDEX(Intramuraal!$J:$J,MATCH(B1277,Intramuraal!$A:$A,0))),IFERROR(IF(INDEX(GVS!$J:$J,MATCH(B1277,GVS!$A:$A,0))="","",INDEX(GVS!$J:$J,MATCH(B1277,GVS!$A:$A,0))),"")))</f>
        <v>Overig</v>
      </c>
      <c r="G1277" s="14" t="str">
        <f aca="false">IF(B1277="","",IFERROR(IF(INDEX(Intramuraal!$N:$N,MATCH(B1277,Intramuraal!$A:$A,0))="","",INDEX(Intramuraal!$N:$N,MATCH(B1277,Intramuraal!$A:$A,0))),IFERROR(IF(INDEX(GVS!$N:$N,MATCH(B1277,GVS!$A:$A,0))="","",INDEX(GVS!$N:$N,MATCH(B1277,GVS!$A:$A,0))),"")))</f>
        <v>Niet-oncologisch (zie Indicatie)</v>
      </c>
      <c r="H1277" s="14" t="str">
        <f aca="false">IF(B1277="","",IFERROR(IF(INDEX(Intramuraal!$O:$O,MATCH(B1277,Intramuraal!$A:$A,0))="","",INDEX(Intramuraal!$O:$O,MATCH(B1277,Intramuraal!$A:$A,0))),IFERROR(IF(INDEX(GVS!$O:$O,MATCH(B1277,GVS!$A:$A,0))="","",INDEX(GVS!$O:$O,MATCH(B1277,GVS!$A:$A,0))),"")))</f>
        <v>1e lijn</v>
      </c>
      <c r="I1277" s="14" t="s">
        <v>7532</v>
      </c>
      <c r="J1277" s="14" t="s">
        <v>7564</v>
      </c>
      <c r="K1277" s="16" t="s">
        <v>12365</v>
      </c>
      <c r="L1277" s="14" t="s">
        <v>7535</v>
      </c>
      <c r="M1277" s="14" t="s">
        <v>7543</v>
      </c>
      <c r="N1277" s="16" t="s">
        <v>12366</v>
      </c>
      <c r="O1277" s="14" t="s">
        <v>7607</v>
      </c>
      <c r="P1277" s="14" t="s">
        <v>12367</v>
      </c>
      <c r="Q1277" s="16"/>
      <c r="R1277" s="14" t="s">
        <v>12368</v>
      </c>
      <c r="S1277" s="14" t="s">
        <v>12364</v>
      </c>
      <c r="T1277" s="15" t="n">
        <v>46290</v>
      </c>
      <c r="U1277" s="14" t="s">
        <v>168</v>
      </c>
    </row>
    <row r="1278" customFormat="false" ht="68.25" hidden="false" customHeight="true" outlineLevel="0" collapsed="false">
      <c r="A1278" s="14" t="str">
        <f aca="false">IF(B1278="","","ARG-"&amp;TEXT(ROW()-1,"0000"))</f>
        <v>ARG-1277</v>
      </c>
      <c r="B1278" s="14" t="s">
        <v>5097</v>
      </c>
      <c r="C1278" s="14" t="str">
        <f aca="false">IF(B1278="","",IF(LEFT(B1278,3)="INT","Intramuraal",IF(LEFT(B1278,3)="GVS","GVS","")))</f>
        <v>GVS</v>
      </c>
      <c r="D1278" s="14" t="str">
        <f aca="false">IF(B1278="","",IFERROR(INDEX(Intramuraal!$F:$F,MATCH(B1278,Intramuraal!$A:$A,0)),IFERROR(INDEX(GVS!$F:$F,MATCH(B1278,GVS!$A:$A,0)),"onbekend ID")))</f>
        <v>drospirenon/estetrol (Drovelis®)</v>
      </c>
      <c r="E1278" s="15" t="n">
        <f aca="false">IF(B1278="","",IFERROR(IF(INDEX(Intramuraal!$C:$C,MATCH(B1278,Intramuraal!$A:$A,0))="","",INDEX(Intramuraal!$C:$C,MATCH(B1278,Intramuraal!$A:$A,0))),IFERROR(IF(INDEX(GVS!$C:$C,MATCH(B1278,GVS!$A:$A,0))="","",INDEX(GVS!$C:$C,MATCH(B1278,GVS!$A:$A,0))),"")))</f>
        <v>44439</v>
      </c>
      <c r="F1278" s="14" t="str">
        <f aca="false">IF(B1278="","",IFERROR(IF(INDEX(Intramuraal!$J:$J,MATCH(B1278,Intramuraal!$A:$A,0))="","",INDEX(Intramuraal!$J:$J,MATCH(B1278,Intramuraal!$A:$A,0))),IFERROR(IF(INDEX(GVS!$J:$J,MATCH(B1278,GVS!$A:$A,0))="","",INDEX(GVS!$J:$J,MATCH(B1278,GVS!$A:$A,0))),"")))</f>
        <v>Overig</v>
      </c>
      <c r="G1278" s="14" t="str">
        <f aca="false">IF(B1278="","",IFERROR(IF(INDEX(Intramuraal!$N:$N,MATCH(B1278,Intramuraal!$A:$A,0))="","",INDEX(Intramuraal!$N:$N,MATCH(B1278,Intramuraal!$A:$A,0))),IFERROR(IF(INDEX(GVS!$N:$N,MATCH(B1278,GVS!$A:$A,0))="","",INDEX(GVS!$N:$N,MATCH(B1278,GVS!$A:$A,0))),"")))</f>
        <v>Niet-oncologisch (zie Indicatie)</v>
      </c>
      <c r="H1278" s="14" t="str">
        <f aca="false">IF(B1278="","",IFERROR(IF(INDEX(Intramuraal!$O:$O,MATCH(B1278,Intramuraal!$A:$A,0))="","",INDEX(Intramuraal!$O:$O,MATCH(B1278,Intramuraal!$A:$A,0))),IFERROR(IF(INDEX(GVS!$O:$O,MATCH(B1278,GVS!$A:$A,0))="","",INDEX(GVS!$O:$O,MATCH(B1278,GVS!$A:$A,0))),"")))</f>
        <v>1e lijn</v>
      </c>
      <c r="I1278" s="14" t="s">
        <v>7570</v>
      </c>
      <c r="J1278" s="14" t="s">
        <v>10732</v>
      </c>
      <c r="K1278" s="16" t="s">
        <v>12369</v>
      </c>
      <c r="L1278" s="14" t="s">
        <v>7535</v>
      </c>
      <c r="M1278" s="14" t="s">
        <v>7536</v>
      </c>
      <c r="N1278" s="16" t="s">
        <v>12370</v>
      </c>
      <c r="O1278" s="14" t="s">
        <v>7607</v>
      </c>
      <c r="P1278" s="14" t="s">
        <v>12371</v>
      </c>
      <c r="Q1278" s="16"/>
      <c r="R1278" s="14" t="s">
        <v>12372</v>
      </c>
      <c r="S1278" s="14" t="s">
        <v>12364</v>
      </c>
      <c r="T1278" s="15" t="n">
        <v>46290</v>
      </c>
      <c r="U1278" s="14" t="s">
        <v>168</v>
      </c>
    </row>
    <row r="1279" customFormat="false" ht="90.75" hidden="false" customHeight="true" outlineLevel="0" collapsed="false">
      <c r="A1279" s="14" t="str">
        <f aca="false">IF(B1279="","","ARG-"&amp;TEXT(ROW()-1,"0000"))</f>
        <v>ARG-1278</v>
      </c>
      <c r="B1279" s="14" t="s">
        <v>5112</v>
      </c>
      <c r="C1279" s="14" t="str">
        <f aca="false">IF(B1279="","",IF(LEFT(B1279,3)="INT","Intramuraal",IF(LEFT(B1279,3)="GVS","GVS","")))</f>
        <v>GVS</v>
      </c>
      <c r="D1279" s="14" t="str">
        <f aca="false">IF(B1279="","",IFERROR(INDEX(Intramuraal!$F:$F,MATCH(B1279,Intramuraal!$A:$A,0)),IFERROR(INDEX(GVS!$F:$F,MATCH(B1279,GVS!$A:$A,0)),"onbekend ID")))</f>
        <v>roxadustat (Evrenzo®)</v>
      </c>
      <c r="E1279" s="15" t="n">
        <f aca="false">IF(B1279="","",IFERROR(IF(INDEX(Intramuraal!$C:$C,MATCH(B1279,Intramuraal!$A:$A,0))="","",INDEX(Intramuraal!$C:$C,MATCH(B1279,Intramuraal!$A:$A,0))),IFERROR(IF(INDEX(GVS!$C:$C,MATCH(B1279,GVS!$A:$A,0))="","",INDEX(GVS!$C:$C,MATCH(B1279,GVS!$A:$A,0))),"")))</f>
        <v>44442</v>
      </c>
      <c r="F1279" s="14" t="str">
        <f aca="false">IF(B1279="","",IFERROR(IF(INDEX(Intramuraal!$J:$J,MATCH(B1279,Intramuraal!$A:$A,0))="","",INDEX(Intramuraal!$J:$J,MATCH(B1279,Intramuraal!$A:$A,0))),IFERROR(IF(INDEX(GVS!$J:$J,MATCH(B1279,GVS!$A:$A,0))="","",INDEX(GVS!$J:$J,MATCH(B1279,GVS!$A:$A,0))),"")))</f>
        <v>Hematologie (benigne)</v>
      </c>
      <c r="G1279" s="14" t="str">
        <f aca="false">IF(B1279="","",IFERROR(IF(INDEX(Intramuraal!$N:$N,MATCH(B1279,Intramuraal!$A:$A,0))="","",INDEX(Intramuraal!$N:$N,MATCH(B1279,Intramuraal!$A:$A,0))),IFERROR(IF(INDEX(GVS!$N:$N,MATCH(B1279,GVS!$A:$A,0))="","",INDEX(GVS!$N:$N,MATCH(B1279,GVS!$A:$A,0))),"")))</f>
        <v>Niet-oncologisch (zie Indicatie)</v>
      </c>
      <c r="H1279" s="14" t="str">
        <f aca="false">IF(B1279="","",IFERROR(IF(INDEX(Intramuraal!$O:$O,MATCH(B1279,Intramuraal!$A:$A,0))="","",INDEX(Intramuraal!$O:$O,MATCH(B1279,Intramuraal!$A:$A,0))),IFERROR(IF(INDEX(GVS!$O:$O,MATCH(B1279,GVS!$A:$A,0))="","",INDEX(GVS!$O:$O,MATCH(B1279,GVS!$A:$A,0))),"")))</f>
        <v>1e lijn</v>
      </c>
      <c r="I1279" s="14" t="s">
        <v>7570</v>
      </c>
      <c r="J1279" s="14" t="s">
        <v>10732</v>
      </c>
      <c r="K1279" s="16" t="s">
        <v>12373</v>
      </c>
      <c r="L1279" s="14" t="s">
        <v>7535</v>
      </c>
      <c r="M1279" s="14" t="s">
        <v>7536</v>
      </c>
      <c r="N1279" s="16" t="s">
        <v>12374</v>
      </c>
      <c r="O1279" s="14" t="s">
        <v>7607</v>
      </c>
      <c r="P1279" s="14" t="s">
        <v>12375</v>
      </c>
      <c r="Q1279" s="16"/>
      <c r="R1279" s="14" t="s">
        <v>12376</v>
      </c>
      <c r="S1279" s="14" t="s">
        <v>12364</v>
      </c>
      <c r="T1279" s="15" t="n">
        <v>46290</v>
      </c>
      <c r="U1279" s="14" t="s">
        <v>168</v>
      </c>
    </row>
    <row r="1280" customFormat="false" ht="79.5" hidden="false" customHeight="true" outlineLevel="0" collapsed="false">
      <c r="A1280" s="14" t="str">
        <f aca="false">IF(B1280="","","ARG-"&amp;TEXT(ROW()-1,"0000"))</f>
        <v>ARG-1279</v>
      </c>
      <c r="B1280" s="14" t="s">
        <v>5157</v>
      </c>
      <c r="C1280" s="14" t="str">
        <f aca="false">IF(B1280="","",IF(LEFT(B1280,3)="INT","Intramuraal",IF(LEFT(B1280,3)="GVS","GVS","")))</f>
        <v>GVS</v>
      </c>
      <c r="D1280" s="14" t="str">
        <f aca="false">IF(B1280="","",IFERROR(INDEX(Intramuraal!$F:$F,MATCH(B1280,Intramuraal!$A:$A,0)),IFERROR(INDEX(GVS!$F:$F,MATCH(B1280,GVS!$A:$A,0)),"onbekend ID")))</f>
        <v>SGLT-2-remmers extra uitbreiding bijlage 2-voorwaarden</v>
      </c>
      <c r="E1280" s="15" t="n">
        <f aca="false">IF(B1280="","",IFERROR(IF(INDEX(Intramuraal!$C:$C,MATCH(B1280,Intramuraal!$A:$A,0))="","",INDEX(Intramuraal!$C:$C,MATCH(B1280,Intramuraal!$A:$A,0))),IFERROR(IF(INDEX(GVS!$C:$C,MATCH(B1280,GVS!$A:$A,0))="","",INDEX(GVS!$C:$C,MATCH(B1280,GVS!$A:$A,0))),"")))</f>
        <v>44459</v>
      </c>
      <c r="F1280" s="14" t="str">
        <f aca="false">IF(B1280="","",IFERROR(IF(INDEX(Intramuraal!$J:$J,MATCH(B1280,Intramuraal!$A:$A,0))="","",INDEX(Intramuraal!$J:$J,MATCH(B1280,Intramuraal!$A:$A,0))),IFERROR(IF(INDEX(GVS!$J:$J,MATCH(B1280,GVS!$A:$A,0))="","",INDEX(GVS!$J:$J,MATCH(B1280,GVS!$A:$A,0))),"")))</f>
        <v>Overig</v>
      </c>
      <c r="G1280" s="14" t="str">
        <f aca="false">IF(B1280="","",IFERROR(IF(INDEX(Intramuraal!$N:$N,MATCH(B1280,Intramuraal!$A:$A,0))="","",INDEX(Intramuraal!$N:$N,MATCH(B1280,Intramuraal!$A:$A,0))),IFERROR(IF(INDEX(GVS!$N:$N,MATCH(B1280,GVS!$A:$A,0))="","",INDEX(GVS!$N:$N,MATCH(B1280,GVS!$A:$A,0))),"")))</f>
        <v>Niet-oncologisch (zie Indicatie)</v>
      </c>
      <c r="H1280" s="14" t="str">
        <f aca="false">IF(B1280="","",IFERROR(IF(INDEX(Intramuraal!$O:$O,MATCH(B1280,Intramuraal!$A:$A,0))="","",INDEX(Intramuraal!$O:$O,MATCH(B1280,Intramuraal!$A:$A,0))),IFERROR(IF(INDEX(GVS!$O:$O,MATCH(B1280,GVS!$A:$A,0))="","",INDEX(GVS!$O:$O,MATCH(B1280,GVS!$A:$A,0))),"")))</f>
        <v>2e lijn</v>
      </c>
      <c r="I1280" s="14" t="s">
        <v>7574</v>
      </c>
      <c r="J1280" s="14" t="s">
        <v>10667</v>
      </c>
      <c r="K1280" s="16" t="s">
        <v>12377</v>
      </c>
      <c r="L1280" s="14" t="s">
        <v>7566</v>
      </c>
      <c r="M1280" s="14" t="s">
        <v>7536</v>
      </c>
      <c r="N1280" s="16" t="s">
        <v>12378</v>
      </c>
      <c r="O1280" s="14" t="s">
        <v>7607</v>
      </c>
      <c r="P1280" s="14" t="s">
        <v>12379</v>
      </c>
      <c r="Q1280" s="16"/>
      <c r="R1280" s="14" t="s">
        <v>12380</v>
      </c>
      <c r="S1280" s="14" t="s">
        <v>12364</v>
      </c>
      <c r="T1280" s="15" t="n">
        <v>46290</v>
      </c>
      <c r="U1280" s="14" t="s">
        <v>168</v>
      </c>
    </row>
    <row r="1281" customFormat="false" ht="102" hidden="false" customHeight="true" outlineLevel="0" collapsed="false">
      <c r="A1281" s="14" t="str">
        <f aca="false">IF(B1281="","","ARG-"&amp;TEXT(ROW()-1,"0000"))</f>
        <v>ARG-1280</v>
      </c>
      <c r="B1281" s="14" t="s">
        <v>5174</v>
      </c>
      <c r="C1281" s="14" t="str">
        <f aca="false">IF(B1281="","",IF(LEFT(B1281,3)="INT","Intramuraal",IF(LEFT(B1281,3)="GVS","GVS","")))</f>
        <v>GVS</v>
      </c>
      <c r="D1281" s="14" t="str">
        <f aca="false">IF(B1281="","",IFERROR(INDEX(Intramuraal!$F:$F,MATCH(B1281,Intramuraal!$A:$A,0)),IFERROR(INDEX(GVS!$F:$F,MATCH(B1281,GVS!$A:$A,0)),"onbekend ID")))</f>
        <v>levomepromazine (Nozinan®)</v>
      </c>
      <c r="E1281" s="15" t="n">
        <f aca="false">IF(B1281="","",IFERROR(IF(INDEX(Intramuraal!$C:$C,MATCH(B1281,Intramuraal!$A:$A,0))="","",INDEX(Intramuraal!$C:$C,MATCH(B1281,Intramuraal!$A:$A,0))),IFERROR(IF(INDEX(GVS!$C:$C,MATCH(B1281,GVS!$A:$A,0))="","",INDEX(GVS!$C:$C,MATCH(B1281,GVS!$A:$A,0))),"")))</f>
        <v>44468</v>
      </c>
      <c r="F1281" s="14" t="str">
        <f aca="false">IF(B1281="","",IFERROR(IF(INDEX(Intramuraal!$J:$J,MATCH(B1281,Intramuraal!$A:$A,0))="","",INDEX(Intramuraal!$J:$J,MATCH(B1281,Intramuraal!$A:$A,0))),IFERROR(IF(INDEX(GVS!$J:$J,MATCH(B1281,GVS!$A:$A,0))="","",INDEX(GVS!$J:$J,MATCH(B1281,GVS!$A:$A,0))),"")))</f>
        <v>Overig</v>
      </c>
      <c r="G1281" s="14" t="str">
        <f aca="false">IF(B1281="","",IFERROR(IF(INDEX(Intramuraal!$N:$N,MATCH(B1281,Intramuraal!$A:$A,0))="","",INDEX(Intramuraal!$N:$N,MATCH(B1281,Intramuraal!$A:$A,0))),IFERROR(IF(INDEX(GVS!$N:$N,MATCH(B1281,GVS!$A:$A,0))="","",INDEX(GVS!$N:$N,MATCH(B1281,GVS!$A:$A,0))),"")))</f>
        <v>Niet-oncologisch (zie Indicatie)</v>
      </c>
      <c r="H1281" s="14" t="str">
        <f aca="false">IF(B1281="","",IFERROR(IF(INDEX(Intramuraal!$O:$O,MATCH(B1281,Intramuraal!$A:$A,0))="","",INDEX(Intramuraal!$O:$O,MATCH(B1281,Intramuraal!$A:$A,0))),IFERROR(IF(INDEX(GVS!$O:$O,MATCH(B1281,GVS!$A:$A,0))="","",INDEX(GVS!$O:$O,MATCH(B1281,GVS!$A:$A,0))),"")))</f>
        <v>2e lijn</v>
      </c>
      <c r="I1281" s="14" t="s">
        <v>7532</v>
      </c>
      <c r="J1281" s="14" t="s">
        <v>7564</v>
      </c>
      <c r="K1281" s="16" t="s">
        <v>12381</v>
      </c>
      <c r="L1281" s="14" t="s">
        <v>7566</v>
      </c>
      <c r="M1281" s="14" t="s">
        <v>7536</v>
      </c>
      <c r="N1281" s="16" t="s">
        <v>12382</v>
      </c>
      <c r="O1281" s="14" t="s">
        <v>7607</v>
      </c>
      <c r="P1281" s="14" t="s">
        <v>12383</v>
      </c>
      <c r="Q1281" s="16"/>
      <c r="R1281" s="14" t="s">
        <v>12384</v>
      </c>
      <c r="S1281" s="14" t="s">
        <v>12364</v>
      </c>
      <c r="T1281" s="15" t="n">
        <v>46290</v>
      </c>
      <c r="U1281" s="14" t="s">
        <v>168</v>
      </c>
    </row>
    <row r="1282" customFormat="false" ht="79.5" hidden="false" customHeight="true" outlineLevel="0" collapsed="false">
      <c r="A1282" s="14" t="str">
        <f aca="false">IF(B1282="","","ARG-"&amp;TEXT(ROW()-1,"0000"))</f>
        <v>ARG-1281</v>
      </c>
      <c r="B1282" s="14" t="s">
        <v>5174</v>
      </c>
      <c r="C1282" s="14" t="str">
        <f aca="false">IF(B1282="","",IF(LEFT(B1282,3)="INT","Intramuraal",IF(LEFT(B1282,3)="GVS","GVS","")))</f>
        <v>GVS</v>
      </c>
      <c r="D1282" s="14" t="str">
        <f aca="false">IF(B1282="","",IFERROR(INDEX(Intramuraal!$F:$F,MATCH(B1282,Intramuraal!$A:$A,0)),IFERROR(INDEX(GVS!$F:$F,MATCH(B1282,GVS!$A:$A,0)),"onbekend ID")))</f>
        <v>levomepromazine (Nozinan®)</v>
      </c>
      <c r="E1282" s="15" t="n">
        <f aca="false">IF(B1282="","",IFERROR(IF(INDEX(Intramuraal!$C:$C,MATCH(B1282,Intramuraal!$A:$A,0))="","",INDEX(Intramuraal!$C:$C,MATCH(B1282,Intramuraal!$A:$A,0))),IFERROR(IF(INDEX(GVS!$C:$C,MATCH(B1282,GVS!$A:$A,0))="","",INDEX(GVS!$C:$C,MATCH(B1282,GVS!$A:$A,0))),"")))</f>
        <v>44468</v>
      </c>
      <c r="F1282" s="14" t="str">
        <f aca="false">IF(B1282="","",IFERROR(IF(INDEX(Intramuraal!$J:$J,MATCH(B1282,Intramuraal!$A:$A,0))="","",INDEX(Intramuraal!$J:$J,MATCH(B1282,Intramuraal!$A:$A,0))),IFERROR(IF(INDEX(GVS!$J:$J,MATCH(B1282,GVS!$A:$A,0))="","",INDEX(GVS!$J:$J,MATCH(B1282,GVS!$A:$A,0))),"")))</f>
        <v>Overig</v>
      </c>
      <c r="G1282" s="14" t="str">
        <f aca="false">IF(B1282="","",IFERROR(IF(INDEX(Intramuraal!$N:$N,MATCH(B1282,Intramuraal!$A:$A,0))="","",INDEX(Intramuraal!$N:$N,MATCH(B1282,Intramuraal!$A:$A,0))),IFERROR(IF(INDEX(GVS!$N:$N,MATCH(B1282,GVS!$A:$A,0))="","",INDEX(GVS!$N:$N,MATCH(B1282,GVS!$A:$A,0))),"")))</f>
        <v>Niet-oncologisch (zie Indicatie)</v>
      </c>
      <c r="H1282" s="14" t="str">
        <f aca="false">IF(B1282="","",IFERROR(IF(INDEX(Intramuraal!$O:$O,MATCH(B1282,Intramuraal!$A:$A,0))="","",INDEX(Intramuraal!$O:$O,MATCH(B1282,Intramuraal!$A:$A,0))),IFERROR(IF(INDEX(GVS!$O:$O,MATCH(B1282,GVS!$A:$A,0))="","",INDEX(GVS!$O:$O,MATCH(B1282,GVS!$A:$A,0))),"")))</f>
        <v>2e lijn</v>
      </c>
      <c r="I1282" s="14" t="s">
        <v>7617</v>
      </c>
      <c r="J1282" s="14" t="s">
        <v>2691</v>
      </c>
      <c r="K1282" s="16" t="s">
        <v>12385</v>
      </c>
      <c r="L1282" s="14" t="s">
        <v>7566</v>
      </c>
      <c r="M1282" s="14" t="s">
        <v>7543</v>
      </c>
      <c r="N1282" s="16" t="s">
        <v>12386</v>
      </c>
      <c r="O1282" s="14" t="s">
        <v>7607</v>
      </c>
      <c r="P1282" s="14" t="s">
        <v>12387</v>
      </c>
      <c r="Q1282" s="16"/>
      <c r="R1282" s="14" t="s">
        <v>12388</v>
      </c>
      <c r="S1282" s="14" t="s">
        <v>12364</v>
      </c>
      <c r="T1282" s="15" t="n">
        <v>46290</v>
      </c>
      <c r="U1282" s="14" t="s">
        <v>168</v>
      </c>
    </row>
    <row r="1283" customFormat="false" ht="79.5" hidden="false" customHeight="true" outlineLevel="0" collapsed="false">
      <c r="A1283" s="14" t="str">
        <f aca="false">IF(B1283="","","ARG-"&amp;TEXT(ROW()-1,"0000"))</f>
        <v>ARG-1282</v>
      </c>
      <c r="B1283" s="14" t="s">
        <v>5191</v>
      </c>
      <c r="C1283" s="14" t="str">
        <f aca="false">IF(B1283="","",IF(LEFT(B1283,3)="INT","Intramuraal",IF(LEFT(B1283,3)="GVS","GVS","")))</f>
        <v>GVS</v>
      </c>
      <c r="D1283" s="14" t="str">
        <f aca="false">IF(B1283="","",IFERROR(INDEX(Intramuraal!$F:$F,MATCH(B1283,Intramuraal!$A:$A,0)),IFERROR(INDEX(GVS!$F:$F,MATCH(B1283,GVS!$A:$A,0)),"onbekend ID")))</f>
        <v>empagliflozine (Jardiance®)</v>
      </c>
      <c r="E1283" s="15" t="n">
        <f aca="false">IF(B1283="","",IFERROR(IF(INDEX(Intramuraal!$C:$C,MATCH(B1283,Intramuraal!$A:$A,0))="","",INDEX(Intramuraal!$C:$C,MATCH(B1283,Intramuraal!$A:$A,0))),IFERROR(IF(INDEX(GVS!$C:$C,MATCH(B1283,GVS!$A:$A,0))="","",INDEX(GVS!$C:$C,MATCH(B1283,GVS!$A:$A,0))),"")))</f>
        <v>44490</v>
      </c>
      <c r="F1283" s="14" t="str">
        <f aca="false">IF(B1283="","",IFERROR(IF(INDEX(Intramuraal!$J:$J,MATCH(B1283,Intramuraal!$A:$A,0))="","",INDEX(Intramuraal!$J:$J,MATCH(B1283,Intramuraal!$A:$A,0))),IFERROR(IF(INDEX(GVS!$J:$J,MATCH(B1283,GVS!$A:$A,0))="","",INDEX(GVS!$J:$J,MATCH(B1283,GVS!$A:$A,0))),"")))</f>
        <v>Hart / vaat / long</v>
      </c>
      <c r="G1283" s="14" t="str">
        <f aca="false">IF(B1283="","",IFERROR(IF(INDEX(Intramuraal!$N:$N,MATCH(B1283,Intramuraal!$A:$A,0))="","",INDEX(Intramuraal!$N:$N,MATCH(B1283,Intramuraal!$A:$A,0))),IFERROR(IF(INDEX(GVS!$N:$N,MATCH(B1283,GVS!$A:$A,0))="","",INDEX(GVS!$N:$N,MATCH(B1283,GVS!$A:$A,0))),"")))</f>
        <v>Niet-oncologisch (zie Indicatie)</v>
      </c>
      <c r="H1283" s="14" t="str">
        <f aca="false">IF(B1283="","",IFERROR(IF(INDEX(Intramuraal!$O:$O,MATCH(B1283,Intramuraal!$A:$A,0))="","",INDEX(Intramuraal!$O:$O,MATCH(B1283,Intramuraal!$A:$A,0))),IFERROR(IF(INDEX(GVS!$O:$O,MATCH(B1283,GVS!$A:$A,0))="","",INDEX(GVS!$O:$O,MATCH(B1283,GVS!$A:$A,0))),"")))</f>
        <v>2e lijn</v>
      </c>
      <c r="I1283" s="14" t="s">
        <v>7532</v>
      </c>
      <c r="J1283" s="14" t="s">
        <v>7533</v>
      </c>
      <c r="K1283" s="16" t="s">
        <v>12389</v>
      </c>
      <c r="L1283" s="14" t="s">
        <v>7535</v>
      </c>
      <c r="M1283" s="14" t="s">
        <v>7536</v>
      </c>
      <c r="N1283" s="16" t="s">
        <v>12390</v>
      </c>
      <c r="O1283" s="14" t="s">
        <v>7633</v>
      </c>
      <c r="P1283" s="14" t="s">
        <v>12391</v>
      </c>
      <c r="Q1283" s="16"/>
      <c r="R1283" s="14" t="s">
        <v>12392</v>
      </c>
      <c r="S1283" s="14" t="s">
        <v>12364</v>
      </c>
      <c r="T1283" s="15" t="n">
        <v>46290</v>
      </c>
      <c r="U1283" s="14" t="s">
        <v>168</v>
      </c>
    </row>
    <row r="1284" customFormat="false" ht="79.5" hidden="false" customHeight="true" outlineLevel="0" collapsed="false">
      <c r="A1284" s="14" t="str">
        <f aca="false">IF(B1284="","","ARG-"&amp;TEXT(ROW()-1,"0000"))</f>
        <v>ARG-1283</v>
      </c>
      <c r="B1284" s="14" t="s">
        <v>5209</v>
      </c>
      <c r="C1284" s="14" t="str">
        <f aca="false">IF(B1284="","",IF(LEFT(B1284,3)="INT","Intramuraal",IF(LEFT(B1284,3)="GVS","GVS","")))</f>
        <v>GVS</v>
      </c>
      <c r="D1284" s="14" t="str">
        <f aca="false">IF(B1284="","",IFERROR(INDEX(Intramuraal!$F:$F,MATCH(B1284,Intramuraal!$A:$A,0)),IFERROR(INDEX(GVS!$F:$F,MATCH(B1284,GVS!$A:$A,0)),"onbekend ID")))</f>
        <v>ponesimod (Ponvory®)</v>
      </c>
      <c r="E1284" s="15" t="n">
        <f aca="false">IF(B1284="","",IFERROR(IF(INDEX(Intramuraal!$C:$C,MATCH(B1284,Intramuraal!$A:$A,0))="","",INDEX(Intramuraal!$C:$C,MATCH(B1284,Intramuraal!$A:$A,0))),IFERROR(IF(INDEX(GVS!$C:$C,MATCH(B1284,GVS!$A:$A,0))="","",INDEX(GVS!$C:$C,MATCH(B1284,GVS!$A:$A,0))),"")))</f>
        <v>44495</v>
      </c>
      <c r="F1284" s="14" t="str">
        <f aca="false">IF(B1284="","",IFERROR(IF(INDEX(Intramuraal!$J:$J,MATCH(B1284,Intramuraal!$A:$A,0))="","",INDEX(Intramuraal!$J:$J,MATCH(B1284,Intramuraal!$A:$A,0))),IFERROR(IF(INDEX(GVS!$J:$J,MATCH(B1284,GVS!$A:$A,0))="","",INDEX(GVS!$J:$J,MATCH(B1284,GVS!$A:$A,0))),"")))</f>
        <v>Neurologie</v>
      </c>
      <c r="G1284" s="14" t="str">
        <f aca="false">IF(B1284="","",IFERROR(IF(INDEX(Intramuraal!$N:$N,MATCH(B1284,Intramuraal!$A:$A,0))="","",INDEX(Intramuraal!$N:$N,MATCH(B1284,Intramuraal!$A:$A,0))),IFERROR(IF(INDEX(GVS!$N:$N,MATCH(B1284,GVS!$A:$A,0))="","",INDEX(GVS!$N:$N,MATCH(B1284,GVS!$A:$A,0))),"")))</f>
        <v>Niet-oncologisch (zie Indicatie)</v>
      </c>
      <c r="H1284" s="14" t="str">
        <f aca="false">IF(B1284="","",IFERROR(IF(INDEX(Intramuraal!$O:$O,MATCH(B1284,Intramuraal!$A:$A,0))="","",INDEX(Intramuraal!$O:$O,MATCH(B1284,Intramuraal!$A:$A,0))),IFERROR(IF(INDEX(GVS!$O:$O,MATCH(B1284,GVS!$A:$A,0))="","",INDEX(GVS!$O:$O,MATCH(B1284,GVS!$A:$A,0))),"")))</f>
        <v>1e lijn</v>
      </c>
      <c r="I1284" s="14" t="s">
        <v>7532</v>
      </c>
      <c r="J1284" s="14" t="s">
        <v>7533</v>
      </c>
      <c r="K1284" s="16" t="s">
        <v>12393</v>
      </c>
      <c r="L1284" s="14" t="s">
        <v>7549</v>
      </c>
      <c r="M1284" s="14" t="s">
        <v>7536</v>
      </c>
      <c r="N1284" s="16" t="s">
        <v>12394</v>
      </c>
      <c r="O1284" s="14" t="s">
        <v>7607</v>
      </c>
      <c r="P1284" s="14" t="s">
        <v>12395</v>
      </c>
      <c r="Q1284" s="16"/>
      <c r="R1284" s="14" t="s">
        <v>12396</v>
      </c>
      <c r="S1284" s="14" t="s">
        <v>12397</v>
      </c>
      <c r="T1284" s="15" t="n">
        <v>46290</v>
      </c>
      <c r="U1284" s="14" t="s">
        <v>168</v>
      </c>
    </row>
    <row r="1285" customFormat="false" ht="79.5" hidden="false" customHeight="true" outlineLevel="0" collapsed="false">
      <c r="A1285" s="14" t="str">
        <f aca="false">IF(B1285="","","ARG-"&amp;TEXT(ROW()-1,"0000"))</f>
        <v>ARG-1284</v>
      </c>
      <c r="B1285" s="14" t="s">
        <v>5247</v>
      </c>
      <c r="C1285" s="14" t="str">
        <f aca="false">IF(B1285="","",IF(LEFT(B1285,3)="INT","Intramuraal",IF(LEFT(B1285,3)="GVS","GVS","")))</f>
        <v>GVS</v>
      </c>
      <c r="D1285" s="14" t="str">
        <f aca="false">IF(B1285="","",IFERROR(INDEX(Intramuraal!$F:$F,MATCH(B1285,Intramuraal!$A:$A,0)),IFERROR(INDEX(GVS!$F:$F,MATCH(B1285,GVS!$A:$A,0)),"onbekend ID")))</f>
        <v>tirbanibuline (Klisyri®)</v>
      </c>
      <c r="E1285" s="15" t="n">
        <f aca="false">IF(B1285="","",IFERROR(IF(INDEX(Intramuraal!$C:$C,MATCH(B1285,Intramuraal!$A:$A,0))="","",INDEX(Intramuraal!$C:$C,MATCH(B1285,Intramuraal!$A:$A,0))),IFERROR(IF(INDEX(GVS!$C:$C,MATCH(B1285,GVS!$A:$A,0))="","",INDEX(GVS!$C:$C,MATCH(B1285,GVS!$A:$A,0))),"")))</f>
        <v>44531</v>
      </c>
      <c r="F1285" s="14" t="str">
        <f aca="false">IF(B1285="","",IFERROR(IF(INDEX(Intramuraal!$J:$J,MATCH(B1285,Intramuraal!$A:$A,0))="","",INDEX(Intramuraal!$J:$J,MATCH(B1285,Intramuraal!$A:$A,0))),IFERROR(IF(INDEX(GVS!$J:$J,MATCH(B1285,GVS!$A:$A,0))="","",INDEX(GVS!$J:$J,MATCH(B1285,GVS!$A:$A,0))),"")))</f>
        <v>Overig</v>
      </c>
      <c r="G1285" s="14" t="str">
        <f aca="false">IF(B1285="","",IFERROR(IF(INDEX(Intramuraal!$N:$N,MATCH(B1285,Intramuraal!$A:$A,0))="","",INDEX(Intramuraal!$N:$N,MATCH(B1285,Intramuraal!$A:$A,0))),IFERROR(IF(INDEX(GVS!$N:$N,MATCH(B1285,GVS!$A:$A,0))="","",INDEX(GVS!$N:$N,MATCH(B1285,GVS!$A:$A,0))),"")))</f>
        <v>Niet-oncologisch (zie Indicatie)</v>
      </c>
      <c r="H1285" s="14" t="str">
        <f aca="false">IF(B1285="","",IFERROR(IF(INDEX(Intramuraal!$O:$O,MATCH(B1285,Intramuraal!$A:$A,0))="","",INDEX(Intramuraal!$O:$O,MATCH(B1285,Intramuraal!$A:$A,0))),IFERROR(IF(INDEX(GVS!$O:$O,MATCH(B1285,GVS!$A:$A,0))="","",INDEX(GVS!$O:$O,MATCH(B1285,GVS!$A:$A,0))),"")))</f>
        <v>1e lijn</v>
      </c>
      <c r="I1285" s="14" t="s">
        <v>7532</v>
      </c>
      <c r="J1285" s="14" t="s">
        <v>7533</v>
      </c>
      <c r="K1285" s="16" t="s">
        <v>12398</v>
      </c>
      <c r="L1285" s="14" t="s">
        <v>7535</v>
      </c>
      <c r="M1285" s="14" t="s">
        <v>7536</v>
      </c>
      <c r="N1285" s="16" t="s">
        <v>12399</v>
      </c>
      <c r="O1285" s="14" t="s">
        <v>7607</v>
      </c>
      <c r="P1285" s="14" t="s">
        <v>12400</v>
      </c>
      <c r="Q1285" s="16"/>
      <c r="R1285" s="14" t="s">
        <v>12401</v>
      </c>
      <c r="S1285" s="14" t="s">
        <v>12397</v>
      </c>
      <c r="T1285" s="15" t="n">
        <v>46290</v>
      </c>
      <c r="U1285" s="14" t="s">
        <v>168</v>
      </c>
    </row>
    <row r="1286" customFormat="false" ht="90.75" hidden="false" customHeight="true" outlineLevel="0" collapsed="false">
      <c r="A1286" s="14" t="str">
        <f aca="false">IF(B1286="","","ARG-"&amp;TEXT(ROW()-1,"0000"))</f>
        <v>ARG-1285</v>
      </c>
      <c r="B1286" s="14" t="s">
        <v>5260</v>
      </c>
      <c r="C1286" s="14" t="str">
        <f aca="false">IF(B1286="","",IF(LEFT(B1286,3)="INT","Intramuraal",IF(LEFT(B1286,3)="GVS","GVS","")))</f>
        <v>GVS</v>
      </c>
      <c r="D1286" s="14" t="str">
        <f aca="false">IF(B1286="","",IFERROR(INDEX(Intramuraal!$F:$F,MATCH(B1286,Intramuraal!$A:$A,0)),IFERROR(INDEX(GVS!$F:$F,MATCH(B1286,GVS!$A:$A,0)),"onbekend ID")))</f>
        <v>fostemsavir (Rukobia®)</v>
      </c>
      <c r="E1286" s="15" t="n">
        <f aca="false">IF(B1286="","",IFERROR(IF(INDEX(Intramuraal!$C:$C,MATCH(B1286,Intramuraal!$A:$A,0))="","",INDEX(Intramuraal!$C:$C,MATCH(B1286,Intramuraal!$A:$A,0))),IFERROR(IF(INDEX(GVS!$C:$C,MATCH(B1286,GVS!$A:$A,0))="","",INDEX(GVS!$C:$C,MATCH(B1286,GVS!$A:$A,0))),"")))</f>
        <v>44531</v>
      </c>
      <c r="F1286" s="14" t="str">
        <f aca="false">IF(B1286="","",IFERROR(IF(INDEX(Intramuraal!$J:$J,MATCH(B1286,Intramuraal!$A:$A,0))="","",INDEX(Intramuraal!$J:$J,MATCH(B1286,Intramuraal!$A:$A,0))),IFERROR(IF(INDEX(GVS!$J:$J,MATCH(B1286,GVS!$A:$A,0))="","",INDEX(GVS!$J:$J,MATCH(B1286,GVS!$A:$A,0))),"")))</f>
        <v>Infectieziekten</v>
      </c>
      <c r="G1286" s="14" t="str">
        <f aca="false">IF(B1286="","",IFERROR(IF(INDEX(Intramuraal!$N:$N,MATCH(B1286,Intramuraal!$A:$A,0))="","",INDEX(Intramuraal!$N:$N,MATCH(B1286,Intramuraal!$A:$A,0))),IFERROR(IF(INDEX(GVS!$N:$N,MATCH(B1286,GVS!$A:$A,0))="","",INDEX(GVS!$N:$N,MATCH(B1286,GVS!$A:$A,0))),"")))</f>
        <v>Niet-oncologisch (zie Indicatie)</v>
      </c>
      <c r="H1286" s="14" t="str">
        <f aca="false">IF(B1286="","",IFERROR(IF(INDEX(Intramuraal!$O:$O,MATCH(B1286,Intramuraal!$A:$A,0))="","",INDEX(Intramuraal!$O:$O,MATCH(B1286,Intramuraal!$A:$A,0))),IFERROR(IF(INDEX(GVS!$O:$O,MATCH(B1286,GVS!$A:$A,0))="","",INDEX(GVS!$O:$O,MATCH(B1286,GVS!$A:$A,0))),"")))</f>
        <v>3e lijn of later</v>
      </c>
      <c r="I1286" s="14" t="s">
        <v>7532</v>
      </c>
      <c r="J1286" s="14" t="s">
        <v>7564</v>
      </c>
      <c r="K1286" s="16" t="s">
        <v>12402</v>
      </c>
      <c r="L1286" s="14" t="s">
        <v>7535</v>
      </c>
      <c r="M1286" s="14" t="s">
        <v>7536</v>
      </c>
      <c r="N1286" s="16" t="s">
        <v>12403</v>
      </c>
      <c r="O1286" s="14" t="s">
        <v>7607</v>
      </c>
      <c r="P1286" s="14" t="s">
        <v>12404</v>
      </c>
      <c r="Q1286" s="16"/>
      <c r="R1286" s="14" t="s">
        <v>12405</v>
      </c>
      <c r="S1286" s="14" t="s">
        <v>12397</v>
      </c>
      <c r="T1286" s="15" t="n">
        <v>46290</v>
      </c>
      <c r="U1286" s="14" t="s">
        <v>168</v>
      </c>
    </row>
    <row r="1287" customFormat="false" ht="79.5" hidden="false" customHeight="true" outlineLevel="0" collapsed="false">
      <c r="A1287" s="14" t="str">
        <f aca="false">IF(B1287="","","ARG-"&amp;TEXT(ROW()-1,"0000"))</f>
        <v>ARG-1286</v>
      </c>
      <c r="B1287" s="14" t="s">
        <v>5275</v>
      </c>
      <c r="C1287" s="14" t="str">
        <f aca="false">IF(B1287="","",IF(LEFT(B1287,3)="INT","Intramuraal",IF(LEFT(B1287,3)="GVS","GVS","")))</f>
        <v>GVS</v>
      </c>
      <c r="D1287" s="14" t="str">
        <f aca="false">IF(B1287="","",IFERROR(INDEX(Intramuraal!$F:$F,MATCH(B1287,Intramuraal!$A:$A,0)),IFERROR(INDEX(GVS!$F:$F,MATCH(B1287,GVS!$A:$A,0)),"onbekend ID")))</f>
        <v>extra uitbreiding bijlage 2-voorwaarden tezacaftor ivacaftor (Symkevi®) in combinatie met ivacaftor (Kalydeco®)</v>
      </c>
      <c r="E1287" s="15" t="n">
        <f aca="false">IF(B1287="","",IFERROR(IF(INDEX(Intramuraal!$C:$C,MATCH(B1287,Intramuraal!$A:$A,0))="","",INDEX(Intramuraal!$C:$C,MATCH(B1287,Intramuraal!$A:$A,0))),IFERROR(IF(INDEX(GVS!$C:$C,MATCH(B1287,GVS!$A:$A,0))="","",INDEX(GVS!$C:$C,MATCH(B1287,GVS!$A:$A,0))),"")))</f>
        <v>44551</v>
      </c>
      <c r="F1287" s="14" t="str">
        <f aca="false">IF(B1287="","",IFERROR(IF(INDEX(Intramuraal!$J:$J,MATCH(B1287,Intramuraal!$A:$A,0))="","",INDEX(Intramuraal!$J:$J,MATCH(B1287,Intramuraal!$A:$A,0))),IFERROR(IF(INDEX(GVS!$J:$J,MATCH(B1287,GVS!$A:$A,0))="","",INDEX(GVS!$J:$J,MATCH(B1287,GVS!$A:$A,0))),"")))</f>
        <v>Overig</v>
      </c>
      <c r="G1287" s="14" t="str">
        <f aca="false">IF(B1287="","",IFERROR(IF(INDEX(Intramuraal!$N:$N,MATCH(B1287,Intramuraal!$A:$A,0))="","",INDEX(Intramuraal!$N:$N,MATCH(B1287,Intramuraal!$A:$A,0))),IFERROR(IF(INDEX(GVS!$N:$N,MATCH(B1287,GVS!$A:$A,0))="","",INDEX(GVS!$N:$N,MATCH(B1287,GVS!$A:$A,0))),"")))</f>
        <v>Niet-oncologisch (zie Indicatie)</v>
      </c>
      <c r="H1287" s="14" t="str">
        <f aca="false">IF(B1287="","",IFERROR(IF(INDEX(Intramuraal!$O:$O,MATCH(B1287,Intramuraal!$A:$A,0))="","",INDEX(Intramuraal!$O:$O,MATCH(B1287,Intramuraal!$A:$A,0))),IFERROR(IF(INDEX(GVS!$O:$O,MATCH(B1287,GVS!$A:$A,0))="","",INDEX(GVS!$O:$O,MATCH(B1287,GVS!$A:$A,0))),"")))</f>
        <v>1e lijn</v>
      </c>
      <c r="I1287" s="14" t="s">
        <v>7532</v>
      </c>
      <c r="J1287" s="14" t="s">
        <v>7673</v>
      </c>
      <c r="K1287" s="16" t="s">
        <v>12406</v>
      </c>
      <c r="L1287" s="14" t="s">
        <v>7535</v>
      </c>
      <c r="M1287" s="14" t="s">
        <v>7536</v>
      </c>
      <c r="N1287" s="16" t="s">
        <v>12407</v>
      </c>
      <c r="O1287" s="14" t="s">
        <v>7607</v>
      </c>
      <c r="P1287" s="14" t="s">
        <v>12408</v>
      </c>
      <c r="Q1287" s="16"/>
      <c r="R1287" s="14" t="s">
        <v>12409</v>
      </c>
      <c r="S1287" s="14" t="s">
        <v>12397</v>
      </c>
      <c r="T1287" s="15" t="n">
        <v>46290</v>
      </c>
      <c r="U1287" s="14" t="s">
        <v>168</v>
      </c>
    </row>
    <row r="1288" customFormat="false" ht="79.5" hidden="false" customHeight="true" outlineLevel="0" collapsed="false">
      <c r="A1288" s="14" t="str">
        <f aca="false">IF(B1288="","","ARG-"&amp;TEXT(ROW()-1,"0000"))</f>
        <v>ARG-1287</v>
      </c>
      <c r="B1288" s="14" t="s">
        <v>5291</v>
      </c>
      <c r="C1288" s="14" t="str">
        <f aca="false">IF(B1288="","",IF(LEFT(B1288,3)="INT","Intramuraal",IF(LEFT(B1288,3)="GVS","GVS","")))</f>
        <v>GVS</v>
      </c>
      <c r="D1288" s="14" t="str">
        <f aca="false">IF(B1288="","",IFERROR(INDEX(Intramuraal!$F:$F,MATCH(B1288,Intramuraal!$A:$A,0)),IFERROR(INDEX(GVS!$F:$F,MATCH(B1288,GVS!$A:$A,0)),"onbekend ID")))</f>
        <v>volanesorsen (Waylivra®)</v>
      </c>
      <c r="E1288" s="15" t="n">
        <f aca="false">IF(B1288="","",IFERROR(IF(INDEX(Intramuraal!$C:$C,MATCH(B1288,Intramuraal!$A:$A,0))="","",INDEX(Intramuraal!$C:$C,MATCH(B1288,Intramuraal!$A:$A,0))),IFERROR(IF(INDEX(GVS!$C:$C,MATCH(B1288,GVS!$A:$A,0))="","",INDEX(GVS!$C:$C,MATCH(B1288,GVS!$A:$A,0))),"")))</f>
        <v>44574</v>
      </c>
      <c r="F1288" s="14" t="str">
        <f aca="false">IF(B1288="","",IFERROR(IF(INDEX(Intramuraal!$J:$J,MATCH(B1288,Intramuraal!$A:$A,0))="","",INDEX(Intramuraal!$J:$J,MATCH(B1288,Intramuraal!$A:$A,0))),IFERROR(IF(INDEX(GVS!$J:$J,MATCH(B1288,GVS!$A:$A,0))="","",INDEX(GVS!$J:$J,MATCH(B1288,GVS!$A:$A,0))),"")))</f>
        <v>Overig</v>
      </c>
      <c r="G1288" s="14" t="str">
        <f aca="false">IF(B1288="","",IFERROR(IF(INDEX(Intramuraal!$N:$N,MATCH(B1288,Intramuraal!$A:$A,0))="","",INDEX(Intramuraal!$N:$N,MATCH(B1288,Intramuraal!$A:$A,0))),IFERROR(IF(INDEX(GVS!$N:$N,MATCH(B1288,GVS!$A:$A,0))="","",INDEX(GVS!$N:$N,MATCH(B1288,GVS!$A:$A,0))),"")))</f>
        <v>Niet-oncologisch (zie Indicatie)</v>
      </c>
      <c r="H1288" s="14" t="str">
        <f aca="false">IF(B1288="","",IFERROR(IF(INDEX(Intramuraal!$O:$O,MATCH(B1288,Intramuraal!$A:$A,0))="","",INDEX(Intramuraal!$O:$O,MATCH(B1288,Intramuraal!$A:$A,0))),IFERROR(IF(INDEX(GVS!$O:$O,MATCH(B1288,GVS!$A:$A,0))="","",INDEX(GVS!$O:$O,MATCH(B1288,GVS!$A:$A,0))),"")))</f>
        <v>2e lijn</v>
      </c>
      <c r="I1288" s="14" t="s">
        <v>7532</v>
      </c>
      <c r="J1288" s="14" t="s">
        <v>7673</v>
      </c>
      <c r="K1288" s="16" t="s">
        <v>12410</v>
      </c>
      <c r="L1288" s="14" t="s">
        <v>7535</v>
      </c>
      <c r="M1288" s="14" t="s">
        <v>7536</v>
      </c>
      <c r="N1288" s="16" t="s">
        <v>12411</v>
      </c>
      <c r="O1288" s="14" t="s">
        <v>7633</v>
      </c>
      <c r="P1288" s="14" t="s">
        <v>12412</v>
      </c>
      <c r="Q1288" s="16"/>
      <c r="R1288" s="14" t="s">
        <v>12413</v>
      </c>
      <c r="S1288" s="14" t="s">
        <v>12397</v>
      </c>
      <c r="T1288" s="15" t="n">
        <v>46290</v>
      </c>
      <c r="U1288" s="14" t="s">
        <v>168</v>
      </c>
    </row>
    <row r="1289" customFormat="false" ht="79.5" hidden="false" customHeight="true" outlineLevel="0" collapsed="false">
      <c r="A1289" s="14" t="str">
        <f aca="false">IF(B1289="","","ARG-"&amp;TEXT(ROW()-1,"0000"))</f>
        <v>ARG-1288</v>
      </c>
      <c r="B1289" s="14" t="s">
        <v>5291</v>
      </c>
      <c r="C1289" s="14" t="str">
        <f aca="false">IF(B1289="","",IF(LEFT(B1289,3)="INT","Intramuraal",IF(LEFT(B1289,3)="GVS","GVS","")))</f>
        <v>GVS</v>
      </c>
      <c r="D1289" s="14" t="str">
        <f aca="false">IF(B1289="","",IFERROR(INDEX(Intramuraal!$F:$F,MATCH(B1289,Intramuraal!$A:$A,0)),IFERROR(INDEX(GVS!$F:$F,MATCH(B1289,GVS!$A:$A,0)),"onbekend ID")))</f>
        <v>volanesorsen (Waylivra®)</v>
      </c>
      <c r="E1289" s="15" t="n">
        <f aca="false">IF(B1289="","",IFERROR(IF(INDEX(Intramuraal!$C:$C,MATCH(B1289,Intramuraal!$A:$A,0))="","",INDEX(Intramuraal!$C:$C,MATCH(B1289,Intramuraal!$A:$A,0))),IFERROR(IF(INDEX(GVS!$C:$C,MATCH(B1289,GVS!$A:$A,0))="","",INDEX(GVS!$C:$C,MATCH(B1289,GVS!$A:$A,0))),"")))</f>
        <v>44574</v>
      </c>
      <c r="F1289" s="14" t="str">
        <f aca="false">IF(B1289="","",IFERROR(IF(INDEX(Intramuraal!$J:$J,MATCH(B1289,Intramuraal!$A:$A,0))="","",INDEX(Intramuraal!$J:$J,MATCH(B1289,Intramuraal!$A:$A,0))),IFERROR(IF(INDEX(GVS!$J:$J,MATCH(B1289,GVS!$A:$A,0))="","",INDEX(GVS!$J:$J,MATCH(B1289,GVS!$A:$A,0))),"")))</f>
        <v>Overig</v>
      </c>
      <c r="G1289" s="14" t="str">
        <f aca="false">IF(B1289="","",IFERROR(IF(INDEX(Intramuraal!$N:$N,MATCH(B1289,Intramuraal!$A:$A,0))="","",INDEX(Intramuraal!$N:$N,MATCH(B1289,Intramuraal!$A:$A,0))),IFERROR(IF(INDEX(GVS!$N:$N,MATCH(B1289,GVS!$A:$A,0))="","",INDEX(GVS!$N:$N,MATCH(B1289,GVS!$A:$A,0))),"")))</f>
        <v>Niet-oncologisch (zie Indicatie)</v>
      </c>
      <c r="H1289" s="14" t="str">
        <f aca="false">IF(B1289="","",IFERROR(IF(INDEX(Intramuraal!$O:$O,MATCH(B1289,Intramuraal!$A:$A,0))="","",INDEX(Intramuraal!$O:$O,MATCH(B1289,Intramuraal!$A:$A,0))),IFERROR(IF(INDEX(GVS!$O:$O,MATCH(B1289,GVS!$A:$A,0))="","",INDEX(GVS!$O:$O,MATCH(B1289,GVS!$A:$A,0))),"")))</f>
        <v>2e lijn</v>
      </c>
      <c r="I1289" s="14" t="s">
        <v>7580</v>
      </c>
      <c r="J1289" s="14" t="s">
        <v>7604</v>
      </c>
      <c r="K1289" s="16" t="s">
        <v>12414</v>
      </c>
      <c r="L1289" s="14" t="s">
        <v>7549</v>
      </c>
      <c r="M1289" s="14" t="s">
        <v>7536</v>
      </c>
      <c r="N1289" s="16" t="s">
        <v>12415</v>
      </c>
      <c r="O1289" s="14" t="s">
        <v>7607</v>
      </c>
      <c r="P1289" s="14" t="s">
        <v>12416</v>
      </c>
      <c r="Q1289" s="16"/>
      <c r="R1289" s="14" t="s">
        <v>12417</v>
      </c>
      <c r="S1289" s="14" t="s">
        <v>12397</v>
      </c>
      <c r="T1289" s="15" t="n">
        <v>46290</v>
      </c>
      <c r="U1289" s="14" t="s">
        <v>168</v>
      </c>
    </row>
    <row r="1290" customFormat="false" ht="90.75" hidden="false" customHeight="true" outlineLevel="0" collapsed="false">
      <c r="A1290" s="14" t="str">
        <f aca="false">IF(B1290="","","ARG-"&amp;TEXT(ROW()-1,"0000"))</f>
        <v>ARG-1289</v>
      </c>
      <c r="B1290" s="14" t="s">
        <v>5310</v>
      </c>
      <c r="C1290" s="14" t="str">
        <f aca="false">IF(B1290="","",IF(LEFT(B1290,3)="INT","Intramuraal",IF(LEFT(B1290,3)="GVS","GVS","")))</f>
        <v>GVS</v>
      </c>
      <c r="D1290" s="14" t="str">
        <f aca="false">IF(B1290="","",IFERROR(INDEX(Intramuraal!$F:$F,MATCH(B1290,Intramuraal!$A:$A,0)),IFERROR(INDEX(GVS!$F:$F,MATCH(B1290,GVS!$A:$A,0)),"onbekend ID")))</f>
        <v>ofatumumab (Kesimpta®)</v>
      </c>
      <c r="E1290" s="15" t="n">
        <f aca="false">IF(B1290="","",IFERROR(IF(INDEX(Intramuraal!$C:$C,MATCH(B1290,Intramuraal!$A:$A,0))="","",INDEX(Intramuraal!$C:$C,MATCH(B1290,Intramuraal!$A:$A,0))),IFERROR(IF(INDEX(GVS!$C:$C,MATCH(B1290,GVS!$A:$A,0))="","",INDEX(GVS!$C:$C,MATCH(B1290,GVS!$A:$A,0))),"")))</f>
        <v>44602</v>
      </c>
      <c r="F1290" s="14" t="str">
        <f aca="false">IF(B1290="","",IFERROR(IF(INDEX(Intramuraal!$J:$J,MATCH(B1290,Intramuraal!$A:$A,0))="","",INDEX(Intramuraal!$J:$J,MATCH(B1290,Intramuraal!$A:$A,0))),IFERROR(IF(INDEX(GVS!$J:$J,MATCH(B1290,GVS!$A:$A,0))="","",INDEX(GVS!$J:$J,MATCH(B1290,GVS!$A:$A,0))),"")))</f>
        <v>Overig</v>
      </c>
      <c r="G1290" s="14" t="str">
        <f aca="false">IF(B1290="","",IFERROR(IF(INDEX(Intramuraal!$N:$N,MATCH(B1290,Intramuraal!$A:$A,0))="","",INDEX(Intramuraal!$N:$N,MATCH(B1290,Intramuraal!$A:$A,0))),IFERROR(IF(INDEX(GVS!$N:$N,MATCH(B1290,GVS!$A:$A,0))="","",INDEX(GVS!$N:$N,MATCH(B1290,GVS!$A:$A,0))),"")))</f>
        <v>Niet-oncologisch (zie Indicatie)</v>
      </c>
      <c r="H1290" s="14" t="str">
        <f aca="false">IF(B1290="","",IFERROR(IF(INDEX(Intramuraal!$O:$O,MATCH(B1290,Intramuraal!$A:$A,0))="","",INDEX(Intramuraal!$O:$O,MATCH(B1290,Intramuraal!$A:$A,0))),IFERROR(IF(INDEX(GVS!$O:$O,MATCH(B1290,GVS!$A:$A,0))="","",INDEX(GVS!$O:$O,MATCH(B1290,GVS!$A:$A,0))),"")))</f>
        <v>2e lijn</v>
      </c>
      <c r="I1290" s="14" t="s">
        <v>7532</v>
      </c>
      <c r="J1290" s="14" t="s">
        <v>7533</v>
      </c>
      <c r="K1290" s="16" t="s">
        <v>12418</v>
      </c>
      <c r="L1290" s="14" t="s">
        <v>7535</v>
      </c>
      <c r="M1290" s="14" t="s">
        <v>7536</v>
      </c>
      <c r="N1290" s="16" t="s">
        <v>12419</v>
      </c>
      <c r="O1290" s="14" t="s">
        <v>7633</v>
      </c>
      <c r="P1290" s="14" t="s">
        <v>12420</v>
      </c>
      <c r="Q1290" s="16"/>
      <c r="R1290" s="14" t="s">
        <v>12421</v>
      </c>
      <c r="S1290" s="14" t="s">
        <v>12397</v>
      </c>
      <c r="T1290" s="15" t="n">
        <v>46290</v>
      </c>
      <c r="U1290" s="14" t="s">
        <v>168</v>
      </c>
    </row>
    <row r="1291" customFormat="false" ht="79.5" hidden="false" customHeight="true" outlineLevel="0" collapsed="false">
      <c r="A1291" s="14" t="str">
        <f aca="false">IF(B1291="","","ARG-"&amp;TEXT(ROW()-1,"0000"))</f>
        <v>ARG-1290</v>
      </c>
      <c r="B1291" s="14" t="s">
        <v>5326</v>
      </c>
      <c r="C1291" s="14" t="str">
        <f aca="false">IF(B1291="","",IF(LEFT(B1291,3)="INT","Intramuraal",IF(LEFT(B1291,3)="GVS","GVS","")))</f>
        <v>GVS</v>
      </c>
      <c r="D1291" s="14" t="str">
        <f aca="false">IF(B1291="","",IFERROR(INDEX(Intramuraal!$F:$F,MATCH(B1291,Intramuraal!$A:$A,0)),IFERROR(INDEX(GVS!$F:$F,MATCH(B1291,GVS!$A:$A,0)),"onbekend ID")))</f>
        <v>cenobamaat (Ontozry®)</v>
      </c>
      <c r="E1291" s="15" t="n">
        <f aca="false">IF(B1291="","",IFERROR(IF(INDEX(Intramuraal!$C:$C,MATCH(B1291,Intramuraal!$A:$A,0))="","",INDEX(Intramuraal!$C:$C,MATCH(B1291,Intramuraal!$A:$A,0))),IFERROR(IF(INDEX(GVS!$C:$C,MATCH(B1291,GVS!$A:$A,0))="","",INDEX(GVS!$C:$C,MATCH(B1291,GVS!$A:$A,0))),"")))</f>
        <v>44614</v>
      </c>
      <c r="F1291" s="14" t="str">
        <f aca="false">IF(B1291="","",IFERROR(IF(INDEX(Intramuraal!$J:$J,MATCH(B1291,Intramuraal!$A:$A,0))="","",INDEX(Intramuraal!$J:$J,MATCH(B1291,Intramuraal!$A:$A,0))),IFERROR(IF(INDEX(GVS!$J:$J,MATCH(B1291,GVS!$A:$A,0))="","",INDEX(GVS!$J:$J,MATCH(B1291,GVS!$A:$A,0))),"")))</f>
        <v>Neurologie</v>
      </c>
      <c r="G1291" s="14" t="str">
        <f aca="false">IF(B1291="","",IFERROR(IF(INDEX(Intramuraal!$N:$N,MATCH(B1291,Intramuraal!$A:$A,0))="","",INDEX(Intramuraal!$N:$N,MATCH(B1291,Intramuraal!$A:$A,0))),IFERROR(IF(INDEX(GVS!$N:$N,MATCH(B1291,GVS!$A:$A,0))="","",INDEX(GVS!$N:$N,MATCH(B1291,GVS!$A:$A,0))),"")))</f>
        <v>Niet-oncologisch (zie Indicatie)</v>
      </c>
      <c r="H1291" s="14" t="str">
        <f aca="false">IF(B1291="","",IFERROR(IF(INDEX(Intramuraal!$O:$O,MATCH(B1291,Intramuraal!$A:$A,0))="","",INDEX(Intramuraal!$O:$O,MATCH(B1291,Intramuraal!$A:$A,0))),IFERROR(IF(INDEX(GVS!$O:$O,MATCH(B1291,GVS!$A:$A,0))="","",INDEX(GVS!$O:$O,MATCH(B1291,GVS!$A:$A,0))),"")))</f>
        <v>3e lijn of later</v>
      </c>
      <c r="I1291" s="14" t="s">
        <v>7532</v>
      </c>
      <c r="J1291" s="14" t="s">
        <v>7533</v>
      </c>
      <c r="K1291" s="16" t="s">
        <v>12422</v>
      </c>
      <c r="L1291" s="14" t="s">
        <v>7549</v>
      </c>
      <c r="M1291" s="14" t="s">
        <v>7536</v>
      </c>
      <c r="N1291" s="16" t="s">
        <v>12423</v>
      </c>
      <c r="O1291" s="14" t="s">
        <v>7633</v>
      </c>
      <c r="P1291" s="14" t="s">
        <v>12424</v>
      </c>
      <c r="Q1291" s="16"/>
      <c r="R1291" s="14" t="s">
        <v>12425</v>
      </c>
      <c r="S1291" s="14" t="s">
        <v>12426</v>
      </c>
      <c r="T1291" s="15" t="n">
        <v>46290</v>
      </c>
      <c r="U1291" s="14" t="s">
        <v>168</v>
      </c>
    </row>
    <row r="1292" customFormat="false" ht="90.75" hidden="false" customHeight="true" outlineLevel="0" collapsed="false">
      <c r="A1292" s="14" t="str">
        <f aca="false">IF(B1292="","","ARG-"&amp;TEXT(ROW()-1,"0000"))</f>
        <v>ARG-1291</v>
      </c>
      <c r="B1292" s="14" t="s">
        <v>5342</v>
      </c>
      <c r="C1292" s="14" t="str">
        <f aca="false">IF(B1292="","",IF(LEFT(B1292,3)="INT","Intramuraal",IF(LEFT(B1292,3)="GVS","GVS","")))</f>
        <v>GVS</v>
      </c>
      <c r="D1292" s="14" t="str">
        <f aca="false">IF(B1292="","",IFERROR(INDEX(Intramuraal!$F:$F,MATCH(B1292,Intramuraal!$A:$A,0)),IFERROR(INDEX(GVS!$F:$F,MATCH(B1292,GVS!$A:$A,0)),"onbekend ID")))</f>
        <v>liraglutide (Saxenda®)</v>
      </c>
      <c r="E1292" s="15" t="n">
        <f aca="false">IF(B1292="","",IFERROR(IF(INDEX(Intramuraal!$C:$C,MATCH(B1292,Intramuraal!$A:$A,0))="","",INDEX(Intramuraal!$C:$C,MATCH(B1292,Intramuraal!$A:$A,0))),IFERROR(IF(INDEX(GVS!$C:$C,MATCH(B1292,GVS!$A:$A,0))="","",INDEX(GVS!$C:$C,MATCH(B1292,GVS!$A:$A,0))),"")))</f>
        <v>44616</v>
      </c>
      <c r="F1292" s="14" t="str">
        <f aca="false">IF(B1292="","",IFERROR(IF(INDEX(Intramuraal!$J:$J,MATCH(B1292,Intramuraal!$A:$A,0))="","",INDEX(Intramuraal!$J:$J,MATCH(B1292,Intramuraal!$A:$A,0))),IFERROR(IF(INDEX(GVS!$J:$J,MATCH(B1292,GVS!$A:$A,0))="","",INDEX(GVS!$J:$J,MATCH(B1292,GVS!$A:$A,0))),"")))</f>
        <v>Stofwisseling / endocrinologie / zeldzaam</v>
      </c>
      <c r="G1292" s="14" t="str">
        <f aca="false">IF(B1292="","",IFERROR(IF(INDEX(Intramuraal!$N:$N,MATCH(B1292,Intramuraal!$A:$A,0))="","",INDEX(Intramuraal!$N:$N,MATCH(B1292,Intramuraal!$A:$A,0))),IFERROR(IF(INDEX(GVS!$N:$N,MATCH(B1292,GVS!$A:$A,0))="","",INDEX(GVS!$N:$N,MATCH(B1292,GVS!$A:$A,0))),"")))</f>
        <v>Niet-oncologisch (zie Indicatie)</v>
      </c>
      <c r="H1292" s="14" t="str">
        <f aca="false">IF(B1292="","",IFERROR(IF(INDEX(Intramuraal!$O:$O,MATCH(B1292,Intramuraal!$A:$A,0))="","",INDEX(Intramuraal!$O:$O,MATCH(B1292,Intramuraal!$A:$A,0))),IFERROR(IF(INDEX(GVS!$O:$O,MATCH(B1292,GVS!$A:$A,0))="","",INDEX(GVS!$O:$O,MATCH(B1292,GVS!$A:$A,0))),"")))</f>
        <v>2e lijn</v>
      </c>
      <c r="I1292" s="14" t="s">
        <v>7532</v>
      </c>
      <c r="J1292" s="14" t="s">
        <v>7678</v>
      </c>
      <c r="K1292" s="16" t="s">
        <v>12427</v>
      </c>
      <c r="L1292" s="14" t="s">
        <v>7549</v>
      </c>
      <c r="M1292" s="14" t="s">
        <v>7536</v>
      </c>
      <c r="N1292" s="16" t="s">
        <v>12428</v>
      </c>
      <c r="O1292" s="14" t="s">
        <v>7633</v>
      </c>
      <c r="P1292" s="14" t="s">
        <v>12429</v>
      </c>
      <c r="Q1292" s="16"/>
      <c r="R1292" s="14" t="s">
        <v>12430</v>
      </c>
      <c r="S1292" s="14" t="s">
        <v>12426</v>
      </c>
      <c r="T1292" s="15" t="n">
        <v>46290</v>
      </c>
      <c r="U1292" s="14" t="s">
        <v>168</v>
      </c>
    </row>
    <row r="1293" customFormat="false" ht="68.25" hidden="false" customHeight="true" outlineLevel="0" collapsed="false">
      <c r="A1293" s="14" t="str">
        <f aca="false">IF(B1293="","","ARG-"&amp;TEXT(ROW()-1,"0000"))</f>
        <v>ARG-1292</v>
      </c>
      <c r="B1293" s="14" t="s">
        <v>5373</v>
      </c>
      <c r="C1293" s="14" t="str">
        <f aca="false">IF(B1293="","",IF(LEFT(B1293,3)="INT","Intramuraal",IF(LEFT(B1293,3)="GVS","GVS","")))</f>
        <v>GVS</v>
      </c>
      <c r="D1293" s="14" t="str">
        <f aca="false">IF(B1293="","",IFERROR(INDEX(Intramuraal!$F:$F,MATCH(B1293,Intramuraal!$A:$A,0)),IFERROR(INDEX(GVS!$F:$F,MATCH(B1293,GVS!$A:$A,0)),"onbekend ID")))</f>
        <v>uitbreiding bijlage 2-voorwaarden elexacaftor/tezacaftor/ivacaftor (Kaftrio®) in combinatie met ivacaftor (Kalydeco®)</v>
      </c>
      <c r="E1293" s="15" t="n">
        <f aca="false">IF(B1293="","",IFERROR(IF(INDEX(Intramuraal!$C:$C,MATCH(B1293,Intramuraal!$A:$A,0))="","",INDEX(Intramuraal!$C:$C,MATCH(B1293,Intramuraal!$A:$A,0))),IFERROR(IF(INDEX(GVS!$C:$C,MATCH(B1293,GVS!$A:$A,0))="","",INDEX(GVS!$C:$C,MATCH(B1293,GVS!$A:$A,0))),"")))</f>
        <v>44642</v>
      </c>
      <c r="F1293" s="14" t="str">
        <f aca="false">IF(B1293="","",IFERROR(IF(INDEX(Intramuraal!$J:$J,MATCH(B1293,Intramuraal!$A:$A,0))="","",INDEX(Intramuraal!$J:$J,MATCH(B1293,Intramuraal!$A:$A,0))),IFERROR(IF(INDEX(GVS!$J:$J,MATCH(B1293,GVS!$A:$A,0))="","",INDEX(GVS!$J:$J,MATCH(B1293,GVS!$A:$A,0))),"")))</f>
        <v>Overig</v>
      </c>
      <c r="G1293" s="14" t="str">
        <f aca="false">IF(B1293="","",IFERROR(IF(INDEX(Intramuraal!$N:$N,MATCH(B1293,Intramuraal!$A:$A,0))="","",INDEX(Intramuraal!$N:$N,MATCH(B1293,Intramuraal!$A:$A,0))),IFERROR(IF(INDEX(GVS!$N:$N,MATCH(B1293,GVS!$A:$A,0))="","",INDEX(GVS!$N:$N,MATCH(B1293,GVS!$A:$A,0))),"")))</f>
        <v>Niet-oncologisch (zie Indicatie)</v>
      </c>
      <c r="H1293" s="14" t="str">
        <f aca="false">IF(B1293="","",IFERROR(IF(INDEX(Intramuraal!$O:$O,MATCH(B1293,Intramuraal!$A:$A,0))="","",INDEX(Intramuraal!$O:$O,MATCH(B1293,Intramuraal!$A:$A,0))),IFERROR(IF(INDEX(GVS!$O:$O,MATCH(B1293,GVS!$A:$A,0))="","",INDEX(GVS!$O:$O,MATCH(B1293,GVS!$A:$A,0))),"")))</f>
        <v>1e lijn</v>
      </c>
      <c r="I1293" s="14" t="s">
        <v>7580</v>
      </c>
      <c r="J1293" s="14" t="s">
        <v>7604</v>
      </c>
      <c r="K1293" s="16" t="s">
        <v>12431</v>
      </c>
      <c r="L1293" s="14" t="s">
        <v>7566</v>
      </c>
      <c r="M1293" s="14" t="s">
        <v>7536</v>
      </c>
      <c r="N1293" s="16" t="s">
        <v>12432</v>
      </c>
      <c r="O1293" s="14" t="s">
        <v>7607</v>
      </c>
      <c r="P1293" s="14" t="s">
        <v>12433</v>
      </c>
      <c r="Q1293" s="16"/>
      <c r="R1293" s="14" t="s">
        <v>12434</v>
      </c>
      <c r="S1293" s="14" t="s">
        <v>12426</v>
      </c>
      <c r="T1293" s="15" t="n">
        <v>46290</v>
      </c>
      <c r="U1293" s="14" t="s">
        <v>168</v>
      </c>
    </row>
    <row r="1294" customFormat="false" ht="79.5" hidden="false" customHeight="true" outlineLevel="0" collapsed="false">
      <c r="A1294" s="14" t="str">
        <f aca="false">IF(B1294="","","ARG-"&amp;TEXT(ROW()-1,"0000"))</f>
        <v>ARG-1293</v>
      </c>
      <c r="B1294" s="14" t="s">
        <v>5373</v>
      </c>
      <c r="C1294" s="14" t="str">
        <f aca="false">IF(B1294="","",IF(LEFT(B1294,3)="INT","Intramuraal",IF(LEFT(B1294,3)="GVS","GVS","")))</f>
        <v>GVS</v>
      </c>
      <c r="D1294" s="14" t="str">
        <f aca="false">IF(B1294="","",IFERROR(INDEX(Intramuraal!$F:$F,MATCH(B1294,Intramuraal!$A:$A,0)),IFERROR(INDEX(GVS!$F:$F,MATCH(B1294,GVS!$A:$A,0)),"onbekend ID")))</f>
        <v>uitbreiding bijlage 2-voorwaarden elexacaftor/tezacaftor/ivacaftor (Kaftrio®) in combinatie met ivacaftor (Kalydeco®)</v>
      </c>
      <c r="E1294" s="15" t="n">
        <f aca="false">IF(B1294="","",IFERROR(IF(INDEX(Intramuraal!$C:$C,MATCH(B1294,Intramuraal!$A:$A,0))="","",INDEX(Intramuraal!$C:$C,MATCH(B1294,Intramuraal!$A:$A,0))),IFERROR(IF(INDEX(GVS!$C:$C,MATCH(B1294,GVS!$A:$A,0))="","",INDEX(GVS!$C:$C,MATCH(B1294,GVS!$A:$A,0))),"")))</f>
        <v>44642</v>
      </c>
      <c r="F1294" s="14" t="str">
        <f aca="false">IF(B1294="","",IFERROR(IF(INDEX(Intramuraal!$J:$J,MATCH(B1294,Intramuraal!$A:$A,0))="","",INDEX(Intramuraal!$J:$J,MATCH(B1294,Intramuraal!$A:$A,0))),IFERROR(IF(INDEX(GVS!$J:$J,MATCH(B1294,GVS!$A:$A,0))="","",INDEX(GVS!$J:$J,MATCH(B1294,GVS!$A:$A,0))),"")))</f>
        <v>Overig</v>
      </c>
      <c r="G1294" s="14" t="str">
        <f aca="false">IF(B1294="","",IFERROR(IF(INDEX(Intramuraal!$N:$N,MATCH(B1294,Intramuraal!$A:$A,0))="","",INDEX(Intramuraal!$N:$N,MATCH(B1294,Intramuraal!$A:$A,0))),IFERROR(IF(INDEX(GVS!$N:$N,MATCH(B1294,GVS!$A:$A,0))="","",INDEX(GVS!$N:$N,MATCH(B1294,GVS!$A:$A,0))),"")))</f>
        <v>Niet-oncologisch (zie Indicatie)</v>
      </c>
      <c r="H1294" s="14" t="str">
        <f aca="false">IF(B1294="","",IFERROR(IF(INDEX(Intramuraal!$O:$O,MATCH(B1294,Intramuraal!$A:$A,0))="","",INDEX(Intramuraal!$O:$O,MATCH(B1294,Intramuraal!$A:$A,0))),IFERROR(IF(INDEX(GVS!$O:$O,MATCH(B1294,GVS!$A:$A,0))="","",INDEX(GVS!$O:$O,MATCH(B1294,GVS!$A:$A,0))),"")))</f>
        <v>1e lijn</v>
      </c>
      <c r="I1294" s="14" t="s">
        <v>7532</v>
      </c>
      <c r="J1294" s="14" t="s">
        <v>7599</v>
      </c>
      <c r="K1294" s="16" t="s">
        <v>12435</v>
      </c>
      <c r="L1294" s="14" t="s">
        <v>7549</v>
      </c>
      <c r="M1294" s="14" t="s">
        <v>7543</v>
      </c>
      <c r="N1294" s="16" t="s">
        <v>12436</v>
      </c>
      <c r="O1294" s="14" t="s">
        <v>7633</v>
      </c>
      <c r="P1294" s="14" t="s">
        <v>12437</v>
      </c>
      <c r="Q1294" s="16"/>
      <c r="R1294" s="14" t="s">
        <v>12438</v>
      </c>
      <c r="S1294" s="14" t="s">
        <v>12426</v>
      </c>
      <c r="T1294" s="15" t="n">
        <v>46290</v>
      </c>
      <c r="U1294" s="14" t="s">
        <v>168</v>
      </c>
    </row>
    <row r="1295" customFormat="false" ht="90.75" hidden="false" customHeight="true" outlineLevel="0" collapsed="false">
      <c r="A1295" s="14" t="str">
        <f aca="false">IF(B1295="","","ARG-"&amp;TEXT(ROW()-1,"0000"))</f>
        <v>ARG-1294</v>
      </c>
      <c r="B1295" s="14" t="s">
        <v>5390</v>
      </c>
      <c r="C1295" s="14" t="str">
        <f aca="false">IF(B1295="","",IF(LEFT(B1295,3)="INT","Intramuraal",IF(LEFT(B1295,3)="GVS","GVS","")))</f>
        <v>GVS</v>
      </c>
      <c r="D1295" s="14" t="str">
        <f aca="false">IF(B1295="","",IFERROR(INDEX(Intramuraal!$F:$F,MATCH(B1295,Intramuraal!$A:$A,0)),IFERROR(INDEX(GVS!$F:$F,MATCH(B1295,GVS!$A:$A,0)),"onbekend ID")))</f>
        <v>uitbreiding bijlage 2-voorwaarden dapagliflozine (Forxiga®)</v>
      </c>
      <c r="E1295" s="15" t="n">
        <f aca="false">IF(B1295="","",IFERROR(IF(INDEX(Intramuraal!$C:$C,MATCH(B1295,Intramuraal!$A:$A,0))="","",INDEX(Intramuraal!$C:$C,MATCH(B1295,Intramuraal!$A:$A,0))),IFERROR(IF(INDEX(GVS!$C:$C,MATCH(B1295,GVS!$A:$A,0))="","",INDEX(GVS!$C:$C,MATCH(B1295,GVS!$A:$A,0))),"")))</f>
        <v>44648</v>
      </c>
      <c r="F1295" s="14" t="str">
        <f aca="false">IF(B1295="","",IFERROR(IF(INDEX(Intramuraal!$J:$J,MATCH(B1295,Intramuraal!$A:$A,0))="","",INDEX(Intramuraal!$J:$J,MATCH(B1295,Intramuraal!$A:$A,0))),IFERROR(IF(INDEX(GVS!$J:$J,MATCH(B1295,GVS!$A:$A,0))="","",INDEX(GVS!$J:$J,MATCH(B1295,GVS!$A:$A,0))),"")))</f>
        <v>Overig</v>
      </c>
      <c r="G1295" s="14" t="str">
        <f aca="false">IF(B1295="","",IFERROR(IF(INDEX(Intramuraal!$N:$N,MATCH(B1295,Intramuraal!$A:$A,0))="","",INDEX(Intramuraal!$N:$N,MATCH(B1295,Intramuraal!$A:$A,0))),IFERROR(IF(INDEX(GVS!$N:$N,MATCH(B1295,GVS!$A:$A,0))="","",INDEX(GVS!$N:$N,MATCH(B1295,GVS!$A:$A,0))),"")))</f>
        <v>Niet-oncologisch (zie Indicatie)</v>
      </c>
      <c r="H1295" s="14" t="str">
        <f aca="false">IF(B1295="","",IFERROR(IF(INDEX(Intramuraal!$O:$O,MATCH(B1295,Intramuraal!$A:$A,0))="","",INDEX(Intramuraal!$O:$O,MATCH(B1295,Intramuraal!$A:$A,0))),IFERROR(IF(INDEX(GVS!$O:$O,MATCH(B1295,GVS!$A:$A,0))="","",INDEX(GVS!$O:$O,MATCH(B1295,GVS!$A:$A,0))),"")))</f>
        <v>2e lijn</v>
      </c>
      <c r="I1295" s="14" t="s">
        <v>7532</v>
      </c>
      <c r="J1295" s="14" t="s">
        <v>7599</v>
      </c>
      <c r="K1295" s="16" t="s">
        <v>12439</v>
      </c>
      <c r="L1295" s="14" t="s">
        <v>7535</v>
      </c>
      <c r="M1295" s="14" t="s">
        <v>7536</v>
      </c>
      <c r="N1295" s="16" t="s">
        <v>12440</v>
      </c>
      <c r="O1295" s="14" t="s">
        <v>7633</v>
      </c>
      <c r="P1295" s="14" t="s">
        <v>12441</v>
      </c>
      <c r="Q1295" s="16"/>
      <c r="R1295" s="14" t="s">
        <v>12442</v>
      </c>
      <c r="S1295" s="14" t="s">
        <v>12426</v>
      </c>
      <c r="T1295" s="15" t="n">
        <v>46290</v>
      </c>
      <c r="U1295" s="14" t="s">
        <v>168</v>
      </c>
    </row>
    <row r="1296" customFormat="false" ht="79.5" hidden="false" customHeight="true" outlineLevel="0" collapsed="false">
      <c r="A1296" s="14" t="str">
        <f aca="false">IF(B1296="","","ARG-"&amp;TEXT(ROW()-1,"0000"))</f>
        <v>ARG-1295</v>
      </c>
      <c r="B1296" s="14" t="s">
        <v>5390</v>
      </c>
      <c r="C1296" s="14" t="str">
        <f aca="false">IF(B1296="","",IF(LEFT(B1296,3)="INT","Intramuraal",IF(LEFT(B1296,3)="GVS","GVS","")))</f>
        <v>GVS</v>
      </c>
      <c r="D1296" s="14" t="str">
        <f aca="false">IF(B1296="","",IFERROR(INDEX(Intramuraal!$F:$F,MATCH(B1296,Intramuraal!$A:$A,0)),IFERROR(INDEX(GVS!$F:$F,MATCH(B1296,GVS!$A:$A,0)),"onbekend ID")))</f>
        <v>uitbreiding bijlage 2-voorwaarden dapagliflozine (Forxiga®)</v>
      </c>
      <c r="E1296" s="15" t="n">
        <f aca="false">IF(B1296="","",IFERROR(IF(INDEX(Intramuraal!$C:$C,MATCH(B1296,Intramuraal!$A:$A,0))="","",INDEX(Intramuraal!$C:$C,MATCH(B1296,Intramuraal!$A:$A,0))),IFERROR(IF(INDEX(GVS!$C:$C,MATCH(B1296,GVS!$A:$A,0))="","",INDEX(GVS!$C:$C,MATCH(B1296,GVS!$A:$A,0))),"")))</f>
        <v>44648</v>
      </c>
      <c r="F1296" s="14" t="str">
        <f aca="false">IF(B1296="","",IFERROR(IF(INDEX(Intramuraal!$J:$J,MATCH(B1296,Intramuraal!$A:$A,0))="","",INDEX(Intramuraal!$J:$J,MATCH(B1296,Intramuraal!$A:$A,0))),IFERROR(IF(INDEX(GVS!$J:$J,MATCH(B1296,GVS!$A:$A,0))="","",INDEX(GVS!$J:$J,MATCH(B1296,GVS!$A:$A,0))),"")))</f>
        <v>Overig</v>
      </c>
      <c r="G1296" s="14" t="str">
        <f aca="false">IF(B1296="","",IFERROR(IF(INDEX(Intramuraal!$N:$N,MATCH(B1296,Intramuraal!$A:$A,0))="","",INDEX(Intramuraal!$N:$N,MATCH(B1296,Intramuraal!$A:$A,0))),IFERROR(IF(INDEX(GVS!$N:$N,MATCH(B1296,GVS!$A:$A,0))="","",INDEX(GVS!$N:$N,MATCH(B1296,GVS!$A:$A,0))),"")))</f>
        <v>Niet-oncologisch (zie Indicatie)</v>
      </c>
      <c r="H1296" s="14" t="str">
        <f aca="false">IF(B1296="","",IFERROR(IF(INDEX(Intramuraal!$O:$O,MATCH(B1296,Intramuraal!$A:$A,0))="","",INDEX(Intramuraal!$O:$O,MATCH(B1296,Intramuraal!$A:$A,0))),IFERROR(IF(INDEX(GVS!$O:$O,MATCH(B1296,GVS!$A:$A,0))="","",INDEX(GVS!$O:$O,MATCH(B1296,GVS!$A:$A,0))),"")))</f>
        <v>2e lijn</v>
      </c>
      <c r="I1296" s="14" t="s">
        <v>7580</v>
      </c>
      <c r="J1296" s="14" t="s">
        <v>7604</v>
      </c>
      <c r="K1296" s="16" t="s">
        <v>12443</v>
      </c>
      <c r="L1296" s="14" t="s">
        <v>7535</v>
      </c>
      <c r="M1296" s="14" t="s">
        <v>7536</v>
      </c>
      <c r="N1296" s="16" t="s">
        <v>12444</v>
      </c>
      <c r="O1296" s="14" t="s">
        <v>7784</v>
      </c>
      <c r="P1296" s="14" t="s">
        <v>12445</v>
      </c>
      <c r="Q1296" s="16"/>
      <c r="R1296" s="14" t="s">
        <v>12446</v>
      </c>
      <c r="S1296" s="14" t="s">
        <v>12426</v>
      </c>
      <c r="T1296" s="15" t="n">
        <v>46290</v>
      </c>
      <c r="U1296" s="14" t="s">
        <v>168</v>
      </c>
    </row>
    <row r="1297" customFormat="false" ht="90.75" hidden="false" customHeight="true" outlineLevel="0" collapsed="false">
      <c r="A1297" s="14" t="str">
        <f aca="false">IF(B1297="","","ARG-"&amp;TEXT(ROW()-1,"0000"))</f>
        <v>ARG-1296</v>
      </c>
      <c r="B1297" s="14" t="s">
        <v>5408</v>
      </c>
      <c r="C1297" s="14" t="str">
        <f aca="false">IF(B1297="","",IF(LEFT(B1297,3)="INT","Intramuraal",IF(LEFT(B1297,3)="GVS","GVS","")))</f>
        <v>GVS</v>
      </c>
      <c r="D1297" s="14" t="str">
        <f aca="false">IF(B1297="","",IFERROR(INDEX(Intramuraal!$F:$F,MATCH(B1297,Intramuraal!$A:$A,0)),IFERROR(INDEX(GVS!$F:$F,MATCH(B1297,GVS!$A:$A,0)),"onbekend ID")))</f>
        <v>finerenon (Kerendia®)</v>
      </c>
      <c r="E1297" s="15" t="n">
        <f aca="false">IF(B1297="","",IFERROR(IF(INDEX(Intramuraal!$C:$C,MATCH(B1297,Intramuraal!$A:$A,0))="","",INDEX(Intramuraal!$C:$C,MATCH(B1297,Intramuraal!$A:$A,0))),IFERROR(IF(INDEX(GVS!$C:$C,MATCH(B1297,GVS!$A:$A,0))="","",INDEX(GVS!$C:$C,MATCH(B1297,GVS!$A:$A,0))),"")))</f>
        <v>44655</v>
      </c>
      <c r="F1297" s="14" t="str">
        <f aca="false">IF(B1297="","",IFERROR(IF(INDEX(Intramuraal!$J:$J,MATCH(B1297,Intramuraal!$A:$A,0))="","",INDEX(Intramuraal!$J:$J,MATCH(B1297,Intramuraal!$A:$A,0))),IFERROR(IF(INDEX(GVS!$J:$J,MATCH(B1297,GVS!$A:$A,0))="","",INDEX(GVS!$J:$J,MATCH(B1297,GVS!$A:$A,0))),"")))</f>
        <v>Stofwisseling / endocrinologie / zeldzaam</v>
      </c>
      <c r="G1297" s="14" t="str">
        <f aca="false">IF(B1297="","",IFERROR(IF(INDEX(Intramuraal!$N:$N,MATCH(B1297,Intramuraal!$A:$A,0))="","",INDEX(Intramuraal!$N:$N,MATCH(B1297,Intramuraal!$A:$A,0))),IFERROR(IF(INDEX(GVS!$N:$N,MATCH(B1297,GVS!$A:$A,0))="","",INDEX(GVS!$N:$N,MATCH(B1297,GVS!$A:$A,0))),"")))</f>
        <v>Niet-oncologisch (zie Indicatie)</v>
      </c>
      <c r="H1297" s="14" t="str">
        <f aca="false">IF(B1297="","",IFERROR(IF(INDEX(Intramuraal!$O:$O,MATCH(B1297,Intramuraal!$A:$A,0))="","",INDEX(Intramuraal!$O:$O,MATCH(B1297,Intramuraal!$A:$A,0))),IFERROR(IF(INDEX(GVS!$O:$O,MATCH(B1297,GVS!$A:$A,0))="","",INDEX(GVS!$O:$O,MATCH(B1297,GVS!$A:$A,0))),"")))</f>
        <v>3e lijn of later</v>
      </c>
      <c r="I1297" s="14" t="s">
        <v>7532</v>
      </c>
      <c r="J1297" s="14" t="s">
        <v>7678</v>
      </c>
      <c r="K1297" s="16" t="s">
        <v>12447</v>
      </c>
      <c r="L1297" s="14" t="s">
        <v>7535</v>
      </c>
      <c r="M1297" s="14" t="s">
        <v>7536</v>
      </c>
      <c r="N1297" s="16" t="s">
        <v>12448</v>
      </c>
      <c r="O1297" s="14" t="s">
        <v>7633</v>
      </c>
      <c r="P1297" s="14" t="s">
        <v>12449</v>
      </c>
      <c r="Q1297" s="16"/>
      <c r="R1297" s="14" t="s">
        <v>12450</v>
      </c>
      <c r="S1297" s="14" t="s">
        <v>12426</v>
      </c>
      <c r="T1297" s="15" t="n">
        <v>46290</v>
      </c>
      <c r="U1297" s="14" t="s">
        <v>168</v>
      </c>
    </row>
    <row r="1298" customFormat="false" ht="90.75" hidden="false" customHeight="true" outlineLevel="0" collapsed="false">
      <c r="A1298" s="14" t="str">
        <f aca="false">IF(B1298="","","ARG-"&amp;TEXT(ROW()-1,"0000"))</f>
        <v>ARG-1297</v>
      </c>
      <c r="B1298" s="14" t="s">
        <v>5446</v>
      </c>
      <c r="C1298" s="14" t="str">
        <f aca="false">IF(B1298="","",IF(LEFT(B1298,3)="INT","Intramuraal",IF(LEFT(B1298,3)="GVS","GVS","")))</f>
        <v>GVS</v>
      </c>
      <c r="D1298" s="14" t="str">
        <f aca="false">IF(B1298="","",IFERROR(INDEX(Intramuraal!$F:$F,MATCH(B1298,Intramuraal!$A:$A,0)),IFERROR(INDEX(GVS!$F:$F,MATCH(B1298,GVS!$A:$A,0)),"onbekend ID")))</f>
        <v>ivermectine (Stromectol®)</v>
      </c>
      <c r="E1298" s="15" t="n">
        <f aca="false">IF(B1298="","",IFERROR(IF(INDEX(Intramuraal!$C:$C,MATCH(B1298,Intramuraal!$A:$A,0))="","",INDEX(Intramuraal!$C:$C,MATCH(B1298,Intramuraal!$A:$A,0))),IFERROR(IF(INDEX(GVS!$C:$C,MATCH(B1298,GVS!$A:$A,0))="","",INDEX(GVS!$C:$C,MATCH(B1298,GVS!$A:$A,0))),"")))</f>
        <v>44672</v>
      </c>
      <c r="F1298" s="14" t="str">
        <f aca="false">IF(B1298="","",IFERROR(IF(INDEX(Intramuraal!$J:$J,MATCH(B1298,Intramuraal!$A:$A,0))="","",INDEX(Intramuraal!$J:$J,MATCH(B1298,Intramuraal!$A:$A,0))),IFERROR(IF(INDEX(GVS!$J:$J,MATCH(B1298,GVS!$A:$A,0))="","",INDEX(GVS!$J:$J,MATCH(B1298,GVS!$A:$A,0))),"")))</f>
        <v>Infectieziekten</v>
      </c>
      <c r="G1298" s="14" t="str">
        <f aca="false">IF(B1298="","",IFERROR(IF(INDEX(Intramuraal!$N:$N,MATCH(B1298,Intramuraal!$A:$A,0))="","",INDEX(Intramuraal!$N:$N,MATCH(B1298,Intramuraal!$A:$A,0))),IFERROR(IF(INDEX(GVS!$N:$N,MATCH(B1298,GVS!$A:$A,0))="","",INDEX(GVS!$N:$N,MATCH(B1298,GVS!$A:$A,0))),"")))</f>
        <v>Niet-oncologisch (zie Indicatie)</v>
      </c>
      <c r="H1298" s="14" t="str">
        <f aca="false">IF(B1298="","",IFERROR(IF(INDEX(Intramuraal!$O:$O,MATCH(B1298,Intramuraal!$A:$A,0))="","",INDEX(Intramuraal!$O:$O,MATCH(B1298,Intramuraal!$A:$A,0))),IFERROR(IF(INDEX(GVS!$O:$O,MATCH(B1298,GVS!$A:$A,0))="","",INDEX(GVS!$O:$O,MATCH(B1298,GVS!$A:$A,0))),"")))</f>
        <v>2e lijn</v>
      </c>
      <c r="I1298" s="14" t="s">
        <v>7574</v>
      </c>
      <c r="J1298" s="14" t="s">
        <v>10667</v>
      </c>
      <c r="K1298" s="16" t="s">
        <v>12451</v>
      </c>
      <c r="L1298" s="14" t="s">
        <v>7566</v>
      </c>
      <c r="M1298" s="14" t="s">
        <v>7536</v>
      </c>
      <c r="N1298" s="16" t="s">
        <v>12452</v>
      </c>
      <c r="O1298" s="14" t="s">
        <v>7607</v>
      </c>
      <c r="P1298" s="14" t="s">
        <v>12453</v>
      </c>
      <c r="Q1298" s="16"/>
      <c r="R1298" s="14" t="s">
        <v>12454</v>
      </c>
      <c r="S1298" s="14" t="s">
        <v>12426</v>
      </c>
      <c r="T1298" s="15" t="n">
        <v>46290</v>
      </c>
      <c r="U1298" s="14" t="s">
        <v>168</v>
      </c>
    </row>
    <row r="1299" customFormat="false" ht="79.5" hidden="false" customHeight="true" outlineLevel="0" collapsed="false">
      <c r="A1299" s="14" t="str">
        <f aca="false">IF(B1299="","","ARG-"&amp;TEXT(ROW()-1,"0000"))</f>
        <v>ARG-1298</v>
      </c>
      <c r="B1299" s="14" t="s">
        <v>5463</v>
      </c>
      <c r="C1299" s="14" t="str">
        <f aca="false">IF(B1299="","",IF(LEFT(B1299,3)="INT","Intramuraal",IF(LEFT(B1299,3)="GVS","GVS","")))</f>
        <v>GVS</v>
      </c>
      <c r="D1299" s="14" t="str">
        <f aca="false">IF(B1299="","",IFERROR(INDEX(Intramuraal!$F:$F,MATCH(B1299,Intramuraal!$A:$A,0)),IFERROR(INDEX(GVS!$F:$F,MATCH(B1299,GVS!$A:$A,0)),"onbekend ID")))</f>
        <v>uitbreiding bijlage 2-voorwaarden dabigatran etexilaat (Pradaxa®)</v>
      </c>
      <c r="E1299" s="15" t="n">
        <f aca="false">IF(B1299="","",IFERROR(IF(INDEX(Intramuraal!$C:$C,MATCH(B1299,Intramuraal!$A:$A,0))="","",INDEX(Intramuraal!$C:$C,MATCH(B1299,Intramuraal!$A:$A,0))),IFERROR(IF(INDEX(GVS!$C:$C,MATCH(B1299,GVS!$A:$A,0))="","",INDEX(GVS!$C:$C,MATCH(B1299,GVS!$A:$A,0))),"")))</f>
        <v>44676</v>
      </c>
      <c r="F1299" s="14" t="str">
        <f aca="false">IF(B1299="","",IFERROR(IF(INDEX(Intramuraal!$J:$J,MATCH(B1299,Intramuraal!$A:$A,0))="","",INDEX(Intramuraal!$J:$J,MATCH(B1299,Intramuraal!$A:$A,0))),IFERROR(IF(INDEX(GVS!$J:$J,MATCH(B1299,GVS!$A:$A,0))="","",INDEX(GVS!$J:$J,MATCH(B1299,GVS!$A:$A,0))),"")))</f>
        <v>Hart / vaat / long</v>
      </c>
      <c r="G1299" s="14" t="str">
        <f aca="false">IF(B1299="","",IFERROR(IF(INDEX(Intramuraal!$N:$N,MATCH(B1299,Intramuraal!$A:$A,0))="","",INDEX(Intramuraal!$N:$N,MATCH(B1299,Intramuraal!$A:$A,0))),IFERROR(IF(INDEX(GVS!$N:$N,MATCH(B1299,GVS!$A:$A,0))="","",INDEX(GVS!$N:$N,MATCH(B1299,GVS!$A:$A,0))),"")))</f>
        <v>Niet-oncologisch (zie Indicatie)</v>
      </c>
      <c r="H1299" s="14" t="str">
        <f aca="false">IF(B1299="","",IFERROR(IF(INDEX(Intramuraal!$O:$O,MATCH(B1299,Intramuraal!$A:$A,0))="","",INDEX(Intramuraal!$O:$O,MATCH(B1299,Intramuraal!$A:$A,0))),IFERROR(IF(INDEX(GVS!$O:$O,MATCH(B1299,GVS!$A:$A,0))="","",INDEX(GVS!$O:$O,MATCH(B1299,GVS!$A:$A,0))),"")))</f>
        <v>1e lijn</v>
      </c>
      <c r="I1299" s="14" t="s">
        <v>7532</v>
      </c>
      <c r="J1299" s="14" t="s">
        <v>7564</v>
      </c>
      <c r="K1299" s="16" t="s">
        <v>12455</v>
      </c>
      <c r="L1299" s="14" t="s">
        <v>7535</v>
      </c>
      <c r="M1299" s="14" t="s">
        <v>7536</v>
      </c>
      <c r="N1299" s="16" t="s">
        <v>12456</v>
      </c>
      <c r="O1299" s="14" t="s">
        <v>7607</v>
      </c>
      <c r="P1299" s="14" t="s">
        <v>12457</v>
      </c>
      <c r="Q1299" s="16"/>
      <c r="R1299" s="14" t="s">
        <v>12458</v>
      </c>
      <c r="S1299" s="14" t="s">
        <v>12459</v>
      </c>
      <c r="T1299" s="15" t="n">
        <v>46290</v>
      </c>
      <c r="U1299" s="14" t="s">
        <v>168</v>
      </c>
    </row>
    <row r="1300" customFormat="false" ht="79.5" hidden="false" customHeight="true" outlineLevel="0" collapsed="false">
      <c r="A1300" s="14" t="str">
        <f aca="false">IF(B1300="","","ARG-"&amp;TEXT(ROW()-1,"0000"))</f>
        <v>ARG-1299</v>
      </c>
      <c r="B1300" s="14" t="s">
        <v>5512</v>
      </c>
      <c r="C1300" s="14" t="str">
        <f aca="false">IF(B1300="","",IF(LEFT(B1300,3)="INT","Intramuraal",IF(LEFT(B1300,3)="GVS","GVS","")))</f>
        <v>GVS</v>
      </c>
      <c r="D1300" s="14" t="str">
        <f aca="false">IF(B1300="","",IFERROR(INDEX(Intramuraal!$F:$F,MATCH(B1300,Intramuraal!$A:$A,0)),IFERROR(INDEX(GVS!$F:$F,MATCH(B1300,GVS!$A:$A,0)),"onbekend ID")))</f>
        <v>naltrexon in combinatie met bupropion (Mysimba®)</v>
      </c>
      <c r="E1300" s="15" t="n">
        <f aca="false">IF(B1300="","",IFERROR(IF(INDEX(Intramuraal!$C:$C,MATCH(B1300,Intramuraal!$A:$A,0))="","",INDEX(Intramuraal!$C:$C,MATCH(B1300,Intramuraal!$A:$A,0))),IFERROR(IF(INDEX(GVS!$C:$C,MATCH(B1300,GVS!$A:$A,0))="","",INDEX(GVS!$C:$C,MATCH(B1300,GVS!$A:$A,0))),"")))</f>
        <v>44698</v>
      </c>
      <c r="F1300" s="14" t="str">
        <f aca="false">IF(B1300="","",IFERROR(IF(INDEX(Intramuraal!$J:$J,MATCH(B1300,Intramuraal!$A:$A,0))="","",INDEX(Intramuraal!$J:$J,MATCH(B1300,Intramuraal!$A:$A,0))),IFERROR(IF(INDEX(GVS!$J:$J,MATCH(B1300,GVS!$A:$A,0))="","",INDEX(GVS!$J:$J,MATCH(B1300,GVS!$A:$A,0))),"")))</f>
        <v>Stofwisseling / endocrinologie / zeldzaam</v>
      </c>
      <c r="G1300" s="14" t="str">
        <f aca="false">IF(B1300="","",IFERROR(IF(INDEX(Intramuraal!$N:$N,MATCH(B1300,Intramuraal!$A:$A,0))="","",INDEX(Intramuraal!$N:$N,MATCH(B1300,Intramuraal!$A:$A,0))),IFERROR(IF(INDEX(GVS!$N:$N,MATCH(B1300,GVS!$A:$A,0))="","",INDEX(GVS!$N:$N,MATCH(B1300,GVS!$A:$A,0))),"")))</f>
        <v>Niet-oncologisch (zie Indicatie)</v>
      </c>
      <c r="H1300" s="14" t="str">
        <f aca="false">IF(B1300="","",IFERROR(IF(INDEX(Intramuraal!$O:$O,MATCH(B1300,Intramuraal!$A:$A,0))="","",INDEX(Intramuraal!$O:$O,MATCH(B1300,Intramuraal!$A:$A,0))),IFERROR(IF(INDEX(GVS!$O:$O,MATCH(B1300,GVS!$A:$A,0))="","",INDEX(GVS!$O:$O,MATCH(B1300,GVS!$A:$A,0))),"")))</f>
        <v>2e lijn</v>
      </c>
      <c r="I1300" s="14" t="s">
        <v>7574</v>
      </c>
      <c r="J1300" s="14" t="s">
        <v>10667</v>
      </c>
      <c r="K1300" s="16" t="s">
        <v>12460</v>
      </c>
      <c r="L1300" s="14" t="s">
        <v>7566</v>
      </c>
      <c r="M1300" s="14" t="s">
        <v>7536</v>
      </c>
      <c r="N1300" s="16" t="s">
        <v>12461</v>
      </c>
      <c r="O1300" s="14" t="s">
        <v>7607</v>
      </c>
      <c r="P1300" s="14" t="s">
        <v>12462</v>
      </c>
      <c r="Q1300" s="16"/>
      <c r="R1300" s="14" t="s">
        <v>12463</v>
      </c>
      <c r="S1300" s="14" t="s">
        <v>12459</v>
      </c>
      <c r="T1300" s="15" t="n">
        <v>46290</v>
      </c>
      <c r="U1300" s="14" t="s">
        <v>168</v>
      </c>
    </row>
    <row r="1301" customFormat="false" ht="68.25" hidden="false" customHeight="true" outlineLevel="0" collapsed="false">
      <c r="A1301" s="14" t="str">
        <f aca="false">IF(B1301="","","ARG-"&amp;TEXT(ROW()-1,"0000"))</f>
        <v>ARG-1300</v>
      </c>
      <c r="B1301" s="14" t="s">
        <v>5530</v>
      </c>
      <c r="C1301" s="14" t="str">
        <f aca="false">IF(B1301="","",IF(LEFT(B1301,3)="INT","Intramuraal",IF(LEFT(B1301,3)="GVS","GVS","")))</f>
        <v>GVS</v>
      </c>
      <c r="D1301" s="14" t="str">
        <f aca="false">IF(B1301="","",IFERROR(INDEX(Intramuraal!$F:$F,MATCH(B1301,Intramuraal!$A:$A,0)),IFERROR(INDEX(GVS!$F:$F,MATCH(B1301,GVS!$A:$A,0)),"onbekend ID")))</f>
        <v>elexacaftor/tezacaftor/ivacaftor (Kaftrio®) met ivacaftor monopreparaat (Kalydeco®) uitbreiding nadere voorwaarden</v>
      </c>
      <c r="E1301" s="15" t="n">
        <f aca="false">IF(B1301="","",IFERROR(IF(INDEX(Intramuraal!$C:$C,MATCH(B1301,Intramuraal!$A:$A,0))="","",INDEX(Intramuraal!$C:$C,MATCH(B1301,Intramuraal!$A:$A,0))),IFERROR(IF(INDEX(GVS!$C:$C,MATCH(B1301,GVS!$A:$A,0))="","",INDEX(GVS!$C:$C,MATCH(B1301,GVS!$A:$A,0))),"")))</f>
        <v>44732</v>
      </c>
      <c r="F1301" s="14" t="str">
        <f aca="false">IF(B1301="","",IFERROR(IF(INDEX(Intramuraal!$J:$J,MATCH(B1301,Intramuraal!$A:$A,0))="","",INDEX(Intramuraal!$J:$J,MATCH(B1301,Intramuraal!$A:$A,0))),IFERROR(IF(INDEX(GVS!$J:$J,MATCH(B1301,GVS!$A:$A,0))="","",INDEX(GVS!$J:$J,MATCH(B1301,GVS!$A:$A,0))),"")))</f>
        <v>Overig</v>
      </c>
      <c r="G1301" s="14" t="str">
        <f aca="false">IF(B1301="","",IFERROR(IF(INDEX(Intramuraal!$N:$N,MATCH(B1301,Intramuraal!$A:$A,0))="","",INDEX(Intramuraal!$N:$N,MATCH(B1301,Intramuraal!$A:$A,0))),IFERROR(IF(INDEX(GVS!$N:$N,MATCH(B1301,GVS!$A:$A,0))="","",INDEX(GVS!$N:$N,MATCH(B1301,GVS!$A:$A,0))),"")))</f>
        <v>Niet-oncologisch (zie Indicatie)</v>
      </c>
      <c r="H1301" s="14" t="str">
        <f aca="false">IF(B1301="","",IFERROR(IF(INDEX(Intramuraal!$O:$O,MATCH(B1301,Intramuraal!$A:$A,0))="","",INDEX(Intramuraal!$O:$O,MATCH(B1301,Intramuraal!$A:$A,0))),IFERROR(IF(INDEX(GVS!$O:$O,MATCH(B1301,GVS!$A:$A,0))="","",INDEX(GVS!$O:$O,MATCH(B1301,GVS!$A:$A,0))),"")))</f>
        <v>1e lijn</v>
      </c>
      <c r="I1301" s="14" t="s">
        <v>7658</v>
      </c>
      <c r="J1301" s="14" t="s">
        <v>7659</v>
      </c>
      <c r="K1301" s="16" t="s">
        <v>12464</v>
      </c>
      <c r="L1301" s="14" t="s">
        <v>7535</v>
      </c>
      <c r="M1301" s="14" t="s">
        <v>7536</v>
      </c>
      <c r="N1301" s="16" t="s">
        <v>12465</v>
      </c>
      <c r="O1301" s="14" t="s">
        <v>7607</v>
      </c>
      <c r="P1301" s="14" t="s">
        <v>12466</v>
      </c>
      <c r="Q1301" s="16"/>
      <c r="R1301" s="14" t="s">
        <v>12467</v>
      </c>
      <c r="S1301" s="14" t="s">
        <v>12459</v>
      </c>
      <c r="T1301" s="15" t="n">
        <v>46290</v>
      </c>
      <c r="U1301" s="14" t="s">
        <v>168</v>
      </c>
    </row>
    <row r="1302" customFormat="false" ht="90.75" hidden="false" customHeight="true" outlineLevel="0" collapsed="false">
      <c r="A1302" s="14" t="str">
        <f aca="false">IF(B1302="","","ARG-"&amp;TEXT(ROW()-1,"0000"))</f>
        <v>ARG-1301</v>
      </c>
      <c r="B1302" s="14" t="s">
        <v>5593</v>
      </c>
      <c r="C1302" s="14" t="str">
        <f aca="false">IF(B1302="","",IF(LEFT(B1302,3)="INT","Intramuraal",IF(LEFT(B1302,3)="GVS","GVS","")))</f>
        <v>GVS</v>
      </c>
      <c r="D1302" s="14" t="str">
        <f aca="false">IF(B1302="","",IFERROR(INDEX(Intramuraal!$F:$F,MATCH(B1302,Intramuraal!$A:$A,0)),IFERROR(INDEX(GVS!$F:$F,MATCH(B1302,GVS!$A:$A,0)),"onbekend ID")))</f>
        <v>setmelanotide (Imcivree®)</v>
      </c>
      <c r="E1302" s="15" t="n">
        <f aca="false">IF(B1302="","",IFERROR(IF(INDEX(Intramuraal!$C:$C,MATCH(B1302,Intramuraal!$A:$A,0))="","",INDEX(Intramuraal!$C:$C,MATCH(B1302,Intramuraal!$A:$A,0))),IFERROR(IF(INDEX(GVS!$C:$C,MATCH(B1302,GVS!$A:$A,0))="","",INDEX(GVS!$C:$C,MATCH(B1302,GVS!$A:$A,0))),"")))</f>
        <v>44750</v>
      </c>
      <c r="F1302" s="14" t="str">
        <f aca="false">IF(B1302="","",IFERROR(IF(INDEX(Intramuraal!$J:$J,MATCH(B1302,Intramuraal!$A:$A,0))="","",INDEX(Intramuraal!$J:$J,MATCH(B1302,Intramuraal!$A:$A,0))),IFERROR(IF(INDEX(GVS!$J:$J,MATCH(B1302,GVS!$A:$A,0))="","",INDEX(GVS!$J:$J,MATCH(B1302,GVS!$A:$A,0))),"")))</f>
        <v>Stofwisseling / endocrinologie / zeldzaam</v>
      </c>
      <c r="G1302" s="14" t="str">
        <f aca="false">IF(B1302="","",IFERROR(IF(INDEX(Intramuraal!$N:$N,MATCH(B1302,Intramuraal!$A:$A,0))="","",INDEX(Intramuraal!$N:$N,MATCH(B1302,Intramuraal!$A:$A,0))),IFERROR(IF(INDEX(GVS!$N:$N,MATCH(B1302,GVS!$A:$A,0))="","",INDEX(GVS!$N:$N,MATCH(B1302,GVS!$A:$A,0))),"")))</f>
        <v>Niet-oncologisch (zie Indicatie)</v>
      </c>
      <c r="H1302" s="14" t="str">
        <f aca="false">IF(B1302="","",IFERROR(IF(INDEX(Intramuraal!$O:$O,MATCH(B1302,Intramuraal!$A:$A,0))="","",INDEX(Intramuraal!$O:$O,MATCH(B1302,Intramuraal!$A:$A,0))),IFERROR(IF(INDEX(GVS!$O:$O,MATCH(B1302,GVS!$A:$A,0))="","",INDEX(GVS!$O:$O,MATCH(B1302,GVS!$A:$A,0))),"")))</f>
        <v>2e lijn</v>
      </c>
      <c r="I1302" s="14" t="s">
        <v>7532</v>
      </c>
      <c r="J1302" s="14" t="s">
        <v>7547</v>
      </c>
      <c r="K1302" s="16" t="s">
        <v>12468</v>
      </c>
      <c r="L1302" s="14" t="s">
        <v>7549</v>
      </c>
      <c r="M1302" s="14" t="s">
        <v>7536</v>
      </c>
      <c r="N1302" s="16" t="s">
        <v>12469</v>
      </c>
      <c r="O1302" s="14" t="s">
        <v>7633</v>
      </c>
      <c r="P1302" s="14" t="s">
        <v>12470</v>
      </c>
      <c r="Q1302" s="16"/>
      <c r="R1302" s="14" t="s">
        <v>12471</v>
      </c>
      <c r="S1302" s="14" t="s">
        <v>12459</v>
      </c>
      <c r="T1302" s="15" t="n">
        <v>46290</v>
      </c>
      <c r="U1302" s="14" t="s">
        <v>168</v>
      </c>
    </row>
    <row r="1303" customFormat="false" ht="90.75" hidden="false" customHeight="true" outlineLevel="0" collapsed="false">
      <c r="A1303" s="14" t="str">
        <f aca="false">IF(B1303="","","ARG-"&amp;TEXT(ROW()-1,"0000"))</f>
        <v>ARG-1302</v>
      </c>
      <c r="B1303" s="14" t="s">
        <v>5593</v>
      </c>
      <c r="C1303" s="14" t="str">
        <f aca="false">IF(B1303="","",IF(LEFT(B1303,3)="INT","Intramuraal",IF(LEFT(B1303,3)="GVS","GVS","")))</f>
        <v>GVS</v>
      </c>
      <c r="D1303" s="14" t="str">
        <f aca="false">IF(B1303="","",IFERROR(INDEX(Intramuraal!$F:$F,MATCH(B1303,Intramuraal!$A:$A,0)),IFERROR(INDEX(GVS!$F:$F,MATCH(B1303,GVS!$A:$A,0)),"onbekend ID")))</f>
        <v>setmelanotide (Imcivree®)</v>
      </c>
      <c r="E1303" s="15" t="n">
        <f aca="false">IF(B1303="","",IFERROR(IF(INDEX(Intramuraal!$C:$C,MATCH(B1303,Intramuraal!$A:$A,0))="","",INDEX(Intramuraal!$C:$C,MATCH(B1303,Intramuraal!$A:$A,0))),IFERROR(IF(INDEX(GVS!$C:$C,MATCH(B1303,GVS!$A:$A,0))="","",INDEX(GVS!$C:$C,MATCH(B1303,GVS!$A:$A,0))),"")))</f>
        <v>44750</v>
      </c>
      <c r="F1303" s="14" t="str">
        <f aca="false">IF(B1303="","",IFERROR(IF(INDEX(Intramuraal!$J:$J,MATCH(B1303,Intramuraal!$A:$A,0))="","",INDEX(Intramuraal!$J:$J,MATCH(B1303,Intramuraal!$A:$A,0))),IFERROR(IF(INDEX(GVS!$J:$J,MATCH(B1303,GVS!$A:$A,0))="","",INDEX(GVS!$J:$J,MATCH(B1303,GVS!$A:$A,0))),"")))</f>
        <v>Stofwisseling / endocrinologie / zeldzaam</v>
      </c>
      <c r="G1303" s="14" t="str">
        <f aca="false">IF(B1303="","",IFERROR(IF(INDEX(Intramuraal!$N:$N,MATCH(B1303,Intramuraal!$A:$A,0))="","",INDEX(Intramuraal!$N:$N,MATCH(B1303,Intramuraal!$A:$A,0))),IFERROR(IF(INDEX(GVS!$N:$N,MATCH(B1303,GVS!$A:$A,0))="","",INDEX(GVS!$N:$N,MATCH(B1303,GVS!$A:$A,0))),"")))</f>
        <v>Niet-oncologisch (zie Indicatie)</v>
      </c>
      <c r="H1303" s="14" t="str">
        <f aca="false">IF(B1303="","",IFERROR(IF(INDEX(Intramuraal!$O:$O,MATCH(B1303,Intramuraal!$A:$A,0))="","",INDEX(Intramuraal!$O:$O,MATCH(B1303,Intramuraal!$A:$A,0))),IFERROR(IF(INDEX(GVS!$O:$O,MATCH(B1303,GVS!$A:$A,0))="","",INDEX(GVS!$O:$O,MATCH(B1303,GVS!$A:$A,0))),"")))</f>
        <v>2e lijn</v>
      </c>
      <c r="I1303" s="14" t="s">
        <v>7574</v>
      </c>
      <c r="J1303" s="14" t="s">
        <v>7575</v>
      </c>
      <c r="K1303" s="16" t="s">
        <v>12472</v>
      </c>
      <c r="L1303" s="14" t="s">
        <v>7566</v>
      </c>
      <c r="M1303" s="14" t="s">
        <v>7536</v>
      </c>
      <c r="N1303" s="16" t="s">
        <v>12473</v>
      </c>
      <c r="O1303" s="14" t="s">
        <v>7607</v>
      </c>
      <c r="P1303" s="14" t="s">
        <v>12474</v>
      </c>
      <c r="Q1303" s="16"/>
      <c r="R1303" s="14" t="s">
        <v>12475</v>
      </c>
      <c r="S1303" s="14" t="s">
        <v>12459</v>
      </c>
      <c r="T1303" s="15" t="n">
        <v>46290</v>
      </c>
      <c r="U1303" s="14" t="s">
        <v>168</v>
      </c>
    </row>
    <row r="1304" customFormat="false" ht="79.5" hidden="false" customHeight="true" outlineLevel="0" collapsed="false">
      <c r="A1304" s="14" t="str">
        <f aca="false">IF(B1304="","","ARG-"&amp;TEXT(ROW()-1,"0000"))</f>
        <v>ARG-1303</v>
      </c>
      <c r="B1304" s="14" t="s">
        <v>5653</v>
      </c>
      <c r="C1304" s="14" t="str">
        <f aca="false">IF(B1304="","",IF(LEFT(B1304,3)="INT","Intramuraal",IF(LEFT(B1304,3)="GVS","GVS","")))</f>
        <v>GVS</v>
      </c>
      <c r="D1304" s="14" t="str">
        <f aca="false">IF(B1304="","",IFERROR(INDEX(Intramuraal!$F:$F,MATCH(B1304,Intramuraal!$A:$A,0)),IFERROR(INDEX(GVS!$F:$F,MATCH(B1304,GVS!$A:$A,0)),"onbekend ID")))</f>
        <v>lenacapavir (Sunlenca®)</v>
      </c>
      <c r="E1304" s="15" t="n">
        <f aca="false">IF(B1304="","",IFERROR(IF(INDEX(Intramuraal!$C:$C,MATCH(B1304,Intramuraal!$A:$A,0))="","",INDEX(Intramuraal!$C:$C,MATCH(B1304,Intramuraal!$A:$A,0))),IFERROR(IF(INDEX(GVS!$C:$C,MATCH(B1304,GVS!$A:$A,0))="","",INDEX(GVS!$C:$C,MATCH(B1304,GVS!$A:$A,0))),"")))</f>
        <v>44826</v>
      </c>
      <c r="F1304" s="14" t="str">
        <f aca="false">IF(B1304="","",IFERROR(IF(INDEX(Intramuraal!$J:$J,MATCH(B1304,Intramuraal!$A:$A,0))="","",INDEX(Intramuraal!$J:$J,MATCH(B1304,Intramuraal!$A:$A,0))),IFERROR(IF(INDEX(GVS!$J:$J,MATCH(B1304,GVS!$A:$A,0))="","",INDEX(GVS!$J:$J,MATCH(B1304,GVS!$A:$A,0))),"")))</f>
        <v>Infectieziekten</v>
      </c>
      <c r="G1304" s="14" t="str">
        <f aca="false">IF(B1304="","",IFERROR(IF(INDEX(Intramuraal!$N:$N,MATCH(B1304,Intramuraal!$A:$A,0))="","",INDEX(Intramuraal!$N:$N,MATCH(B1304,Intramuraal!$A:$A,0))),IFERROR(IF(INDEX(GVS!$N:$N,MATCH(B1304,GVS!$A:$A,0))="","",INDEX(GVS!$N:$N,MATCH(B1304,GVS!$A:$A,0))),"")))</f>
        <v>Niet-oncologisch (zie Indicatie)</v>
      </c>
      <c r="H1304" s="14" t="str">
        <f aca="false">IF(B1304="","",IFERROR(IF(INDEX(Intramuraal!$O:$O,MATCH(B1304,Intramuraal!$A:$A,0))="","",INDEX(Intramuraal!$O:$O,MATCH(B1304,Intramuraal!$A:$A,0))),IFERROR(IF(INDEX(GVS!$O:$O,MATCH(B1304,GVS!$A:$A,0))="","",INDEX(GVS!$O:$O,MATCH(B1304,GVS!$A:$A,0))),"")))</f>
        <v>3e lijn of later</v>
      </c>
      <c r="I1304" s="14" t="s">
        <v>7580</v>
      </c>
      <c r="J1304" s="14" t="s">
        <v>7604</v>
      </c>
      <c r="K1304" s="16" t="s">
        <v>12476</v>
      </c>
      <c r="L1304" s="14" t="s">
        <v>7535</v>
      </c>
      <c r="M1304" s="14" t="s">
        <v>7536</v>
      </c>
      <c r="N1304" s="16" t="s">
        <v>12477</v>
      </c>
      <c r="O1304" s="14" t="s">
        <v>7607</v>
      </c>
      <c r="P1304" s="14" t="s">
        <v>12478</v>
      </c>
      <c r="Q1304" s="16"/>
      <c r="R1304" s="14" t="s">
        <v>12479</v>
      </c>
      <c r="S1304" s="14" t="s">
        <v>12459</v>
      </c>
      <c r="T1304" s="15" t="n">
        <v>46290</v>
      </c>
      <c r="U1304" s="14" t="s">
        <v>168</v>
      </c>
    </row>
    <row r="1305" customFormat="false" ht="102" hidden="false" customHeight="true" outlineLevel="0" collapsed="false">
      <c r="A1305" s="14" t="str">
        <f aca="false">IF(B1305="","","ARG-"&amp;TEXT(ROW()-1,"0000"))</f>
        <v>ARG-1304</v>
      </c>
      <c r="B1305" s="14" t="s">
        <v>5667</v>
      </c>
      <c r="C1305" s="14" t="str">
        <f aca="false">IF(B1305="","",IF(LEFT(B1305,3)="INT","Intramuraal",IF(LEFT(B1305,3)="GVS","GVS","")))</f>
        <v>GVS</v>
      </c>
      <c r="D1305" s="14" t="str">
        <f aca="false">IF(B1305="","",IFERROR(INDEX(Intramuraal!$F:$F,MATCH(B1305,Intramuraal!$A:$A,0)),IFERROR(INDEX(GVS!$F:$F,MATCH(B1305,GVS!$A:$A,0)),"onbekend ID")))</f>
        <v>Evaluatie voorwaarden</v>
      </c>
      <c r="E1305" s="15" t="n">
        <f aca="false">IF(B1305="","",IFERROR(IF(INDEX(Intramuraal!$C:$C,MATCH(B1305,Intramuraal!$A:$A,0))="","",INDEX(Intramuraal!$C:$C,MATCH(B1305,Intramuraal!$A:$A,0))),IFERROR(IF(INDEX(GVS!$C:$C,MATCH(B1305,GVS!$A:$A,0))="","",INDEX(GVS!$C:$C,MATCH(B1305,GVS!$A:$A,0))),"")))</f>
        <v>44851</v>
      </c>
      <c r="F1305" s="14" t="str">
        <f aca="false">IF(B1305="","",IFERROR(IF(INDEX(Intramuraal!$J:$J,MATCH(B1305,Intramuraal!$A:$A,0))="","",INDEX(Intramuraal!$J:$J,MATCH(B1305,Intramuraal!$A:$A,0))),IFERROR(IF(INDEX(GVS!$J:$J,MATCH(B1305,GVS!$A:$A,0))="","",INDEX(GVS!$J:$J,MATCH(B1305,GVS!$A:$A,0))),"")))</f>
        <v>Overig</v>
      </c>
      <c r="G1305" s="14" t="str">
        <f aca="false">IF(B1305="","",IFERROR(IF(INDEX(Intramuraal!$N:$N,MATCH(B1305,Intramuraal!$A:$A,0))="","",INDEX(Intramuraal!$N:$N,MATCH(B1305,Intramuraal!$A:$A,0))),IFERROR(IF(INDEX(GVS!$N:$N,MATCH(B1305,GVS!$A:$A,0))="","",INDEX(GVS!$N:$N,MATCH(B1305,GVS!$A:$A,0))),"")))</f>
        <v>Niet-oncologisch (zie Indicatie)</v>
      </c>
      <c r="H1305" s="14" t="str">
        <f aca="false">IF(B1305="","",IFERROR(IF(INDEX(Intramuraal!$O:$O,MATCH(B1305,Intramuraal!$A:$A,0))="","",INDEX(Intramuraal!$O:$O,MATCH(B1305,Intramuraal!$A:$A,0))),IFERROR(IF(INDEX(GVS!$O:$O,MATCH(B1305,GVS!$A:$A,0))="","",INDEX(GVS!$O:$O,MATCH(B1305,GVS!$A:$A,0))),"")))</f>
        <v>2e lijn</v>
      </c>
      <c r="I1305" s="14" t="s">
        <v>7574</v>
      </c>
      <c r="J1305" s="14" t="s">
        <v>7575</v>
      </c>
      <c r="K1305" s="16" t="s">
        <v>12480</v>
      </c>
      <c r="L1305" s="14" t="s">
        <v>7566</v>
      </c>
      <c r="M1305" s="14" t="s">
        <v>7536</v>
      </c>
      <c r="N1305" s="16" t="s">
        <v>12481</v>
      </c>
      <c r="O1305" s="14" t="s">
        <v>7607</v>
      </c>
      <c r="P1305" s="14" t="s">
        <v>12482</v>
      </c>
      <c r="Q1305" s="16"/>
      <c r="R1305" s="14" t="s">
        <v>12483</v>
      </c>
      <c r="S1305" s="14" t="s">
        <v>12459</v>
      </c>
      <c r="T1305" s="15" t="n">
        <v>46290</v>
      </c>
      <c r="U1305" s="14" t="s">
        <v>168</v>
      </c>
    </row>
    <row r="1306" customFormat="false" ht="90.75" hidden="false" customHeight="true" outlineLevel="0" collapsed="false">
      <c r="A1306" s="14" t="str">
        <f aca="false">IF(B1306="","","ARG-"&amp;TEXT(ROW()-1,"0000"))</f>
        <v>ARG-1305</v>
      </c>
      <c r="B1306" s="14" t="s">
        <v>5681</v>
      </c>
      <c r="C1306" s="14" t="str">
        <f aca="false">IF(B1306="","",IF(LEFT(B1306,3)="INT","Intramuraal",IF(LEFT(B1306,3)="GVS","GVS","")))</f>
        <v>GVS</v>
      </c>
      <c r="D1306" s="14" t="str">
        <f aca="false">IF(B1306="","",IFERROR(INDEX(Intramuraal!$F:$F,MATCH(B1306,Intramuraal!$A:$A,0)),IFERROR(INDEX(GVS!$F:$F,MATCH(B1306,GVS!$A:$A,0)),"onbekend ID")))</f>
        <v>relugolix in combinatie met estradiol en norethisteronacetaat (Ryeqo®)</v>
      </c>
      <c r="E1306" s="15" t="n">
        <f aca="false">IF(B1306="","",IFERROR(IF(INDEX(Intramuraal!$C:$C,MATCH(B1306,Intramuraal!$A:$A,0))="","",INDEX(Intramuraal!$C:$C,MATCH(B1306,Intramuraal!$A:$A,0))),IFERROR(IF(INDEX(GVS!$C:$C,MATCH(B1306,GVS!$A:$A,0))="","",INDEX(GVS!$C:$C,MATCH(B1306,GVS!$A:$A,0))),"")))</f>
        <v>44853</v>
      </c>
      <c r="F1306" s="14" t="str">
        <f aca="false">IF(B1306="","",IFERROR(IF(INDEX(Intramuraal!$J:$J,MATCH(B1306,Intramuraal!$A:$A,0))="","",INDEX(Intramuraal!$J:$J,MATCH(B1306,Intramuraal!$A:$A,0))),IFERROR(IF(INDEX(GVS!$J:$J,MATCH(B1306,GVS!$A:$A,0))="","",INDEX(GVS!$J:$J,MATCH(B1306,GVS!$A:$A,0))),"")))</f>
        <v>Overig</v>
      </c>
      <c r="G1306" s="14" t="str">
        <f aca="false">IF(B1306="","",IFERROR(IF(INDEX(Intramuraal!$N:$N,MATCH(B1306,Intramuraal!$A:$A,0))="","",INDEX(Intramuraal!$N:$N,MATCH(B1306,Intramuraal!$A:$A,0))),IFERROR(IF(INDEX(GVS!$N:$N,MATCH(B1306,GVS!$A:$A,0))="","",INDEX(GVS!$N:$N,MATCH(B1306,GVS!$A:$A,0))),"")))</f>
        <v>Niet-oncologisch (zie Indicatie)</v>
      </c>
      <c r="H1306" s="14" t="str">
        <f aca="false">IF(B1306="","",IFERROR(IF(INDEX(Intramuraal!$O:$O,MATCH(B1306,Intramuraal!$A:$A,0))="","",INDEX(Intramuraal!$O:$O,MATCH(B1306,Intramuraal!$A:$A,0))),IFERROR(IF(INDEX(GVS!$O:$O,MATCH(B1306,GVS!$A:$A,0))="","",INDEX(GVS!$O:$O,MATCH(B1306,GVS!$A:$A,0))),"")))</f>
        <v>3e lijn of later</v>
      </c>
      <c r="I1306" s="14" t="s">
        <v>7574</v>
      </c>
      <c r="J1306" s="14" t="s">
        <v>10667</v>
      </c>
      <c r="K1306" s="16" t="s">
        <v>12484</v>
      </c>
      <c r="L1306" s="14" t="s">
        <v>7566</v>
      </c>
      <c r="M1306" s="14" t="s">
        <v>7536</v>
      </c>
      <c r="N1306" s="16" t="s">
        <v>12485</v>
      </c>
      <c r="O1306" s="14" t="s">
        <v>7607</v>
      </c>
      <c r="P1306" s="14" t="s">
        <v>12486</v>
      </c>
      <c r="Q1306" s="16"/>
      <c r="R1306" s="14" t="s">
        <v>12487</v>
      </c>
      <c r="S1306" s="14" t="s">
        <v>12488</v>
      </c>
      <c r="T1306" s="15" t="n">
        <v>46290</v>
      </c>
      <c r="U1306" s="14" t="s">
        <v>168</v>
      </c>
    </row>
    <row r="1307" customFormat="false" ht="79.5" hidden="false" customHeight="true" outlineLevel="0" collapsed="false">
      <c r="A1307" s="14" t="str">
        <f aca="false">IF(B1307="","","ARG-"&amp;TEXT(ROW()-1,"0000"))</f>
        <v>ARG-1306</v>
      </c>
      <c r="B1307" s="14" t="s">
        <v>5697</v>
      </c>
      <c r="C1307" s="14" t="str">
        <f aca="false">IF(B1307="","",IF(LEFT(B1307,3)="INT","Intramuraal",IF(LEFT(B1307,3)="GVS","GVS","")))</f>
        <v>GVS</v>
      </c>
      <c r="D1307" s="14" t="str">
        <f aca="false">IF(B1307="","",IFERROR(INDEX(Intramuraal!$F:$F,MATCH(B1307,Intramuraal!$A:$A,0)),IFERROR(INDEX(GVS!$F:$F,MATCH(B1307,GVS!$A:$A,0)),"onbekend ID")))</f>
        <v>natalizumab SC (Tysabri®)</v>
      </c>
      <c r="E1307" s="15" t="n">
        <f aca="false">IF(B1307="","",IFERROR(IF(INDEX(Intramuraal!$C:$C,MATCH(B1307,Intramuraal!$A:$A,0))="","",INDEX(Intramuraal!$C:$C,MATCH(B1307,Intramuraal!$A:$A,0))),IFERROR(IF(INDEX(GVS!$C:$C,MATCH(B1307,GVS!$A:$A,0))="","",INDEX(GVS!$C:$C,MATCH(B1307,GVS!$A:$A,0))),"")))</f>
        <v>44859</v>
      </c>
      <c r="F1307" s="14" t="str">
        <f aca="false">IF(B1307="","",IFERROR(IF(INDEX(Intramuraal!$J:$J,MATCH(B1307,Intramuraal!$A:$A,0))="","",INDEX(Intramuraal!$J:$J,MATCH(B1307,Intramuraal!$A:$A,0))),IFERROR(IF(INDEX(GVS!$J:$J,MATCH(B1307,GVS!$A:$A,0))="","",INDEX(GVS!$J:$J,MATCH(B1307,GVS!$A:$A,0))),"")))</f>
        <v>Overig</v>
      </c>
      <c r="G1307" s="14" t="str">
        <f aca="false">IF(B1307="","",IFERROR(IF(INDEX(Intramuraal!$N:$N,MATCH(B1307,Intramuraal!$A:$A,0))="","",INDEX(Intramuraal!$N:$N,MATCH(B1307,Intramuraal!$A:$A,0))),IFERROR(IF(INDEX(GVS!$N:$N,MATCH(B1307,GVS!$A:$A,0))="","",INDEX(GVS!$N:$N,MATCH(B1307,GVS!$A:$A,0))),"")))</f>
        <v>Niet-oncologisch (zie Indicatie)</v>
      </c>
      <c r="H1307" s="14" t="str">
        <f aca="false">IF(B1307="","",IFERROR(IF(INDEX(Intramuraal!$O:$O,MATCH(B1307,Intramuraal!$A:$A,0))="","",INDEX(Intramuraal!$O:$O,MATCH(B1307,Intramuraal!$A:$A,0))),IFERROR(IF(INDEX(GVS!$O:$O,MATCH(B1307,GVS!$A:$A,0))="","",INDEX(GVS!$O:$O,MATCH(B1307,GVS!$A:$A,0))),"")))</f>
        <v>2e lijn</v>
      </c>
      <c r="I1307" s="14" t="s">
        <v>7570</v>
      </c>
      <c r="J1307" s="14" t="s">
        <v>10732</v>
      </c>
      <c r="K1307" s="16" t="s">
        <v>12489</v>
      </c>
      <c r="L1307" s="14" t="s">
        <v>7566</v>
      </c>
      <c r="M1307" s="14" t="s">
        <v>7536</v>
      </c>
      <c r="N1307" s="16" t="s">
        <v>12490</v>
      </c>
      <c r="O1307" s="14" t="s">
        <v>7607</v>
      </c>
      <c r="P1307" s="14" t="s">
        <v>12491</v>
      </c>
      <c r="Q1307" s="16"/>
      <c r="R1307" s="14" t="s">
        <v>12492</v>
      </c>
      <c r="S1307" s="14" t="s">
        <v>12488</v>
      </c>
      <c r="T1307" s="15" t="n">
        <v>46290</v>
      </c>
      <c r="U1307" s="14" t="s">
        <v>168</v>
      </c>
    </row>
    <row r="1308" customFormat="false" ht="90.75" hidden="false" customHeight="true" outlineLevel="0" collapsed="false">
      <c r="A1308" s="14" t="str">
        <f aca="false">IF(B1308="","","ARG-"&amp;TEXT(ROW()-1,"0000"))</f>
        <v>ARG-1307</v>
      </c>
      <c r="B1308" s="14" t="s">
        <v>5713</v>
      </c>
      <c r="C1308" s="14" t="str">
        <f aca="false">IF(B1308="","",IF(LEFT(B1308,3)="INT","Intramuraal",IF(LEFT(B1308,3)="GVS","GVS","")))</f>
        <v>GVS</v>
      </c>
      <c r="D1308" s="14" t="str">
        <f aca="false">IF(B1308="","",IFERROR(INDEX(Intramuraal!$F:$F,MATCH(B1308,Intramuraal!$A:$A,0)),IFERROR(INDEX(GVS!$F:$F,MATCH(B1308,GVS!$A:$A,0)),"onbekend ID")))</f>
        <v>nirmatrelvir/ritonavir (Paxlovid®)</v>
      </c>
      <c r="E1308" s="15" t="n">
        <f aca="false">IF(B1308="","",IFERROR(IF(INDEX(Intramuraal!$C:$C,MATCH(B1308,Intramuraal!$A:$A,0))="","",INDEX(Intramuraal!$C:$C,MATCH(B1308,Intramuraal!$A:$A,0))),IFERROR(IF(INDEX(GVS!$C:$C,MATCH(B1308,GVS!$A:$A,0))="","",INDEX(GVS!$C:$C,MATCH(B1308,GVS!$A:$A,0))),"")))</f>
        <v>44861</v>
      </c>
      <c r="F1308" s="14" t="str">
        <f aca="false">IF(B1308="","",IFERROR(IF(INDEX(Intramuraal!$J:$J,MATCH(B1308,Intramuraal!$A:$A,0))="","",INDEX(Intramuraal!$J:$J,MATCH(B1308,Intramuraal!$A:$A,0))),IFERROR(IF(INDEX(GVS!$J:$J,MATCH(B1308,GVS!$A:$A,0))="","",INDEX(GVS!$J:$J,MATCH(B1308,GVS!$A:$A,0))),"")))</f>
        <v>Infectieziekten</v>
      </c>
      <c r="G1308" s="14" t="str">
        <f aca="false">IF(B1308="","",IFERROR(IF(INDEX(Intramuraal!$N:$N,MATCH(B1308,Intramuraal!$A:$A,0))="","",INDEX(Intramuraal!$N:$N,MATCH(B1308,Intramuraal!$A:$A,0))),IFERROR(IF(INDEX(GVS!$N:$N,MATCH(B1308,GVS!$A:$A,0))="","",INDEX(GVS!$N:$N,MATCH(B1308,GVS!$A:$A,0))),"")))</f>
        <v>Niet-oncologisch (zie Indicatie)</v>
      </c>
      <c r="H1308" s="14" t="str">
        <f aca="false">IF(B1308="","",IFERROR(IF(INDEX(Intramuraal!$O:$O,MATCH(B1308,Intramuraal!$A:$A,0))="","",INDEX(Intramuraal!$O:$O,MATCH(B1308,Intramuraal!$A:$A,0))),IFERROR(IF(INDEX(GVS!$O:$O,MATCH(B1308,GVS!$A:$A,0))="","",INDEX(GVS!$O:$O,MATCH(B1308,GVS!$A:$A,0))),"")))</f>
        <v>1e lijn</v>
      </c>
      <c r="I1308" s="14" t="s">
        <v>7532</v>
      </c>
      <c r="J1308" s="14" t="s">
        <v>7599</v>
      </c>
      <c r="K1308" s="16" t="s">
        <v>12493</v>
      </c>
      <c r="L1308" s="14" t="s">
        <v>7549</v>
      </c>
      <c r="M1308" s="14" t="s">
        <v>7536</v>
      </c>
      <c r="N1308" s="16" t="s">
        <v>12494</v>
      </c>
      <c r="O1308" s="14" t="s">
        <v>7633</v>
      </c>
      <c r="P1308" s="14" t="s">
        <v>12495</v>
      </c>
      <c r="Q1308" s="16"/>
      <c r="R1308" s="14" t="s">
        <v>12496</v>
      </c>
      <c r="S1308" s="14" t="s">
        <v>12488</v>
      </c>
      <c r="T1308" s="15" t="n">
        <v>46290</v>
      </c>
      <c r="U1308" s="14" t="s">
        <v>168</v>
      </c>
    </row>
    <row r="1309" customFormat="false" ht="79.5" hidden="false" customHeight="true" outlineLevel="0" collapsed="false">
      <c r="A1309" s="14" t="str">
        <f aca="false">IF(B1309="","","ARG-"&amp;TEXT(ROW()-1,"0000"))</f>
        <v>ARG-1308</v>
      </c>
      <c r="B1309" s="14" t="s">
        <v>5713</v>
      </c>
      <c r="C1309" s="14" t="str">
        <f aca="false">IF(B1309="","",IF(LEFT(B1309,3)="INT","Intramuraal",IF(LEFT(B1309,3)="GVS","GVS","")))</f>
        <v>GVS</v>
      </c>
      <c r="D1309" s="14" t="str">
        <f aca="false">IF(B1309="","",IFERROR(INDEX(Intramuraal!$F:$F,MATCH(B1309,Intramuraal!$A:$A,0)),IFERROR(INDEX(GVS!$F:$F,MATCH(B1309,GVS!$A:$A,0)),"onbekend ID")))</f>
        <v>nirmatrelvir/ritonavir (Paxlovid®)</v>
      </c>
      <c r="E1309" s="15" t="n">
        <f aca="false">IF(B1309="","",IFERROR(IF(INDEX(Intramuraal!$C:$C,MATCH(B1309,Intramuraal!$A:$A,0))="","",INDEX(Intramuraal!$C:$C,MATCH(B1309,Intramuraal!$A:$A,0))),IFERROR(IF(INDEX(GVS!$C:$C,MATCH(B1309,GVS!$A:$A,0))="","",INDEX(GVS!$C:$C,MATCH(B1309,GVS!$A:$A,0))),"")))</f>
        <v>44861</v>
      </c>
      <c r="F1309" s="14" t="str">
        <f aca="false">IF(B1309="","",IFERROR(IF(INDEX(Intramuraal!$J:$J,MATCH(B1309,Intramuraal!$A:$A,0))="","",INDEX(Intramuraal!$J:$J,MATCH(B1309,Intramuraal!$A:$A,0))),IFERROR(IF(INDEX(GVS!$J:$J,MATCH(B1309,GVS!$A:$A,0))="","",INDEX(GVS!$J:$J,MATCH(B1309,GVS!$A:$A,0))),"")))</f>
        <v>Infectieziekten</v>
      </c>
      <c r="G1309" s="14" t="str">
        <f aca="false">IF(B1309="","",IFERROR(IF(INDEX(Intramuraal!$N:$N,MATCH(B1309,Intramuraal!$A:$A,0))="","",INDEX(Intramuraal!$N:$N,MATCH(B1309,Intramuraal!$A:$A,0))),IFERROR(IF(INDEX(GVS!$N:$N,MATCH(B1309,GVS!$A:$A,0))="","",INDEX(GVS!$N:$N,MATCH(B1309,GVS!$A:$A,0))),"")))</f>
        <v>Niet-oncologisch (zie Indicatie)</v>
      </c>
      <c r="H1309" s="14" t="str">
        <f aca="false">IF(B1309="","",IFERROR(IF(INDEX(Intramuraal!$O:$O,MATCH(B1309,Intramuraal!$A:$A,0))="","",INDEX(Intramuraal!$O:$O,MATCH(B1309,Intramuraal!$A:$A,0))),IFERROR(IF(INDEX(GVS!$O:$O,MATCH(B1309,GVS!$A:$A,0))="","",INDEX(GVS!$O:$O,MATCH(B1309,GVS!$A:$A,0))),"")))</f>
        <v>1e lijn</v>
      </c>
      <c r="I1309" s="14" t="s">
        <v>7580</v>
      </c>
      <c r="J1309" s="14" t="s">
        <v>7604</v>
      </c>
      <c r="K1309" s="16" t="s">
        <v>12497</v>
      </c>
      <c r="L1309" s="14" t="s">
        <v>7549</v>
      </c>
      <c r="M1309" s="14" t="s">
        <v>7536</v>
      </c>
      <c r="N1309" s="16" t="s">
        <v>12498</v>
      </c>
      <c r="O1309" s="14" t="s">
        <v>7607</v>
      </c>
      <c r="P1309" s="14" t="s">
        <v>12499</v>
      </c>
      <c r="Q1309" s="16"/>
      <c r="R1309" s="14" t="s">
        <v>12500</v>
      </c>
      <c r="S1309" s="14" t="s">
        <v>12488</v>
      </c>
      <c r="T1309" s="15" t="n">
        <v>46290</v>
      </c>
      <c r="U1309" s="14" t="s">
        <v>168</v>
      </c>
    </row>
    <row r="1310" customFormat="false" ht="90.75" hidden="false" customHeight="true" outlineLevel="0" collapsed="false">
      <c r="A1310" s="14" t="str">
        <f aca="false">IF(B1310="","","ARG-"&amp;TEXT(ROW()-1,"0000"))</f>
        <v>ARG-1309</v>
      </c>
      <c r="B1310" s="14" t="s">
        <v>5732</v>
      </c>
      <c r="C1310" s="14" t="str">
        <f aca="false">IF(B1310="","",IF(LEFT(B1310,3)="INT","Intramuraal",IF(LEFT(B1310,3)="GVS","GVS","")))</f>
        <v>GVS</v>
      </c>
      <c r="D1310" s="14" t="str">
        <f aca="false">IF(B1310="","",IFERROR(INDEX(Intramuraal!$F:$F,MATCH(B1310,Intramuraal!$A:$A,0)),IFERROR(INDEX(GVS!$F:$F,MATCH(B1310,GVS!$A:$A,0)),"onbekend ID")))</f>
        <v>sublinguaal toegediend huisstofmijtextract 300 IR HDM (Actair®)</v>
      </c>
      <c r="E1310" s="15" t="n">
        <f aca="false">IF(B1310="","",IFERROR(IF(INDEX(Intramuraal!$C:$C,MATCH(B1310,Intramuraal!$A:$A,0))="","",INDEX(Intramuraal!$C:$C,MATCH(B1310,Intramuraal!$A:$A,0))),IFERROR(IF(INDEX(GVS!$C:$C,MATCH(B1310,GVS!$A:$A,0))="","",INDEX(GVS!$C:$C,MATCH(B1310,GVS!$A:$A,0))),"")))</f>
        <v>44875</v>
      </c>
      <c r="F1310" s="14" t="str">
        <f aca="false">IF(B1310="","",IFERROR(IF(INDEX(Intramuraal!$J:$J,MATCH(B1310,Intramuraal!$A:$A,0))="","",INDEX(Intramuraal!$J:$J,MATCH(B1310,Intramuraal!$A:$A,0))),IFERROR(IF(INDEX(GVS!$J:$J,MATCH(B1310,GVS!$A:$A,0))="","",INDEX(GVS!$J:$J,MATCH(B1310,GVS!$A:$A,0))),"")))</f>
        <v>Immunologie / IBD / dermatologie / reumatologie</v>
      </c>
      <c r="G1310" s="14" t="str">
        <f aca="false">IF(B1310="","",IFERROR(IF(INDEX(Intramuraal!$N:$N,MATCH(B1310,Intramuraal!$A:$A,0))="","",INDEX(Intramuraal!$N:$N,MATCH(B1310,Intramuraal!$A:$A,0))),IFERROR(IF(INDEX(GVS!$N:$N,MATCH(B1310,GVS!$A:$A,0))="","",INDEX(GVS!$N:$N,MATCH(B1310,GVS!$A:$A,0))),"")))</f>
        <v>Niet-oncologisch (zie Indicatie)</v>
      </c>
      <c r="H1310" s="14" t="str">
        <f aca="false">IF(B1310="","",IFERROR(IF(INDEX(Intramuraal!$O:$O,MATCH(B1310,Intramuraal!$A:$A,0))="","",INDEX(Intramuraal!$O:$O,MATCH(B1310,Intramuraal!$A:$A,0))),IFERROR(IF(INDEX(GVS!$O:$O,MATCH(B1310,GVS!$A:$A,0))="","",INDEX(GVS!$O:$O,MATCH(B1310,GVS!$A:$A,0))),"")))</f>
        <v>2e lijn</v>
      </c>
      <c r="I1310" s="14" t="s">
        <v>7574</v>
      </c>
      <c r="J1310" s="14" t="s">
        <v>10667</v>
      </c>
      <c r="K1310" s="16" t="s">
        <v>12501</v>
      </c>
      <c r="L1310" s="14" t="s">
        <v>7566</v>
      </c>
      <c r="M1310" s="14" t="s">
        <v>7536</v>
      </c>
      <c r="N1310" s="16" t="s">
        <v>12502</v>
      </c>
      <c r="O1310" s="14" t="s">
        <v>7607</v>
      </c>
      <c r="P1310" s="14" t="s">
        <v>12503</v>
      </c>
      <c r="Q1310" s="16"/>
      <c r="R1310" s="14" t="s">
        <v>12504</v>
      </c>
      <c r="S1310" s="14" t="s">
        <v>12488</v>
      </c>
      <c r="T1310" s="15" t="n">
        <v>46290</v>
      </c>
      <c r="U1310" s="14" t="s">
        <v>168</v>
      </c>
    </row>
    <row r="1311" customFormat="false" ht="90.75" hidden="false" customHeight="true" outlineLevel="0" collapsed="false">
      <c r="A1311" s="14" t="str">
        <f aca="false">IF(B1311="","","ARG-"&amp;TEXT(ROW()-1,"0000"))</f>
        <v>ARG-1310</v>
      </c>
      <c r="B1311" s="14" t="s">
        <v>5777</v>
      </c>
      <c r="C1311" s="14" t="str">
        <f aca="false">IF(B1311="","",IF(LEFT(B1311,3)="INT","Intramuraal",IF(LEFT(B1311,3)="GVS","GVS","")))</f>
        <v>GVS</v>
      </c>
      <c r="D1311" s="14" t="str">
        <f aca="false">IF(B1311="","",IFERROR(INDEX(Intramuraal!$F:$F,MATCH(B1311,Intramuraal!$A:$A,0)),IFERROR(INDEX(GVS!$F:$F,MATCH(B1311,GVS!$A:$A,0)),"onbekend ID")))</f>
        <v>fostamatinib (Tavlesse®)</v>
      </c>
      <c r="E1311" s="15" t="n">
        <f aca="false">IF(B1311="","",IFERROR(IF(INDEX(Intramuraal!$C:$C,MATCH(B1311,Intramuraal!$A:$A,0))="","",INDEX(Intramuraal!$C:$C,MATCH(B1311,Intramuraal!$A:$A,0))),IFERROR(IF(INDEX(GVS!$C:$C,MATCH(B1311,GVS!$A:$A,0))="","",INDEX(GVS!$C:$C,MATCH(B1311,GVS!$A:$A,0))),"")))</f>
        <v>44901</v>
      </c>
      <c r="F1311" s="14" t="str">
        <f aca="false">IF(B1311="","",IFERROR(IF(INDEX(Intramuraal!$J:$J,MATCH(B1311,Intramuraal!$A:$A,0))="","",INDEX(Intramuraal!$J:$J,MATCH(B1311,Intramuraal!$A:$A,0))),IFERROR(IF(INDEX(GVS!$J:$J,MATCH(B1311,GVS!$A:$A,0))="","",INDEX(GVS!$J:$J,MATCH(B1311,GVS!$A:$A,0))),"")))</f>
        <v>Hematologie (benigne)</v>
      </c>
      <c r="G1311" s="14" t="str">
        <f aca="false">IF(B1311="","",IFERROR(IF(INDEX(Intramuraal!$N:$N,MATCH(B1311,Intramuraal!$A:$A,0))="","",INDEX(Intramuraal!$N:$N,MATCH(B1311,Intramuraal!$A:$A,0))),IFERROR(IF(INDEX(GVS!$N:$N,MATCH(B1311,GVS!$A:$A,0))="","",INDEX(GVS!$N:$N,MATCH(B1311,GVS!$A:$A,0))),"")))</f>
        <v>Niet-oncologisch (zie Indicatie)</v>
      </c>
      <c r="H1311" s="14" t="str">
        <f aca="false">IF(B1311="","",IFERROR(IF(INDEX(Intramuraal!$O:$O,MATCH(B1311,Intramuraal!$A:$A,0))="","",INDEX(Intramuraal!$O:$O,MATCH(B1311,Intramuraal!$A:$A,0))),IFERROR(IF(INDEX(GVS!$O:$O,MATCH(B1311,GVS!$A:$A,0))="","",INDEX(GVS!$O:$O,MATCH(B1311,GVS!$A:$A,0))),"")))</f>
        <v>3e lijn of later</v>
      </c>
      <c r="I1311" s="14" t="s">
        <v>7532</v>
      </c>
      <c r="J1311" s="14" t="s">
        <v>7564</v>
      </c>
      <c r="K1311" s="16" t="s">
        <v>12505</v>
      </c>
      <c r="L1311" s="14" t="s">
        <v>7535</v>
      </c>
      <c r="M1311" s="14" t="s">
        <v>7536</v>
      </c>
      <c r="N1311" s="16" t="s">
        <v>12506</v>
      </c>
      <c r="O1311" s="14" t="s">
        <v>7607</v>
      </c>
      <c r="P1311" s="14" t="s">
        <v>12507</v>
      </c>
      <c r="Q1311" s="16"/>
      <c r="R1311" s="14" t="s">
        <v>12508</v>
      </c>
      <c r="S1311" s="14" t="s">
        <v>12488</v>
      </c>
      <c r="T1311" s="15" t="n">
        <v>46290</v>
      </c>
      <c r="U1311" s="14" t="s">
        <v>168</v>
      </c>
    </row>
    <row r="1312" customFormat="false" ht="90.75" hidden="false" customHeight="true" outlineLevel="0" collapsed="false">
      <c r="A1312" s="14" t="str">
        <f aca="false">IF(B1312="","","ARG-"&amp;TEXT(ROW()-1,"0000"))</f>
        <v>ARG-1311</v>
      </c>
      <c r="B1312" s="14" t="s">
        <v>5796</v>
      </c>
      <c r="C1312" s="14" t="str">
        <f aca="false">IF(B1312="","",IF(LEFT(B1312,3)="INT","Intramuraal",IF(LEFT(B1312,3)="GVS","GVS","")))</f>
        <v>GVS</v>
      </c>
      <c r="D1312" s="14" t="str">
        <f aca="false">IF(B1312="","",IFERROR(INDEX(Intramuraal!$F:$F,MATCH(B1312,Intramuraal!$A:$A,0)),IFERROR(INDEX(GVS!$F:$F,MATCH(B1312,GVS!$A:$A,0)),"onbekend ID")))</f>
        <v>solriamfetol (Sunosi®)</v>
      </c>
      <c r="E1312" s="15" t="n">
        <f aca="false">IF(B1312="","",IFERROR(IF(INDEX(Intramuraal!$C:$C,MATCH(B1312,Intramuraal!$A:$A,0))="","",INDEX(Intramuraal!$C:$C,MATCH(B1312,Intramuraal!$A:$A,0))),IFERROR(IF(INDEX(GVS!$C:$C,MATCH(B1312,GVS!$A:$A,0))="","",INDEX(GVS!$C:$C,MATCH(B1312,GVS!$A:$A,0))),"")))</f>
        <v>44918</v>
      </c>
      <c r="F1312" s="14" t="str">
        <f aca="false">IF(B1312="","",IFERROR(IF(INDEX(Intramuraal!$J:$J,MATCH(B1312,Intramuraal!$A:$A,0))="","",INDEX(Intramuraal!$J:$J,MATCH(B1312,Intramuraal!$A:$A,0))),IFERROR(IF(INDEX(GVS!$J:$J,MATCH(B1312,GVS!$A:$A,0))="","",INDEX(GVS!$J:$J,MATCH(B1312,GVS!$A:$A,0))),"")))</f>
        <v>Neurologie</v>
      </c>
      <c r="G1312" s="14" t="str">
        <f aca="false">IF(B1312="","",IFERROR(IF(INDEX(Intramuraal!$N:$N,MATCH(B1312,Intramuraal!$A:$A,0))="","",INDEX(Intramuraal!$N:$N,MATCH(B1312,Intramuraal!$A:$A,0))),IFERROR(IF(INDEX(GVS!$N:$N,MATCH(B1312,GVS!$A:$A,0))="","",INDEX(GVS!$N:$N,MATCH(B1312,GVS!$A:$A,0))),"")))</f>
        <v>Niet-oncologisch (zie Indicatie)</v>
      </c>
      <c r="H1312" s="14" t="str">
        <f aca="false">IF(B1312="","",IFERROR(IF(INDEX(Intramuraal!$O:$O,MATCH(B1312,Intramuraal!$A:$A,0))="","",INDEX(Intramuraal!$O:$O,MATCH(B1312,Intramuraal!$A:$A,0))),IFERROR(IF(INDEX(GVS!$O:$O,MATCH(B1312,GVS!$A:$A,0))="","",INDEX(GVS!$O:$O,MATCH(B1312,GVS!$A:$A,0))),"")))</f>
        <v>2e lijn</v>
      </c>
      <c r="I1312" s="14" t="s">
        <v>7532</v>
      </c>
      <c r="J1312" s="14" t="s">
        <v>7564</v>
      </c>
      <c r="K1312" s="16" t="s">
        <v>12509</v>
      </c>
      <c r="L1312" s="14" t="s">
        <v>7535</v>
      </c>
      <c r="M1312" s="14" t="s">
        <v>7536</v>
      </c>
      <c r="N1312" s="16" t="s">
        <v>12510</v>
      </c>
      <c r="O1312" s="14" t="s">
        <v>7633</v>
      </c>
      <c r="P1312" s="14" t="s">
        <v>12511</v>
      </c>
      <c r="Q1312" s="16"/>
      <c r="R1312" s="14" t="s">
        <v>12512</v>
      </c>
      <c r="S1312" s="14" t="s">
        <v>12488</v>
      </c>
      <c r="T1312" s="15" t="n">
        <v>46290</v>
      </c>
      <c r="U1312" s="14" t="s">
        <v>168</v>
      </c>
    </row>
    <row r="1313" customFormat="false" ht="90.75" hidden="false" customHeight="true" outlineLevel="0" collapsed="false">
      <c r="A1313" s="14" t="str">
        <f aca="false">IF(B1313="","","ARG-"&amp;TEXT(ROW()-1,"0000"))</f>
        <v>ARG-1312</v>
      </c>
      <c r="B1313" s="14" t="s">
        <v>5815</v>
      </c>
      <c r="C1313" s="14" t="str">
        <f aca="false">IF(B1313="","",IF(LEFT(B1313,3)="INT","Intramuraal",IF(LEFT(B1313,3)="GVS","GVS","")))</f>
        <v>GVS</v>
      </c>
      <c r="D1313" s="14" t="str">
        <f aca="false">IF(B1313="","",IFERROR(INDEX(Intramuraal!$F:$F,MATCH(B1313,Intramuraal!$A:$A,0)),IFERROR(INDEX(GVS!$F:$F,MATCH(B1313,GVS!$A:$A,0)),"onbekend ID")))</f>
        <v>odevixibat (Bylvay®)</v>
      </c>
      <c r="E1313" s="15" t="n">
        <f aca="false">IF(B1313="","",IFERROR(IF(INDEX(Intramuraal!$C:$C,MATCH(B1313,Intramuraal!$A:$A,0))="","",INDEX(Intramuraal!$C:$C,MATCH(B1313,Intramuraal!$A:$A,0))),IFERROR(IF(INDEX(GVS!$C:$C,MATCH(B1313,GVS!$A:$A,0))="","",INDEX(GVS!$C:$C,MATCH(B1313,GVS!$A:$A,0))),"")))</f>
        <v>44944</v>
      </c>
      <c r="F1313" s="14" t="str">
        <f aca="false">IF(B1313="","",IFERROR(IF(INDEX(Intramuraal!$J:$J,MATCH(B1313,Intramuraal!$A:$A,0))="","",INDEX(Intramuraal!$J:$J,MATCH(B1313,Intramuraal!$A:$A,0))),IFERROR(IF(INDEX(GVS!$J:$J,MATCH(B1313,GVS!$A:$A,0))="","",INDEX(GVS!$J:$J,MATCH(B1313,GVS!$A:$A,0))),"")))</f>
        <v>Maag-darm / lever</v>
      </c>
      <c r="G1313" s="14" t="str">
        <f aca="false">IF(B1313="","",IFERROR(IF(INDEX(Intramuraal!$N:$N,MATCH(B1313,Intramuraal!$A:$A,0))="","",INDEX(Intramuraal!$N:$N,MATCH(B1313,Intramuraal!$A:$A,0))),IFERROR(IF(INDEX(GVS!$N:$N,MATCH(B1313,GVS!$A:$A,0))="","",INDEX(GVS!$N:$N,MATCH(B1313,GVS!$A:$A,0))),"")))</f>
        <v>Niet-oncologisch (zie Indicatie)</v>
      </c>
      <c r="H1313" s="14" t="str">
        <f aca="false">IF(B1313="","",IFERROR(IF(INDEX(Intramuraal!$O:$O,MATCH(B1313,Intramuraal!$A:$A,0))="","",INDEX(Intramuraal!$O:$O,MATCH(B1313,Intramuraal!$A:$A,0))),IFERROR(IF(INDEX(GVS!$O:$O,MATCH(B1313,GVS!$A:$A,0))="","",INDEX(GVS!$O:$O,MATCH(B1313,GVS!$A:$A,0))),"")))</f>
        <v>2e lijn</v>
      </c>
      <c r="I1313" s="14" t="s">
        <v>7532</v>
      </c>
      <c r="J1313" s="14" t="s">
        <v>7599</v>
      </c>
      <c r="K1313" s="16" t="s">
        <v>12513</v>
      </c>
      <c r="L1313" s="14" t="s">
        <v>7566</v>
      </c>
      <c r="M1313" s="14" t="s">
        <v>7536</v>
      </c>
      <c r="N1313" s="16" t="s">
        <v>12514</v>
      </c>
      <c r="O1313" s="14" t="s">
        <v>7607</v>
      </c>
      <c r="P1313" s="14" t="s">
        <v>12515</v>
      </c>
      <c r="Q1313" s="16"/>
      <c r="R1313" s="14" t="s">
        <v>12516</v>
      </c>
      <c r="S1313" s="14" t="s">
        <v>12517</v>
      </c>
      <c r="T1313" s="15" t="n">
        <v>46290</v>
      </c>
      <c r="U1313" s="14" t="s">
        <v>168</v>
      </c>
    </row>
    <row r="1314" customFormat="false" ht="68.25" hidden="false" customHeight="true" outlineLevel="0" collapsed="false">
      <c r="A1314" s="14" t="str">
        <f aca="false">IF(B1314="","","ARG-"&amp;TEXT(ROW()-1,"0000"))</f>
        <v>ARG-1313</v>
      </c>
      <c r="B1314" s="14" t="s">
        <v>5834</v>
      </c>
      <c r="C1314" s="14" t="str">
        <f aca="false">IF(B1314="","",IF(LEFT(B1314,3)="INT","Intramuraal",IF(LEFT(B1314,3)="GVS","GVS","")))</f>
        <v>GVS</v>
      </c>
      <c r="D1314" s="14" t="str">
        <f aca="false">IF(B1314="","",IFERROR(INDEX(Intramuraal!$F:$F,MATCH(B1314,Intramuraal!$A:$A,0)),IFERROR(INDEX(GVS!$F:$F,MATCH(B1314,GVS!$A:$A,0)),"onbekend ID")))</f>
        <v>PCV15 (Vaxneuvance®)</v>
      </c>
      <c r="E1314" s="15" t="n">
        <f aca="false">IF(B1314="","",IFERROR(IF(INDEX(Intramuraal!$C:$C,MATCH(B1314,Intramuraal!$A:$A,0))="","",INDEX(Intramuraal!$C:$C,MATCH(B1314,Intramuraal!$A:$A,0))),IFERROR(IF(INDEX(GVS!$C:$C,MATCH(B1314,GVS!$A:$A,0))="","",INDEX(GVS!$C:$C,MATCH(B1314,GVS!$A:$A,0))),"")))</f>
        <v>44951</v>
      </c>
      <c r="F1314" s="14" t="str">
        <f aca="false">IF(B1314="","",IFERROR(IF(INDEX(Intramuraal!$J:$J,MATCH(B1314,Intramuraal!$A:$A,0))="","",INDEX(Intramuraal!$J:$J,MATCH(B1314,Intramuraal!$A:$A,0))),IFERROR(IF(INDEX(GVS!$J:$J,MATCH(B1314,GVS!$A:$A,0))="","",INDEX(GVS!$J:$J,MATCH(B1314,GVS!$A:$A,0))),"")))</f>
        <v>Infectieziekten</v>
      </c>
      <c r="G1314" s="14" t="str">
        <f aca="false">IF(B1314="","",IFERROR(IF(INDEX(Intramuraal!$N:$N,MATCH(B1314,Intramuraal!$A:$A,0))="","",INDEX(Intramuraal!$N:$N,MATCH(B1314,Intramuraal!$A:$A,0))),IFERROR(IF(INDEX(GVS!$N:$N,MATCH(B1314,GVS!$A:$A,0))="","",INDEX(GVS!$N:$N,MATCH(B1314,GVS!$A:$A,0))),"")))</f>
        <v>Niet-oncologisch (zie Indicatie)</v>
      </c>
      <c r="H1314" s="14" t="str">
        <f aca="false">IF(B1314="","",IFERROR(IF(INDEX(Intramuraal!$O:$O,MATCH(B1314,Intramuraal!$A:$A,0))="","",INDEX(Intramuraal!$O:$O,MATCH(B1314,Intramuraal!$A:$A,0))),IFERROR(IF(INDEX(GVS!$O:$O,MATCH(B1314,GVS!$A:$A,0))="","",INDEX(GVS!$O:$O,MATCH(B1314,GVS!$A:$A,0))),"")))</f>
        <v>1e lijn</v>
      </c>
      <c r="I1314" s="14" t="s">
        <v>7570</v>
      </c>
      <c r="J1314" s="14" t="s">
        <v>10732</v>
      </c>
      <c r="K1314" s="16" t="s">
        <v>12518</v>
      </c>
      <c r="L1314" s="14" t="s">
        <v>7535</v>
      </c>
      <c r="M1314" s="14" t="s">
        <v>7536</v>
      </c>
      <c r="N1314" s="16" t="s">
        <v>12519</v>
      </c>
      <c r="O1314" s="14" t="s">
        <v>7607</v>
      </c>
      <c r="P1314" s="14" t="s">
        <v>12520</v>
      </c>
      <c r="Q1314" s="16"/>
      <c r="R1314" s="14" t="s">
        <v>12521</v>
      </c>
      <c r="S1314" s="14" t="s">
        <v>12517</v>
      </c>
      <c r="T1314" s="15" t="n">
        <v>46290</v>
      </c>
      <c r="U1314" s="14" t="s">
        <v>168</v>
      </c>
    </row>
    <row r="1315" customFormat="false" ht="90.75" hidden="false" customHeight="true" outlineLevel="0" collapsed="false">
      <c r="A1315" s="14" t="str">
        <f aca="false">IF(B1315="","","ARG-"&amp;TEXT(ROW()-1,"0000"))</f>
        <v>ARG-1314</v>
      </c>
      <c r="B1315" s="14" t="s">
        <v>5866</v>
      </c>
      <c r="C1315" s="14" t="str">
        <f aca="false">IF(B1315="","",IF(LEFT(B1315,3)="INT","Intramuraal",IF(LEFT(B1315,3)="GVS","GVS","")))</f>
        <v>GVS</v>
      </c>
      <c r="D1315" s="14" t="str">
        <f aca="false">IF(B1315="","",IFERROR(INDEX(Intramuraal!$F:$F,MATCH(B1315,Intramuraal!$A:$A,0)),IFERROR(INDEX(GVS!$F:$F,MATCH(B1315,GVS!$A:$A,0)),"onbekend ID")))</f>
        <v>empagliflozine (Jardiance®) uitbreiding bijlage 2-voorwaarden</v>
      </c>
      <c r="E1315" s="15" t="n">
        <f aca="false">IF(B1315="","",IFERROR(IF(INDEX(Intramuraal!$C:$C,MATCH(B1315,Intramuraal!$A:$A,0))="","",INDEX(Intramuraal!$C:$C,MATCH(B1315,Intramuraal!$A:$A,0))),IFERROR(IF(INDEX(GVS!$C:$C,MATCH(B1315,GVS!$A:$A,0))="","",INDEX(GVS!$C:$C,MATCH(B1315,GVS!$A:$A,0))),"")))</f>
        <v>44957</v>
      </c>
      <c r="F1315" s="14" t="str">
        <f aca="false">IF(B1315="","",IFERROR(IF(INDEX(Intramuraal!$J:$J,MATCH(B1315,Intramuraal!$A:$A,0))="","",INDEX(Intramuraal!$J:$J,MATCH(B1315,Intramuraal!$A:$A,0))),IFERROR(IF(INDEX(GVS!$J:$J,MATCH(B1315,GVS!$A:$A,0))="","",INDEX(GVS!$J:$J,MATCH(B1315,GVS!$A:$A,0))),"")))</f>
        <v>Hart / vaat / long</v>
      </c>
      <c r="G1315" s="14" t="str">
        <f aca="false">IF(B1315="","",IFERROR(IF(INDEX(Intramuraal!$N:$N,MATCH(B1315,Intramuraal!$A:$A,0))="","",INDEX(Intramuraal!$N:$N,MATCH(B1315,Intramuraal!$A:$A,0))),IFERROR(IF(INDEX(GVS!$N:$N,MATCH(B1315,GVS!$A:$A,0))="","",INDEX(GVS!$N:$N,MATCH(B1315,GVS!$A:$A,0))),"")))</f>
        <v>Niet-oncologisch (zie Indicatie)</v>
      </c>
      <c r="H1315" s="14" t="str">
        <f aca="false">IF(B1315="","",IFERROR(IF(INDEX(Intramuraal!$O:$O,MATCH(B1315,Intramuraal!$A:$A,0))="","",INDEX(Intramuraal!$O:$O,MATCH(B1315,Intramuraal!$A:$A,0))),IFERROR(IF(INDEX(GVS!$O:$O,MATCH(B1315,GVS!$A:$A,0))="","",INDEX(GVS!$O:$O,MATCH(B1315,GVS!$A:$A,0))),"")))</f>
        <v>2e lijn</v>
      </c>
      <c r="I1315" s="14" t="s">
        <v>7532</v>
      </c>
      <c r="J1315" s="14" t="s">
        <v>7678</v>
      </c>
      <c r="K1315" s="16" t="s">
        <v>12522</v>
      </c>
      <c r="L1315" s="14" t="s">
        <v>7549</v>
      </c>
      <c r="M1315" s="14" t="s">
        <v>7536</v>
      </c>
      <c r="N1315" s="16" t="s">
        <v>12523</v>
      </c>
      <c r="O1315" s="14" t="s">
        <v>7633</v>
      </c>
      <c r="P1315" s="14" t="s">
        <v>12524</v>
      </c>
      <c r="Q1315" s="16"/>
      <c r="R1315" s="14" t="s">
        <v>12525</v>
      </c>
      <c r="S1315" s="14" t="s">
        <v>12517</v>
      </c>
      <c r="T1315" s="15" t="n">
        <v>46290</v>
      </c>
      <c r="U1315" s="14" t="s">
        <v>168</v>
      </c>
    </row>
    <row r="1316" customFormat="false" ht="68.25" hidden="false" customHeight="true" outlineLevel="0" collapsed="false">
      <c r="A1316" s="14" t="str">
        <f aca="false">IF(B1316="","","ARG-"&amp;TEXT(ROW()-1,"0000"))</f>
        <v>ARG-1315</v>
      </c>
      <c r="B1316" s="14" t="s">
        <v>5866</v>
      </c>
      <c r="C1316" s="14" t="str">
        <f aca="false">IF(B1316="","",IF(LEFT(B1316,3)="INT","Intramuraal",IF(LEFT(B1316,3)="GVS","GVS","")))</f>
        <v>GVS</v>
      </c>
      <c r="D1316" s="14" t="str">
        <f aca="false">IF(B1316="","",IFERROR(INDEX(Intramuraal!$F:$F,MATCH(B1316,Intramuraal!$A:$A,0)),IFERROR(INDEX(GVS!$F:$F,MATCH(B1316,GVS!$A:$A,0)),"onbekend ID")))</f>
        <v>empagliflozine (Jardiance®) uitbreiding bijlage 2-voorwaarden</v>
      </c>
      <c r="E1316" s="15" t="n">
        <f aca="false">IF(B1316="","",IFERROR(IF(INDEX(Intramuraal!$C:$C,MATCH(B1316,Intramuraal!$A:$A,0))="","",INDEX(Intramuraal!$C:$C,MATCH(B1316,Intramuraal!$A:$A,0))),IFERROR(IF(INDEX(GVS!$C:$C,MATCH(B1316,GVS!$A:$A,0))="","",INDEX(GVS!$C:$C,MATCH(B1316,GVS!$A:$A,0))),"")))</f>
        <v>44957</v>
      </c>
      <c r="F1316" s="14" t="str">
        <f aca="false">IF(B1316="","",IFERROR(IF(INDEX(Intramuraal!$J:$J,MATCH(B1316,Intramuraal!$A:$A,0))="","",INDEX(Intramuraal!$J:$J,MATCH(B1316,Intramuraal!$A:$A,0))),IFERROR(IF(INDEX(GVS!$J:$J,MATCH(B1316,GVS!$A:$A,0))="","",INDEX(GVS!$J:$J,MATCH(B1316,GVS!$A:$A,0))),"")))</f>
        <v>Hart / vaat / long</v>
      </c>
      <c r="G1316" s="14" t="str">
        <f aca="false">IF(B1316="","",IFERROR(IF(INDEX(Intramuraal!$N:$N,MATCH(B1316,Intramuraal!$A:$A,0))="","",INDEX(Intramuraal!$N:$N,MATCH(B1316,Intramuraal!$A:$A,0))),IFERROR(IF(INDEX(GVS!$N:$N,MATCH(B1316,GVS!$A:$A,0))="","",INDEX(GVS!$N:$N,MATCH(B1316,GVS!$A:$A,0))),"")))</f>
        <v>Niet-oncologisch (zie Indicatie)</v>
      </c>
      <c r="H1316" s="14" t="str">
        <f aca="false">IF(B1316="","",IFERROR(IF(INDEX(Intramuraal!$O:$O,MATCH(B1316,Intramuraal!$A:$A,0))="","",INDEX(Intramuraal!$O:$O,MATCH(B1316,Intramuraal!$A:$A,0))),IFERROR(IF(INDEX(GVS!$O:$O,MATCH(B1316,GVS!$A:$A,0))="","",INDEX(GVS!$O:$O,MATCH(B1316,GVS!$A:$A,0))),"")))</f>
        <v>2e lijn</v>
      </c>
      <c r="I1316" s="14" t="s">
        <v>7580</v>
      </c>
      <c r="J1316" s="14" t="s">
        <v>7604</v>
      </c>
      <c r="K1316" s="16" t="s">
        <v>12526</v>
      </c>
      <c r="L1316" s="14" t="s">
        <v>7535</v>
      </c>
      <c r="M1316" s="14" t="s">
        <v>7543</v>
      </c>
      <c r="N1316" s="16" t="s">
        <v>12527</v>
      </c>
      <c r="O1316" s="14" t="s">
        <v>7784</v>
      </c>
      <c r="P1316" s="14" t="s">
        <v>12528</v>
      </c>
      <c r="Q1316" s="16"/>
      <c r="R1316" s="14" t="s">
        <v>12529</v>
      </c>
      <c r="S1316" s="14" t="s">
        <v>12517</v>
      </c>
      <c r="T1316" s="15" t="n">
        <v>46290</v>
      </c>
      <c r="U1316" s="14" t="s">
        <v>168</v>
      </c>
    </row>
    <row r="1317" customFormat="false" ht="79.5" hidden="false" customHeight="true" outlineLevel="0" collapsed="false">
      <c r="A1317" s="14" t="str">
        <f aca="false">IF(B1317="","","ARG-"&amp;TEXT(ROW()-1,"0000"))</f>
        <v>ARG-1316</v>
      </c>
      <c r="B1317" s="14" t="s">
        <v>5883</v>
      </c>
      <c r="C1317" s="14" t="str">
        <f aca="false">IF(B1317="","",IF(LEFT(B1317,3)="INT","Intramuraal",IF(LEFT(B1317,3)="GVS","GVS","")))</f>
        <v>GVS</v>
      </c>
      <c r="D1317" s="14" t="str">
        <f aca="false">IF(B1317="","",IFERROR(INDEX(Intramuraal!$F:$F,MATCH(B1317,Intramuraal!$A:$A,0)),IFERROR(INDEX(GVS!$F:$F,MATCH(B1317,GVS!$A:$A,0)),"onbekend ID")))</f>
        <v>patiromeer (Veltassa®) vervallen bijlage 2-voorwaarden</v>
      </c>
      <c r="E1317" s="15" t="n">
        <f aca="false">IF(B1317="","",IFERROR(IF(INDEX(Intramuraal!$C:$C,MATCH(B1317,Intramuraal!$A:$A,0))="","",INDEX(Intramuraal!$C:$C,MATCH(B1317,Intramuraal!$A:$A,0))),IFERROR(IF(INDEX(GVS!$C:$C,MATCH(B1317,GVS!$A:$A,0))="","",INDEX(GVS!$C:$C,MATCH(B1317,GVS!$A:$A,0))),"")))</f>
        <v>44958</v>
      </c>
      <c r="F1317" s="14" t="str">
        <f aca="false">IF(B1317="","",IFERROR(IF(INDEX(Intramuraal!$J:$J,MATCH(B1317,Intramuraal!$A:$A,0))="","",INDEX(Intramuraal!$J:$J,MATCH(B1317,Intramuraal!$A:$A,0))),IFERROR(IF(INDEX(GVS!$J:$J,MATCH(B1317,GVS!$A:$A,0))="","",INDEX(GVS!$J:$J,MATCH(B1317,GVS!$A:$A,0))),"")))</f>
        <v>Overig</v>
      </c>
      <c r="G1317" s="14" t="str">
        <f aca="false">IF(B1317="","",IFERROR(IF(INDEX(Intramuraal!$N:$N,MATCH(B1317,Intramuraal!$A:$A,0))="","",INDEX(Intramuraal!$N:$N,MATCH(B1317,Intramuraal!$A:$A,0))),IFERROR(IF(INDEX(GVS!$N:$N,MATCH(B1317,GVS!$A:$A,0))="","",INDEX(GVS!$N:$N,MATCH(B1317,GVS!$A:$A,0))),"")))</f>
        <v>Niet-oncologisch (zie Indicatie)</v>
      </c>
      <c r="H1317" s="14" t="str">
        <f aca="false">IF(B1317="","",IFERROR(IF(INDEX(Intramuraal!$O:$O,MATCH(B1317,Intramuraal!$A:$A,0))="","",INDEX(Intramuraal!$O:$O,MATCH(B1317,Intramuraal!$A:$A,0))),IFERROR(IF(INDEX(GVS!$O:$O,MATCH(B1317,GVS!$A:$A,0))="","",INDEX(GVS!$O:$O,MATCH(B1317,GVS!$A:$A,0))),"")))</f>
        <v>2e lijn</v>
      </c>
      <c r="I1317" s="14" t="s">
        <v>7574</v>
      </c>
      <c r="J1317" s="14" t="s">
        <v>10667</v>
      </c>
      <c r="K1317" s="16" t="s">
        <v>12530</v>
      </c>
      <c r="L1317" s="14" t="s">
        <v>7566</v>
      </c>
      <c r="M1317" s="14" t="s">
        <v>7536</v>
      </c>
      <c r="N1317" s="16" t="s">
        <v>12531</v>
      </c>
      <c r="O1317" s="14" t="s">
        <v>7607</v>
      </c>
      <c r="P1317" s="14" t="s">
        <v>12532</v>
      </c>
      <c r="Q1317" s="16"/>
      <c r="R1317" s="14" t="s">
        <v>12533</v>
      </c>
      <c r="S1317" s="14" t="s">
        <v>12517</v>
      </c>
      <c r="T1317" s="15" t="n">
        <v>46290</v>
      </c>
      <c r="U1317" s="14" t="s">
        <v>168</v>
      </c>
    </row>
    <row r="1318" customFormat="false" ht="90.75" hidden="false" customHeight="true" outlineLevel="0" collapsed="false">
      <c r="A1318" s="14" t="str">
        <f aca="false">IF(B1318="","","ARG-"&amp;TEXT(ROW()-1,"0000"))</f>
        <v>ARG-1317</v>
      </c>
      <c r="B1318" s="14" t="s">
        <v>5920</v>
      </c>
      <c r="C1318" s="14" t="str">
        <f aca="false">IF(B1318="","",IF(LEFT(B1318,3)="INT","Intramuraal",IF(LEFT(B1318,3)="GVS","GVS","")))</f>
        <v>GVS</v>
      </c>
      <c r="D1318" s="14" t="str">
        <f aca="false">IF(B1318="","",IFERROR(INDEX(Intramuraal!$F:$F,MATCH(B1318,Intramuraal!$A:$A,0)),IFERROR(INDEX(GVS!$F:$F,MATCH(B1318,GVS!$A:$A,0)),"onbekend ID")))</f>
        <v>lasmiditan (Rayvow®)</v>
      </c>
      <c r="E1318" s="15" t="n">
        <f aca="false">IF(B1318="","",IFERROR(IF(INDEX(Intramuraal!$C:$C,MATCH(B1318,Intramuraal!$A:$A,0))="","",INDEX(Intramuraal!$C:$C,MATCH(B1318,Intramuraal!$A:$A,0))),IFERROR(IF(INDEX(GVS!$C:$C,MATCH(B1318,GVS!$A:$A,0))="","",INDEX(GVS!$C:$C,MATCH(B1318,GVS!$A:$A,0))),"")))</f>
        <v>44979</v>
      </c>
      <c r="F1318" s="14" t="str">
        <f aca="false">IF(B1318="","",IFERROR(IF(INDEX(Intramuraal!$J:$J,MATCH(B1318,Intramuraal!$A:$A,0))="","",INDEX(Intramuraal!$J:$J,MATCH(B1318,Intramuraal!$A:$A,0))),IFERROR(IF(INDEX(GVS!$J:$J,MATCH(B1318,GVS!$A:$A,0))="","",INDEX(GVS!$J:$J,MATCH(B1318,GVS!$A:$A,0))),"")))</f>
        <v>Neurologie</v>
      </c>
      <c r="G1318" s="14" t="str">
        <f aca="false">IF(B1318="","",IFERROR(IF(INDEX(Intramuraal!$N:$N,MATCH(B1318,Intramuraal!$A:$A,0))="","",INDEX(Intramuraal!$N:$N,MATCH(B1318,Intramuraal!$A:$A,0))),IFERROR(IF(INDEX(GVS!$N:$N,MATCH(B1318,GVS!$A:$A,0))="","",INDEX(GVS!$N:$N,MATCH(B1318,GVS!$A:$A,0))),"")))</f>
        <v>Niet-oncologisch (zie Indicatie)</v>
      </c>
      <c r="H1318" s="14" t="str">
        <f aca="false">IF(B1318="","",IFERROR(IF(INDEX(Intramuraal!$O:$O,MATCH(B1318,Intramuraal!$A:$A,0))="","",INDEX(Intramuraal!$O:$O,MATCH(B1318,Intramuraal!$A:$A,0))),IFERROR(IF(INDEX(GVS!$O:$O,MATCH(B1318,GVS!$A:$A,0))="","",INDEX(GVS!$O:$O,MATCH(B1318,GVS!$A:$A,0))),"")))</f>
        <v>2e lijn</v>
      </c>
      <c r="I1318" s="14" t="s">
        <v>7570</v>
      </c>
      <c r="J1318" s="14" t="s">
        <v>10732</v>
      </c>
      <c r="K1318" s="16" t="s">
        <v>12534</v>
      </c>
      <c r="L1318" s="14" t="s">
        <v>7535</v>
      </c>
      <c r="M1318" s="14" t="s">
        <v>7536</v>
      </c>
      <c r="N1318" s="16" t="s">
        <v>12535</v>
      </c>
      <c r="O1318" s="14" t="s">
        <v>7607</v>
      </c>
      <c r="P1318" s="14" t="s">
        <v>12536</v>
      </c>
      <c r="Q1318" s="16"/>
      <c r="R1318" s="14" t="s">
        <v>12537</v>
      </c>
      <c r="S1318" s="14" t="s">
        <v>12517</v>
      </c>
      <c r="T1318" s="15" t="n">
        <v>46290</v>
      </c>
      <c r="U1318" s="14" t="s">
        <v>168</v>
      </c>
    </row>
    <row r="1319" customFormat="false" ht="102" hidden="false" customHeight="true" outlineLevel="0" collapsed="false">
      <c r="A1319" s="14" t="str">
        <f aca="false">IF(B1319="","","ARG-"&amp;TEXT(ROW()-1,"0000"))</f>
        <v>ARG-1318</v>
      </c>
      <c r="B1319" s="14" t="s">
        <v>5934</v>
      </c>
      <c r="C1319" s="14" t="str">
        <f aca="false">IF(B1319="","",IF(LEFT(B1319,3)="INT","Intramuraal",IF(LEFT(B1319,3)="GVS","GVS","")))</f>
        <v>GVS</v>
      </c>
      <c r="D1319" s="14" t="str">
        <f aca="false">IF(B1319="","",IFERROR(INDEX(Intramuraal!$F:$F,MATCH(B1319,Intramuraal!$A:$A,0)),IFERROR(INDEX(GVS!$F:$F,MATCH(B1319,GVS!$A:$A,0)),"onbekend ID")))</f>
        <v>mifepriston (Mifegyne®)</v>
      </c>
      <c r="E1319" s="15" t="n">
        <f aca="false">IF(B1319="","",IFERROR(IF(INDEX(Intramuraal!$C:$C,MATCH(B1319,Intramuraal!$A:$A,0))="","",INDEX(Intramuraal!$C:$C,MATCH(B1319,Intramuraal!$A:$A,0))),IFERROR(IF(INDEX(GVS!$C:$C,MATCH(B1319,GVS!$A:$A,0))="","",INDEX(GVS!$C:$C,MATCH(B1319,GVS!$A:$A,0))),"")))</f>
        <v>44993</v>
      </c>
      <c r="F1319" s="14" t="str">
        <f aca="false">IF(B1319="","",IFERROR(IF(INDEX(Intramuraal!$J:$J,MATCH(B1319,Intramuraal!$A:$A,0))="","",INDEX(Intramuraal!$J:$J,MATCH(B1319,Intramuraal!$A:$A,0))),IFERROR(IF(INDEX(GVS!$J:$J,MATCH(B1319,GVS!$A:$A,0))="","",INDEX(GVS!$J:$J,MATCH(B1319,GVS!$A:$A,0))),"")))</f>
        <v>Overig</v>
      </c>
      <c r="G1319" s="14" t="str">
        <f aca="false">IF(B1319="","",IFERROR(IF(INDEX(Intramuraal!$N:$N,MATCH(B1319,Intramuraal!$A:$A,0))="","",INDEX(Intramuraal!$N:$N,MATCH(B1319,Intramuraal!$A:$A,0))),IFERROR(IF(INDEX(GVS!$N:$N,MATCH(B1319,GVS!$A:$A,0))="","",INDEX(GVS!$N:$N,MATCH(B1319,GVS!$A:$A,0))),"")))</f>
        <v>Niet-oncologisch (zie Indicatie)</v>
      </c>
      <c r="H1319" s="14" t="str">
        <f aca="false">IF(B1319="","",IFERROR(IF(INDEX(Intramuraal!$O:$O,MATCH(B1319,Intramuraal!$A:$A,0))="","",INDEX(Intramuraal!$O:$O,MATCH(B1319,Intramuraal!$A:$A,0))),IFERROR(IF(INDEX(GVS!$O:$O,MATCH(B1319,GVS!$A:$A,0))="","",INDEX(GVS!$O:$O,MATCH(B1319,GVS!$A:$A,0))),"")))</f>
        <v>1e lijn</v>
      </c>
      <c r="I1319" s="14" t="s">
        <v>7570</v>
      </c>
      <c r="J1319" s="14" t="s">
        <v>10625</v>
      </c>
      <c r="K1319" s="16" t="s">
        <v>12538</v>
      </c>
      <c r="L1319" s="14" t="s">
        <v>7566</v>
      </c>
      <c r="M1319" s="14" t="s">
        <v>7536</v>
      </c>
      <c r="N1319" s="16" t="s">
        <v>12539</v>
      </c>
      <c r="O1319" s="14" t="s">
        <v>7607</v>
      </c>
      <c r="P1319" s="14" t="s">
        <v>12540</v>
      </c>
      <c r="Q1319" s="16"/>
      <c r="R1319" s="14" t="s">
        <v>12541</v>
      </c>
      <c r="S1319" s="14" t="s">
        <v>12517</v>
      </c>
      <c r="T1319" s="15" t="n">
        <v>46290</v>
      </c>
      <c r="U1319" s="14" t="s">
        <v>168</v>
      </c>
    </row>
    <row r="1320" customFormat="false" ht="79.5" hidden="false" customHeight="true" outlineLevel="0" collapsed="false">
      <c r="A1320" s="14" t="str">
        <f aca="false">IF(B1320="","","ARG-"&amp;TEXT(ROW()-1,"0000"))</f>
        <v>ARG-1319</v>
      </c>
      <c r="B1320" s="14" t="s">
        <v>5971</v>
      </c>
      <c r="C1320" s="14" t="str">
        <f aca="false">IF(B1320="","",IF(LEFT(B1320,3)="INT","Intramuraal",IF(LEFT(B1320,3)="GVS","GVS","")))</f>
        <v>GVS</v>
      </c>
      <c r="D1320" s="14" t="str">
        <f aca="false">IF(B1320="","",IFERROR(INDEX(Intramuraal!$F:$F,MATCH(B1320,Intramuraal!$A:$A,0)),IFERROR(INDEX(GVS!$F:$F,MATCH(B1320,GVS!$A:$A,0)),"onbekend ID")))</f>
        <v>sacubitril/valsartan (Entresto®) uitbreiding bijlage 2-voorwaarden</v>
      </c>
      <c r="E1320" s="15" t="n">
        <f aca="false">IF(B1320="","",IFERROR(IF(INDEX(Intramuraal!$C:$C,MATCH(B1320,Intramuraal!$A:$A,0))="","",INDEX(Intramuraal!$C:$C,MATCH(B1320,Intramuraal!$A:$A,0))),IFERROR(IF(INDEX(GVS!$C:$C,MATCH(B1320,GVS!$A:$A,0))="","",INDEX(GVS!$C:$C,MATCH(B1320,GVS!$A:$A,0))),"")))</f>
        <v>45044</v>
      </c>
      <c r="F1320" s="14" t="str">
        <f aca="false">IF(B1320="","",IFERROR(IF(INDEX(Intramuraal!$J:$J,MATCH(B1320,Intramuraal!$A:$A,0))="","",INDEX(Intramuraal!$J:$J,MATCH(B1320,Intramuraal!$A:$A,0))),IFERROR(IF(INDEX(GVS!$J:$J,MATCH(B1320,GVS!$A:$A,0))="","",INDEX(GVS!$J:$J,MATCH(B1320,GVS!$A:$A,0))),"")))</f>
        <v>Overig</v>
      </c>
      <c r="G1320" s="14" t="str">
        <f aca="false">IF(B1320="","",IFERROR(IF(INDEX(Intramuraal!$N:$N,MATCH(B1320,Intramuraal!$A:$A,0))="","",INDEX(Intramuraal!$N:$N,MATCH(B1320,Intramuraal!$A:$A,0))),IFERROR(IF(INDEX(GVS!$N:$N,MATCH(B1320,GVS!$A:$A,0))="","",INDEX(GVS!$N:$N,MATCH(B1320,GVS!$A:$A,0))),"")))</f>
        <v>Niet-oncologisch (zie Indicatie)</v>
      </c>
      <c r="H1320" s="14" t="str">
        <f aca="false">IF(B1320="","",IFERROR(IF(INDEX(Intramuraal!$O:$O,MATCH(B1320,Intramuraal!$A:$A,0))="","",INDEX(Intramuraal!$O:$O,MATCH(B1320,Intramuraal!$A:$A,0))),IFERROR(IF(INDEX(GVS!$O:$O,MATCH(B1320,GVS!$A:$A,0))="","",INDEX(GVS!$O:$O,MATCH(B1320,GVS!$A:$A,0))),"")))</f>
        <v>2e lijn</v>
      </c>
      <c r="I1320" s="14" t="s">
        <v>7574</v>
      </c>
      <c r="J1320" s="14" t="s">
        <v>10667</v>
      </c>
      <c r="K1320" s="16" t="s">
        <v>12542</v>
      </c>
      <c r="L1320" s="14" t="s">
        <v>7566</v>
      </c>
      <c r="M1320" s="14" t="s">
        <v>7536</v>
      </c>
      <c r="N1320" s="16" t="s">
        <v>12543</v>
      </c>
      <c r="O1320" s="14" t="s">
        <v>7607</v>
      </c>
      <c r="P1320" s="14" t="s">
        <v>12544</v>
      </c>
      <c r="Q1320" s="16"/>
      <c r="R1320" s="14" t="s">
        <v>12545</v>
      </c>
      <c r="S1320" s="14" t="s">
        <v>12546</v>
      </c>
      <c r="T1320" s="15" t="n">
        <v>46290</v>
      </c>
      <c r="U1320" s="14" t="s">
        <v>168</v>
      </c>
    </row>
    <row r="1321" customFormat="false" ht="102" hidden="false" customHeight="true" outlineLevel="0" collapsed="false">
      <c r="A1321" s="14" t="str">
        <f aca="false">IF(B1321="","","ARG-"&amp;TEXT(ROW()-1,"0000"))</f>
        <v>ARG-1320</v>
      </c>
      <c r="B1321" s="14" t="s">
        <v>5971</v>
      </c>
      <c r="C1321" s="14" t="str">
        <f aca="false">IF(B1321="","",IF(LEFT(B1321,3)="INT","Intramuraal",IF(LEFT(B1321,3)="GVS","GVS","")))</f>
        <v>GVS</v>
      </c>
      <c r="D1321" s="14" t="str">
        <f aca="false">IF(B1321="","",IFERROR(INDEX(Intramuraal!$F:$F,MATCH(B1321,Intramuraal!$A:$A,0)),IFERROR(INDEX(GVS!$F:$F,MATCH(B1321,GVS!$A:$A,0)),"onbekend ID")))</f>
        <v>sacubitril/valsartan (Entresto®) uitbreiding bijlage 2-voorwaarden</v>
      </c>
      <c r="E1321" s="15" t="n">
        <f aca="false">IF(B1321="","",IFERROR(IF(INDEX(Intramuraal!$C:$C,MATCH(B1321,Intramuraal!$A:$A,0))="","",INDEX(Intramuraal!$C:$C,MATCH(B1321,Intramuraal!$A:$A,0))),IFERROR(IF(INDEX(GVS!$C:$C,MATCH(B1321,GVS!$A:$A,0))="","",INDEX(GVS!$C:$C,MATCH(B1321,GVS!$A:$A,0))),"")))</f>
        <v>45044</v>
      </c>
      <c r="F1321" s="14" t="str">
        <f aca="false">IF(B1321="","",IFERROR(IF(INDEX(Intramuraal!$J:$J,MATCH(B1321,Intramuraal!$A:$A,0))="","",INDEX(Intramuraal!$J:$J,MATCH(B1321,Intramuraal!$A:$A,0))),IFERROR(IF(INDEX(GVS!$J:$J,MATCH(B1321,GVS!$A:$A,0))="","",INDEX(GVS!$J:$J,MATCH(B1321,GVS!$A:$A,0))),"")))</f>
        <v>Overig</v>
      </c>
      <c r="G1321" s="14" t="str">
        <f aca="false">IF(B1321="","",IFERROR(IF(INDEX(Intramuraal!$N:$N,MATCH(B1321,Intramuraal!$A:$A,0))="","",INDEX(Intramuraal!$N:$N,MATCH(B1321,Intramuraal!$A:$A,0))),IFERROR(IF(INDEX(GVS!$N:$N,MATCH(B1321,GVS!$A:$A,0))="","",INDEX(GVS!$N:$N,MATCH(B1321,GVS!$A:$A,0))),"")))</f>
        <v>Niet-oncologisch (zie Indicatie)</v>
      </c>
      <c r="H1321" s="14" t="str">
        <f aca="false">IF(B1321="","",IFERROR(IF(INDEX(Intramuraal!$O:$O,MATCH(B1321,Intramuraal!$A:$A,0))="","",INDEX(Intramuraal!$O:$O,MATCH(B1321,Intramuraal!$A:$A,0))),IFERROR(IF(INDEX(GVS!$O:$O,MATCH(B1321,GVS!$A:$A,0))="","",INDEX(GVS!$O:$O,MATCH(B1321,GVS!$A:$A,0))),"")))</f>
        <v>2e lijn</v>
      </c>
      <c r="I1321" s="14" t="s">
        <v>7532</v>
      </c>
      <c r="J1321" s="14" t="s">
        <v>7599</v>
      </c>
      <c r="K1321" s="16" t="s">
        <v>12547</v>
      </c>
      <c r="L1321" s="14" t="s">
        <v>7549</v>
      </c>
      <c r="M1321" s="14" t="s">
        <v>7536</v>
      </c>
      <c r="N1321" s="16" t="s">
        <v>12548</v>
      </c>
      <c r="O1321" s="14" t="s">
        <v>7633</v>
      </c>
      <c r="P1321" s="14" t="s">
        <v>12549</v>
      </c>
      <c r="Q1321" s="16"/>
      <c r="R1321" s="14" t="s">
        <v>12550</v>
      </c>
      <c r="S1321" s="14" t="s">
        <v>12546</v>
      </c>
      <c r="T1321" s="15" t="n">
        <v>46290</v>
      </c>
      <c r="U1321" s="14" t="s">
        <v>168</v>
      </c>
    </row>
    <row r="1322" customFormat="false" ht="79.5" hidden="false" customHeight="true" outlineLevel="0" collapsed="false">
      <c r="A1322" s="14" t="str">
        <f aca="false">IF(B1322="","","ARG-"&amp;TEXT(ROW()-1,"0000"))</f>
        <v>ARG-1321</v>
      </c>
      <c r="B1322" s="14" t="s">
        <v>5987</v>
      </c>
      <c r="C1322" s="14" t="str">
        <f aca="false">IF(B1322="","",IF(LEFT(B1322,3)="INT","Intramuraal",IF(LEFT(B1322,3)="GVS","GVS","")))</f>
        <v>GVS</v>
      </c>
      <c r="D1322" s="14" t="str">
        <f aca="false">IF(B1322="","",IFERROR(INDEX(Intramuraal!$F:$F,MATCH(B1322,Intramuraal!$A:$A,0)),IFERROR(INDEX(GVS!$F:$F,MATCH(B1322,GVS!$A:$A,0)),"onbekend ID")))</f>
        <v>lanadelumab (Takhzyro®)</v>
      </c>
      <c r="E1322" s="15" t="n">
        <f aca="false">IF(B1322="","",IFERROR(IF(INDEX(Intramuraal!$C:$C,MATCH(B1322,Intramuraal!$A:$A,0))="","",INDEX(Intramuraal!$C:$C,MATCH(B1322,Intramuraal!$A:$A,0))),IFERROR(IF(INDEX(GVS!$C:$C,MATCH(B1322,GVS!$A:$A,0))="","",INDEX(GVS!$C:$C,MATCH(B1322,GVS!$A:$A,0))),"")))</f>
        <v>45044</v>
      </c>
      <c r="F1322" s="14" t="str">
        <f aca="false">IF(B1322="","",IFERROR(IF(INDEX(Intramuraal!$J:$J,MATCH(B1322,Intramuraal!$A:$A,0))="","",INDEX(Intramuraal!$J:$J,MATCH(B1322,Intramuraal!$A:$A,0))),IFERROR(IF(INDEX(GVS!$J:$J,MATCH(B1322,GVS!$A:$A,0))="","",INDEX(GVS!$J:$J,MATCH(B1322,GVS!$A:$A,0))),"")))</f>
        <v>Immunologie / IBD / dermatologie / reumatologie</v>
      </c>
      <c r="G1322" s="14" t="str">
        <f aca="false">IF(B1322="","",IFERROR(IF(INDEX(Intramuraal!$N:$N,MATCH(B1322,Intramuraal!$A:$A,0))="","",INDEX(Intramuraal!$N:$N,MATCH(B1322,Intramuraal!$A:$A,0))),IFERROR(IF(INDEX(GVS!$N:$N,MATCH(B1322,GVS!$A:$A,0))="","",INDEX(GVS!$N:$N,MATCH(B1322,GVS!$A:$A,0))),"")))</f>
        <v>Niet-oncologisch (zie Indicatie)</v>
      </c>
      <c r="H1322" s="14" t="str">
        <f aca="false">IF(B1322="","",IFERROR(IF(INDEX(Intramuraal!$O:$O,MATCH(B1322,Intramuraal!$A:$A,0))="","",INDEX(Intramuraal!$O:$O,MATCH(B1322,Intramuraal!$A:$A,0))),IFERROR(IF(INDEX(GVS!$O:$O,MATCH(B1322,GVS!$A:$A,0))="","",INDEX(GVS!$O:$O,MATCH(B1322,GVS!$A:$A,0))),"")))</f>
        <v>2e lijn</v>
      </c>
      <c r="I1322" s="14" t="s">
        <v>7570</v>
      </c>
      <c r="J1322" s="14" t="s">
        <v>10732</v>
      </c>
      <c r="K1322" s="16" t="s">
        <v>12551</v>
      </c>
      <c r="L1322" s="14" t="s">
        <v>7535</v>
      </c>
      <c r="M1322" s="14" t="s">
        <v>7536</v>
      </c>
      <c r="N1322" s="16" t="s">
        <v>12552</v>
      </c>
      <c r="O1322" s="14" t="s">
        <v>7607</v>
      </c>
      <c r="P1322" s="14" t="s">
        <v>12553</v>
      </c>
      <c r="Q1322" s="16"/>
      <c r="R1322" s="14" t="s">
        <v>12554</v>
      </c>
      <c r="S1322" s="14" t="s">
        <v>12546</v>
      </c>
      <c r="T1322" s="15" t="n">
        <v>46290</v>
      </c>
      <c r="U1322" s="14" t="s">
        <v>168</v>
      </c>
    </row>
    <row r="1323" customFormat="false" ht="68.25" hidden="false" customHeight="true" outlineLevel="0" collapsed="false">
      <c r="A1323" s="14" t="str">
        <f aca="false">IF(B1323="","","ARG-"&amp;TEXT(ROW()-1,"0000"))</f>
        <v>ARG-1322</v>
      </c>
      <c r="B1323" s="14" t="s">
        <v>6019</v>
      </c>
      <c r="C1323" s="14" t="str">
        <f aca="false">IF(B1323="","",IF(LEFT(B1323,3)="INT","Intramuraal",IF(LEFT(B1323,3)="GVS","GVS","")))</f>
        <v>GVS</v>
      </c>
      <c r="D1323" s="14" t="str">
        <f aca="false">IF(B1323="","",IFERROR(INDEX(Intramuraal!$F:$F,MATCH(B1323,Intramuraal!$A:$A,0)),IFERROR(INDEX(GVS!$F:$F,MATCH(B1323,GVS!$A:$A,0)),"onbekend ID")))</f>
        <v>dapagliflozine (Forxiga®) uitbreiding bijlage 2-voorwaarden</v>
      </c>
      <c r="E1323" s="15" t="n">
        <f aca="false">IF(B1323="","",IFERROR(IF(INDEX(Intramuraal!$C:$C,MATCH(B1323,Intramuraal!$A:$A,0))="","",INDEX(Intramuraal!$C:$C,MATCH(B1323,Intramuraal!$A:$A,0))),IFERROR(IF(INDEX(GVS!$C:$C,MATCH(B1323,GVS!$A:$A,0))="","",INDEX(GVS!$C:$C,MATCH(B1323,GVS!$A:$A,0))),"")))</f>
        <v>45069</v>
      </c>
      <c r="F1323" s="14" t="str">
        <f aca="false">IF(B1323="","",IFERROR(IF(INDEX(Intramuraal!$J:$J,MATCH(B1323,Intramuraal!$A:$A,0))="","",INDEX(Intramuraal!$J:$J,MATCH(B1323,Intramuraal!$A:$A,0))),IFERROR(IF(INDEX(GVS!$J:$J,MATCH(B1323,GVS!$A:$A,0))="","",INDEX(GVS!$J:$J,MATCH(B1323,GVS!$A:$A,0))),"")))</f>
        <v>Overig</v>
      </c>
      <c r="G1323" s="14" t="str">
        <f aca="false">IF(B1323="","",IFERROR(IF(INDEX(Intramuraal!$N:$N,MATCH(B1323,Intramuraal!$A:$A,0))="","",INDEX(Intramuraal!$N:$N,MATCH(B1323,Intramuraal!$A:$A,0))),IFERROR(IF(INDEX(GVS!$N:$N,MATCH(B1323,GVS!$A:$A,0))="","",INDEX(GVS!$N:$N,MATCH(B1323,GVS!$A:$A,0))),"")))</f>
        <v>Niet-oncologisch (zie Indicatie)</v>
      </c>
      <c r="H1323" s="14" t="str">
        <f aca="false">IF(B1323="","",IFERROR(IF(INDEX(Intramuraal!$O:$O,MATCH(B1323,Intramuraal!$A:$A,0))="","",INDEX(Intramuraal!$O:$O,MATCH(B1323,Intramuraal!$A:$A,0))),IFERROR(IF(INDEX(GVS!$O:$O,MATCH(B1323,GVS!$A:$A,0))="","",INDEX(GVS!$O:$O,MATCH(B1323,GVS!$A:$A,0))),"")))</f>
        <v>2e lijn</v>
      </c>
      <c r="I1323" s="14" t="s">
        <v>7532</v>
      </c>
      <c r="J1323" s="14" t="s">
        <v>7533</v>
      </c>
      <c r="K1323" s="16" t="s">
        <v>12555</v>
      </c>
      <c r="L1323" s="14" t="s">
        <v>7535</v>
      </c>
      <c r="M1323" s="14" t="s">
        <v>7536</v>
      </c>
      <c r="N1323" s="16" t="s">
        <v>12556</v>
      </c>
      <c r="O1323" s="14" t="s">
        <v>7607</v>
      </c>
      <c r="P1323" s="14" t="s">
        <v>12557</v>
      </c>
      <c r="Q1323" s="16"/>
      <c r="R1323" s="14" t="s">
        <v>12558</v>
      </c>
      <c r="S1323" s="14" t="s">
        <v>12546</v>
      </c>
      <c r="T1323" s="15" t="n">
        <v>46290</v>
      </c>
      <c r="U1323" s="14" t="s">
        <v>168</v>
      </c>
    </row>
    <row r="1324" customFormat="false" ht="68.25" hidden="false" customHeight="true" outlineLevel="0" collapsed="false">
      <c r="A1324" s="14" t="str">
        <f aca="false">IF(B1324="","","ARG-"&amp;TEXT(ROW()-1,"0000"))</f>
        <v>ARG-1323</v>
      </c>
      <c r="B1324" s="14" t="s">
        <v>6030</v>
      </c>
      <c r="C1324" s="14" t="str">
        <f aca="false">IF(B1324="","",IF(LEFT(B1324,3)="INT","Intramuraal",IF(LEFT(B1324,3)="GVS","GVS","")))</f>
        <v>GVS</v>
      </c>
      <c r="D1324" s="14" t="str">
        <f aca="false">IF(B1324="","",IFERROR(INDEX(Intramuraal!$F:$F,MATCH(B1324,Intramuraal!$A:$A,0)),IFERROR(INDEX(GVS!$F:$F,MATCH(B1324,GVS!$A:$A,0)),"onbekend ID")))</f>
        <v>hepatitis B-vaccin (PreHevbri®)</v>
      </c>
      <c r="E1324" s="15" t="n">
        <f aca="false">IF(B1324="","",IFERROR(IF(INDEX(Intramuraal!$C:$C,MATCH(B1324,Intramuraal!$A:$A,0))="","",INDEX(Intramuraal!$C:$C,MATCH(B1324,Intramuraal!$A:$A,0))),IFERROR(IF(INDEX(GVS!$C:$C,MATCH(B1324,GVS!$A:$A,0))="","",INDEX(GVS!$C:$C,MATCH(B1324,GVS!$A:$A,0))),"")))</f>
        <v>45079</v>
      </c>
      <c r="F1324" s="14" t="str">
        <f aca="false">IF(B1324="","",IFERROR(IF(INDEX(Intramuraal!$J:$J,MATCH(B1324,Intramuraal!$A:$A,0))="","",INDEX(Intramuraal!$J:$J,MATCH(B1324,Intramuraal!$A:$A,0))),IFERROR(IF(INDEX(GVS!$J:$J,MATCH(B1324,GVS!$A:$A,0))="","",INDEX(GVS!$J:$J,MATCH(B1324,GVS!$A:$A,0))),"")))</f>
        <v>Infectieziekten</v>
      </c>
      <c r="G1324" s="14" t="str">
        <f aca="false">IF(B1324="","",IFERROR(IF(INDEX(Intramuraal!$N:$N,MATCH(B1324,Intramuraal!$A:$A,0))="","",INDEX(Intramuraal!$N:$N,MATCH(B1324,Intramuraal!$A:$A,0))),IFERROR(IF(INDEX(GVS!$N:$N,MATCH(B1324,GVS!$A:$A,0))="","",INDEX(GVS!$N:$N,MATCH(B1324,GVS!$A:$A,0))),"")))</f>
        <v>Niet-oncologisch (zie Indicatie)</v>
      </c>
      <c r="H1324" s="14" t="str">
        <f aca="false">IF(B1324="","",IFERROR(IF(INDEX(Intramuraal!$O:$O,MATCH(B1324,Intramuraal!$A:$A,0))="","",INDEX(Intramuraal!$O:$O,MATCH(B1324,Intramuraal!$A:$A,0))),IFERROR(IF(INDEX(GVS!$O:$O,MATCH(B1324,GVS!$A:$A,0))="","",INDEX(GVS!$O:$O,MATCH(B1324,GVS!$A:$A,0))),"")))</f>
        <v>1e lijn</v>
      </c>
      <c r="I1324" s="14" t="s">
        <v>7570</v>
      </c>
      <c r="J1324" s="14" t="s">
        <v>10732</v>
      </c>
      <c r="K1324" s="16" t="s">
        <v>12559</v>
      </c>
      <c r="L1324" s="14" t="s">
        <v>7535</v>
      </c>
      <c r="M1324" s="14" t="s">
        <v>7536</v>
      </c>
      <c r="N1324" s="16" t="s">
        <v>12560</v>
      </c>
      <c r="O1324" s="14" t="s">
        <v>7607</v>
      </c>
      <c r="P1324" s="14" t="s">
        <v>12561</v>
      </c>
      <c r="Q1324" s="16"/>
      <c r="R1324" s="14" t="s">
        <v>12562</v>
      </c>
      <c r="S1324" s="14" t="s">
        <v>12546</v>
      </c>
      <c r="T1324" s="15" t="n">
        <v>46290</v>
      </c>
      <c r="U1324" s="14" t="s">
        <v>168</v>
      </c>
    </row>
    <row r="1325" customFormat="false" ht="102" hidden="false" customHeight="true" outlineLevel="0" collapsed="false">
      <c r="A1325" s="14" t="str">
        <f aca="false">IF(B1325="","","ARG-"&amp;TEXT(ROW()-1,"0000"))</f>
        <v>ARG-1324</v>
      </c>
      <c r="B1325" s="14" t="s">
        <v>6097</v>
      </c>
      <c r="C1325" s="14" t="str">
        <f aca="false">IF(B1325="","",IF(LEFT(B1325,3)="INT","Intramuraal",IF(LEFT(B1325,3)="GVS","GVS","")))</f>
        <v>GVS</v>
      </c>
      <c r="D1325" s="14" t="str">
        <f aca="false">IF(B1325="","",IFERROR(INDEX(Intramuraal!$F:$F,MATCH(B1325,Intramuraal!$A:$A,0)),IFERROR(INDEX(GVS!$F:$F,MATCH(B1325,GVS!$A:$A,0)),"onbekend ID")))</f>
        <v>kaliumcitraat en kaliumwaterstofcarbonaat (Sibnayal®)</v>
      </c>
      <c r="E1325" s="15" t="n">
        <f aca="false">IF(B1325="","",IFERROR(IF(INDEX(Intramuraal!$C:$C,MATCH(B1325,Intramuraal!$A:$A,0))="","",INDEX(Intramuraal!$C:$C,MATCH(B1325,Intramuraal!$A:$A,0))),IFERROR(IF(INDEX(GVS!$C:$C,MATCH(B1325,GVS!$A:$A,0))="","",INDEX(GVS!$C:$C,MATCH(B1325,GVS!$A:$A,0))),"")))</f>
        <v>45126</v>
      </c>
      <c r="F1325" s="14" t="str">
        <f aca="false">IF(B1325="","",IFERROR(IF(INDEX(Intramuraal!$J:$J,MATCH(B1325,Intramuraal!$A:$A,0))="","",INDEX(Intramuraal!$J:$J,MATCH(B1325,Intramuraal!$A:$A,0))),IFERROR(IF(INDEX(GVS!$J:$J,MATCH(B1325,GVS!$A:$A,0))="","",INDEX(GVS!$J:$J,MATCH(B1325,GVS!$A:$A,0))),"")))</f>
        <v>Overig</v>
      </c>
      <c r="G1325" s="14" t="str">
        <f aca="false">IF(B1325="","",IFERROR(IF(INDEX(Intramuraal!$N:$N,MATCH(B1325,Intramuraal!$A:$A,0))="","",INDEX(Intramuraal!$N:$N,MATCH(B1325,Intramuraal!$A:$A,0))),IFERROR(IF(INDEX(GVS!$N:$N,MATCH(B1325,GVS!$A:$A,0))="","",INDEX(GVS!$N:$N,MATCH(B1325,GVS!$A:$A,0))),"")))</f>
        <v>Niet-oncologisch (zie Indicatie)</v>
      </c>
      <c r="H1325" s="14" t="str">
        <f aca="false">IF(B1325="","",IFERROR(IF(INDEX(Intramuraal!$O:$O,MATCH(B1325,Intramuraal!$A:$A,0))="","",INDEX(Intramuraal!$O:$O,MATCH(B1325,Intramuraal!$A:$A,0))),IFERROR(IF(INDEX(GVS!$O:$O,MATCH(B1325,GVS!$A:$A,0))="","",INDEX(GVS!$O:$O,MATCH(B1325,GVS!$A:$A,0))),"")))</f>
        <v>1e lijn</v>
      </c>
      <c r="I1325" s="14" t="s">
        <v>7580</v>
      </c>
      <c r="J1325" s="14" t="s">
        <v>7604</v>
      </c>
      <c r="K1325" s="16" t="s">
        <v>12563</v>
      </c>
      <c r="L1325" s="14" t="s">
        <v>7566</v>
      </c>
      <c r="M1325" s="14" t="s">
        <v>7536</v>
      </c>
      <c r="N1325" s="16" t="s">
        <v>12564</v>
      </c>
      <c r="O1325" s="14" t="s">
        <v>7607</v>
      </c>
      <c r="P1325" s="14" t="s">
        <v>12565</v>
      </c>
      <c r="Q1325" s="16"/>
      <c r="R1325" s="14" t="s">
        <v>12566</v>
      </c>
      <c r="S1325" s="14" t="s">
        <v>12546</v>
      </c>
      <c r="T1325" s="15" t="n">
        <v>46290</v>
      </c>
      <c r="U1325" s="14" t="s">
        <v>168</v>
      </c>
    </row>
    <row r="1326" customFormat="false" ht="79.5" hidden="false" customHeight="true" outlineLevel="0" collapsed="false">
      <c r="A1326" s="14" t="str">
        <f aca="false">IF(B1326="","","ARG-"&amp;TEXT(ROW()-1,"0000"))</f>
        <v>ARG-1325</v>
      </c>
      <c r="B1326" s="14" t="s">
        <v>6097</v>
      </c>
      <c r="C1326" s="14" t="str">
        <f aca="false">IF(B1326="","",IF(LEFT(B1326,3)="INT","Intramuraal",IF(LEFT(B1326,3)="GVS","GVS","")))</f>
        <v>GVS</v>
      </c>
      <c r="D1326" s="14" t="str">
        <f aca="false">IF(B1326="","",IFERROR(INDEX(Intramuraal!$F:$F,MATCH(B1326,Intramuraal!$A:$A,0)),IFERROR(INDEX(GVS!$F:$F,MATCH(B1326,GVS!$A:$A,0)),"onbekend ID")))</f>
        <v>kaliumcitraat en kaliumwaterstofcarbonaat (Sibnayal®)</v>
      </c>
      <c r="E1326" s="15" t="n">
        <f aca="false">IF(B1326="","",IFERROR(IF(INDEX(Intramuraal!$C:$C,MATCH(B1326,Intramuraal!$A:$A,0))="","",INDEX(Intramuraal!$C:$C,MATCH(B1326,Intramuraal!$A:$A,0))),IFERROR(IF(INDEX(GVS!$C:$C,MATCH(B1326,GVS!$A:$A,0))="","",INDEX(GVS!$C:$C,MATCH(B1326,GVS!$A:$A,0))),"")))</f>
        <v>45126</v>
      </c>
      <c r="F1326" s="14" t="str">
        <f aca="false">IF(B1326="","",IFERROR(IF(INDEX(Intramuraal!$J:$J,MATCH(B1326,Intramuraal!$A:$A,0))="","",INDEX(Intramuraal!$J:$J,MATCH(B1326,Intramuraal!$A:$A,0))),IFERROR(IF(INDEX(GVS!$J:$J,MATCH(B1326,GVS!$A:$A,0))="","",INDEX(GVS!$J:$J,MATCH(B1326,GVS!$A:$A,0))),"")))</f>
        <v>Overig</v>
      </c>
      <c r="G1326" s="14" t="str">
        <f aca="false">IF(B1326="","",IFERROR(IF(INDEX(Intramuraal!$N:$N,MATCH(B1326,Intramuraal!$A:$A,0))="","",INDEX(Intramuraal!$N:$N,MATCH(B1326,Intramuraal!$A:$A,0))),IFERROR(IF(INDEX(GVS!$N:$N,MATCH(B1326,GVS!$A:$A,0))="","",INDEX(GVS!$N:$N,MATCH(B1326,GVS!$A:$A,0))),"")))</f>
        <v>Niet-oncologisch (zie Indicatie)</v>
      </c>
      <c r="H1326" s="14" t="str">
        <f aca="false">IF(B1326="","",IFERROR(IF(INDEX(Intramuraal!$O:$O,MATCH(B1326,Intramuraal!$A:$A,0))="","",INDEX(Intramuraal!$O:$O,MATCH(B1326,Intramuraal!$A:$A,0))),IFERROR(IF(INDEX(GVS!$O:$O,MATCH(B1326,GVS!$A:$A,0))="","",INDEX(GVS!$O:$O,MATCH(B1326,GVS!$A:$A,0))),"")))</f>
        <v>1e lijn</v>
      </c>
      <c r="I1326" s="14" t="s">
        <v>7532</v>
      </c>
      <c r="J1326" s="14" t="s">
        <v>7564</v>
      </c>
      <c r="K1326" s="16" t="s">
        <v>12567</v>
      </c>
      <c r="L1326" s="14" t="s">
        <v>7549</v>
      </c>
      <c r="M1326" s="14" t="s">
        <v>7543</v>
      </c>
      <c r="N1326" s="16" t="s">
        <v>12568</v>
      </c>
      <c r="O1326" s="14" t="s">
        <v>7633</v>
      </c>
      <c r="P1326" s="14" t="s">
        <v>12569</v>
      </c>
      <c r="Q1326" s="16"/>
      <c r="R1326" s="14" t="s">
        <v>12570</v>
      </c>
      <c r="S1326" s="14" t="s">
        <v>12546</v>
      </c>
      <c r="T1326" s="15" t="n">
        <v>46290</v>
      </c>
      <c r="U1326" s="14" t="s">
        <v>168</v>
      </c>
    </row>
    <row r="1327" customFormat="false" ht="79.5" hidden="false" customHeight="true" outlineLevel="0" collapsed="false">
      <c r="A1327" s="14" t="str">
        <f aca="false">IF(B1327="","","ARG-"&amp;TEXT(ROW()-1,"0000"))</f>
        <v>ARG-1326</v>
      </c>
      <c r="B1327" s="14" t="s">
        <v>6116</v>
      </c>
      <c r="C1327" s="14" t="str">
        <f aca="false">IF(B1327="","",IF(LEFT(B1327,3)="INT","Intramuraal",IF(LEFT(B1327,3)="GVS","GVS","")))</f>
        <v>GVS</v>
      </c>
      <c r="D1327" s="14" t="str">
        <f aca="false">IF(B1327="","",IFERROR(INDEX(Intramuraal!$F:$F,MATCH(B1327,Intramuraal!$A:$A,0)),IFERROR(INDEX(GVS!$F:$F,MATCH(B1327,GVS!$A:$A,0)),"onbekend ID")))</f>
        <v>glucagon (Ogluo®)</v>
      </c>
      <c r="E1327" s="15" t="n">
        <f aca="false">IF(B1327="","",IFERROR(IF(INDEX(Intramuraal!$C:$C,MATCH(B1327,Intramuraal!$A:$A,0))="","",INDEX(Intramuraal!$C:$C,MATCH(B1327,Intramuraal!$A:$A,0))),IFERROR(IF(INDEX(GVS!$C:$C,MATCH(B1327,GVS!$A:$A,0))="","",INDEX(GVS!$C:$C,MATCH(B1327,GVS!$A:$A,0))),"")))</f>
        <v>45135</v>
      </c>
      <c r="F1327" s="14" t="str">
        <f aca="false">IF(B1327="","",IFERROR(IF(INDEX(Intramuraal!$J:$J,MATCH(B1327,Intramuraal!$A:$A,0))="","",INDEX(Intramuraal!$J:$J,MATCH(B1327,Intramuraal!$A:$A,0))),IFERROR(IF(INDEX(GVS!$J:$J,MATCH(B1327,GVS!$A:$A,0))="","",INDEX(GVS!$J:$J,MATCH(B1327,GVS!$A:$A,0))),"")))</f>
        <v>Overig</v>
      </c>
      <c r="G1327" s="14" t="str">
        <f aca="false">IF(B1327="","",IFERROR(IF(INDEX(Intramuraal!$N:$N,MATCH(B1327,Intramuraal!$A:$A,0))="","",INDEX(Intramuraal!$N:$N,MATCH(B1327,Intramuraal!$A:$A,0))),IFERROR(IF(INDEX(GVS!$N:$N,MATCH(B1327,GVS!$A:$A,0))="","",INDEX(GVS!$N:$N,MATCH(B1327,GVS!$A:$A,0))),"")))</f>
        <v>Niet-oncologisch (zie Indicatie)</v>
      </c>
      <c r="H1327" s="14" t="str">
        <f aca="false">IF(B1327="","",IFERROR(IF(INDEX(Intramuraal!$O:$O,MATCH(B1327,Intramuraal!$A:$A,0))="","",INDEX(Intramuraal!$O:$O,MATCH(B1327,Intramuraal!$A:$A,0))),IFERROR(IF(INDEX(GVS!$O:$O,MATCH(B1327,GVS!$A:$A,0))="","",INDEX(GVS!$O:$O,MATCH(B1327,GVS!$A:$A,0))),"")))</f>
        <v>1e lijn</v>
      </c>
      <c r="I1327" s="14" t="s">
        <v>7532</v>
      </c>
      <c r="J1327" s="14" t="s">
        <v>2691</v>
      </c>
      <c r="K1327" s="16" t="s">
        <v>12571</v>
      </c>
      <c r="L1327" s="14" t="s">
        <v>7535</v>
      </c>
      <c r="M1327" s="14" t="s">
        <v>7536</v>
      </c>
      <c r="N1327" s="16" t="s">
        <v>12572</v>
      </c>
      <c r="O1327" s="14" t="s">
        <v>7607</v>
      </c>
      <c r="P1327" s="14" t="s">
        <v>12573</v>
      </c>
      <c r="Q1327" s="16"/>
      <c r="R1327" s="14" t="s">
        <v>12574</v>
      </c>
      <c r="S1327" s="14" t="s">
        <v>12546</v>
      </c>
      <c r="T1327" s="15" t="n">
        <v>46290</v>
      </c>
      <c r="U1327" s="14" t="s">
        <v>168</v>
      </c>
    </row>
    <row r="1328" customFormat="false" ht="68.25" hidden="false" customHeight="true" outlineLevel="0" collapsed="false">
      <c r="A1328" s="14" t="str">
        <f aca="false">IF(B1328="","","ARG-"&amp;TEXT(ROW()-1,"0000"))</f>
        <v>ARG-1327</v>
      </c>
      <c r="B1328" s="14" t="s">
        <v>6131</v>
      </c>
      <c r="C1328" s="14" t="str">
        <f aca="false">IF(B1328="","",IF(LEFT(B1328,3)="INT","Intramuraal",IF(LEFT(B1328,3)="GVS","GVS","")))</f>
        <v>GVS</v>
      </c>
      <c r="D1328" s="14" t="str">
        <f aca="false">IF(B1328="","",IFERROR(INDEX(Intramuraal!$F:$F,MATCH(B1328,Intramuraal!$A:$A,0)),IFERROR(INDEX(GVS!$F:$F,MATCH(B1328,GVS!$A:$A,0)),"onbekend ID")))</f>
        <v>tirzepatide (Mounjaro®)</v>
      </c>
      <c r="E1328" s="15" t="n">
        <f aca="false">IF(B1328="","",IFERROR(IF(INDEX(Intramuraal!$C:$C,MATCH(B1328,Intramuraal!$A:$A,0))="","",INDEX(Intramuraal!$C:$C,MATCH(B1328,Intramuraal!$A:$A,0))),IFERROR(IF(INDEX(GVS!$C:$C,MATCH(B1328,GVS!$A:$A,0))="","",INDEX(GVS!$C:$C,MATCH(B1328,GVS!$A:$A,0))),"")))</f>
        <v>45152</v>
      </c>
      <c r="F1328" s="14" t="str">
        <f aca="false">IF(B1328="","",IFERROR(IF(INDEX(Intramuraal!$J:$J,MATCH(B1328,Intramuraal!$A:$A,0))="","",INDEX(Intramuraal!$J:$J,MATCH(B1328,Intramuraal!$A:$A,0))),IFERROR(IF(INDEX(GVS!$J:$J,MATCH(B1328,GVS!$A:$A,0))="","",INDEX(GVS!$J:$J,MATCH(B1328,GVS!$A:$A,0))),"")))</f>
        <v>Hart / vaat / long</v>
      </c>
      <c r="G1328" s="14" t="str">
        <f aca="false">IF(B1328="","",IFERROR(IF(INDEX(Intramuraal!$N:$N,MATCH(B1328,Intramuraal!$A:$A,0))="","",INDEX(Intramuraal!$N:$N,MATCH(B1328,Intramuraal!$A:$A,0))),IFERROR(IF(INDEX(GVS!$N:$N,MATCH(B1328,GVS!$A:$A,0))="","",INDEX(GVS!$N:$N,MATCH(B1328,GVS!$A:$A,0))),"")))</f>
        <v>Niet-oncologisch (zie Indicatie)</v>
      </c>
      <c r="H1328" s="14" t="str">
        <f aca="false">IF(B1328="","",IFERROR(IF(INDEX(Intramuraal!$O:$O,MATCH(B1328,Intramuraal!$A:$A,0))="","",INDEX(Intramuraal!$O:$O,MATCH(B1328,Intramuraal!$A:$A,0))),IFERROR(IF(INDEX(GVS!$O:$O,MATCH(B1328,GVS!$A:$A,0))="","",INDEX(GVS!$O:$O,MATCH(B1328,GVS!$A:$A,0))),"")))</f>
        <v>3e lijn of later</v>
      </c>
      <c r="I1328" s="14" t="s">
        <v>7570</v>
      </c>
      <c r="J1328" s="14" t="s">
        <v>10732</v>
      </c>
      <c r="K1328" s="16" t="s">
        <v>12575</v>
      </c>
      <c r="L1328" s="14" t="s">
        <v>7535</v>
      </c>
      <c r="M1328" s="14" t="s">
        <v>7536</v>
      </c>
      <c r="N1328" s="16" t="s">
        <v>12576</v>
      </c>
      <c r="O1328" s="14" t="s">
        <v>7607</v>
      </c>
      <c r="P1328" s="14" t="s">
        <v>12577</v>
      </c>
      <c r="Q1328" s="16"/>
      <c r="R1328" s="14" t="s">
        <v>12578</v>
      </c>
      <c r="S1328" s="14" t="s">
        <v>12579</v>
      </c>
      <c r="T1328" s="15" t="n">
        <v>46290</v>
      </c>
      <c r="U1328" s="14" t="s">
        <v>168</v>
      </c>
    </row>
    <row r="1329" customFormat="false" ht="68.25" hidden="false" customHeight="true" outlineLevel="0" collapsed="false">
      <c r="A1329" s="14" t="str">
        <f aca="false">IF(B1329="","","ARG-"&amp;TEXT(ROW()-1,"0000"))</f>
        <v>ARG-1328</v>
      </c>
      <c r="B1329" s="14" t="s">
        <v>6148</v>
      </c>
      <c r="C1329" s="14" t="str">
        <f aca="false">IF(B1329="","",IF(LEFT(B1329,3)="INT","Intramuraal",IF(LEFT(B1329,3)="GVS","GVS","")))</f>
        <v>GVS</v>
      </c>
      <c r="D1329" s="14" t="str">
        <f aca="false">IF(B1329="","",IFERROR(INDEX(Intramuraal!$F:$F,MATCH(B1329,Intramuraal!$A:$A,0)),IFERROR(INDEX(GVS!$F:$F,MATCH(B1329,GVS!$A:$A,0)),"onbekend ID")))</f>
        <v>midazolam (Midazolam Xiromed®)</v>
      </c>
      <c r="E1329" s="15" t="n">
        <f aca="false">IF(B1329="","",IFERROR(IF(INDEX(Intramuraal!$C:$C,MATCH(B1329,Intramuraal!$A:$A,0))="","",INDEX(Intramuraal!$C:$C,MATCH(B1329,Intramuraal!$A:$A,0))),IFERROR(IF(INDEX(GVS!$C:$C,MATCH(B1329,GVS!$A:$A,0))="","",INDEX(GVS!$C:$C,MATCH(B1329,GVS!$A:$A,0))),"")))</f>
        <v>45160</v>
      </c>
      <c r="F1329" s="14" t="str">
        <f aca="false">IF(B1329="","",IFERROR(IF(INDEX(Intramuraal!$J:$J,MATCH(B1329,Intramuraal!$A:$A,0))="","",INDEX(Intramuraal!$J:$J,MATCH(B1329,Intramuraal!$A:$A,0))),IFERROR(IF(INDEX(GVS!$J:$J,MATCH(B1329,GVS!$A:$A,0))="","",INDEX(GVS!$J:$J,MATCH(B1329,GVS!$A:$A,0))),"")))</f>
        <v>Neurologie</v>
      </c>
      <c r="G1329" s="14" t="str">
        <f aca="false">IF(B1329="","",IFERROR(IF(INDEX(Intramuraal!$N:$N,MATCH(B1329,Intramuraal!$A:$A,0))="","",INDEX(Intramuraal!$N:$N,MATCH(B1329,Intramuraal!$A:$A,0))),IFERROR(IF(INDEX(GVS!$N:$N,MATCH(B1329,GVS!$A:$A,0))="","",INDEX(GVS!$N:$N,MATCH(B1329,GVS!$A:$A,0))),"")))</f>
        <v>Niet-oncologisch (zie Indicatie)</v>
      </c>
      <c r="H1329" s="14" t="str">
        <f aca="false">IF(B1329="","",IFERROR(IF(INDEX(Intramuraal!$O:$O,MATCH(B1329,Intramuraal!$A:$A,0))="","",INDEX(Intramuraal!$O:$O,MATCH(B1329,Intramuraal!$A:$A,0))),IFERROR(IF(INDEX(GVS!$O:$O,MATCH(B1329,GVS!$A:$A,0))="","",INDEX(GVS!$O:$O,MATCH(B1329,GVS!$A:$A,0))),"")))</f>
        <v>1e lijn</v>
      </c>
      <c r="I1329" s="14" t="s">
        <v>7532</v>
      </c>
      <c r="J1329" s="14" t="s">
        <v>7564</v>
      </c>
      <c r="K1329" s="16" t="s">
        <v>12580</v>
      </c>
      <c r="L1329" s="14" t="s">
        <v>7535</v>
      </c>
      <c r="M1329" s="14" t="s">
        <v>7536</v>
      </c>
      <c r="N1329" s="16" t="s">
        <v>12581</v>
      </c>
      <c r="O1329" s="14" t="s">
        <v>7607</v>
      </c>
      <c r="P1329" s="14" t="s">
        <v>12582</v>
      </c>
      <c r="Q1329" s="16"/>
      <c r="R1329" s="14" t="s">
        <v>12583</v>
      </c>
      <c r="S1329" s="14" t="s">
        <v>12579</v>
      </c>
      <c r="T1329" s="15" t="n">
        <v>46290</v>
      </c>
      <c r="U1329" s="14" t="s">
        <v>168</v>
      </c>
    </row>
    <row r="1330" customFormat="false" ht="79.5" hidden="false" customHeight="true" outlineLevel="0" collapsed="false">
      <c r="A1330" s="14" t="str">
        <f aca="false">IF(B1330="","","ARG-"&amp;TEXT(ROW()-1,"0000"))</f>
        <v>ARG-1329</v>
      </c>
      <c r="B1330" s="14" t="s">
        <v>6185</v>
      </c>
      <c r="C1330" s="14" t="str">
        <f aca="false">IF(B1330="","",IF(LEFT(B1330,3)="INT","Intramuraal",IF(LEFT(B1330,3)="GVS","GVS","")))</f>
        <v>GVS</v>
      </c>
      <c r="D1330" s="14" t="str">
        <f aca="false">IF(B1330="","",IFERROR(INDEX(Intramuraal!$F:$F,MATCH(B1330,Intramuraal!$A:$A,0)),IFERROR(INDEX(GVS!$F:$F,MATCH(B1330,GVS!$A:$A,0)),"onbekend ID")))</f>
        <v>latanoprost/netarsudil (Roclanda®)</v>
      </c>
      <c r="E1330" s="15" t="n">
        <f aca="false">IF(B1330="","",IFERROR(IF(INDEX(Intramuraal!$C:$C,MATCH(B1330,Intramuraal!$A:$A,0))="","",INDEX(Intramuraal!$C:$C,MATCH(B1330,Intramuraal!$A:$A,0))),IFERROR(IF(INDEX(GVS!$C:$C,MATCH(B1330,GVS!$A:$A,0))="","",INDEX(GVS!$C:$C,MATCH(B1330,GVS!$A:$A,0))),"")))</f>
        <v>45252</v>
      </c>
      <c r="F1330" s="14" t="str">
        <f aca="false">IF(B1330="","",IFERROR(IF(INDEX(Intramuraal!$J:$J,MATCH(B1330,Intramuraal!$A:$A,0))="","",INDEX(Intramuraal!$J:$J,MATCH(B1330,Intramuraal!$A:$A,0))),IFERROR(IF(INDEX(GVS!$J:$J,MATCH(B1330,GVS!$A:$A,0))="","",INDEX(GVS!$J:$J,MATCH(B1330,GVS!$A:$A,0))),"")))</f>
        <v>Oogheelkunde</v>
      </c>
      <c r="G1330" s="14" t="str">
        <f aca="false">IF(B1330="","",IFERROR(IF(INDEX(Intramuraal!$N:$N,MATCH(B1330,Intramuraal!$A:$A,0))="","",INDEX(Intramuraal!$N:$N,MATCH(B1330,Intramuraal!$A:$A,0))),IFERROR(IF(INDEX(GVS!$N:$N,MATCH(B1330,GVS!$A:$A,0))="","",INDEX(GVS!$N:$N,MATCH(B1330,GVS!$A:$A,0))),"")))</f>
        <v>Niet-oncologisch (zie Indicatie)</v>
      </c>
      <c r="H1330" s="14" t="str">
        <f aca="false">IF(B1330="","",IFERROR(IF(INDEX(Intramuraal!$O:$O,MATCH(B1330,Intramuraal!$A:$A,0))="","",INDEX(Intramuraal!$O:$O,MATCH(B1330,Intramuraal!$A:$A,0))),IFERROR(IF(INDEX(GVS!$O:$O,MATCH(B1330,GVS!$A:$A,0))="","",INDEX(GVS!$O:$O,MATCH(B1330,GVS!$A:$A,0))),"")))</f>
        <v>2e lijn</v>
      </c>
      <c r="I1330" s="14" t="s">
        <v>7580</v>
      </c>
      <c r="J1330" s="14" t="s">
        <v>7604</v>
      </c>
      <c r="K1330" s="16" t="s">
        <v>12584</v>
      </c>
      <c r="L1330" s="14" t="s">
        <v>7535</v>
      </c>
      <c r="M1330" s="14" t="s">
        <v>7536</v>
      </c>
      <c r="N1330" s="16" t="s">
        <v>12585</v>
      </c>
      <c r="O1330" s="14" t="s">
        <v>7607</v>
      </c>
      <c r="P1330" s="14" t="s">
        <v>12586</v>
      </c>
      <c r="Q1330" s="16"/>
      <c r="R1330" s="14" t="s">
        <v>12587</v>
      </c>
      <c r="S1330" s="14" t="s">
        <v>12579</v>
      </c>
      <c r="T1330" s="15" t="n">
        <v>46290</v>
      </c>
      <c r="U1330" s="14" t="s">
        <v>168</v>
      </c>
    </row>
    <row r="1331" customFormat="false" ht="57" hidden="false" customHeight="true" outlineLevel="0" collapsed="false">
      <c r="A1331" s="14" t="str">
        <f aca="false">IF(B1331="","","ARG-"&amp;TEXT(ROW()-1,"0000"))</f>
        <v>ARG-1330</v>
      </c>
      <c r="B1331" s="14" t="s">
        <v>6202</v>
      </c>
      <c r="C1331" s="14" t="str">
        <f aca="false">IF(B1331="","",IF(LEFT(B1331,3)="INT","Intramuraal",IF(LEFT(B1331,3)="GVS","GVS","")))</f>
        <v>GVS</v>
      </c>
      <c r="D1331" s="14" t="str">
        <f aca="false">IF(B1331="","",IFERROR(INDEX(Intramuraal!$F:$F,MATCH(B1331,Intramuraal!$A:$A,0)),IFERROR(INDEX(GVS!$F:$F,MATCH(B1331,GVS!$A:$A,0)),"onbekend ID")))</f>
        <v>empagliflozine (Jardiance®) uitbreiding bijlage 2-voorwaarden</v>
      </c>
      <c r="E1331" s="15" t="n">
        <f aca="false">IF(B1331="","",IFERROR(IF(INDEX(Intramuraal!$C:$C,MATCH(B1331,Intramuraal!$A:$A,0))="","",INDEX(Intramuraal!$C:$C,MATCH(B1331,Intramuraal!$A:$A,0))),IFERROR(IF(INDEX(GVS!$C:$C,MATCH(B1331,GVS!$A:$A,0))="","",INDEX(GVS!$C:$C,MATCH(B1331,GVS!$A:$A,0))),"")))</f>
        <v>45267</v>
      </c>
      <c r="F1331" s="14" t="str">
        <f aca="false">IF(B1331="","",IFERROR(IF(INDEX(Intramuraal!$J:$J,MATCH(B1331,Intramuraal!$A:$A,0))="","",INDEX(Intramuraal!$J:$J,MATCH(B1331,Intramuraal!$A:$A,0))),IFERROR(IF(INDEX(GVS!$J:$J,MATCH(B1331,GVS!$A:$A,0))="","",INDEX(GVS!$J:$J,MATCH(B1331,GVS!$A:$A,0))),"")))</f>
        <v>Overig</v>
      </c>
      <c r="G1331" s="14" t="str">
        <f aca="false">IF(B1331="","",IFERROR(IF(INDEX(Intramuraal!$N:$N,MATCH(B1331,Intramuraal!$A:$A,0))="","",INDEX(Intramuraal!$N:$N,MATCH(B1331,Intramuraal!$A:$A,0))),IFERROR(IF(INDEX(GVS!$N:$N,MATCH(B1331,GVS!$A:$A,0))="","",INDEX(GVS!$N:$N,MATCH(B1331,GVS!$A:$A,0))),"")))</f>
        <v>Niet-oncologisch (zie Indicatie)</v>
      </c>
      <c r="H1331" s="14" t="str">
        <f aca="false">IF(B1331="","",IFERROR(IF(INDEX(Intramuraal!$O:$O,MATCH(B1331,Intramuraal!$A:$A,0))="","",INDEX(Intramuraal!$O:$O,MATCH(B1331,Intramuraal!$A:$A,0))),IFERROR(IF(INDEX(GVS!$O:$O,MATCH(B1331,GVS!$A:$A,0))="","",INDEX(GVS!$O:$O,MATCH(B1331,GVS!$A:$A,0))),"")))</f>
        <v>2e lijn</v>
      </c>
      <c r="I1331" s="14" t="s">
        <v>7532</v>
      </c>
      <c r="J1331" s="14" t="s">
        <v>7533</v>
      </c>
      <c r="K1331" s="16" t="s">
        <v>12588</v>
      </c>
      <c r="L1331" s="14" t="s">
        <v>7535</v>
      </c>
      <c r="M1331" s="14" t="s">
        <v>7536</v>
      </c>
      <c r="N1331" s="16" t="s">
        <v>12589</v>
      </c>
      <c r="O1331" s="14" t="s">
        <v>7607</v>
      </c>
      <c r="P1331" s="14" t="s">
        <v>12590</v>
      </c>
      <c r="Q1331" s="16"/>
      <c r="R1331" s="14" t="s">
        <v>12591</v>
      </c>
      <c r="S1331" s="14" t="s">
        <v>12579</v>
      </c>
      <c r="T1331" s="15" t="n">
        <v>46290</v>
      </c>
      <c r="U1331" s="14" t="s">
        <v>168</v>
      </c>
    </row>
    <row r="1332" customFormat="false" ht="79.5" hidden="false" customHeight="true" outlineLevel="0" collapsed="false">
      <c r="A1332" s="14" t="str">
        <f aca="false">IF(B1332="","","ARG-"&amp;TEXT(ROW()-1,"0000"))</f>
        <v>ARG-1331</v>
      </c>
      <c r="B1332" s="14" t="s">
        <v>6230</v>
      </c>
      <c r="C1332" s="14" t="str">
        <f aca="false">IF(B1332="","",IF(LEFT(B1332,3)="INT","Intramuraal",IF(LEFT(B1332,3)="GVS","GVS","")))</f>
        <v>GVS</v>
      </c>
      <c r="D1332" s="14" t="str">
        <f aca="false">IF(B1332="","",IFERROR(INDEX(Intramuraal!$F:$F,MATCH(B1332,Intramuraal!$A:$A,0)),IFERROR(INDEX(GVS!$F:$F,MATCH(B1332,GVS!$A:$A,0)),"onbekend ID")))</f>
        <v>uitbreiding vergoedingsvoorwaarden lumacaftor/ivacaftor (Orkambi®)</v>
      </c>
      <c r="E1332" s="15" t="n">
        <f aca="false">IF(B1332="","",IFERROR(IF(INDEX(Intramuraal!$C:$C,MATCH(B1332,Intramuraal!$A:$A,0))="","",INDEX(Intramuraal!$C:$C,MATCH(B1332,Intramuraal!$A:$A,0))),IFERROR(IF(INDEX(GVS!$C:$C,MATCH(B1332,GVS!$A:$A,0))="","",INDEX(GVS!$C:$C,MATCH(B1332,GVS!$A:$A,0))),"")))</f>
        <v>45271</v>
      </c>
      <c r="F1332" s="14" t="str">
        <f aca="false">IF(B1332="","",IFERROR(IF(INDEX(Intramuraal!$J:$J,MATCH(B1332,Intramuraal!$A:$A,0))="","",INDEX(Intramuraal!$J:$J,MATCH(B1332,Intramuraal!$A:$A,0))),IFERROR(IF(INDEX(GVS!$J:$J,MATCH(B1332,GVS!$A:$A,0))="","",INDEX(GVS!$J:$J,MATCH(B1332,GVS!$A:$A,0))),"")))</f>
        <v>Hart / vaat / long</v>
      </c>
      <c r="G1332" s="14" t="str">
        <f aca="false">IF(B1332="","",IFERROR(IF(INDEX(Intramuraal!$N:$N,MATCH(B1332,Intramuraal!$A:$A,0))="","",INDEX(Intramuraal!$N:$N,MATCH(B1332,Intramuraal!$A:$A,0))),IFERROR(IF(INDEX(GVS!$N:$N,MATCH(B1332,GVS!$A:$A,0))="","",INDEX(GVS!$N:$N,MATCH(B1332,GVS!$A:$A,0))),"")))</f>
        <v>Niet-oncologisch (zie Indicatie)</v>
      </c>
      <c r="H1332" s="14" t="str">
        <f aca="false">IF(B1332="","",IFERROR(IF(INDEX(Intramuraal!$O:$O,MATCH(B1332,Intramuraal!$A:$A,0))="","",INDEX(Intramuraal!$O:$O,MATCH(B1332,Intramuraal!$A:$A,0))),IFERROR(IF(INDEX(GVS!$O:$O,MATCH(B1332,GVS!$A:$A,0))="","",INDEX(GVS!$O:$O,MATCH(B1332,GVS!$A:$A,0))),"")))</f>
        <v>1e lijn</v>
      </c>
      <c r="I1332" s="14" t="s">
        <v>7532</v>
      </c>
      <c r="J1332" s="14" t="s">
        <v>7547</v>
      </c>
      <c r="K1332" s="16" t="s">
        <v>12592</v>
      </c>
      <c r="L1332" s="14" t="s">
        <v>7549</v>
      </c>
      <c r="M1332" s="14" t="s">
        <v>7536</v>
      </c>
      <c r="N1332" s="16" t="s">
        <v>12593</v>
      </c>
      <c r="O1332" s="14" t="s">
        <v>7607</v>
      </c>
      <c r="P1332" s="14" t="s">
        <v>12594</v>
      </c>
      <c r="Q1332" s="16"/>
      <c r="R1332" s="14" t="s">
        <v>12595</v>
      </c>
      <c r="S1332" s="14" t="s">
        <v>12579</v>
      </c>
      <c r="T1332" s="15" t="n">
        <v>46290</v>
      </c>
      <c r="U1332" s="14" t="s">
        <v>168</v>
      </c>
    </row>
    <row r="1333" customFormat="false" ht="90.75" hidden="false" customHeight="true" outlineLevel="0" collapsed="false">
      <c r="A1333" s="14" t="str">
        <f aca="false">IF(B1333="","","ARG-"&amp;TEXT(ROW()-1,"0000"))</f>
        <v>ARG-1332</v>
      </c>
      <c r="B1333" s="14" t="s">
        <v>6246</v>
      </c>
      <c r="C1333" s="14" t="str">
        <f aca="false">IF(B1333="","",IF(LEFT(B1333,3)="INT","Intramuraal",IF(LEFT(B1333,3)="GVS","GVS","")))</f>
        <v>GVS</v>
      </c>
      <c r="D1333" s="14" t="str">
        <f aca="false">IF(B1333="","",IFERROR(INDEX(Intramuraal!$F:$F,MATCH(B1333,Intramuraal!$A:$A,0)),IFERROR(INDEX(GVS!$F:$F,MATCH(B1333,GVS!$A:$A,0)),"onbekend ID")))</f>
        <v>tezepelumab (Tezspire®)</v>
      </c>
      <c r="E1333" s="15" t="n">
        <f aca="false">IF(B1333="","",IFERROR(IF(INDEX(Intramuraal!$C:$C,MATCH(B1333,Intramuraal!$A:$A,0))="","",INDEX(Intramuraal!$C:$C,MATCH(B1333,Intramuraal!$A:$A,0))),IFERROR(IF(INDEX(GVS!$C:$C,MATCH(B1333,GVS!$A:$A,0))="","",INDEX(GVS!$C:$C,MATCH(B1333,GVS!$A:$A,0))),"")))</f>
        <v>45272</v>
      </c>
      <c r="F1333" s="14" t="str">
        <f aca="false">IF(B1333="","",IFERROR(IF(INDEX(Intramuraal!$J:$J,MATCH(B1333,Intramuraal!$A:$A,0))="","",INDEX(Intramuraal!$J:$J,MATCH(B1333,Intramuraal!$A:$A,0))),IFERROR(IF(INDEX(GVS!$J:$J,MATCH(B1333,GVS!$A:$A,0))="","",INDEX(GVS!$J:$J,MATCH(B1333,GVS!$A:$A,0))),"")))</f>
        <v>Hart / vaat / long</v>
      </c>
      <c r="G1333" s="14" t="str">
        <f aca="false">IF(B1333="","",IFERROR(IF(INDEX(Intramuraal!$N:$N,MATCH(B1333,Intramuraal!$A:$A,0))="","",INDEX(Intramuraal!$N:$N,MATCH(B1333,Intramuraal!$A:$A,0))),IFERROR(IF(INDEX(GVS!$N:$N,MATCH(B1333,GVS!$A:$A,0))="","",INDEX(GVS!$N:$N,MATCH(B1333,GVS!$A:$A,0))),"")))</f>
        <v>Niet-oncologisch (zie Indicatie)</v>
      </c>
      <c r="H1333" s="14" t="str">
        <f aca="false">IF(B1333="","",IFERROR(IF(INDEX(Intramuraal!$O:$O,MATCH(B1333,Intramuraal!$A:$A,0))="","",INDEX(Intramuraal!$O:$O,MATCH(B1333,Intramuraal!$A:$A,0))),IFERROR(IF(INDEX(GVS!$O:$O,MATCH(B1333,GVS!$A:$A,0))="","",INDEX(GVS!$O:$O,MATCH(B1333,GVS!$A:$A,0))),"")))</f>
        <v>3e lijn of later</v>
      </c>
      <c r="I1333" s="14" t="s">
        <v>7570</v>
      </c>
      <c r="J1333" s="14" t="s">
        <v>10625</v>
      </c>
      <c r="K1333" s="16" t="s">
        <v>12596</v>
      </c>
      <c r="L1333" s="14" t="s">
        <v>7566</v>
      </c>
      <c r="M1333" s="14" t="s">
        <v>7536</v>
      </c>
      <c r="N1333" s="16" t="s">
        <v>12597</v>
      </c>
      <c r="O1333" s="14" t="s">
        <v>7607</v>
      </c>
      <c r="P1333" s="14" t="s">
        <v>12598</v>
      </c>
      <c r="Q1333" s="16"/>
      <c r="R1333" s="14" t="s">
        <v>12599</v>
      </c>
      <c r="S1333" s="14" t="s">
        <v>12579</v>
      </c>
      <c r="T1333" s="15" t="n">
        <v>46290</v>
      </c>
      <c r="U1333" s="14" t="s">
        <v>168</v>
      </c>
    </row>
    <row r="1334" customFormat="false" ht="90.75" hidden="false" customHeight="true" outlineLevel="0" collapsed="false">
      <c r="A1334" s="14" t="str">
        <f aca="false">IF(B1334="","","ARG-"&amp;TEXT(ROW()-1,"0000"))</f>
        <v>ARG-1333</v>
      </c>
      <c r="B1334" s="14" t="s">
        <v>6246</v>
      </c>
      <c r="C1334" s="14" t="str">
        <f aca="false">IF(B1334="","",IF(LEFT(B1334,3)="INT","Intramuraal",IF(LEFT(B1334,3)="GVS","GVS","")))</f>
        <v>GVS</v>
      </c>
      <c r="D1334" s="14" t="str">
        <f aca="false">IF(B1334="","",IFERROR(INDEX(Intramuraal!$F:$F,MATCH(B1334,Intramuraal!$A:$A,0)),IFERROR(INDEX(GVS!$F:$F,MATCH(B1334,GVS!$A:$A,0)),"onbekend ID")))</f>
        <v>tezepelumab (Tezspire®)</v>
      </c>
      <c r="E1334" s="15" t="n">
        <f aca="false">IF(B1334="","",IFERROR(IF(INDEX(Intramuraal!$C:$C,MATCH(B1334,Intramuraal!$A:$A,0))="","",INDEX(Intramuraal!$C:$C,MATCH(B1334,Intramuraal!$A:$A,0))),IFERROR(IF(INDEX(GVS!$C:$C,MATCH(B1334,GVS!$A:$A,0))="","",INDEX(GVS!$C:$C,MATCH(B1334,GVS!$A:$A,0))),"")))</f>
        <v>45272</v>
      </c>
      <c r="F1334" s="14" t="str">
        <f aca="false">IF(B1334="","",IFERROR(IF(INDEX(Intramuraal!$J:$J,MATCH(B1334,Intramuraal!$A:$A,0))="","",INDEX(Intramuraal!$J:$J,MATCH(B1334,Intramuraal!$A:$A,0))),IFERROR(IF(INDEX(GVS!$J:$J,MATCH(B1334,GVS!$A:$A,0))="","",INDEX(GVS!$J:$J,MATCH(B1334,GVS!$A:$A,0))),"")))</f>
        <v>Hart / vaat / long</v>
      </c>
      <c r="G1334" s="14" t="str">
        <f aca="false">IF(B1334="","",IFERROR(IF(INDEX(Intramuraal!$N:$N,MATCH(B1334,Intramuraal!$A:$A,0))="","",INDEX(Intramuraal!$N:$N,MATCH(B1334,Intramuraal!$A:$A,0))),IFERROR(IF(INDEX(GVS!$N:$N,MATCH(B1334,GVS!$A:$A,0))="","",INDEX(GVS!$N:$N,MATCH(B1334,GVS!$A:$A,0))),"")))</f>
        <v>Niet-oncologisch (zie Indicatie)</v>
      </c>
      <c r="H1334" s="14" t="str">
        <f aca="false">IF(B1334="","",IFERROR(IF(INDEX(Intramuraal!$O:$O,MATCH(B1334,Intramuraal!$A:$A,0))="","",INDEX(Intramuraal!$O:$O,MATCH(B1334,Intramuraal!$A:$A,0))),IFERROR(IF(INDEX(GVS!$O:$O,MATCH(B1334,GVS!$A:$A,0))="","",INDEX(GVS!$O:$O,MATCH(B1334,GVS!$A:$A,0))),"")))</f>
        <v>3e lijn of later</v>
      </c>
      <c r="I1334" s="14" t="s">
        <v>7532</v>
      </c>
      <c r="J1334" s="14" t="s">
        <v>7533</v>
      </c>
      <c r="K1334" s="16" t="s">
        <v>12600</v>
      </c>
      <c r="L1334" s="14" t="s">
        <v>7535</v>
      </c>
      <c r="M1334" s="14" t="s">
        <v>7536</v>
      </c>
      <c r="N1334" s="16" t="s">
        <v>12601</v>
      </c>
      <c r="O1334" s="14" t="s">
        <v>7633</v>
      </c>
      <c r="P1334" s="14" t="s">
        <v>12602</v>
      </c>
      <c r="Q1334" s="16"/>
      <c r="R1334" s="14" t="s">
        <v>12603</v>
      </c>
      <c r="S1334" s="14" t="s">
        <v>12579</v>
      </c>
      <c r="T1334" s="15" t="n">
        <v>46290</v>
      </c>
      <c r="U1334" s="14" t="s">
        <v>168</v>
      </c>
    </row>
    <row r="1335" customFormat="false" ht="79.5" hidden="false" customHeight="true" outlineLevel="0" collapsed="false">
      <c r="A1335" s="14" t="str">
        <f aca="false">IF(B1335="","","ARG-"&amp;TEXT(ROW()-1,"0000"))</f>
        <v>ARG-1334</v>
      </c>
      <c r="B1335" s="14" t="s">
        <v>6293</v>
      </c>
      <c r="C1335" s="14" t="str">
        <f aca="false">IF(B1335="","",IF(LEFT(B1335,3)="INT","Intramuraal",IF(LEFT(B1335,3)="GVS","GVS","")))</f>
        <v>GVS</v>
      </c>
      <c r="D1335" s="14" t="str">
        <f aca="false">IF(B1335="","",IFERROR(INDEX(Intramuraal!$F:$F,MATCH(B1335,Intramuraal!$A:$A,0)),IFERROR(INDEX(GVS!$F:$F,MATCH(B1335,GVS!$A:$A,0)),"onbekend ID")))</f>
        <v>lenacapavir (Sunlenca®)</v>
      </c>
      <c r="E1335" s="15" t="n">
        <f aca="false">IF(B1335="","",IFERROR(IF(INDEX(Intramuraal!$C:$C,MATCH(B1335,Intramuraal!$A:$A,0))="","",INDEX(Intramuraal!$C:$C,MATCH(B1335,Intramuraal!$A:$A,0))),IFERROR(IF(INDEX(GVS!$C:$C,MATCH(B1335,GVS!$A:$A,0))="","",INDEX(GVS!$C:$C,MATCH(B1335,GVS!$A:$A,0))),"")))</f>
        <v>45283</v>
      </c>
      <c r="F1335" s="14" t="str">
        <f aca="false">IF(B1335="","",IFERROR(IF(INDEX(Intramuraal!$J:$J,MATCH(B1335,Intramuraal!$A:$A,0))="","",INDEX(Intramuraal!$J:$J,MATCH(B1335,Intramuraal!$A:$A,0))),IFERROR(IF(INDEX(GVS!$J:$J,MATCH(B1335,GVS!$A:$A,0))="","",INDEX(GVS!$J:$J,MATCH(B1335,GVS!$A:$A,0))),"")))</f>
        <v>Overig</v>
      </c>
      <c r="G1335" s="14" t="str">
        <f aca="false">IF(B1335="","",IFERROR(IF(INDEX(Intramuraal!$N:$N,MATCH(B1335,Intramuraal!$A:$A,0))="","",INDEX(Intramuraal!$N:$N,MATCH(B1335,Intramuraal!$A:$A,0))),IFERROR(IF(INDEX(GVS!$N:$N,MATCH(B1335,GVS!$A:$A,0))="","",INDEX(GVS!$N:$N,MATCH(B1335,GVS!$A:$A,0))),"")))</f>
        <v>Niet-oncologisch (zie Indicatie)</v>
      </c>
      <c r="H1335" s="14" t="str">
        <f aca="false">IF(B1335="","",IFERROR(IF(INDEX(Intramuraal!$O:$O,MATCH(B1335,Intramuraal!$A:$A,0))="","",INDEX(Intramuraal!$O:$O,MATCH(B1335,Intramuraal!$A:$A,0))),IFERROR(IF(INDEX(GVS!$O:$O,MATCH(B1335,GVS!$A:$A,0))="","",INDEX(GVS!$O:$O,MATCH(B1335,GVS!$A:$A,0))),"")))</f>
        <v>3e lijn of later</v>
      </c>
      <c r="I1335" s="14" t="s">
        <v>7574</v>
      </c>
      <c r="J1335" s="14" t="s">
        <v>10667</v>
      </c>
      <c r="K1335" s="16" t="s">
        <v>12604</v>
      </c>
      <c r="L1335" s="14" t="s">
        <v>7566</v>
      </c>
      <c r="M1335" s="14" t="s">
        <v>7536</v>
      </c>
      <c r="N1335" s="16" t="s">
        <v>12605</v>
      </c>
      <c r="O1335" s="14" t="s">
        <v>7607</v>
      </c>
      <c r="P1335" s="14" t="s">
        <v>12606</v>
      </c>
      <c r="Q1335" s="16"/>
      <c r="R1335" s="14" t="s">
        <v>12607</v>
      </c>
      <c r="S1335" s="14" t="s">
        <v>12608</v>
      </c>
      <c r="T1335" s="15" t="n">
        <v>46290</v>
      </c>
      <c r="U1335" s="14" t="s">
        <v>168</v>
      </c>
    </row>
    <row r="1336" customFormat="false" ht="90.75" hidden="false" customHeight="true" outlineLevel="0" collapsed="false">
      <c r="A1336" s="14" t="str">
        <f aca="false">IF(B1336="","","ARG-"&amp;TEXT(ROW()-1,"0000"))</f>
        <v>ARG-1335</v>
      </c>
      <c r="B1336" s="14" t="s">
        <v>6305</v>
      </c>
      <c r="C1336" s="14" t="str">
        <f aca="false">IF(B1336="","",IF(LEFT(B1336,3)="INT","Intramuraal",IF(LEFT(B1336,3)="GVS","GVS","")))</f>
        <v>GVS</v>
      </c>
      <c r="D1336" s="14" t="str">
        <f aca="false">IF(B1336="","",IFERROR(INDEX(Intramuraal!$F:$F,MATCH(B1336,Intramuraal!$A:$A,0)),IFERROR(INDEX(GVS!$F:$F,MATCH(B1336,GVS!$A:$A,0)),"onbekend ID")))</f>
        <v>risdiplam (Evrysdi®)</v>
      </c>
      <c r="E1336" s="15" t="n">
        <f aca="false">IF(B1336="","",IFERROR(IF(INDEX(Intramuraal!$C:$C,MATCH(B1336,Intramuraal!$A:$A,0))="","",INDEX(Intramuraal!$C:$C,MATCH(B1336,Intramuraal!$A:$A,0))),IFERROR(IF(INDEX(GVS!$C:$C,MATCH(B1336,GVS!$A:$A,0))="","",INDEX(GVS!$C:$C,MATCH(B1336,GVS!$A:$A,0))),"")))</f>
        <v>45283</v>
      </c>
      <c r="F1336" s="14" t="str">
        <f aca="false">IF(B1336="","",IFERROR(IF(INDEX(Intramuraal!$J:$J,MATCH(B1336,Intramuraal!$A:$A,0))="","",INDEX(Intramuraal!$J:$J,MATCH(B1336,Intramuraal!$A:$A,0))),IFERROR(IF(INDEX(GVS!$J:$J,MATCH(B1336,GVS!$A:$A,0))="","",INDEX(GVS!$J:$J,MATCH(B1336,GVS!$A:$A,0))),"")))</f>
        <v>Overig</v>
      </c>
      <c r="G1336" s="14" t="str">
        <f aca="false">IF(B1336="","",IFERROR(IF(INDEX(Intramuraal!$N:$N,MATCH(B1336,Intramuraal!$A:$A,0))="","",INDEX(Intramuraal!$N:$N,MATCH(B1336,Intramuraal!$A:$A,0))),IFERROR(IF(INDEX(GVS!$N:$N,MATCH(B1336,GVS!$A:$A,0))="","",INDEX(GVS!$N:$N,MATCH(B1336,GVS!$A:$A,0))),"")))</f>
        <v>Niet-oncologisch (zie Indicatie)</v>
      </c>
      <c r="H1336" s="14" t="str">
        <f aca="false">IF(B1336="","",IFERROR(IF(INDEX(Intramuraal!$O:$O,MATCH(B1336,Intramuraal!$A:$A,0))="","",INDEX(Intramuraal!$O:$O,MATCH(B1336,Intramuraal!$A:$A,0))),IFERROR(IF(INDEX(GVS!$O:$O,MATCH(B1336,GVS!$A:$A,0))="","",INDEX(GVS!$O:$O,MATCH(B1336,GVS!$A:$A,0))),"")))</f>
        <v>1e lijn</v>
      </c>
      <c r="I1336" s="14" t="s">
        <v>7532</v>
      </c>
      <c r="J1336" s="14" t="s">
        <v>7547</v>
      </c>
      <c r="K1336" s="16" t="s">
        <v>12609</v>
      </c>
      <c r="L1336" s="14" t="s">
        <v>7535</v>
      </c>
      <c r="M1336" s="14" t="s">
        <v>7536</v>
      </c>
      <c r="N1336" s="16" t="s">
        <v>12610</v>
      </c>
      <c r="O1336" s="14" t="s">
        <v>7607</v>
      </c>
      <c r="P1336" s="14" t="s">
        <v>12611</v>
      </c>
      <c r="Q1336" s="16"/>
      <c r="R1336" s="14" t="s">
        <v>12612</v>
      </c>
      <c r="S1336" s="14" t="s">
        <v>12608</v>
      </c>
      <c r="T1336" s="15" t="n">
        <v>46290</v>
      </c>
      <c r="U1336" s="14" t="s">
        <v>168</v>
      </c>
    </row>
    <row r="1337" customFormat="false" ht="102" hidden="false" customHeight="true" outlineLevel="0" collapsed="false">
      <c r="A1337" s="14" t="str">
        <f aca="false">IF(B1337="","","ARG-"&amp;TEXT(ROW()-1,"0000"))</f>
        <v>ARG-1336</v>
      </c>
      <c r="B1337" s="14" t="s">
        <v>6319</v>
      </c>
      <c r="C1337" s="14" t="str">
        <f aca="false">IF(B1337="","",IF(LEFT(B1337,3)="INT","Intramuraal",IF(LEFT(B1337,3)="GVS","GVS","")))</f>
        <v>GVS</v>
      </c>
      <c r="D1337" s="14" t="str">
        <f aca="false">IF(B1337="","",IFERROR(INDEX(Intramuraal!$F:$F,MATCH(B1337,Intramuraal!$A:$A,0)),IFERROR(INDEX(GVS!$F:$F,MATCH(B1337,GVS!$A:$A,0)),"onbekend ID")))</f>
        <v>solriamfetol (Sunosi®)</v>
      </c>
      <c r="E1337" s="15" t="n">
        <f aca="false">IF(B1337="","",IFERROR(IF(INDEX(Intramuraal!$C:$C,MATCH(B1337,Intramuraal!$A:$A,0))="","",INDEX(Intramuraal!$C:$C,MATCH(B1337,Intramuraal!$A:$A,0))),IFERROR(IF(INDEX(GVS!$C:$C,MATCH(B1337,GVS!$A:$A,0))="","",INDEX(GVS!$C:$C,MATCH(B1337,GVS!$A:$A,0))),"")))</f>
        <v>45338</v>
      </c>
      <c r="F1337" s="14" t="str">
        <f aca="false">IF(B1337="","",IFERROR(IF(INDEX(Intramuraal!$J:$J,MATCH(B1337,Intramuraal!$A:$A,0))="","",INDEX(Intramuraal!$J:$J,MATCH(B1337,Intramuraal!$A:$A,0))),IFERROR(IF(INDEX(GVS!$J:$J,MATCH(B1337,GVS!$A:$A,0))="","",INDEX(GVS!$J:$J,MATCH(B1337,GVS!$A:$A,0))),"")))</f>
        <v>Overig</v>
      </c>
      <c r="G1337" s="14" t="str">
        <f aca="false">IF(B1337="","",IFERROR(IF(INDEX(Intramuraal!$N:$N,MATCH(B1337,Intramuraal!$A:$A,0))="","",INDEX(Intramuraal!$N:$N,MATCH(B1337,Intramuraal!$A:$A,0))),IFERROR(IF(INDEX(GVS!$N:$N,MATCH(B1337,GVS!$A:$A,0))="","",INDEX(GVS!$N:$N,MATCH(B1337,GVS!$A:$A,0))),"")))</f>
        <v>Niet-oncologisch (zie Indicatie)</v>
      </c>
      <c r="H1337" s="14" t="str">
        <f aca="false">IF(B1337="","",IFERROR(IF(INDEX(Intramuraal!$O:$O,MATCH(B1337,Intramuraal!$A:$A,0))="","",INDEX(Intramuraal!$O:$O,MATCH(B1337,Intramuraal!$A:$A,0))),IFERROR(IF(INDEX(GVS!$O:$O,MATCH(B1337,GVS!$A:$A,0))="","",INDEX(GVS!$O:$O,MATCH(B1337,GVS!$A:$A,0))),"")))</f>
        <v>2e lijn</v>
      </c>
      <c r="I1337" s="14" t="s">
        <v>7574</v>
      </c>
      <c r="J1337" s="14" t="s">
        <v>7575</v>
      </c>
      <c r="K1337" s="16" t="s">
        <v>12613</v>
      </c>
      <c r="L1337" s="14" t="s">
        <v>7566</v>
      </c>
      <c r="M1337" s="14" t="s">
        <v>7536</v>
      </c>
      <c r="N1337" s="16" t="s">
        <v>12614</v>
      </c>
      <c r="O1337" s="14" t="s">
        <v>7607</v>
      </c>
      <c r="P1337" s="14" t="s">
        <v>12615</v>
      </c>
      <c r="Q1337" s="16"/>
      <c r="R1337" s="14" t="s">
        <v>12616</v>
      </c>
      <c r="S1337" s="14" t="s">
        <v>12608</v>
      </c>
      <c r="T1337" s="15" t="n">
        <v>46290</v>
      </c>
      <c r="U1337" s="14" t="s">
        <v>168</v>
      </c>
    </row>
    <row r="1338" customFormat="false" ht="79.5" hidden="false" customHeight="true" outlineLevel="0" collapsed="false">
      <c r="A1338" s="14" t="str">
        <f aca="false">IF(B1338="","","ARG-"&amp;TEXT(ROW()-1,"0000"))</f>
        <v>ARG-1337</v>
      </c>
      <c r="B1338" s="14" t="s">
        <v>6333</v>
      </c>
      <c r="C1338" s="14" t="str">
        <f aca="false">IF(B1338="","",IF(LEFT(B1338,3)="INT","Intramuraal",IF(LEFT(B1338,3)="GVS","GVS","")))</f>
        <v>GVS</v>
      </c>
      <c r="D1338" s="14" t="str">
        <f aca="false">IF(B1338="","",IFERROR(INDEX(Intramuraal!$F:$F,MATCH(B1338,Intramuraal!$A:$A,0)),IFERROR(INDEX(GVS!$F:$F,MATCH(B1338,GVS!$A:$A,0)),"onbekend ID")))</f>
        <v>bulevirtide (Hepcludex®)</v>
      </c>
      <c r="E1338" s="15" t="n">
        <f aca="false">IF(B1338="","",IFERROR(IF(INDEX(Intramuraal!$C:$C,MATCH(B1338,Intramuraal!$A:$A,0))="","",INDEX(Intramuraal!$C:$C,MATCH(B1338,Intramuraal!$A:$A,0))),IFERROR(IF(INDEX(GVS!$C:$C,MATCH(B1338,GVS!$A:$A,0))="","",INDEX(GVS!$C:$C,MATCH(B1338,GVS!$A:$A,0))),"")))</f>
        <v>45364</v>
      </c>
      <c r="F1338" s="14" t="str">
        <f aca="false">IF(B1338="","",IFERROR(IF(INDEX(Intramuraal!$J:$J,MATCH(B1338,Intramuraal!$A:$A,0))="","",INDEX(Intramuraal!$J:$J,MATCH(B1338,Intramuraal!$A:$A,0))),IFERROR(IF(INDEX(GVS!$J:$J,MATCH(B1338,GVS!$A:$A,0))="","",INDEX(GVS!$J:$J,MATCH(B1338,GVS!$A:$A,0))),"")))</f>
        <v>Infectieziekten</v>
      </c>
      <c r="G1338" s="14" t="str">
        <f aca="false">IF(B1338="","",IFERROR(IF(INDEX(Intramuraal!$N:$N,MATCH(B1338,Intramuraal!$A:$A,0))="","",INDEX(Intramuraal!$N:$N,MATCH(B1338,Intramuraal!$A:$A,0))),IFERROR(IF(INDEX(GVS!$N:$N,MATCH(B1338,GVS!$A:$A,0))="","",INDEX(GVS!$N:$N,MATCH(B1338,GVS!$A:$A,0))),"")))</f>
        <v>Niet-oncologisch (zie Indicatie)</v>
      </c>
      <c r="H1338" s="14" t="str">
        <f aca="false">IF(B1338="","",IFERROR(IF(INDEX(Intramuraal!$O:$O,MATCH(B1338,Intramuraal!$A:$A,0))="","",INDEX(Intramuraal!$O:$O,MATCH(B1338,Intramuraal!$A:$A,0))),IFERROR(IF(INDEX(GVS!$O:$O,MATCH(B1338,GVS!$A:$A,0))="","",INDEX(GVS!$O:$O,MATCH(B1338,GVS!$A:$A,0))),"")))</f>
        <v>1e lijn</v>
      </c>
      <c r="I1338" s="14" t="s">
        <v>7532</v>
      </c>
      <c r="J1338" s="14" t="s">
        <v>7673</v>
      </c>
      <c r="K1338" s="16" t="s">
        <v>12617</v>
      </c>
      <c r="L1338" s="14" t="s">
        <v>7535</v>
      </c>
      <c r="M1338" s="14" t="s">
        <v>7536</v>
      </c>
      <c r="N1338" s="16" t="s">
        <v>12618</v>
      </c>
      <c r="O1338" s="14" t="s">
        <v>7633</v>
      </c>
      <c r="P1338" s="14" t="s">
        <v>12619</v>
      </c>
      <c r="Q1338" s="16"/>
      <c r="R1338" s="14" t="s">
        <v>12620</v>
      </c>
      <c r="S1338" s="14" t="s">
        <v>12608</v>
      </c>
      <c r="T1338" s="15" t="n">
        <v>46290</v>
      </c>
      <c r="U1338" s="14" t="s">
        <v>168</v>
      </c>
    </row>
    <row r="1339" customFormat="false" ht="79.5" hidden="false" customHeight="true" outlineLevel="0" collapsed="false">
      <c r="A1339" s="14" t="str">
        <f aca="false">IF(B1339="","","ARG-"&amp;TEXT(ROW()-1,"0000"))</f>
        <v>ARG-1338</v>
      </c>
      <c r="B1339" s="14" t="s">
        <v>6333</v>
      </c>
      <c r="C1339" s="14" t="str">
        <f aca="false">IF(B1339="","",IF(LEFT(B1339,3)="INT","Intramuraal",IF(LEFT(B1339,3)="GVS","GVS","")))</f>
        <v>GVS</v>
      </c>
      <c r="D1339" s="14" t="str">
        <f aca="false">IF(B1339="","",IFERROR(INDEX(Intramuraal!$F:$F,MATCH(B1339,Intramuraal!$A:$A,0)),IFERROR(INDEX(GVS!$F:$F,MATCH(B1339,GVS!$A:$A,0)),"onbekend ID")))</f>
        <v>bulevirtide (Hepcludex®)</v>
      </c>
      <c r="E1339" s="15" t="n">
        <f aca="false">IF(B1339="","",IFERROR(IF(INDEX(Intramuraal!$C:$C,MATCH(B1339,Intramuraal!$A:$A,0))="","",INDEX(Intramuraal!$C:$C,MATCH(B1339,Intramuraal!$A:$A,0))),IFERROR(IF(INDEX(GVS!$C:$C,MATCH(B1339,GVS!$A:$A,0))="","",INDEX(GVS!$C:$C,MATCH(B1339,GVS!$A:$A,0))),"")))</f>
        <v>45364</v>
      </c>
      <c r="F1339" s="14" t="str">
        <f aca="false">IF(B1339="","",IFERROR(IF(INDEX(Intramuraal!$J:$J,MATCH(B1339,Intramuraal!$A:$A,0))="","",INDEX(Intramuraal!$J:$J,MATCH(B1339,Intramuraal!$A:$A,0))),IFERROR(IF(INDEX(GVS!$J:$J,MATCH(B1339,GVS!$A:$A,0))="","",INDEX(GVS!$J:$J,MATCH(B1339,GVS!$A:$A,0))),"")))</f>
        <v>Infectieziekten</v>
      </c>
      <c r="G1339" s="14" t="str">
        <f aca="false">IF(B1339="","",IFERROR(IF(INDEX(Intramuraal!$N:$N,MATCH(B1339,Intramuraal!$A:$A,0))="","",INDEX(Intramuraal!$N:$N,MATCH(B1339,Intramuraal!$A:$A,0))),IFERROR(IF(INDEX(GVS!$N:$N,MATCH(B1339,GVS!$A:$A,0))="","",INDEX(GVS!$N:$N,MATCH(B1339,GVS!$A:$A,0))),"")))</f>
        <v>Niet-oncologisch (zie Indicatie)</v>
      </c>
      <c r="H1339" s="14" t="str">
        <f aca="false">IF(B1339="","",IFERROR(IF(INDEX(Intramuraal!$O:$O,MATCH(B1339,Intramuraal!$A:$A,0))="","",INDEX(Intramuraal!$O:$O,MATCH(B1339,Intramuraal!$A:$A,0))),IFERROR(IF(INDEX(GVS!$O:$O,MATCH(B1339,GVS!$A:$A,0))="","",INDEX(GVS!$O:$O,MATCH(B1339,GVS!$A:$A,0))),"")))</f>
        <v>1e lijn</v>
      </c>
      <c r="I1339" s="14" t="s">
        <v>7658</v>
      </c>
      <c r="J1339" s="14" t="s">
        <v>7659</v>
      </c>
      <c r="K1339" s="16" t="s">
        <v>12621</v>
      </c>
      <c r="L1339" s="14" t="s">
        <v>7549</v>
      </c>
      <c r="M1339" s="14" t="s">
        <v>7543</v>
      </c>
      <c r="N1339" s="16" t="s">
        <v>12622</v>
      </c>
      <c r="O1339" s="14" t="s">
        <v>7607</v>
      </c>
      <c r="P1339" s="14" t="s">
        <v>12623</v>
      </c>
      <c r="Q1339" s="16"/>
      <c r="R1339" s="14" t="s">
        <v>12624</v>
      </c>
      <c r="S1339" s="14" t="s">
        <v>12608</v>
      </c>
      <c r="T1339" s="15" t="n">
        <v>46290</v>
      </c>
      <c r="U1339" s="14" t="s">
        <v>168</v>
      </c>
    </row>
    <row r="1340" customFormat="false" ht="90.75" hidden="false" customHeight="true" outlineLevel="0" collapsed="false">
      <c r="A1340" s="14" t="str">
        <f aca="false">IF(B1340="","","ARG-"&amp;TEXT(ROW()-1,"0000"))</f>
        <v>ARG-1339</v>
      </c>
      <c r="B1340" s="14" t="s">
        <v>6351</v>
      </c>
      <c r="C1340" s="14" t="str">
        <f aca="false">IF(B1340="","",IF(LEFT(B1340,3)="INT","Intramuraal",IF(LEFT(B1340,3)="GVS","GVS","")))</f>
        <v>GVS</v>
      </c>
      <c r="D1340" s="14" t="str">
        <f aca="false">IF(B1340="","",IFERROR(INDEX(Intramuraal!$F:$F,MATCH(B1340,Intramuraal!$A:$A,0)),IFERROR(INDEX(GVS!$F:$F,MATCH(B1340,GVS!$A:$A,0)),"onbekend ID")))</f>
        <v>keto- en hydroxy-analogen (Ketosteril®)</v>
      </c>
      <c r="E1340" s="15" t="n">
        <f aca="false">IF(B1340="","",IFERROR(IF(INDEX(Intramuraal!$C:$C,MATCH(B1340,Intramuraal!$A:$A,0))="","",INDEX(Intramuraal!$C:$C,MATCH(B1340,Intramuraal!$A:$A,0))),IFERROR(IF(INDEX(GVS!$C:$C,MATCH(B1340,GVS!$A:$A,0))="","",INDEX(GVS!$C:$C,MATCH(B1340,GVS!$A:$A,0))),"")))</f>
        <v>45376</v>
      </c>
      <c r="F1340" s="14" t="str">
        <f aca="false">IF(B1340="","",IFERROR(IF(INDEX(Intramuraal!$J:$J,MATCH(B1340,Intramuraal!$A:$A,0))="","",INDEX(Intramuraal!$J:$J,MATCH(B1340,Intramuraal!$A:$A,0))),IFERROR(IF(INDEX(GVS!$J:$J,MATCH(B1340,GVS!$A:$A,0))="","",INDEX(GVS!$J:$J,MATCH(B1340,GVS!$A:$A,0))),"")))</f>
        <v>Overig</v>
      </c>
      <c r="G1340" s="14" t="str">
        <f aca="false">IF(B1340="","",IFERROR(IF(INDEX(Intramuraal!$N:$N,MATCH(B1340,Intramuraal!$A:$A,0))="","",INDEX(Intramuraal!$N:$N,MATCH(B1340,Intramuraal!$A:$A,0))),IFERROR(IF(INDEX(GVS!$N:$N,MATCH(B1340,GVS!$A:$A,0))="","",INDEX(GVS!$N:$N,MATCH(B1340,GVS!$A:$A,0))),"")))</f>
        <v>Niet-oncologisch (zie Indicatie)</v>
      </c>
      <c r="H1340" s="14" t="str">
        <f aca="false">IF(B1340="","",IFERROR(IF(INDEX(Intramuraal!$O:$O,MATCH(B1340,Intramuraal!$A:$A,0))="","",INDEX(Intramuraal!$O:$O,MATCH(B1340,Intramuraal!$A:$A,0))),IFERROR(IF(INDEX(GVS!$O:$O,MATCH(B1340,GVS!$A:$A,0))="","",INDEX(GVS!$O:$O,MATCH(B1340,GVS!$A:$A,0))),"")))</f>
        <v>3e lijn of later</v>
      </c>
      <c r="I1340" s="14" t="s">
        <v>7532</v>
      </c>
      <c r="J1340" s="14" t="s">
        <v>7599</v>
      </c>
      <c r="K1340" s="16" t="s">
        <v>12625</v>
      </c>
      <c r="L1340" s="14" t="s">
        <v>7566</v>
      </c>
      <c r="M1340" s="14" t="s">
        <v>7536</v>
      </c>
      <c r="N1340" s="16" t="s">
        <v>12626</v>
      </c>
      <c r="O1340" s="14" t="s">
        <v>7607</v>
      </c>
      <c r="P1340" s="14" t="s">
        <v>12627</v>
      </c>
      <c r="Q1340" s="16"/>
      <c r="R1340" s="14" t="s">
        <v>12628</v>
      </c>
      <c r="S1340" s="14" t="s">
        <v>12608</v>
      </c>
      <c r="T1340" s="15" t="n">
        <v>46290</v>
      </c>
      <c r="U1340" s="14" t="s">
        <v>168</v>
      </c>
    </row>
    <row r="1341" customFormat="false" ht="90.75" hidden="false" customHeight="true" outlineLevel="0" collapsed="false">
      <c r="A1341" s="14" t="str">
        <f aca="false">IF(B1341="","","ARG-"&amp;TEXT(ROW()-1,"0000"))</f>
        <v>ARG-1340</v>
      </c>
      <c r="B1341" s="14" t="s">
        <v>6390</v>
      </c>
      <c r="C1341" s="14" t="str">
        <f aca="false">IF(B1341="","",IF(LEFT(B1341,3)="INT","Intramuraal",IF(LEFT(B1341,3)="GVS","GVS","")))</f>
        <v>GVS</v>
      </c>
      <c r="D1341" s="14" t="str">
        <f aca="false">IF(B1341="","",IFERROR(INDEX(Intramuraal!$F:$F,MATCH(B1341,Intramuraal!$A:$A,0)),IFERROR(INDEX(GVS!$F:$F,MATCH(B1341,GVS!$A:$A,0)),"onbekend ID")))</f>
        <v>codeïne alleen nog</v>
      </c>
      <c r="E1341" s="15" t="n">
        <f aca="false">IF(B1341="","",IFERROR(IF(INDEX(Intramuraal!$C:$C,MATCH(B1341,Intramuraal!$A:$A,0))="","",INDEX(Intramuraal!$C:$C,MATCH(B1341,Intramuraal!$A:$A,0))),IFERROR(IF(INDEX(GVS!$C:$C,MATCH(B1341,GVS!$A:$A,0))="","",INDEX(GVS!$C:$C,MATCH(B1341,GVS!$A:$A,0))),"")))</f>
        <v>45426</v>
      </c>
      <c r="F1341" s="14" t="str">
        <f aca="false">IF(B1341="","",IFERROR(IF(INDEX(Intramuraal!$J:$J,MATCH(B1341,Intramuraal!$A:$A,0))="","",INDEX(Intramuraal!$J:$J,MATCH(B1341,Intramuraal!$A:$A,0))),IFERROR(IF(INDEX(GVS!$J:$J,MATCH(B1341,GVS!$A:$A,0))="","",INDEX(GVS!$J:$J,MATCH(B1341,GVS!$A:$A,0))),"")))</f>
        <v>Overig</v>
      </c>
      <c r="G1341" s="14" t="str">
        <f aca="false">IF(B1341="","",IFERROR(IF(INDEX(Intramuraal!$N:$N,MATCH(B1341,Intramuraal!$A:$A,0))="","",INDEX(Intramuraal!$N:$N,MATCH(B1341,Intramuraal!$A:$A,0))),IFERROR(IF(INDEX(GVS!$N:$N,MATCH(B1341,GVS!$A:$A,0))="","",INDEX(GVS!$N:$N,MATCH(B1341,GVS!$A:$A,0))),"")))</f>
        <v>Niet-oncologisch (zie Indicatie)</v>
      </c>
      <c r="H1341" s="14" t="str">
        <f aca="false">IF(B1341="","",IFERROR(IF(INDEX(Intramuraal!$O:$O,MATCH(B1341,Intramuraal!$A:$A,0))="","",INDEX(Intramuraal!$O:$O,MATCH(B1341,Intramuraal!$A:$A,0))),IFERROR(IF(INDEX(GVS!$O:$O,MATCH(B1341,GVS!$A:$A,0))="","",INDEX(GVS!$O:$O,MATCH(B1341,GVS!$A:$A,0))),"")))</f>
        <v>Meerdere lijnen / indicatiebreed</v>
      </c>
      <c r="I1341" s="14" t="s">
        <v>7617</v>
      </c>
      <c r="J1341" s="14" t="s">
        <v>2691</v>
      </c>
      <c r="K1341" s="16" t="s">
        <v>12629</v>
      </c>
      <c r="L1341" s="14" t="s">
        <v>7566</v>
      </c>
      <c r="M1341" s="14" t="s">
        <v>7536</v>
      </c>
      <c r="N1341" s="16" t="s">
        <v>12630</v>
      </c>
      <c r="O1341" s="14" t="s">
        <v>7607</v>
      </c>
      <c r="P1341" s="14" t="s">
        <v>12631</v>
      </c>
      <c r="Q1341" s="16"/>
      <c r="R1341" s="14" t="s">
        <v>12632</v>
      </c>
      <c r="S1341" s="14" t="s">
        <v>12608</v>
      </c>
      <c r="T1341" s="15" t="n">
        <v>46290</v>
      </c>
      <c r="U1341" s="14" t="s">
        <v>168</v>
      </c>
    </row>
    <row r="1342" customFormat="false" ht="102" hidden="false" customHeight="true" outlineLevel="0" collapsed="false">
      <c r="A1342" s="14" t="str">
        <f aca="false">IF(B1342="","","ARG-"&amp;TEXT(ROW()-1,"0000"))</f>
        <v>ARG-1341</v>
      </c>
      <c r="B1342" s="14" t="s">
        <v>6390</v>
      </c>
      <c r="C1342" s="14" t="str">
        <f aca="false">IF(B1342="","",IF(LEFT(B1342,3)="INT","Intramuraal",IF(LEFT(B1342,3)="GVS","GVS","")))</f>
        <v>GVS</v>
      </c>
      <c r="D1342" s="14" t="str">
        <f aca="false">IF(B1342="","",IFERROR(INDEX(Intramuraal!$F:$F,MATCH(B1342,Intramuraal!$A:$A,0)),IFERROR(INDEX(GVS!$F:$F,MATCH(B1342,GVS!$A:$A,0)),"onbekend ID")))</f>
        <v>codeïne alleen nog</v>
      </c>
      <c r="E1342" s="15" t="n">
        <f aca="false">IF(B1342="","",IFERROR(IF(INDEX(Intramuraal!$C:$C,MATCH(B1342,Intramuraal!$A:$A,0))="","",INDEX(Intramuraal!$C:$C,MATCH(B1342,Intramuraal!$A:$A,0))),IFERROR(IF(INDEX(GVS!$C:$C,MATCH(B1342,GVS!$A:$A,0))="","",INDEX(GVS!$C:$C,MATCH(B1342,GVS!$A:$A,0))),"")))</f>
        <v>45426</v>
      </c>
      <c r="F1342" s="14" t="str">
        <f aca="false">IF(B1342="","",IFERROR(IF(INDEX(Intramuraal!$J:$J,MATCH(B1342,Intramuraal!$A:$A,0))="","",INDEX(Intramuraal!$J:$J,MATCH(B1342,Intramuraal!$A:$A,0))),IFERROR(IF(INDEX(GVS!$J:$J,MATCH(B1342,GVS!$A:$A,0))="","",INDEX(GVS!$J:$J,MATCH(B1342,GVS!$A:$A,0))),"")))</f>
        <v>Overig</v>
      </c>
      <c r="G1342" s="14" t="str">
        <f aca="false">IF(B1342="","",IFERROR(IF(INDEX(Intramuraal!$N:$N,MATCH(B1342,Intramuraal!$A:$A,0))="","",INDEX(Intramuraal!$N:$N,MATCH(B1342,Intramuraal!$A:$A,0))),IFERROR(IF(INDEX(GVS!$N:$N,MATCH(B1342,GVS!$A:$A,0))="","",INDEX(GVS!$N:$N,MATCH(B1342,GVS!$A:$A,0))),"")))</f>
        <v>Niet-oncologisch (zie Indicatie)</v>
      </c>
      <c r="H1342" s="14" t="str">
        <f aca="false">IF(B1342="","",IFERROR(IF(INDEX(Intramuraal!$O:$O,MATCH(B1342,Intramuraal!$A:$A,0))="","",INDEX(Intramuraal!$O:$O,MATCH(B1342,Intramuraal!$A:$A,0))),IFERROR(IF(INDEX(GVS!$O:$O,MATCH(B1342,GVS!$A:$A,0))="","",INDEX(GVS!$O:$O,MATCH(B1342,GVS!$A:$A,0))),"")))</f>
        <v>Meerdere lijnen / indicatiebreed</v>
      </c>
      <c r="I1342" s="14" t="s">
        <v>7570</v>
      </c>
      <c r="J1342" s="14" t="s">
        <v>2691</v>
      </c>
      <c r="K1342" s="16" t="s">
        <v>12633</v>
      </c>
      <c r="L1342" s="14" t="s">
        <v>7549</v>
      </c>
      <c r="M1342" s="14" t="s">
        <v>7543</v>
      </c>
      <c r="N1342" s="16" t="s">
        <v>12634</v>
      </c>
      <c r="O1342" s="14" t="s">
        <v>7607</v>
      </c>
      <c r="P1342" s="14" t="s">
        <v>12635</v>
      </c>
      <c r="Q1342" s="16"/>
      <c r="R1342" s="14" t="s">
        <v>12636</v>
      </c>
      <c r="S1342" s="14" t="s">
        <v>12608</v>
      </c>
      <c r="T1342" s="15" t="n">
        <v>46290</v>
      </c>
      <c r="U1342" s="14" t="s">
        <v>168</v>
      </c>
    </row>
    <row r="1343" customFormat="false" ht="68.25" hidden="false" customHeight="true" outlineLevel="0" collapsed="false">
      <c r="A1343" s="14" t="str">
        <f aca="false">IF(B1343="","","ARG-"&amp;TEXT(ROW()-1,"0000"))</f>
        <v>ARG-1342</v>
      </c>
      <c r="B1343" s="14" t="s">
        <v>6410</v>
      </c>
      <c r="C1343" s="14" t="str">
        <f aca="false">IF(B1343="","",IF(LEFT(B1343,3)="INT","Intramuraal",IF(LEFT(B1343,3)="GVS","GVS","")))</f>
        <v>GVS</v>
      </c>
      <c r="D1343" s="14" t="str">
        <f aca="false">IF(B1343="","",IFERROR(INDEX(Intramuraal!$F:$F,MATCH(B1343,Intramuraal!$A:$A,0)),IFERROR(INDEX(GVS!$F:$F,MATCH(B1343,GVS!$A:$A,0)),"onbekend ID")))</f>
        <v>relugolix (Orgovyx®)</v>
      </c>
      <c r="E1343" s="15" t="n">
        <f aca="false">IF(B1343="","",IFERROR(IF(INDEX(Intramuraal!$C:$C,MATCH(B1343,Intramuraal!$A:$A,0))="","",INDEX(Intramuraal!$C:$C,MATCH(B1343,Intramuraal!$A:$A,0))),IFERROR(IF(INDEX(GVS!$C:$C,MATCH(B1343,GVS!$A:$A,0))="","",INDEX(GVS!$C:$C,MATCH(B1343,GVS!$A:$A,0))),"")))</f>
        <v>45433</v>
      </c>
      <c r="F1343" s="14" t="str">
        <f aca="false">IF(B1343="","",IFERROR(IF(INDEX(Intramuraal!$J:$J,MATCH(B1343,Intramuraal!$A:$A,0))="","",INDEX(Intramuraal!$J:$J,MATCH(B1343,Intramuraal!$A:$A,0))),IFERROR(IF(INDEX(GVS!$J:$J,MATCH(B1343,GVS!$A:$A,0))="","",INDEX(GVS!$J:$J,MATCH(B1343,GVS!$A:$A,0))),"")))</f>
        <v>Oncologie (solide tumoren)</v>
      </c>
      <c r="G1343" s="14" t="str">
        <f aca="false">IF(B1343="","",IFERROR(IF(INDEX(Intramuraal!$N:$N,MATCH(B1343,Intramuraal!$A:$A,0))="","",INDEX(Intramuraal!$N:$N,MATCH(B1343,Intramuraal!$A:$A,0))),IFERROR(IF(INDEX(GVS!$N:$N,MATCH(B1343,GVS!$A:$A,0))="","",INDEX(GVS!$N:$N,MATCH(B1343,GVS!$A:$A,0))),"")))</f>
        <v>Niet-oncologisch (zie Indicatie)</v>
      </c>
      <c r="H1343" s="14" t="str">
        <f aca="false">IF(B1343="","",IFERROR(IF(INDEX(Intramuraal!$O:$O,MATCH(B1343,Intramuraal!$A:$A,0))="","",INDEX(Intramuraal!$O:$O,MATCH(B1343,Intramuraal!$A:$A,0))),IFERROR(IF(INDEX(GVS!$O:$O,MATCH(B1343,GVS!$A:$A,0))="","",INDEX(GVS!$O:$O,MATCH(B1343,GVS!$A:$A,0))),"")))</f>
        <v>1e lijn</v>
      </c>
      <c r="I1343" s="14" t="s">
        <v>7570</v>
      </c>
      <c r="J1343" s="14" t="s">
        <v>10732</v>
      </c>
      <c r="K1343" s="16" t="s">
        <v>12637</v>
      </c>
      <c r="L1343" s="14" t="s">
        <v>7549</v>
      </c>
      <c r="M1343" s="14" t="s">
        <v>7536</v>
      </c>
      <c r="N1343" s="16" t="s">
        <v>12638</v>
      </c>
      <c r="O1343" s="14" t="s">
        <v>7607</v>
      </c>
      <c r="P1343" s="14" t="s">
        <v>12639</v>
      </c>
      <c r="Q1343" s="16"/>
      <c r="R1343" s="14" t="s">
        <v>12640</v>
      </c>
      <c r="S1343" s="14" t="s">
        <v>12641</v>
      </c>
      <c r="T1343" s="15" t="n">
        <v>46290</v>
      </c>
      <c r="U1343" s="14" t="s">
        <v>168</v>
      </c>
    </row>
    <row r="1344" customFormat="false" ht="79.5" hidden="false" customHeight="true" outlineLevel="0" collapsed="false">
      <c r="A1344" s="14" t="str">
        <f aca="false">IF(B1344="","","ARG-"&amp;TEXT(ROW()-1,"0000"))</f>
        <v>ARG-1343</v>
      </c>
      <c r="B1344" s="14" t="s">
        <v>6423</v>
      </c>
      <c r="C1344" s="14" t="str">
        <f aca="false">IF(B1344="","",IF(LEFT(B1344,3)="INT","Intramuraal",IF(LEFT(B1344,3)="GVS","GVS","")))</f>
        <v>GVS</v>
      </c>
      <c r="D1344" s="14" t="str">
        <f aca="false">IF(B1344="","",IFERROR(INDEX(Intramuraal!$F:$F,MATCH(B1344,Intramuraal!$A:$A,0)),IFERROR(INDEX(GVS!$F:$F,MATCH(B1344,GVS!$A:$A,0)),"onbekend ID")))</f>
        <v>benralizumab (Fasenra®)</v>
      </c>
      <c r="E1344" s="15" t="n">
        <f aca="false">IF(B1344="","",IFERROR(IF(INDEX(Intramuraal!$C:$C,MATCH(B1344,Intramuraal!$A:$A,0))="","",INDEX(Intramuraal!$C:$C,MATCH(B1344,Intramuraal!$A:$A,0))),IFERROR(IF(INDEX(GVS!$C:$C,MATCH(B1344,GVS!$A:$A,0))="","",INDEX(GVS!$C:$C,MATCH(B1344,GVS!$A:$A,0))),"")))</f>
        <v>45450</v>
      </c>
      <c r="F1344" s="14" t="str">
        <f aca="false">IF(B1344="","",IFERROR(IF(INDEX(Intramuraal!$J:$J,MATCH(B1344,Intramuraal!$A:$A,0))="","",INDEX(Intramuraal!$J:$J,MATCH(B1344,Intramuraal!$A:$A,0))),IFERROR(IF(INDEX(GVS!$J:$J,MATCH(B1344,GVS!$A:$A,0))="","",INDEX(GVS!$J:$J,MATCH(B1344,GVS!$A:$A,0))),"")))</f>
        <v>Hart / vaat / long</v>
      </c>
      <c r="G1344" s="14" t="str">
        <f aca="false">IF(B1344="","",IFERROR(IF(INDEX(Intramuraal!$N:$N,MATCH(B1344,Intramuraal!$A:$A,0))="","",INDEX(Intramuraal!$N:$N,MATCH(B1344,Intramuraal!$A:$A,0))),IFERROR(IF(INDEX(GVS!$N:$N,MATCH(B1344,GVS!$A:$A,0))="","",INDEX(GVS!$N:$N,MATCH(B1344,GVS!$A:$A,0))),"")))</f>
        <v>Niet-oncologisch (zie Indicatie)</v>
      </c>
      <c r="H1344" s="14" t="str">
        <f aca="false">IF(B1344="","",IFERROR(IF(INDEX(Intramuraal!$O:$O,MATCH(B1344,Intramuraal!$A:$A,0))="","",INDEX(Intramuraal!$O:$O,MATCH(B1344,Intramuraal!$A:$A,0))),IFERROR(IF(INDEX(GVS!$O:$O,MATCH(B1344,GVS!$A:$A,0))="","",INDEX(GVS!$O:$O,MATCH(B1344,GVS!$A:$A,0))),"")))</f>
        <v>3e lijn of later</v>
      </c>
      <c r="I1344" s="14" t="s">
        <v>7570</v>
      </c>
      <c r="J1344" s="14" t="s">
        <v>10625</v>
      </c>
      <c r="K1344" s="16" t="s">
        <v>12642</v>
      </c>
      <c r="L1344" s="14" t="s">
        <v>7549</v>
      </c>
      <c r="M1344" s="14" t="s">
        <v>7536</v>
      </c>
      <c r="N1344" s="16" t="s">
        <v>12643</v>
      </c>
      <c r="O1344" s="14" t="s">
        <v>7607</v>
      </c>
      <c r="P1344" s="14" t="s">
        <v>12644</v>
      </c>
      <c r="Q1344" s="16"/>
      <c r="R1344" s="14" t="s">
        <v>12645</v>
      </c>
      <c r="S1344" s="14" t="s">
        <v>12641</v>
      </c>
      <c r="T1344" s="15" t="n">
        <v>46290</v>
      </c>
      <c r="U1344" s="14" t="s">
        <v>168</v>
      </c>
    </row>
    <row r="1345" customFormat="false" ht="68.25" hidden="false" customHeight="true" outlineLevel="0" collapsed="false">
      <c r="A1345" s="14" t="str">
        <f aca="false">IF(B1345="","","ARG-"&amp;TEXT(ROW()-1,"0000"))</f>
        <v>ARG-1344</v>
      </c>
      <c r="B1345" s="14" t="s">
        <v>6439</v>
      </c>
      <c r="C1345" s="14" t="str">
        <f aca="false">IF(B1345="","",IF(LEFT(B1345,3)="INT","Intramuraal",IF(LEFT(B1345,3)="GVS","GVS","")))</f>
        <v>GVS</v>
      </c>
      <c r="D1345" s="14" t="str">
        <f aca="false">IF(B1345="","",IFERROR(INDEX(Intramuraal!$F:$F,MATCH(B1345,Intramuraal!$A:$A,0)),IFERROR(INDEX(GVS!$F:$F,MATCH(B1345,GVS!$A:$A,0)),"onbekend ID")))</f>
        <v>nasaal midazolam (Nasolam®)</v>
      </c>
      <c r="E1345" s="15" t="n">
        <f aca="false">IF(B1345="","",IFERROR(IF(INDEX(Intramuraal!$C:$C,MATCH(B1345,Intramuraal!$A:$A,0))="","",INDEX(Intramuraal!$C:$C,MATCH(B1345,Intramuraal!$A:$A,0))),IFERROR(IF(INDEX(GVS!$C:$C,MATCH(B1345,GVS!$A:$A,0))="","",INDEX(GVS!$C:$C,MATCH(B1345,GVS!$A:$A,0))),"")))</f>
        <v>45450</v>
      </c>
      <c r="F1345" s="14" t="str">
        <f aca="false">IF(B1345="","",IFERROR(IF(INDEX(Intramuraal!$J:$J,MATCH(B1345,Intramuraal!$A:$A,0))="","",INDEX(Intramuraal!$J:$J,MATCH(B1345,Intramuraal!$A:$A,0))),IFERROR(IF(INDEX(GVS!$J:$J,MATCH(B1345,GVS!$A:$A,0))="","",INDEX(GVS!$J:$J,MATCH(B1345,GVS!$A:$A,0))),"")))</f>
        <v>Neurologie</v>
      </c>
      <c r="G1345" s="14" t="str">
        <f aca="false">IF(B1345="","",IFERROR(IF(INDEX(Intramuraal!$N:$N,MATCH(B1345,Intramuraal!$A:$A,0))="","",INDEX(Intramuraal!$N:$N,MATCH(B1345,Intramuraal!$A:$A,0))),IFERROR(IF(INDEX(GVS!$N:$N,MATCH(B1345,GVS!$A:$A,0))="","",INDEX(GVS!$N:$N,MATCH(B1345,GVS!$A:$A,0))),"")))</f>
        <v>Niet-oncologisch (zie Indicatie)</v>
      </c>
      <c r="H1345" s="14" t="str">
        <f aca="false">IF(B1345="","",IFERROR(IF(INDEX(Intramuraal!$O:$O,MATCH(B1345,Intramuraal!$A:$A,0))="","",INDEX(Intramuraal!$O:$O,MATCH(B1345,Intramuraal!$A:$A,0))),IFERROR(IF(INDEX(GVS!$O:$O,MATCH(B1345,GVS!$A:$A,0))="","",INDEX(GVS!$O:$O,MATCH(B1345,GVS!$A:$A,0))),"")))</f>
        <v>1e lijn</v>
      </c>
      <c r="I1345" s="14" t="s">
        <v>7580</v>
      </c>
      <c r="J1345" s="14" t="s">
        <v>7604</v>
      </c>
      <c r="K1345" s="16" t="s">
        <v>12646</v>
      </c>
      <c r="L1345" s="14" t="s">
        <v>7549</v>
      </c>
      <c r="M1345" s="14" t="s">
        <v>7536</v>
      </c>
      <c r="N1345" s="16" t="s">
        <v>12647</v>
      </c>
      <c r="O1345" s="14" t="s">
        <v>7607</v>
      </c>
      <c r="P1345" s="14" t="s">
        <v>12648</v>
      </c>
      <c r="Q1345" s="16"/>
      <c r="R1345" s="14" t="s">
        <v>12649</v>
      </c>
      <c r="S1345" s="14" t="s">
        <v>12641</v>
      </c>
      <c r="T1345" s="15" t="n">
        <v>46290</v>
      </c>
      <c r="U1345" s="14" t="s">
        <v>168</v>
      </c>
    </row>
    <row r="1346" customFormat="false" ht="90.75" hidden="false" customHeight="true" outlineLevel="0" collapsed="false">
      <c r="A1346" s="14" t="str">
        <f aca="false">IF(B1346="","","ARG-"&amp;TEXT(ROW()-1,"0000"))</f>
        <v>ARG-1345</v>
      </c>
      <c r="B1346" s="14" t="s">
        <v>6455</v>
      </c>
      <c r="C1346" s="14" t="str">
        <f aca="false">IF(B1346="","",IF(LEFT(B1346,3)="INT","Intramuraal",IF(LEFT(B1346,3)="GVS","GVS","")))</f>
        <v>GVS</v>
      </c>
      <c r="D1346" s="14" t="str">
        <f aca="false">IF(B1346="","",IFERROR(INDEX(Intramuraal!$F:$F,MATCH(B1346,Intramuraal!$A:$A,0)),IFERROR(INDEX(GVS!$F:$F,MATCH(B1346,GVS!$A:$A,0)),"onbekend ID")))</f>
        <v>Advies - uitbreiding vergoeding axicabtagene ciloleucel (Yescarta®)</v>
      </c>
      <c r="E1346" s="15" t="n">
        <f aca="false">IF(B1346="","",IFERROR(IF(INDEX(Intramuraal!$C:$C,MATCH(B1346,Intramuraal!$A:$A,0))="","",INDEX(Intramuraal!$C:$C,MATCH(B1346,Intramuraal!$A:$A,0))),IFERROR(IF(INDEX(GVS!$C:$C,MATCH(B1346,GVS!$A:$A,0))="","",INDEX(GVS!$C:$C,MATCH(B1346,GVS!$A:$A,0))),"")))</f>
        <v>45469</v>
      </c>
      <c r="F1346" s="14" t="str">
        <f aca="false">IF(B1346="","",IFERROR(IF(INDEX(Intramuraal!$J:$J,MATCH(B1346,Intramuraal!$A:$A,0))="","",INDEX(Intramuraal!$J:$J,MATCH(B1346,Intramuraal!$A:$A,0))),IFERROR(IF(INDEX(GVS!$J:$J,MATCH(B1346,GVS!$A:$A,0))="","",INDEX(GVS!$J:$J,MATCH(B1346,GVS!$A:$A,0))),"")))</f>
        <v>Oncologie (solide tumoren)</v>
      </c>
      <c r="G1346" s="14" t="str">
        <f aca="false">IF(B1346="","",IFERROR(IF(INDEX(Intramuraal!$N:$N,MATCH(B1346,Intramuraal!$A:$A,0))="","",INDEX(Intramuraal!$N:$N,MATCH(B1346,Intramuraal!$A:$A,0))),IFERROR(IF(INDEX(GVS!$N:$N,MATCH(B1346,GVS!$A:$A,0))="","",INDEX(GVS!$N:$N,MATCH(B1346,GVS!$A:$A,0))),"")))</f>
        <v>Niet-oncologisch (zie Indicatie)</v>
      </c>
      <c r="H1346" s="14" t="str">
        <f aca="false">IF(B1346="","",IFERROR(IF(INDEX(Intramuraal!$O:$O,MATCH(B1346,Intramuraal!$A:$A,0))="","",INDEX(Intramuraal!$O:$O,MATCH(B1346,Intramuraal!$A:$A,0))),IFERROR(IF(INDEX(GVS!$O:$O,MATCH(B1346,GVS!$A:$A,0))="","",INDEX(GVS!$O:$O,MATCH(B1346,GVS!$A:$A,0))),"")))</f>
        <v>2e lijn</v>
      </c>
      <c r="I1346" s="14" t="s">
        <v>7532</v>
      </c>
      <c r="J1346" s="14" t="s">
        <v>7645</v>
      </c>
      <c r="K1346" s="16" t="s">
        <v>12650</v>
      </c>
      <c r="L1346" s="14" t="s">
        <v>7535</v>
      </c>
      <c r="M1346" s="14" t="s">
        <v>7536</v>
      </c>
      <c r="N1346" s="16" t="s">
        <v>12651</v>
      </c>
      <c r="O1346" s="14" t="s">
        <v>7607</v>
      </c>
      <c r="P1346" s="14" t="s">
        <v>12652</v>
      </c>
      <c r="Q1346" s="16"/>
      <c r="R1346" s="14" t="s">
        <v>12653</v>
      </c>
      <c r="S1346" s="14" t="s">
        <v>12641</v>
      </c>
      <c r="T1346" s="15" t="n">
        <v>46290</v>
      </c>
      <c r="U1346" s="14" t="s">
        <v>168</v>
      </c>
    </row>
    <row r="1347" customFormat="false" ht="79.5" hidden="false" customHeight="true" outlineLevel="0" collapsed="false">
      <c r="A1347" s="14" t="str">
        <f aca="false">IF(B1347="","","ARG-"&amp;TEXT(ROW()-1,"0000"))</f>
        <v>ARG-1346</v>
      </c>
      <c r="B1347" s="14" t="s">
        <v>6455</v>
      </c>
      <c r="C1347" s="14" t="str">
        <f aca="false">IF(B1347="","",IF(LEFT(B1347,3)="INT","Intramuraal",IF(LEFT(B1347,3)="GVS","GVS","")))</f>
        <v>GVS</v>
      </c>
      <c r="D1347" s="14" t="str">
        <f aca="false">IF(B1347="","",IFERROR(INDEX(Intramuraal!$F:$F,MATCH(B1347,Intramuraal!$A:$A,0)),IFERROR(INDEX(GVS!$F:$F,MATCH(B1347,GVS!$A:$A,0)),"onbekend ID")))</f>
        <v>Advies - uitbreiding vergoeding axicabtagene ciloleucel (Yescarta®)</v>
      </c>
      <c r="E1347" s="15" t="n">
        <f aca="false">IF(B1347="","",IFERROR(IF(INDEX(Intramuraal!$C:$C,MATCH(B1347,Intramuraal!$A:$A,0))="","",INDEX(Intramuraal!$C:$C,MATCH(B1347,Intramuraal!$A:$A,0))),IFERROR(IF(INDEX(GVS!$C:$C,MATCH(B1347,GVS!$A:$A,0))="","",INDEX(GVS!$C:$C,MATCH(B1347,GVS!$A:$A,0))),"")))</f>
        <v>45469</v>
      </c>
      <c r="F1347" s="14" t="str">
        <f aca="false">IF(B1347="","",IFERROR(IF(INDEX(Intramuraal!$J:$J,MATCH(B1347,Intramuraal!$A:$A,0))="","",INDEX(Intramuraal!$J:$J,MATCH(B1347,Intramuraal!$A:$A,0))),IFERROR(IF(INDEX(GVS!$J:$J,MATCH(B1347,GVS!$A:$A,0))="","",INDEX(GVS!$J:$J,MATCH(B1347,GVS!$A:$A,0))),"")))</f>
        <v>Oncologie (solide tumoren)</v>
      </c>
      <c r="G1347" s="14" t="str">
        <f aca="false">IF(B1347="","",IFERROR(IF(INDEX(Intramuraal!$N:$N,MATCH(B1347,Intramuraal!$A:$A,0))="","",INDEX(Intramuraal!$N:$N,MATCH(B1347,Intramuraal!$A:$A,0))),IFERROR(IF(INDEX(GVS!$N:$N,MATCH(B1347,GVS!$A:$A,0))="","",INDEX(GVS!$N:$N,MATCH(B1347,GVS!$A:$A,0))),"")))</f>
        <v>Niet-oncologisch (zie Indicatie)</v>
      </c>
      <c r="H1347" s="14" t="str">
        <f aca="false">IF(B1347="","",IFERROR(IF(INDEX(Intramuraal!$O:$O,MATCH(B1347,Intramuraal!$A:$A,0))="","",INDEX(Intramuraal!$O:$O,MATCH(B1347,Intramuraal!$A:$A,0))),IFERROR(IF(INDEX(GVS!$O:$O,MATCH(B1347,GVS!$A:$A,0))="","",INDEX(GVS!$O:$O,MATCH(B1347,GVS!$A:$A,0))),"")))</f>
        <v>2e lijn</v>
      </c>
      <c r="I1347" s="14" t="s">
        <v>7580</v>
      </c>
      <c r="J1347" s="14" t="s">
        <v>7604</v>
      </c>
      <c r="K1347" s="16" t="s">
        <v>12654</v>
      </c>
      <c r="L1347" s="14" t="s">
        <v>7535</v>
      </c>
      <c r="M1347" s="14" t="s">
        <v>7536</v>
      </c>
      <c r="N1347" s="16" t="s">
        <v>12655</v>
      </c>
      <c r="O1347" s="14" t="s">
        <v>7784</v>
      </c>
      <c r="P1347" s="14" t="s">
        <v>12656</v>
      </c>
      <c r="Q1347" s="16"/>
      <c r="R1347" s="14" t="s">
        <v>12657</v>
      </c>
      <c r="S1347" s="14" t="s">
        <v>12641</v>
      </c>
      <c r="T1347" s="15" t="n">
        <v>46290</v>
      </c>
      <c r="U1347" s="14" t="s">
        <v>168</v>
      </c>
    </row>
    <row r="1348" customFormat="false" ht="68.25" hidden="false" customHeight="true" outlineLevel="0" collapsed="false">
      <c r="A1348" s="14" t="str">
        <f aca="false">IF(B1348="","","ARG-"&amp;TEXT(ROW()-1,"0000"))</f>
        <v>ARG-1347</v>
      </c>
      <c r="B1348" s="14" t="s">
        <v>6455</v>
      </c>
      <c r="C1348" s="14" t="str">
        <f aca="false">IF(B1348="","",IF(LEFT(B1348,3)="INT","Intramuraal",IF(LEFT(B1348,3)="GVS","GVS","")))</f>
        <v>GVS</v>
      </c>
      <c r="D1348" s="14" t="str">
        <f aca="false">IF(B1348="","",IFERROR(INDEX(Intramuraal!$F:$F,MATCH(B1348,Intramuraal!$A:$A,0)),IFERROR(INDEX(GVS!$F:$F,MATCH(B1348,GVS!$A:$A,0)),"onbekend ID")))</f>
        <v>Advies - uitbreiding vergoeding axicabtagene ciloleucel (Yescarta®)</v>
      </c>
      <c r="E1348" s="15" t="n">
        <f aca="false">IF(B1348="","",IFERROR(IF(INDEX(Intramuraal!$C:$C,MATCH(B1348,Intramuraal!$A:$A,0))="","",INDEX(Intramuraal!$C:$C,MATCH(B1348,Intramuraal!$A:$A,0))),IFERROR(IF(INDEX(GVS!$C:$C,MATCH(B1348,GVS!$A:$A,0))="","",INDEX(GVS!$C:$C,MATCH(B1348,GVS!$A:$A,0))),"")))</f>
        <v>45469</v>
      </c>
      <c r="F1348" s="14" t="str">
        <f aca="false">IF(B1348="","",IFERROR(IF(INDEX(Intramuraal!$J:$J,MATCH(B1348,Intramuraal!$A:$A,0))="","",INDEX(Intramuraal!$J:$J,MATCH(B1348,Intramuraal!$A:$A,0))),IFERROR(IF(INDEX(GVS!$J:$J,MATCH(B1348,GVS!$A:$A,0))="","",INDEX(GVS!$J:$J,MATCH(B1348,GVS!$A:$A,0))),"")))</f>
        <v>Oncologie (solide tumoren)</v>
      </c>
      <c r="G1348" s="14" t="str">
        <f aca="false">IF(B1348="","",IFERROR(IF(INDEX(Intramuraal!$N:$N,MATCH(B1348,Intramuraal!$A:$A,0))="","",INDEX(Intramuraal!$N:$N,MATCH(B1348,Intramuraal!$A:$A,0))),IFERROR(IF(INDEX(GVS!$N:$N,MATCH(B1348,GVS!$A:$A,0))="","",INDEX(GVS!$N:$N,MATCH(B1348,GVS!$A:$A,0))),"")))</f>
        <v>Niet-oncologisch (zie Indicatie)</v>
      </c>
      <c r="H1348" s="14" t="str">
        <f aca="false">IF(B1348="","",IFERROR(IF(INDEX(Intramuraal!$O:$O,MATCH(B1348,Intramuraal!$A:$A,0))="","",INDEX(Intramuraal!$O:$O,MATCH(B1348,Intramuraal!$A:$A,0))),IFERROR(IF(INDEX(GVS!$O:$O,MATCH(B1348,GVS!$A:$A,0))="","",INDEX(GVS!$O:$O,MATCH(B1348,GVS!$A:$A,0))),"")))</f>
        <v>2e lijn</v>
      </c>
      <c r="I1348" s="14" t="s">
        <v>7532</v>
      </c>
      <c r="J1348" s="14" t="s">
        <v>7599</v>
      </c>
      <c r="K1348" s="16" t="s">
        <v>12658</v>
      </c>
      <c r="L1348" s="14" t="s">
        <v>7549</v>
      </c>
      <c r="M1348" s="14" t="s">
        <v>7536</v>
      </c>
      <c r="N1348" s="16" t="s">
        <v>12659</v>
      </c>
      <c r="O1348" s="14" t="s">
        <v>7607</v>
      </c>
      <c r="P1348" s="14" t="s">
        <v>12660</v>
      </c>
      <c r="Q1348" s="16"/>
      <c r="R1348" s="14" t="s">
        <v>12661</v>
      </c>
      <c r="S1348" s="14" t="s">
        <v>12641</v>
      </c>
      <c r="T1348" s="15" t="n">
        <v>46290</v>
      </c>
      <c r="U1348" s="14" t="s">
        <v>168</v>
      </c>
    </row>
    <row r="1349" customFormat="false" ht="68.25" hidden="false" customHeight="true" outlineLevel="0" collapsed="false">
      <c r="A1349" s="14" t="str">
        <f aca="false">IF(B1349="","","ARG-"&amp;TEXT(ROW()-1,"0000"))</f>
        <v>ARG-1348</v>
      </c>
      <c r="B1349" s="14" t="s">
        <v>6472</v>
      </c>
      <c r="C1349" s="14" t="str">
        <f aca="false">IF(B1349="","",IF(LEFT(B1349,3)="INT","Intramuraal",IF(LEFT(B1349,3)="GVS","GVS","")))</f>
        <v>GVS</v>
      </c>
      <c r="D1349" s="14" t="str">
        <f aca="false">IF(B1349="","",IFERROR(INDEX(Intramuraal!$F:$F,MATCH(B1349,Intramuraal!$A:$A,0)),IFERROR(INDEX(GVS!$F:$F,MATCH(B1349,GVS!$A:$A,0)),"onbekend ID")))</f>
        <v>naldemedine (Rizmoic®)</v>
      </c>
      <c r="E1349" s="15" t="n">
        <f aca="false">IF(B1349="","",IFERROR(IF(INDEX(Intramuraal!$C:$C,MATCH(B1349,Intramuraal!$A:$A,0))="","",INDEX(Intramuraal!$C:$C,MATCH(B1349,Intramuraal!$A:$A,0))),IFERROR(IF(INDEX(GVS!$C:$C,MATCH(B1349,GVS!$A:$A,0))="","",INDEX(GVS!$C:$C,MATCH(B1349,GVS!$A:$A,0))),"")))</f>
        <v>45474</v>
      </c>
      <c r="F1349" s="14" t="str">
        <f aca="false">IF(B1349="","",IFERROR(IF(INDEX(Intramuraal!$J:$J,MATCH(B1349,Intramuraal!$A:$A,0))="","",INDEX(Intramuraal!$J:$J,MATCH(B1349,Intramuraal!$A:$A,0))),IFERROR(IF(INDEX(GVS!$J:$J,MATCH(B1349,GVS!$A:$A,0))="","",INDEX(GVS!$J:$J,MATCH(B1349,GVS!$A:$A,0))),"")))</f>
        <v>Maag-darm / lever</v>
      </c>
      <c r="G1349" s="14" t="str">
        <f aca="false">IF(B1349="","",IFERROR(IF(INDEX(Intramuraal!$N:$N,MATCH(B1349,Intramuraal!$A:$A,0))="","",INDEX(Intramuraal!$N:$N,MATCH(B1349,Intramuraal!$A:$A,0))),IFERROR(IF(INDEX(GVS!$N:$N,MATCH(B1349,GVS!$A:$A,0))="","",INDEX(GVS!$N:$N,MATCH(B1349,GVS!$A:$A,0))),"")))</f>
        <v>Niet-oncologisch (zie Indicatie)</v>
      </c>
      <c r="H1349" s="14" t="str">
        <f aca="false">IF(B1349="","",IFERROR(IF(INDEX(Intramuraal!$O:$O,MATCH(B1349,Intramuraal!$A:$A,0))="","",INDEX(Intramuraal!$O:$O,MATCH(B1349,Intramuraal!$A:$A,0))),IFERROR(IF(INDEX(GVS!$O:$O,MATCH(B1349,GVS!$A:$A,0))="","",INDEX(GVS!$O:$O,MATCH(B1349,GVS!$A:$A,0))),"")))</f>
        <v>2e lijn</v>
      </c>
      <c r="I1349" s="14" t="s">
        <v>7570</v>
      </c>
      <c r="J1349" s="14" t="s">
        <v>10732</v>
      </c>
      <c r="K1349" s="16" t="s">
        <v>12662</v>
      </c>
      <c r="L1349" s="14" t="s">
        <v>7535</v>
      </c>
      <c r="M1349" s="14" t="s">
        <v>7536</v>
      </c>
      <c r="N1349" s="16" t="s">
        <v>12663</v>
      </c>
      <c r="O1349" s="14" t="s">
        <v>7607</v>
      </c>
      <c r="P1349" s="14" t="s">
        <v>12664</v>
      </c>
      <c r="Q1349" s="16"/>
      <c r="R1349" s="14" t="s">
        <v>12665</v>
      </c>
      <c r="S1349" s="14" t="s">
        <v>12641</v>
      </c>
      <c r="T1349" s="15" t="n">
        <v>46290</v>
      </c>
      <c r="U1349" s="14" t="s">
        <v>168</v>
      </c>
    </row>
    <row r="1350" customFormat="false" ht="90.75" hidden="false" customHeight="true" outlineLevel="0" collapsed="false">
      <c r="A1350" s="14" t="str">
        <f aca="false">IF(B1350="","","ARG-"&amp;TEXT(ROW()-1,"0000"))</f>
        <v>ARG-1349</v>
      </c>
      <c r="B1350" s="14" t="s">
        <v>6504</v>
      </c>
      <c r="C1350" s="14" t="str">
        <f aca="false">IF(B1350="","",IF(LEFT(B1350,3)="INT","Intramuraal",IF(LEFT(B1350,3)="GVS","GVS","")))</f>
        <v>GVS</v>
      </c>
      <c r="D1350" s="14" t="str">
        <f aca="false">IF(B1350="","",IFERROR(INDEX(Intramuraal!$F:$F,MATCH(B1350,Intramuraal!$A:$A,0)),IFERROR(INDEX(GVS!$F:$F,MATCH(B1350,GVS!$A:$A,0)),"onbekend ID")))</f>
        <v>baricitinib (Olumiant®)</v>
      </c>
      <c r="E1350" s="15" t="n">
        <f aca="false">IF(B1350="","",IFERROR(IF(INDEX(Intramuraal!$C:$C,MATCH(B1350,Intramuraal!$A:$A,0))="","",INDEX(Intramuraal!$C:$C,MATCH(B1350,Intramuraal!$A:$A,0))),IFERROR(IF(INDEX(GVS!$C:$C,MATCH(B1350,GVS!$A:$A,0))="","",INDEX(GVS!$C:$C,MATCH(B1350,GVS!$A:$A,0))),"")))</f>
        <v>45504</v>
      </c>
      <c r="F1350" s="14" t="str">
        <f aca="false">IF(B1350="","",IFERROR(IF(INDEX(Intramuraal!$J:$J,MATCH(B1350,Intramuraal!$A:$A,0))="","",INDEX(Intramuraal!$J:$J,MATCH(B1350,Intramuraal!$A:$A,0))),IFERROR(IF(INDEX(GVS!$J:$J,MATCH(B1350,GVS!$A:$A,0))="","",INDEX(GVS!$J:$J,MATCH(B1350,GVS!$A:$A,0))),"")))</f>
        <v>Immunologie / IBD / dermatologie / reumatologie</v>
      </c>
      <c r="G1350" s="14" t="str">
        <f aca="false">IF(B1350="","",IFERROR(IF(INDEX(Intramuraal!$N:$N,MATCH(B1350,Intramuraal!$A:$A,0))="","",INDEX(Intramuraal!$N:$N,MATCH(B1350,Intramuraal!$A:$A,0))),IFERROR(IF(INDEX(GVS!$N:$N,MATCH(B1350,GVS!$A:$A,0))="","",INDEX(GVS!$N:$N,MATCH(B1350,GVS!$A:$A,0))),"")))</f>
        <v>Niet-oncologisch (zie Indicatie)</v>
      </c>
      <c r="H1350" s="14" t="str">
        <f aca="false">IF(B1350="","",IFERROR(IF(INDEX(Intramuraal!$O:$O,MATCH(B1350,Intramuraal!$A:$A,0))="","",INDEX(Intramuraal!$O:$O,MATCH(B1350,Intramuraal!$A:$A,0))),IFERROR(IF(INDEX(GVS!$O:$O,MATCH(B1350,GVS!$A:$A,0))="","",INDEX(GVS!$O:$O,MATCH(B1350,GVS!$A:$A,0))),"")))</f>
        <v>3e lijn of later</v>
      </c>
      <c r="I1350" s="14" t="s">
        <v>7532</v>
      </c>
      <c r="J1350" s="14" t="s">
        <v>7678</v>
      </c>
      <c r="K1350" s="16" t="s">
        <v>12666</v>
      </c>
      <c r="L1350" s="14" t="s">
        <v>7535</v>
      </c>
      <c r="M1350" s="14" t="s">
        <v>7536</v>
      </c>
      <c r="N1350" s="16" t="s">
        <v>12667</v>
      </c>
      <c r="O1350" s="14" t="s">
        <v>7607</v>
      </c>
      <c r="P1350" s="14" t="s">
        <v>12668</v>
      </c>
      <c r="Q1350" s="16"/>
      <c r="R1350" s="14" t="s">
        <v>12669</v>
      </c>
      <c r="S1350" s="14" t="s">
        <v>12641</v>
      </c>
      <c r="T1350" s="15" t="n">
        <v>46290</v>
      </c>
      <c r="U1350" s="14" t="s">
        <v>168</v>
      </c>
    </row>
    <row r="1351" customFormat="false" ht="79.5" hidden="false" customHeight="true" outlineLevel="0" collapsed="false">
      <c r="A1351" s="14" t="str">
        <f aca="false">IF(B1351="","","ARG-"&amp;TEXT(ROW()-1,"0000"))</f>
        <v>ARG-1350</v>
      </c>
      <c r="B1351" s="14" t="s">
        <v>6504</v>
      </c>
      <c r="C1351" s="14" t="str">
        <f aca="false">IF(B1351="","",IF(LEFT(B1351,3)="INT","Intramuraal",IF(LEFT(B1351,3)="GVS","GVS","")))</f>
        <v>GVS</v>
      </c>
      <c r="D1351" s="14" t="str">
        <f aca="false">IF(B1351="","",IFERROR(INDEX(Intramuraal!$F:$F,MATCH(B1351,Intramuraal!$A:$A,0)),IFERROR(INDEX(GVS!$F:$F,MATCH(B1351,GVS!$A:$A,0)),"onbekend ID")))</f>
        <v>baricitinib (Olumiant®)</v>
      </c>
      <c r="E1351" s="15" t="n">
        <f aca="false">IF(B1351="","",IFERROR(IF(INDEX(Intramuraal!$C:$C,MATCH(B1351,Intramuraal!$A:$A,0))="","",INDEX(Intramuraal!$C:$C,MATCH(B1351,Intramuraal!$A:$A,0))),IFERROR(IF(INDEX(GVS!$C:$C,MATCH(B1351,GVS!$A:$A,0))="","",INDEX(GVS!$C:$C,MATCH(B1351,GVS!$A:$A,0))),"")))</f>
        <v>45504</v>
      </c>
      <c r="F1351" s="14" t="str">
        <f aca="false">IF(B1351="","",IFERROR(IF(INDEX(Intramuraal!$J:$J,MATCH(B1351,Intramuraal!$A:$A,0))="","",INDEX(Intramuraal!$J:$J,MATCH(B1351,Intramuraal!$A:$A,0))),IFERROR(IF(INDEX(GVS!$J:$J,MATCH(B1351,GVS!$A:$A,0))="","",INDEX(GVS!$J:$J,MATCH(B1351,GVS!$A:$A,0))),"")))</f>
        <v>Immunologie / IBD / dermatologie / reumatologie</v>
      </c>
      <c r="G1351" s="14" t="str">
        <f aca="false">IF(B1351="","",IFERROR(IF(INDEX(Intramuraal!$N:$N,MATCH(B1351,Intramuraal!$A:$A,0))="","",INDEX(Intramuraal!$N:$N,MATCH(B1351,Intramuraal!$A:$A,0))),IFERROR(IF(INDEX(GVS!$N:$N,MATCH(B1351,GVS!$A:$A,0))="","",INDEX(GVS!$N:$N,MATCH(B1351,GVS!$A:$A,0))),"")))</f>
        <v>Niet-oncologisch (zie Indicatie)</v>
      </c>
      <c r="H1351" s="14" t="str">
        <f aca="false">IF(B1351="","",IFERROR(IF(INDEX(Intramuraal!$O:$O,MATCH(B1351,Intramuraal!$A:$A,0))="","",INDEX(Intramuraal!$O:$O,MATCH(B1351,Intramuraal!$A:$A,0))),IFERROR(IF(INDEX(GVS!$O:$O,MATCH(B1351,GVS!$A:$A,0))="","",INDEX(GVS!$O:$O,MATCH(B1351,GVS!$A:$A,0))),"")))</f>
        <v>3e lijn of later</v>
      </c>
      <c r="I1351" s="14" t="s">
        <v>7658</v>
      </c>
      <c r="J1351" s="14" t="s">
        <v>7659</v>
      </c>
      <c r="K1351" s="16" t="s">
        <v>12670</v>
      </c>
      <c r="L1351" s="14" t="s">
        <v>7549</v>
      </c>
      <c r="M1351" s="14" t="s">
        <v>7543</v>
      </c>
      <c r="N1351" s="16" t="s">
        <v>12671</v>
      </c>
      <c r="O1351" s="14" t="s">
        <v>7607</v>
      </c>
      <c r="P1351" s="14" t="s">
        <v>12672</v>
      </c>
      <c r="Q1351" s="16"/>
      <c r="R1351" s="14" t="s">
        <v>12673</v>
      </c>
      <c r="S1351" s="14" t="s">
        <v>12641</v>
      </c>
      <c r="T1351" s="15" t="n">
        <v>46290</v>
      </c>
      <c r="U1351" s="14" t="s">
        <v>168</v>
      </c>
    </row>
    <row r="1352" customFormat="false" ht="90.75" hidden="false" customHeight="true" outlineLevel="0" collapsed="false">
      <c r="A1352" s="14" t="str">
        <f aca="false">IF(B1352="","","ARG-"&amp;TEXT(ROW()-1,"0000"))</f>
        <v>ARG-1351</v>
      </c>
      <c r="B1352" s="14" t="s">
        <v>6522</v>
      </c>
      <c r="C1352" s="14" t="str">
        <f aca="false">IF(B1352="","",IF(LEFT(B1352,3)="INT","Intramuraal",IF(LEFT(B1352,3)="GVS","GVS","")))</f>
        <v>GVS</v>
      </c>
      <c r="D1352" s="14" t="str">
        <f aca="false">IF(B1352="","",IFERROR(INDEX(Intramuraal!$F:$F,MATCH(B1352,Intramuraal!$A:$A,0)),IFERROR(INDEX(GVS!$F:$F,MATCH(B1352,GVS!$A:$A,0)),"onbekend ID")))</f>
        <v>empagliflozine (Jardiance®)</v>
      </c>
      <c r="E1352" s="15" t="n">
        <f aca="false">IF(B1352="","",IFERROR(IF(INDEX(Intramuraal!$C:$C,MATCH(B1352,Intramuraal!$A:$A,0))="","",INDEX(Intramuraal!$C:$C,MATCH(B1352,Intramuraal!$A:$A,0))),IFERROR(IF(INDEX(GVS!$C:$C,MATCH(B1352,GVS!$A:$A,0))="","",INDEX(GVS!$C:$C,MATCH(B1352,GVS!$A:$A,0))),"")))</f>
        <v>45506</v>
      </c>
      <c r="F1352" s="14" t="str">
        <f aca="false">IF(B1352="","",IFERROR(IF(INDEX(Intramuraal!$J:$J,MATCH(B1352,Intramuraal!$A:$A,0))="","",INDEX(Intramuraal!$J:$J,MATCH(B1352,Intramuraal!$A:$A,0))),IFERROR(IF(INDEX(GVS!$J:$J,MATCH(B1352,GVS!$A:$A,0))="","",INDEX(GVS!$J:$J,MATCH(B1352,GVS!$A:$A,0))),"")))</f>
        <v>Overig</v>
      </c>
      <c r="G1352" s="14" t="str">
        <f aca="false">IF(B1352="","",IFERROR(IF(INDEX(Intramuraal!$N:$N,MATCH(B1352,Intramuraal!$A:$A,0))="","",INDEX(Intramuraal!$N:$N,MATCH(B1352,Intramuraal!$A:$A,0))),IFERROR(IF(INDEX(GVS!$N:$N,MATCH(B1352,GVS!$A:$A,0))="","",INDEX(GVS!$N:$N,MATCH(B1352,GVS!$A:$A,0))),"")))</f>
        <v>Niet-oncologisch (zie Indicatie)</v>
      </c>
      <c r="H1352" s="14" t="str">
        <f aca="false">IF(B1352="","",IFERROR(IF(INDEX(Intramuraal!$O:$O,MATCH(B1352,Intramuraal!$A:$A,0))="","",INDEX(Intramuraal!$O:$O,MATCH(B1352,Intramuraal!$A:$A,0))),IFERROR(IF(INDEX(GVS!$O:$O,MATCH(B1352,GVS!$A:$A,0))="","",INDEX(GVS!$O:$O,MATCH(B1352,GVS!$A:$A,0))),"")))</f>
        <v>2e lijn</v>
      </c>
      <c r="I1352" s="14" t="s">
        <v>7570</v>
      </c>
      <c r="J1352" s="14" t="s">
        <v>10625</v>
      </c>
      <c r="K1352" s="16" t="s">
        <v>12674</v>
      </c>
      <c r="L1352" s="14" t="s">
        <v>7566</v>
      </c>
      <c r="M1352" s="14" t="s">
        <v>7536</v>
      </c>
      <c r="N1352" s="16" t="s">
        <v>12675</v>
      </c>
      <c r="O1352" s="14" t="s">
        <v>7607</v>
      </c>
      <c r="P1352" s="14" t="s">
        <v>12676</v>
      </c>
      <c r="Q1352" s="16"/>
      <c r="R1352" s="14" t="s">
        <v>12677</v>
      </c>
      <c r="S1352" s="14" t="s">
        <v>12678</v>
      </c>
      <c r="T1352" s="15" t="n">
        <v>46290</v>
      </c>
      <c r="U1352" s="14" t="s">
        <v>168</v>
      </c>
    </row>
    <row r="1353" customFormat="false" ht="90.75" hidden="false" customHeight="true" outlineLevel="0" collapsed="false">
      <c r="A1353" s="14" t="str">
        <f aca="false">IF(B1353="","","ARG-"&amp;TEXT(ROW()-1,"0000"))</f>
        <v>ARG-1352</v>
      </c>
      <c r="B1353" s="14" t="s">
        <v>6537</v>
      </c>
      <c r="C1353" s="14" t="str">
        <f aca="false">IF(B1353="","",IF(LEFT(B1353,3)="INT","Intramuraal",IF(LEFT(B1353,3)="GVS","GVS","")))</f>
        <v>GVS</v>
      </c>
      <c r="D1353" s="14" t="str">
        <f aca="false">IF(B1353="","",IFERROR(INDEX(Intramuraal!$F:$F,MATCH(B1353,Intramuraal!$A:$A,0)),IFERROR(INDEX(GVS!$F:$F,MATCH(B1353,GVS!$A:$A,0)),"onbekend ID")))</f>
        <v>omalizumab (Xolair®)</v>
      </c>
      <c r="E1353" s="15" t="n">
        <f aca="false">IF(B1353="","",IFERROR(IF(INDEX(Intramuraal!$C:$C,MATCH(B1353,Intramuraal!$A:$A,0))="","",INDEX(Intramuraal!$C:$C,MATCH(B1353,Intramuraal!$A:$A,0))),IFERROR(IF(INDEX(GVS!$C:$C,MATCH(B1353,GVS!$A:$A,0))="","",INDEX(GVS!$C:$C,MATCH(B1353,GVS!$A:$A,0))),"")))</f>
        <v>45509</v>
      </c>
      <c r="F1353" s="14" t="str">
        <f aca="false">IF(B1353="","",IFERROR(IF(INDEX(Intramuraal!$J:$J,MATCH(B1353,Intramuraal!$A:$A,0))="","",INDEX(Intramuraal!$J:$J,MATCH(B1353,Intramuraal!$A:$A,0))),IFERROR(IF(INDEX(GVS!$J:$J,MATCH(B1353,GVS!$A:$A,0))="","",INDEX(GVS!$J:$J,MATCH(B1353,GVS!$A:$A,0))),"")))</f>
        <v>Hart / vaat / long</v>
      </c>
      <c r="G1353" s="14" t="str">
        <f aca="false">IF(B1353="","",IFERROR(IF(INDEX(Intramuraal!$N:$N,MATCH(B1353,Intramuraal!$A:$A,0))="","",INDEX(Intramuraal!$N:$N,MATCH(B1353,Intramuraal!$A:$A,0))),IFERROR(IF(INDEX(GVS!$N:$N,MATCH(B1353,GVS!$A:$A,0))="","",INDEX(GVS!$N:$N,MATCH(B1353,GVS!$A:$A,0))),"")))</f>
        <v>Niet-oncologisch (zie Indicatie)</v>
      </c>
      <c r="H1353" s="14" t="str">
        <f aca="false">IF(B1353="","",IFERROR(IF(INDEX(Intramuraal!$O:$O,MATCH(B1353,Intramuraal!$A:$A,0))="","",INDEX(Intramuraal!$O:$O,MATCH(B1353,Intramuraal!$A:$A,0))),IFERROR(IF(INDEX(GVS!$O:$O,MATCH(B1353,GVS!$A:$A,0))="","",INDEX(GVS!$O:$O,MATCH(B1353,GVS!$A:$A,0))),"")))</f>
        <v>3e lijn of later</v>
      </c>
      <c r="I1353" s="14" t="s">
        <v>7570</v>
      </c>
      <c r="J1353" s="14" t="s">
        <v>10732</v>
      </c>
      <c r="K1353" s="16" t="s">
        <v>12679</v>
      </c>
      <c r="L1353" s="14" t="s">
        <v>7535</v>
      </c>
      <c r="M1353" s="14" t="s">
        <v>7536</v>
      </c>
      <c r="N1353" s="16" t="s">
        <v>12680</v>
      </c>
      <c r="O1353" s="14" t="s">
        <v>7607</v>
      </c>
      <c r="P1353" s="14" t="s">
        <v>12681</v>
      </c>
      <c r="Q1353" s="16"/>
      <c r="R1353" s="14" t="s">
        <v>12682</v>
      </c>
      <c r="S1353" s="14" t="s">
        <v>12678</v>
      </c>
      <c r="T1353" s="15" t="n">
        <v>46290</v>
      </c>
      <c r="U1353" s="14" t="s">
        <v>168</v>
      </c>
    </row>
    <row r="1354" customFormat="false" ht="102" hidden="false" customHeight="true" outlineLevel="0" collapsed="false">
      <c r="A1354" s="14" t="str">
        <f aca="false">IF(B1354="","","ARG-"&amp;TEXT(ROW()-1,"0000"))</f>
        <v>ARG-1353</v>
      </c>
      <c r="B1354" s="14" t="s">
        <v>6551</v>
      </c>
      <c r="C1354" s="14" t="str">
        <f aca="false">IF(B1354="","",IF(LEFT(B1354,3)="INT","Intramuraal",IF(LEFT(B1354,3)="GVS","GVS","")))</f>
        <v>GVS</v>
      </c>
      <c r="D1354" s="14" t="str">
        <f aca="false">IF(B1354="","",IFERROR(INDEX(Intramuraal!$F:$F,MATCH(B1354,Intramuraal!$A:$A,0)),IFERROR(INDEX(GVS!$F:$F,MATCH(B1354,GVS!$A:$A,0)),"onbekend ID")))</f>
        <v>zilucoplan (Zilbrysq®)</v>
      </c>
      <c r="E1354" s="15" t="n">
        <f aca="false">IF(B1354="","",IFERROR(IF(INDEX(Intramuraal!$C:$C,MATCH(B1354,Intramuraal!$A:$A,0))="","",INDEX(Intramuraal!$C:$C,MATCH(B1354,Intramuraal!$A:$A,0))),IFERROR(IF(INDEX(GVS!$C:$C,MATCH(B1354,GVS!$A:$A,0))="","",INDEX(GVS!$C:$C,MATCH(B1354,GVS!$A:$A,0))),"")))</f>
        <v>45533</v>
      </c>
      <c r="F1354" s="14" t="str">
        <f aca="false">IF(B1354="","",IFERROR(IF(INDEX(Intramuraal!$J:$J,MATCH(B1354,Intramuraal!$A:$A,0))="","",INDEX(Intramuraal!$J:$J,MATCH(B1354,Intramuraal!$A:$A,0))),IFERROR(IF(INDEX(GVS!$J:$J,MATCH(B1354,GVS!$A:$A,0))="","",INDEX(GVS!$J:$J,MATCH(B1354,GVS!$A:$A,0))),"")))</f>
        <v>Neurologie</v>
      </c>
      <c r="G1354" s="14" t="str">
        <f aca="false">IF(B1354="","",IFERROR(IF(INDEX(Intramuraal!$N:$N,MATCH(B1354,Intramuraal!$A:$A,0))="","",INDEX(Intramuraal!$N:$N,MATCH(B1354,Intramuraal!$A:$A,0))),IFERROR(IF(INDEX(GVS!$N:$N,MATCH(B1354,GVS!$A:$A,0))="","",INDEX(GVS!$N:$N,MATCH(B1354,GVS!$A:$A,0))),"")))</f>
        <v>Niet-oncologisch (zie Indicatie)</v>
      </c>
      <c r="H1354" s="14" t="str">
        <f aca="false">IF(B1354="","",IFERROR(IF(INDEX(Intramuraal!$O:$O,MATCH(B1354,Intramuraal!$A:$A,0))="","",INDEX(Intramuraal!$O:$O,MATCH(B1354,Intramuraal!$A:$A,0))),IFERROR(IF(INDEX(GVS!$O:$O,MATCH(B1354,GVS!$A:$A,0))="","",INDEX(GVS!$O:$O,MATCH(B1354,GVS!$A:$A,0))),"")))</f>
        <v>3e lijn of later</v>
      </c>
      <c r="I1354" s="14" t="s">
        <v>7580</v>
      </c>
      <c r="J1354" s="14" t="s">
        <v>7604</v>
      </c>
      <c r="K1354" s="16" t="s">
        <v>12683</v>
      </c>
      <c r="L1354" s="14" t="s">
        <v>7566</v>
      </c>
      <c r="M1354" s="14" t="s">
        <v>7536</v>
      </c>
      <c r="N1354" s="16" t="s">
        <v>12684</v>
      </c>
      <c r="O1354" s="14" t="s">
        <v>7607</v>
      </c>
      <c r="P1354" s="14" t="s">
        <v>12685</v>
      </c>
      <c r="Q1354" s="16"/>
      <c r="R1354" s="14" t="s">
        <v>12686</v>
      </c>
      <c r="S1354" s="14" t="s">
        <v>12678</v>
      </c>
      <c r="T1354" s="15" t="n">
        <v>46290</v>
      </c>
      <c r="U1354" s="14" t="s">
        <v>168</v>
      </c>
    </row>
    <row r="1355" customFormat="false" ht="68.25" hidden="false" customHeight="true" outlineLevel="0" collapsed="false">
      <c r="A1355" s="14" t="str">
        <f aca="false">IF(B1355="","","ARG-"&amp;TEXT(ROW()-1,"0000"))</f>
        <v>ARG-1354</v>
      </c>
      <c r="B1355" s="14" t="s">
        <v>6551</v>
      </c>
      <c r="C1355" s="14" t="str">
        <f aca="false">IF(B1355="","",IF(LEFT(B1355,3)="INT","Intramuraal",IF(LEFT(B1355,3)="GVS","GVS","")))</f>
        <v>GVS</v>
      </c>
      <c r="D1355" s="14" t="str">
        <f aca="false">IF(B1355="","",IFERROR(INDEX(Intramuraal!$F:$F,MATCH(B1355,Intramuraal!$A:$A,0)),IFERROR(INDEX(GVS!$F:$F,MATCH(B1355,GVS!$A:$A,0)),"onbekend ID")))</f>
        <v>zilucoplan (Zilbrysq®)</v>
      </c>
      <c r="E1355" s="15" t="n">
        <f aca="false">IF(B1355="","",IFERROR(IF(INDEX(Intramuraal!$C:$C,MATCH(B1355,Intramuraal!$A:$A,0))="","",INDEX(Intramuraal!$C:$C,MATCH(B1355,Intramuraal!$A:$A,0))),IFERROR(IF(INDEX(GVS!$C:$C,MATCH(B1355,GVS!$A:$A,0))="","",INDEX(GVS!$C:$C,MATCH(B1355,GVS!$A:$A,0))),"")))</f>
        <v>45533</v>
      </c>
      <c r="F1355" s="14" t="str">
        <f aca="false">IF(B1355="","",IFERROR(IF(INDEX(Intramuraal!$J:$J,MATCH(B1355,Intramuraal!$A:$A,0))="","",INDEX(Intramuraal!$J:$J,MATCH(B1355,Intramuraal!$A:$A,0))),IFERROR(IF(INDEX(GVS!$J:$J,MATCH(B1355,GVS!$A:$A,0))="","",INDEX(GVS!$J:$J,MATCH(B1355,GVS!$A:$A,0))),"")))</f>
        <v>Neurologie</v>
      </c>
      <c r="G1355" s="14" t="str">
        <f aca="false">IF(B1355="","",IFERROR(IF(INDEX(Intramuraal!$N:$N,MATCH(B1355,Intramuraal!$A:$A,0))="","",INDEX(Intramuraal!$N:$N,MATCH(B1355,Intramuraal!$A:$A,0))),IFERROR(IF(INDEX(GVS!$N:$N,MATCH(B1355,GVS!$A:$A,0))="","",INDEX(GVS!$N:$N,MATCH(B1355,GVS!$A:$A,0))),"")))</f>
        <v>Niet-oncologisch (zie Indicatie)</v>
      </c>
      <c r="H1355" s="14" t="str">
        <f aca="false">IF(B1355="","",IFERROR(IF(INDEX(Intramuraal!$O:$O,MATCH(B1355,Intramuraal!$A:$A,0))="","",INDEX(Intramuraal!$O:$O,MATCH(B1355,Intramuraal!$A:$A,0))),IFERROR(IF(INDEX(GVS!$O:$O,MATCH(B1355,GVS!$A:$A,0))="","",INDEX(GVS!$O:$O,MATCH(B1355,GVS!$A:$A,0))),"")))</f>
        <v>3e lijn of later</v>
      </c>
      <c r="I1355" s="14" t="s">
        <v>7574</v>
      </c>
      <c r="J1355" s="14" t="s">
        <v>7575</v>
      </c>
      <c r="K1355" s="16" t="s">
        <v>12687</v>
      </c>
      <c r="L1355" s="14" t="s">
        <v>7566</v>
      </c>
      <c r="M1355" s="14" t="s">
        <v>7543</v>
      </c>
      <c r="N1355" s="16" t="s">
        <v>12688</v>
      </c>
      <c r="O1355" s="14" t="s">
        <v>7607</v>
      </c>
      <c r="P1355" s="14" t="s">
        <v>12689</v>
      </c>
      <c r="Q1355" s="16"/>
      <c r="R1355" s="14" t="s">
        <v>12690</v>
      </c>
      <c r="S1355" s="14" t="s">
        <v>12678</v>
      </c>
      <c r="T1355" s="15" t="n">
        <v>46290</v>
      </c>
      <c r="U1355" s="14" t="s">
        <v>168</v>
      </c>
    </row>
    <row r="1356" customFormat="false" ht="79.5" hidden="false" customHeight="true" outlineLevel="0" collapsed="false">
      <c r="A1356" s="14" t="str">
        <f aca="false">IF(B1356="","","ARG-"&amp;TEXT(ROW()-1,"0000"))</f>
        <v>ARG-1355</v>
      </c>
      <c r="B1356" s="14" t="s">
        <v>6588</v>
      </c>
      <c r="C1356" s="14" t="str">
        <f aca="false">IF(B1356="","",IF(LEFT(B1356,3)="INT","Intramuraal",IF(LEFT(B1356,3)="GVS","GVS","")))</f>
        <v>GVS</v>
      </c>
      <c r="D1356" s="14" t="str">
        <f aca="false">IF(B1356="","",IFERROR(INDEX(Intramuraal!$F:$F,MATCH(B1356,Intramuraal!$A:$A,0)),IFERROR(INDEX(GVS!$F:$F,MATCH(B1356,GVS!$A:$A,0)),"onbekend ID")))</f>
        <v>inclisiran (Leqvio®) en bempedoïnezuur (Nilemdo®)</v>
      </c>
      <c r="E1356" s="15" t="n">
        <f aca="false">IF(B1356="","",IFERROR(IF(INDEX(Intramuraal!$C:$C,MATCH(B1356,Intramuraal!$A:$A,0))="","",INDEX(Intramuraal!$C:$C,MATCH(B1356,Intramuraal!$A:$A,0))),IFERROR(IF(INDEX(GVS!$C:$C,MATCH(B1356,GVS!$A:$A,0))="","",INDEX(GVS!$C:$C,MATCH(B1356,GVS!$A:$A,0))),"")))</f>
        <v>45533</v>
      </c>
      <c r="F1356" s="14" t="str">
        <f aca="false">IF(B1356="","",IFERROR(IF(INDEX(Intramuraal!$J:$J,MATCH(B1356,Intramuraal!$A:$A,0))="","",INDEX(Intramuraal!$J:$J,MATCH(B1356,Intramuraal!$A:$A,0))),IFERROR(IF(INDEX(GVS!$J:$J,MATCH(B1356,GVS!$A:$A,0))="","",INDEX(GVS!$J:$J,MATCH(B1356,GVS!$A:$A,0))),"")))</f>
        <v>Overig</v>
      </c>
      <c r="G1356" s="14" t="str">
        <f aca="false">IF(B1356="","",IFERROR(IF(INDEX(Intramuraal!$N:$N,MATCH(B1356,Intramuraal!$A:$A,0))="","",INDEX(Intramuraal!$N:$N,MATCH(B1356,Intramuraal!$A:$A,0))),IFERROR(IF(INDEX(GVS!$N:$N,MATCH(B1356,GVS!$A:$A,0))="","",INDEX(GVS!$N:$N,MATCH(B1356,GVS!$A:$A,0))),"")))</f>
        <v>Niet-oncologisch (zie Indicatie)</v>
      </c>
      <c r="H1356" s="14" t="str">
        <f aca="false">IF(B1356="","",IFERROR(IF(INDEX(Intramuraal!$O:$O,MATCH(B1356,Intramuraal!$A:$A,0))="","",INDEX(Intramuraal!$O:$O,MATCH(B1356,Intramuraal!$A:$A,0))),IFERROR(IF(INDEX(GVS!$O:$O,MATCH(B1356,GVS!$A:$A,0))="","",INDEX(GVS!$O:$O,MATCH(B1356,GVS!$A:$A,0))),"")))</f>
        <v>3e lijn of later</v>
      </c>
      <c r="I1356" s="14" t="s">
        <v>7574</v>
      </c>
      <c r="J1356" s="14" t="s">
        <v>10667</v>
      </c>
      <c r="K1356" s="16" t="s">
        <v>12691</v>
      </c>
      <c r="L1356" s="14" t="s">
        <v>7566</v>
      </c>
      <c r="M1356" s="14" t="s">
        <v>7536</v>
      </c>
      <c r="N1356" s="16" t="s">
        <v>12692</v>
      </c>
      <c r="O1356" s="14" t="s">
        <v>7607</v>
      </c>
      <c r="P1356" s="14" t="s">
        <v>12693</v>
      </c>
      <c r="Q1356" s="16"/>
      <c r="R1356" s="14" t="s">
        <v>12694</v>
      </c>
      <c r="S1356" s="14" t="s">
        <v>12678</v>
      </c>
      <c r="T1356" s="15" t="n">
        <v>46290</v>
      </c>
      <c r="U1356" s="14" t="s">
        <v>168</v>
      </c>
    </row>
    <row r="1357" customFormat="false" ht="90.75" hidden="false" customHeight="true" outlineLevel="0" collapsed="false">
      <c r="A1357" s="14" t="str">
        <f aca="false">IF(B1357="","","ARG-"&amp;TEXT(ROW()-1,"0000"))</f>
        <v>ARG-1356</v>
      </c>
      <c r="B1357" s="14" t="s">
        <v>6616</v>
      </c>
      <c r="C1357" s="14" t="str">
        <f aca="false">IF(B1357="","",IF(LEFT(B1357,3)="INT","Intramuraal",IF(LEFT(B1357,3)="GVS","GVS","")))</f>
        <v>GVS</v>
      </c>
      <c r="D1357" s="14" t="str">
        <f aca="false">IF(B1357="","",IFERROR(INDEX(Intramuraal!$F:$F,MATCH(B1357,Intramuraal!$A:$A,0)),IFERROR(INDEX(GVS!$F:$F,MATCH(B1357,GVS!$A:$A,0)),"onbekend ID")))</f>
        <v>maralixibat (Livmarli®)</v>
      </c>
      <c r="E1357" s="15" t="n">
        <f aca="false">IF(B1357="","",IFERROR(IF(INDEX(Intramuraal!$C:$C,MATCH(B1357,Intramuraal!$A:$A,0))="","",INDEX(Intramuraal!$C:$C,MATCH(B1357,Intramuraal!$A:$A,0))),IFERROR(IF(INDEX(GVS!$C:$C,MATCH(B1357,GVS!$A:$A,0))="","",INDEX(GVS!$C:$C,MATCH(B1357,GVS!$A:$A,0))),"")))</f>
        <v>45555</v>
      </c>
      <c r="F1357" s="14" t="str">
        <f aca="false">IF(B1357="","",IFERROR(IF(INDEX(Intramuraal!$J:$J,MATCH(B1357,Intramuraal!$A:$A,0))="","",INDEX(Intramuraal!$J:$J,MATCH(B1357,Intramuraal!$A:$A,0))),IFERROR(IF(INDEX(GVS!$J:$J,MATCH(B1357,GVS!$A:$A,0))="","",INDEX(GVS!$J:$J,MATCH(B1357,GVS!$A:$A,0))),"")))</f>
        <v>Overig</v>
      </c>
      <c r="G1357" s="14" t="str">
        <f aca="false">IF(B1357="","",IFERROR(IF(INDEX(Intramuraal!$N:$N,MATCH(B1357,Intramuraal!$A:$A,0))="","",INDEX(Intramuraal!$N:$N,MATCH(B1357,Intramuraal!$A:$A,0))),IFERROR(IF(INDEX(GVS!$N:$N,MATCH(B1357,GVS!$A:$A,0))="","",INDEX(GVS!$N:$N,MATCH(B1357,GVS!$A:$A,0))),"")))</f>
        <v>Niet-oncologisch (zie Indicatie)</v>
      </c>
      <c r="H1357" s="14" t="str">
        <f aca="false">IF(B1357="","",IFERROR(IF(INDEX(Intramuraal!$O:$O,MATCH(B1357,Intramuraal!$A:$A,0))="","",INDEX(Intramuraal!$O:$O,MATCH(B1357,Intramuraal!$A:$A,0))),IFERROR(IF(INDEX(GVS!$O:$O,MATCH(B1357,GVS!$A:$A,0))="","",INDEX(GVS!$O:$O,MATCH(B1357,GVS!$A:$A,0))),"")))</f>
        <v>2e lijn</v>
      </c>
      <c r="I1357" s="14" t="s">
        <v>7570</v>
      </c>
      <c r="J1357" s="14" t="s">
        <v>10732</v>
      </c>
      <c r="K1357" s="16" t="s">
        <v>12695</v>
      </c>
      <c r="L1357" s="14" t="s">
        <v>7566</v>
      </c>
      <c r="M1357" s="14" t="s">
        <v>7536</v>
      </c>
      <c r="N1357" s="16" t="s">
        <v>12696</v>
      </c>
      <c r="O1357" s="14" t="s">
        <v>7607</v>
      </c>
      <c r="P1357" s="14" t="s">
        <v>12697</v>
      </c>
      <c r="Q1357" s="16"/>
      <c r="R1357" s="14" t="s">
        <v>12698</v>
      </c>
      <c r="S1357" s="14" t="s">
        <v>12678</v>
      </c>
      <c r="T1357" s="15" t="n">
        <v>46290</v>
      </c>
      <c r="U1357" s="14" t="s">
        <v>168</v>
      </c>
    </row>
    <row r="1358" customFormat="false" ht="68.25" hidden="false" customHeight="true" outlineLevel="0" collapsed="false">
      <c r="A1358" s="14" t="str">
        <f aca="false">IF(B1358="","","ARG-"&amp;TEXT(ROW()-1,"0000"))</f>
        <v>ARG-1357</v>
      </c>
      <c r="B1358" s="14" t="s">
        <v>6633</v>
      </c>
      <c r="C1358" s="14" t="str">
        <f aca="false">IF(B1358="","",IF(LEFT(B1358,3)="INT","Intramuraal",IF(LEFT(B1358,3)="GVS","GVS","")))</f>
        <v>GVS</v>
      </c>
      <c r="D1358" s="14" t="str">
        <f aca="false">IF(B1358="","",IFERROR(INDEX(Intramuraal!$F:$F,MATCH(B1358,Intramuraal!$A:$A,0)),IFERROR(INDEX(GVS!$F:$F,MATCH(B1358,GVS!$A:$A,0)),"onbekend ID")))</f>
        <v>mometason/olopatadine neusspray (Ryaltris®)</v>
      </c>
      <c r="E1358" s="15" t="n">
        <f aca="false">IF(B1358="","",IFERROR(IF(INDEX(Intramuraal!$C:$C,MATCH(B1358,Intramuraal!$A:$A,0))="","",INDEX(Intramuraal!$C:$C,MATCH(B1358,Intramuraal!$A:$A,0))),IFERROR(IF(INDEX(GVS!$C:$C,MATCH(B1358,GVS!$A:$A,0))="","",INDEX(GVS!$C:$C,MATCH(B1358,GVS!$A:$A,0))),"")))</f>
        <v>45559</v>
      </c>
      <c r="F1358" s="14" t="str">
        <f aca="false">IF(B1358="","",IFERROR(IF(INDEX(Intramuraal!$J:$J,MATCH(B1358,Intramuraal!$A:$A,0))="","",INDEX(Intramuraal!$J:$J,MATCH(B1358,Intramuraal!$A:$A,0))),IFERROR(IF(INDEX(GVS!$J:$J,MATCH(B1358,GVS!$A:$A,0))="","",INDEX(GVS!$J:$J,MATCH(B1358,GVS!$A:$A,0))),"")))</f>
        <v>Overig</v>
      </c>
      <c r="G1358" s="14" t="str">
        <f aca="false">IF(B1358="","",IFERROR(IF(INDEX(Intramuraal!$N:$N,MATCH(B1358,Intramuraal!$A:$A,0))="","",INDEX(Intramuraal!$N:$N,MATCH(B1358,Intramuraal!$A:$A,0))),IFERROR(IF(INDEX(GVS!$N:$N,MATCH(B1358,GVS!$A:$A,0))="","",INDEX(GVS!$N:$N,MATCH(B1358,GVS!$A:$A,0))),"")))</f>
        <v>Niet-oncologisch (zie Indicatie)</v>
      </c>
      <c r="H1358" s="14" t="str">
        <f aca="false">IF(B1358="","",IFERROR(IF(INDEX(Intramuraal!$O:$O,MATCH(B1358,Intramuraal!$A:$A,0))="","",INDEX(Intramuraal!$O:$O,MATCH(B1358,Intramuraal!$A:$A,0))),IFERROR(IF(INDEX(GVS!$O:$O,MATCH(B1358,GVS!$A:$A,0))="","",INDEX(GVS!$O:$O,MATCH(B1358,GVS!$A:$A,0))),"")))</f>
        <v>2e lijn</v>
      </c>
      <c r="I1358" s="14" t="s">
        <v>7570</v>
      </c>
      <c r="J1358" s="14" t="s">
        <v>10732</v>
      </c>
      <c r="K1358" s="16" t="s">
        <v>12699</v>
      </c>
      <c r="L1358" s="14" t="s">
        <v>7549</v>
      </c>
      <c r="M1358" s="14" t="s">
        <v>7536</v>
      </c>
      <c r="N1358" s="16" t="s">
        <v>12700</v>
      </c>
      <c r="O1358" s="14" t="s">
        <v>7607</v>
      </c>
      <c r="P1358" s="14" t="s">
        <v>12701</v>
      </c>
      <c r="Q1358" s="16"/>
      <c r="R1358" s="14" t="s">
        <v>12702</v>
      </c>
      <c r="S1358" s="14" t="s">
        <v>12678</v>
      </c>
      <c r="T1358" s="15" t="n">
        <v>46290</v>
      </c>
      <c r="U1358" s="14" t="s">
        <v>168</v>
      </c>
    </row>
    <row r="1359" customFormat="false" ht="57" hidden="false" customHeight="true" outlineLevel="0" collapsed="false">
      <c r="A1359" s="14" t="str">
        <f aca="false">IF(B1359="","","ARG-"&amp;TEXT(ROW()-1,"0000"))</f>
        <v>ARG-1358</v>
      </c>
      <c r="B1359" s="14" t="s">
        <v>6650</v>
      </c>
      <c r="C1359" s="14" t="str">
        <f aca="false">IF(B1359="","",IF(LEFT(B1359,3)="INT","Intramuraal",IF(LEFT(B1359,3)="GVS","GVS","")))</f>
        <v>GVS</v>
      </c>
      <c r="D1359" s="14" t="str">
        <f aca="false">IF(B1359="","",IFERROR(INDEX(Intramuraal!$F:$F,MATCH(B1359,Intramuraal!$A:$A,0)),IFERROR(INDEX(GVS!$F:$F,MATCH(B1359,GVS!$A:$A,0)),"onbekend ID")))</f>
        <v>fluorouracilcrème (Tolak®)</v>
      </c>
      <c r="E1359" s="15" t="n">
        <f aca="false">IF(B1359="","",IFERROR(IF(INDEX(Intramuraal!$C:$C,MATCH(B1359,Intramuraal!$A:$A,0))="","",INDEX(Intramuraal!$C:$C,MATCH(B1359,Intramuraal!$A:$A,0))),IFERROR(IF(INDEX(GVS!$C:$C,MATCH(B1359,GVS!$A:$A,0))="","",INDEX(GVS!$C:$C,MATCH(B1359,GVS!$A:$A,0))),"")))</f>
        <v>45567</v>
      </c>
      <c r="F1359" s="14" t="str">
        <f aca="false">IF(B1359="","",IFERROR(IF(INDEX(Intramuraal!$J:$J,MATCH(B1359,Intramuraal!$A:$A,0))="","",INDEX(Intramuraal!$J:$J,MATCH(B1359,Intramuraal!$A:$A,0))),IFERROR(IF(INDEX(GVS!$J:$J,MATCH(B1359,GVS!$A:$A,0))="","",INDEX(GVS!$J:$J,MATCH(B1359,GVS!$A:$A,0))),"")))</f>
        <v>Immunologie / IBD / dermatologie / reumatologie</v>
      </c>
      <c r="G1359" s="14" t="str">
        <f aca="false">IF(B1359="","",IFERROR(IF(INDEX(Intramuraal!$N:$N,MATCH(B1359,Intramuraal!$A:$A,0))="","",INDEX(Intramuraal!$N:$N,MATCH(B1359,Intramuraal!$A:$A,0))),IFERROR(IF(INDEX(GVS!$N:$N,MATCH(B1359,GVS!$A:$A,0))="","",INDEX(GVS!$N:$N,MATCH(B1359,GVS!$A:$A,0))),"")))</f>
        <v>Niet-oncologisch (zie Indicatie)</v>
      </c>
      <c r="H1359" s="14" t="str">
        <f aca="false">IF(B1359="","",IFERROR(IF(INDEX(Intramuraal!$O:$O,MATCH(B1359,Intramuraal!$A:$A,0))="","",INDEX(Intramuraal!$O:$O,MATCH(B1359,Intramuraal!$A:$A,0))),IFERROR(IF(INDEX(GVS!$O:$O,MATCH(B1359,GVS!$A:$A,0))="","",INDEX(GVS!$O:$O,MATCH(B1359,GVS!$A:$A,0))),"")))</f>
        <v>1e lijn</v>
      </c>
      <c r="I1359" s="14" t="s">
        <v>7570</v>
      </c>
      <c r="J1359" s="14" t="s">
        <v>10732</v>
      </c>
      <c r="K1359" s="16" t="s">
        <v>12703</v>
      </c>
      <c r="L1359" s="14" t="s">
        <v>7535</v>
      </c>
      <c r="M1359" s="14" t="s">
        <v>7536</v>
      </c>
      <c r="N1359" s="16" t="s">
        <v>12704</v>
      </c>
      <c r="O1359" s="14" t="s">
        <v>7607</v>
      </c>
      <c r="P1359" s="14" t="s">
        <v>12705</v>
      </c>
      <c r="Q1359" s="16"/>
      <c r="R1359" s="14" t="s">
        <v>12706</v>
      </c>
      <c r="S1359" s="14" t="s">
        <v>12707</v>
      </c>
      <c r="T1359" s="15" t="n">
        <v>46290</v>
      </c>
      <c r="U1359" s="14" t="s">
        <v>168</v>
      </c>
    </row>
    <row r="1360" customFormat="false" ht="90.75" hidden="false" customHeight="true" outlineLevel="0" collapsed="false">
      <c r="A1360" s="14" t="str">
        <f aca="false">IF(B1360="","","ARG-"&amp;TEXT(ROW()-1,"0000"))</f>
        <v>ARG-1359</v>
      </c>
      <c r="B1360" s="14" t="s">
        <v>6678</v>
      </c>
      <c r="C1360" s="14" t="str">
        <f aca="false">IF(B1360="","",IF(LEFT(B1360,3)="INT","Intramuraal",IF(LEFT(B1360,3)="GVS","GVS","")))</f>
        <v>GVS</v>
      </c>
      <c r="D1360" s="14" t="str">
        <f aca="false">IF(B1360="","",IFERROR(INDEX(Intramuraal!$F:$F,MATCH(B1360,Intramuraal!$A:$A,0)),IFERROR(INDEX(GVS!$F:$F,MATCH(B1360,GVS!$A:$A,0)),"onbekend ID")))</f>
        <v>gordelroos-vaccin (Shingrix®)</v>
      </c>
      <c r="E1360" s="15" t="n">
        <f aca="false">IF(B1360="","",IFERROR(IF(INDEX(Intramuraal!$C:$C,MATCH(B1360,Intramuraal!$A:$A,0))="","",INDEX(Intramuraal!$C:$C,MATCH(B1360,Intramuraal!$A:$A,0))),IFERROR(IF(INDEX(GVS!$C:$C,MATCH(B1360,GVS!$A:$A,0))="","",INDEX(GVS!$C:$C,MATCH(B1360,GVS!$A:$A,0))),"")))</f>
        <v>45586</v>
      </c>
      <c r="F1360" s="14" t="str">
        <f aca="false">IF(B1360="","",IFERROR(IF(INDEX(Intramuraal!$J:$J,MATCH(B1360,Intramuraal!$A:$A,0))="","",INDEX(Intramuraal!$J:$J,MATCH(B1360,Intramuraal!$A:$A,0))),IFERROR(IF(INDEX(GVS!$J:$J,MATCH(B1360,GVS!$A:$A,0))="","",INDEX(GVS!$J:$J,MATCH(B1360,GVS!$A:$A,0))),"")))</f>
        <v>Infectieziekten</v>
      </c>
      <c r="G1360" s="14" t="str">
        <f aca="false">IF(B1360="","",IFERROR(IF(INDEX(Intramuraal!$N:$N,MATCH(B1360,Intramuraal!$A:$A,0))="","",INDEX(Intramuraal!$N:$N,MATCH(B1360,Intramuraal!$A:$A,0))),IFERROR(IF(INDEX(GVS!$N:$N,MATCH(B1360,GVS!$A:$A,0))="","",INDEX(GVS!$N:$N,MATCH(B1360,GVS!$A:$A,0))),"")))</f>
        <v>Niet-oncologisch (zie Indicatie)</v>
      </c>
      <c r="H1360" s="14" t="str">
        <f aca="false">IF(B1360="","",IFERROR(IF(INDEX(Intramuraal!$O:$O,MATCH(B1360,Intramuraal!$A:$A,0))="","",INDEX(Intramuraal!$O:$O,MATCH(B1360,Intramuraal!$A:$A,0))),IFERROR(IF(INDEX(GVS!$O:$O,MATCH(B1360,GVS!$A:$A,0))="","",INDEX(GVS!$O:$O,MATCH(B1360,GVS!$A:$A,0))),"")))</f>
        <v>1e lijn</v>
      </c>
      <c r="I1360" s="14" t="s">
        <v>7532</v>
      </c>
      <c r="J1360" s="14" t="s">
        <v>7599</v>
      </c>
      <c r="K1360" s="16" t="s">
        <v>12708</v>
      </c>
      <c r="L1360" s="14" t="s">
        <v>7549</v>
      </c>
      <c r="M1360" s="14" t="s">
        <v>7536</v>
      </c>
      <c r="N1360" s="16" t="s">
        <v>12709</v>
      </c>
      <c r="O1360" s="14" t="s">
        <v>7607</v>
      </c>
      <c r="P1360" s="14" t="s">
        <v>12710</v>
      </c>
      <c r="Q1360" s="16"/>
      <c r="R1360" s="14" t="s">
        <v>12711</v>
      </c>
      <c r="S1360" s="14" t="s">
        <v>12707</v>
      </c>
      <c r="T1360" s="15" t="n">
        <v>46290</v>
      </c>
      <c r="U1360" s="14" t="s">
        <v>168</v>
      </c>
    </row>
    <row r="1361" customFormat="false" ht="57" hidden="false" customHeight="true" outlineLevel="0" collapsed="false">
      <c r="A1361" s="14" t="str">
        <f aca="false">IF(B1361="","","ARG-"&amp;TEXT(ROW()-1,"0000"))</f>
        <v>ARG-1360</v>
      </c>
      <c r="B1361" s="14" t="s">
        <v>6678</v>
      </c>
      <c r="C1361" s="14" t="str">
        <f aca="false">IF(B1361="","",IF(LEFT(B1361,3)="INT","Intramuraal",IF(LEFT(B1361,3)="GVS","GVS","")))</f>
        <v>GVS</v>
      </c>
      <c r="D1361" s="14" t="str">
        <f aca="false">IF(B1361="","",IFERROR(INDEX(Intramuraal!$F:$F,MATCH(B1361,Intramuraal!$A:$A,0)),IFERROR(INDEX(GVS!$F:$F,MATCH(B1361,GVS!$A:$A,0)),"onbekend ID")))</f>
        <v>gordelroos-vaccin (Shingrix®)</v>
      </c>
      <c r="E1361" s="15" t="n">
        <f aca="false">IF(B1361="","",IFERROR(IF(INDEX(Intramuraal!$C:$C,MATCH(B1361,Intramuraal!$A:$A,0))="","",INDEX(Intramuraal!$C:$C,MATCH(B1361,Intramuraal!$A:$A,0))),IFERROR(IF(INDEX(GVS!$C:$C,MATCH(B1361,GVS!$A:$A,0))="","",INDEX(GVS!$C:$C,MATCH(B1361,GVS!$A:$A,0))),"")))</f>
        <v>45586</v>
      </c>
      <c r="F1361" s="14" t="str">
        <f aca="false">IF(B1361="","",IFERROR(IF(INDEX(Intramuraal!$J:$J,MATCH(B1361,Intramuraal!$A:$A,0))="","",INDEX(Intramuraal!$J:$J,MATCH(B1361,Intramuraal!$A:$A,0))),IFERROR(IF(INDEX(GVS!$J:$J,MATCH(B1361,GVS!$A:$A,0))="","",INDEX(GVS!$J:$J,MATCH(B1361,GVS!$A:$A,0))),"")))</f>
        <v>Infectieziekten</v>
      </c>
      <c r="G1361" s="14" t="str">
        <f aca="false">IF(B1361="","",IFERROR(IF(INDEX(Intramuraal!$N:$N,MATCH(B1361,Intramuraal!$A:$A,0))="","",INDEX(Intramuraal!$N:$N,MATCH(B1361,Intramuraal!$A:$A,0))),IFERROR(IF(INDEX(GVS!$N:$N,MATCH(B1361,GVS!$A:$A,0))="","",INDEX(GVS!$N:$N,MATCH(B1361,GVS!$A:$A,0))),"")))</f>
        <v>Niet-oncologisch (zie Indicatie)</v>
      </c>
      <c r="H1361" s="14" t="str">
        <f aca="false">IF(B1361="","",IFERROR(IF(INDEX(Intramuraal!$O:$O,MATCH(B1361,Intramuraal!$A:$A,0))="","",INDEX(Intramuraal!$O:$O,MATCH(B1361,Intramuraal!$A:$A,0))),IFERROR(IF(INDEX(GVS!$O:$O,MATCH(B1361,GVS!$A:$A,0))="","",INDEX(GVS!$O:$O,MATCH(B1361,GVS!$A:$A,0))),"")))</f>
        <v>1e lijn</v>
      </c>
      <c r="I1361" s="14" t="s">
        <v>7580</v>
      </c>
      <c r="J1361" s="14" t="s">
        <v>7604</v>
      </c>
      <c r="K1361" s="16" t="s">
        <v>12712</v>
      </c>
      <c r="L1361" s="14" t="s">
        <v>7566</v>
      </c>
      <c r="M1361" s="14" t="s">
        <v>7543</v>
      </c>
      <c r="N1361" s="16" t="s">
        <v>12713</v>
      </c>
      <c r="O1361" s="14" t="s">
        <v>7607</v>
      </c>
      <c r="P1361" s="14" t="s">
        <v>12714</v>
      </c>
      <c r="Q1361" s="16"/>
      <c r="R1361" s="14" t="s">
        <v>12715</v>
      </c>
      <c r="S1361" s="14" t="s">
        <v>12707</v>
      </c>
      <c r="T1361" s="15" t="n">
        <v>46290</v>
      </c>
      <c r="U1361" s="14" t="s">
        <v>168</v>
      </c>
    </row>
    <row r="1362" customFormat="false" ht="68.25" hidden="false" customHeight="true" outlineLevel="0" collapsed="false">
      <c r="A1362" s="14" t="str">
        <f aca="false">IF(B1362="","","ARG-"&amp;TEXT(ROW()-1,"0000"))</f>
        <v>ARG-1361</v>
      </c>
      <c r="B1362" s="14" t="s">
        <v>6694</v>
      </c>
      <c r="C1362" s="14" t="str">
        <f aca="false">IF(B1362="","",IF(LEFT(B1362,3)="INT","Intramuraal",IF(LEFT(B1362,3)="GVS","GVS","")))</f>
        <v>GVS</v>
      </c>
      <c r="D1362" s="14" t="str">
        <f aca="false">IF(B1362="","",IFERROR(INDEX(Intramuraal!$F:$F,MATCH(B1362,Intramuraal!$A:$A,0)),IFERROR(INDEX(GVS!$F:$F,MATCH(B1362,GVS!$A:$A,0)),"onbekend ID")))</f>
        <v>ritlecitinib (Litfulo®)</v>
      </c>
      <c r="E1362" s="15" t="n">
        <f aca="false">IF(B1362="","",IFERROR(IF(INDEX(Intramuraal!$C:$C,MATCH(B1362,Intramuraal!$A:$A,0))="","",INDEX(Intramuraal!$C:$C,MATCH(B1362,Intramuraal!$A:$A,0))),IFERROR(IF(INDEX(GVS!$C:$C,MATCH(B1362,GVS!$A:$A,0))="","",INDEX(GVS!$C:$C,MATCH(B1362,GVS!$A:$A,0))),"")))</f>
        <v>45588</v>
      </c>
      <c r="F1362" s="14" t="str">
        <f aca="false">IF(B1362="","",IFERROR(IF(INDEX(Intramuraal!$J:$J,MATCH(B1362,Intramuraal!$A:$A,0))="","",INDEX(Intramuraal!$J:$J,MATCH(B1362,Intramuraal!$A:$A,0))),IFERROR(IF(INDEX(GVS!$J:$J,MATCH(B1362,GVS!$A:$A,0))="","",INDEX(GVS!$J:$J,MATCH(B1362,GVS!$A:$A,0))),"")))</f>
        <v>Immunologie / IBD / dermatologie / reumatologie</v>
      </c>
      <c r="G1362" s="14" t="str">
        <f aca="false">IF(B1362="","",IFERROR(IF(INDEX(Intramuraal!$N:$N,MATCH(B1362,Intramuraal!$A:$A,0))="","",INDEX(Intramuraal!$N:$N,MATCH(B1362,Intramuraal!$A:$A,0))),IFERROR(IF(INDEX(GVS!$N:$N,MATCH(B1362,GVS!$A:$A,0))="","",INDEX(GVS!$N:$N,MATCH(B1362,GVS!$A:$A,0))),"")))</f>
        <v>Niet-oncologisch (zie Indicatie)</v>
      </c>
      <c r="H1362" s="14" t="str">
        <f aca="false">IF(B1362="","",IFERROR(IF(INDEX(Intramuraal!$O:$O,MATCH(B1362,Intramuraal!$A:$A,0))="","",INDEX(Intramuraal!$O:$O,MATCH(B1362,Intramuraal!$A:$A,0))),IFERROR(IF(INDEX(GVS!$O:$O,MATCH(B1362,GVS!$A:$A,0))="","",INDEX(GVS!$O:$O,MATCH(B1362,GVS!$A:$A,0))),"")))</f>
        <v>3e lijn of later</v>
      </c>
      <c r="I1362" s="14" t="s">
        <v>7570</v>
      </c>
      <c r="J1362" s="14" t="s">
        <v>10732</v>
      </c>
      <c r="K1362" s="16" t="s">
        <v>12716</v>
      </c>
      <c r="L1362" s="14" t="s">
        <v>7535</v>
      </c>
      <c r="M1362" s="14" t="s">
        <v>7536</v>
      </c>
      <c r="N1362" s="16" t="s">
        <v>12717</v>
      </c>
      <c r="O1362" s="14" t="s">
        <v>7607</v>
      </c>
      <c r="P1362" s="14" t="s">
        <v>12718</v>
      </c>
      <c r="Q1362" s="16"/>
      <c r="R1362" s="14" t="s">
        <v>12719</v>
      </c>
      <c r="S1362" s="14" t="s">
        <v>12707</v>
      </c>
      <c r="T1362" s="15" t="n">
        <v>46290</v>
      </c>
      <c r="U1362" s="14" t="s">
        <v>168</v>
      </c>
    </row>
    <row r="1363" customFormat="false" ht="90.75" hidden="false" customHeight="true" outlineLevel="0" collapsed="false">
      <c r="A1363" s="14" t="str">
        <f aca="false">IF(B1363="","","ARG-"&amp;TEXT(ROW()-1,"0000"))</f>
        <v>ARG-1362</v>
      </c>
      <c r="B1363" s="14" t="s">
        <v>6710</v>
      </c>
      <c r="C1363" s="14" t="str">
        <f aca="false">IF(B1363="","",IF(LEFT(B1363,3)="INT","Intramuraal",IF(LEFT(B1363,3)="GVS","GVS","")))</f>
        <v>GVS</v>
      </c>
      <c r="D1363" s="14" t="str">
        <f aca="false">IF(B1363="","",IFERROR(INDEX(Intramuraal!$F:$F,MATCH(B1363,Intramuraal!$A:$A,0)),IFERROR(INDEX(GVS!$F:$F,MATCH(B1363,GVS!$A:$A,0)),"onbekend ID")))</f>
        <v>atogepant (Aquipta®)</v>
      </c>
      <c r="E1363" s="15" t="n">
        <f aca="false">IF(B1363="","",IFERROR(IF(INDEX(Intramuraal!$C:$C,MATCH(B1363,Intramuraal!$A:$A,0))="","",INDEX(Intramuraal!$C:$C,MATCH(B1363,Intramuraal!$A:$A,0))),IFERROR(IF(INDEX(GVS!$C:$C,MATCH(B1363,GVS!$A:$A,0))="","",INDEX(GVS!$C:$C,MATCH(B1363,GVS!$A:$A,0))),"")))</f>
        <v>45588</v>
      </c>
      <c r="F1363" s="14" t="str">
        <f aca="false">IF(B1363="","",IFERROR(IF(INDEX(Intramuraal!$J:$J,MATCH(B1363,Intramuraal!$A:$A,0))="","",INDEX(Intramuraal!$J:$J,MATCH(B1363,Intramuraal!$A:$A,0))),IFERROR(IF(INDEX(GVS!$J:$J,MATCH(B1363,GVS!$A:$A,0))="","",INDEX(GVS!$J:$J,MATCH(B1363,GVS!$A:$A,0))),"")))</f>
        <v>Neurologie</v>
      </c>
      <c r="G1363" s="14" t="str">
        <f aca="false">IF(B1363="","",IFERROR(IF(INDEX(Intramuraal!$N:$N,MATCH(B1363,Intramuraal!$A:$A,0))="","",INDEX(Intramuraal!$N:$N,MATCH(B1363,Intramuraal!$A:$A,0))),IFERROR(IF(INDEX(GVS!$N:$N,MATCH(B1363,GVS!$A:$A,0))="","",INDEX(GVS!$N:$N,MATCH(B1363,GVS!$A:$A,0))),"")))</f>
        <v>Niet-oncologisch (zie Indicatie)</v>
      </c>
      <c r="H1363" s="14" t="str">
        <f aca="false">IF(B1363="","",IFERROR(IF(INDEX(Intramuraal!$O:$O,MATCH(B1363,Intramuraal!$A:$A,0))="","",INDEX(Intramuraal!$O:$O,MATCH(B1363,Intramuraal!$A:$A,0))),IFERROR(IF(INDEX(GVS!$O:$O,MATCH(B1363,GVS!$A:$A,0))="","",INDEX(GVS!$O:$O,MATCH(B1363,GVS!$A:$A,0))),"")))</f>
        <v>3e lijn of later</v>
      </c>
      <c r="I1363" s="14" t="s">
        <v>7532</v>
      </c>
      <c r="J1363" s="14" t="s">
        <v>7533</v>
      </c>
      <c r="K1363" s="16" t="s">
        <v>12720</v>
      </c>
      <c r="L1363" s="14" t="s">
        <v>7535</v>
      </c>
      <c r="M1363" s="14" t="s">
        <v>7536</v>
      </c>
      <c r="N1363" s="16" t="s">
        <v>12721</v>
      </c>
      <c r="O1363" s="14" t="s">
        <v>7607</v>
      </c>
      <c r="P1363" s="14" t="s">
        <v>12722</v>
      </c>
      <c r="Q1363" s="16"/>
      <c r="R1363" s="14" t="s">
        <v>12723</v>
      </c>
      <c r="S1363" s="14" t="s">
        <v>12707</v>
      </c>
      <c r="T1363" s="15" t="n">
        <v>46290</v>
      </c>
      <c r="U1363" s="14" t="s">
        <v>168</v>
      </c>
    </row>
    <row r="1364" customFormat="false" ht="79.5" hidden="false" customHeight="true" outlineLevel="0" collapsed="false">
      <c r="A1364" s="14" t="str">
        <f aca="false">IF(B1364="","","ARG-"&amp;TEXT(ROW()-1,"0000"))</f>
        <v>ARG-1363</v>
      </c>
      <c r="B1364" s="14" t="s">
        <v>6727</v>
      </c>
      <c r="C1364" s="14" t="str">
        <f aca="false">IF(B1364="","",IF(LEFT(B1364,3)="INT","Intramuraal",IF(LEFT(B1364,3)="GVS","GVS","")))</f>
        <v>GVS</v>
      </c>
      <c r="D1364" s="14" t="str">
        <f aca="false">IF(B1364="","",IFERROR(INDEX(Intramuraal!$F:$F,MATCH(B1364,Intramuraal!$A:$A,0)),IFERROR(INDEX(GVS!$F:$F,MATCH(B1364,GVS!$A:$A,0)),"onbekend ID")))</f>
        <v>relugolix in combinatie met estradiol en norethisteronacetaat (Ryeqo®)</v>
      </c>
      <c r="E1364" s="15" t="n">
        <f aca="false">IF(B1364="","",IFERROR(IF(INDEX(Intramuraal!$C:$C,MATCH(B1364,Intramuraal!$A:$A,0))="","",INDEX(Intramuraal!$C:$C,MATCH(B1364,Intramuraal!$A:$A,0))),IFERROR(IF(INDEX(GVS!$C:$C,MATCH(B1364,GVS!$A:$A,0))="","",INDEX(GVS!$C:$C,MATCH(B1364,GVS!$A:$A,0))),"")))</f>
        <v>45590</v>
      </c>
      <c r="F1364" s="14" t="str">
        <f aca="false">IF(B1364="","",IFERROR(IF(INDEX(Intramuraal!$J:$J,MATCH(B1364,Intramuraal!$A:$A,0))="","",INDEX(Intramuraal!$J:$J,MATCH(B1364,Intramuraal!$A:$A,0))),IFERROR(IF(INDEX(GVS!$J:$J,MATCH(B1364,GVS!$A:$A,0))="","",INDEX(GVS!$J:$J,MATCH(B1364,GVS!$A:$A,0))),"")))</f>
        <v>Gynaecologie / obstetrie</v>
      </c>
      <c r="G1364" s="14" t="str">
        <f aca="false">IF(B1364="","",IFERROR(IF(INDEX(Intramuraal!$N:$N,MATCH(B1364,Intramuraal!$A:$A,0))="","",INDEX(Intramuraal!$N:$N,MATCH(B1364,Intramuraal!$A:$A,0))),IFERROR(IF(INDEX(GVS!$N:$N,MATCH(B1364,GVS!$A:$A,0))="","",INDEX(GVS!$N:$N,MATCH(B1364,GVS!$A:$A,0))),"")))</f>
        <v>Niet-oncologisch (zie Indicatie)</v>
      </c>
      <c r="H1364" s="14" t="str">
        <f aca="false">IF(B1364="","",IFERROR(IF(INDEX(Intramuraal!$O:$O,MATCH(B1364,Intramuraal!$A:$A,0))="","",INDEX(Intramuraal!$O:$O,MATCH(B1364,Intramuraal!$A:$A,0))),IFERROR(IF(INDEX(GVS!$O:$O,MATCH(B1364,GVS!$A:$A,0))="","",INDEX(GVS!$O:$O,MATCH(B1364,GVS!$A:$A,0))),"")))</f>
        <v>2e lijn</v>
      </c>
      <c r="I1364" s="14" t="s">
        <v>7532</v>
      </c>
      <c r="J1364" s="14" t="s">
        <v>7564</v>
      </c>
      <c r="K1364" s="16" t="s">
        <v>12724</v>
      </c>
      <c r="L1364" s="14" t="s">
        <v>7535</v>
      </c>
      <c r="M1364" s="14" t="s">
        <v>7536</v>
      </c>
      <c r="N1364" s="16" t="s">
        <v>12725</v>
      </c>
      <c r="O1364" s="14" t="s">
        <v>7607</v>
      </c>
      <c r="P1364" s="14" t="s">
        <v>12726</v>
      </c>
      <c r="Q1364" s="16"/>
      <c r="R1364" s="14" t="s">
        <v>12727</v>
      </c>
      <c r="S1364" s="14" t="s">
        <v>12707</v>
      </c>
      <c r="T1364" s="15" t="n">
        <v>46290</v>
      </c>
      <c r="U1364" s="14" t="s">
        <v>168</v>
      </c>
    </row>
    <row r="1365" customFormat="false" ht="90.75" hidden="false" customHeight="true" outlineLevel="0" collapsed="false">
      <c r="A1365" s="14" t="str">
        <f aca="false">IF(B1365="","","ARG-"&amp;TEXT(ROW()-1,"0000"))</f>
        <v>ARG-1364</v>
      </c>
      <c r="B1365" s="14" t="s">
        <v>6741</v>
      </c>
      <c r="C1365" s="14" t="str">
        <f aca="false">IF(B1365="","",IF(LEFT(B1365,3)="INT","Intramuraal",IF(LEFT(B1365,3)="GVS","GVS","")))</f>
        <v>GVS</v>
      </c>
      <c r="D1365" s="14" t="str">
        <f aca="false">IF(B1365="","",IFERROR(INDEX(Intramuraal!$F:$F,MATCH(B1365,Intramuraal!$A:$A,0)),IFERROR(INDEX(GVS!$F:$F,MATCH(B1365,GVS!$A:$A,0)),"onbekend ID")))</f>
        <v>elexacaftor/tezacaftor/ivacaftor (Kaftrio®) in combinatie met ivacaftor (Kalydeco®)</v>
      </c>
      <c r="E1365" s="15" t="n">
        <f aca="false">IF(B1365="","",IFERROR(IF(INDEX(Intramuraal!$C:$C,MATCH(B1365,Intramuraal!$A:$A,0))="","",INDEX(Intramuraal!$C:$C,MATCH(B1365,Intramuraal!$A:$A,0))),IFERROR(IF(INDEX(GVS!$C:$C,MATCH(B1365,GVS!$A:$A,0))="","",INDEX(GVS!$C:$C,MATCH(B1365,GVS!$A:$A,0))),"")))</f>
        <v>45600</v>
      </c>
      <c r="F1365" s="14" t="str">
        <f aca="false">IF(B1365="","",IFERROR(IF(INDEX(Intramuraal!$J:$J,MATCH(B1365,Intramuraal!$A:$A,0))="","",INDEX(Intramuraal!$J:$J,MATCH(B1365,Intramuraal!$A:$A,0))),IFERROR(IF(INDEX(GVS!$J:$J,MATCH(B1365,GVS!$A:$A,0))="","",INDEX(GVS!$J:$J,MATCH(B1365,GVS!$A:$A,0))),"")))</f>
        <v>Overig</v>
      </c>
      <c r="G1365" s="14" t="str">
        <f aca="false">IF(B1365="","",IFERROR(IF(INDEX(Intramuraal!$N:$N,MATCH(B1365,Intramuraal!$A:$A,0))="","",INDEX(Intramuraal!$N:$N,MATCH(B1365,Intramuraal!$A:$A,0))),IFERROR(IF(INDEX(GVS!$N:$N,MATCH(B1365,GVS!$A:$A,0))="","",INDEX(GVS!$N:$N,MATCH(B1365,GVS!$A:$A,0))),"")))</f>
        <v>Niet-oncologisch (zie Indicatie)</v>
      </c>
      <c r="H1365" s="14" t="str">
        <f aca="false">IF(B1365="","",IFERROR(IF(INDEX(Intramuraal!$O:$O,MATCH(B1365,Intramuraal!$A:$A,0))="","",INDEX(Intramuraal!$O:$O,MATCH(B1365,Intramuraal!$A:$A,0))),IFERROR(IF(INDEX(GVS!$O:$O,MATCH(B1365,GVS!$A:$A,0))="","",INDEX(GVS!$O:$O,MATCH(B1365,GVS!$A:$A,0))),"")))</f>
        <v>1e lijn</v>
      </c>
      <c r="I1365" s="14" t="s">
        <v>7580</v>
      </c>
      <c r="J1365" s="14" t="s">
        <v>7604</v>
      </c>
      <c r="K1365" s="16" t="s">
        <v>12728</v>
      </c>
      <c r="L1365" s="14" t="s">
        <v>7566</v>
      </c>
      <c r="M1365" s="14" t="s">
        <v>7536</v>
      </c>
      <c r="N1365" s="16" t="s">
        <v>12729</v>
      </c>
      <c r="O1365" s="14" t="s">
        <v>7607</v>
      </c>
      <c r="P1365" s="14" t="s">
        <v>12730</v>
      </c>
      <c r="Q1365" s="16"/>
      <c r="R1365" s="14" t="s">
        <v>12731</v>
      </c>
      <c r="S1365" s="14" t="s">
        <v>12707</v>
      </c>
      <c r="T1365" s="15" t="n">
        <v>46290</v>
      </c>
      <c r="U1365" s="14" t="s">
        <v>168</v>
      </c>
    </row>
    <row r="1366" customFormat="false" ht="57" hidden="false" customHeight="true" outlineLevel="0" collapsed="false">
      <c r="A1366" s="14" t="str">
        <f aca="false">IF(B1366="","","ARG-"&amp;TEXT(ROW()-1,"0000"))</f>
        <v>ARG-1365</v>
      </c>
      <c r="B1366" s="14" t="s">
        <v>6741</v>
      </c>
      <c r="C1366" s="14" t="str">
        <f aca="false">IF(B1366="","",IF(LEFT(B1366,3)="INT","Intramuraal",IF(LEFT(B1366,3)="GVS","GVS","")))</f>
        <v>GVS</v>
      </c>
      <c r="D1366" s="14" t="str">
        <f aca="false">IF(B1366="","",IFERROR(INDEX(Intramuraal!$F:$F,MATCH(B1366,Intramuraal!$A:$A,0)),IFERROR(INDEX(GVS!$F:$F,MATCH(B1366,GVS!$A:$A,0)),"onbekend ID")))</f>
        <v>elexacaftor/tezacaftor/ivacaftor (Kaftrio®) in combinatie met ivacaftor (Kalydeco®)</v>
      </c>
      <c r="E1366" s="15" t="n">
        <f aca="false">IF(B1366="","",IFERROR(IF(INDEX(Intramuraal!$C:$C,MATCH(B1366,Intramuraal!$A:$A,0))="","",INDEX(Intramuraal!$C:$C,MATCH(B1366,Intramuraal!$A:$A,0))),IFERROR(IF(INDEX(GVS!$C:$C,MATCH(B1366,GVS!$A:$A,0))="","",INDEX(GVS!$C:$C,MATCH(B1366,GVS!$A:$A,0))),"")))</f>
        <v>45600</v>
      </c>
      <c r="F1366" s="14" t="str">
        <f aca="false">IF(B1366="","",IFERROR(IF(INDEX(Intramuraal!$J:$J,MATCH(B1366,Intramuraal!$A:$A,0))="","",INDEX(Intramuraal!$J:$J,MATCH(B1366,Intramuraal!$A:$A,0))),IFERROR(IF(INDEX(GVS!$J:$J,MATCH(B1366,GVS!$A:$A,0))="","",INDEX(GVS!$J:$J,MATCH(B1366,GVS!$A:$A,0))),"")))</f>
        <v>Overig</v>
      </c>
      <c r="G1366" s="14" t="str">
        <f aca="false">IF(B1366="","",IFERROR(IF(INDEX(Intramuraal!$N:$N,MATCH(B1366,Intramuraal!$A:$A,0))="","",INDEX(Intramuraal!$N:$N,MATCH(B1366,Intramuraal!$A:$A,0))),IFERROR(IF(INDEX(GVS!$N:$N,MATCH(B1366,GVS!$A:$A,0))="","",INDEX(GVS!$N:$N,MATCH(B1366,GVS!$A:$A,0))),"")))</f>
        <v>Niet-oncologisch (zie Indicatie)</v>
      </c>
      <c r="H1366" s="14" t="str">
        <f aca="false">IF(B1366="","",IFERROR(IF(INDEX(Intramuraal!$O:$O,MATCH(B1366,Intramuraal!$A:$A,0))="","",INDEX(Intramuraal!$O:$O,MATCH(B1366,Intramuraal!$A:$A,0))),IFERROR(IF(INDEX(GVS!$O:$O,MATCH(B1366,GVS!$A:$A,0))="","",INDEX(GVS!$O:$O,MATCH(B1366,GVS!$A:$A,0))),"")))</f>
        <v>1e lijn</v>
      </c>
      <c r="I1366" s="14" t="s">
        <v>7532</v>
      </c>
      <c r="J1366" s="14" t="s">
        <v>7547</v>
      </c>
      <c r="K1366" s="16" t="s">
        <v>12732</v>
      </c>
      <c r="L1366" s="14" t="s">
        <v>7535</v>
      </c>
      <c r="M1366" s="14" t="s">
        <v>7543</v>
      </c>
      <c r="N1366" s="16" t="s">
        <v>12733</v>
      </c>
      <c r="O1366" s="14" t="s">
        <v>7607</v>
      </c>
      <c r="P1366" s="14" t="s">
        <v>12734</v>
      </c>
      <c r="Q1366" s="16"/>
      <c r="R1366" s="14" t="s">
        <v>12735</v>
      </c>
      <c r="S1366" s="14" t="s">
        <v>12707</v>
      </c>
      <c r="T1366" s="15" t="n">
        <v>46290</v>
      </c>
      <c r="U1366" s="14" t="s">
        <v>168</v>
      </c>
    </row>
    <row r="1367" customFormat="false" ht="68.65" hidden="false" customHeight="false" outlineLevel="0" collapsed="false">
      <c r="A1367" s="14" t="str">
        <f aca="false">IF(B1367="","","ARG-"&amp;TEXT(ROW()-1,"0000"))</f>
        <v>ARG-1366</v>
      </c>
      <c r="B1367" s="14" t="s">
        <v>6756</v>
      </c>
      <c r="C1367" s="14" t="str">
        <f aca="false">IF(B1367="","",IF(LEFT(B1367,3)="INT","Intramuraal",IF(LEFT(B1367,3)="GVS","GVS","")))</f>
        <v>GVS</v>
      </c>
      <c r="D1367" s="14" t="str">
        <f aca="false">IF(B1367="","",IFERROR(INDEX(Intramuraal!$F:$F,MATCH(B1367,Intramuraal!$A:$A,0)),IFERROR(INDEX(GVS!$F:$F,MATCH(B1367,GVS!$A:$A,0)),"onbekend ID")))</f>
        <v>rabiësvaccin (Verorab®)</v>
      </c>
      <c r="E1367" s="15" t="n">
        <f aca="false">IF(B1367="","",IFERROR(IF(INDEX(Intramuraal!$C:$C,MATCH(B1367,Intramuraal!$A:$A,0))="","",INDEX(Intramuraal!$C:$C,MATCH(B1367,Intramuraal!$A:$A,0))),IFERROR(IF(INDEX(GVS!$C:$C,MATCH(B1367,GVS!$A:$A,0))="","",INDEX(GVS!$C:$C,MATCH(B1367,GVS!$A:$A,0))),"")))</f>
        <v>45623</v>
      </c>
      <c r="F1367" s="14" t="str">
        <f aca="false">IF(B1367="","",IFERROR(IF(INDEX(Intramuraal!$J:$J,MATCH(B1367,Intramuraal!$A:$A,0))="","",INDEX(Intramuraal!$J:$J,MATCH(B1367,Intramuraal!$A:$A,0))),IFERROR(IF(INDEX(GVS!$J:$J,MATCH(B1367,GVS!$A:$A,0))="","",INDEX(GVS!$J:$J,MATCH(B1367,GVS!$A:$A,0))),"")))</f>
        <v>Infectieziekten</v>
      </c>
      <c r="G1367" s="14" t="str">
        <f aca="false">IF(B1367="","",IFERROR(IF(INDEX(Intramuraal!$N:$N,MATCH(B1367,Intramuraal!$A:$A,0))="","",INDEX(Intramuraal!$N:$N,MATCH(B1367,Intramuraal!$A:$A,0))),IFERROR(IF(INDEX(GVS!$N:$N,MATCH(B1367,GVS!$A:$A,0))="","",INDEX(GVS!$N:$N,MATCH(B1367,GVS!$A:$A,0))),"")))</f>
        <v>Niet-oncologisch (zie Indicatie)</v>
      </c>
      <c r="H1367" s="14" t="str">
        <f aca="false">IF(B1367="","",IFERROR(IF(INDEX(Intramuraal!$O:$O,MATCH(B1367,Intramuraal!$A:$A,0))="","",INDEX(Intramuraal!$O:$O,MATCH(B1367,Intramuraal!$A:$A,0))),IFERROR(IF(INDEX(GVS!$O:$O,MATCH(B1367,GVS!$A:$A,0))="","",INDEX(GVS!$O:$O,MATCH(B1367,GVS!$A:$A,0))),"")))</f>
        <v>1e lijn</v>
      </c>
      <c r="I1367" s="14" t="s">
        <v>7570</v>
      </c>
      <c r="J1367" s="14" t="s">
        <v>10732</v>
      </c>
      <c r="K1367" s="16" t="s">
        <v>12736</v>
      </c>
      <c r="L1367" s="14" t="s">
        <v>7535</v>
      </c>
      <c r="M1367" s="14" t="s">
        <v>7536</v>
      </c>
      <c r="N1367" s="16" t="s">
        <v>12737</v>
      </c>
      <c r="O1367" s="14" t="s">
        <v>7607</v>
      </c>
      <c r="P1367" s="14" t="s">
        <v>12738</v>
      </c>
      <c r="Q1367" s="16"/>
      <c r="R1367" s="14" t="s">
        <v>12739</v>
      </c>
      <c r="S1367" s="14" t="s">
        <v>12740</v>
      </c>
      <c r="T1367" s="15" t="n">
        <v>46290</v>
      </c>
      <c r="U1367" s="14" t="s">
        <v>168</v>
      </c>
    </row>
    <row r="1368" customFormat="false" ht="91" hidden="false" customHeight="false" outlineLevel="0" collapsed="false">
      <c r="A1368" s="14" t="str">
        <f aca="false">IF(B1368="","","ARG-"&amp;TEXT(ROW()-1,"0000"))</f>
        <v>ARG-1367</v>
      </c>
      <c r="B1368" s="14" t="s">
        <v>6774</v>
      </c>
      <c r="C1368" s="14" t="str">
        <f aca="false">IF(B1368="","",IF(LEFT(B1368,3)="INT","Intramuraal",IF(LEFT(B1368,3)="GVS","GVS","")))</f>
        <v>GVS</v>
      </c>
      <c r="D1368" s="14" t="str">
        <f aca="false">IF(B1368="","",IFERROR(INDEX(Intramuraal!$F:$F,MATCH(B1368,Intramuraal!$A:$A,0)),IFERROR(INDEX(GVS!$F:$F,MATCH(B1368,GVS!$A:$A,0)),"onbekend ID")))</f>
        <v>ontvet pinda-eiwit (Palforzia®)</v>
      </c>
      <c r="E1368" s="15" t="n">
        <f aca="false">IF(B1368="","",IFERROR(IF(INDEX(Intramuraal!$C:$C,MATCH(B1368,Intramuraal!$A:$A,0))="","",INDEX(Intramuraal!$C:$C,MATCH(B1368,Intramuraal!$A:$A,0))),IFERROR(IF(INDEX(GVS!$C:$C,MATCH(B1368,GVS!$A:$A,0))="","",INDEX(GVS!$C:$C,MATCH(B1368,GVS!$A:$A,0))),"")))</f>
        <v>45629</v>
      </c>
      <c r="F1368" s="14" t="str">
        <f aca="false">IF(B1368="","",IFERROR(IF(INDEX(Intramuraal!$J:$J,MATCH(B1368,Intramuraal!$A:$A,0))="","",INDEX(Intramuraal!$J:$J,MATCH(B1368,Intramuraal!$A:$A,0))),IFERROR(IF(INDEX(GVS!$J:$J,MATCH(B1368,GVS!$A:$A,0))="","",INDEX(GVS!$J:$J,MATCH(B1368,GVS!$A:$A,0))),"")))</f>
        <v>Immunologie / IBD / dermatologie / reumatologie</v>
      </c>
      <c r="G1368" s="14" t="str">
        <f aca="false">IF(B1368="","",IFERROR(IF(INDEX(Intramuraal!$N:$N,MATCH(B1368,Intramuraal!$A:$A,0))="","",INDEX(Intramuraal!$N:$N,MATCH(B1368,Intramuraal!$A:$A,0))),IFERROR(IF(INDEX(GVS!$N:$N,MATCH(B1368,GVS!$A:$A,0))="","",INDEX(GVS!$N:$N,MATCH(B1368,GVS!$A:$A,0))),"")))</f>
        <v>Niet-oncologisch (zie Indicatie)</v>
      </c>
      <c r="H1368" s="14" t="str">
        <f aca="false">IF(B1368="","",IFERROR(IF(INDEX(Intramuraal!$O:$O,MATCH(B1368,Intramuraal!$A:$A,0))="","",INDEX(Intramuraal!$O:$O,MATCH(B1368,Intramuraal!$A:$A,0))),IFERROR(IF(INDEX(GVS!$O:$O,MATCH(B1368,GVS!$A:$A,0))="","",INDEX(GVS!$O:$O,MATCH(B1368,GVS!$A:$A,0))),"")))</f>
        <v>1e lijn</v>
      </c>
      <c r="I1368" s="14" t="s">
        <v>7532</v>
      </c>
      <c r="J1368" s="14" t="s">
        <v>7673</v>
      </c>
      <c r="K1368" s="16" t="s">
        <v>12741</v>
      </c>
      <c r="L1368" s="14" t="s">
        <v>7535</v>
      </c>
      <c r="M1368" s="14" t="s">
        <v>7536</v>
      </c>
      <c r="N1368" s="16" t="s">
        <v>12742</v>
      </c>
      <c r="O1368" s="14" t="s">
        <v>7607</v>
      </c>
      <c r="P1368" s="14" t="s">
        <v>12743</v>
      </c>
      <c r="Q1368" s="16"/>
      <c r="R1368" s="14" t="s">
        <v>12744</v>
      </c>
      <c r="S1368" s="14" t="s">
        <v>12740</v>
      </c>
      <c r="T1368" s="15" t="n">
        <v>46290</v>
      </c>
      <c r="U1368" s="14" t="s">
        <v>168</v>
      </c>
    </row>
    <row r="1369" customFormat="false" ht="79.85" hidden="false" customHeight="false" outlineLevel="0" collapsed="false">
      <c r="A1369" s="14" t="str">
        <f aca="false">IF(B1369="","","ARG-"&amp;TEXT(ROW()-1,"0000"))</f>
        <v>ARG-1368</v>
      </c>
      <c r="B1369" s="14" t="s">
        <v>6793</v>
      </c>
      <c r="C1369" s="14" t="str">
        <f aca="false">IF(B1369="","",IF(LEFT(B1369,3)="INT","Intramuraal",IF(LEFT(B1369,3)="GVS","GVS","")))</f>
        <v>GVS</v>
      </c>
      <c r="D1369" s="14" t="str">
        <f aca="false">IF(B1369="","",IFERROR(INDEX(Intramuraal!$F:$F,MATCH(B1369,Intramuraal!$A:$A,0)),IFERROR(INDEX(GVS!$F:$F,MATCH(B1369,GVS!$A:$A,0)),"onbekend ID")))</f>
        <v>hepatitis B-immunoglobuline (Uman Big®)</v>
      </c>
      <c r="E1369" s="15" t="n">
        <f aca="false">IF(B1369="","",IFERROR(IF(INDEX(Intramuraal!$C:$C,MATCH(B1369,Intramuraal!$A:$A,0))="","",INDEX(Intramuraal!$C:$C,MATCH(B1369,Intramuraal!$A:$A,0))),IFERROR(IF(INDEX(GVS!$C:$C,MATCH(B1369,GVS!$A:$A,0))="","",INDEX(GVS!$C:$C,MATCH(B1369,GVS!$A:$A,0))),"")))</f>
        <v>45629</v>
      </c>
      <c r="F1369" s="14" t="str">
        <f aca="false">IF(B1369="","",IFERROR(IF(INDEX(Intramuraal!$J:$J,MATCH(B1369,Intramuraal!$A:$A,0))="","",INDEX(Intramuraal!$J:$J,MATCH(B1369,Intramuraal!$A:$A,0))),IFERROR(IF(INDEX(GVS!$J:$J,MATCH(B1369,GVS!$A:$A,0))="","",INDEX(GVS!$J:$J,MATCH(B1369,GVS!$A:$A,0))),"")))</f>
        <v>Infectieziekten</v>
      </c>
      <c r="G1369" s="14" t="str">
        <f aca="false">IF(B1369="","",IFERROR(IF(INDEX(Intramuraal!$N:$N,MATCH(B1369,Intramuraal!$A:$A,0))="","",INDEX(Intramuraal!$N:$N,MATCH(B1369,Intramuraal!$A:$A,0))),IFERROR(IF(INDEX(GVS!$N:$N,MATCH(B1369,GVS!$A:$A,0))="","",INDEX(GVS!$N:$N,MATCH(B1369,GVS!$A:$A,0))),"")))</f>
        <v>Niet-oncologisch (zie Indicatie)</v>
      </c>
      <c r="H1369" s="14" t="str">
        <f aca="false">IF(B1369="","",IFERROR(IF(INDEX(Intramuraal!$O:$O,MATCH(B1369,Intramuraal!$A:$A,0))="","",INDEX(Intramuraal!$O:$O,MATCH(B1369,Intramuraal!$A:$A,0))),IFERROR(IF(INDEX(GVS!$O:$O,MATCH(B1369,GVS!$A:$A,0))="","",INDEX(GVS!$O:$O,MATCH(B1369,GVS!$A:$A,0))),"")))</f>
        <v>1e lijn</v>
      </c>
      <c r="I1369" s="14" t="s">
        <v>7570</v>
      </c>
      <c r="J1369" s="14" t="s">
        <v>10625</v>
      </c>
      <c r="K1369" s="16" t="s">
        <v>12745</v>
      </c>
      <c r="L1369" s="14" t="s">
        <v>7535</v>
      </c>
      <c r="M1369" s="14" t="s">
        <v>7536</v>
      </c>
      <c r="N1369" s="16" t="s">
        <v>12746</v>
      </c>
      <c r="O1369" s="14" t="s">
        <v>7607</v>
      </c>
      <c r="P1369" s="14" t="s">
        <v>12747</v>
      </c>
      <c r="Q1369" s="16"/>
      <c r="R1369" s="14" t="s">
        <v>12748</v>
      </c>
      <c r="S1369" s="14" t="s">
        <v>12740</v>
      </c>
      <c r="T1369" s="15" t="n">
        <v>46290</v>
      </c>
      <c r="U1369" s="14" t="s">
        <v>168</v>
      </c>
    </row>
    <row r="1370" customFormat="false" ht="102.2" hidden="false" customHeight="false" outlineLevel="0" collapsed="false">
      <c r="A1370" s="14" t="str">
        <f aca="false">IF(B1370="","","ARG-"&amp;TEXT(ROW()-1,"0000"))</f>
        <v>ARG-1369</v>
      </c>
      <c r="B1370" s="14" t="s">
        <v>6809</v>
      </c>
      <c r="C1370" s="14" t="str">
        <f aca="false">IF(B1370="","",IF(LEFT(B1370,3)="INT","Intramuraal",IF(LEFT(B1370,3)="GVS","GVS","")))</f>
        <v>GVS</v>
      </c>
      <c r="D1370" s="14" t="str">
        <f aca="false">IF(B1370="","",IFERROR(INDEX(Intramuraal!$F:$F,MATCH(B1370,Intramuraal!$A:$A,0)),IFERROR(INDEX(GVS!$F:$F,MATCH(B1370,GVS!$A:$A,0)),"onbekend ID")))</f>
        <v>teduglutide (Revestive®)</v>
      </c>
      <c r="E1370" s="15" t="n">
        <f aca="false">IF(B1370="","",IFERROR(IF(INDEX(Intramuraal!$C:$C,MATCH(B1370,Intramuraal!$A:$A,0))="","",INDEX(Intramuraal!$C:$C,MATCH(B1370,Intramuraal!$A:$A,0))),IFERROR(IF(INDEX(GVS!$C:$C,MATCH(B1370,GVS!$A:$A,0))="","",INDEX(GVS!$C:$C,MATCH(B1370,GVS!$A:$A,0))),"")))</f>
        <v>45699</v>
      </c>
      <c r="F1370" s="14" t="str">
        <f aca="false">IF(B1370="","",IFERROR(IF(INDEX(Intramuraal!$J:$J,MATCH(B1370,Intramuraal!$A:$A,0))="","",INDEX(Intramuraal!$J:$J,MATCH(B1370,Intramuraal!$A:$A,0))),IFERROR(IF(INDEX(GVS!$J:$J,MATCH(B1370,GVS!$A:$A,0))="","",INDEX(GVS!$J:$J,MATCH(B1370,GVS!$A:$A,0))),"")))</f>
        <v>Maag-darm / lever</v>
      </c>
      <c r="G1370" s="14" t="str">
        <f aca="false">IF(B1370="","",IFERROR(IF(INDEX(Intramuraal!$N:$N,MATCH(B1370,Intramuraal!$A:$A,0))="","",INDEX(Intramuraal!$N:$N,MATCH(B1370,Intramuraal!$A:$A,0))),IFERROR(IF(INDEX(GVS!$N:$N,MATCH(B1370,GVS!$A:$A,0))="","",INDEX(GVS!$N:$N,MATCH(B1370,GVS!$A:$A,0))),"")))</f>
        <v>Niet-oncologisch (zie Indicatie)</v>
      </c>
      <c r="H1370" s="14" t="str">
        <f aca="false">IF(B1370="","",IFERROR(IF(INDEX(Intramuraal!$O:$O,MATCH(B1370,Intramuraal!$A:$A,0))="","",INDEX(Intramuraal!$O:$O,MATCH(B1370,Intramuraal!$A:$A,0))),IFERROR(IF(INDEX(GVS!$O:$O,MATCH(B1370,GVS!$A:$A,0))="","",INDEX(GVS!$O:$O,MATCH(B1370,GVS!$A:$A,0))),"")))</f>
        <v>2e lijn</v>
      </c>
      <c r="I1370" s="14" t="s">
        <v>7570</v>
      </c>
      <c r="J1370" s="14" t="s">
        <v>7621</v>
      </c>
      <c r="K1370" s="16" t="s">
        <v>12749</v>
      </c>
      <c r="L1370" s="14" t="s">
        <v>7566</v>
      </c>
      <c r="M1370" s="14" t="s">
        <v>7536</v>
      </c>
      <c r="N1370" s="16" t="s">
        <v>12750</v>
      </c>
      <c r="O1370" s="14" t="s">
        <v>7607</v>
      </c>
      <c r="P1370" s="14" t="s">
        <v>12751</v>
      </c>
      <c r="Q1370" s="16"/>
      <c r="R1370" s="14" t="s">
        <v>12752</v>
      </c>
      <c r="S1370" s="14" t="s">
        <v>12740</v>
      </c>
      <c r="T1370" s="15" t="n">
        <v>46290</v>
      </c>
      <c r="U1370" s="14" t="s">
        <v>168</v>
      </c>
    </row>
    <row r="1371" customFormat="false" ht="102.2" hidden="false" customHeight="false" outlineLevel="0" collapsed="false">
      <c r="A1371" s="14" t="str">
        <f aca="false">IF(B1371="","","ARG-"&amp;TEXT(ROW()-1,"0000"))</f>
        <v>ARG-1370</v>
      </c>
      <c r="B1371" s="14" t="s">
        <v>6824</v>
      </c>
      <c r="C1371" s="14" t="str">
        <f aca="false">IF(B1371="","",IF(LEFT(B1371,3)="INT","Intramuraal",IF(LEFT(B1371,3)="GVS","GVS","")))</f>
        <v>GVS</v>
      </c>
      <c r="D1371" s="14" t="str">
        <f aca="false">IF(B1371="","",IFERROR(INDEX(Intramuraal!$F:$F,MATCH(B1371,Intramuraal!$A:$A,0)),IFERROR(INDEX(GVS!$F:$F,MATCH(B1371,GVS!$A:$A,0)),"onbekend ID")))</f>
        <v>rozanolixizumab (Rystiggo®)</v>
      </c>
      <c r="E1371" s="15" t="n">
        <f aca="false">IF(B1371="","",IFERROR(IF(INDEX(Intramuraal!$C:$C,MATCH(B1371,Intramuraal!$A:$A,0))="","",INDEX(Intramuraal!$C:$C,MATCH(B1371,Intramuraal!$A:$A,0))),IFERROR(IF(INDEX(GVS!$C:$C,MATCH(B1371,GVS!$A:$A,0))="","",INDEX(GVS!$C:$C,MATCH(B1371,GVS!$A:$A,0))),"")))</f>
        <v>45712</v>
      </c>
      <c r="F1371" s="14" t="str">
        <f aca="false">IF(B1371="","",IFERROR(IF(INDEX(Intramuraal!$J:$J,MATCH(B1371,Intramuraal!$A:$A,0))="","",INDEX(Intramuraal!$J:$J,MATCH(B1371,Intramuraal!$A:$A,0))),IFERROR(IF(INDEX(GVS!$J:$J,MATCH(B1371,GVS!$A:$A,0))="","",INDEX(GVS!$J:$J,MATCH(B1371,GVS!$A:$A,0))),"")))</f>
        <v>Neurologie</v>
      </c>
      <c r="G1371" s="14" t="str">
        <f aca="false">IF(B1371="","",IFERROR(IF(INDEX(Intramuraal!$N:$N,MATCH(B1371,Intramuraal!$A:$A,0))="","",INDEX(Intramuraal!$N:$N,MATCH(B1371,Intramuraal!$A:$A,0))),IFERROR(IF(INDEX(GVS!$N:$N,MATCH(B1371,GVS!$A:$A,0))="","",INDEX(GVS!$N:$N,MATCH(B1371,GVS!$A:$A,0))),"")))</f>
        <v>Niet-oncologisch (zie Indicatie)</v>
      </c>
      <c r="H1371" s="14" t="str">
        <f aca="false">IF(B1371="","",IFERROR(IF(INDEX(Intramuraal!$O:$O,MATCH(B1371,Intramuraal!$A:$A,0))="","",INDEX(Intramuraal!$O:$O,MATCH(B1371,Intramuraal!$A:$A,0))),IFERROR(IF(INDEX(GVS!$O:$O,MATCH(B1371,GVS!$A:$A,0))="","",INDEX(GVS!$O:$O,MATCH(B1371,GVS!$A:$A,0))),"")))</f>
        <v>3e lijn of later</v>
      </c>
      <c r="I1371" s="14" t="s">
        <v>7532</v>
      </c>
      <c r="J1371" s="14" t="s">
        <v>7533</v>
      </c>
      <c r="K1371" s="16" t="s">
        <v>12753</v>
      </c>
      <c r="L1371" s="14" t="s">
        <v>7535</v>
      </c>
      <c r="M1371" s="14" t="s">
        <v>7536</v>
      </c>
      <c r="N1371" s="16" t="s">
        <v>12754</v>
      </c>
      <c r="O1371" s="14" t="s">
        <v>7607</v>
      </c>
      <c r="P1371" s="14" t="s">
        <v>12755</v>
      </c>
      <c r="Q1371" s="16"/>
      <c r="R1371" s="14" t="s">
        <v>12756</v>
      </c>
      <c r="S1371" s="14" t="s">
        <v>12740</v>
      </c>
      <c r="T1371" s="15" t="n">
        <v>46290</v>
      </c>
      <c r="U1371" s="14" t="s">
        <v>168</v>
      </c>
    </row>
    <row r="1372" customFormat="false" ht="79.85" hidden="false" customHeight="false" outlineLevel="0" collapsed="false">
      <c r="A1372" s="14" t="str">
        <f aca="false">IF(B1372="","","ARG-"&amp;TEXT(ROW()-1,"0000"))</f>
        <v>ARG-1371</v>
      </c>
      <c r="B1372" s="14" t="s">
        <v>6841</v>
      </c>
      <c r="C1372" s="14" t="str">
        <f aca="false">IF(B1372="","",IF(LEFT(B1372,3)="INT","Intramuraal",IF(LEFT(B1372,3)="GVS","GVS","")))</f>
        <v>GVS</v>
      </c>
      <c r="D1372" s="14" t="str">
        <f aca="false">IF(B1372="","",IFERROR(INDEX(Intramuraal!$F:$F,MATCH(B1372,Intramuraal!$A:$A,0)),IFERROR(INDEX(GVS!$F:$F,MATCH(B1372,GVS!$A:$A,0)),"onbekend ID")))</f>
        <v>cannabidiol (Epidyolex®)</v>
      </c>
      <c r="E1372" s="15" t="n">
        <f aca="false">IF(B1372="","",IFERROR(IF(INDEX(Intramuraal!$C:$C,MATCH(B1372,Intramuraal!$A:$A,0))="","",INDEX(Intramuraal!$C:$C,MATCH(B1372,Intramuraal!$A:$A,0))),IFERROR(IF(INDEX(GVS!$C:$C,MATCH(B1372,GVS!$A:$A,0))="","",INDEX(GVS!$C:$C,MATCH(B1372,GVS!$A:$A,0))),"")))</f>
        <v>45712</v>
      </c>
      <c r="F1372" s="14" t="str">
        <f aca="false">IF(B1372="","",IFERROR(IF(INDEX(Intramuraal!$J:$J,MATCH(B1372,Intramuraal!$A:$A,0))="","",INDEX(Intramuraal!$J:$J,MATCH(B1372,Intramuraal!$A:$A,0))),IFERROR(IF(INDEX(GVS!$J:$J,MATCH(B1372,GVS!$A:$A,0))="","",INDEX(GVS!$J:$J,MATCH(B1372,GVS!$A:$A,0))),"")))</f>
        <v>Overig</v>
      </c>
      <c r="G1372" s="14" t="str">
        <f aca="false">IF(B1372="","",IFERROR(IF(INDEX(Intramuraal!$N:$N,MATCH(B1372,Intramuraal!$A:$A,0))="","",INDEX(Intramuraal!$N:$N,MATCH(B1372,Intramuraal!$A:$A,0))),IFERROR(IF(INDEX(GVS!$N:$N,MATCH(B1372,GVS!$A:$A,0))="","",INDEX(GVS!$N:$N,MATCH(B1372,GVS!$A:$A,0))),"")))</f>
        <v>Niet-oncologisch (zie Indicatie)</v>
      </c>
      <c r="H1372" s="14" t="str">
        <f aca="false">IF(B1372="","",IFERROR(IF(INDEX(Intramuraal!$O:$O,MATCH(B1372,Intramuraal!$A:$A,0))="","",INDEX(Intramuraal!$O:$O,MATCH(B1372,Intramuraal!$A:$A,0))),IFERROR(IF(INDEX(GVS!$O:$O,MATCH(B1372,GVS!$A:$A,0))="","",INDEX(GVS!$O:$O,MATCH(B1372,GVS!$A:$A,0))),"")))</f>
        <v>3e lijn of later</v>
      </c>
      <c r="I1372" s="14" t="s">
        <v>7580</v>
      </c>
      <c r="J1372" s="14" t="s">
        <v>7604</v>
      </c>
      <c r="K1372" s="16" t="s">
        <v>12757</v>
      </c>
      <c r="L1372" s="14" t="s">
        <v>7549</v>
      </c>
      <c r="M1372" s="14" t="s">
        <v>7536</v>
      </c>
      <c r="N1372" s="16" t="s">
        <v>12758</v>
      </c>
      <c r="O1372" s="14" t="s">
        <v>7784</v>
      </c>
      <c r="P1372" s="14" t="s">
        <v>12759</v>
      </c>
      <c r="Q1372" s="16"/>
      <c r="R1372" s="14" t="s">
        <v>12760</v>
      </c>
      <c r="S1372" s="14" t="s">
        <v>12740</v>
      </c>
      <c r="T1372" s="15" t="n">
        <v>46290</v>
      </c>
      <c r="U1372" s="14" t="s">
        <v>168</v>
      </c>
    </row>
    <row r="1373" customFormat="false" ht="68.65" hidden="false" customHeight="false" outlineLevel="0" collapsed="false">
      <c r="A1373" s="14" t="str">
        <f aca="false">IF(B1373="","","ARG-"&amp;TEXT(ROW()-1,"0000"))</f>
        <v>ARG-1372</v>
      </c>
      <c r="B1373" s="14" t="s">
        <v>6841</v>
      </c>
      <c r="C1373" s="14" t="str">
        <f aca="false">IF(B1373="","",IF(LEFT(B1373,3)="INT","Intramuraal",IF(LEFT(B1373,3)="GVS","GVS","")))</f>
        <v>GVS</v>
      </c>
      <c r="D1373" s="14" t="str">
        <f aca="false">IF(B1373="","",IFERROR(INDEX(Intramuraal!$F:$F,MATCH(B1373,Intramuraal!$A:$A,0)),IFERROR(INDEX(GVS!$F:$F,MATCH(B1373,GVS!$A:$A,0)),"onbekend ID")))</f>
        <v>cannabidiol (Epidyolex®)</v>
      </c>
      <c r="E1373" s="15" t="n">
        <f aca="false">IF(B1373="","",IFERROR(IF(INDEX(Intramuraal!$C:$C,MATCH(B1373,Intramuraal!$A:$A,0))="","",INDEX(Intramuraal!$C:$C,MATCH(B1373,Intramuraal!$A:$A,0))),IFERROR(IF(INDEX(GVS!$C:$C,MATCH(B1373,GVS!$A:$A,0))="","",INDEX(GVS!$C:$C,MATCH(B1373,GVS!$A:$A,0))),"")))</f>
        <v>45712</v>
      </c>
      <c r="F1373" s="14" t="str">
        <f aca="false">IF(B1373="","",IFERROR(IF(INDEX(Intramuraal!$J:$J,MATCH(B1373,Intramuraal!$A:$A,0))="","",INDEX(Intramuraal!$J:$J,MATCH(B1373,Intramuraal!$A:$A,0))),IFERROR(IF(INDEX(GVS!$J:$J,MATCH(B1373,GVS!$A:$A,0))="","",INDEX(GVS!$J:$J,MATCH(B1373,GVS!$A:$A,0))),"")))</f>
        <v>Overig</v>
      </c>
      <c r="G1373" s="14" t="str">
        <f aca="false">IF(B1373="","",IFERROR(IF(INDEX(Intramuraal!$N:$N,MATCH(B1373,Intramuraal!$A:$A,0))="","",INDEX(Intramuraal!$N:$N,MATCH(B1373,Intramuraal!$A:$A,0))),IFERROR(IF(INDEX(GVS!$N:$N,MATCH(B1373,GVS!$A:$A,0))="","",INDEX(GVS!$N:$N,MATCH(B1373,GVS!$A:$A,0))),"")))</f>
        <v>Niet-oncologisch (zie Indicatie)</v>
      </c>
      <c r="H1373" s="14" t="str">
        <f aca="false">IF(B1373="","",IFERROR(IF(INDEX(Intramuraal!$O:$O,MATCH(B1373,Intramuraal!$A:$A,0))="","",INDEX(Intramuraal!$O:$O,MATCH(B1373,Intramuraal!$A:$A,0))),IFERROR(IF(INDEX(GVS!$O:$O,MATCH(B1373,GVS!$A:$A,0))="","",INDEX(GVS!$O:$O,MATCH(B1373,GVS!$A:$A,0))),"")))</f>
        <v>3e lijn of later</v>
      </c>
      <c r="I1373" s="14" t="s">
        <v>7532</v>
      </c>
      <c r="J1373" s="14" t="s">
        <v>7678</v>
      </c>
      <c r="K1373" s="16" t="s">
        <v>12761</v>
      </c>
      <c r="L1373" s="14" t="s">
        <v>7549</v>
      </c>
      <c r="M1373" s="14" t="s">
        <v>7543</v>
      </c>
      <c r="N1373" s="16" t="s">
        <v>12762</v>
      </c>
      <c r="O1373" s="14" t="s">
        <v>7633</v>
      </c>
      <c r="P1373" s="14" t="s">
        <v>12763</v>
      </c>
      <c r="Q1373" s="16"/>
      <c r="R1373" s="14" t="s">
        <v>12764</v>
      </c>
      <c r="S1373" s="14" t="s">
        <v>12740</v>
      </c>
      <c r="T1373" s="15" t="n">
        <v>46290</v>
      </c>
      <c r="U1373" s="14" t="s">
        <v>168</v>
      </c>
    </row>
  </sheetData>
  <autoFilter ref="A1:U600"/>
  <dataValidations count="6">
    <dataValidation allowBlank="true" error="Kies een waarde uit de lijst (zie tabblad Codeboek)." errorStyle="stop" errorTitle="Ongeldige waarde" operator="between" showDropDown="false" showErrorMessage="false" showInputMessage="false" sqref="I2:I2000" type="list">
      <formula1>Codeboek!$S$3:$S$9</formula1>
      <formula2>0</formula2>
    </dataValidation>
    <dataValidation allowBlank="true" error="Kies een waarde uit de lijst (zie tabblad Codeboek)." errorStyle="stop" errorTitle="Ongeldige waarde" operator="between" showDropDown="false" showErrorMessage="false" showInputMessage="false" sqref="J2:J2000" type="list">
      <formula1>Codeboek!$T$3:$T$24</formula1>
      <formula2>0</formula2>
    </dataValidation>
    <dataValidation allowBlank="true" error="Kies een waarde uit de lijst (zie tabblad Codeboek)." errorStyle="stop" errorTitle="Ongeldige waarde" operator="between" showDropDown="false" showErrorMessage="false" showInputMessage="false" sqref="L2:L2000" type="list">
      <formula1>Codeboek!$U$3:$U$6</formula1>
      <formula2>0</formula2>
    </dataValidation>
    <dataValidation allowBlank="true" error="Kies een waarde uit de lijst (zie tabblad Codeboek)." errorStyle="stop" errorTitle="Ongeldige waarde" operator="between" showDropDown="false" showErrorMessage="false" showInputMessage="false" sqref="M2:M2000" type="list">
      <formula1>Codeboek!$V$3:$V$5</formula1>
      <formula2>0</formula2>
    </dataValidation>
    <dataValidation allowBlank="true" error="Kies een waarde uit de lijst (zie tabblad Codeboek)." errorStyle="stop" errorTitle="Ongeldige waarde" operator="between" showDropDown="false" showErrorMessage="false" showInputMessage="false" sqref="O2:O2000" type="list">
      <formula1>Codeboek!$W$3:$W$11</formula1>
      <formula2>0</formula2>
    </dataValidation>
    <dataValidation allowBlank="true" error="Kies een waarde uit de lijst (zie tabblad Codeboek)." errorStyle="stop" errorTitle="Ongeldige waarde" operator="between" showDropDown="false" showErrorMessage="false" showInputMessage="false" sqref="U2:U2000" type="list">
      <formula1>Codeboek!$I$3:$I$4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1" width="18"/>
    <col collapsed="false" customWidth="true" hidden="false" outlineLevel="0" max="3" min="2" style="1" width="34"/>
    <col collapsed="false" customWidth="true" hidden="false" outlineLevel="0" max="4" min="4" style="1" width="43"/>
    <col collapsed="false" customWidth="true" hidden="false" outlineLevel="0" max="5" min="5" style="1" width="44"/>
    <col collapsed="false" customWidth="true" hidden="false" outlineLevel="0" max="6" min="6" style="1" width="33"/>
    <col collapsed="false" customWidth="true" hidden="false" outlineLevel="0" max="7" min="7" style="1" width="35"/>
    <col collapsed="false" customWidth="true" hidden="false" outlineLevel="0" max="8" min="8" style="1" width="44"/>
    <col collapsed="false" customWidth="true" hidden="false" outlineLevel="0" max="11" min="9" style="1" width="18"/>
    <col collapsed="false" customWidth="true" hidden="false" outlineLevel="0" max="12" min="12" style="1" width="44"/>
    <col collapsed="false" customWidth="true" hidden="false" outlineLevel="0" max="13" min="13" style="1" width="23"/>
    <col collapsed="false" customWidth="true" hidden="false" outlineLevel="0" max="14" min="14" style="1" width="27"/>
    <col collapsed="false" customWidth="true" hidden="false" outlineLevel="0" max="15" min="15" style="1" width="18"/>
    <col collapsed="false" customWidth="true" hidden="false" outlineLevel="0" max="16" min="16" style="1" width="32"/>
    <col collapsed="false" customWidth="true" hidden="false" outlineLevel="0" max="17" min="17" style="1" width="21"/>
    <col collapsed="false" customWidth="true" hidden="false" outlineLevel="0" max="18" min="18" style="1" width="18"/>
    <col collapsed="false" customWidth="true" hidden="false" outlineLevel="0" max="19" min="19" style="1" width="34"/>
    <col collapsed="false" customWidth="true" hidden="false" outlineLevel="0" max="20" min="20" style="1" width="44"/>
    <col collapsed="false" customWidth="true" hidden="false" outlineLevel="0" max="21" min="21" style="1" width="35"/>
    <col collapsed="false" customWidth="true" hidden="false" outlineLevel="0" max="22" min="22" style="1" width="18"/>
    <col collapsed="false" customWidth="true" hidden="false" outlineLevel="0" max="23" min="23" style="1" width="35"/>
    <col collapsed="false" customWidth="true" hidden="false" outlineLevel="0" max="25" min="25" style="1" width="16"/>
    <col collapsed="false" customWidth="true" hidden="false" outlineLevel="0" max="26" min="26" style="1" width="30"/>
    <col collapsed="false" customWidth="true" hidden="false" outlineLevel="0" max="27" min="27" style="1" width="90"/>
  </cols>
  <sheetData>
    <row r="1" customFormat="false" ht="18" hidden="false" customHeight="true" outlineLevel="0" collapsed="false">
      <c r="A1" s="2" t="s">
        <v>12765</v>
      </c>
    </row>
    <row r="2" customFormat="false" ht="31.5" hidden="false" customHeight="true" outlineLevel="0" collapsed="false">
      <c r="A2" s="22" t="s">
        <v>97</v>
      </c>
      <c r="B2" s="22" t="s">
        <v>12766</v>
      </c>
      <c r="C2" s="22" t="s">
        <v>7518</v>
      </c>
      <c r="D2" s="22" t="s">
        <v>12767</v>
      </c>
      <c r="E2" s="22" t="s">
        <v>12768</v>
      </c>
      <c r="F2" s="22" t="s">
        <v>12769</v>
      </c>
      <c r="G2" s="22" t="s">
        <v>12770</v>
      </c>
      <c r="H2" s="22" t="s">
        <v>7516</v>
      </c>
      <c r="I2" s="22" t="s">
        <v>12771</v>
      </c>
      <c r="J2" s="22" t="s">
        <v>110</v>
      </c>
      <c r="K2" s="22" t="s">
        <v>12772</v>
      </c>
      <c r="L2" s="22" t="s">
        <v>12773</v>
      </c>
      <c r="M2" s="22" t="s">
        <v>12774</v>
      </c>
      <c r="N2" s="22" t="s">
        <v>43</v>
      </c>
      <c r="O2" s="22" t="s">
        <v>12775</v>
      </c>
      <c r="P2" s="22" t="s">
        <v>12776</v>
      </c>
      <c r="Q2" s="22" t="s">
        <v>116</v>
      </c>
      <c r="R2" s="22" t="s">
        <v>7514</v>
      </c>
      <c r="S2" s="22" t="s">
        <v>7519</v>
      </c>
      <c r="T2" s="22" t="s">
        <v>7520</v>
      </c>
      <c r="U2" s="22" t="s">
        <v>12777</v>
      </c>
      <c r="V2" s="22" t="s">
        <v>12778</v>
      </c>
      <c r="W2" s="22" t="s">
        <v>7525</v>
      </c>
      <c r="Y2" s="23" t="s">
        <v>12779</v>
      </c>
      <c r="Z2" s="23" t="s">
        <v>12780</v>
      </c>
      <c r="AA2" s="23" t="s">
        <v>12781</v>
      </c>
    </row>
    <row r="3" customFormat="false" ht="25.5" hidden="false" customHeight="true" outlineLevel="0" collapsed="false">
      <c r="A3" s="24" t="s">
        <v>157</v>
      </c>
      <c r="B3" s="24" t="s">
        <v>148</v>
      </c>
      <c r="C3" s="24" t="s">
        <v>166</v>
      </c>
      <c r="D3" s="24" t="s">
        <v>120</v>
      </c>
      <c r="E3" s="24" t="s">
        <v>120</v>
      </c>
      <c r="F3" s="24" t="s">
        <v>305</v>
      </c>
      <c r="G3" s="24" t="s">
        <v>2874</v>
      </c>
      <c r="H3" s="24" t="s">
        <v>136</v>
      </c>
      <c r="I3" s="24" t="s">
        <v>265</v>
      </c>
      <c r="J3" s="24" t="s">
        <v>169</v>
      </c>
      <c r="K3" s="24" t="s">
        <v>170</v>
      </c>
      <c r="L3" s="24" t="s">
        <v>171</v>
      </c>
      <c r="M3" s="24" t="s">
        <v>169</v>
      </c>
      <c r="N3" s="25" t="n">
        <v>20000</v>
      </c>
      <c r="O3" s="24" t="s">
        <v>265</v>
      </c>
      <c r="P3" s="24" t="s">
        <v>2877</v>
      </c>
      <c r="Q3" s="24" t="s">
        <v>130</v>
      </c>
      <c r="R3" s="24" t="s">
        <v>5</v>
      </c>
      <c r="S3" s="24" t="s">
        <v>7532</v>
      </c>
      <c r="T3" s="24" t="s">
        <v>7564</v>
      </c>
      <c r="U3" s="24" t="s">
        <v>7535</v>
      </c>
      <c r="V3" s="24" t="s">
        <v>7536</v>
      </c>
      <c r="W3" s="24" t="s">
        <v>7607</v>
      </c>
      <c r="Y3" s="24" t="s">
        <v>7519</v>
      </c>
      <c r="Z3" s="26" t="s">
        <v>7532</v>
      </c>
      <c r="AA3" s="6" t="s">
        <v>12782</v>
      </c>
    </row>
    <row r="4" customFormat="false" ht="25.5" hidden="false" customHeight="true" outlineLevel="0" collapsed="false">
      <c r="A4" s="24" t="s">
        <v>119</v>
      </c>
      <c r="B4" s="24" t="s">
        <v>1056</v>
      </c>
      <c r="C4" s="24" t="s">
        <v>365</v>
      </c>
      <c r="D4" s="24" t="s">
        <v>187</v>
      </c>
      <c r="E4" s="24" t="s">
        <v>187</v>
      </c>
      <c r="F4" s="24" t="s">
        <v>162</v>
      </c>
      <c r="G4" s="24" t="s">
        <v>3056</v>
      </c>
      <c r="H4" s="24" t="s">
        <v>145</v>
      </c>
      <c r="I4" s="24" t="s">
        <v>168</v>
      </c>
      <c r="J4" s="24" t="s">
        <v>287</v>
      </c>
      <c r="K4" s="24" t="s">
        <v>330</v>
      </c>
      <c r="L4" s="24" t="s">
        <v>241</v>
      </c>
      <c r="M4" s="24" t="s">
        <v>287</v>
      </c>
      <c r="N4" s="25" t="n">
        <v>50000</v>
      </c>
      <c r="O4" s="24" t="s">
        <v>168</v>
      </c>
      <c r="P4" s="24" t="s">
        <v>2898</v>
      </c>
      <c r="Q4" s="24" t="s">
        <v>3049</v>
      </c>
      <c r="R4" s="24" t="s">
        <v>7</v>
      </c>
      <c r="S4" s="24" t="s">
        <v>7580</v>
      </c>
      <c r="T4" s="24" t="s">
        <v>7533</v>
      </c>
      <c r="U4" s="24" t="s">
        <v>7586</v>
      </c>
      <c r="V4" s="24" t="s">
        <v>7543</v>
      </c>
      <c r="W4" s="24" t="s">
        <v>7633</v>
      </c>
      <c r="Y4" s="24" t="s">
        <v>7519</v>
      </c>
      <c r="Z4" s="26" t="s">
        <v>7580</v>
      </c>
      <c r="AA4" s="6" t="s">
        <v>12783</v>
      </c>
    </row>
    <row r="5" customFormat="false" ht="15" hidden="false" customHeight="true" outlineLevel="0" collapsed="false">
      <c r="B5" s="24" t="s">
        <v>529</v>
      </c>
      <c r="C5" s="24" t="s">
        <v>240</v>
      </c>
      <c r="D5" s="24" t="s">
        <v>1532</v>
      </c>
      <c r="E5" s="24" t="s">
        <v>3224</v>
      </c>
      <c r="F5" s="24" t="s">
        <v>2035</v>
      </c>
      <c r="G5" s="24" t="s">
        <v>2894</v>
      </c>
      <c r="H5" s="24" t="s">
        <v>583</v>
      </c>
      <c r="J5" s="24" t="s">
        <v>12784</v>
      </c>
      <c r="K5" s="24" t="s">
        <v>1336</v>
      </c>
      <c r="L5" s="24" t="s">
        <v>681</v>
      </c>
      <c r="M5" s="24" t="s">
        <v>2463</v>
      </c>
      <c r="N5" s="25" t="n">
        <v>80000</v>
      </c>
      <c r="O5" s="24" t="s">
        <v>570</v>
      </c>
      <c r="P5" s="24" t="s">
        <v>2955</v>
      </c>
      <c r="Q5" s="24" t="s">
        <v>184</v>
      </c>
      <c r="S5" s="24" t="s">
        <v>7658</v>
      </c>
      <c r="T5" s="24" t="s">
        <v>7547</v>
      </c>
      <c r="U5" s="24" t="s">
        <v>7549</v>
      </c>
      <c r="V5" s="24" t="s">
        <v>7550</v>
      </c>
      <c r="W5" s="24" t="s">
        <v>8304</v>
      </c>
      <c r="Y5" s="24" t="s">
        <v>7519</v>
      </c>
      <c r="Z5" s="26" t="s">
        <v>7658</v>
      </c>
      <c r="AA5" s="6" t="s">
        <v>12785</v>
      </c>
    </row>
    <row r="6" customFormat="false" ht="15" hidden="false" customHeight="true" outlineLevel="0" collapsed="false">
      <c r="B6" s="24" t="s">
        <v>414</v>
      </c>
      <c r="C6" s="24" t="s">
        <v>210</v>
      </c>
      <c r="D6" s="24" t="s">
        <v>279</v>
      </c>
      <c r="E6" s="24" t="s">
        <v>3070</v>
      </c>
      <c r="F6" s="24" t="s">
        <v>325</v>
      </c>
      <c r="G6" s="24" t="s">
        <v>2952</v>
      </c>
      <c r="H6" s="24" t="s">
        <v>231</v>
      </c>
      <c r="J6" s="24" t="s">
        <v>12786</v>
      </c>
      <c r="K6" s="24" t="s">
        <v>291</v>
      </c>
      <c r="L6" s="24" t="s">
        <v>2599</v>
      </c>
      <c r="M6" s="24" t="s">
        <v>333</v>
      </c>
      <c r="O6" s="24" t="s">
        <v>291</v>
      </c>
      <c r="P6" s="24" t="s">
        <v>3011</v>
      </c>
      <c r="Q6" s="24" t="s">
        <v>7531</v>
      </c>
      <c r="S6" s="24" t="s">
        <v>7610</v>
      </c>
      <c r="T6" s="24" t="s">
        <v>7673</v>
      </c>
      <c r="U6" s="24" t="s">
        <v>7566</v>
      </c>
      <c r="W6" s="24" t="s">
        <v>7784</v>
      </c>
      <c r="Y6" s="24" t="s">
        <v>7519</v>
      </c>
      <c r="Z6" s="26" t="s">
        <v>7610</v>
      </c>
      <c r="AA6" s="6" t="s">
        <v>12787</v>
      </c>
    </row>
    <row r="7" customFormat="false" ht="25.5" hidden="false" customHeight="true" outlineLevel="0" collapsed="false">
      <c r="B7" s="24" t="s">
        <v>1917</v>
      </c>
      <c r="C7" s="24" t="s">
        <v>263</v>
      </c>
      <c r="D7" s="24" t="s">
        <v>2668</v>
      </c>
      <c r="E7" s="24" t="s">
        <v>2794</v>
      </c>
      <c r="F7" s="24" t="s">
        <v>12788</v>
      </c>
      <c r="G7" s="24" t="s">
        <v>2972</v>
      </c>
      <c r="H7" s="24" t="s">
        <v>603</v>
      </c>
      <c r="L7" s="24" t="s">
        <v>331</v>
      </c>
      <c r="S7" s="24" t="s">
        <v>7574</v>
      </c>
      <c r="T7" s="24" t="s">
        <v>7559</v>
      </c>
      <c r="W7" s="24" t="s">
        <v>7662</v>
      </c>
      <c r="Y7" s="24" t="s">
        <v>7519</v>
      </c>
      <c r="Z7" s="26" t="s">
        <v>7574</v>
      </c>
      <c r="AA7" s="6" t="s">
        <v>12789</v>
      </c>
    </row>
    <row r="8" customFormat="false" ht="25.5" hidden="false" customHeight="true" outlineLevel="0" collapsed="false">
      <c r="B8" s="24" t="s">
        <v>617</v>
      </c>
      <c r="C8" s="24" t="s">
        <v>345</v>
      </c>
      <c r="D8" s="24" t="s">
        <v>2034</v>
      </c>
      <c r="E8" s="24" t="s">
        <v>2801</v>
      </c>
      <c r="F8" s="24" t="s">
        <v>3669</v>
      </c>
      <c r="G8" s="24" t="s">
        <v>6393</v>
      </c>
      <c r="H8" s="24" t="s">
        <v>2133</v>
      </c>
      <c r="L8" s="24" t="s">
        <v>1204</v>
      </c>
      <c r="S8" s="24" t="s">
        <v>7570</v>
      </c>
      <c r="T8" s="24" t="s">
        <v>7590</v>
      </c>
      <c r="W8" s="24" t="s">
        <v>7614</v>
      </c>
      <c r="Y8" s="24" t="s">
        <v>7519</v>
      </c>
      <c r="Z8" s="26" t="s">
        <v>7570</v>
      </c>
      <c r="AA8" s="6" t="s">
        <v>12790</v>
      </c>
    </row>
    <row r="9" customFormat="false" ht="25.5" hidden="false" customHeight="true" outlineLevel="0" collapsed="false">
      <c r="B9" s="24" t="s">
        <v>209</v>
      </c>
      <c r="C9" s="24" t="s">
        <v>129</v>
      </c>
      <c r="G9" s="24" t="s">
        <v>3669</v>
      </c>
      <c r="H9" s="24" t="s">
        <v>125</v>
      </c>
      <c r="L9" s="24" t="s">
        <v>12791</v>
      </c>
      <c r="S9" s="24" t="s">
        <v>7617</v>
      </c>
      <c r="T9" s="24" t="s">
        <v>7645</v>
      </c>
      <c r="W9" s="24" t="s">
        <v>7538</v>
      </c>
      <c r="Y9" s="24" t="s">
        <v>7519</v>
      </c>
      <c r="Z9" s="26" t="s">
        <v>7617</v>
      </c>
      <c r="AA9" s="6" t="s">
        <v>12792</v>
      </c>
    </row>
    <row r="10" customFormat="false" ht="25.5" hidden="false" customHeight="true" outlineLevel="0" collapsed="false">
      <c r="B10" s="24" t="s">
        <v>364</v>
      </c>
      <c r="H10" s="24" t="s">
        <v>2806</v>
      </c>
      <c r="L10" s="24" t="s">
        <v>956</v>
      </c>
      <c r="T10" s="24" t="s">
        <v>7599</v>
      </c>
      <c r="W10" s="24" t="s">
        <v>12793</v>
      </c>
      <c r="Y10" s="24" t="s">
        <v>12794</v>
      </c>
      <c r="Z10" s="26" t="s">
        <v>27</v>
      </c>
      <c r="AA10" s="6" t="s">
        <v>12795</v>
      </c>
    </row>
    <row r="11" customFormat="false" ht="25.5" hidden="false" customHeight="true" outlineLevel="0" collapsed="false">
      <c r="B11" s="24" t="s">
        <v>1816</v>
      </c>
      <c r="H11" s="24" t="s">
        <v>1201</v>
      </c>
      <c r="L11" s="24" t="s">
        <v>288</v>
      </c>
      <c r="T11" s="24" t="s">
        <v>7554</v>
      </c>
      <c r="W11" s="24" t="s">
        <v>2691</v>
      </c>
      <c r="Y11" s="24" t="s">
        <v>12794</v>
      </c>
      <c r="Z11" s="26" t="s">
        <v>29</v>
      </c>
      <c r="AA11" s="6" t="s">
        <v>12796</v>
      </c>
    </row>
    <row r="12" customFormat="false" ht="38.25" hidden="false" customHeight="true" outlineLevel="0" collapsed="false">
      <c r="B12" s="24" t="s">
        <v>12797</v>
      </c>
      <c r="H12" s="24" t="s">
        <v>2770</v>
      </c>
      <c r="L12" s="24" t="s">
        <v>309</v>
      </c>
      <c r="T12" s="24" t="s">
        <v>7678</v>
      </c>
      <c r="Y12" s="24" t="s">
        <v>12794</v>
      </c>
      <c r="Z12" s="26" t="s">
        <v>12798</v>
      </c>
      <c r="AA12" s="6" t="s">
        <v>12799</v>
      </c>
    </row>
    <row r="13" customFormat="false" ht="38.25" hidden="false" customHeight="true" outlineLevel="0" collapsed="false">
      <c r="B13" s="24" t="s">
        <v>225</v>
      </c>
      <c r="H13" s="24" t="s">
        <v>2790</v>
      </c>
      <c r="L13" s="24" t="s">
        <v>3543</v>
      </c>
      <c r="T13" s="24" t="s">
        <v>7611</v>
      </c>
      <c r="Y13" s="24" t="s">
        <v>12794</v>
      </c>
      <c r="Z13" s="26" t="s">
        <v>12800</v>
      </c>
      <c r="AA13" s="6" t="s">
        <v>12801</v>
      </c>
    </row>
    <row r="14" customFormat="false" ht="25.5" hidden="false" customHeight="true" outlineLevel="0" collapsed="false">
      <c r="B14" s="24" t="s">
        <v>12802</v>
      </c>
      <c r="H14" s="24" t="s">
        <v>2866</v>
      </c>
      <c r="L14" s="24" t="s">
        <v>2691</v>
      </c>
      <c r="T14" s="24" t="s">
        <v>10057</v>
      </c>
      <c r="Y14" s="24" t="s">
        <v>12794</v>
      </c>
      <c r="Z14" s="26" t="s">
        <v>12803</v>
      </c>
      <c r="AA14" s="6" t="s">
        <v>12804</v>
      </c>
    </row>
    <row r="15" customFormat="false" ht="25.5" hidden="false" customHeight="true" outlineLevel="0" collapsed="false">
      <c r="B15" s="24" t="s">
        <v>12805</v>
      </c>
      <c r="H15" s="24" t="s">
        <v>2691</v>
      </c>
      <c r="L15" s="24" t="s">
        <v>266</v>
      </c>
      <c r="T15" s="24" t="s">
        <v>7604</v>
      </c>
      <c r="Y15" s="24" t="s">
        <v>12794</v>
      </c>
      <c r="Z15" s="26" t="s">
        <v>7523</v>
      </c>
      <c r="AA15" s="6" t="s">
        <v>12806</v>
      </c>
    </row>
    <row r="16" customFormat="false" ht="25.5" hidden="false" customHeight="true" outlineLevel="0" collapsed="false">
      <c r="B16" s="24" t="s">
        <v>991</v>
      </c>
      <c r="T16" s="24" t="s">
        <v>7659</v>
      </c>
      <c r="Y16" s="24" t="s">
        <v>12794</v>
      </c>
      <c r="Z16" s="26" t="s">
        <v>61</v>
      </c>
      <c r="AA16" s="6" t="s">
        <v>12807</v>
      </c>
    </row>
    <row r="17" customFormat="false" ht="38.25" hidden="false" customHeight="true" outlineLevel="0" collapsed="false">
      <c r="B17" s="24" t="s">
        <v>939</v>
      </c>
      <c r="T17" s="24" t="s">
        <v>7621</v>
      </c>
      <c r="Y17" s="24" t="s">
        <v>12794</v>
      </c>
      <c r="Z17" s="26" t="s">
        <v>43</v>
      </c>
      <c r="AA17" s="6" t="s">
        <v>12808</v>
      </c>
    </row>
    <row r="18" customFormat="false" ht="25.5" hidden="false" customHeight="true" outlineLevel="0" collapsed="false">
      <c r="B18" s="24" t="s">
        <v>586</v>
      </c>
      <c r="T18" s="24" t="s">
        <v>7575</v>
      </c>
      <c r="Y18" s="24" t="s">
        <v>12794</v>
      </c>
      <c r="Z18" s="26" t="s">
        <v>49</v>
      </c>
      <c r="AA18" s="6" t="s">
        <v>12809</v>
      </c>
    </row>
    <row r="19" customFormat="false" ht="25.5" hidden="false" customHeight="true" outlineLevel="0" collapsed="false">
      <c r="B19" s="24" t="s">
        <v>201</v>
      </c>
      <c r="T19" s="24" t="s">
        <v>7712</v>
      </c>
      <c r="Y19" s="24" t="s">
        <v>12794</v>
      </c>
      <c r="Z19" s="26" t="s">
        <v>12810</v>
      </c>
      <c r="AA19" s="6" t="s">
        <v>12811</v>
      </c>
    </row>
    <row r="20" customFormat="false" ht="25.5" hidden="false" customHeight="true" outlineLevel="0" collapsed="false">
      <c r="B20" s="24" t="s">
        <v>139</v>
      </c>
      <c r="T20" s="24" t="s">
        <v>7903</v>
      </c>
      <c r="Y20" s="24" t="s">
        <v>12794</v>
      </c>
      <c r="Z20" s="26" t="s">
        <v>12812</v>
      </c>
      <c r="AA20" s="6" t="s">
        <v>12813</v>
      </c>
    </row>
    <row r="21" customFormat="false" ht="38.25" hidden="false" customHeight="true" outlineLevel="0" collapsed="false">
      <c r="B21" s="24" t="s">
        <v>128</v>
      </c>
      <c r="T21" s="24" t="s">
        <v>10667</v>
      </c>
      <c r="Y21" s="24" t="s">
        <v>12794</v>
      </c>
      <c r="Z21" s="26" t="s">
        <v>116</v>
      </c>
      <c r="AA21" s="6" t="s">
        <v>12814</v>
      </c>
    </row>
    <row r="22" customFormat="false" ht="15" hidden="false" customHeight="true" outlineLevel="0" collapsed="false">
      <c r="B22" s="24" t="s">
        <v>344</v>
      </c>
      <c r="T22" s="24" t="s">
        <v>10732</v>
      </c>
    </row>
    <row r="23" customFormat="false" ht="15" hidden="false" customHeight="true" outlineLevel="0" collapsed="false">
      <c r="B23" s="24" t="s">
        <v>165</v>
      </c>
      <c r="T23" s="24" t="s">
        <v>10625</v>
      </c>
    </row>
    <row r="24" customFormat="false" ht="15" hidden="false" customHeight="true" outlineLevel="0" collapsed="false">
      <c r="B24" s="24" t="s">
        <v>1182</v>
      </c>
      <c r="T24" s="24" t="s">
        <v>2691</v>
      </c>
    </row>
    <row r="25" customFormat="false" ht="15" hidden="false" customHeight="true" outlineLevel="0" collapsed="false">
      <c r="B25" s="24" t="s">
        <v>1653</v>
      </c>
    </row>
    <row r="26" customFormat="false" ht="15" hidden="false" customHeight="true" outlineLevel="0" collapsed="false">
      <c r="B26" s="24" t="s">
        <v>328</v>
      </c>
    </row>
    <row r="27" customFormat="false" ht="15" hidden="false" customHeight="true" outlineLevel="0" collapsed="false">
      <c r="B27" s="24" t="s">
        <v>760</v>
      </c>
    </row>
    <row r="28" customFormat="false" ht="15" hidden="false" customHeight="true" outlineLevel="0" collapsed="false">
      <c r="B28" s="24" t="s">
        <v>448</v>
      </c>
    </row>
    <row r="29" customFormat="false" ht="15" hidden="false" customHeight="true" outlineLevel="0" collapsed="false">
      <c r="B29" s="24" t="s">
        <v>461</v>
      </c>
    </row>
    <row r="30" customFormat="false" ht="15" hidden="false" customHeight="true" outlineLevel="0" collapsed="false">
      <c r="B30" s="24" t="s">
        <v>564</v>
      </c>
    </row>
    <row r="31" customFormat="false" ht="15" hidden="false" customHeight="true" outlineLevel="0" collapsed="false">
      <c r="B31" s="24" t="s">
        <v>1303</v>
      </c>
    </row>
    <row r="32" customFormat="false" ht="15" hidden="false" customHeight="true" outlineLevel="0" collapsed="false">
      <c r="B32" s="24" t="s">
        <v>12815</v>
      </c>
    </row>
    <row r="33" customFormat="false" ht="15" hidden="false" customHeight="true" outlineLevel="0" collapsed="false">
      <c r="B33" s="24" t="s">
        <v>12816</v>
      </c>
    </row>
    <row r="34" customFormat="false" ht="15" hidden="false" customHeight="true" outlineLevel="0" collapsed="false">
      <c r="B34" s="24" t="s">
        <v>722</v>
      </c>
    </row>
    <row r="35" customFormat="false" ht="15" hidden="false" customHeight="true" outlineLevel="0" collapsed="false">
      <c r="B35" s="24" t="s">
        <v>12817</v>
      </c>
    </row>
    <row r="36" customFormat="false" ht="15" hidden="false" customHeight="true" outlineLevel="0" collapsed="false">
      <c r="B36" s="24" t="s">
        <v>262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46"/>
    <col collapsed="false" customWidth="true" hidden="false" outlineLevel="0" max="10" min="2" style="1" width="16"/>
  </cols>
  <sheetData>
    <row r="1" customFormat="false" ht="18" hidden="false" customHeight="true" outlineLevel="0" collapsed="false">
      <c r="A1" s="2" t="s">
        <v>12818</v>
      </c>
    </row>
    <row r="3" customFormat="false" ht="15" hidden="false" customHeight="true" outlineLevel="0" collapsed="false">
      <c r="A3" s="27" t="s">
        <v>12819</v>
      </c>
    </row>
    <row r="4" customFormat="false" ht="31.5" hidden="false" customHeight="true" outlineLevel="0" collapsed="false">
      <c r="A4" s="26" t="s">
        <v>99</v>
      </c>
      <c r="B4" s="22" t="s">
        <v>305</v>
      </c>
      <c r="C4" s="22" t="s">
        <v>162</v>
      </c>
      <c r="D4" s="22" t="s">
        <v>2035</v>
      </c>
      <c r="E4" s="22" t="s">
        <v>325</v>
      </c>
      <c r="F4" s="22" t="s">
        <v>12788</v>
      </c>
      <c r="G4" s="22" t="s">
        <v>3669</v>
      </c>
      <c r="H4" s="22" t="s">
        <v>12820</v>
      </c>
      <c r="I4" s="22" t="s">
        <v>12821</v>
      </c>
    </row>
    <row r="5" customFormat="false" ht="15" hidden="false" customHeight="true" outlineLevel="0" collapsed="false">
      <c r="A5" s="28" t="n">
        <v>2015</v>
      </c>
      <c r="B5" s="29" t="n">
        <f aca="false">COUNTIFS(Intramuraal!$D:$D,$A5,Intramuraal!$K:$K,B$4)</f>
        <v>0</v>
      </c>
      <c r="C5" s="29" t="n">
        <f aca="false">COUNTIFS(Intramuraal!$D:$D,$A5,Intramuraal!$K:$K,C$4)</f>
        <v>1</v>
      </c>
      <c r="D5" s="29" t="n">
        <f aca="false">COUNTIFS(Intramuraal!$D:$D,$A5,Intramuraal!$K:$K,D$4)</f>
        <v>2</v>
      </c>
      <c r="E5" s="29" t="n">
        <f aca="false">COUNTIFS(Intramuraal!$D:$D,$A5,Intramuraal!$K:$K,E$4)</f>
        <v>0</v>
      </c>
      <c r="F5" s="29" t="n">
        <f aca="false">COUNTIFS(Intramuraal!$D:$D,$A5,Intramuraal!$K:$K,F$4)</f>
        <v>0</v>
      </c>
      <c r="G5" s="29" t="n">
        <f aca="false">COUNTIFS(Intramuraal!$D:$D,$A5,Intramuraal!$K:$K,G$4)</f>
        <v>0</v>
      </c>
      <c r="H5" s="29" t="n">
        <f aca="false">COUNTIFS(Intramuraal!$D:$D,$A5,Intramuraal!$K:$K,"")</f>
        <v>0</v>
      </c>
      <c r="I5" s="29" t="n">
        <f aca="false">COUNTIFS(Intramuraal!$D:$D,$A5)</f>
        <v>3</v>
      </c>
    </row>
    <row r="6" customFormat="false" ht="15" hidden="false" customHeight="true" outlineLevel="0" collapsed="false">
      <c r="A6" s="28" t="n">
        <v>2016</v>
      </c>
      <c r="B6" s="29" t="n">
        <f aca="false">COUNTIFS(Intramuraal!$D:$D,$A6,Intramuraal!$K:$K,B$4)</f>
        <v>0</v>
      </c>
      <c r="C6" s="29" t="n">
        <f aca="false">COUNTIFS(Intramuraal!$D:$D,$A6,Intramuraal!$K:$K,C$4)</f>
        <v>2</v>
      </c>
      <c r="D6" s="29" t="n">
        <f aca="false">COUNTIFS(Intramuraal!$D:$D,$A6,Intramuraal!$K:$K,D$4)</f>
        <v>1</v>
      </c>
      <c r="E6" s="29" t="n">
        <f aca="false">COUNTIFS(Intramuraal!$D:$D,$A6,Intramuraal!$K:$K,E$4)</f>
        <v>1</v>
      </c>
      <c r="F6" s="29" t="n">
        <f aca="false">COUNTIFS(Intramuraal!$D:$D,$A6,Intramuraal!$K:$K,F$4)</f>
        <v>0</v>
      </c>
      <c r="G6" s="29" t="n">
        <f aca="false">COUNTIFS(Intramuraal!$D:$D,$A6,Intramuraal!$K:$K,G$4)</f>
        <v>0</v>
      </c>
      <c r="H6" s="29" t="n">
        <f aca="false">COUNTIFS(Intramuraal!$D:$D,$A6,Intramuraal!$K:$K,"")</f>
        <v>0</v>
      </c>
      <c r="I6" s="29" t="n">
        <f aca="false">COUNTIFS(Intramuraal!$D:$D,$A6)</f>
        <v>4</v>
      </c>
    </row>
    <row r="7" customFormat="false" ht="15" hidden="false" customHeight="true" outlineLevel="0" collapsed="false">
      <c r="A7" s="28" t="n">
        <v>2017</v>
      </c>
      <c r="B7" s="29" t="n">
        <f aca="false">COUNTIFS(Intramuraal!$D:$D,$A7,Intramuraal!$K:$K,B$4)</f>
        <v>0</v>
      </c>
      <c r="C7" s="29" t="n">
        <f aca="false">COUNTIFS(Intramuraal!$D:$D,$A7,Intramuraal!$K:$K,C$4)</f>
        <v>4</v>
      </c>
      <c r="D7" s="29" t="n">
        <f aca="false">COUNTIFS(Intramuraal!$D:$D,$A7,Intramuraal!$K:$K,D$4)</f>
        <v>1</v>
      </c>
      <c r="E7" s="29" t="n">
        <f aca="false">COUNTIFS(Intramuraal!$D:$D,$A7,Intramuraal!$K:$K,E$4)</f>
        <v>0</v>
      </c>
      <c r="F7" s="29" t="n">
        <f aca="false">COUNTIFS(Intramuraal!$D:$D,$A7,Intramuraal!$K:$K,F$4)</f>
        <v>0</v>
      </c>
      <c r="G7" s="29" t="n">
        <f aca="false">COUNTIFS(Intramuraal!$D:$D,$A7,Intramuraal!$K:$K,G$4)</f>
        <v>0</v>
      </c>
      <c r="H7" s="29" t="n">
        <f aca="false">COUNTIFS(Intramuraal!$D:$D,$A7,Intramuraal!$K:$K,"")</f>
        <v>0</v>
      </c>
      <c r="I7" s="29" t="n">
        <f aca="false">COUNTIFS(Intramuraal!$D:$D,$A7)</f>
        <v>5</v>
      </c>
    </row>
    <row r="8" customFormat="false" ht="15" hidden="false" customHeight="true" outlineLevel="0" collapsed="false">
      <c r="A8" s="28" t="n">
        <v>2018</v>
      </c>
      <c r="B8" s="29" t="n">
        <f aca="false">COUNTIFS(Intramuraal!$D:$D,$A8,Intramuraal!$K:$K,B$4)</f>
        <v>1</v>
      </c>
      <c r="C8" s="29" t="n">
        <f aca="false">COUNTIFS(Intramuraal!$D:$D,$A8,Intramuraal!$K:$K,C$4)</f>
        <v>3</v>
      </c>
      <c r="D8" s="29" t="n">
        <f aca="false">COUNTIFS(Intramuraal!$D:$D,$A8,Intramuraal!$K:$K,D$4)</f>
        <v>0</v>
      </c>
      <c r="E8" s="29" t="n">
        <f aca="false">COUNTIFS(Intramuraal!$D:$D,$A8,Intramuraal!$K:$K,E$4)</f>
        <v>0</v>
      </c>
      <c r="F8" s="29" t="n">
        <f aca="false">COUNTIFS(Intramuraal!$D:$D,$A8,Intramuraal!$K:$K,F$4)</f>
        <v>0</v>
      </c>
      <c r="G8" s="29" t="n">
        <f aca="false">COUNTIFS(Intramuraal!$D:$D,$A8,Intramuraal!$K:$K,G$4)</f>
        <v>0</v>
      </c>
      <c r="H8" s="29" t="n">
        <f aca="false">COUNTIFS(Intramuraal!$D:$D,$A8,Intramuraal!$K:$K,"")</f>
        <v>0</v>
      </c>
      <c r="I8" s="29" t="n">
        <f aca="false">COUNTIFS(Intramuraal!$D:$D,$A8)</f>
        <v>4</v>
      </c>
    </row>
    <row r="9" customFormat="false" ht="15" hidden="false" customHeight="true" outlineLevel="0" collapsed="false">
      <c r="A9" s="28" t="n">
        <v>2019</v>
      </c>
      <c r="B9" s="29" t="n">
        <f aca="false">COUNTIFS(Intramuraal!$D:$D,$A9,Intramuraal!$K:$K,B$4)</f>
        <v>0</v>
      </c>
      <c r="C9" s="29" t="n">
        <f aca="false">COUNTIFS(Intramuraal!$D:$D,$A9,Intramuraal!$K:$K,C$4)</f>
        <v>5</v>
      </c>
      <c r="D9" s="29" t="n">
        <f aca="false">COUNTIFS(Intramuraal!$D:$D,$A9,Intramuraal!$K:$K,D$4)</f>
        <v>0</v>
      </c>
      <c r="E9" s="29" t="n">
        <f aca="false">COUNTIFS(Intramuraal!$D:$D,$A9,Intramuraal!$K:$K,E$4)</f>
        <v>2</v>
      </c>
      <c r="F9" s="29" t="n">
        <f aca="false">COUNTIFS(Intramuraal!$D:$D,$A9,Intramuraal!$K:$K,F$4)</f>
        <v>0</v>
      </c>
      <c r="G9" s="29" t="n">
        <f aca="false">COUNTIFS(Intramuraal!$D:$D,$A9,Intramuraal!$K:$K,G$4)</f>
        <v>0</v>
      </c>
      <c r="H9" s="29" t="n">
        <f aca="false">COUNTIFS(Intramuraal!$D:$D,$A9,Intramuraal!$K:$K,"")</f>
        <v>0</v>
      </c>
      <c r="I9" s="29" t="n">
        <f aca="false">COUNTIFS(Intramuraal!$D:$D,$A9)</f>
        <v>7</v>
      </c>
    </row>
    <row r="10" customFormat="false" ht="15" hidden="false" customHeight="true" outlineLevel="0" collapsed="false">
      <c r="A10" s="28" t="n">
        <v>2020</v>
      </c>
      <c r="B10" s="29" t="n">
        <f aca="false">COUNTIFS(Intramuraal!$D:$D,$A10,Intramuraal!$K:$K,B$4)</f>
        <v>1</v>
      </c>
      <c r="C10" s="29" t="n">
        <f aca="false">COUNTIFS(Intramuraal!$D:$D,$A10,Intramuraal!$K:$K,C$4)</f>
        <v>7</v>
      </c>
      <c r="D10" s="29" t="n">
        <f aca="false">COUNTIFS(Intramuraal!$D:$D,$A10,Intramuraal!$K:$K,D$4)</f>
        <v>2</v>
      </c>
      <c r="E10" s="29" t="n">
        <f aca="false">COUNTIFS(Intramuraal!$D:$D,$A10,Intramuraal!$K:$K,E$4)</f>
        <v>2</v>
      </c>
      <c r="F10" s="29" t="n">
        <f aca="false">COUNTIFS(Intramuraal!$D:$D,$A10,Intramuraal!$K:$K,F$4)</f>
        <v>0</v>
      </c>
      <c r="G10" s="29" t="n">
        <f aca="false">COUNTIFS(Intramuraal!$D:$D,$A10,Intramuraal!$K:$K,G$4)</f>
        <v>0</v>
      </c>
      <c r="H10" s="29" t="n">
        <f aca="false">COUNTIFS(Intramuraal!$D:$D,$A10,Intramuraal!$K:$K,"")</f>
        <v>0</v>
      </c>
      <c r="I10" s="29" t="n">
        <f aca="false">COUNTIFS(Intramuraal!$D:$D,$A10)</f>
        <v>12</v>
      </c>
    </row>
    <row r="11" customFormat="false" ht="15" hidden="false" customHeight="true" outlineLevel="0" collapsed="false">
      <c r="A11" s="28" t="n">
        <v>2021</v>
      </c>
      <c r="B11" s="29" t="n">
        <f aca="false">COUNTIFS(Intramuraal!$D:$D,$A11,Intramuraal!$K:$K,B$4)</f>
        <v>1</v>
      </c>
      <c r="C11" s="29" t="n">
        <f aca="false">COUNTIFS(Intramuraal!$D:$D,$A11,Intramuraal!$K:$K,C$4)</f>
        <v>11</v>
      </c>
      <c r="D11" s="29" t="n">
        <f aca="false">COUNTIFS(Intramuraal!$D:$D,$A11,Intramuraal!$K:$K,D$4)</f>
        <v>2</v>
      </c>
      <c r="E11" s="29" t="n">
        <f aca="false">COUNTIFS(Intramuraal!$D:$D,$A11,Intramuraal!$K:$K,E$4)</f>
        <v>1</v>
      </c>
      <c r="F11" s="29" t="n">
        <f aca="false">COUNTIFS(Intramuraal!$D:$D,$A11,Intramuraal!$K:$K,F$4)</f>
        <v>0</v>
      </c>
      <c r="G11" s="29" t="n">
        <f aca="false">COUNTIFS(Intramuraal!$D:$D,$A11,Intramuraal!$K:$K,G$4)</f>
        <v>0</v>
      </c>
      <c r="H11" s="29" t="n">
        <f aca="false">COUNTIFS(Intramuraal!$D:$D,$A11,Intramuraal!$K:$K,"")</f>
        <v>0</v>
      </c>
      <c r="I11" s="29" t="n">
        <f aca="false">COUNTIFS(Intramuraal!$D:$D,$A11)</f>
        <v>15</v>
      </c>
    </row>
    <row r="12" customFormat="false" ht="15" hidden="false" customHeight="true" outlineLevel="0" collapsed="false">
      <c r="A12" s="28" t="n">
        <v>2022</v>
      </c>
      <c r="B12" s="29" t="n">
        <f aca="false">COUNTIFS(Intramuraal!$D:$D,$A12,Intramuraal!$K:$K,B$4)</f>
        <v>0</v>
      </c>
      <c r="C12" s="29" t="n">
        <f aca="false">COUNTIFS(Intramuraal!$D:$D,$A12,Intramuraal!$K:$K,C$4)</f>
        <v>9</v>
      </c>
      <c r="D12" s="29" t="n">
        <f aca="false">COUNTIFS(Intramuraal!$D:$D,$A12,Intramuraal!$K:$K,D$4)</f>
        <v>0</v>
      </c>
      <c r="E12" s="29" t="n">
        <f aca="false">COUNTIFS(Intramuraal!$D:$D,$A12,Intramuraal!$K:$K,E$4)</f>
        <v>3</v>
      </c>
      <c r="F12" s="29" t="n">
        <f aca="false">COUNTIFS(Intramuraal!$D:$D,$A12,Intramuraal!$K:$K,F$4)</f>
        <v>0</v>
      </c>
      <c r="G12" s="29" t="n">
        <f aca="false">COUNTIFS(Intramuraal!$D:$D,$A12,Intramuraal!$K:$K,G$4)</f>
        <v>0</v>
      </c>
      <c r="H12" s="29" t="n">
        <f aca="false">COUNTIFS(Intramuraal!$D:$D,$A12,Intramuraal!$K:$K,"")</f>
        <v>0</v>
      </c>
      <c r="I12" s="29" t="n">
        <f aca="false">COUNTIFS(Intramuraal!$D:$D,$A12)</f>
        <v>12</v>
      </c>
    </row>
    <row r="13" customFormat="false" ht="15" hidden="false" customHeight="true" outlineLevel="0" collapsed="false">
      <c r="A13" s="28" t="n">
        <v>2023</v>
      </c>
      <c r="B13" s="29" t="n">
        <f aca="false">COUNTIFS(Intramuraal!$D:$D,$A13,Intramuraal!$K:$K,B$4)</f>
        <v>1</v>
      </c>
      <c r="C13" s="29" t="n">
        <f aca="false">COUNTIFS(Intramuraal!$D:$D,$A13,Intramuraal!$K:$K,C$4)</f>
        <v>12</v>
      </c>
      <c r="D13" s="29" t="n">
        <f aca="false">COUNTIFS(Intramuraal!$D:$D,$A13,Intramuraal!$K:$K,D$4)</f>
        <v>0</v>
      </c>
      <c r="E13" s="29" t="n">
        <f aca="false">COUNTIFS(Intramuraal!$D:$D,$A13,Intramuraal!$K:$K,E$4)</f>
        <v>1</v>
      </c>
      <c r="F13" s="29" t="n">
        <f aca="false">COUNTIFS(Intramuraal!$D:$D,$A13,Intramuraal!$K:$K,F$4)</f>
        <v>0</v>
      </c>
      <c r="G13" s="29" t="n">
        <f aca="false">COUNTIFS(Intramuraal!$D:$D,$A13,Intramuraal!$K:$K,G$4)</f>
        <v>0</v>
      </c>
      <c r="H13" s="29" t="n">
        <f aca="false">COUNTIFS(Intramuraal!$D:$D,$A13,Intramuraal!$K:$K,"")</f>
        <v>0</v>
      </c>
      <c r="I13" s="29" t="n">
        <f aca="false">COUNTIFS(Intramuraal!$D:$D,$A13)</f>
        <v>14</v>
      </c>
    </row>
    <row r="14" customFormat="false" ht="15" hidden="false" customHeight="true" outlineLevel="0" collapsed="false">
      <c r="A14" s="28" t="n">
        <v>2024</v>
      </c>
      <c r="B14" s="29" t="n">
        <f aca="false">COUNTIFS(Intramuraal!$D:$D,$A14,Intramuraal!$K:$K,B$4)</f>
        <v>1</v>
      </c>
      <c r="C14" s="29" t="n">
        <f aca="false">COUNTIFS(Intramuraal!$D:$D,$A14,Intramuraal!$K:$K,C$4)</f>
        <v>22</v>
      </c>
      <c r="D14" s="29" t="n">
        <f aca="false">COUNTIFS(Intramuraal!$D:$D,$A14,Intramuraal!$K:$K,D$4)</f>
        <v>0</v>
      </c>
      <c r="E14" s="29" t="n">
        <f aca="false">COUNTIFS(Intramuraal!$D:$D,$A14,Intramuraal!$K:$K,E$4)</f>
        <v>6</v>
      </c>
      <c r="F14" s="29" t="n">
        <f aca="false">COUNTIFS(Intramuraal!$D:$D,$A14,Intramuraal!$K:$K,F$4)</f>
        <v>0</v>
      </c>
      <c r="G14" s="29" t="n">
        <f aca="false">COUNTIFS(Intramuraal!$D:$D,$A14,Intramuraal!$K:$K,G$4)</f>
        <v>0</v>
      </c>
      <c r="H14" s="29" t="n">
        <f aca="false">COUNTIFS(Intramuraal!$D:$D,$A14,Intramuraal!$K:$K,"")</f>
        <v>0</v>
      </c>
      <c r="I14" s="29" t="n">
        <f aca="false">COUNTIFS(Intramuraal!$D:$D,$A14)</f>
        <v>29</v>
      </c>
    </row>
    <row r="15" customFormat="false" ht="15" hidden="false" customHeight="true" outlineLevel="0" collapsed="false">
      <c r="A15" s="28" t="n">
        <v>2025</v>
      </c>
      <c r="B15" s="29" t="n">
        <f aca="false">COUNTIFS(Intramuraal!$D:$D,$A15,Intramuraal!$K:$K,B$4)</f>
        <v>1</v>
      </c>
      <c r="C15" s="29" t="n">
        <f aca="false">COUNTIFS(Intramuraal!$D:$D,$A15,Intramuraal!$K:$K,C$4)</f>
        <v>23</v>
      </c>
      <c r="D15" s="29" t="n">
        <f aca="false">COUNTIFS(Intramuraal!$D:$D,$A15,Intramuraal!$K:$K,D$4)</f>
        <v>0</v>
      </c>
      <c r="E15" s="29" t="n">
        <f aca="false">COUNTIFS(Intramuraal!$D:$D,$A15,Intramuraal!$K:$K,E$4)</f>
        <v>8</v>
      </c>
      <c r="F15" s="29" t="n">
        <f aca="false">COUNTIFS(Intramuraal!$D:$D,$A15,Intramuraal!$K:$K,F$4)</f>
        <v>0</v>
      </c>
      <c r="G15" s="29" t="n">
        <f aca="false">COUNTIFS(Intramuraal!$D:$D,$A15,Intramuraal!$K:$K,G$4)</f>
        <v>0</v>
      </c>
      <c r="H15" s="29" t="n">
        <f aca="false">COUNTIFS(Intramuraal!$D:$D,$A15,Intramuraal!$K:$K,"")</f>
        <v>0</v>
      </c>
      <c r="I15" s="29" t="n">
        <f aca="false">COUNTIFS(Intramuraal!$D:$D,$A15)</f>
        <v>32</v>
      </c>
    </row>
    <row r="16" customFormat="false" ht="15" hidden="false" customHeight="true" outlineLevel="0" collapsed="false">
      <c r="A16" s="28" t="n">
        <v>2026</v>
      </c>
      <c r="B16" s="29" t="n">
        <f aca="false">COUNTIFS(Intramuraal!$D:$D,$A16,Intramuraal!$K:$K,B$4)</f>
        <v>1</v>
      </c>
      <c r="C16" s="29" t="n">
        <f aca="false">COUNTIFS(Intramuraal!$D:$D,$A16,Intramuraal!$K:$K,C$4)</f>
        <v>23</v>
      </c>
      <c r="D16" s="29" t="n">
        <f aca="false">COUNTIFS(Intramuraal!$D:$D,$A16,Intramuraal!$K:$K,D$4)</f>
        <v>0</v>
      </c>
      <c r="E16" s="29" t="n">
        <f aca="false">COUNTIFS(Intramuraal!$D:$D,$A16,Intramuraal!$K:$K,E$4)</f>
        <v>3</v>
      </c>
      <c r="F16" s="29" t="n">
        <f aca="false">COUNTIFS(Intramuraal!$D:$D,$A16,Intramuraal!$K:$K,F$4)</f>
        <v>0</v>
      </c>
      <c r="G16" s="29" t="n">
        <f aca="false">COUNTIFS(Intramuraal!$D:$D,$A16,Intramuraal!$K:$K,G$4)</f>
        <v>0</v>
      </c>
      <c r="H16" s="29" t="n">
        <f aca="false">COUNTIFS(Intramuraal!$D:$D,$A16,Intramuraal!$K:$K,"")</f>
        <v>0</v>
      </c>
      <c r="I16" s="29" t="n">
        <f aca="false">COUNTIFS(Intramuraal!$D:$D,$A16)</f>
        <v>27</v>
      </c>
    </row>
    <row r="17" customFormat="false" ht="15" hidden="false" customHeight="true" outlineLevel="0" collapsed="false">
      <c r="A17" s="26" t="s">
        <v>12821</v>
      </c>
      <c r="B17" s="30" t="n">
        <f aca="false">SUM(B5:B16)</f>
        <v>7</v>
      </c>
      <c r="C17" s="30" t="n">
        <f aca="false">SUM(C5:C16)</f>
        <v>122</v>
      </c>
      <c r="D17" s="30" t="n">
        <f aca="false">SUM(D5:D16)</f>
        <v>8</v>
      </c>
      <c r="E17" s="30" t="n">
        <f aca="false">SUM(E5:E16)</f>
        <v>27</v>
      </c>
      <c r="F17" s="30" t="n">
        <f aca="false">SUM(F5:F16)</f>
        <v>0</v>
      </c>
      <c r="G17" s="30" t="n">
        <f aca="false">SUM(G5:G16)</f>
        <v>0</v>
      </c>
      <c r="H17" s="30" t="n">
        <f aca="false">SUM(H5:H16)</f>
        <v>0</v>
      </c>
      <c r="I17" s="30" t="n">
        <f aca="false">SUM(I5:I16)</f>
        <v>164</v>
      </c>
    </row>
    <row r="18" customFormat="false" ht="15" hidden="false" customHeight="true" outlineLevel="0" collapsed="false">
      <c r="A18" s="24" t="s">
        <v>12822</v>
      </c>
      <c r="B18" s="24" t="n">
        <f aca="false">COUNTIF(Intramuraal!$B:$B,"Lopend")</f>
        <v>10</v>
      </c>
    </row>
    <row r="19" customFormat="false" ht="15" hidden="false" customHeight="true" outlineLevel="0" collapsed="false">
      <c r="A19" s="31" t="s">
        <v>12823</v>
      </c>
    </row>
    <row r="21" customFormat="false" ht="15" hidden="false" customHeight="true" outlineLevel="0" collapsed="false">
      <c r="A21" s="27" t="s">
        <v>12824</v>
      </c>
    </row>
    <row r="22" customFormat="false" ht="15" hidden="false" customHeight="true" outlineLevel="0" collapsed="false">
      <c r="A22" s="23" t="s">
        <v>7519</v>
      </c>
      <c r="B22" s="23" t="s">
        <v>5</v>
      </c>
      <c r="C22" s="23" t="s">
        <v>7</v>
      </c>
      <c r="D22" s="23" t="s">
        <v>12821</v>
      </c>
    </row>
    <row r="23" customFormat="false" ht="15" hidden="false" customHeight="true" outlineLevel="0" collapsed="false">
      <c r="A23" s="24" t="s">
        <v>7532</v>
      </c>
      <c r="B23" s="29" t="n">
        <f aca="false">COUNTIFS(Argumenten!$I:$I,$A23,Argumenten!$C:$C,B$22)</f>
        <v>279</v>
      </c>
      <c r="C23" s="29" t="n">
        <f aca="false">COUNTIFS(Argumenten!$I:$I,$A23,Argumenten!$C:$C,C$22)</f>
        <v>216</v>
      </c>
      <c r="D23" s="29" t="n">
        <f aca="false">B23+C23</f>
        <v>495</v>
      </c>
    </row>
    <row r="24" customFormat="false" ht="15" hidden="false" customHeight="true" outlineLevel="0" collapsed="false">
      <c r="A24" s="24" t="s">
        <v>7580</v>
      </c>
      <c r="B24" s="29" t="n">
        <f aca="false">COUNTIFS(Argumenten!$I:$I,$A24,Argumenten!$C:$C,B$22)</f>
        <v>213</v>
      </c>
      <c r="C24" s="29" t="n">
        <f aca="false">COUNTIFS(Argumenten!$I:$I,$A24,Argumenten!$C:$C,C$22)</f>
        <v>121</v>
      </c>
      <c r="D24" s="29" t="n">
        <f aca="false">B24+C24</f>
        <v>334</v>
      </c>
    </row>
    <row r="25" customFormat="false" ht="15" hidden="false" customHeight="true" outlineLevel="0" collapsed="false">
      <c r="A25" s="24" t="s">
        <v>7658</v>
      </c>
      <c r="B25" s="29" t="n">
        <f aca="false">COUNTIFS(Argumenten!$I:$I,$A25,Argumenten!$C:$C,B$22)</f>
        <v>115</v>
      </c>
      <c r="C25" s="29" t="n">
        <f aca="false">COUNTIFS(Argumenten!$I:$I,$A25,Argumenten!$C:$C,C$22)</f>
        <v>47</v>
      </c>
      <c r="D25" s="29" t="n">
        <f aca="false">B25+C25</f>
        <v>162</v>
      </c>
    </row>
    <row r="26" customFormat="false" ht="15" hidden="false" customHeight="true" outlineLevel="0" collapsed="false">
      <c r="A26" s="24" t="s">
        <v>7610</v>
      </c>
      <c r="B26" s="29" t="n">
        <f aca="false">COUNTIFS(Argumenten!$I:$I,$A26,Argumenten!$C:$C,B$22)</f>
        <v>15</v>
      </c>
      <c r="C26" s="29" t="n">
        <f aca="false">COUNTIFS(Argumenten!$I:$I,$A26,Argumenten!$C:$C,C$22)</f>
        <v>7</v>
      </c>
      <c r="D26" s="29" t="n">
        <f aca="false">B26+C26</f>
        <v>22</v>
      </c>
    </row>
    <row r="27" customFormat="false" ht="15" hidden="false" customHeight="true" outlineLevel="0" collapsed="false">
      <c r="A27" s="24" t="s">
        <v>7574</v>
      </c>
      <c r="B27" s="29" t="n">
        <f aca="false">COUNTIFS(Argumenten!$I:$I,$A27,Argumenten!$C:$C,B$22)</f>
        <v>51</v>
      </c>
      <c r="C27" s="29" t="n">
        <f aca="false">COUNTIFS(Argumenten!$I:$I,$A27,Argumenten!$C:$C,C$22)</f>
        <v>75</v>
      </c>
      <c r="D27" s="29" t="n">
        <f aca="false">B27+C27</f>
        <v>126</v>
      </c>
    </row>
    <row r="28" customFormat="false" ht="15" hidden="false" customHeight="true" outlineLevel="0" collapsed="false">
      <c r="A28" s="24" t="s">
        <v>7570</v>
      </c>
      <c r="B28" s="29" t="n">
        <f aca="false">COUNTIFS(Argumenten!$I:$I,$A28,Argumenten!$C:$C,B$22)</f>
        <v>42</v>
      </c>
      <c r="C28" s="29" t="n">
        <f aca="false">COUNTIFS(Argumenten!$I:$I,$A28,Argumenten!$C:$C,C$22)</f>
        <v>111</v>
      </c>
      <c r="D28" s="29" t="n">
        <f aca="false">B28+C28</f>
        <v>153</v>
      </c>
    </row>
    <row r="29" customFormat="false" ht="15" hidden="false" customHeight="true" outlineLevel="0" collapsed="false">
      <c r="A29" s="24" t="s">
        <v>7617</v>
      </c>
      <c r="B29" s="29" t="n">
        <f aca="false">COUNTIFS(Argumenten!$I:$I,$A29,Argumenten!$C:$C,B$22)</f>
        <v>61</v>
      </c>
      <c r="C29" s="29" t="n">
        <f aca="false">COUNTIFS(Argumenten!$I:$I,$A29,Argumenten!$C:$C,C$22)</f>
        <v>19</v>
      </c>
      <c r="D29" s="29" t="n">
        <f aca="false">B29+C29</f>
        <v>80</v>
      </c>
    </row>
    <row r="30" customFormat="false" ht="15" hidden="false" customHeight="true" outlineLevel="0" collapsed="false">
      <c r="A30" s="26" t="s">
        <v>12821</v>
      </c>
      <c r="B30" s="30" t="n">
        <f aca="false">SUM(B23:B29)</f>
        <v>776</v>
      </c>
      <c r="C30" s="30" t="n">
        <f aca="false">SUM(C23:C29)</f>
        <v>596</v>
      </c>
      <c r="D30" s="30" t="n">
        <f aca="false">SUM(D23:D29)</f>
        <v>1372</v>
      </c>
    </row>
    <row r="33" customFormat="false" ht="15" hidden="false" customHeight="true" outlineLevel="0" collapsed="false">
      <c r="A33" s="27" t="s">
        <v>12825</v>
      </c>
    </row>
    <row r="34" customFormat="false" ht="15" hidden="false" customHeight="true" outlineLevel="0" collapsed="false">
      <c r="A34" s="23" t="s">
        <v>116</v>
      </c>
      <c r="B34" s="23" t="s">
        <v>5</v>
      </c>
      <c r="C34" s="23" t="s">
        <v>7</v>
      </c>
      <c r="D34" s="23" t="s">
        <v>12821</v>
      </c>
    </row>
    <row r="35" customFormat="false" ht="15" hidden="false" customHeight="true" outlineLevel="0" collapsed="false">
      <c r="A35" s="24" t="s">
        <v>130</v>
      </c>
      <c r="B35" s="29" t="n">
        <f aca="false">COUNTIF(Intramuraal!$AL:$AL,$A35)</f>
        <v>11</v>
      </c>
      <c r="C35" s="29" t="n">
        <f aca="false">COUNTIF(GVS!$AL:$AL,$A35)</f>
        <v>28</v>
      </c>
      <c r="D35" s="29" t="n">
        <f aca="false">B35+C35</f>
        <v>39</v>
      </c>
    </row>
    <row r="36" customFormat="false" ht="15" hidden="false" customHeight="true" outlineLevel="0" collapsed="false">
      <c r="A36" s="24" t="s">
        <v>3049</v>
      </c>
      <c r="B36" s="29" t="n">
        <f aca="false">COUNTIF(Intramuraal!$AL:$AL,$A36)</f>
        <v>0</v>
      </c>
      <c r="C36" s="29" t="n">
        <f aca="false">COUNTIF(GVS!$AL:$AL,$A36)</f>
        <v>27</v>
      </c>
      <c r="D36" s="29" t="n">
        <f aca="false">B36+C36</f>
        <v>27</v>
      </c>
    </row>
    <row r="37" customFormat="false" ht="15" hidden="false" customHeight="true" outlineLevel="0" collapsed="false">
      <c r="A37" s="24" t="s">
        <v>184</v>
      </c>
      <c r="B37" s="29" t="n">
        <f aca="false">COUNTIF(Intramuraal!$AL:$AL,$A37)</f>
        <v>163</v>
      </c>
      <c r="C37" s="29" t="n">
        <f aca="false">COUNTIF(GVS!$AL:$AL,$A37)</f>
        <v>260</v>
      </c>
      <c r="D37" s="29" t="n">
        <f aca="false">B37+C37</f>
        <v>423</v>
      </c>
    </row>
    <row r="38" customFormat="false" ht="15" hidden="false" customHeight="true" outlineLevel="0" collapsed="false">
      <c r="A38" s="24" t="s">
        <v>7531</v>
      </c>
      <c r="B38" s="29" t="n">
        <f aca="false">COUNTIF(Intramuraal!$AL:$AL,$A38)</f>
        <v>0</v>
      </c>
      <c r="C38" s="29" t="n">
        <f aca="false">COUNTIF(GVS!$AL:$AL,$A38)</f>
        <v>0</v>
      </c>
      <c r="D38" s="29" t="n">
        <f aca="false">B38+C38</f>
        <v>0</v>
      </c>
    </row>
    <row r="41" customFormat="false" ht="15" hidden="false" customHeight="true" outlineLevel="0" collapsed="false">
      <c r="A41" s="27" t="s">
        <v>12826</v>
      </c>
    </row>
    <row r="42" customFormat="false" ht="15" hidden="false" customHeight="true" outlineLevel="0" collapsed="false">
      <c r="A42" s="23" t="s">
        <v>7516</v>
      </c>
      <c r="B42" s="23" t="s">
        <v>5</v>
      </c>
      <c r="C42" s="23" t="s">
        <v>7</v>
      </c>
      <c r="D42" s="23" t="s">
        <v>12821</v>
      </c>
    </row>
    <row r="43" customFormat="false" ht="15" hidden="false" customHeight="true" outlineLevel="0" collapsed="false">
      <c r="A43" s="24" t="s">
        <v>136</v>
      </c>
      <c r="B43" s="29" t="n">
        <f aca="false">COUNTIF(Intramuraal!$J:$J,$A43)</f>
        <v>71</v>
      </c>
      <c r="C43" s="29" t="n">
        <f aca="false">COUNTIF(GVS!$J:$J,$A43)</f>
        <v>4</v>
      </c>
      <c r="D43" s="29" t="n">
        <f aca="false">B43+C43</f>
        <v>75</v>
      </c>
    </row>
    <row r="44" customFormat="false" ht="15" hidden="false" customHeight="true" outlineLevel="0" collapsed="false">
      <c r="A44" s="24" t="s">
        <v>145</v>
      </c>
      <c r="B44" s="29" t="n">
        <f aca="false">COUNTIF(Intramuraal!$J:$J,$A44)</f>
        <v>54</v>
      </c>
      <c r="C44" s="29" t="n">
        <f aca="false">COUNTIF(GVS!$J:$J,$A44)</f>
        <v>0</v>
      </c>
      <c r="D44" s="29" t="n">
        <f aca="false">B44+C44</f>
        <v>54</v>
      </c>
    </row>
    <row r="45" customFormat="false" ht="15" hidden="false" customHeight="true" outlineLevel="0" collapsed="false">
      <c r="A45" s="24" t="s">
        <v>583</v>
      </c>
      <c r="B45" s="29" t="n">
        <f aca="false">COUNTIF(Intramuraal!$J:$J,$A45)</f>
        <v>14</v>
      </c>
      <c r="C45" s="29" t="n">
        <f aca="false">COUNTIF(GVS!$J:$J,$A45)</f>
        <v>6</v>
      </c>
      <c r="D45" s="29" t="n">
        <f aca="false">B45+C45</f>
        <v>20</v>
      </c>
    </row>
    <row r="46" customFormat="false" ht="15" hidden="false" customHeight="true" outlineLevel="0" collapsed="false">
      <c r="A46" s="24" t="s">
        <v>231</v>
      </c>
      <c r="B46" s="29" t="n">
        <f aca="false">COUNTIF(Intramuraal!$J:$J,$A46)</f>
        <v>15</v>
      </c>
      <c r="C46" s="29" t="n">
        <f aca="false">COUNTIF(GVS!$J:$J,$A46)</f>
        <v>23</v>
      </c>
      <c r="D46" s="29" t="n">
        <f aca="false">B46+C46</f>
        <v>38</v>
      </c>
    </row>
    <row r="47" customFormat="false" ht="15" hidden="false" customHeight="true" outlineLevel="0" collapsed="false">
      <c r="A47" s="24" t="s">
        <v>603</v>
      </c>
      <c r="B47" s="29" t="n">
        <f aca="false">COUNTIF(Intramuraal!$J:$J,$A47)</f>
        <v>11</v>
      </c>
      <c r="C47" s="29" t="n">
        <f aca="false">COUNTIF(GVS!$J:$J,$A47)</f>
        <v>38</v>
      </c>
      <c r="D47" s="29" t="n">
        <f aca="false">B47+C47</f>
        <v>49</v>
      </c>
    </row>
    <row r="48" customFormat="false" ht="15" hidden="false" customHeight="true" outlineLevel="0" collapsed="false">
      <c r="A48" s="24" t="s">
        <v>2133</v>
      </c>
      <c r="B48" s="29" t="n">
        <f aca="false">COUNTIF(Intramuraal!$J:$J,$A48)</f>
        <v>1</v>
      </c>
      <c r="C48" s="29" t="n">
        <f aca="false">COUNTIF(GVS!$J:$J,$A48)</f>
        <v>5</v>
      </c>
      <c r="D48" s="29" t="n">
        <f aca="false">B48+C48</f>
        <v>6</v>
      </c>
    </row>
    <row r="49" customFormat="false" ht="15" hidden="false" customHeight="true" outlineLevel="0" collapsed="false">
      <c r="A49" s="24" t="s">
        <v>125</v>
      </c>
      <c r="B49" s="29" t="n">
        <f aca="false">COUNTIF(Intramuraal!$J:$J,$A49)</f>
        <v>3</v>
      </c>
      <c r="C49" s="29" t="n">
        <f aca="false">COUNTIF(GVS!$J:$J,$A49)</f>
        <v>7</v>
      </c>
      <c r="D49" s="29" t="n">
        <f aca="false">B49+C49</f>
        <v>10</v>
      </c>
    </row>
    <row r="50" customFormat="false" ht="15" hidden="false" customHeight="true" outlineLevel="0" collapsed="false">
      <c r="A50" s="24" t="s">
        <v>2806</v>
      </c>
      <c r="B50" s="29" t="n">
        <f aca="false">COUNTIF(Intramuraal!$J:$J,$A50)</f>
        <v>0</v>
      </c>
      <c r="C50" s="29" t="n">
        <f aca="false">COUNTIF(GVS!$J:$J,$A50)</f>
        <v>12</v>
      </c>
      <c r="D50" s="29" t="n">
        <f aca="false">B50+C50</f>
        <v>12</v>
      </c>
    </row>
    <row r="51" customFormat="false" ht="15" hidden="false" customHeight="true" outlineLevel="0" collapsed="false">
      <c r="A51" s="24" t="s">
        <v>1201</v>
      </c>
      <c r="B51" s="29" t="n">
        <f aca="false">COUNTIF(Intramuraal!$J:$J,$A51)</f>
        <v>5</v>
      </c>
      <c r="C51" s="29" t="n">
        <f aca="false">COUNTIF(GVS!$J:$J,$A51)</f>
        <v>29</v>
      </c>
      <c r="D51" s="29" t="n">
        <f aca="false">B51+C51</f>
        <v>34</v>
      </c>
    </row>
    <row r="52" customFormat="false" ht="15" hidden="false" customHeight="true" outlineLevel="0" collapsed="false">
      <c r="A52" s="24" t="s">
        <v>2770</v>
      </c>
      <c r="B52" s="29" t="n">
        <f aca="false">COUNTIF(Intramuraal!$J:$J,$A52)</f>
        <v>0</v>
      </c>
      <c r="C52" s="29" t="n">
        <f aca="false">COUNTIF(GVS!$J:$J,$A52)</f>
        <v>45</v>
      </c>
      <c r="D52" s="29" t="n">
        <f aca="false">B52+C52</f>
        <v>45</v>
      </c>
    </row>
    <row r="53" customFormat="false" ht="15" hidden="false" customHeight="true" outlineLevel="0" collapsed="false">
      <c r="A53" s="24" t="s">
        <v>2790</v>
      </c>
      <c r="B53" s="29" t="n">
        <f aca="false">COUNTIF(Intramuraal!$J:$J,$A53)</f>
        <v>0</v>
      </c>
      <c r="C53" s="29" t="n">
        <f aca="false">COUNTIF(GVS!$J:$J,$A53)</f>
        <v>37</v>
      </c>
      <c r="D53" s="29" t="n">
        <f aca="false">B53+C53</f>
        <v>37</v>
      </c>
    </row>
    <row r="54" customFormat="false" ht="15" hidden="false" customHeight="true" outlineLevel="0" collapsed="false">
      <c r="A54" s="24" t="s">
        <v>2866</v>
      </c>
      <c r="B54" s="29" t="n">
        <f aca="false">COUNTIF(Intramuraal!$J:$J,$A54)</f>
        <v>0</v>
      </c>
      <c r="C54" s="29" t="n">
        <f aca="false">COUNTIF(GVS!$J:$J,$A54)</f>
        <v>6</v>
      </c>
      <c r="D54" s="29" t="n">
        <f aca="false">B54+C54</f>
        <v>6</v>
      </c>
    </row>
    <row r="55" customFormat="false" ht="15" hidden="false" customHeight="true" outlineLevel="0" collapsed="false">
      <c r="A55" s="24" t="s">
        <v>2691</v>
      </c>
      <c r="B55" s="29" t="n">
        <f aca="false">COUNTIF(Intramuraal!$J:$J,$A55)</f>
        <v>0</v>
      </c>
      <c r="C55" s="29" t="n">
        <f aca="false">COUNTIF(GVS!$J:$J,$A55)</f>
        <v>103</v>
      </c>
      <c r="D55" s="29" t="n">
        <f aca="false">B55+C55</f>
        <v>103</v>
      </c>
    </row>
    <row r="58" customFormat="false" ht="15" hidden="false" customHeight="true" outlineLevel="0" collapsed="false">
      <c r="A58" s="27" t="s">
        <v>12827</v>
      </c>
    </row>
    <row r="59" customFormat="false" ht="15" hidden="false" customHeight="true" outlineLevel="0" collapsed="false">
      <c r="A59" s="23" t="s">
        <v>12828</v>
      </c>
      <c r="B59" s="23" t="s">
        <v>5</v>
      </c>
      <c r="C59" s="23" t="s">
        <v>7</v>
      </c>
      <c r="D59" s="23" t="s">
        <v>12821</v>
      </c>
    </row>
    <row r="60" customFormat="false" ht="15" hidden="false" customHeight="true" outlineLevel="0" collapsed="false">
      <c r="A60" s="24" t="s">
        <v>170</v>
      </c>
      <c r="B60" s="29" t="n">
        <f aca="false">COUNTIF(Intramuraal!$T:$T,$A60)</f>
        <v>130</v>
      </c>
      <c r="C60" s="29" t="n">
        <f aca="false">COUNTIF(GVS!$T:$T,$A60)</f>
        <v>226</v>
      </c>
      <c r="D60" s="29" t="n">
        <f aca="false">B60+C60</f>
        <v>356</v>
      </c>
    </row>
    <row r="61" customFormat="false" ht="15" hidden="false" customHeight="true" outlineLevel="0" collapsed="false">
      <c r="A61" s="24" t="s">
        <v>330</v>
      </c>
      <c r="B61" s="29" t="n">
        <f aca="false">COUNTIF(Intramuraal!$T:$T,$A61)</f>
        <v>17</v>
      </c>
      <c r="C61" s="29" t="n">
        <f aca="false">COUNTIF(GVS!$T:$T,$A61)</f>
        <v>24</v>
      </c>
      <c r="D61" s="29" t="n">
        <f aca="false">B61+C61</f>
        <v>41</v>
      </c>
    </row>
    <row r="62" customFormat="false" ht="15" hidden="false" customHeight="true" outlineLevel="0" collapsed="false">
      <c r="A62" s="24" t="s">
        <v>1336</v>
      </c>
      <c r="B62" s="29" t="n">
        <f aca="false">COUNTIF(Intramuraal!$T:$T,$A62)</f>
        <v>16</v>
      </c>
      <c r="C62" s="29" t="n">
        <f aca="false">COUNTIF(GVS!$T:$T,$A62)</f>
        <v>24</v>
      </c>
      <c r="D62" s="29" t="n">
        <f aca="false">B62+C62</f>
        <v>40</v>
      </c>
    </row>
    <row r="63" customFormat="false" ht="15" hidden="false" customHeight="true" outlineLevel="0" collapsed="false">
      <c r="A63" s="24" t="s">
        <v>291</v>
      </c>
      <c r="B63" s="29" t="n">
        <f aca="false">COUNTIF(Intramuraal!$T:$T,$A63)</f>
        <v>0</v>
      </c>
      <c r="C63" s="29" t="n">
        <f aca="false">COUNTIF(GVS!$T:$T,$A63)</f>
        <v>13</v>
      </c>
      <c r="D63" s="29" t="n">
        <f aca="false">B63+C63</f>
        <v>13</v>
      </c>
    </row>
    <row r="66" customFormat="false" ht="15" hidden="false" customHeight="true" outlineLevel="0" collapsed="false">
      <c r="A66" s="27" t="s">
        <v>12829</v>
      </c>
    </row>
    <row r="67" customFormat="false" ht="15" hidden="false" customHeight="true" outlineLevel="0" collapsed="false">
      <c r="A67" s="23" t="s">
        <v>12830</v>
      </c>
      <c r="B67" s="23" t="s">
        <v>5</v>
      </c>
      <c r="C67" s="23" t="s">
        <v>7</v>
      </c>
      <c r="D67" s="23" t="s">
        <v>12821</v>
      </c>
    </row>
    <row r="68" customFormat="false" ht="15" hidden="false" customHeight="true" outlineLevel="0" collapsed="false">
      <c r="A68" s="24" t="s">
        <v>171</v>
      </c>
      <c r="B68" s="29" t="n">
        <f aca="false">COUNTIF(Intramuraal!$U:$U,$A68)</f>
        <v>56</v>
      </c>
      <c r="C68" s="29" t="n">
        <f aca="false">COUNTIF(GVS!$U:$U,$A68)</f>
        <v>65</v>
      </c>
      <c r="D68" s="29" t="n">
        <f aca="false">B68+C68</f>
        <v>121</v>
      </c>
    </row>
    <row r="69" customFormat="false" ht="15" hidden="false" customHeight="true" outlineLevel="0" collapsed="false">
      <c r="A69" s="24" t="s">
        <v>241</v>
      </c>
      <c r="B69" s="29" t="n">
        <f aca="false">COUNTIF(Intramuraal!$U:$U,$A69)</f>
        <v>17</v>
      </c>
      <c r="C69" s="29" t="n">
        <f aca="false">COUNTIF(GVS!$U:$U,$A69)</f>
        <v>33</v>
      </c>
      <c r="D69" s="29" t="n">
        <f aca="false">B69+C69</f>
        <v>50</v>
      </c>
    </row>
    <row r="70" customFormat="false" ht="15" hidden="false" customHeight="true" outlineLevel="0" collapsed="false">
      <c r="A70" s="24" t="s">
        <v>681</v>
      </c>
      <c r="B70" s="29" t="n">
        <f aca="false">COUNTIF(Intramuraal!$U:$U,$A70)</f>
        <v>7</v>
      </c>
      <c r="C70" s="29" t="n">
        <f aca="false">COUNTIF(GVS!$U:$U,$A70)</f>
        <v>2</v>
      </c>
      <c r="D70" s="29" t="n">
        <f aca="false">B70+C70</f>
        <v>9</v>
      </c>
    </row>
    <row r="71" customFormat="false" ht="15" hidden="false" customHeight="true" outlineLevel="0" collapsed="false">
      <c r="A71" s="24" t="s">
        <v>2599</v>
      </c>
      <c r="B71" s="29" t="n">
        <f aca="false">COUNTIF(Intramuraal!$U:$U,$A71)</f>
        <v>1</v>
      </c>
      <c r="C71" s="29" t="n">
        <f aca="false">COUNTIF(GVS!$U:$U,$A71)</f>
        <v>12</v>
      </c>
      <c r="D71" s="29" t="n">
        <f aca="false">B71+C71</f>
        <v>13</v>
      </c>
    </row>
    <row r="72" customFormat="false" ht="15" hidden="false" customHeight="true" outlineLevel="0" collapsed="false">
      <c r="A72" s="24" t="s">
        <v>331</v>
      </c>
      <c r="B72" s="29" t="n">
        <f aca="false">COUNTIF(Intramuraal!$U:$U,$A72)</f>
        <v>8</v>
      </c>
      <c r="C72" s="29" t="n">
        <f aca="false">COUNTIF(GVS!$U:$U,$A72)</f>
        <v>12</v>
      </c>
      <c r="D72" s="29" t="n">
        <f aca="false">B72+C72</f>
        <v>20</v>
      </c>
    </row>
    <row r="73" customFormat="false" ht="15" hidden="false" customHeight="true" outlineLevel="0" collapsed="false">
      <c r="A73" s="24" t="s">
        <v>1204</v>
      </c>
      <c r="B73" s="29" t="n">
        <f aca="false">COUNTIF(Intramuraal!$U:$U,$A73)</f>
        <v>2</v>
      </c>
      <c r="C73" s="29" t="n">
        <f aca="false">COUNTIF(GVS!$U:$U,$A73)</f>
        <v>2</v>
      </c>
      <c r="D73" s="29" t="n">
        <f aca="false">B73+C73</f>
        <v>4</v>
      </c>
    </row>
    <row r="74" customFormat="false" ht="15" hidden="false" customHeight="true" outlineLevel="0" collapsed="false">
      <c r="A74" s="24" t="s">
        <v>12791</v>
      </c>
      <c r="B74" s="29" t="n">
        <f aca="false">COUNTIF(Intramuraal!$U:$U,$A74)</f>
        <v>0</v>
      </c>
      <c r="C74" s="29" t="n">
        <f aca="false">COUNTIF(GVS!$U:$U,$A74)</f>
        <v>0</v>
      </c>
      <c r="D74" s="29" t="n">
        <f aca="false">B74+C74</f>
        <v>0</v>
      </c>
    </row>
    <row r="75" customFormat="false" ht="15" hidden="false" customHeight="true" outlineLevel="0" collapsed="false">
      <c r="A75" s="24" t="s">
        <v>956</v>
      </c>
      <c r="B75" s="29" t="n">
        <f aca="false">COUNTIF(Intramuraal!$U:$U,$A75)</f>
        <v>5</v>
      </c>
      <c r="C75" s="29" t="n">
        <f aca="false">COUNTIF(GVS!$U:$U,$A75)</f>
        <v>16</v>
      </c>
      <c r="D75" s="29" t="n">
        <f aca="false">B75+C75</f>
        <v>21</v>
      </c>
    </row>
    <row r="76" customFormat="false" ht="15" hidden="false" customHeight="true" outlineLevel="0" collapsed="false">
      <c r="A76" s="24" t="s">
        <v>288</v>
      </c>
      <c r="B76" s="29" t="n">
        <f aca="false">COUNTIF(Intramuraal!$U:$U,$A76)</f>
        <v>52</v>
      </c>
      <c r="C76" s="29" t="n">
        <f aca="false">COUNTIF(GVS!$U:$U,$A76)</f>
        <v>88</v>
      </c>
      <c r="D76" s="29" t="n">
        <f aca="false">B76+C76</f>
        <v>140</v>
      </c>
    </row>
    <row r="77" customFormat="false" ht="15" hidden="false" customHeight="true" outlineLevel="0" collapsed="false">
      <c r="A77" s="24" t="s">
        <v>309</v>
      </c>
      <c r="B77" s="29" t="n">
        <f aca="false">COUNTIF(Intramuraal!$U:$U,$A77)</f>
        <v>4</v>
      </c>
      <c r="C77" s="29" t="n">
        <f aca="false">COUNTIF(GVS!$U:$U,$A77)</f>
        <v>20</v>
      </c>
      <c r="D77" s="29" t="n">
        <f aca="false">B77+C77</f>
        <v>24</v>
      </c>
    </row>
    <row r="78" customFormat="false" ht="15" hidden="false" customHeight="true" outlineLevel="0" collapsed="false">
      <c r="A78" s="24" t="s">
        <v>3543</v>
      </c>
      <c r="B78" s="29" t="n">
        <f aca="false">COUNTIF(Intramuraal!$U:$U,$A78)</f>
        <v>0</v>
      </c>
      <c r="C78" s="29" t="n">
        <f aca="false">COUNTIF(GVS!$U:$U,$A78)</f>
        <v>27</v>
      </c>
      <c r="D78" s="29" t="n">
        <f aca="false">B78+C78</f>
        <v>27</v>
      </c>
    </row>
    <row r="79" customFormat="false" ht="15" hidden="false" customHeight="true" outlineLevel="0" collapsed="false">
      <c r="A79" s="24" t="s">
        <v>2691</v>
      </c>
      <c r="B79" s="29" t="n">
        <f aca="false">COUNTIF(Intramuraal!$U:$U,$A79)</f>
        <v>2</v>
      </c>
      <c r="C79" s="29" t="n">
        <f aca="false">COUNTIF(GVS!$U:$U,$A79)</f>
        <v>0</v>
      </c>
      <c r="D79" s="29" t="n">
        <f aca="false">B79+C79</f>
        <v>2</v>
      </c>
    </row>
    <row r="82" customFormat="false" ht="15" hidden="false" customHeight="true" outlineLevel="0" collapsed="false">
      <c r="A82" s="27" t="s">
        <v>12831</v>
      </c>
    </row>
    <row r="83" customFormat="false" ht="15" hidden="false" customHeight="true" outlineLevel="0" collapsed="false">
      <c r="A83" s="23" t="s">
        <v>12766</v>
      </c>
      <c r="B83" s="23" t="s">
        <v>5</v>
      </c>
      <c r="C83" s="23" t="s">
        <v>7</v>
      </c>
      <c r="D83" s="23" t="s">
        <v>12821</v>
      </c>
    </row>
    <row r="84" customFormat="false" ht="15" hidden="false" customHeight="true" outlineLevel="0" collapsed="false">
      <c r="A84" s="24" t="s">
        <v>148</v>
      </c>
      <c r="B84" s="29" t="n">
        <f aca="false">COUNTIFS(Argumenten!$G:$G,$A84,Argumenten!$C:$C,"Intramuraal")</f>
        <v>93</v>
      </c>
      <c r="C84" s="29" t="n">
        <f aca="false">COUNTIFS(Argumenten!$G:$G,$A84,Argumenten!$C:$C,"GVS")</f>
        <v>0</v>
      </c>
      <c r="D84" s="29" t="n">
        <f aca="false">B84+C84</f>
        <v>93</v>
      </c>
    </row>
    <row r="85" customFormat="false" ht="15" hidden="false" customHeight="true" outlineLevel="0" collapsed="false">
      <c r="A85" s="24" t="s">
        <v>1056</v>
      </c>
      <c r="B85" s="29" t="n">
        <f aca="false">COUNTIFS(Argumenten!$G:$G,$A85,Argumenten!$C:$C,"Intramuraal")</f>
        <v>11</v>
      </c>
      <c r="C85" s="29" t="n">
        <f aca="false">COUNTIFS(Argumenten!$G:$G,$A85,Argumenten!$C:$C,"GVS")</f>
        <v>0</v>
      </c>
      <c r="D85" s="29" t="n">
        <f aca="false">B85+C85</f>
        <v>11</v>
      </c>
    </row>
    <row r="86" customFormat="false" ht="15" hidden="false" customHeight="true" outlineLevel="0" collapsed="false">
      <c r="A86" s="24" t="s">
        <v>529</v>
      </c>
      <c r="B86" s="29" t="n">
        <f aca="false">COUNTIFS(Argumenten!$G:$G,$A86,Argumenten!$C:$C,"Intramuraal")</f>
        <v>62</v>
      </c>
      <c r="C86" s="29" t="n">
        <f aca="false">COUNTIFS(Argumenten!$G:$G,$A86,Argumenten!$C:$C,"GVS")</f>
        <v>0</v>
      </c>
      <c r="D86" s="29" t="n">
        <f aca="false">B86+C86</f>
        <v>62</v>
      </c>
    </row>
    <row r="87" customFormat="false" ht="15" hidden="false" customHeight="true" outlineLevel="0" collapsed="false">
      <c r="A87" s="24" t="s">
        <v>414</v>
      </c>
      <c r="B87" s="29" t="n">
        <f aca="false">COUNTIFS(Argumenten!$G:$G,$A87,Argumenten!$C:$C,"Intramuraal")</f>
        <v>18</v>
      </c>
      <c r="C87" s="29" t="n">
        <f aca="false">COUNTIFS(Argumenten!$G:$G,$A87,Argumenten!$C:$C,"GVS")</f>
        <v>0</v>
      </c>
      <c r="D87" s="29" t="n">
        <f aca="false">B87+C87</f>
        <v>18</v>
      </c>
    </row>
    <row r="88" customFormat="false" ht="15" hidden="false" customHeight="true" outlineLevel="0" collapsed="false">
      <c r="A88" s="24" t="s">
        <v>1917</v>
      </c>
      <c r="B88" s="29" t="n">
        <f aca="false">COUNTIFS(Argumenten!$G:$G,$A88,Argumenten!$C:$C,"Intramuraal")</f>
        <v>10</v>
      </c>
      <c r="C88" s="29" t="n">
        <f aca="false">COUNTIFS(Argumenten!$G:$G,$A88,Argumenten!$C:$C,"GVS")</f>
        <v>0</v>
      </c>
      <c r="D88" s="29" t="n">
        <f aca="false">B88+C88</f>
        <v>10</v>
      </c>
    </row>
    <row r="89" customFormat="false" ht="15" hidden="false" customHeight="true" outlineLevel="0" collapsed="false">
      <c r="A89" s="24" t="s">
        <v>617</v>
      </c>
      <c r="B89" s="29" t="n">
        <f aca="false">COUNTIFS(Argumenten!$G:$G,$A89,Argumenten!$C:$C,"Intramuraal")</f>
        <v>93</v>
      </c>
      <c r="C89" s="29" t="n">
        <f aca="false">COUNTIFS(Argumenten!$G:$G,$A89,Argumenten!$C:$C,"GVS")</f>
        <v>0</v>
      </c>
      <c r="D89" s="29" t="n">
        <f aca="false">B89+C89</f>
        <v>93</v>
      </c>
    </row>
    <row r="90" customFormat="false" ht="15" hidden="false" customHeight="true" outlineLevel="0" collapsed="false">
      <c r="A90" s="24" t="s">
        <v>209</v>
      </c>
      <c r="B90" s="29" t="n">
        <f aca="false">COUNTIFS(Argumenten!$G:$G,$A90,Argumenten!$C:$C,"Intramuraal")</f>
        <v>27</v>
      </c>
      <c r="C90" s="29" t="n">
        <f aca="false">COUNTIFS(Argumenten!$G:$G,$A90,Argumenten!$C:$C,"GVS")</f>
        <v>0</v>
      </c>
      <c r="D90" s="29" t="n">
        <f aca="false">B90+C90</f>
        <v>27</v>
      </c>
    </row>
    <row r="91" customFormat="false" ht="15" hidden="false" customHeight="true" outlineLevel="0" collapsed="false">
      <c r="A91" s="24" t="s">
        <v>364</v>
      </c>
      <c r="B91" s="29" t="n">
        <f aca="false">COUNTIFS(Argumenten!$G:$G,$A91,Argumenten!$C:$C,"Intramuraal")</f>
        <v>21</v>
      </c>
      <c r="C91" s="29" t="n">
        <f aca="false">COUNTIFS(Argumenten!$G:$G,$A91,Argumenten!$C:$C,"GVS")</f>
        <v>0</v>
      </c>
      <c r="D91" s="29" t="n">
        <f aca="false">B91+C91</f>
        <v>21</v>
      </c>
    </row>
    <row r="92" customFormat="false" ht="15" hidden="false" customHeight="true" outlineLevel="0" collapsed="false">
      <c r="A92" s="24" t="s">
        <v>1816</v>
      </c>
      <c r="B92" s="29" t="n">
        <f aca="false">COUNTIFS(Argumenten!$G:$G,$A92,Argumenten!$C:$C,"Intramuraal")</f>
        <v>7</v>
      </c>
      <c r="C92" s="29" t="n">
        <f aca="false">COUNTIFS(Argumenten!$G:$G,$A92,Argumenten!$C:$C,"GVS")</f>
        <v>0</v>
      </c>
      <c r="D92" s="29" t="n">
        <f aca="false">B92+C92</f>
        <v>7</v>
      </c>
    </row>
    <row r="93" customFormat="false" ht="15" hidden="false" customHeight="true" outlineLevel="0" collapsed="false">
      <c r="A93" s="24" t="s">
        <v>12797</v>
      </c>
      <c r="B93" s="29" t="n">
        <f aca="false">COUNTIFS(Argumenten!$G:$G,$A93,Argumenten!$C:$C,"Intramuraal")</f>
        <v>0</v>
      </c>
      <c r="C93" s="29" t="n">
        <f aca="false">COUNTIFS(Argumenten!$G:$G,$A93,Argumenten!$C:$C,"GVS")</f>
        <v>0</v>
      </c>
      <c r="D93" s="29" t="n">
        <f aca="false">B93+C93</f>
        <v>0</v>
      </c>
    </row>
    <row r="94" customFormat="false" ht="15" hidden="false" customHeight="true" outlineLevel="0" collapsed="false">
      <c r="A94" s="24" t="s">
        <v>225</v>
      </c>
      <c r="B94" s="29" t="n">
        <f aca="false">COUNTIFS(Argumenten!$G:$G,$A94,Argumenten!$C:$C,"Intramuraal")</f>
        <v>0</v>
      </c>
      <c r="C94" s="29" t="n">
        <f aca="false">COUNTIFS(Argumenten!$G:$G,$A94,Argumenten!$C:$C,"GVS")</f>
        <v>0</v>
      </c>
      <c r="D94" s="29" t="n">
        <f aca="false">B94+C94</f>
        <v>0</v>
      </c>
    </row>
    <row r="95" customFormat="false" ht="15" hidden="false" customHeight="true" outlineLevel="0" collapsed="false">
      <c r="A95" s="24" t="s">
        <v>12802</v>
      </c>
      <c r="B95" s="29" t="n">
        <f aca="false">COUNTIFS(Argumenten!$G:$G,$A95,Argumenten!$C:$C,"Intramuraal")</f>
        <v>0</v>
      </c>
      <c r="C95" s="29" t="n">
        <f aca="false">COUNTIFS(Argumenten!$G:$G,$A95,Argumenten!$C:$C,"GVS")</f>
        <v>0</v>
      </c>
      <c r="D95" s="29" t="n">
        <f aca="false">B95+C95</f>
        <v>0</v>
      </c>
    </row>
    <row r="96" customFormat="false" ht="15" hidden="false" customHeight="true" outlineLevel="0" collapsed="false">
      <c r="A96" s="24" t="s">
        <v>12805</v>
      </c>
      <c r="B96" s="29" t="n">
        <f aca="false">COUNTIFS(Argumenten!$G:$G,$A96,Argumenten!$C:$C,"Intramuraal")</f>
        <v>0</v>
      </c>
      <c r="C96" s="29" t="n">
        <f aca="false">COUNTIFS(Argumenten!$G:$G,$A96,Argumenten!$C:$C,"GVS")</f>
        <v>0</v>
      </c>
      <c r="D96" s="29" t="n">
        <f aca="false">B96+C96</f>
        <v>0</v>
      </c>
    </row>
    <row r="97" customFormat="false" ht="15" hidden="false" customHeight="true" outlineLevel="0" collapsed="false">
      <c r="A97" s="24" t="s">
        <v>991</v>
      </c>
      <c r="B97" s="29" t="n">
        <f aca="false">COUNTIFS(Argumenten!$G:$G,$A97,Argumenten!$C:$C,"Intramuraal")</f>
        <v>5</v>
      </c>
      <c r="C97" s="29" t="n">
        <f aca="false">COUNTIFS(Argumenten!$G:$G,$A97,Argumenten!$C:$C,"GVS")</f>
        <v>0</v>
      </c>
      <c r="D97" s="29" t="n">
        <f aca="false">B97+C97</f>
        <v>5</v>
      </c>
    </row>
    <row r="98" customFormat="false" ht="15" hidden="false" customHeight="true" outlineLevel="0" collapsed="false">
      <c r="A98" s="24" t="s">
        <v>939</v>
      </c>
      <c r="B98" s="29" t="n">
        <f aca="false">COUNTIFS(Argumenten!$G:$G,$A98,Argumenten!$C:$C,"Intramuraal")</f>
        <v>18</v>
      </c>
      <c r="C98" s="29" t="n">
        <f aca="false">COUNTIFS(Argumenten!$G:$G,$A98,Argumenten!$C:$C,"GVS")</f>
        <v>0</v>
      </c>
      <c r="D98" s="29" t="n">
        <f aca="false">B98+C98</f>
        <v>18</v>
      </c>
    </row>
    <row r="99" customFormat="false" ht="15" hidden="false" customHeight="true" outlineLevel="0" collapsed="false">
      <c r="A99" s="24" t="s">
        <v>586</v>
      </c>
      <c r="B99" s="29" t="n">
        <f aca="false">COUNTIFS(Argumenten!$G:$G,$A99,Argumenten!$C:$C,"Intramuraal")</f>
        <v>14</v>
      </c>
      <c r="C99" s="29" t="n">
        <f aca="false">COUNTIFS(Argumenten!$G:$G,$A99,Argumenten!$C:$C,"GVS")</f>
        <v>0</v>
      </c>
      <c r="D99" s="29" t="n">
        <f aca="false">B99+C99</f>
        <v>14</v>
      </c>
    </row>
    <row r="100" customFormat="false" ht="15" hidden="false" customHeight="true" outlineLevel="0" collapsed="false">
      <c r="A100" s="24" t="s">
        <v>201</v>
      </c>
      <c r="B100" s="29" t="n">
        <f aca="false">COUNTIFS(Argumenten!$G:$G,$A100,Argumenten!$C:$C,"Intramuraal")</f>
        <v>17</v>
      </c>
      <c r="C100" s="29" t="n">
        <f aca="false">COUNTIFS(Argumenten!$G:$G,$A100,Argumenten!$C:$C,"GVS")</f>
        <v>0</v>
      </c>
      <c r="D100" s="29" t="n">
        <f aca="false">B100+C100</f>
        <v>17</v>
      </c>
    </row>
    <row r="101" customFormat="false" ht="15" hidden="false" customHeight="true" outlineLevel="0" collapsed="false">
      <c r="A101" s="24" t="s">
        <v>139</v>
      </c>
      <c r="B101" s="29" t="n">
        <f aca="false">COUNTIFS(Argumenten!$G:$G,$A101,Argumenten!$C:$C,"Intramuraal")</f>
        <v>0</v>
      </c>
      <c r="C101" s="29" t="n">
        <f aca="false">COUNTIFS(Argumenten!$G:$G,$A101,Argumenten!$C:$C,"GVS")</f>
        <v>0</v>
      </c>
      <c r="D101" s="29" t="n">
        <f aca="false">B101+C101</f>
        <v>0</v>
      </c>
    </row>
    <row r="102" customFormat="false" ht="15" hidden="false" customHeight="true" outlineLevel="0" collapsed="false">
      <c r="A102" s="24" t="s">
        <v>128</v>
      </c>
      <c r="B102" s="29" t="n">
        <f aca="false">COUNTIFS(Argumenten!$G:$G,$A102,Argumenten!$C:$C,"Intramuraal")</f>
        <v>109</v>
      </c>
      <c r="C102" s="29" t="n">
        <f aca="false">COUNTIFS(Argumenten!$G:$G,$A102,Argumenten!$C:$C,"GVS")</f>
        <v>596</v>
      </c>
      <c r="D102" s="29" t="n">
        <f aca="false">B102+C102</f>
        <v>705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2026-09-21T11:13:44Z</dcterms:created>
  <dc:creator>openpyxl</dc:creator>
  <dc:description/>
  <dc:language>en-US</dc:language>
  <cp:lastModifiedBy>Bootsma, Bram</cp:lastModifiedBy>
  <dcterms:modified xsi:type="dcterms:W3CDTF">2026-09-25T11:25:06Z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