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AE6DDC0C-310B-4738-8315-005FDC9E6CBA}" xr6:coauthVersionLast="47" xr6:coauthVersionMax="47" xr10:uidLastSave="{00000000-0000-0000-0000-000000000000}"/>
  <bookViews>
    <workbookView xWindow="-108" yWindow="-108" windowWidth="23256" windowHeight="12576" xr2:uid="{00000000-000D-0000-FFFF-FFFF00000000}"/>
  </bookViews>
  <sheets>
    <sheet name="4 DÜĞÜM KISA DEVRE  P2" sheetId="2" r:id="rId1"/>
  </sheets>
  <externalReferences>
    <externalReference r:id="rId2"/>
  </externalReferences>
  <definedNames>
    <definedName name="DİRENÇ" localSheetId="0">'4 DÜĞÜM KISA DEVRE  P2'!$Z$14:$Z$26</definedName>
    <definedName name="KESİT" localSheetId="0">'4 DÜĞÜM KISA DEVRE  P2'!$Y$14:$Y$26</definedName>
    <definedName name="KESİT">'[1]3 DÜĞÜM KISA DEVRE'!$Y$14:$Y$26</definedName>
    <definedName name="X" localSheetId="0">'4 DÜĞÜM KISA DEVRE  P2'!$AB$14:$AB$26</definedName>
    <definedName name="_xlnm.Print_Area" localSheetId="0">'4 DÜĞÜM KISA DEVRE  P2'!$A$1:$S$122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89" i="2" l="1"/>
  <c r="E79" i="2"/>
  <c r="L80" i="2" s="1"/>
  <c r="J81" i="2" s="1"/>
  <c r="E74" i="2"/>
  <c r="L76" i="2" s="1"/>
  <c r="J77" i="2" s="1"/>
  <c r="E69" i="2"/>
  <c r="J70" i="2" s="1"/>
  <c r="G71" i="2" s="1"/>
  <c r="E65" i="2"/>
  <c r="L66" i="2" s="1"/>
  <c r="J67" i="2" s="1"/>
  <c r="F57" i="2"/>
  <c r="E62" i="2" s="1"/>
  <c r="G102" i="2" s="1"/>
  <c r="F53" i="2"/>
  <c r="F46" i="2"/>
  <c r="G50" i="2" s="1"/>
  <c r="F42" i="2"/>
  <c r="J50" i="2" s="1"/>
  <c r="F18" i="2"/>
  <c r="E33" i="2" s="1"/>
  <c r="E36" i="2" s="1"/>
  <c r="F60" i="2" l="1"/>
  <c r="H62" i="2" s="1"/>
  <c r="J102" i="2" s="1"/>
  <c r="L70" i="2"/>
  <c r="J71" i="2" s="1"/>
  <c r="J76" i="2"/>
  <c r="G77" i="2" s="1"/>
  <c r="J80" i="2"/>
  <c r="G81" i="2" s="1"/>
  <c r="J38" i="2"/>
  <c r="E37" i="2"/>
  <c r="G38" i="2" s="1"/>
  <c r="F49" i="2"/>
  <c r="J66" i="2"/>
  <c r="G67" i="2" s="1"/>
  <c r="G86" i="2" l="1"/>
  <c r="G103" i="2" s="1"/>
  <c r="G109" i="2" s="1"/>
  <c r="J86" i="2"/>
  <c r="J103" i="2" s="1"/>
  <c r="J109" i="2" s="1"/>
  <c r="G93" i="2" l="1"/>
  <c r="G96" i="2" s="1"/>
  <c r="C88" i="2"/>
  <c r="D90" i="2" s="1"/>
  <c r="G112" i="2"/>
  <c r="F117" i="2" s="1"/>
  <c r="G98" i="2" l="1"/>
</calcChain>
</file>

<file path=xl/sharedStrings.xml><?xml version="1.0" encoding="utf-8"?>
<sst xmlns="http://schemas.openxmlformats.org/spreadsheetml/2006/main" count="159" uniqueCount="100">
  <si>
    <t xml:space="preserve">154 kV </t>
  </si>
  <si>
    <t>3(1x400)-AL</t>
  </si>
  <si>
    <t>3/0AWG</t>
  </si>
  <si>
    <t>3(1x150)-AL</t>
  </si>
  <si>
    <t>F1</t>
  </si>
  <si>
    <t>F2</t>
  </si>
  <si>
    <r>
      <t>L</t>
    </r>
    <r>
      <rPr>
        <vertAlign val="subscript"/>
        <sz val="12"/>
        <color indexed="8"/>
        <rFont val="Arial Tur"/>
        <charset val="162"/>
      </rPr>
      <t>1</t>
    </r>
    <r>
      <rPr>
        <sz val="12"/>
        <color indexed="8"/>
        <rFont val="Arial Tur"/>
        <charset val="162"/>
      </rPr>
      <t>=</t>
    </r>
  </si>
  <si>
    <r>
      <t>L</t>
    </r>
    <r>
      <rPr>
        <vertAlign val="subscript"/>
        <sz val="12"/>
        <color indexed="8"/>
        <rFont val="Arial Tur"/>
        <charset val="162"/>
      </rPr>
      <t>2</t>
    </r>
    <r>
      <rPr>
        <sz val="12"/>
        <color indexed="8"/>
        <rFont val="Arial Tur"/>
        <charset val="162"/>
      </rPr>
      <t>=</t>
    </r>
  </si>
  <si>
    <r>
      <t>L</t>
    </r>
    <r>
      <rPr>
        <vertAlign val="subscript"/>
        <sz val="12"/>
        <color indexed="8"/>
        <rFont val="Arial Tur"/>
        <charset val="162"/>
      </rPr>
      <t>3</t>
    </r>
    <r>
      <rPr>
        <sz val="12"/>
        <color indexed="8"/>
        <rFont val="Arial Tur"/>
        <charset val="162"/>
      </rPr>
      <t>=</t>
    </r>
  </si>
  <si>
    <t>L4=</t>
  </si>
  <si>
    <t>kVA</t>
  </si>
  <si>
    <t>KESİT</t>
  </si>
  <si>
    <t>R</t>
  </si>
  <si>
    <t>X</t>
  </si>
  <si>
    <r>
      <t>Trafo Gücü………...........................................S</t>
    </r>
    <r>
      <rPr>
        <vertAlign val="subscript"/>
        <sz val="12"/>
        <color indexed="8"/>
        <rFont val="Arial Tur"/>
        <charset val="162"/>
      </rPr>
      <t>rQT</t>
    </r>
    <r>
      <rPr>
        <sz val="12"/>
        <color indexed="8"/>
        <rFont val="Arial Tur"/>
        <charset val="162"/>
      </rPr>
      <t xml:space="preserve"> =</t>
    </r>
  </si>
  <si>
    <t>MVA</t>
  </si>
  <si>
    <r>
      <t>XLPE</t>
    </r>
    <r>
      <rPr>
        <sz val="12"/>
        <color indexed="8"/>
        <rFont val="Arial Tur"/>
        <charset val="162"/>
      </rPr>
      <t xml:space="preserve"> ait R ve X Direnç Değerleri</t>
    </r>
  </si>
  <si>
    <t>Bakır</t>
  </si>
  <si>
    <t>(36 kV)</t>
  </si>
  <si>
    <t>3(1x95)-CU</t>
  </si>
  <si>
    <r>
      <t>Trafo Primer Gerilimi………………………........U</t>
    </r>
    <r>
      <rPr>
        <vertAlign val="subscript"/>
        <sz val="12"/>
        <color indexed="8"/>
        <rFont val="Arial Tur"/>
        <charset val="162"/>
      </rPr>
      <t>nQ</t>
    </r>
    <r>
      <rPr>
        <sz val="12"/>
        <color indexed="8"/>
        <rFont val="Arial Tur"/>
        <charset val="162"/>
      </rPr>
      <t xml:space="preserve">  =</t>
    </r>
  </si>
  <si>
    <t>kV</t>
  </si>
  <si>
    <t>Kesit</t>
  </si>
  <si>
    <t>3(1x50)-CU</t>
  </si>
  <si>
    <r>
      <t>Trafo Sekonder gerilimi……………………….Ur</t>
    </r>
    <r>
      <rPr>
        <vertAlign val="subscript"/>
        <sz val="12"/>
        <color indexed="8"/>
        <rFont val="Arial Tur"/>
        <charset val="162"/>
      </rPr>
      <t>QTLV</t>
    </r>
    <r>
      <rPr>
        <sz val="12"/>
        <color indexed="8"/>
        <rFont val="Arial Tur"/>
        <charset val="162"/>
      </rPr>
      <t>=</t>
    </r>
  </si>
  <si>
    <r>
      <t>mm</t>
    </r>
    <r>
      <rPr>
        <vertAlign val="superscript"/>
        <sz val="12"/>
        <color indexed="8"/>
        <rFont val="Arial Tur"/>
        <charset val="162"/>
      </rPr>
      <t>2</t>
    </r>
  </si>
  <si>
    <t>3(1x150)-CU</t>
  </si>
  <si>
    <t>Bara Kısa Devre Akımı……………………….……..Ik=</t>
  </si>
  <si>
    <t>kA</t>
  </si>
  <si>
    <t>3(1x185)-CU</t>
  </si>
  <si>
    <r>
      <t>Kısa Devre Gücü................................................S</t>
    </r>
    <r>
      <rPr>
        <vertAlign val="subscript"/>
        <sz val="12"/>
        <color indexed="8"/>
        <rFont val="Arial Tur"/>
        <charset val="162"/>
      </rPr>
      <t>k</t>
    </r>
    <r>
      <rPr>
        <sz val="12"/>
        <color indexed="8"/>
        <rFont val="Arial Tur"/>
        <charset val="162"/>
      </rPr>
      <t xml:space="preserve"> =</t>
    </r>
  </si>
  <si>
    <t>3(1x240)-CU</t>
  </si>
  <si>
    <r>
      <t>Bağıl Kısa Devre Gerilimi................................%U</t>
    </r>
    <r>
      <rPr>
        <vertAlign val="subscript"/>
        <sz val="12"/>
        <color indexed="8"/>
        <rFont val="Arial Tur"/>
        <charset val="162"/>
      </rPr>
      <t>k</t>
    </r>
    <r>
      <rPr>
        <sz val="12"/>
        <color indexed="8"/>
        <rFont val="Arial Tur"/>
        <charset val="162"/>
      </rPr>
      <t xml:space="preserve"> =</t>
    </r>
  </si>
  <si>
    <t>3(1x95)-AL</t>
  </si>
  <si>
    <r>
      <t>Bağıl Ohmik Kısa Devre Gerilimi.....................%U</t>
    </r>
    <r>
      <rPr>
        <vertAlign val="subscript"/>
        <sz val="12"/>
        <color indexed="8"/>
        <rFont val="Arial Tur"/>
        <charset val="162"/>
      </rPr>
      <t>r</t>
    </r>
    <r>
      <rPr>
        <sz val="12"/>
        <color indexed="8"/>
        <rFont val="Arial Tur"/>
        <charset val="162"/>
      </rPr>
      <t xml:space="preserve"> =</t>
    </r>
  </si>
  <si>
    <r>
      <t>Nominal Gerilim..................................................U</t>
    </r>
    <r>
      <rPr>
        <vertAlign val="subscript"/>
        <sz val="12"/>
        <color indexed="8"/>
        <rFont val="Arial Tur"/>
        <charset val="162"/>
      </rPr>
      <t>n</t>
    </r>
    <r>
      <rPr>
        <sz val="12"/>
        <color indexed="8"/>
        <rFont val="Arial Tur"/>
        <charset val="162"/>
      </rPr>
      <t xml:space="preserve"> =</t>
    </r>
  </si>
  <si>
    <t>3AWG3</t>
  </si>
  <si>
    <r>
      <t>Dağıtım Merkezi Trafo Gücü...........................S</t>
    </r>
    <r>
      <rPr>
        <vertAlign val="subscript"/>
        <sz val="12"/>
        <color indexed="8"/>
        <rFont val="Arial Tur"/>
        <charset val="162"/>
      </rPr>
      <t>rT1</t>
    </r>
    <r>
      <rPr>
        <sz val="12"/>
        <color indexed="8"/>
        <rFont val="Arial Tur"/>
        <charset val="162"/>
      </rPr>
      <t xml:space="preserve"> =</t>
    </r>
  </si>
  <si>
    <t>Aliminyum</t>
  </si>
  <si>
    <t>1/0AWG</t>
  </si>
  <si>
    <r>
      <t>Dağıtım Merkezi Trafo Primer Gerilimi......U</t>
    </r>
    <r>
      <rPr>
        <vertAlign val="subscript"/>
        <sz val="12"/>
        <color indexed="8"/>
        <rFont val="Arial Tur"/>
        <charset val="162"/>
      </rPr>
      <t>rT1HV</t>
    </r>
    <r>
      <rPr>
        <sz val="12"/>
        <color indexed="8"/>
        <rFont val="Arial Tur"/>
        <charset val="162"/>
      </rPr>
      <t xml:space="preserve">  =</t>
    </r>
  </si>
  <si>
    <r>
      <t>Dağıtım Trafosu Sekonder gerilimi..............U</t>
    </r>
    <r>
      <rPr>
        <vertAlign val="subscript"/>
        <sz val="12"/>
        <color indexed="8"/>
        <rFont val="Arial Tur"/>
        <charset val="162"/>
      </rPr>
      <t>rQTLV</t>
    </r>
    <r>
      <rPr>
        <sz val="12"/>
        <color indexed="8"/>
        <rFont val="Arial Tur"/>
        <charset val="162"/>
      </rPr>
      <t>=</t>
    </r>
  </si>
  <si>
    <r>
      <t>Bağıl Kısa Devre Gerilimi….........................%U</t>
    </r>
    <r>
      <rPr>
        <vertAlign val="subscript"/>
        <sz val="12"/>
        <color indexed="8"/>
        <rFont val="Arial Tur"/>
        <charset val="162"/>
      </rPr>
      <t>krT</t>
    </r>
    <r>
      <rPr>
        <sz val="12"/>
        <color indexed="8"/>
        <rFont val="Arial Tur"/>
        <charset val="162"/>
      </rPr>
      <t xml:space="preserve"> =</t>
    </r>
  </si>
  <si>
    <t>477 MCM</t>
  </si>
  <si>
    <t>Yükte Bakır Kaybı............................................PkrT =</t>
  </si>
  <si>
    <t>kW</t>
  </si>
  <si>
    <r>
      <t xml:space="preserve">                                                                             C</t>
    </r>
    <r>
      <rPr>
        <vertAlign val="subscript"/>
        <sz val="12"/>
        <color indexed="8"/>
        <rFont val="Arial Tur"/>
        <charset val="162"/>
      </rPr>
      <t>Q</t>
    </r>
    <r>
      <rPr>
        <sz val="12"/>
        <color indexed="8"/>
        <rFont val="Arial Tur"/>
        <charset val="162"/>
      </rPr>
      <t>=</t>
    </r>
  </si>
  <si>
    <t>34,5 kV ST-AL İLETKEN</t>
  </si>
  <si>
    <t>AWG   MCM</t>
  </si>
  <si>
    <t>Ro</t>
  </si>
  <si>
    <t>XL</t>
  </si>
  <si>
    <t>AKIM TAŞIMA</t>
  </si>
  <si>
    <t>5kV</t>
  </si>
  <si>
    <t>10kV</t>
  </si>
  <si>
    <t>35kV</t>
  </si>
  <si>
    <t>-</t>
  </si>
  <si>
    <r>
      <t>X</t>
    </r>
    <r>
      <rPr>
        <vertAlign val="subscript"/>
        <sz val="12"/>
        <color indexed="8"/>
        <rFont val="Times New Roman"/>
        <family val="1"/>
        <charset val="162"/>
      </rPr>
      <t>Qt</t>
    </r>
    <r>
      <rPr>
        <sz val="12"/>
        <color indexed="8"/>
        <rFont val="Times New Roman"/>
        <family val="1"/>
        <charset val="162"/>
      </rPr>
      <t>=0,995Z</t>
    </r>
    <r>
      <rPr>
        <vertAlign val="subscript"/>
        <sz val="12"/>
        <color indexed="8"/>
        <rFont val="Times New Roman"/>
        <family val="1"/>
        <charset val="162"/>
      </rPr>
      <t>Qt</t>
    </r>
    <r>
      <rPr>
        <sz val="12"/>
        <color indexed="8"/>
        <rFont val="Times New Roman"/>
        <family val="1"/>
        <charset val="162"/>
      </rPr>
      <t>=</t>
    </r>
  </si>
  <si>
    <r>
      <t>R</t>
    </r>
    <r>
      <rPr>
        <vertAlign val="subscript"/>
        <sz val="12"/>
        <color indexed="8"/>
        <rFont val="Times New Roman"/>
        <family val="1"/>
        <charset val="162"/>
      </rPr>
      <t>Qt</t>
    </r>
    <r>
      <rPr>
        <sz val="12"/>
        <color indexed="8"/>
        <rFont val="Times New Roman"/>
        <family val="1"/>
        <charset val="162"/>
      </rPr>
      <t>=0,1X</t>
    </r>
    <r>
      <rPr>
        <vertAlign val="subscript"/>
        <sz val="12"/>
        <color indexed="8"/>
        <rFont val="Times New Roman"/>
        <family val="1"/>
        <charset val="162"/>
      </rPr>
      <t>Qt</t>
    </r>
    <r>
      <rPr>
        <sz val="12"/>
        <color indexed="8"/>
        <rFont val="Times New Roman"/>
        <family val="1"/>
        <charset val="162"/>
      </rPr>
      <t>=</t>
    </r>
  </si>
  <si>
    <r>
      <t>Z</t>
    </r>
    <r>
      <rPr>
        <vertAlign val="subscript"/>
        <sz val="12"/>
        <color indexed="8"/>
        <rFont val="Arial Tur"/>
        <charset val="162"/>
      </rPr>
      <t>Qt</t>
    </r>
    <r>
      <rPr>
        <sz val="12"/>
        <color indexed="8"/>
        <rFont val="Arial Tur"/>
        <charset val="162"/>
      </rPr>
      <t>=</t>
    </r>
  </si>
  <si>
    <t>+</t>
  </si>
  <si>
    <t>j</t>
  </si>
  <si>
    <t>İndirici transformatör QT:</t>
  </si>
  <si>
    <r>
      <t>Z</t>
    </r>
    <r>
      <rPr>
        <vertAlign val="subscript"/>
        <sz val="12"/>
        <color indexed="8"/>
        <rFont val="Arial Tur"/>
        <charset val="162"/>
      </rPr>
      <t>QTLV</t>
    </r>
    <r>
      <rPr>
        <sz val="12"/>
        <color indexed="8"/>
        <rFont val="Arial Tur"/>
        <family val="2"/>
        <charset val="162"/>
      </rPr>
      <t>=</t>
    </r>
  </si>
  <si>
    <t>Transformatör TR:</t>
  </si>
  <si>
    <r>
      <t>Z</t>
    </r>
    <r>
      <rPr>
        <vertAlign val="subscript"/>
        <sz val="12"/>
        <color indexed="8"/>
        <rFont val="Arial Tur"/>
        <charset val="162"/>
      </rPr>
      <t>T1LV</t>
    </r>
    <r>
      <rPr>
        <sz val="12"/>
        <color indexed="8"/>
        <rFont val="Arial Tur"/>
        <charset val="162"/>
      </rPr>
      <t>=</t>
    </r>
  </si>
  <si>
    <t>Hatlar (Kablolar):</t>
  </si>
  <si>
    <t>Kablo L1:</t>
  </si>
  <si>
    <r>
      <t>R</t>
    </r>
    <r>
      <rPr>
        <vertAlign val="subscript"/>
        <sz val="12"/>
        <color indexed="8"/>
        <rFont val="Arial Tur"/>
        <charset val="162"/>
      </rPr>
      <t>L1</t>
    </r>
    <r>
      <rPr>
        <sz val="12"/>
        <color indexed="8"/>
        <rFont val="Arial Tur"/>
        <charset val="162"/>
      </rPr>
      <t>=</t>
    </r>
  </si>
  <si>
    <r>
      <t>X</t>
    </r>
    <r>
      <rPr>
        <vertAlign val="subscript"/>
        <sz val="12"/>
        <color indexed="8"/>
        <rFont val="Arial Tur"/>
        <charset val="162"/>
      </rPr>
      <t>L1</t>
    </r>
    <r>
      <rPr>
        <sz val="12"/>
        <color indexed="8"/>
        <rFont val="Arial Tur"/>
        <charset val="162"/>
      </rPr>
      <t>=</t>
    </r>
  </si>
  <si>
    <t>Kablo L2:</t>
  </si>
  <si>
    <r>
      <t>R</t>
    </r>
    <r>
      <rPr>
        <vertAlign val="subscript"/>
        <sz val="12"/>
        <color indexed="8"/>
        <rFont val="Arial Tur"/>
        <charset val="162"/>
      </rPr>
      <t>L2</t>
    </r>
    <r>
      <rPr>
        <sz val="12"/>
        <color indexed="8"/>
        <rFont val="Arial Tur"/>
        <charset val="162"/>
      </rPr>
      <t>=</t>
    </r>
  </si>
  <si>
    <r>
      <t>X</t>
    </r>
    <r>
      <rPr>
        <vertAlign val="subscript"/>
        <sz val="12"/>
        <color indexed="8"/>
        <rFont val="Arial Tur"/>
        <charset val="162"/>
      </rPr>
      <t>L2</t>
    </r>
    <r>
      <rPr>
        <sz val="12"/>
        <color indexed="8"/>
        <rFont val="Arial Tur"/>
        <charset val="162"/>
      </rPr>
      <t>=</t>
    </r>
  </si>
  <si>
    <t>Kablo L3:</t>
  </si>
  <si>
    <r>
      <t>R</t>
    </r>
    <r>
      <rPr>
        <vertAlign val="subscript"/>
        <sz val="12"/>
        <color indexed="8"/>
        <rFont val="Arial Tur"/>
        <charset val="162"/>
      </rPr>
      <t>L3</t>
    </r>
    <r>
      <rPr>
        <sz val="12"/>
        <color indexed="8"/>
        <rFont val="Arial Tur"/>
        <charset val="162"/>
      </rPr>
      <t>=</t>
    </r>
  </si>
  <si>
    <r>
      <t>X</t>
    </r>
    <r>
      <rPr>
        <vertAlign val="subscript"/>
        <sz val="12"/>
        <color indexed="8"/>
        <rFont val="Arial Tur"/>
        <charset val="162"/>
      </rPr>
      <t>L3</t>
    </r>
    <r>
      <rPr>
        <sz val="12"/>
        <color indexed="8"/>
        <rFont val="Arial Tur"/>
        <charset val="162"/>
      </rPr>
      <t>=</t>
    </r>
  </si>
  <si>
    <t>Kablo L4:</t>
  </si>
  <si>
    <r>
      <t>R</t>
    </r>
    <r>
      <rPr>
        <vertAlign val="subscript"/>
        <sz val="12"/>
        <color indexed="8"/>
        <rFont val="Arial Tur"/>
        <charset val="162"/>
      </rPr>
      <t>L4</t>
    </r>
    <r>
      <rPr>
        <sz val="12"/>
        <color indexed="8"/>
        <rFont val="Arial Tur"/>
        <charset val="162"/>
      </rPr>
      <t>=</t>
    </r>
  </si>
  <si>
    <r>
      <t>X</t>
    </r>
    <r>
      <rPr>
        <vertAlign val="subscript"/>
        <sz val="12"/>
        <color indexed="8"/>
        <rFont val="Arial Tur"/>
        <charset val="162"/>
      </rPr>
      <t>L4</t>
    </r>
    <r>
      <rPr>
        <sz val="12"/>
        <color indexed="8"/>
        <rFont val="Arial Tur"/>
        <charset val="162"/>
      </rPr>
      <t>=</t>
    </r>
  </si>
  <si>
    <t xml:space="preserve">F1 Noktasına kadar toplam empedans değeri          </t>
  </si>
  <si>
    <t xml:space="preserve">   ZF1=</t>
  </si>
  <si>
    <r>
      <t>Z</t>
    </r>
    <r>
      <rPr>
        <vertAlign val="subscript"/>
        <sz val="12"/>
        <color indexed="8"/>
        <rFont val="Arial Tur"/>
        <charset val="162"/>
      </rPr>
      <t>F1</t>
    </r>
    <r>
      <rPr>
        <sz val="12"/>
        <color indexed="8"/>
        <rFont val="Arial Tur"/>
        <family val="2"/>
        <charset val="162"/>
      </rPr>
      <t>=</t>
    </r>
  </si>
  <si>
    <t>C=</t>
  </si>
  <si>
    <t>ip darbe kısadevre akımının hesabı için ayıt  ye göre, yaklaşık olan yöntem :</t>
  </si>
  <si>
    <r>
      <t>Z</t>
    </r>
    <r>
      <rPr>
        <vertAlign val="subscript"/>
        <sz val="12"/>
        <color indexed="8"/>
        <rFont val="Arial Tur"/>
        <charset val="162"/>
      </rPr>
      <t>F1</t>
    </r>
    <r>
      <rPr>
        <sz val="12"/>
        <color indexed="8"/>
        <rFont val="Arial Tur"/>
        <family val="2"/>
        <charset val="162"/>
      </rPr>
      <t xml:space="preserve"> kısadevre yolunun empedansından…..….....R</t>
    </r>
    <r>
      <rPr>
        <vertAlign val="subscript"/>
        <sz val="12"/>
        <color indexed="8"/>
        <rFont val="Arial Tur"/>
        <charset val="162"/>
      </rPr>
      <t>F1</t>
    </r>
    <r>
      <rPr>
        <sz val="12"/>
        <color indexed="8"/>
        <rFont val="Arial Tur"/>
        <family val="2"/>
        <charset val="162"/>
      </rPr>
      <t>/X</t>
    </r>
    <r>
      <rPr>
        <vertAlign val="subscript"/>
        <sz val="12"/>
        <color indexed="8"/>
        <rFont val="Arial Tur"/>
        <charset val="162"/>
      </rPr>
      <t>F1</t>
    </r>
    <r>
      <rPr>
        <sz val="12"/>
        <color indexed="8"/>
        <rFont val="Arial Tur"/>
        <family val="2"/>
        <charset val="162"/>
      </rPr>
      <t xml:space="preserve"> =</t>
    </r>
  </si>
  <si>
    <t>oranı bulunur  k için verilen bağıntıdan:</t>
  </si>
  <si>
    <r>
      <t xml:space="preserve"> k</t>
    </r>
    <r>
      <rPr>
        <vertAlign val="subscript"/>
        <sz val="12"/>
        <color indexed="8"/>
        <rFont val="Times New Roman"/>
        <family val="1"/>
        <charset val="162"/>
      </rPr>
      <t>Q,F1</t>
    </r>
    <r>
      <rPr>
        <sz val="12"/>
        <color indexed="8"/>
        <rFont val="Times New Roman"/>
        <family val="1"/>
        <charset val="162"/>
      </rPr>
      <t>=</t>
    </r>
  </si>
  <si>
    <t>kA    &lt;  16 kA</t>
  </si>
  <si>
    <t>F2 kısadevre yeri:</t>
  </si>
  <si>
    <t>F2 kısadevre yerinde kısadevre yollarının empedansları:</t>
  </si>
  <si>
    <r>
      <t>Z</t>
    </r>
    <r>
      <rPr>
        <vertAlign val="subscript"/>
        <sz val="12"/>
        <color indexed="8"/>
        <rFont val="Arial Tur"/>
        <charset val="162"/>
      </rPr>
      <t>T1LV</t>
    </r>
    <r>
      <rPr>
        <sz val="12"/>
        <color indexed="8"/>
        <rFont val="Arial Tur"/>
        <family val="2"/>
        <charset val="162"/>
      </rPr>
      <t>=</t>
    </r>
  </si>
  <si>
    <r>
      <t>Z</t>
    </r>
    <r>
      <rPr>
        <vertAlign val="subscript"/>
        <sz val="12"/>
        <color indexed="8"/>
        <rFont val="Arial Tur"/>
        <charset val="162"/>
      </rPr>
      <t>F2</t>
    </r>
    <r>
      <rPr>
        <sz val="12"/>
        <color indexed="8"/>
        <rFont val="Arial Tur"/>
        <charset val="162"/>
      </rPr>
      <t>=</t>
    </r>
  </si>
  <si>
    <t xml:space="preserve">  en büyük başlangıç simetrik kısadevre akımı c=1,1  için:</t>
  </si>
  <si>
    <t>kA   &lt;    40 kA</t>
  </si>
  <si>
    <t>31.5/0.4kV</t>
  </si>
  <si>
    <t>YATAĞAN DM</t>
  </si>
  <si>
    <t xml:space="preserve">ÇAYBOYU DM </t>
  </si>
  <si>
    <t>ÇAYBOYU ORTA MAH. TR5-D</t>
  </si>
  <si>
    <t>YATAĞAN TM</t>
  </si>
  <si>
    <t>YEŞİLKÖY MAH. YENİ TR-2</t>
  </si>
  <si>
    <t>48-74-F-05 - KAVAKLIDERE - YEŞİLKÖY MAH. YG AG ŞEBEKE TESİSİ  /  YEŞİLKÖY MAH. YENİ TR-2 KISA DEVRE HESABI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</si>
</sst>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
  </numFmts>
  <fonts count="25" x14ac:knownFonts="1">
    <font>
      <sz val="11"/>
      <color theme="1"/>
      <name val="Calibri"/>
      <family val="2"/>
      <scheme val="minor"/>
    </font>
    <font>
      <b/>
      <sz val="11"/>
      <color theme="1"/>
      <name val="Calibri"/>
      <family val="2"/>
      <charset val="162"/>
      <scheme val="minor"/>
    </font>
    <font>
      <sz val="10"/>
      <name val="Arial Tur"/>
      <charset val="162"/>
    </font>
    <font>
      <b/>
      <sz val="12"/>
      <color theme="1"/>
      <name val="Arial Tur"/>
      <charset val="162"/>
    </font>
    <font>
      <sz val="10"/>
      <color theme="1"/>
      <name val="Arial Tur"/>
      <charset val="162"/>
    </font>
    <font>
      <sz val="12"/>
      <color theme="1"/>
      <name val="Arial Tur"/>
      <charset val="162"/>
    </font>
    <font>
      <b/>
      <sz val="12"/>
      <color theme="1"/>
      <name val="Arial Tur"/>
    </font>
    <font>
      <sz val="14"/>
      <color theme="1"/>
      <name val="Arial Tur"/>
      <charset val="162"/>
    </font>
    <font>
      <b/>
      <sz val="10"/>
      <color theme="1"/>
      <name val="Arial Tur"/>
      <charset val="162"/>
    </font>
    <font>
      <vertAlign val="subscript"/>
      <sz val="12"/>
      <color indexed="8"/>
      <name val="Arial Tur"/>
      <charset val="162"/>
    </font>
    <font>
      <sz val="12"/>
      <color indexed="8"/>
      <name val="Arial Tur"/>
      <charset val="162"/>
    </font>
    <font>
      <b/>
      <u/>
      <sz val="12"/>
      <color theme="1"/>
      <name val="Arial Tur"/>
      <charset val="162"/>
    </font>
    <font>
      <vertAlign val="superscript"/>
      <sz val="12"/>
      <color indexed="8"/>
      <name val="Arial Tur"/>
      <charset val="162"/>
    </font>
    <font>
      <b/>
      <sz val="10"/>
      <color theme="1"/>
      <name val="Calibri"/>
      <family val="2"/>
      <charset val="162"/>
      <scheme val="minor"/>
    </font>
    <font>
      <sz val="12"/>
      <color theme="1"/>
      <name val="Times New Roman"/>
      <family val="1"/>
      <charset val="162"/>
    </font>
    <font>
      <vertAlign val="subscript"/>
      <sz val="12"/>
      <color indexed="8"/>
      <name val="Times New Roman"/>
      <family val="1"/>
      <charset val="162"/>
    </font>
    <font>
      <sz val="12"/>
      <color indexed="8"/>
      <name val="Times New Roman"/>
      <family val="1"/>
      <charset val="162"/>
    </font>
    <font>
      <sz val="12"/>
      <color theme="1"/>
      <name val="Arial Tur"/>
      <family val="2"/>
      <charset val="162"/>
    </font>
    <font>
      <sz val="11"/>
      <color theme="1"/>
      <name val="Arial Tur"/>
      <family val="2"/>
      <charset val="162"/>
    </font>
    <font>
      <sz val="12"/>
      <color indexed="8"/>
      <name val="Arial Tur"/>
      <family val="2"/>
      <charset val="162"/>
    </font>
    <font>
      <sz val="12"/>
      <color theme="1"/>
      <name val="Arial"/>
      <family val="2"/>
      <charset val="162"/>
    </font>
    <font>
      <i/>
      <sz val="12"/>
      <color theme="1"/>
      <name val="Symbol"/>
      <family val="1"/>
      <charset val="2"/>
    </font>
    <font>
      <sz val="10"/>
      <name val="Arial"/>
      <family val="2"/>
      <charset val="162"/>
    </font>
    <font>
      <sz val="9"/>
      <color theme="1"/>
      <name val="Times New Roman"/>
      <family val="1"/>
      <charset val="162"/>
    </font>
    <font>
      <i/>
      <sz val="12"/>
      <color theme="1"/>
      <name val="Times New Roman"/>
      <family val="1"/>
      <charset val="16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4">
    <xf numFmtId="0" fontId="0" fillId="0" borderId="0"/>
    <xf numFmtId="0" fontId="2" fillId="0" borderId="0"/>
    <xf numFmtId="9" fontId="2" fillId="0" borderId="0" applyFont="0" applyFill="0" applyBorder="0" applyAlignment="0" applyProtection="0"/>
    <xf numFmtId="0" fontId="22" fillId="0" borderId="0"/>
  </cellStyleXfs>
  <cellXfs count="114">
    <xf numFmtId="0" fontId="0" fillId="0" borderId="0" xfId="0"/>
    <xf numFmtId="0" fontId="4" fillId="0" borderId="0" xfId="1" applyFont="1" applyFill="1"/>
    <xf numFmtId="0" fontId="3" fillId="0" borderId="0" xfId="1" applyFont="1" applyFill="1" applyAlignment="1"/>
    <xf numFmtId="0" fontId="5" fillId="0" borderId="0" xfId="1" applyFont="1" applyFill="1"/>
    <xf numFmtId="0" fontId="5" fillId="0" borderId="0" xfId="1" applyFont="1" applyFill="1" applyAlignment="1">
      <alignment horizontal="center"/>
    </xf>
    <xf numFmtId="1" fontId="5" fillId="0" borderId="0" xfId="1" applyNumberFormat="1" applyFont="1" applyFill="1" applyAlignment="1">
      <alignment horizontal="center"/>
    </xf>
    <xf numFmtId="0" fontId="5" fillId="0" borderId="0" xfId="1" applyFont="1" applyFill="1" applyAlignment="1">
      <alignment horizontal="left"/>
    </xf>
    <xf numFmtId="0" fontId="5" fillId="0" borderId="0" xfId="1" applyFont="1" applyFill="1" applyAlignment="1">
      <alignment horizontal="center" vertical="center" wrapText="1"/>
    </xf>
    <xf numFmtId="0" fontId="4" fillId="0" borderId="0" xfId="1" quotePrefix="1" applyFont="1" applyFill="1" applyAlignment="1">
      <alignment vertical="center" wrapText="1"/>
    </xf>
    <xf numFmtId="0" fontId="6" fillId="0" borderId="0" xfId="1" applyFont="1" applyFill="1" applyAlignment="1">
      <alignment horizontal="left" readingOrder="1"/>
    </xf>
    <xf numFmtId="0" fontId="5" fillId="0" borderId="0" xfId="1" quotePrefix="1" applyFont="1" applyFill="1" applyAlignment="1">
      <alignment horizontal="center"/>
    </xf>
    <xf numFmtId="0" fontId="4" fillId="0" borderId="0" xfId="1" applyFont="1" applyFill="1" applyAlignment="1">
      <alignment vertical="center" wrapText="1"/>
    </xf>
    <xf numFmtId="0" fontId="5" fillId="0" borderId="0" xfId="1" quotePrefix="1" applyFont="1" applyFill="1" applyAlignment="1">
      <alignment horizontal="left" vertical="top"/>
    </xf>
    <xf numFmtId="0" fontId="4" fillId="0" borderId="0" xfId="1" applyFont="1" applyFill="1" applyAlignment="1">
      <alignment horizontal="center"/>
    </xf>
    <xf numFmtId="0" fontId="3" fillId="0" borderId="0" xfId="1" quotePrefix="1" applyFont="1" applyFill="1" applyAlignment="1">
      <alignment horizontal="center"/>
    </xf>
    <xf numFmtId="1" fontId="4" fillId="0" borderId="0" xfId="1" applyNumberFormat="1" applyFont="1" applyFill="1" applyAlignment="1">
      <alignment horizontal="center"/>
    </xf>
    <xf numFmtId="0" fontId="3" fillId="0" borderId="0" xfId="1" applyFont="1" applyFill="1" applyAlignment="1">
      <alignment horizontal="center"/>
    </xf>
    <xf numFmtId="0" fontId="3" fillId="0" borderId="0" xfId="1" applyFont="1" applyFill="1"/>
    <xf numFmtId="0" fontId="3" fillId="0" borderId="0" xfId="1" applyFont="1" applyFill="1" applyAlignment="1">
      <alignment horizontal="right"/>
    </xf>
    <xf numFmtId="0" fontId="8" fillId="0" borderId="0" xfId="1" applyFont="1" applyFill="1"/>
    <xf numFmtId="0" fontId="8" fillId="0" borderId="0" xfId="1" applyFont="1" applyFill="1" applyAlignment="1">
      <alignment vertical="center" wrapText="1"/>
    </xf>
    <xf numFmtId="0" fontId="5" fillId="0" borderId="0" xfId="1" applyFont="1" applyFill="1" applyAlignment="1">
      <alignment horizontal="right"/>
    </xf>
    <xf numFmtId="0" fontId="5" fillId="0" borderId="0" xfId="1" quotePrefix="1" applyFont="1" applyFill="1" applyAlignment="1">
      <alignment horizontal="left"/>
    </xf>
    <xf numFmtId="0" fontId="5" fillId="0" borderId="0" xfId="1" quotePrefix="1" applyFont="1" applyFill="1" applyAlignment="1">
      <alignment horizontal="right"/>
    </xf>
    <xf numFmtId="0" fontId="5" fillId="0" borderId="0" xfId="1" applyFont="1" applyFill="1" applyAlignment="1">
      <alignment horizontal="center"/>
    </xf>
    <xf numFmtId="1" fontId="5" fillId="0" borderId="0" xfId="1" applyNumberFormat="1" applyFont="1" applyFill="1" applyBorder="1" applyAlignment="1">
      <alignment horizontal="center"/>
    </xf>
    <xf numFmtId="0" fontId="3" fillId="0" borderId="1" xfId="1" applyFont="1" applyFill="1" applyBorder="1" applyAlignment="1">
      <alignment horizontal="left"/>
    </xf>
    <xf numFmtId="0" fontId="4" fillId="0" borderId="2" xfId="1" applyFont="1" applyFill="1" applyBorder="1" applyAlignment="1">
      <alignment horizontal="center"/>
    </xf>
    <xf numFmtId="0" fontId="5" fillId="0" borderId="2" xfId="1" applyFont="1" applyFill="1" applyBorder="1"/>
    <xf numFmtId="0" fontId="3" fillId="0" borderId="2" xfId="1" applyFont="1" applyFill="1" applyBorder="1" applyAlignment="1">
      <alignment horizontal="center"/>
    </xf>
    <xf numFmtId="0" fontId="5" fillId="0" borderId="3" xfId="1" applyFont="1" applyFill="1" applyBorder="1"/>
    <xf numFmtId="0" fontId="5" fillId="0" borderId="4" xfId="1" applyFont="1" applyFill="1" applyBorder="1" applyAlignment="1">
      <alignment horizontal="center"/>
    </xf>
    <xf numFmtId="0" fontId="5" fillId="0" borderId="4" xfId="1" applyFont="1" applyFill="1" applyBorder="1" applyAlignment="1"/>
    <xf numFmtId="2" fontId="5" fillId="0" borderId="4" xfId="1" applyNumberFormat="1" applyFont="1" applyFill="1" applyBorder="1" applyAlignment="1">
      <alignment horizontal="center"/>
    </xf>
    <xf numFmtId="0" fontId="11" fillId="0" borderId="5" xfId="1" applyFont="1" applyFill="1" applyBorder="1" applyAlignment="1">
      <alignment horizontal="center"/>
    </xf>
    <xf numFmtId="0" fontId="11" fillId="0" borderId="4" xfId="1" applyFont="1" applyFill="1" applyBorder="1" applyAlignment="1">
      <alignment horizontal="center"/>
    </xf>
    <xf numFmtId="164" fontId="5" fillId="0" borderId="4" xfId="1" applyNumberFormat="1" applyFont="1" applyFill="1" applyBorder="1" applyAlignment="1">
      <alignment horizontal="center"/>
    </xf>
    <xf numFmtId="1" fontId="3" fillId="0" borderId="0" xfId="1" applyNumberFormat="1" applyFont="1" applyFill="1" applyAlignment="1">
      <alignment horizontal="center"/>
    </xf>
    <xf numFmtId="2" fontId="5" fillId="0" borderId="0" xfId="1" applyNumberFormat="1" applyFont="1" applyFill="1" applyAlignment="1">
      <alignment horizontal="center"/>
    </xf>
    <xf numFmtId="0" fontId="3" fillId="0" borderId="0" xfId="1" quotePrefix="1" applyFont="1" applyFill="1" applyAlignment="1"/>
    <xf numFmtId="0" fontId="1" fillId="0" borderId="4" xfId="1" applyFont="1" applyFill="1" applyBorder="1" applyAlignment="1">
      <alignment horizontal="center" vertical="center"/>
    </xf>
    <xf numFmtId="0" fontId="13" fillId="0" borderId="4" xfId="1" applyFont="1" applyFill="1" applyBorder="1" applyAlignment="1">
      <alignment horizontal="center" vertical="center"/>
    </xf>
    <xf numFmtId="164" fontId="13" fillId="0" borderId="4" xfId="1" applyNumberFormat="1" applyFont="1" applyFill="1" applyBorder="1" applyAlignment="1">
      <alignment horizontal="center" vertical="center" wrapText="1"/>
    </xf>
    <xf numFmtId="0" fontId="5" fillId="0" borderId="0" xfId="1" applyNumberFormat="1" applyFont="1" applyFill="1" applyAlignment="1">
      <alignment horizontal="center"/>
    </xf>
    <xf numFmtId="0" fontId="8" fillId="0" borderId="4" xfId="1" applyFont="1" applyFill="1" applyBorder="1" applyAlignment="1">
      <alignment horizontal="center" vertical="center"/>
    </xf>
    <xf numFmtId="1" fontId="1" fillId="0" borderId="4" xfId="1" applyNumberFormat="1" applyFont="1" applyFill="1" applyBorder="1" applyAlignment="1">
      <alignment horizontal="center" vertical="center"/>
    </xf>
    <xf numFmtId="165" fontId="3" fillId="0" borderId="0" xfId="1" applyNumberFormat="1" applyFont="1" applyFill="1" applyAlignment="1">
      <alignment horizontal="left" vertical="center"/>
    </xf>
    <xf numFmtId="0" fontId="14" fillId="0" borderId="0" xfId="1" applyFont="1" applyFill="1" applyAlignment="1">
      <alignment horizontal="center"/>
    </xf>
    <xf numFmtId="0" fontId="14" fillId="0" borderId="0" xfId="1" applyFont="1" applyFill="1" applyAlignment="1">
      <alignment horizontal="right"/>
    </xf>
    <xf numFmtId="49" fontId="5" fillId="0" borderId="0" xfId="1" applyNumberFormat="1" applyFont="1" applyFill="1"/>
    <xf numFmtId="2" fontId="5" fillId="0" borderId="0" xfId="1" applyNumberFormat="1" applyFont="1" applyFill="1" applyAlignment="1">
      <alignment horizontal="right"/>
    </xf>
    <xf numFmtId="0" fontId="17" fillId="0" borderId="0" xfId="1" applyFont="1" applyFill="1" applyAlignment="1">
      <alignment horizontal="center"/>
    </xf>
    <xf numFmtId="0" fontId="17" fillId="0" borderId="0" xfId="1" applyFont="1" applyFill="1" applyAlignment="1">
      <alignment horizontal="right"/>
    </xf>
    <xf numFmtId="0" fontId="18" fillId="0" borderId="0" xfId="1" applyFont="1" applyFill="1"/>
    <xf numFmtId="0" fontId="17" fillId="0" borderId="0" xfId="1" applyFont="1" applyFill="1"/>
    <xf numFmtId="1" fontId="17" fillId="0" borderId="0" xfId="1" applyNumberFormat="1" applyFont="1" applyFill="1" applyAlignment="1">
      <alignment horizontal="center"/>
    </xf>
    <xf numFmtId="0" fontId="17" fillId="0" borderId="0" xfId="1" applyFont="1" applyFill="1" applyAlignment="1">
      <alignment horizontal="left"/>
    </xf>
    <xf numFmtId="0" fontId="5" fillId="0" borderId="0" xfId="1" applyFont="1" applyFill="1" applyAlignment="1">
      <alignment wrapText="1"/>
    </xf>
    <xf numFmtId="0" fontId="17" fillId="0" borderId="0" xfId="1" applyFont="1" applyFill="1" applyAlignment="1">
      <alignment vertical="center"/>
    </xf>
    <xf numFmtId="0" fontId="5" fillId="0" borderId="0" xfId="1" applyFont="1" applyFill="1" applyAlignment="1">
      <alignment vertical="center"/>
    </xf>
    <xf numFmtId="0" fontId="17" fillId="0" borderId="0" xfId="1" applyFont="1" applyFill="1" applyAlignment="1">
      <alignment horizontal="center" vertical="center"/>
    </xf>
    <xf numFmtId="1" fontId="17" fillId="0" borderId="0" xfId="1" applyNumberFormat="1" applyFont="1" applyFill="1" applyAlignment="1">
      <alignment horizontal="center" vertical="center"/>
    </xf>
    <xf numFmtId="0" fontId="18" fillId="0" borderId="0" xfId="1" applyFont="1" applyFill="1" applyAlignment="1">
      <alignment vertical="center"/>
    </xf>
    <xf numFmtId="4" fontId="17" fillId="0" borderId="0" xfId="1" applyNumberFormat="1" applyFont="1" applyFill="1" applyAlignment="1">
      <alignment horizontal="center" vertical="center"/>
    </xf>
    <xf numFmtId="0" fontId="17" fillId="0" borderId="0" xfId="1" applyFont="1" applyFill="1" applyAlignment="1">
      <alignment horizontal="right" vertical="center"/>
    </xf>
    <xf numFmtId="0" fontId="14" fillId="0" borderId="0" xfId="1" applyFont="1" applyFill="1"/>
    <xf numFmtId="166" fontId="3" fillId="0" borderId="0" xfId="1" applyNumberFormat="1" applyFont="1" applyFill="1" applyAlignment="1">
      <alignment horizontal="left" vertical="center"/>
    </xf>
    <xf numFmtId="0" fontId="5" fillId="0" borderId="0" xfId="1" applyFont="1" applyFill="1" applyProtection="1">
      <protection locked="0"/>
    </xf>
    <xf numFmtId="0" fontId="5" fillId="0" borderId="0" xfId="1" applyFont="1" applyFill="1" applyAlignment="1" applyProtection="1">
      <alignment horizontal="center"/>
      <protection locked="0"/>
    </xf>
    <xf numFmtId="0" fontId="5" fillId="0" borderId="0" xfId="1" applyFont="1" applyFill="1" applyAlignment="1" applyProtection="1">
      <alignment horizontal="right"/>
      <protection locked="0"/>
    </xf>
    <xf numFmtId="1" fontId="5" fillId="0" borderId="0" xfId="1" applyNumberFormat="1" applyFont="1" applyFill="1" applyAlignment="1" applyProtection="1">
      <alignment horizontal="center"/>
      <protection locked="0"/>
    </xf>
    <xf numFmtId="0" fontId="4" fillId="0" borderId="0" xfId="1" applyFont="1" applyFill="1" applyProtection="1">
      <protection locked="0"/>
    </xf>
    <xf numFmtId="164" fontId="5" fillId="0" borderId="6" xfId="1" applyNumberFormat="1" applyFont="1" applyFill="1" applyBorder="1" applyAlignment="1">
      <alignment horizontal="left"/>
    </xf>
    <xf numFmtId="0" fontId="5" fillId="0" borderId="0" xfId="1" applyFont="1" applyFill="1" applyAlignment="1">
      <alignment horizontal="center" vertical="center"/>
    </xf>
    <xf numFmtId="1" fontId="5" fillId="0" borderId="0" xfId="1" applyNumberFormat="1" applyFont="1" applyFill="1" applyAlignment="1">
      <alignment horizontal="center" vertical="center"/>
    </xf>
    <xf numFmtId="0" fontId="5" fillId="0" borderId="0" xfId="1" applyFont="1" applyFill="1" applyAlignment="1">
      <alignment horizontal="right" vertical="center"/>
    </xf>
    <xf numFmtId="0" fontId="3" fillId="0" borderId="0" xfId="1" applyFont="1" applyFill="1" applyAlignment="1">
      <alignment horizontal="left" vertical="center"/>
    </xf>
    <xf numFmtId="49" fontId="20" fillId="0" borderId="0" xfId="1" applyNumberFormat="1" applyFont="1" applyFill="1" applyAlignment="1">
      <alignment horizontal="left"/>
    </xf>
    <xf numFmtId="49" fontId="17" fillId="0" borderId="0" xfId="1" applyNumberFormat="1" applyFont="1" applyFill="1" applyAlignment="1">
      <alignment horizontal="center" vertical="center"/>
    </xf>
    <xf numFmtId="49" fontId="17" fillId="0" borderId="0" xfId="1" applyNumberFormat="1" applyFont="1" applyFill="1" applyAlignment="1">
      <alignment horizontal="right" vertical="center"/>
    </xf>
    <xf numFmtId="2" fontId="17" fillId="0" borderId="0" xfId="1" applyNumberFormat="1" applyFont="1" applyFill="1" applyAlignment="1">
      <alignment horizontal="right" vertical="center"/>
    </xf>
    <xf numFmtId="9" fontId="17" fillId="0" borderId="0" xfId="2" applyFont="1" applyFill="1" applyAlignment="1">
      <alignment horizontal="center" vertical="center"/>
    </xf>
    <xf numFmtId="167" fontId="3" fillId="0" borderId="0" xfId="1" applyNumberFormat="1" applyFont="1" applyFill="1" applyAlignment="1">
      <alignment horizontal="left" vertical="center"/>
    </xf>
    <xf numFmtId="2" fontId="3" fillId="0" borderId="0" xfId="1" applyNumberFormat="1" applyFont="1" applyFill="1" applyAlignment="1">
      <alignment horizontal="center" vertical="center"/>
    </xf>
    <xf numFmtId="0" fontId="21" fillId="0" borderId="0" xfId="1" applyFont="1" applyFill="1" applyAlignment="1">
      <alignment horizontal="right" vertical="center"/>
    </xf>
    <xf numFmtId="165" fontId="3" fillId="2" borderId="0" xfId="1" applyNumberFormat="1" applyFont="1" applyFill="1" applyAlignment="1">
      <alignment horizontal="left" vertical="center"/>
    </xf>
    <xf numFmtId="0" fontId="3" fillId="2" borderId="0" xfId="1" applyFont="1" applyFill="1" applyAlignment="1">
      <alignment horizontal="left" vertical="center"/>
    </xf>
    <xf numFmtId="1" fontId="3" fillId="2" borderId="0" xfId="1" applyNumberFormat="1" applyFont="1" applyFill="1" applyAlignment="1">
      <alignment horizontal="center" vertical="center"/>
    </xf>
    <xf numFmtId="0" fontId="5" fillId="2" borderId="0" xfId="1" applyFont="1" applyFill="1" applyAlignment="1">
      <alignment horizontal="center"/>
    </xf>
    <xf numFmtId="1" fontId="5" fillId="2" borderId="0" xfId="1" applyNumberFormat="1" applyFont="1" applyFill="1" applyAlignment="1">
      <alignment horizontal="center"/>
    </xf>
    <xf numFmtId="2" fontId="3" fillId="2" borderId="0" xfId="1" applyNumberFormat="1" applyFont="1" applyFill="1" applyAlignment="1">
      <alignment horizontal="center"/>
    </xf>
    <xf numFmtId="0" fontId="3" fillId="2" borderId="0" xfId="1" applyFont="1" applyFill="1" applyAlignment="1">
      <alignment horizontal="left"/>
    </xf>
    <xf numFmtId="0" fontId="4" fillId="2" borderId="0" xfId="1" applyFont="1" applyFill="1" applyAlignment="1">
      <alignment horizontal="center"/>
    </xf>
    <xf numFmtId="0" fontId="14" fillId="0" borderId="0" xfId="3" applyFont="1" applyFill="1" applyAlignment="1">
      <alignment horizontal="center" vertical="center" wrapText="1"/>
    </xf>
    <xf numFmtId="0" fontId="14" fillId="0" borderId="0" xfId="3" applyFont="1" applyFill="1" applyAlignment="1">
      <alignment horizontal="left" vertical="center" wrapText="1"/>
    </xf>
    <xf numFmtId="0" fontId="23" fillId="0" borderId="0" xfId="3" applyFont="1" applyFill="1" applyAlignment="1">
      <alignment vertical="center" wrapText="1"/>
    </xf>
    <xf numFmtId="0" fontId="14" fillId="0" borderId="0" xfId="3" applyFont="1" applyFill="1" applyAlignment="1">
      <alignment vertical="center" wrapText="1"/>
    </xf>
    <xf numFmtId="0" fontId="7" fillId="0" borderId="0" xfId="1" applyFont="1" applyFill="1"/>
    <xf numFmtId="0" fontId="7" fillId="0" borderId="0" xfId="1" applyFont="1" applyFill="1" applyAlignment="1">
      <alignment horizontal="center"/>
    </xf>
    <xf numFmtId="1" fontId="7" fillId="0" borderId="0" xfId="1" applyNumberFormat="1" applyFont="1" applyFill="1" applyAlignment="1">
      <alignment horizontal="center"/>
    </xf>
    <xf numFmtId="0" fontId="7" fillId="0" borderId="0" xfId="1" applyFont="1" applyFill="1" applyAlignment="1">
      <alignment horizontal="right"/>
    </xf>
    <xf numFmtId="0" fontId="24" fillId="0" borderId="0" xfId="1" applyFont="1" applyFill="1" applyAlignment="1">
      <alignment horizontal="justify"/>
    </xf>
    <xf numFmtId="0" fontId="1" fillId="0" borderId="4" xfId="1" applyFont="1" applyFill="1" applyBorder="1" applyAlignment="1">
      <alignment horizontal="center" vertical="center" wrapText="1"/>
    </xf>
    <xf numFmtId="0" fontId="1" fillId="0" borderId="4" xfId="1" applyFont="1" applyFill="1" applyBorder="1" applyAlignment="1">
      <alignment horizontal="center" vertical="center"/>
    </xf>
    <xf numFmtId="0" fontId="11" fillId="0" borderId="1" xfId="1" applyFont="1" applyFill="1" applyBorder="1" applyAlignment="1">
      <alignment horizontal="center"/>
    </xf>
    <xf numFmtId="0" fontId="11" fillId="0" borderId="2" xfId="1" applyFont="1" applyFill="1" applyBorder="1" applyAlignment="1">
      <alignment horizontal="center"/>
    </xf>
    <xf numFmtId="0" fontId="11" fillId="0" borderId="3" xfId="1" applyFont="1" applyFill="1" applyBorder="1" applyAlignment="1">
      <alignment horizontal="center"/>
    </xf>
    <xf numFmtId="0" fontId="5" fillId="0" borderId="0" xfId="1" applyFont="1" applyFill="1" applyAlignment="1">
      <alignment horizontal="center"/>
    </xf>
    <xf numFmtId="0" fontId="3" fillId="0" borderId="0" xfId="1" applyFont="1" applyFill="1" applyAlignment="1">
      <alignment horizontal="center"/>
    </xf>
    <xf numFmtId="0" fontId="7" fillId="0" borderId="0" xfId="1" quotePrefix="1" applyFont="1" applyFill="1" applyAlignment="1">
      <alignment horizontal="right" vertical="top"/>
    </xf>
    <xf numFmtId="0" fontId="5" fillId="0" borderId="0" xfId="1" applyFont="1" applyFill="1" applyAlignment="1">
      <alignment horizontal="center" wrapText="1"/>
    </xf>
    <xf numFmtId="0" fontId="5" fillId="0" borderId="0" xfId="1" applyFont="1" applyFill="1" applyAlignment="1">
      <alignment horizontal="center" vertical="center" wrapText="1"/>
    </xf>
    <xf numFmtId="0" fontId="4" fillId="0" borderId="0" xfId="1" applyFont="1" applyFill="1" applyAlignment="1">
      <alignment horizontal="center" vertical="center" wrapText="1"/>
    </xf>
    <xf numFmtId="0" fontId="5" fillId="0" borderId="0" xfId="1" quotePrefix="1" applyFont="1" applyFill="1" applyAlignment="1">
      <alignment horizontal="center"/>
    </xf>
  </cellXfs>
  <cellStyles count="4">
    <cellStyle name="Normal" xfId="0" builtinId="0"/>
    <cellStyle name="Normal 2" xfId="1" xr:uid="{00000000-0005-0000-0000-000001000000}"/>
    <cellStyle name="Normal_ACIKLAMALAR" xfId="3" xr:uid="{00000000-0005-0000-0000-000002000000}"/>
    <cellStyle name="Yüzde 2" xfId="2" xr:uid="{00000000-0005-0000-0000-000003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xdr:from>
      <xdr:col>0</xdr:col>
      <xdr:colOff>552450</xdr:colOff>
      <xdr:row>6</xdr:row>
      <xdr:rowOff>38100</xdr:rowOff>
    </xdr:from>
    <xdr:to>
      <xdr:col>2</xdr:col>
      <xdr:colOff>76200</xdr:colOff>
      <xdr:row>9</xdr:row>
      <xdr:rowOff>171450</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514350" y="1676400"/>
          <a:ext cx="590550" cy="8001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438150</xdr:colOff>
      <xdr:row>6</xdr:row>
      <xdr:rowOff>47625</xdr:rowOff>
    </xdr:from>
    <xdr:to>
      <xdr:col>2</xdr:col>
      <xdr:colOff>647700</xdr:colOff>
      <xdr:row>9</xdr:row>
      <xdr:rowOff>161925</xdr:rowOff>
    </xdr:to>
    <xdr:sp macro="" textlink="">
      <xdr:nvSpPr>
        <xdr:cNvPr id="3" name="Oval 2">
          <a:extLst>
            <a:ext uri="{FF2B5EF4-FFF2-40B4-BE49-F238E27FC236}">
              <a16:creationId xmlns:a16="http://schemas.microsoft.com/office/drawing/2014/main" id="{00000000-0008-0000-0000-000003000000}"/>
            </a:ext>
          </a:extLst>
        </xdr:cNvPr>
        <xdr:cNvSpPr>
          <a:spLocks noChangeArrowheads="1"/>
        </xdr:cNvSpPr>
      </xdr:nvSpPr>
      <xdr:spPr bwMode="auto">
        <a:xfrm>
          <a:off x="952500" y="1685925"/>
          <a:ext cx="723900" cy="7810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742950</xdr:colOff>
      <xdr:row>7</xdr:row>
      <xdr:rowOff>152400</xdr:rowOff>
    </xdr:from>
    <xdr:to>
      <xdr:col>12</xdr:col>
      <xdr:colOff>838200</xdr:colOff>
      <xdr:row>7</xdr:row>
      <xdr:rowOff>161925</xdr:rowOff>
    </xdr:to>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V="1">
          <a:off x="1771650" y="2076450"/>
          <a:ext cx="954405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xdr:row>
      <xdr:rowOff>0</xdr:rowOff>
    </xdr:from>
    <xdr:to>
      <xdr:col>0</xdr:col>
      <xdr:colOff>514350</xdr:colOff>
      <xdr:row>8</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flipH="1">
          <a:off x="0" y="2114550"/>
          <a:ext cx="514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xdr:row>
      <xdr:rowOff>180975</xdr:rowOff>
    </xdr:from>
    <xdr:to>
      <xdr:col>0</xdr:col>
      <xdr:colOff>9525</xdr:colOff>
      <xdr:row>9</xdr:row>
      <xdr:rowOff>9525</xdr:rowOff>
    </xdr:to>
    <xdr:sp macro="" textlink="">
      <xdr:nvSpPr>
        <xdr:cNvPr id="6" name="Line 12">
          <a:extLst>
            <a:ext uri="{FF2B5EF4-FFF2-40B4-BE49-F238E27FC236}">
              <a16:creationId xmlns:a16="http://schemas.microsoft.com/office/drawing/2014/main" id="{00000000-0008-0000-0000-000006000000}"/>
            </a:ext>
          </a:extLst>
        </xdr:cNvPr>
        <xdr:cNvSpPr>
          <a:spLocks noChangeShapeType="1"/>
        </xdr:cNvSpPr>
      </xdr:nvSpPr>
      <xdr:spPr bwMode="auto">
        <a:xfrm>
          <a:off x="9525" y="1819275"/>
          <a:ext cx="0" cy="495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xdr:colOff>
      <xdr:row>3</xdr:row>
      <xdr:rowOff>272</xdr:rowOff>
    </xdr:from>
    <xdr:to>
      <xdr:col>2</xdr:col>
      <xdr:colOff>732022</xdr:colOff>
      <xdr:row>4</xdr:row>
      <xdr:rowOff>267317</xdr:rowOff>
    </xdr:to>
    <xdr:sp macro="" textlink="">
      <xdr:nvSpPr>
        <xdr:cNvPr id="7" name="Text Box 13">
          <a:extLst>
            <a:ext uri="{FF2B5EF4-FFF2-40B4-BE49-F238E27FC236}">
              <a16:creationId xmlns:a16="http://schemas.microsoft.com/office/drawing/2014/main" id="{00000000-0008-0000-0000-000007000000}"/>
            </a:ext>
          </a:extLst>
        </xdr:cNvPr>
        <xdr:cNvSpPr txBox="1">
          <a:spLocks noChangeArrowheads="1"/>
        </xdr:cNvSpPr>
      </xdr:nvSpPr>
      <xdr:spPr bwMode="auto">
        <a:xfrm>
          <a:off x="528229" y="588101"/>
          <a:ext cx="1248822" cy="462987"/>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154/31,5 KV </a:t>
          </a:r>
        </a:p>
        <a:p>
          <a:pPr algn="l" rtl="0">
            <a:defRPr sz="1000"/>
          </a:pPr>
          <a:r>
            <a:rPr lang="tr-TR" sz="1000" b="0" i="0" u="none" strike="noStrike" baseline="0">
              <a:solidFill>
                <a:srgbClr val="000000"/>
              </a:solidFill>
              <a:latin typeface="Arial Tur"/>
              <a:cs typeface="Arial Tur"/>
            </a:rPr>
            <a:t>YATAĞAN TM</a:t>
          </a:r>
        </a:p>
        <a:p>
          <a:pPr algn="l" rtl="0">
            <a:defRPr sz="1000"/>
          </a:pPr>
          <a:endParaRPr lang="tr-TR" sz="1000" b="0" i="0" u="none" strike="noStrike" baseline="0">
            <a:solidFill>
              <a:srgbClr val="000000"/>
            </a:solidFill>
            <a:latin typeface="Arial Tur"/>
            <a:cs typeface="Arial Tur"/>
          </a:endParaRPr>
        </a:p>
      </xdr:txBody>
    </xdr:sp>
    <xdr:clientData/>
  </xdr:twoCellAnchor>
  <xdr:twoCellAnchor>
    <xdr:from>
      <xdr:col>4</xdr:col>
      <xdr:colOff>285750</xdr:colOff>
      <xdr:row>7</xdr:row>
      <xdr:rowOff>28575</xdr:rowOff>
    </xdr:from>
    <xdr:to>
      <xdr:col>4</xdr:col>
      <xdr:colOff>285750</xdr:colOff>
      <xdr:row>9</xdr:row>
      <xdr:rowOff>28575</xdr:rowOff>
    </xdr:to>
    <xdr:sp macro="" textlink="">
      <xdr:nvSpPr>
        <xdr:cNvPr id="8" name="Line 16">
          <a:extLst>
            <a:ext uri="{FF2B5EF4-FFF2-40B4-BE49-F238E27FC236}">
              <a16:creationId xmlns:a16="http://schemas.microsoft.com/office/drawing/2014/main" id="{00000000-0008-0000-0000-000008000000}"/>
            </a:ext>
          </a:extLst>
        </xdr:cNvPr>
        <xdr:cNvSpPr>
          <a:spLocks noChangeShapeType="1"/>
        </xdr:cNvSpPr>
      </xdr:nvSpPr>
      <xdr:spPr bwMode="auto">
        <a:xfrm>
          <a:off x="35337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1133475</xdr:colOff>
      <xdr:row>7</xdr:row>
      <xdr:rowOff>28575</xdr:rowOff>
    </xdr:from>
    <xdr:to>
      <xdr:col>2</xdr:col>
      <xdr:colOff>1133475</xdr:colOff>
      <xdr:row>9</xdr:row>
      <xdr:rowOff>28575</xdr:rowOff>
    </xdr:to>
    <xdr:sp macro="" textlink="">
      <xdr:nvSpPr>
        <xdr:cNvPr id="9" name="Line 17">
          <a:extLst>
            <a:ext uri="{FF2B5EF4-FFF2-40B4-BE49-F238E27FC236}">
              <a16:creationId xmlns:a16="http://schemas.microsoft.com/office/drawing/2014/main" id="{00000000-0008-0000-0000-000009000000}"/>
            </a:ext>
          </a:extLst>
        </xdr:cNvPr>
        <xdr:cNvSpPr>
          <a:spLocks noChangeShapeType="1"/>
        </xdr:cNvSpPr>
      </xdr:nvSpPr>
      <xdr:spPr bwMode="auto">
        <a:xfrm>
          <a:off x="2162175" y="195262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1139190</xdr:colOff>
      <xdr:row>52</xdr:row>
      <xdr:rowOff>0</xdr:rowOff>
    </xdr:from>
    <xdr:to>
      <xdr:col>3</xdr:col>
      <xdr:colOff>44959</xdr:colOff>
      <xdr:row>52</xdr:row>
      <xdr:rowOff>0</xdr:rowOff>
    </xdr:to>
    <xdr:sp macro="" textlink="">
      <xdr:nvSpPr>
        <xdr:cNvPr id="10" name="Text Box 31">
          <a:extLst>
            <a:ext uri="{FF2B5EF4-FFF2-40B4-BE49-F238E27FC236}">
              <a16:creationId xmlns:a16="http://schemas.microsoft.com/office/drawing/2014/main" id="{00000000-0008-0000-0000-00000A000000}"/>
            </a:ext>
          </a:extLst>
        </xdr:cNvPr>
        <xdr:cNvSpPr txBox="1">
          <a:spLocks noChangeArrowheads="1"/>
        </xdr:cNvSpPr>
      </xdr:nvSpPr>
      <xdr:spPr bwMode="auto">
        <a:xfrm>
          <a:off x="2167890" y="12001500"/>
          <a:ext cx="19164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9,92</a:t>
          </a:r>
        </a:p>
      </xdr:txBody>
    </xdr:sp>
    <xdr:clientData/>
  </xdr:twoCellAnchor>
  <xdr:twoCellAnchor>
    <xdr:from>
      <xdr:col>2</xdr:col>
      <xdr:colOff>1085850</xdr:colOff>
      <xdr:row>52</xdr:row>
      <xdr:rowOff>0</xdr:rowOff>
    </xdr:from>
    <xdr:to>
      <xdr:col>3</xdr:col>
      <xdr:colOff>114461</xdr:colOff>
      <xdr:row>52</xdr:row>
      <xdr:rowOff>0</xdr:rowOff>
    </xdr:to>
    <xdr:sp macro="" textlink="">
      <xdr:nvSpPr>
        <xdr:cNvPr id="11" name="Text Box 32">
          <a:extLst>
            <a:ext uri="{FF2B5EF4-FFF2-40B4-BE49-F238E27FC236}">
              <a16:creationId xmlns:a16="http://schemas.microsoft.com/office/drawing/2014/main" id="{00000000-0008-0000-0000-00000B000000}"/>
            </a:ext>
          </a:extLst>
        </xdr:cNvPr>
        <xdr:cNvSpPr txBox="1">
          <a:spLocks noChangeArrowheads="1"/>
        </xdr:cNvSpPr>
      </xdr:nvSpPr>
      <xdr:spPr bwMode="auto">
        <a:xfrm>
          <a:off x="2114550" y="12001500"/>
          <a:ext cx="31448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100" b="0" i="0" u="none" strike="noStrike" baseline="0">
              <a:solidFill>
                <a:srgbClr val="000000"/>
              </a:solidFill>
              <a:latin typeface="Arial Tur"/>
              <a:cs typeface="Arial Tur"/>
            </a:rPr>
            <a:t>1,456</a:t>
          </a:r>
        </a:p>
      </xdr:txBody>
    </xdr:sp>
    <xdr:clientData/>
  </xdr:twoCellAnchor>
  <xdr:twoCellAnchor>
    <xdr:from>
      <xdr:col>2</xdr:col>
      <xdr:colOff>771525</xdr:colOff>
      <xdr:row>104</xdr:row>
      <xdr:rowOff>0</xdr:rowOff>
    </xdr:from>
    <xdr:to>
      <xdr:col>3</xdr:col>
      <xdr:colOff>488</xdr:colOff>
      <xdr:row>104</xdr:row>
      <xdr:rowOff>0</xdr:rowOff>
    </xdr:to>
    <xdr:sp macro="" textlink="">
      <xdr:nvSpPr>
        <xdr:cNvPr id="12" name="Text Box 36">
          <a:extLst>
            <a:ext uri="{FF2B5EF4-FFF2-40B4-BE49-F238E27FC236}">
              <a16:creationId xmlns:a16="http://schemas.microsoft.com/office/drawing/2014/main" id="{00000000-0008-0000-0000-00000C000000}"/>
            </a:ext>
          </a:extLst>
        </xdr:cNvPr>
        <xdr:cNvSpPr txBox="1">
          <a:spLocks noChangeArrowheads="1"/>
        </xdr:cNvSpPr>
      </xdr:nvSpPr>
      <xdr:spPr bwMode="auto">
        <a:xfrm>
          <a:off x="1800225" y="24136350"/>
          <a:ext cx="51483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0,0550</a:t>
          </a:r>
        </a:p>
      </xdr:txBody>
    </xdr:sp>
    <xdr:clientData/>
  </xdr:twoCellAnchor>
  <xdr:twoCellAnchor>
    <xdr:from>
      <xdr:col>2</xdr:col>
      <xdr:colOff>920115</xdr:colOff>
      <xdr:row>104</xdr:row>
      <xdr:rowOff>0</xdr:rowOff>
    </xdr:from>
    <xdr:to>
      <xdr:col>2</xdr:col>
      <xdr:colOff>1201961</xdr:colOff>
      <xdr:row>104</xdr:row>
      <xdr:rowOff>0</xdr:rowOff>
    </xdr:to>
    <xdr:sp macro="" textlink="">
      <xdr:nvSpPr>
        <xdr:cNvPr id="13" name="Text Box 37">
          <a:extLst>
            <a:ext uri="{FF2B5EF4-FFF2-40B4-BE49-F238E27FC236}">
              <a16:creationId xmlns:a16="http://schemas.microsoft.com/office/drawing/2014/main" id="{00000000-0008-0000-0000-00000D000000}"/>
            </a:ext>
          </a:extLst>
        </xdr:cNvPr>
        <xdr:cNvSpPr txBox="1">
          <a:spLocks noChangeArrowheads="1"/>
        </xdr:cNvSpPr>
      </xdr:nvSpPr>
      <xdr:spPr bwMode="auto">
        <a:xfrm>
          <a:off x="1948815" y="24136350"/>
          <a:ext cx="281846"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a:t>
          </a:r>
        </a:p>
      </xdr:txBody>
    </xdr:sp>
    <xdr:clientData/>
  </xdr:twoCellAnchor>
  <xdr:twoCellAnchor>
    <xdr:from>
      <xdr:col>2</xdr:col>
      <xdr:colOff>733425</xdr:colOff>
      <xdr:row>104</xdr:row>
      <xdr:rowOff>0</xdr:rowOff>
    </xdr:from>
    <xdr:to>
      <xdr:col>2</xdr:col>
      <xdr:colOff>1286380</xdr:colOff>
      <xdr:row>104</xdr:row>
      <xdr:rowOff>0</xdr:rowOff>
    </xdr:to>
    <xdr:sp macro="" textlink="">
      <xdr:nvSpPr>
        <xdr:cNvPr id="14" name="Text Box 38">
          <a:extLst>
            <a:ext uri="{FF2B5EF4-FFF2-40B4-BE49-F238E27FC236}">
              <a16:creationId xmlns:a16="http://schemas.microsoft.com/office/drawing/2014/main" id="{00000000-0008-0000-0000-00000E000000}"/>
            </a:ext>
          </a:extLst>
        </xdr:cNvPr>
        <xdr:cNvSpPr txBox="1">
          <a:spLocks noChangeArrowheads="1"/>
        </xdr:cNvSpPr>
      </xdr:nvSpPr>
      <xdr:spPr bwMode="auto">
        <a:xfrm>
          <a:off x="1762125" y="24136350"/>
          <a:ext cx="55295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1,73*Ub</a:t>
          </a:r>
        </a:p>
      </xdr:txBody>
    </xdr:sp>
    <xdr:clientData/>
  </xdr:twoCellAnchor>
  <xdr:twoCellAnchor>
    <xdr:from>
      <xdr:col>2</xdr:col>
      <xdr:colOff>950595</xdr:colOff>
      <xdr:row>104</xdr:row>
      <xdr:rowOff>0</xdr:rowOff>
    </xdr:from>
    <xdr:to>
      <xdr:col>2</xdr:col>
      <xdr:colOff>1278897</xdr:colOff>
      <xdr:row>104</xdr:row>
      <xdr:rowOff>0</xdr:rowOff>
    </xdr:to>
    <xdr:sp macro="" textlink="">
      <xdr:nvSpPr>
        <xdr:cNvPr id="15" name="Text Box 39">
          <a:extLst>
            <a:ext uri="{FF2B5EF4-FFF2-40B4-BE49-F238E27FC236}">
              <a16:creationId xmlns:a16="http://schemas.microsoft.com/office/drawing/2014/main" id="{00000000-0008-0000-0000-00000F000000}"/>
            </a:ext>
          </a:extLst>
        </xdr:cNvPr>
        <xdr:cNvSpPr txBox="1">
          <a:spLocks noChangeArrowheads="1"/>
        </xdr:cNvSpPr>
      </xdr:nvSpPr>
      <xdr:spPr bwMode="auto">
        <a:xfrm>
          <a:off x="1979295" y="24136350"/>
          <a:ext cx="328302"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Nb</a:t>
          </a:r>
        </a:p>
      </xdr:txBody>
    </xdr:sp>
    <xdr:clientData/>
  </xdr:twoCellAnchor>
  <xdr:twoCellAnchor>
    <xdr:from>
      <xdr:col>3</xdr:col>
      <xdr:colOff>474345</xdr:colOff>
      <xdr:row>104</xdr:row>
      <xdr:rowOff>0</xdr:rowOff>
    </xdr:from>
    <xdr:to>
      <xdr:col>4</xdr:col>
      <xdr:colOff>325729</xdr:colOff>
      <xdr:row>104</xdr:row>
      <xdr:rowOff>0</xdr:rowOff>
    </xdr:to>
    <xdr:sp macro="" textlink="">
      <xdr:nvSpPr>
        <xdr:cNvPr id="16" name="Text Box 40">
          <a:extLst>
            <a:ext uri="{FF2B5EF4-FFF2-40B4-BE49-F238E27FC236}">
              <a16:creationId xmlns:a16="http://schemas.microsoft.com/office/drawing/2014/main" id="{00000000-0008-0000-0000-000010000000}"/>
            </a:ext>
          </a:extLst>
        </xdr:cNvPr>
        <xdr:cNvSpPr txBox="1">
          <a:spLocks noChangeArrowheads="1"/>
        </xdr:cNvSpPr>
      </xdr:nvSpPr>
      <xdr:spPr bwMode="auto">
        <a:xfrm>
          <a:off x="2788920" y="24136350"/>
          <a:ext cx="78483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100x10  </a:t>
          </a:r>
        </a:p>
      </xdr:txBody>
    </xdr:sp>
    <xdr:clientData/>
  </xdr:twoCellAnchor>
  <xdr:twoCellAnchor>
    <xdr:from>
      <xdr:col>4</xdr:col>
      <xdr:colOff>76200</xdr:colOff>
      <xdr:row>104</xdr:row>
      <xdr:rowOff>0</xdr:rowOff>
    </xdr:from>
    <xdr:to>
      <xdr:col>4</xdr:col>
      <xdr:colOff>226828</xdr:colOff>
      <xdr:row>104</xdr:row>
      <xdr:rowOff>0</xdr:rowOff>
    </xdr:to>
    <xdr:sp macro="" textlink="">
      <xdr:nvSpPr>
        <xdr:cNvPr id="17" name="Text Box 41">
          <a:extLst>
            <a:ext uri="{FF2B5EF4-FFF2-40B4-BE49-F238E27FC236}">
              <a16:creationId xmlns:a16="http://schemas.microsoft.com/office/drawing/2014/main" id="{00000000-0008-0000-0000-000011000000}"/>
            </a:ext>
          </a:extLst>
        </xdr:cNvPr>
        <xdr:cNvSpPr txBox="1">
          <a:spLocks noChangeArrowheads="1"/>
        </xdr:cNvSpPr>
      </xdr:nvSpPr>
      <xdr:spPr bwMode="auto">
        <a:xfrm>
          <a:off x="3324225" y="24136350"/>
          <a:ext cx="150628"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900" b="0" i="0" u="none" strike="noStrike" baseline="0">
              <a:solidFill>
                <a:srgbClr val="000000"/>
              </a:solidFill>
              <a:latin typeface="Arial Tur"/>
              <a:cs typeface="Arial Tur"/>
            </a:rPr>
            <a:t>3</a:t>
          </a:r>
        </a:p>
      </xdr:txBody>
    </xdr:sp>
    <xdr:clientData/>
  </xdr:twoCellAnchor>
  <xdr:twoCellAnchor>
    <xdr:from>
      <xdr:col>3</xdr:col>
      <xdr:colOff>236220</xdr:colOff>
      <xdr:row>104</xdr:row>
      <xdr:rowOff>0</xdr:rowOff>
    </xdr:from>
    <xdr:to>
      <xdr:col>4</xdr:col>
      <xdr:colOff>171884</xdr:colOff>
      <xdr:row>104</xdr:row>
      <xdr:rowOff>0</xdr:rowOff>
    </xdr:to>
    <xdr:sp macro="" textlink="">
      <xdr:nvSpPr>
        <xdr:cNvPr id="18" name="Text Box 42">
          <a:extLst>
            <a:ext uri="{FF2B5EF4-FFF2-40B4-BE49-F238E27FC236}">
              <a16:creationId xmlns:a16="http://schemas.microsoft.com/office/drawing/2014/main" id="{00000000-0008-0000-0000-000012000000}"/>
            </a:ext>
          </a:extLst>
        </xdr:cNvPr>
        <xdr:cNvSpPr txBox="1">
          <a:spLocks noChangeArrowheads="1"/>
        </xdr:cNvSpPr>
      </xdr:nvSpPr>
      <xdr:spPr bwMode="auto">
        <a:xfrm>
          <a:off x="2550795" y="24136350"/>
          <a:ext cx="869114"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1,73*34.5</a:t>
          </a:r>
        </a:p>
      </xdr:txBody>
    </xdr:sp>
    <xdr:clientData/>
  </xdr:twoCellAnchor>
  <xdr:twoCellAnchor>
    <xdr:from>
      <xdr:col>2</xdr:col>
      <xdr:colOff>253909</xdr:colOff>
      <xdr:row>4</xdr:row>
      <xdr:rowOff>190500</xdr:rowOff>
    </xdr:from>
    <xdr:to>
      <xdr:col>2</xdr:col>
      <xdr:colOff>1034903</xdr:colOff>
      <xdr:row>5</xdr:row>
      <xdr:rowOff>211388</xdr:rowOff>
    </xdr:to>
    <xdr:sp macro="" textlink="">
      <xdr:nvSpPr>
        <xdr:cNvPr id="19" name="Text Box 52">
          <a:extLst>
            <a:ext uri="{FF2B5EF4-FFF2-40B4-BE49-F238E27FC236}">
              <a16:creationId xmlns:a16="http://schemas.microsoft.com/office/drawing/2014/main" id="{00000000-0008-0000-0000-000013000000}"/>
            </a:ext>
          </a:extLst>
        </xdr:cNvPr>
        <xdr:cNvSpPr txBox="1">
          <a:spLocks noChangeArrowheads="1"/>
        </xdr:cNvSpPr>
      </xdr:nvSpPr>
      <xdr:spPr bwMode="auto">
        <a:xfrm>
          <a:off x="1282609" y="981075"/>
          <a:ext cx="780994" cy="516188"/>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tr-TR" sz="1200" b="1" i="0" u="none" strike="noStrike" baseline="0">
              <a:solidFill>
                <a:srgbClr val="000000"/>
              </a:solidFill>
              <a:latin typeface="Arial Tur"/>
              <a:cs typeface="Arial Tur"/>
            </a:rPr>
            <a:t>31,89 kV </a:t>
          </a:r>
        </a:p>
      </xdr:txBody>
    </xdr:sp>
    <xdr:clientData/>
  </xdr:twoCellAnchor>
  <xdr:twoCellAnchor>
    <xdr:from>
      <xdr:col>1</xdr:col>
      <xdr:colOff>186690</xdr:colOff>
      <xdr:row>9</xdr:row>
      <xdr:rowOff>238125</xdr:rowOff>
    </xdr:from>
    <xdr:to>
      <xdr:col>2</xdr:col>
      <xdr:colOff>545803</xdr:colOff>
      <xdr:row>10</xdr:row>
      <xdr:rowOff>190461</xdr:rowOff>
    </xdr:to>
    <xdr:sp macro="" textlink="">
      <xdr:nvSpPr>
        <xdr:cNvPr id="20" name="Text Box 73">
          <a:extLst>
            <a:ext uri="{FF2B5EF4-FFF2-40B4-BE49-F238E27FC236}">
              <a16:creationId xmlns:a16="http://schemas.microsoft.com/office/drawing/2014/main" id="{00000000-0008-0000-0000-000014000000}"/>
            </a:ext>
          </a:extLst>
        </xdr:cNvPr>
        <xdr:cNvSpPr txBox="1">
          <a:spLocks noChangeArrowheads="1"/>
        </xdr:cNvSpPr>
      </xdr:nvSpPr>
      <xdr:spPr bwMode="auto">
        <a:xfrm>
          <a:off x="701040" y="2543175"/>
          <a:ext cx="873463" cy="19998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Tur"/>
              <a:cs typeface="Arial Tur"/>
            </a:rPr>
            <a:t>%Uk=12,35</a:t>
          </a:r>
        </a:p>
      </xdr:txBody>
    </xdr:sp>
    <xdr:clientData/>
  </xdr:twoCellAnchor>
  <xdr:twoCellAnchor>
    <xdr:from>
      <xdr:col>12</xdr:col>
      <xdr:colOff>209550</xdr:colOff>
      <xdr:row>16</xdr:row>
      <xdr:rowOff>95250</xdr:rowOff>
    </xdr:from>
    <xdr:to>
      <xdr:col>12</xdr:col>
      <xdr:colOff>571500</xdr:colOff>
      <xdr:row>18</xdr:row>
      <xdr:rowOff>9525</xdr:rowOff>
    </xdr:to>
    <xdr:sp macro="" textlink="">
      <xdr:nvSpPr>
        <xdr:cNvPr id="21" name="Line 128">
          <a:extLst>
            <a:ext uri="{FF2B5EF4-FFF2-40B4-BE49-F238E27FC236}">
              <a16:creationId xmlns:a16="http://schemas.microsoft.com/office/drawing/2014/main" id="{00000000-0008-0000-0000-000015000000}"/>
            </a:ext>
          </a:extLst>
        </xdr:cNvPr>
        <xdr:cNvSpPr>
          <a:spLocks noChangeShapeType="1"/>
        </xdr:cNvSpPr>
      </xdr:nvSpPr>
      <xdr:spPr bwMode="auto">
        <a:xfrm flipV="1">
          <a:off x="10801350" y="4010025"/>
          <a:ext cx="361950" cy="4191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15</xdr:row>
      <xdr:rowOff>133350</xdr:rowOff>
    </xdr:from>
    <xdr:to>
      <xdr:col>11</xdr:col>
      <xdr:colOff>685800</xdr:colOff>
      <xdr:row>15</xdr:row>
      <xdr:rowOff>247650</xdr:rowOff>
    </xdr:to>
    <xdr:sp macro="" textlink="">
      <xdr:nvSpPr>
        <xdr:cNvPr id="22" name="Oval 190">
          <a:extLst>
            <a:ext uri="{FF2B5EF4-FFF2-40B4-BE49-F238E27FC236}">
              <a16:creationId xmlns:a16="http://schemas.microsoft.com/office/drawing/2014/main" id="{00000000-0008-0000-0000-000016000000}"/>
            </a:ext>
          </a:extLst>
        </xdr:cNvPr>
        <xdr:cNvSpPr>
          <a:spLocks noChangeArrowheads="1"/>
        </xdr:cNvSpPr>
      </xdr:nvSpPr>
      <xdr:spPr bwMode="auto">
        <a:xfrm>
          <a:off x="952500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15</xdr:row>
      <xdr:rowOff>133350</xdr:rowOff>
    </xdr:from>
    <xdr:to>
      <xdr:col>11</xdr:col>
      <xdr:colOff>476250</xdr:colOff>
      <xdr:row>15</xdr:row>
      <xdr:rowOff>247650</xdr:rowOff>
    </xdr:to>
    <xdr:sp macro="" textlink="">
      <xdr:nvSpPr>
        <xdr:cNvPr id="23" name="Oval 191">
          <a:extLst>
            <a:ext uri="{FF2B5EF4-FFF2-40B4-BE49-F238E27FC236}">
              <a16:creationId xmlns:a16="http://schemas.microsoft.com/office/drawing/2014/main" id="{00000000-0008-0000-0000-000017000000}"/>
            </a:ext>
          </a:extLst>
        </xdr:cNvPr>
        <xdr:cNvSpPr>
          <a:spLocks noChangeArrowheads="1"/>
        </xdr:cNvSpPr>
      </xdr:nvSpPr>
      <xdr:spPr bwMode="auto">
        <a:xfrm>
          <a:off x="9315450"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15</xdr:row>
      <xdr:rowOff>133350</xdr:rowOff>
    </xdr:from>
    <xdr:to>
      <xdr:col>11</xdr:col>
      <xdr:colOff>257175</xdr:colOff>
      <xdr:row>15</xdr:row>
      <xdr:rowOff>247650</xdr:rowOff>
    </xdr:to>
    <xdr:sp macro="" textlink="">
      <xdr:nvSpPr>
        <xdr:cNvPr id="24" name="Oval 192">
          <a:extLst>
            <a:ext uri="{FF2B5EF4-FFF2-40B4-BE49-F238E27FC236}">
              <a16:creationId xmlns:a16="http://schemas.microsoft.com/office/drawing/2014/main" id="{00000000-0008-0000-0000-000018000000}"/>
            </a:ext>
          </a:extLst>
        </xdr:cNvPr>
        <xdr:cNvSpPr>
          <a:spLocks noChangeArrowheads="1"/>
        </xdr:cNvSpPr>
      </xdr:nvSpPr>
      <xdr:spPr bwMode="auto">
        <a:xfrm>
          <a:off x="9096375" y="3790950"/>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15</xdr:row>
      <xdr:rowOff>180975</xdr:rowOff>
    </xdr:from>
    <xdr:to>
      <xdr:col>12</xdr:col>
      <xdr:colOff>723900</xdr:colOff>
      <xdr:row>15</xdr:row>
      <xdr:rowOff>295275</xdr:rowOff>
    </xdr:to>
    <xdr:sp macro="" textlink="">
      <xdr:nvSpPr>
        <xdr:cNvPr id="25" name="Oval 193">
          <a:extLst>
            <a:ext uri="{FF2B5EF4-FFF2-40B4-BE49-F238E27FC236}">
              <a16:creationId xmlns:a16="http://schemas.microsoft.com/office/drawing/2014/main" id="{00000000-0008-0000-0000-000019000000}"/>
            </a:ext>
          </a:extLst>
        </xdr:cNvPr>
        <xdr:cNvSpPr>
          <a:spLocks noChangeArrowheads="1"/>
        </xdr:cNvSpPr>
      </xdr:nvSpPr>
      <xdr:spPr bwMode="auto">
        <a:xfrm>
          <a:off x="11201400" y="3838575"/>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15</xdr:row>
      <xdr:rowOff>47625</xdr:rowOff>
    </xdr:from>
    <xdr:to>
      <xdr:col>12</xdr:col>
      <xdr:colOff>561975</xdr:colOff>
      <xdr:row>15</xdr:row>
      <xdr:rowOff>161925</xdr:rowOff>
    </xdr:to>
    <xdr:sp macro="" textlink="">
      <xdr:nvSpPr>
        <xdr:cNvPr id="26" name="Oval 194">
          <a:extLst>
            <a:ext uri="{FF2B5EF4-FFF2-40B4-BE49-F238E27FC236}">
              <a16:creationId xmlns:a16="http://schemas.microsoft.com/office/drawing/2014/main" id="{00000000-0008-0000-0000-00001A000000}"/>
            </a:ext>
          </a:extLst>
        </xdr:cNvPr>
        <xdr:cNvSpPr>
          <a:spLocks noChangeArrowheads="1"/>
        </xdr:cNvSpPr>
      </xdr:nvSpPr>
      <xdr:spPr bwMode="auto">
        <a:xfrm>
          <a:off x="11039475" y="370522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15</xdr:row>
      <xdr:rowOff>171450</xdr:rowOff>
    </xdr:from>
    <xdr:to>
      <xdr:col>12</xdr:col>
      <xdr:colOff>400050</xdr:colOff>
      <xdr:row>15</xdr:row>
      <xdr:rowOff>285750</xdr:rowOff>
    </xdr:to>
    <xdr:sp macro="" textlink="">
      <xdr:nvSpPr>
        <xdr:cNvPr id="27" name="Oval 195">
          <a:extLst>
            <a:ext uri="{FF2B5EF4-FFF2-40B4-BE49-F238E27FC236}">
              <a16:creationId xmlns:a16="http://schemas.microsoft.com/office/drawing/2014/main" id="{00000000-0008-0000-0000-00001B000000}"/>
            </a:ext>
          </a:extLst>
        </xdr:cNvPr>
        <xdr:cNvSpPr>
          <a:spLocks noChangeArrowheads="1"/>
        </xdr:cNvSpPr>
      </xdr:nvSpPr>
      <xdr:spPr bwMode="auto">
        <a:xfrm>
          <a:off x="10877550" y="3829050"/>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15</xdr:row>
      <xdr:rowOff>152400</xdr:rowOff>
    </xdr:from>
    <xdr:to>
      <xdr:col>13</xdr:col>
      <xdr:colOff>466725</xdr:colOff>
      <xdr:row>15</xdr:row>
      <xdr:rowOff>266700</xdr:rowOff>
    </xdr:to>
    <xdr:sp macro="" textlink="">
      <xdr:nvSpPr>
        <xdr:cNvPr id="28" name="Oval 196">
          <a:extLst>
            <a:ext uri="{FF2B5EF4-FFF2-40B4-BE49-F238E27FC236}">
              <a16:creationId xmlns:a16="http://schemas.microsoft.com/office/drawing/2014/main" id="{00000000-0008-0000-0000-00001C000000}"/>
            </a:ext>
          </a:extLst>
        </xdr:cNvPr>
        <xdr:cNvSpPr>
          <a:spLocks noChangeArrowheads="1"/>
        </xdr:cNvSpPr>
      </xdr:nvSpPr>
      <xdr:spPr bwMode="auto">
        <a:xfrm>
          <a:off x="1166812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15</xdr:row>
      <xdr:rowOff>28575</xdr:rowOff>
    </xdr:from>
    <xdr:to>
      <xdr:col>13</xdr:col>
      <xdr:colOff>409575</xdr:colOff>
      <xdr:row>15</xdr:row>
      <xdr:rowOff>142875</xdr:rowOff>
    </xdr:to>
    <xdr:sp macro="" textlink="">
      <xdr:nvSpPr>
        <xdr:cNvPr id="29" name="Oval 197">
          <a:extLst>
            <a:ext uri="{FF2B5EF4-FFF2-40B4-BE49-F238E27FC236}">
              <a16:creationId xmlns:a16="http://schemas.microsoft.com/office/drawing/2014/main" id="{00000000-0008-0000-0000-00001D000000}"/>
            </a:ext>
          </a:extLst>
        </xdr:cNvPr>
        <xdr:cNvSpPr>
          <a:spLocks noChangeArrowheads="1"/>
        </xdr:cNvSpPr>
      </xdr:nvSpPr>
      <xdr:spPr bwMode="auto">
        <a:xfrm>
          <a:off x="11610975" y="3686175"/>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15</xdr:row>
      <xdr:rowOff>152400</xdr:rowOff>
    </xdr:from>
    <xdr:to>
      <xdr:col>13</xdr:col>
      <xdr:colOff>333375</xdr:colOff>
      <xdr:row>15</xdr:row>
      <xdr:rowOff>266700</xdr:rowOff>
    </xdr:to>
    <xdr:sp macro="" textlink="">
      <xdr:nvSpPr>
        <xdr:cNvPr id="30" name="Oval 198">
          <a:extLst>
            <a:ext uri="{FF2B5EF4-FFF2-40B4-BE49-F238E27FC236}">
              <a16:creationId xmlns:a16="http://schemas.microsoft.com/office/drawing/2014/main" id="{00000000-0008-0000-0000-00001E000000}"/>
            </a:ext>
          </a:extLst>
        </xdr:cNvPr>
        <xdr:cNvSpPr>
          <a:spLocks noChangeArrowheads="1"/>
        </xdr:cNvSpPr>
      </xdr:nvSpPr>
      <xdr:spPr bwMode="auto">
        <a:xfrm>
          <a:off x="11534775" y="3810000"/>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15</xdr:row>
      <xdr:rowOff>9525</xdr:rowOff>
    </xdr:from>
    <xdr:to>
      <xdr:col>13</xdr:col>
      <xdr:colOff>523875</xdr:colOff>
      <xdr:row>15</xdr:row>
      <xdr:rowOff>342900</xdr:rowOff>
    </xdr:to>
    <xdr:sp macro="" textlink="">
      <xdr:nvSpPr>
        <xdr:cNvPr id="31" name="Oval 199">
          <a:extLst>
            <a:ext uri="{FF2B5EF4-FFF2-40B4-BE49-F238E27FC236}">
              <a16:creationId xmlns:a16="http://schemas.microsoft.com/office/drawing/2014/main" id="{00000000-0008-0000-0000-00001F000000}"/>
            </a:ext>
          </a:extLst>
        </xdr:cNvPr>
        <xdr:cNvSpPr>
          <a:spLocks noChangeArrowheads="1"/>
        </xdr:cNvSpPr>
      </xdr:nvSpPr>
      <xdr:spPr bwMode="auto">
        <a:xfrm>
          <a:off x="11487150" y="3667125"/>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33</xdr:row>
      <xdr:rowOff>95250</xdr:rowOff>
    </xdr:from>
    <xdr:to>
      <xdr:col>12</xdr:col>
      <xdr:colOff>571500</xdr:colOff>
      <xdr:row>35</xdr:row>
      <xdr:rowOff>9525</xdr:rowOff>
    </xdr:to>
    <xdr:sp macro="" textlink="">
      <xdr:nvSpPr>
        <xdr:cNvPr id="32" name="Line 128">
          <a:extLst>
            <a:ext uri="{FF2B5EF4-FFF2-40B4-BE49-F238E27FC236}">
              <a16:creationId xmlns:a16="http://schemas.microsoft.com/office/drawing/2014/main" id="{00000000-0008-0000-0000-000020000000}"/>
            </a:ext>
          </a:extLst>
        </xdr:cNvPr>
        <xdr:cNvSpPr>
          <a:spLocks noChangeShapeType="1"/>
        </xdr:cNvSpPr>
      </xdr:nvSpPr>
      <xdr:spPr bwMode="auto">
        <a:xfrm flipV="1">
          <a:off x="10801350" y="7972425"/>
          <a:ext cx="361950"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30</xdr:row>
      <xdr:rowOff>209550</xdr:rowOff>
    </xdr:from>
    <xdr:to>
      <xdr:col>12</xdr:col>
      <xdr:colOff>752475</xdr:colOff>
      <xdr:row>31</xdr:row>
      <xdr:rowOff>276225</xdr:rowOff>
    </xdr:to>
    <xdr:sp macro="" textlink="">
      <xdr:nvSpPr>
        <xdr:cNvPr id="33" name="Line 129">
          <a:extLst>
            <a:ext uri="{FF2B5EF4-FFF2-40B4-BE49-F238E27FC236}">
              <a16:creationId xmlns:a16="http://schemas.microsoft.com/office/drawing/2014/main" id="{00000000-0008-0000-0000-000021000000}"/>
            </a:ext>
          </a:extLst>
        </xdr:cNvPr>
        <xdr:cNvSpPr>
          <a:spLocks noChangeShapeType="1"/>
        </xdr:cNvSpPr>
      </xdr:nvSpPr>
      <xdr:spPr bwMode="auto">
        <a:xfrm flipV="1">
          <a:off x="11058525" y="7448550"/>
          <a:ext cx="257175" cy="2286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10</xdr:col>
      <xdr:colOff>428625</xdr:colOff>
      <xdr:row>7</xdr:row>
      <xdr:rowOff>9525</xdr:rowOff>
    </xdr:from>
    <xdr:to>
      <xdr:col>10</xdr:col>
      <xdr:colOff>428625</xdr:colOff>
      <xdr:row>9</xdr:row>
      <xdr:rowOff>9525</xdr:rowOff>
    </xdr:to>
    <xdr:sp macro="" textlink="">
      <xdr:nvSpPr>
        <xdr:cNvPr id="34" name="Line 76">
          <a:extLst>
            <a:ext uri="{FF2B5EF4-FFF2-40B4-BE49-F238E27FC236}">
              <a16:creationId xmlns:a16="http://schemas.microsoft.com/office/drawing/2014/main" id="{00000000-0008-0000-0000-000022000000}"/>
            </a:ext>
          </a:extLst>
        </xdr:cNvPr>
        <xdr:cNvSpPr>
          <a:spLocks noChangeShapeType="1"/>
        </xdr:cNvSpPr>
      </xdr:nvSpPr>
      <xdr:spPr bwMode="auto">
        <a:xfrm>
          <a:off x="8620125" y="1933575"/>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209550</xdr:colOff>
      <xdr:row>25</xdr:row>
      <xdr:rowOff>95250</xdr:rowOff>
    </xdr:from>
    <xdr:to>
      <xdr:col>12</xdr:col>
      <xdr:colOff>571500</xdr:colOff>
      <xdr:row>27</xdr:row>
      <xdr:rowOff>9525</xdr:rowOff>
    </xdr:to>
    <xdr:sp macro="" textlink="">
      <xdr:nvSpPr>
        <xdr:cNvPr id="35" name="Line 128">
          <a:extLst>
            <a:ext uri="{FF2B5EF4-FFF2-40B4-BE49-F238E27FC236}">
              <a16:creationId xmlns:a16="http://schemas.microsoft.com/office/drawing/2014/main" id="{00000000-0008-0000-0000-000023000000}"/>
            </a:ext>
          </a:extLst>
        </xdr:cNvPr>
        <xdr:cNvSpPr>
          <a:spLocks noChangeShapeType="1"/>
        </xdr:cNvSpPr>
      </xdr:nvSpPr>
      <xdr:spPr bwMode="auto">
        <a:xfrm flipV="1">
          <a:off x="10801350" y="621030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12</xdr:col>
      <xdr:colOff>466725</xdr:colOff>
      <xdr:row>24</xdr:row>
      <xdr:rowOff>209550</xdr:rowOff>
    </xdr:from>
    <xdr:to>
      <xdr:col>12</xdr:col>
      <xdr:colOff>752475</xdr:colOff>
      <xdr:row>25</xdr:row>
      <xdr:rowOff>276225</xdr:rowOff>
    </xdr:to>
    <xdr:sp macro="" textlink="">
      <xdr:nvSpPr>
        <xdr:cNvPr id="36" name="Line 129">
          <a:extLst>
            <a:ext uri="{FF2B5EF4-FFF2-40B4-BE49-F238E27FC236}">
              <a16:creationId xmlns:a16="http://schemas.microsoft.com/office/drawing/2014/main" id="{00000000-0008-0000-0000-000024000000}"/>
            </a:ext>
          </a:extLst>
        </xdr:cNvPr>
        <xdr:cNvSpPr>
          <a:spLocks noChangeShapeType="1"/>
        </xdr:cNvSpPr>
      </xdr:nvSpPr>
      <xdr:spPr bwMode="auto">
        <a:xfrm flipV="1">
          <a:off x="11058525" y="6067425"/>
          <a:ext cx="257175" cy="2952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twoCellAnchor>
    <xdr:from>
      <xdr:col>11</xdr:col>
      <xdr:colOff>581025</xdr:colOff>
      <xdr:row>24</xdr:row>
      <xdr:rowOff>133350</xdr:rowOff>
    </xdr:from>
    <xdr:to>
      <xdr:col>11</xdr:col>
      <xdr:colOff>685800</xdr:colOff>
      <xdr:row>24</xdr:row>
      <xdr:rowOff>247650</xdr:rowOff>
    </xdr:to>
    <xdr:sp macro="" textlink="">
      <xdr:nvSpPr>
        <xdr:cNvPr id="37" name="Oval 190">
          <a:extLst>
            <a:ext uri="{FF2B5EF4-FFF2-40B4-BE49-F238E27FC236}">
              <a16:creationId xmlns:a16="http://schemas.microsoft.com/office/drawing/2014/main" id="{00000000-0008-0000-0000-000025000000}"/>
            </a:ext>
          </a:extLst>
        </xdr:cNvPr>
        <xdr:cNvSpPr>
          <a:spLocks noChangeArrowheads="1"/>
        </xdr:cNvSpPr>
      </xdr:nvSpPr>
      <xdr:spPr bwMode="auto">
        <a:xfrm>
          <a:off x="952500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371475</xdr:colOff>
      <xdr:row>24</xdr:row>
      <xdr:rowOff>133350</xdr:rowOff>
    </xdr:from>
    <xdr:to>
      <xdr:col>11</xdr:col>
      <xdr:colOff>476250</xdr:colOff>
      <xdr:row>24</xdr:row>
      <xdr:rowOff>247650</xdr:rowOff>
    </xdr:to>
    <xdr:sp macro="" textlink="">
      <xdr:nvSpPr>
        <xdr:cNvPr id="38" name="Oval 191">
          <a:extLst>
            <a:ext uri="{FF2B5EF4-FFF2-40B4-BE49-F238E27FC236}">
              <a16:creationId xmlns:a16="http://schemas.microsoft.com/office/drawing/2014/main" id="{00000000-0008-0000-0000-000026000000}"/>
            </a:ext>
          </a:extLst>
        </xdr:cNvPr>
        <xdr:cNvSpPr>
          <a:spLocks noChangeArrowheads="1"/>
        </xdr:cNvSpPr>
      </xdr:nvSpPr>
      <xdr:spPr bwMode="auto">
        <a:xfrm>
          <a:off x="9315450"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152400</xdr:colOff>
      <xdr:row>24</xdr:row>
      <xdr:rowOff>133350</xdr:rowOff>
    </xdr:from>
    <xdr:to>
      <xdr:col>11</xdr:col>
      <xdr:colOff>257175</xdr:colOff>
      <xdr:row>24</xdr:row>
      <xdr:rowOff>247650</xdr:rowOff>
    </xdr:to>
    <xdr:sp macro="" textlink="">
      <xdr:nvSpPr>
        <xdr:cNvPr id="39" name="Oval 192">
          <a:extLst>
            <a:ext uri="{FF2B5EF4-FFF2-40B4-BE49-F238E27FC236}">
              <a16:creationId xmlns:a16="http://schemas.microsoft.com/office/drawing/2014/main" id="{00000000-0008-0000-0000-000027000000}"/>
            </a:ext>
          </a:extLst>
        </xdr:cNvPr>
        <xdr:cNvSpPr>
          <a:spLocks noChangeArrowheads="1"/>
        </xdr:cNvSpPr>
      </xdr:nvSpPr>
      <xdr:spPr bwMode="auto">
        <a:xfrm>
          <a:off x="9096375" y="5991225"/>
          <a:ext cx="104775"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609600</xdr:colOff>
      <xdr:row>24</xdr:row>
      <xdr:rowOff>180975</xdr:rowOff>
    </xdr:from>
    <xdr:to>
      <xdr:col>12</xdr:col>
      <xdr:colOff>723900</xdr:colOff>
      <xdr:row>24</xdr:row>
      <xdr:rowOff>295275</xdr:rowOff>
    </xdr:to>
    <xdr:sp macro="" textlink="">
      <xdr:nvSpPr>
        <xdr:cNvPr id="40" name="Oval 193">
          <a:extLst>
            <a:ext uri="{FF2B5EF4-FFF2-40B4-BE49-F238E27FC236}">
              <a16:creationId xmlns:a16="http://schemas.microsoft.com/office/drawing/2014/main" id="{00000000-0008-0000-0000-000028000000}"/>
            </a:ext>
          </a:extLst>
        </xdr:cNvPr>
        <xdr:cNvSpPr>
          <a:spLocks noChangeArrowheads="1"/>
        </xdr:cNvSpPr>
      </xdr:nvSpPr>
      <xdr:spPr bwMode="auto">
        <a:xfrm>
          <a:off x="11201400" y="6038850"/>
          <a:ext cx="114300" cy="76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447675</xdr:colOff>
      <xdr:row>24</xdr:row>
      <xdr:rowOff>47625</xdr:rowOff>
    </xdr:from>
    <xdr:to>
      <xdr:col>12</xdr:col>
      <xdr:colOff>561975</xdr:colOff>
      <xdr:row>24</xdr:row>
      <xdr:rowOff>161925</xdr:rowOff>
    </xdr:to>
    <xdr:sp macro="" textlink="">
      <xdr:nvSpPr>
        <xdr:cNvPr id="41" name="Oval 194">
          <a:extLst>
            <a:ext uri="{FF2B5EF4-FFF2-40B4-BE49-F238E27FC236}">
              <a16:creationId xmlns:a16="http://schemas.microsoft.com/office/drawing/2014/main" id="{00000000-0008-0000-0000-000029000000}"/>
            </a:ext>
          </a:extLst>
        </xdr:cNvPr>
        <xdr:cNvSpPr>
          <a:spLocks noChangeArrowheads="1"/>
        </xdr:cNvSpPr>
      </xdr:nvSpPr>
      <xdr:spPr bwMode="auto">
        <a:xfrm>
          <a:off x="11039475" y="590550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285750</xdr:colOff>
      <xdr:row>24</xdr:row>
      <xdr:rowOff>171450</xdr:rowOff>
    </xdr:from>
    <xdr:to>
      <xdr:col>12</xdr:col>
      <xdr:colOff>400050</xdr:colOff>
      <xdr:row>24</xdr:row>
      <xdr:rowOff>285750</xdr:rowOff>
    </xdr:to>
    <xdr:sp macro="" textlink="">
      <xdr:nvSpPr>
        <xdr:cNvPr id="42" name="Oval 195">
          <a:extLst>
            <a:ext uri="{FF2B5EF4-FFF2-40B4-BE49-F238E27FC236}">
              <a16:creationId xmlns:a16="http://schemas.microsoft.com/office/drawing/2014/main" id="{00000000-0008-0000-0000-00002A000000}"/>
            </a:ext>
          </a:extLst>
        </xdr:cNvPr>
        <xdr:cNvSpPr>
          <a:spLocks noChangeArrowheads="1"/>
        </xdr:cNvSpPr>
      </xdr:nvSpPr>
      <xdr:spPr bwMode="auto">
        <a:xfrm>
          <a:off x="10877550" y="6029325"/>
          <a:ext cx="114300" cy="857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352425</xdr:colOff>
      <xdr:row>24</xdr:row>
      <xdr:rowOff>152400</xdr:rowOff>
    </xdr:from>
    <xdr:to>
      <xdr:col>13</xdr:col>
      <xdr:colOff>466725</xdr:colOff>
      <xdr:row>24</xdr:row>
      <xdr:rowOff>266700</xdr:rowOff>
    </xdr:to>
    <xdr:sp macro="" textlink="">
      <xdr:nvSpPr>
        <xdr:cNvPr id="43" name="Oval 196">
          <a:extLst>
            <a:ext uri="{FF2B5EF4-FFF2-40B4-BE49-F238E27FC236}">
              <a16:creationId xmlns:a16="http://schemas.microsoft.com/office/drawing/2014/main" id="{00000000-0008-0000-0000-00002B000000}"/>
            </a:ext>
          </a:extLst>
        </xdr:cNvPr>
        <xdr:cNvSpPr>
          <a:spLocks noChangeArrowheads="1"/>
        </xdr:cNvSpPr>
      </xdr:nvSpPr>
      <xdr:spPr bwMode="auto">
        <a:xfrm>
          <a:off x="1166812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295275</xdr:colOff>
      <xdr:row>24</xdr:row>
      <xdr:rowOff>28575</xdr:rowOff>
    </xdr:from>
    <xdr:to>
      <xdr:col>13</xdr:col>
      <xdr:colOff>409575</xdr:colOff>
      <xdr:row>24</xdr:row>
      <xdr:rowOff>142875</xdr:rowOff>
    </xdr:to>
    <xdr:sp macro="" textlink="">
      <xdr:nvSpPr>
        <xdr:cNvPr id="44" name="Oval 197">
          <a:extLst>
            <a:ext uri="{FF2B5EF4-FFF2-40B4-BE49-F238E27FC236}">
              <a16:creationId xmlns:a16="http://schemas.microsoft.com/office/drawing/2014/main" id="{00000000-0008-0000-0000-00002C000000}"/>
            </a:ext>
          </a:extLst>
        </xdr:cNvPr>
        <xdr:cNvSpPr>
          <a:spLocks noChangeArrowheads="1"/>
        </xdr:cNvSpPr>
      </xdr:nvSpPr>
      <xdr:spPr bwMode="auto">
        <a:xfrm>
          <a:off x="11610975" y="5886450"/>
          <a:ext cx="114300" cy="1143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219075</xdr:colOff>
      <xdr:row>24</xdr:row>
      <xdr:rowOff>152400</xdr:rowOff>
    </xdr:from>
    <xdr:to>
      <xdr:col>13</xdr:col>
      <xdr:colOff>333375</xdr:colOff>
      <xdr:row>24</xdr:row>
      <xdr:rowOff>266700</xdr:rowOff>
    </xdr:to>
    <xdr:sp macro="" textlink="">
      <xdr:nvSpPr>
        <xdr:cNvPr id="45" name="Oval 198">
          <a:extLst>
            <a:ext uri="{FF2B5EF4-FFF2-40B4-BE49-F238E27FC236}">
              <a16:creationId xmlns:a16="http://schemas.microsoft.com/office/drawing/2014/main" id="{00000000-0008-0000-0000-00002D000000}"/>
            </a:ext>
          </a:extLst>
        </xdr:cNvPr>
        <xdr:cNvSpPr>
          <a:spLocks noChangeArrowheads="1"/>
        </xdr:cNvSpPr>
      </xdr:nvSpPr>
      <xdr:spPr bwMode="auto">
        <a:xfrm>
          <a:off x="11534775" y="6010275"/>
          <a:ext cx="114300" cy="1047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171450</xdr:colOff>
      <xdr:row>24</xdr:row>
      <xdr:rowOff>9525</xdr:rowOff>
    </xdr:from>
    <xdr:to>
      <xdr:col>13</xdr:col>
      <xdr:colOff>523875</xdr:colOff>
      <xdr:row>24</xdr:row>
      <xdr:rowOff>342900</xdr:rowOff>
    </xdr:to>
    <xdr:sp macro="" textlink="">
      <xdr:nvSpPr>
        <xdr:cNvPr id="46" name="Oval 199">
          <a:extLst>
            <a:ext uri="{FF2B5EF4-FFF2-40B4-BE49-F238E27FC236}">
              <a16:creationId xmlns:a16="http://schemas.microsoft.com/office/drawing/2014/main" id="{00000000-0008-0000-0000-00002E000000}"/>
            </a:ext>
          </a:extLst>
        </xdr:cNvPr>
        <xdr:cNvSpPr>
          <a:spLocks noChangeArrowheads="1"/>
        </xdr:cNvSpPr>
      </xdr:nvSpPr>
      <xdr:spPr bwMode="auto">
        <a:xfrm>
          <a:off x="11487150" y="5867400"/>
          <a:ext cx="352425" cy="2476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209550</xdr:colOff>
      <xdr:row>26</xdr:row>
      <xdr:rowOff>95250</xdr:rowOff>
    </xdr:from>
    <xdr:to>
      <xdr:col>12</xdr:col>
      <xdr:colOff>571500</xdr:colOff>
      <xdr:row>28</xdr:row>
      <xdr:rowOff>9525</xdr:rowOff>
    </xdr:to>
    <xdr:sp macro="" textlink="">
      <xdr:nvSpPr>
        <xdr:cNvPr id="47" name="Line 128">
          <a:extLst>
            <a:ext uri="{FF2B5EF4-FFF2-40B4-BE49-F238E27FC236}">
              <a16:creationId xmlns:a16="http://schemas.microsoft.com/office/drawing/2014/main" id="{00000000-0008-0000-0000-00002F000000}"/>
            </a:ext>
          </a:extLst>
        </xdr:cNvPr>
        <xdr:cNvSpPr>
          <a:spLocks noChangeShapeType="1"/>
        </xdr:cNvSpPr>
      </xdr:nvSpPr>
      <xdr:spPr bwMode="auto">
        <a:xfrm flipV="1">
          <a:off x="10801350" y="6457950"/>
          <a:ext cx="361950" cy="3524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mc:AlternateContent xmlns:mc="http://schemas.openxmlformats.org/markup-compatibility/2006">
    <mc:Choice xmlns:a14="http://schemas.microsoft.com/office/drawing/2010/main" Requires="a14">
      <xdr:twoCellAnchor>
        <xdr:from>
          <xdr:col>2</xdr:col>
          <xdr:colOff>579120</xdr:colOff>
          <xdr:row>66</xdr:row>
          <xdr:rowOff>22860</xdr:rowOff>
        </xdr:from>
        <xdr:to>
          <xdr:col>6</xdr:col>
          <xdr:colOff>106680</xdr:colOff>
          <xdr:row>67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502920</xdr:colOff>
          <xdr:row>74</xdr:row>
          <xdr:rowOff>45720</xdr:rowOff>
        </xdr:from>
        <xdr:to>
          <xdr:col>5</xdr:col>
          <xdr:colOff>754380</xdr:colOff>
          <xdr:row>75</xdr:row>
          <xdr:rowOff>45720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182880</xdr:colOff>
          <xdr:row>75</xdr:row>
          <xdr:rowOff>45720</xdr:rowOff>
        </xdr:from>
        <xdr:to>
          <xdr:col>5</xdr:col>
          <xdr:colOff>952500</xdr:colOff>
          <xdr:row>75</xdr:row>
          <xdr:rowOff>83820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220980</xdr:colOff>
          <xdr:row>105</xdr:row>
          <xdr:rowOff>60960</xdr:rowOff>
        </xdr:from>
        <xdr:to>
          <xdr:col>5</xdr:col>
          <xdr:colOff>914400</xdr:colOff>
          <xdr:row>107</xdr:row>
          <xdr:rowOff>7620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102</xdr:row>
          <xdr:rowOff>114300</xdr:rowOff>
        </xdr:from>
        <xdr:to>
          <xdr:col>2</xdr:col>
          <xdr:colOff>807720</xdr:colOff>
          <xdr:row>103</xdr:row>
          <xdr:rowOff>121920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861060</xdr:colOff>
          <xdr:row>107</xdr:row>
          <xdr:rowOff>144780</xdr:rowOff>
        </xdr:from>
        <xdr:to>
          <xdr:col>5</xdr:col>
          <xdr:colOff>914400</xdr:colOff>
          <xdr:row>110</xdr:row>
          <xdr:rowOff>144780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807720</xdr:colOff>
          <xdr:row>116</xdr:row>
          <xdr:rowOff>220980</xdr:rowOff>
        </xdr:from>
        <xdr:to>
          <xdr:col>5</xdr:col>
          <xdr:colOff>7620</xdr:colOff>
          <xdr:row>119</xdr:row>
          <xdr:rowOff>160020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102</xdr:row>
          <xdr:rowOff>114300</xdr:rowOff>
        </xdr:from>
        <xdr:to>
          <xdr:col>2</xdr:col>
          <xdr:colOff>0</xdr:colOff>
          <xdr:row>103</xdr:row>
          <xdr:rowOff>121920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998220</xdr:colOff>
          <xdr:row>76</xdr:row>
          <xdr:rowOff>106680</xdr:rowOff>
        </xdr:from>
        <xdr:to>
          <xdr:col>5</xdr:col>
          <xdr:colOff>784860</xdr:colOff>
          <xdr:row>77</xdr:row>
          <xdr:rowOff>7620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419100</xdr:colOff>
          <xdr:row>30</xdr:row>
          <xdr:rowOff>274320</xdr:rowOff>
        </xdr:from>
        <xdr:to>
          <xdr:col>4</xdr:col>
          <xdr:colOff>0</xdr:colOff>
          <xdr:row>34</xdr:row>
          <xdr:rowOff>68580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1181100</xdr:colOff>
          <xdr:row>40</xdr:row>
          <xdr:rowOff>45720</xdr:rowOff>
        </xdr:from>
        <xdr:to>
          <xdr:col>5</xdr:col>
          <xdr:colOff>0</xdr:colOff>
          <xdr:row>43</xdr:row>
          <xdr:rowOff>45720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44</xdr:row>
          <xdr:rowOff>38100</xdr:rowOff>
        </xdr:from>
        <xdr:to>
          <xdr:col>5</xdr:col>
          <xdr:colOff>0</xdr:colOff>
          <xdr:row>46</xdr:row>
          <xdr:rowOff>251460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1066800</xdr:colOff>
          <xdr:row>47</xdr:row>
          <xdr:rowOff>228600</xdr:rowOff>
        </xdr:from>
        <xdr:to>
          <xdr:col>5</xdr:col>
          <xdr:colOff>0</xdr:colOff>
          <xdr:row>49</xdr:row>
          <xdr:rowOff>99060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55</xdr:row>
          <xdr:rowOff>0</xdr:rowOff>
        </xdr:from>
        <xdr:to>
          <xdr:col>4</xdr:col>
          <xdr:colOff>670560</xdr:colOff>
          <xdr:row>58</xdr:row>
          <xdr:rowOff>38100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784860</xdr:colOff>
          <xdr:row>66</xdr:row>
          <xdr:rowOff>60960</xdr:rowOff>
        </xdr:from>
        <xdr:to>
          <xdr:col>5</xdr:col>
          <xdr:colOff>891540</xdr:colOff>
          <xdr:row>67</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754380</xdr:colOff>
          <xdr:row>70</xdr:row>
          <xdr:rowOff>76200</xdr:rowOff>
        </xdr:from>
        <xdr:to>
          <xdr:col>5</xdr:col>
          <xdr:colOff>838200</xdr:colOff>
          <xdr:row>71</xdr:row>
          <xdr:rowOff>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88</xdr:row>
          <xdr:rowOff>83820</xdr:rowOff>
        </xdr:from>
        <xdr:to>
          <xdr:col>3</xdr:col>
          <xdr:colOff>220980</xdr:colOff>
          <xdr:row>90</xdr:row>
          <xdr:rowOff>106680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60960</xdr:colOff>
          <xdr:row>95</xdr:row>
          <xdr:rowOff>114300</xdr:rowOff>
        </xdr:from>
        <xdr:to>
          <xdr:col>5</xdr:col>
          <xdr:colOff>891540</xdr:colOff>
          <xdr:row>96</xdr:row>
          <xdr:rowOff>0</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716280</xdr:colOff>
          <xdr:row>97</xdr:row>
          <xdr:rowOff>83820</xdr:rowOff>
        </xdr:from>
        <xdr:to>
          <xdr:col>5</xdr:col>
          <xdr:colOff>891540</xdr:colOff>
          <xdr:row>98</xdr:row>
          <xdr:rowOff>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107</xdr:row>
          <xdr:rowOff>68580</xdr:rowOff>
        </xdr:from>
        <xdr:to>
          <xdr:col>5</xdr:col>
          <xdr:colOff>891540</xdr:colOff>
          <xdr:row>110</xdr:row>
          <xdr:rowOff>60960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259080</xdr:colOff>
          <xdr:row>115</xdr:row>
          <xdr:rowOff>0</xdr:rowOff>
        </xdr:from>
        <xdr:to>
          <xdr:col>5</xdr:col>
          <xdr:colOff>38100</xdr:colOff>
          <xdr:row>118</xdr:row>
          <xdr:rowOff>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861060</xdr:colOff>
          <xdr:row>105</xdr:row>
          <xdr:rowOff>30480</xdr:rowOff>
        </xdr:from>
        <xdr:to>
          <xdr:col>6</xdr:col>
          <xdr:colOff>906780</xdr:colOff>
          <xdr:row>107</xdr:row>
          <xdr:rowOff>22860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861060</xdr:colOff>
          <xdr:row>80</xdr:row>
          <xdr:rowOff>99060</xdr:rowOff>
        </xdr:from>
        <xdr:to>
          <xdr:col>5</xdr:col>
          <xdr:colOff>716280</xdr:colOff>
          <xdr:row>81</xdr:row>
          <xdr:rowOff>0</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1203960</xdr:colOff>
          <xdr:row>50</xdr:row>
          <xdr:rowOff>198120</xdr:rowOff>
        </xdr:from>
        <xdr:to>
          <xdr:col>4</xdr:col>
          <xdr:colOff>655320</xdr:colOff>
          <xdr:row>54</xdr:row>
          <xdr:rowOff>60960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1074420</xdr:colOff>
          <xdr:row>58</xdr:row>
          <xdr:rowOff>121920</xdr:rowOff>
        </xdr:from>
        <xdr:to>
          <xdr:col>5</xdr:col>
          <xdr:colOff>0</xdr:colOff>
          <xdr:row>60</xdr:row>
          <xdr:rowOff>99060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86</xdr:row>
          <xdr:rowOff>106680</xdr:rowOff>
        </xdr:from>
        <xdr:to>
          <xdr:col>6</xdr:col>
          <xdr:colOff>91440</xdr:colOff>
          <xdr:row>87</xdr:row>
          <xdr:rowOff>198120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628650</xdr:colOff>
      <xdr:row>5</xdr:row>
      <xdr:rowOff>238125</xdr:rowOff>
    </xdr:from>
    <xdr:to>
      <xdr:col>14</xdr:col>
      <xdr:colOff>295275</xdr:colOff>
      <xdr:row>9</xdr:row>
      <xdr:rowOff>66675</xdr:rowOff>
    </xdr:to>
    <xdr:grpSp>
      <xdr:nvGrpSpPr>
        <xdr:cNvPr id="74" name="Grup 2">
          <a:extLst>
            <a:ext uri="{FF2B5EF4-FFF2-40B4-BE49-F238E27FC236}">
              <a16:creationId xmlns:a16="http://schemas.microsoft.com/office/drawing/2014/main" id="{00000000-0008-0000-0000-00004A000000}"/>
            </a:ext>
          </a:extLst>
        </xdr:cNvPr>
        <xdr:cNvGrpSpPr>
          <a:grpSpLocks/>
        </xdr:cNvGrpSpPr>
      </xdr:nvGrpSpPr>
      <xdr:grpSpPr bwMode="auto">
        <a:xfrm>
          <a:off x="11840936" y="1620611"/>
          <a:ext cx="1212396" cy="851807"/>
          <a:chOff x="14902684" y="897978"/>
          <a:chExt cx="1592974" cy="1196208"/>
        </a:xfrm>
      </xdr:grpSpPr>
      <xdr:sp macro="" textlink="">
        <xdr:nvSpPr>
          <xdr:cNvPr id="75" name="Oval 113">
            <a:extLst>
              <a:ext uri="{FF2B5EF4-FFF2-40B4-BE49-F238E27FC236}">
                <a16:creationId xmlns:a16="http://schemas.microsoft.com/office/drawing/2014/main" id="{00000000-0008-0000-0000-00004B000000}"/>
              </a:ext>
            </a:extLst>
          </xdr:cNvPr>
          <xdr:cNvSpPr>
            <a:spLocks noChangeArrowheads="1"/>
          </xdr:cNvSpPr>
        </xdr:nvSpPr>
        <xdr:spPr bwMode="auto">
          <a:xfrm>
            <a:off x="15112234" y="1193253"/>
            <a:ext cx="687113" cy="900933"/>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 name="Oval 114">
            <a:extLst>
              <a:ext uri="{FF2B5EF4-FFF2-40B4-BE49-F238E27FC236}">
                <a16:creationId xmlns:a16="http://schemas.microsoft.com/office/drawing/2014/main" id="{00000000-0008-0000-0000-00004C000000}"/>
              </a:ext>
            </a:extLst>
          </xdr:cNvPr>
          <xdr:cNvSpPr>
            <a:spLocks noChangeArrowheads="1"/>
          </xdr:cNvSpPr>
        </xdr:nvSpPr>
        <xdr:spPr bwMode="auto">
          <a:xfrm>
            <a:off x="15513597" y="1202778"/>
            <a:ext cx="686786" cy="891408"/>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7" name="Line 118">
            <a:extLst>
              <a:ext uri="{FF2B5EF4-FFF2-40B4-BE49-F238E27FC236}">
                <a16:creationId xmlns:a16="http://schemas.microsoft.com/office/drawing/2014/main" id="{00000000-0008-0000-0000-00004D000000}"/>
              </a:ext>
            </a:extLst>
          </xdr:cNvPr>
          <xdr:cNvSpPr>
            <a:spLocks noChangeShapeType="1"/>
          </xdr:cNvSpPr>
        </xdr:nvSpPr>
        <xdr:spPr bwMode="auto">
          <a:xfrm flipV="1">
            <a:off x="16162283" y="1856061"/>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 name="Line 123">
            <a:extLst>
              <a:ext uri="{FF2B5EF4-FFF2-40B4-BE49-F238E27FC236}">
                <a16:creationId xmlns:a16="http://schemas.microsoft.com/office/drawing/2014/main" id="{00000000-0008-0000-0000-00004E000000}"/>
              </a:ext>
            </a:extLst>
          </xdr:cNvPr>
          <xdr:cNvSpPr>
            <a:spLocks noChangeShapeType="1"/>
          </xdr:cNvSpPr>
        </xdr:nvSpPr>
        <xdr:spPr bwMode="auto">
          <a:xfrm>
            <a:off x="14940784" y="1231353"/>
            <a:ext cx="1809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9" name="Line 125">
            <a:extLst>
              <a:ext uri="{FF2B5EF4-FFF2-40B4-BE49-F238E27FC236}">
                <a16:creationId xmlns:a16="http://schemas.microsoft.com/office/drawing/2014/main" id="{00000000-0008-0000-0000-00004F000000}"/>
              </a:ext>
            </a:extLst>
          </xdr:cNvPr>
          <xdr:cNvSpPr>
            <a:spLocks noChangeShapeType="1"/>
          </xdr:cNvSpPr>
        </xdr:nvSpPr>
        <xdr:spPr bwMode="auto">
          <a:xfrm flipH="1">
            <a:off x="14940784" y="897978"/>
            <a:ext cx="1238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0" name="Line 130">
            <a:extLst>
              <a:ext uri="{FF2B5EF4-FFF2-40B4-BE49-F238E27FC236}">
                <a16:creationId xmlns:a16="http://schemas.microsoft.com/office/drawing/2014/main" id="{00000000-0008-0000-0000-000050000000}"/>
              </a:ext>
            </a:extLst>
          </xdr:cNvPr>
          <xdr:cNvSpPr>
            <a:spLocks noChangeShapeType="1"/>
          </xdr:cNvSpPr>
        </xdr:nvSpPr>
        <xdr:spPr bwMode="auto">
          <a:xfrm flipH="1">
            <a:off x="14902684" y="1174203"/>
            <a:ext cx="190500"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 name="Line 133">
            <a:extLst>
              <a:ext uri="{FF2B5EF4-FFF2-40B4-BE49-F238E27FC236}">
                <a16:creationId xmlns:a16="http://schemas.microsoft.com/office/drawing/2014/main" id="{00000000-0008-0000-0000-000051000000}"/>
              </a:ext>
            </a:extLst>
          </xdr:cNvPr>
          <xdr:cNvSpPr>
            <a:spLocks noChangeShapeType="1"/>
          </xdr:cNvSpPr>
        </xdr:nvSpPr>
        <xdr:spPr bwMode="auto">
          <a:xfrm flipH="1">
            <a:off x="16314683" y="897978"/>
            <a:ext cx="133350" cy="400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 name="Line 134">
            <a:extLst>
              <a:ext uri="{FF2B5EF4-FFF2-40B4-BE49-F238E27FC236}">
                <a16:creationId xmlns:a16="http://schemas.microsoft.com/office/drawing/2014/main" id="{00000000-0008-0000-0000-000052000000}"/>
              </a:ext>
            </a:extLst>
          </xdr:cNvPr>
          <xdr:cNvSpPr>
            <a:spLocks noChangeShapeType="1"/>
          </xdr:cNvSpPr>
        </xdr:nvSpPr>
        <xdr:spPr bwMode="auto">
          <a:xfrm flipH="1">
            <a:off x="16371833" y="1250403"/>
            <a:ext cx="104775" cy="6437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3" name="Line 135">
            <a:extLst>
              <a:ext uri="{FF2B5EF4-FFF2-40B4-BE49-F238E27FC236}">
                <a16:creationId xmlns:a16="http://schemas.microsoft.com/office/drawing/2014/main" id="{00000000-0008-0000-0000-000053000000}"/>
              </a:ext>
            </a:extLst>
          </xdr:cNvPr>
          <xdr:cNvSpPr>
            <a:spLocks noChangeShapeType="1"/>
          </xdr:cNvSpPr>
        </xdr:nvSpPr>
        <xdr:spPr bwMode="auto">
          <a:xfrm flipV="1">
            <a:off x="16305158" y="1278978"/>
            <a:ext cx="19050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3</xdr:col>
          <xdr:colOff>807720</xdr:colOff>
          <xdr:row>83</xdr:row>
          <xdr:rowOff>0</xdr:rowOff>
        </xdr:from>
        <xdr:to>
          <xdr:col>5</xdr:col>
          <xdr:colOff>7620</xdr:colOff>
          <xdr:row>85</xdr:row>
          <xdr:rowOff>114300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6</xdr:col>
      <xdr:colOff>752475</xdr:colOff>
      <xdr:row>6</xdr:row>
      <xdr:rowOff>314325</xdr:rowOff>
    </xdr:from>
    <xdr:to>
      <xdr:col>6</xdr:col>
      <xdr:colOff>752475</xdr:colOff>
      <xdr:row>8</xdr:row>
      <xdr:rowOff>200025</xdr:rowOff>
    </xdr:to>
    <xdr:sp macro="" textlink="">
      <xdr:nvSpPr>
        <xdr:cNvPr id="85" name="Line 76">
          <a:extLst>
            <a:ext uri="{FF2B5EF4-FFF2-40B4-BE49-F238E27FC236}">
              <a16:creationId xmlns:a16="http://schemas.microsoft.com/office/drawing/2014/main" id="{00000000-0008-0000-0000-000055000000}"/>
            </a:ext>
          </a:extLst>
        </xdr:cNvPr>
        <xdr:cNvSpPr>
          <a:spLocks noChangeShapeType="1"/>
        </xdr:cNvSpPr>
      </xdr:nvSpPr>
      <xdr:spPr bwMode="auto">
        <a:xfrm>
          <a:off x="5638800" y="1924050"/>
          <a:ext cx="0" cy="381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200025</xdr:colOff>
      <xdr:row>13</xdr:row>
      <xdr:rowOff>247650</xdr:rowOff>
    </xdr:from>
    <xdr:to>
      <xdr:col>27</xdr:col>
      <xdr:colOff>542925</xdr:colOff>
      <xdr:row>15</xdr:row>
      <xdr:rowOff>171450</xdr:rowOff>
    </xdr:to>
    <xdr:sp macro="" textlink="">
      <xdr:nvSpPr>
        <xdr:cNvPr id="86" name="Line 128">
          <a:extLst>
            <a:ext uri="{FF2B5EF4-FFF2-40B4-BE49-F238E27FC236}">
              <a16:creationId xmlns:a16="http://schemas.microsoft.com/office/drawing/2014/main" id="{00000000-0008-0000-0000-000056000000}"/>
            </a:ext>
          </a:extLst>
        </xdr:cNvPr>
        <xdr:cNvSpPr>
          <a:spLocks noChangeShapeType="1"/>
        </xdr:cNvSpPr>
      </xdr:nvSpPr>
      <xdr:spPr bwMode="auto">
        <a:xfrm flipV="1">
          <a:off x="20812125" y="3381375"/>
          <a:ext cx="342900" cy="4476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uhan/Desktop/YG%20KISA%20DEVRE%20VE%20GER&#304;L&#304;M%20D&#220;&#350;&#220;M&#220;/6.6-%20OG%20KISA%20DEVRE%20HESABI(&#304;NCELENCEK)/OG%20KISA%20DEVRE%20HESABI%20TR-P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RİŞ"/>
      <sheetName val="7 DÜĞÜM KISA DEVRE"/>
      <sheetName val="6 DÜĞÜM KISA DEVRE "/>
      <sheetName val="5 DÜĞÜM KISA DEVRE "/>
      <sheetName val="5 DÜĞÜM KISA DEVRE  (2)"/>
      <sheetName val="5 DÜĞÜM KISA DEVRE  (3)"/>
      <sheetName val="İZİN VERİLEN KISA DEVRE AKIMLAR"/>
      <sheetName val="3 DÜĞÜM KISA DEVRE"/>
      <sheetName val="4 DÜĞÜM KISA DEVRE P1 "/>
      <sheetName val="4 DÜĞÜM KISA DEVRE  P2"/>
    </sheetNames>
    <sheetDataSet>
      <sheetData sheetId="0"/>
      <sheetData sheetId="1"/>
      <sheetData sheetId="2"/>
      <sheetData sheetId="3"/>
      <sheetData sheetId="4"/>
      <sheetData sheetId="5"/>
      <sheetData sheetId="6"/>
      <sheetData sheetId="7">
        <row r="14">
          <cell r="Y14" t="str">
            <v>3(1x95)-CU</v>
          </cell>
        </row>
        <row r="15">
          <cell r="Y15" t="str">
            <v>3(1x50)-CU</v>
          </cell>
        </row>
        <row r="16">
          <cell r="Y16" t="str">
            <v>3(1x150)-CU</v>
          </cell>
        </row>
        <row r="17">
          <cell r="Y17" t="str">
            <v>3(1x185)-CU</v>
          </cell>
        </row>
        <row r="18">
          <cell r="Y18" t="str">
            <v>3(1x240)-CU</v>
          </cell>
        </row>
        <row r="19">
          <cell r="Y19" t="str">
            <v>3(1x95)-AL</v>
          </cell>
        </row>
        <row r="20">
          <cell r="Y20" t="str">
            <v>3(1x400)-AL</v>
          </cell>
        </row>
        <row r="21">
          <cell r="Y21" t="str">
            <v>3(1x150)-AL</v>
          </cell>
        </row>
        <row r="22">
          <cell r="Y22" t="str">
            <v>3AWG3</v>
          </cell>
        </row>
        <row r="23">
          <cell r="Y23" t="str">
            <v>1/0AWG</v>
          </cell>
        </row>
        <row r="24">
          <cell r="Y24" t="str">
            <v>3/0AWG</v>
          </cell>
        </row>
        <row r="25">
          <cell r="Y25">
            <v>266.8</v>
          </cell>
        </row>
        <row r="26">
          <cell r="Y26" t="str">
            <v>477 MCM</v>
          </cell>
        </row>
      </sheetData>
      <sheetData sheetId="8"/>
      <sheetData sheetId="9"/>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oleObject" Target="../embeddings/oleObject9.bin"/><Relationship Id="rId26" Type="http://schemas.openxmlformats.org/officeDocument/2006/relationships/oleObject" Target="../embeddings/oleObject13.bin"/><Relationship Id="rId39" Type="http://schemas.openxmlformats.org/officeDocument/2006/relationships/image" Target="../media/image17.emf"/><Relationship Id="rId3" Type="http://schemas.openxmlformats.org/officeDocument/2006/relationships/vmlDrawing" Target="../drawings/vmlDrawing1.vml"/><Relationship Id="rId21" Type="http://schemas.openxmlformats.org/officeDocument/2006/relationships/image" Target="../media/image8.emf"/><Relationship Id="rId34" Type="http://schemas.openxmlformats.org/officeDocument/2006/relationships/oleObject" Target="../embeddings/oleObject17.bin"/><Relationship Id="rId42" Type="http://schemas.openxmlformats.org/officeDocument/2006/relationships/oleObject" Target="../embeddings/oleObject21.bin"/><Relationship Id="rId47" Type="http://schemas.openxmlformats.org/officeDocument/2006/relationships/image" Target="../media/image21.emf"/><Relationship Id="rId50" Type="http://schemas.openxmlformats.org/officeDocument/2006/relationships/oleObject" Target="../embeddings/oleObject25.bin"/><Relationship Id="rId7" Type="http://schemas.openxmlformats.org/officeDocument/2006/relationships/image" Target="../media/image2.emf"/><Relationship Id="rId12" Type="http://schemas.openxmlformats.org/officeDocument/2006/relationships/image" Target="../media/image4.emf"/><Relationship Id="rId17" Type="http://schemas.openxmlformats.org/officeDocument/2006/relationships/oleObject" Target="../embeddings/oleObject8.bin"/><Relationship Id="rId25" Type="http://schemas.openxmlformats.org/officeDocument/2006/relationships/image" Target="../media/image10.emf"/><Relationship Id="rId33" Type="http://schemas.openxmlformats.org/officeDocument/2006/relationships/image" Target="../media/image14.emf"/><Relationship Id="rId38" Type="http://schemas.openxmlformats.org/officeDocument/2006/relationships/oleObject" Target="../embeddings/oleObject19.bin"/><Relationship Id="rId46" Type="http://schemas.openxmlformats.org/officeDocument/2006/relationships/oleObject" Target="../embeddings/oleObject23.bin"/><Relationship Id="rId2" Type="http://schemas.openxmlformats.org/officeDocument/2006/relationships/drawing" Target="../drawings/drawing1.xml"/><Relationship Id="rId16" Type="http://schemas.openxmlformats.org/officeDocument/2006/relationships/image" Target="../media/image6.emf"/><Relationship Id="rId20" Type="http://schemas.openxmlformats.org/officeDocument/2006/relationships/oleObject" Target="../embeddings/oleObject10.bin"/><Relationship Id="rId29" Type="http://schemas.openxmlformats.org/officeDocument/2006/relationships/image" Target="../media/image12.emf"/><Relationship Id="rId41" Type="http://schemas.openxmlformats.org/officeDocument/2006/relationships/image" Target="../media/image18.emf"/><Relationship Id="rId54" Type="http://schemas.openxmlformats.org/officeDocument/2006/relationships/oleObject" Target="../embeddings/oleObject2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oleObject" Target="../embeddings/oleObject5.bin"/><Relationship Id="rId24" Type="http://schemas.openxmlformats.org/officeDocument/2006/relationships/oleObject" Target="../embeddings/oleObject12.bin"/><Relationship Id="rId32" Type="http://schemas.openxmlformats.org/officeDocument/2006/relationships/oleObject" Target="../embeddings/oleObject16.bin"/><Relationship Id="rId37" Type="http://schemas.openxmlformats.org/officeDocument/2006/relationships/image" Target="../media/image16.emf"/><Relationship Id="rId40" Type="http://schemas.openxmlformats.org/officeDocument/2006/relationships/oleObject" Target="../embeddings/oleObject20.bin"/><Relationship Id="rId45" Type="http://schemas.openxmlformats.org/officeDocument/2006/relationships/image" Target="../media/image20.emf"/><Relationship Id="rId53" Type="http://schemas.openxmlformats.org/officeDocument/2006/relationships/image" Target="../media/image24.emf"/><Relationship Id="rId5" Type="http://schemas.openxmlformats.org/officeDocument/2006/relationships/image" Target="../media/image1.emf"/><Relationship Id="rId15" Type="http://schemas.openxmlformats.org/officeDocument/2006/relationships/oleObject" Target="../embeddings/oleObject7.bin"/><Relationship Id="rId23" Type="http://schemas.openxmlformats.org/officeDocument/2006/relationships/image" Target="../media/image9.emf"/><Relationship Id="rId28" Type="http://schemas.openxmlformats.org/officeDocument/2006/relationships/oleObject" Target="../embeddings/oleObject14.bin"/><Relationship Id="rId36" Type="http://schemas.openxmlformats.org/officeDocument/2006/relationships/oleObject" Target="../embeddings/oleObject18.bin"/><Relationship Id="rId49" Type="http://schemas.openxmlformats.org/officeDocument/2006/relationships/image" Target="../media/image22.emf"/><Relationship Id="rId10" Type="http://schemas.openxmlformats.org/officeDocument/2006/relationships/image" Target="../media/image3.emf"/><Relationship Id="rId19" Type="http://schemas.openxmlformats.org/officeDocument/2006/relationships/image" Target="../media/image7.emf"/><Relationship Id="rId31" Type="http://schemas.openxmlformats.org/officeDocument/2006/relationships/image" Target="../media/image13.emf"/><Relationship Id="rId44" Type="http://schemas.openxmlformats.org/officeDocument/2006/relationships/oleObject" Target="../embeddings/oleObject22.bin"/><Relationship Id="rId52" Type="http://schemas.openxmlformats.org/officeDocument/2006/relationships/oleObject" Target="../embeddings/oleObject26.bin"/><Relationship Id="rId4" Type="http://schemas.openxmlformats.org/officeDocument/2006/relationships/oleObject" Target="../embeddings/oleObject1.bin"/><Relationship Id="rId9" Type="http://schemas.openxmlformats.org/officeDocument/2006/relationships/oleObject" Target="../embeddings/oleObject4.bin"/><Relationship Id="rId14" Type="http://schemas.openxmlformats.org/officeDocument/2006/relationships/image" Target="../media/image5.emf"/><Relationship Id="rId22" Type="http://schemas.openxmlformats.org/officeDocument/2006/relationships/oleObject" Target="../embeddings/oleObject11.bin"/><Relationship Id="rId27" Type="http://schemas.openxmlformats.org/officeDocument/2006/relationships/image" Target="../media/image11.emf"/><Relationship Id="rId30" Type="http://schemas.openxmlformats.org/officeDocument/2006/relationships/oleObject" Target="../embeddings/oleObject15.bin"/><Relationship Id="rId35" Type="http://schemas.openxmlformats.org/officeDocument/2006/relationships/image" Target="../media/image15.emf"/><Relationship Id="rId43" Type="http://schemas.openxmlformats.org/officeDocument/2006/relationships/image" Target="../media/image19.emf"/><Relationship Id="rId48" Type="http://schemas.openxmlformats.org/officeDocument/2006/relationships/oleObject" Target="../embeddings/oleObject24.bin"/><Relationship Id="rId8" Type="http://schemas.openxmlformats.org/officeDocument/2006/relationships/oleObject" Target="../embeddings/oleObject3.bin"/><Relationship Id="rId51" Type="http://schemas.openxmlformats.org/officeDocument/2006/relationships/image" Target="../media/image2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60"/>
  <sheetViews>
    <sheetView showGridLines="0" tabSelected="1" view="pageBreakPreview" zoomScale="70" zoomScaleNormal="70" zoomScaleSheetLayoutView="70" workbookViewId="0">
      <selection activeCell="A3" sqref="A3"/>
    </sheetView>
  </sheetViews>
  <sheetFormatPr defaultRowHeight="13.2" outlineLevelRow="2" x14ac:dyDescent="0.25"/>
  <cols>
    <col min="1" max="2" width="7.6640625" style="1" customWidth="1"/>
    <col min="3" max="3" width="19.33203125" style="1" customWidth="1"/>
    <col min="4" max="4" width="14" style="13" customWidth="1"/>
    <col min="5" max="5" width="11.5546875" style="1" customWidth="1"/>
    <col min="6" max="6" width="15.6640625" style="13" bestFit="1" customWidth="1"/>
    <col min="7" max="7" width="14.6640625" style="13" customWidth="1"/>
    <col min="8" max="8" width="9.5546875" style="15" customWidth="1"/>
    <col min="9" max="9" width="14.109375" style="15" customWidth="1"/>
    <col min="10" max="10" width="11.109375" style="13" customWidth="1"/>
    <col min="11" max="11" width="13.6640625" style="13" customWidth="1"/>
    <col min="12" max="12" width="24.6640625" style="1" bestFit="1" customWidth="1"/>
    <col min="13" max="13" width="10.88671875" style="1" customWidth="1"/>
    <col min="14" max="14" width="11.5546875" style="1" customWidth="1"/>
    <col min="15" max="15" width="8.109375" style="1" customWidth="1"/>
    <col min="16" max="16" width="10.33203125" style="1" customWidth="1"/>
    <col min="17" max="17" width="10.5546875" style="1" bestFit="1" customWidth="1"/>
    <col min="18" max="24" width="9.109375" style="1"/>
    <col min="25" max="25" width="12.88671875" style="1" bestFit="1" customWidth="1"/>
    <col min="26" max="26" width="9.109375" style="1"/>
    <col min="27" max="27" width="12.88671875" style="1" bestFit="1" customWidth="1"/>
    <col min="28" max="36" width="9.109375" style="1"/>
    <col min="37" max="43" width="10.44140625" style="1" customWidth="1"/>
    <col min="44" max="256" width="9.109375" style="1"/>
    <col min="257" max="258" width="7.6640625" style="1" customWidth="1"/>
    <col min="259" max="259" width="19.33203125" style="1" customWidth="1"/>
    <col min="260" max="260" width="14" style="1" customWidth="1"/>
    <col min="261" max="261" width="11.5546875" style="1" customWidth="1"/>
    <col min="262" max="262" width="13" style="1" customWidth="1"/>
    <col min="263" max="263" width="14.6640625" style="1" customWidth="1"/>
    <col min="264" max="264" width="9.5546875" style="1" customWidth="1"/>
    <col min="265" max="265" width="14.109375" style="1" bestFit="1" customWidth="1"/>
    <col min="266" max="266" width="11.109375" style="1" customWidth="1"/>
    <col min="267" max="267" width="11.33203125" style="1" customWidth="1"/>
    <col min="268" max="268" width="24.6640625" style="1" bestFit="1" customWidth="1"/>
    <col min="269" max="269" width="10.88671875" style="1" customWidth="1"/>
    <col min="270" max="270" width="11.5546875" style="1" customWidth="1"/>
    <col min="271" max="271" width="8.109375" style="1" customWidth="1"/>
    <col min="272" max="272" width="10.33203125" style="1" customWidth="1"/>
    <col min="273" max="273" width="10.5546875" style="1" bestFit="1" customWidth="1"/>
    <col min="274" max="280" width="9.109375" style="1"/>
    <col min="281" max="281" width="12.88671875" style="1" bestFit="1" customWidth="1"/>
    <col min="282" max="282" width="9.109375" style="1"/>
    <col min="283" max="283" width="12.88671875" style="1" bestFit="1" customWidth="1"/>
    <col min="284" max="292" width="9.109375" style="1"/>
    <col min="293" max="299" width="10.44140625" style="1" customWidth="1"/>
    <col min="300" max="512" width="9.109375" style="1"/>
    <col min="513" max="514" width="7.6640625" style="1" customWidth="1"/>
    <col min="515" max="515" width="19.33203125" style="1" customWidth="1"/>
    <col min="516" max="516" width="14" style="1" customWidth="1"/>
    <col min="517" max="517" width="11.5546875" style="1" customWidth="1"/>
    <col min="518" max="518" width="13" style="1" customWidth="1"/>
    <col min="519" max="519" width="14.6640625" style="1" customWidth="1"/>
    <col min="520" max="520" width="9.5546875" style="1" customWidth="1"/>
    <col min="521" max="521" width="14.109375" style="1" bestFit="1" customWidth="1"/>
    <col min="522" max="522" width="11.109375" style="1" customWidth="1"/>
    <col min="523" max="523" width="11.33203125" style="1" customWidth="1"/>
    <col min="524" max="524" width="24.6640625" style="1" bestFit="1" customWidth="1"/>
    <col min="525" max="525" width="10.88671875" style="1" customWidth="1"/>
    <col min="526" max="526" width="11.5546875" style="1" customWidth="1"/>
    <col min="527" max="527" width="8.109375" style="1" customWidth="1"/>
    <col min="528" max="528" width="10.33203125" style="1" customWidth="1"/>
    <col min="529" max="529" width="10.5546875" style="1" bestFit="1" customWidth="1"/>
    <col min="530" max="536" width="9.109375" style="1"/>
    <col min="537" max="537" width="12.88671875" style="1" bestFit="1" customWidth="1"/>
    <col min="538" max="538" width="9.109375" style="1"/>
    <col min="539" max="539" width="12.88671875" style="1" bestFit="1" customWidth="1"/>
    <col min="540" max="548" width="9.109375" style="1"/>
    <col min="549" max="555" width="10.44140625" style="1" customWidth="1"/>
    <col min="556" max="768" width="9.109375" style="1"/>
    <col min="769" max="770" width="7.6640625" style="1" customWidth="1"/>
    <col min="771" max="771" width="19.33203125" style="1" customWidth="1"/>
    <col min="772" max="772" width="14" style="1" customWidth="1"/>
    <col min="773" max="773" width="11.5546875" style="1" customWidth="1"/>
    <col min="774" max="774" width="13" style="1" customWidth="1"/>
    <col min="775" max="775" width="14.6640625" style="1" customWidth="1"/>
    <col min="776" max="776" width="9.5546875" style="1" customWidth="1"/>
    <col min="777" max="777" width="14.109375" style="1" bestFit="1" customWidth="1"/>
    <col min="778" max="778" width="11.109375" style="1" customWidth="1"/>
    <col min="779" max="779" width="11.33203125" style="1" customWidth="1"/>
    <col min="780" max="780" width="24.6640625" style="1" bestFit="1" customWidth="1"/>
    <col min="781" max="781" width="10.88671875" style="1" customWidth="1"/>
    <col min="782" max="782" width="11.5546875" style="1" customWidth="1"/>
    <col min="783" max="783" width="8.109375" style="1" customWidth="1"/>
    <col min="784" max="784" width="10.33203125" style="1" customWidth="1"/>
    <col min="785" max="785" width="10.5546875" style="1" bestFit="1" customWidth="1"/>
    <col min="786" max="792" width="9.109375" style="1"/>
    <col min="793" max="793" width="12.88671875" style="1" bestFit="1" customWidth="1"/>
    <col min="794" max="794" width="9.109375" style="1"/>
    <col min="795" max="795" width="12.88671875" style="1" bestFit="1" customWidth="1"/>
    <col min="796" max="804" width="9.109375" style="1"/>
    <col min="805" max="811" width="10.44140625" style="1" customWidth="1"/>
    <col min="812" max="1024" width="9.109375" style="1"/>
    <col min="1025" max="1026" width="7.6640625" style="1" customWidth="1"/>
    <col min="1027" max="1027" width="19.33203125" style="1" customWidth="1"/>
    <col min="1028" max="1028" width="14" style="1" customWidth="1"/>
    <col min="1029" max="1029" width="11.5546875" style="1" customWidth="1"/>
    <col min="1030" max="1030" width="13" style="1" customWidth="1"/>
    <col min="1031" max="1031" width="14.6640625" style="1" customWidth="1"/>
    <col min="1032" max="1032" width="9.5546875" style="1" customWidth="1"/>
    <col min="1033" max="1033" width="14.109375" style="1" bestFit="1" customWidth="1"/>
    <col min="1034" max="1034" width="11.109375" style="1" customWidth="1"/>
    <col min="1035" max="1035" width="11.33203125" style="1" customWidth="1"/>
    <col min="1036" max="1036" width="24.6640625" style="1" bestFit="1" customWidth="1"/>
    <col min="1037" max="1037" width="10.88671875" style="1" customWidth="1"/>
    <col min="1038" max="1038" width="11.5546875" style="1" customWidth="1"/>
    <col min="1039" max="1039" width="8.109375" style="1" customWidth="1"/>
    <col min="1040" max="1040" width="10.33203125" style="1" customWidth="1"/>
    <col min="1041" max="1041" width="10.5546875" style="1" bestFit="1" customWidth="1"/>
    <col min="1042" max="1048" width="9.109375" style="1"/>
    <col min="1049" max="1049" width="12.88671875" style="1" bestFit="1" customWidth="1"/>
    <col min="1050" max="1050" width="9.109375" style="1"/>
    <col min="1051" max="1051" width="12.88671875" style="1" bestFit="1" customWidth="1"/>
    <col min="1052" max="1060" width="9.109375" style="1"/>
    <col min="1061" max="1067" width="10.44140625" style="1" customWidth="1"/>
    <col min="1068" max="1280" width="9.109375" style="1"/>
    <col min="1281" max="1282" width="7.6640625" style="1" customWidth="1"/>
    <col min="1283" max="1283" width="19.33203125" style="1" customWidth="1"/>
    <col min="1284" max="1284" width="14" style="1" customWidth="1"/>
    <col min="1285" max="1285" width="11.5546875" style="1" customWidth="1"/>
    <col min="1286" max="1286" width="13" style="1" customWidth="1"/>
    <col min="1287" max="1287" width="14.6640625" style="1" customWidth="1"/>
    <col min="1288" max="1288" width="9.5546875" style="1" customWidth="1"/>
    <col min="1289" max="1289" width="14.109375" style="1" bestFit="1" customWidth="1"/>
    <col min="1290" max="1290" width="11.109375" style="1" customWidth="1"/>
    <col min="1291" max="1291" width="11.33203125" style="1" customWidth="1"/>
    <col min="1292" max="1292" width="24.6640625" style="1" bestFit="1" customWidth="1"/>
    <col min="1293" max="1293" width="10.88671875" style="1" customWidth="1"/>
    <col min="1294" max="1294" width="11.5546875" style="1" customWidth="1"/>
    <col min="1295" max="1295" width="8.109375" style="1" customWidth="1"/>
    <col min="1296" max="1296" width="10.33203125" style="1" customWidth="1"/>
    <col min="1297" max="1297" width="10.5546875" style="1" bestFit="1" customWidth="1"/>
    <col min="1298" max="1304" width="9.109375" style="1"/>
    <col min="1305" max="1305" width="12.88671875" style="1" bestFit="1" customWidth="1"/>
    <col min="1306" max="1306" width="9.109375" style="1"/>
    <col min="1307" max="1307" width="12.88671875" style="1" bestFit="1" customWidth="1"/>
    <col min="1308" max="1316" width="9.109375" style="1"/>
    <col min="1317" max="1323" width="10.44140625" style="1" customWidth="1"/>
    <col min="1324" max="1536" width="9.109375" style="1"/>
    <col min="1537" max="1538" width="7.6640625" style="1" customWidth="1"/>
    <col min="1539" max="1539" width="19.33203125" style="1" customWidth="1"/>
    <col min="1540" max="1540" width="14" style="1" customWidth="1"/>
    <col min="1541" max="1541" width="11.5546875" style="1" customWidth="1"/>
    <col min="1542" max="1542" width="13" style="1" customWidth="1"/>
    <col min="1543" max="1543" width="14.6640625" style="1" customWidth="1"/>
    <col min="1544" max="1544" width="9.5546875" style="1" customWidth="1"/>
    <col min="1545" max="1545" width="14.109375" style="1" bestFit="1" customWidth="1"/>
    <col min="1546" max="1546" width="11.109375" style="1" customWidth="1"/>
    <col min="1547" max="1547" width="11.33203125" style="1" customWidth="1"/>
    <col min="1548" max="1548" width="24.6640625" style="1" bestFit="1" customWidth="1"/>
    <col min="1549" max="1549" width="10.88671875" style="1" customWidth="1"/>
    <col min="1550" max="1550" width="11.5546875" style="1" customWidth="1"/>
    <col min="1551" max="1551" width="8.109375" style="1" customWidth="1"/>
    <col min="1552" max="1552" width="10.33203125" style="1" customWidth="1"/>
    <col min="1553" max="1553" width="10.5546875" style="1" bestFit="1" customWidth="1"/>
    <col min="1554" max="1560" width="9.109375" style="1"/>
    <col min="1561" max="1561" width="12.88671875" style="1" bestFit="1" customWidth="1"/>
    <col min="1562" max="1562" width="9.109375" style="1"/>
    <col min="1563" max="1563" width="12.88671875" style="1" bestFit="1" customWidth="1"/>
    <col min="1564" max="1572" width="9.109375" style="1"/>
    <col min="1573" max="1579" width="10.44140625" style="1" customWidth="1"/>
    <col min="1580" max="1792" width="9.109375" style="1"/>
    <col min="1793" max="1794" width="7.6640625" style="1" customWidth="1"/>
    <col min="1795" max="1795" width="19.33203125" style="1" customWidth="1"/>
    <col min="1796" max="1796" width="14" style="1" customWidth="1"/>
    <col min="1797" max="1797" width="11.5546875" style="1" customWidth="1"/>
    <col min="1798" max="1798" width="13" style="1" customWidth="1"/>
    <col min="1799" max="1799" width="14.6640625" style="1" customWidth="1"/>
    <col min="1800" max="1800" width="9.5546875" style="1" customWidth="1"/>
    <col min="1801" max="1801" width="14.109375" style="1" bestFit="1" customWidth="1"/>
    <col min="1802" max="1802" width="11.109375" style="1" customWidth="1"/>
    <col min="1803" max="1803" width="11.33203125" style="1" customWidth="1"/>
    <col min="1804" max="1804" width="24.6640625" style="1" bestFit="1" customWidth="1"/>
    <col min="1805" max="1805" width="10.88671875" style="1" customWidth="1"/>
    <col min="1806" max="1806" width="11.5546875" style="1" customWidth="1"/>
    <col min="1807" max="1807" width="8.109375" style="1" customWidth="1"/>
    <col min="1808" max="1808" width="10.33203125" style="1" customWidth="1"/>
    <col min="1809" max="1809" width="10.5546875" style="1" bestFit="1" customWidth="1"/>
    <col min="1810" max="1816" width="9.109375" style="1"/>
    <col min="1817" max="1817" width="12.88671875" style="1" bestFit="1" customWidth="1"/>
    <col min="1818" max="1818" width="9.109375" style="1"/>
    <col min="1819" max="1819" width="12.88671875" style="1" bestFit="1" customWidth="1"/>
    <col min="1820" max="1828" width="9.109375" style="1"/>
    <col min="1829" max="1835" width="10.44140625" style="1" customWidth="1"/>
    <col min="1836" max="2048" width="9.109375" style="1"/>
    <col min="2049" max="2050" width="7.6640625" style="1" customWidth="1"/>
    <col min="2051" max="2051" width="19.33203125" style="1" customWidth="1"/>
    <col min="2052" max="2052" width="14" style="1" customWidth="1"/>
    <col min="2053" max="2053" width="11.5546875" style="1" customWidth="1"/>
    <col min="2054" max="2054" width="13" style="1" customWidth="1"/>
    <col min="2055" max="2055" width="14.6640625" style="1" customWidth="1"/>
    <col min="2056" max="2056" width="9.5546875" style="1" customWidth="1"/>
    <col min="2057" max="2057" width="14.109375" style="1" bestFit="1" customWidth="1"/>
    <col min="2058" max="2058" width="11.109375" style="1" customWidth="1"/>
    <col min="2059" max="2059" width="11.33203125" style="1" customWidth="1"/>
    <col min="2060" max="2060" width="24.6640625" style="1" bestFit="1" customWidth="1"/>
    <col min="2061" max="2061" width="10.88671875" style="1" customWidth="1"/>
    <col min="2062" max="2062" width="11.5546875" style="1" customWidth="1"/>
    <col min="2063" max="2063" width="8.109375" style="1" customWidth="1"/>
    <col min="2064" max="2064" width="10.33203125" style="1" customWidth="1"/>
    <col min="2065" max="2065" width="10.5546875" style="1" bestFit="1" customWidth="1"/>
    <col min="2066" max="2072" width="9.109375" style="1"/>
    <col min="2073" max="2073" width="12.88671875" style="1" bestFit="1" customWidth="1"/>
    <col min="2074" max="2074" width="9.109375" style="1"/>
    <col min="2075" max="2075" width="12.88671875" style="1" bestFit="1" customWidth="1"/>
    <col min="2076" max="2084" width="9.109375" style="1"/>
    <col min="2085" max="2091" width="10.44140625" style="1" customWidth="1"/>
    <col min="2092" max="2304" width="9.109375" style="1"/>
    <col min="2305" max="2306" width="7.6640625" style="1" customWidth="1"/>
    <col min="2307" max="2307" width="19.33203125" style="1" customWidth="1"/>
    <col min="2308" max="2308" width="14" style="1" customWidth="1"/>
    <col min="2309" max="2309" width="11.5546875" style="1" customWidth="1"/>
    <col min="2310" max="2310" width="13" style="1" customWidth="1"/>
    <col min="2311" max="2311" width="14.6640625" style="1" customWidth="1"/>
    <col min="2312" max="2312" width="9.5546875" style="1" customWidth="1"/>
    <col min="2313" max="2313" width="14.109375" style="1" bestFit="1" customWidth="1"/>
    <col min="2314" max="2314" width="11.109375" style="1" customWidth="1"/>
    <col min="2315" max="2315" width="11.33203125" style="1" customWidth="1"/>
    <col min="2316" max="2316" width="24.6640625" style="1" bestFit="1" customWidth="1"/>
    <col min="2317" max="2317" width="10.88671875" style="1" customWidth="1"/>
    <col min="2318" max="2318" width="11.5546875" style="1" customWidth="1"/>
    <col min="2319" max="2319" width="8.109375" style="1" customWidth="1"/>
    <col min="2320" max="2320" width="10.33203125" style="1" customWidth="1"/>
    <col min="2321" max="2321" width="10.5546875" style="1" bestFit="1" customWidth="1"/>
    <col min="2322" max="2328" width="9.109375" style="1"/>
    <col min="2329" max="2329" width="12.88671875" style="1" bestFit="1" customWidth="1"/>
    <col min="2330" max="2330" width="9.109375" style="1"/>
    <col min="2331" max="2331" width="12.88671875" style="1" bestFit="1" customWidth="1"/>
    <col min="2332" max="2340" width="9.109375" style="1"/>
    <col min="2341" max="2347" width="10.44140625" style="1" customWidth="1"/>
    <col min="2348" max="2560" width="9.109375" style="1"/>
    <col min="2561" max="2562" width="7.6640625" style="1" customWidth="1"/>
    <col min="2563" max="2563" width="19.33203125" style="1" customWidth="1"/>
    <col min="2564" max="2564" width="14" style="1" customWidth="1"/>
    <col min="2565" max="2565" width="11.5546875" style="1" customWidth="1"/>
    <col min="2566" max="2566" width="13" style="1" customWidth="1"/>
    <col min="2567" max="2567" width="14.6640625" style="1" customWidth="1"/>
    <col min="2568" max="2568" width="9.5546875" style="1" customWidth="1"/>
    <col min="2569" max="2569" width="14.109375" style="1" bestFit="1" customWidth="1"/>
    <col min="2570" max="2570" width="11.109375" style="1" customWidth="1"/>
    <col min="2571" max="2571" width="11.33203125" style="1" customWidth="1"/>
    <col min="2572" max="2572" width="24.6640625" style="1" bestFit="1" customWidth="1"/>
    <col min="2573" max="2573" width="10.88671875" style="1" customWidth="1"/>
    <col min="2574" max="2574" width="11.5546875" style="1" customWidth="1"/>
    <col min="2575" max="2575" width="8.109375" style="1" customWidth="1"/>
    <col min="2576" max="2576" width="10.33203125" style="1" customWidth="1"/>
    <col min="2577" max="2577" width="10.5546875" style="1" bestFit="1" customWidth="1"/>
    <col min="2578" max="2584" width="9.109375" style="1"/>
    <col min="2585" max="2585" width="12.88671875" style="1" bestFit="1" customWidth="1"/>
    <col min="2586" max="2586" width="9.109375" style="1"/>
    <col min="2587" max="2587" width="12.88671875" style="1" bestFit="1" customWidth="1"/>
    <col min="2588" max="2596" width="9.109375" style="1"/>
    <col min="2597" max="2603" width="10.44140625" style="1" customWidth="1"/>
    <col min="2604" max="2816" width="9.109375" style="1"/>
    <col min="2817" max="2818" width="7.6640625" style="1" customWidth="1"/>
    <col min="2819" max="2819" width="19.33203125" style="1" customWidth="1"/>
    <col min="2820" max="2820" width="14" style="1" customWidth="1"/>
    <col min="2821" max="2821" width="11.5546875" style="1" customWidth="1"/>
    <col min="2822" max="2822" width="13" style="1" customWidth="1"/>
    <col min="2823" max="2823" width="14.6640625" style="1" customWidth="1"/>
    <col min="2824" max="2824" width="9.5546875" style="1" customWidth="1"/>
    <col min="2825" max="2825" width="14.109375" style="1" bestFit="1" customWidth="1"/>
    <col min="2826" max="2826" width="11.109375" style="1" customWidth="1"/>
    <col min="2827" max="2827" width="11.33203125" style="1" customWidth="1"/>
    <col min="2828" max="2828" width="24.6640625" style="1" bestFit="1" customWidth="1"/>
    <col min="2829" max="2829" width="10.88671875" style="1" customWidth="1"/>
    <col min="2830" max="2830" width="11.5546875" style="1" customWidth="1"/>
    <col min="2831" max="2831" width="8.109375" style="1" customWidth="1"/>
    <col min="2832" max="2832" width="10.33203125" style="1" customWidth="1"/>
    <col min="2833" max="2833" width="10.5546875" style="1" bestFit="1" customWidth="1"/>
    <col min="2834" max="2840" width="9.109375" style="1"/>
    <col min="2841" max="2841" width="12.88671875" style="1" bestFit="1" customWidth="1"/>
    <col min="2842" max="2842" width="9.109375" style="1"/>
    <col min="2843" max="2843" width="12.88671875" style="1" bestFit="1" customWidth="1"/>
    <col min="2844" max="2852" width="9.109375" style="1"/>
    <col min="2853" max="2859" width="10.44140625" style="1" customWidth="1"/>
    <col min="2860" max="3072" width="9.109375" style="1"/>
    <col min="3073" max="3074" width="7.6640625" style="1" customWidth="1"/>
    <col min="3075" max="3075" width="19.33203125" style="1" customWidth="1"/>
    <col min="3076" max="3076" width="14" style="1" customWidth="1"/>
    <col min="3077" max="3077" width="11.5546875" style="1" customWidth="1"/>
    <col min="3078" max="3078" width="13" style="1" customWidth="1"/>
    <col min="3079" max="3079" width="14.6640625" style="1" customWidth="1"/>
    <col min="3080" max="3080" width="9.5546875" style="1" customWidth="1"/>
    <col min="3081" max="3081" width="14.109375" style="1" bestFit="1" customWidth="1"/>
    <col min="3082" max="3082" width="11.109375" style="1" customWidth="1"/>
    <col min="3083" max="3083" width="11.33203125" style="1" customWidth="1"/>
    <col min="3084" max="3084" width="24.6640625" style="1" bestFit="1" customWidth="1"/>
    <col min="3085" max="3085" width="10.88671875" style="1" customWidth="1"/>
    <col min="3086" max="3086" width="11.5546875" style="1" customWidth="1"/>
    <col min="3087" max="3087" width="8.109375" style="1" customWidth="1"/>
    <col min="3088" max="3088" width="10.33203125" style="1" customWidth="1"/>
    <col min="3089" max="3089" width="10.5546875" style="1" bestFit="1" customWidth="1"/>
    <col min="3090" max="3096" width="9.109375" style="1"/>
    <col min="3097" max="3097" width="12.88671875" style="1" bestFit="1" customWidth="1"/>
    <col min="3098" max="3098" width="9.109375" style="1"/>
    <col min="3099" max="3099" width="12.88671875" style="1" bestFit="1" customWidth="1"/>
    <col min="3100" max="3108" width="9.109375" style="1"/>
    <col min="3109" max="3115" width="10.44140625" style="1" customWidth="1"/>
    <col min="3116" max="3328" width="9.109375" style="1"/>
    <col min="3329" max="3330" width="7.6640625" style="1" customWidth="1"/>
    <col min="3331" max="3331" width="19.33203125" style="1" customWidth="1"/>
    <col min="3332" max="3332" width="14" style="1" customWidth="1"/>
    <col min="3333" max="3333" width="11.5546875" style="1" customWidth="1"/>
    <col min="3334" max="3334" width="13" style="1" customWidth="1"/>
    <col min="3335" max="3335" width="14.6640625" style="1" customWidth="1"/>
    <col min="3336" max="3336" width="9.5546875" style="1" customWidth="1"/>
    <col min="3337" max="3337" width="14.109375" style="1" bestFit="1" customWidth="1"/>
    <col min="3338" max="3338" width="11.109375" style="1" customWidth="1"/>
    <col min="3339" max="3339" width="11.33203125" style="1" customWidth="1"/>
    <col min="3340" max="3340" width="24.6640625" style="1" bestFit="1" customWidth="1"/>
    <col min="3341" max="3341" width="10.88671875" style="1" customWidth="1"/>
    <col min="3342" max="3342" width="11.5546875" style="1" customWidth="1"/>
    <col min="3343" max="3343" width="8.109375" style="1" customWidth="1"/>
    <col min="3344" max="3344" width="10.33203125" style="1" customWidth="1"/>
    <col min="3345" max="3345" width="10.5546875" style="1" bestFit="1" customWidth="1"/>
    <col min="3346" max="3352" width="9.109375" style="1"/>
    <col min="3353" max="3353" width="12.88671875" style="1" bestFit="1" customWidth="1"/>
    <col min="3354" max="3354" width="9.109375" style="1"/>
    <col min="3355" max="3355" width="12.88671875" style="1" bestFit="1" customWidth="1"/>
    <col min="3356" max="3364" width="9.109375" style="1"/>
    <col min="3365" max="3371" width="10.44140625" style="1" customWidth="1"/>
    <col min="3372" max="3584" width="9.109375" style="1"/>
    <col min="3585" max="3586" width="7.6640625" style="1" customWidth="1"/>
    <col min="3587" max="3587" width="19.33203125" style="1" customWidth="1"/>
    <col min="3588" max="3588" width="14" style="1" customWidth="1"/>
    <col min="3589" max="3589" width="11.5546875" style="1" customWidth="1"/>
    <col min="3590" max="3590" width="13" style="1" customWidth="1"/>
    <col min="3591" max="3591" width="14.6640625" style="1" customWidth="1"/>
    <col min="3592" max="3592" width="9.5546875" style="1" customWidth="1"/>
    <col min="3593" max="3593" width="14.109375" style="1" bestFit="1" customWidth="1"/>
    <col min="3594" max="3594" width="11.109375" style="1" customWidth="1"/>
    <col min="3595" max="3595" width="11.33203125" style="1" customWidth="1"/>
    <col min="3596" max="3596" width="24.6640625" style="1" bestFit="1" customWidth="1"/>
    <col min="3597" max="3597" width="10.88671875" style="1" customWidth="1"/>
    <col min="3598" max="3598" width="11.5546875" style="1" customWidth="1"/>
    <col min="3599" max="3599" width="8.109375" style="1" customWidth="1"/>
    <col min="3600" max="3600" width="10.33203125" style="1" customWidth="1"/>
    <col min="3601" max="3601" width="10.5546875" style="1" bestFit="1" customWidth="1"/>
    <col min="3602" max="3608" width="9.109375" style="1"/>
    <col min="3609" max="3609" width="12.88671875" style="1" bestFit="1" customWidth="1"/>
    <col min="3610" max="3610" width="9.109375" style="1"/>
    <col min="3611" max="3611" width="12.88671875" style="1" bestFit="1" customWidth="1"/>
    <col min="3612" max="3620" width="9.109375" style="1"/>
    <col min="3621" max="3627" width="10.44140625" style="1" customWidth="1"/>
    <col min="3628" max="3840" width="9.109375" style="1"/>
    <col min="3841" max="3842" width="7.6640625" style="1" customWidth="1"/>
    <col min="3843" max="3843" width="19.33203125" style="1" customWidth="1"/>
    <col min="3844" max="3844" width="14" style="1" customWidth="1"/>
    <col min="3845" max="3845" width="11.5546875" style="1" customWidth="1"/>
    <col min="3846" max="3846" width="13" style="1" customWidth="1"/>
    <col min="3847" max="3847" width="14.6640625" style="1" customWidth="1"/>
    <col min="3848" max="3848" width="9.5546875" style="1" customWidth="1"/>
    <col min="3849" max="3849" width="14.109375" style="1" bestFit="1" customWidth="1"/>
    <col min="3850" max="3850" width="11.109375" style="1" customWidth="1"/>
    <col min="3851" max="3851" width="11.33203125" style="1" customWidth="1"/>
    <col min="3852" max="3852" width="24.6640625" style="1" bestFit="1" customWidth="1"/>
    <col min="3853" max="3853" width="10.88671875" style="1" customWidth="1"/>
    <col min="3854" max="3854" width="11.5546875" style="1" customWidth="1"/>
    <col min="3855" max="3855" width="8.109375" style="1" customWidth="1"/>
    <col min="3856" max="3856" width="10.33203125" style="1" customWidth="1"/>
    <col min="3857" max="3857" width="10.5546875" style="1" bestFit="1" customWidth="1"/>
    <col min="3858" max="3864" width="9.109375" style="1"/>
    <col min="3865" max="3865" width="12.88671875" style="1" bestFit="1" customWidth="1"/>
    <col min="3866" max="3866" width="9.109375" style="1"/>
    <col min="3867" max="3867" width="12.88671875" style="1" bestFit="1" customWidth="1"/>
    <col min="3868" max="3876" width="9.109375" style="1"/>
    <col min="3877" max="3883" width="10.44140625" style="1" customWidth="1"/>
    <col min="3884" max="4096" width="9.109375" style="1"/>
    <col min="4097" max="4098" width="7.6640625" style="1" customWidth="1"/>
    <col min="4099" max="4099" width="19.33203125" style="1" customWidth="1"/>
    <col min="4100" max="4100" width="14" style="1" customWidth="1"/>
    <col min="4101" max="4101" width="11.5546875" style="1" customWidth="1"/>
    <col min="4102" max="4102" width="13" style="1" customWidth="1"/>
    <col min="4103" max="4103" width="14.6640625" style="1" customWidth="1"/>
    <col min="4104" max="4104" width="9.5546875" style="1" customWidth="1"/>
    <col min="4105" max="4105" width="14.109375" style="1" bestFit="1" customWidth="1"/>
    <col min="4106" max="4106" width="11.109375" style="1" customWidth="1"/>
    <col min="4107" max="4107" width="11.33203125" style="1" customWidth="1"/>
    <col min="4108" max="4108" width="24.6640625" style="1" bestFit="1" customWidth="1"/>
    <col min="4109" max="4109" width="10.88671875" style="1" customWidth="1"/>
    <col min="4110" max="4110" width="11.5546875" style="1" customWidth="1"/>
    <col min="4111" max="4111" width="8.109375" style="1" customWidth="1"/>
    <col min="4112" max="4112" width="10.33203125" style="1" customWidth="1"/>
    <col min="4113" max="4113" width="10.5546875" style="1" bestFit="1" customWidth="1"/>
    <col min="4114" max="4120" width="9.109375" style="1"/>
    <col min="4121" max="4121" width="12.88671875" style="1" bestFit="1" customWidth="1"/>
    <col min="4122" max="4122" width="9.109375" style="1"/>
    <col min="4123" max="4123" width="12.88671875" style="1" bestFit="1" customWidth="1"/>
    <col min="4124" max="4132" width="9.109375" style="1"/>
    <col min="4133" max="4139" width="10.44140625" style="1" customWidth="1"/>
    <col min="4140" max="4352" width="9.109375" style="1"/>
    <col min="4353" max="4354" width="7.6640625" style="1" customWidth="1"/>
    <col min="4355" max="4355" width="19.33203125" style="1" customWidth="1"/>
    <col min="4356" max="4356" width="14" style="1" customWidth="1"/>
    <col min="4357" max="4357" width="11.5546875" style="1" customWidth="1"/>
    <col min="4358" max="4358" width="13" style="1" customWidth="1"/>
    <col min="4359" max="4359" width="14.6640625" style="1" customWidth="1"/>
    <col min="4360" max="4360" width="9.5546875" style="1" customWidth="1"/>
    <col min="4361" max="4361" width="14.109375" style="1" bestFit="1" customWidth="1"/>
    <col min="4362" max="4362" width="11.109375" style="1" customWidth="1"/>
    <col min="4363" max="4363" width="11.33203125" style="1" customWidth="1"/>
    <col min="4364" max="4364" width="24.6640625" style="1" bestFit="1" customWidth="1"/>
    <col min="4365" max="4365" width="10.88671875" style="1" customWidth="1"/>
    <col min="4366" max="4366" width="11.5546875" style="1" customWidth="1"/>
    <col min="4367" max="4367" width="8.109375" style="1" customWidth="1"/>
    <col min="4368" max="4368" width="10.33203125" style="1" customWidth="1"/>
    <col min="4369" max="4369" width="10.5546875" style="1" bestFit="1" customWidth="1"/>
    <col min="4370" max="4376" width="9.109375" style="1"/>
    <col min="4377" max="4377" width="12.88671875" style="1" bestFit="1" customWidth="1"/>
    <col min="4378" max="4378" width="9.109375" style="1"/>
    <col min="4379" max="4379" width="12.88671875" style="1" bestFit="1" customWidth="1"/>
    <col min="4380" max="4388" width="9.109375" style="1"/>
    <col min="4389" max="4395" width="10.44140625" style="1" customWidth="1"/>
    <col min="4396" max="4608" width="9.109375" style="1"/>
    <col min="4609" max="4610" width="7.6640625" style="1" customWidth="1"/>
    <col min="4611" max="4611" width="19.33203125" style="1" customWidth="1"/>
    <col min="4612" max="4612" width="14" style="1" customWidth="1"/>
    <col min="4613" max="4613" width="11.5546875" style="1" customWidth="1"/>
    <col min="4614" max="4614" width="13" style="1" customWidth="1"/>
    <col min="4615" max="4615" width="14.6640625" style="1" customWidth="1"/>
    <col min="4616" max="4616" width="9.5546875" style="1" customWidth="1"/>
    <col min="4617" max="4617" width="14.109375" style="1" bestFit="1" customWidth="1"/>
    <col min="4618" max="4618" width="11.109375" style="1" customWidth="1"/>
    <col min="4619" max="4619" width="11.33203125" style="1" customWidth="1"/>
    <col min="4620" max="4620" width="24.6640625" style="1" bestFit="1" customWidth="1"/>
    <col min="4621" max="4621" width="10.88671875" style="1" customWidth="1"/>
    <col min="4622" max="4622" width="11.5546875" style="1" customWidth="1"/>
    <col min="4623" max="4623" width="8.109375" style="1" customWidth="1"/>
    <col min="4624" max="4624" width="10.33203125" style="1" customWidth="1"/>
    <col min="4625" max="4625" width="10.5546875" style="1" bestFit="1" customWidth="1"/>
    <col min="4626" max="4632" width="9.109375" style="1"/>
    <col min="4633" max="4633" width="12.88671875" style="1" bestFit="1" customWidth="1"/>
    <col min="4634" max="4634" width="9.109375" style="1"/>
    <col min="4635" max="4635" width="12.88671875" style="1" bestFit="1" customWidth="1"/>
    <col min="4636" max="4644" width="9.109375" style="1"/>
    <col min="4645" max="4651" width="10.44140625" style="1" customWidth="1"/>
    <col min="4652" max="4864" width="9.109375" style="1"/>
    <col min="4865" max="4866" width="7.6640625" style="1" customWidth="1"/>
    <col min="4867" max="4867" width="19.33203125" style="1" customWidth="1"/>
    <col min="4868" max="4868" width="14" style="1" customWidth="1"/>
    <col min="4869" max="4869" width="11.5546875" style="1" customWidth="1"/>
    <col min="4870" max="4870" width="13" style="1" customWidth="1"/>
    <col min="4871" max="4871" width="14.6640625" style="1" customWidth="1"/>
    <col min="4872" max="4872" width="9.5546875" style="1" customWidth="1"/>
    <col min="4873" max="4873" width="14.109375" style="1" bestFit="1" customWidth="1"/>
    <col min="4874" max="4874" width="11.109375" style="1" customWidth="1"/>
    <col min="4875" max="4875" width="11.33203125" style="1" customWidth="1"/>
    <col min="4876" max="4876" width="24.6640625" style="1" bestFit="1" customWidth="1"/>
    <col min="4877" max="4877" width="10.88671875" style="1" customWidth="1"/>
    <col min="4878" max="4878" width="11.5546875" style="1" customWidth="1"/>
    <col min="4879" max="4879" width="8.109375" style="1" customWidth="1"/>
    <col min="4880" max="4880" width="10.33203125" style="1" customWidth="1"/>
    <col min="4881" max="4881" width="10.5546875" style="1" bestFit="1" customWidth="1"/>
    <col min="4882" max="4888" width="9.109375" style="1"/>
    <col min="4889" max="4889" width="12.88671875" style="1" bestFit="1" customWidth="1"/>
    <col min="4890" max="4890" width="9.109375" style="1"/>
    <col min="4891" max="4891" width="12.88671875" style="1" bestFit="1" customWidth="1"/>
    <col min="4892" max="4900" width="9.109375" style="1"/>
    <col min="4901" max="4907" width="10.44140625" style="1" customWidth="1"/>
    <col min="4908" max="5120" width="9.109375" style="1"/>
    <col min="5121" max="5122" width="7.6640625" style="1" customWidth="1"/>
    <col min="5123" max="5123" width="19.33203125" style="1" customWidth="1"/>
    <col min="5124" max="5124" width="14" style="1" customWidth="1"/>
    <col min="5125" max="5125" width="11.5546875" style="1" customWidth="1"/>
    <col min="5126" max="5126" width="13" style="1" customWidth="1"/>
    <col min="5127" max="5127" width="14.6640625" style="1" customWidth="1"/>
    <col min="5128" max="5128" width="9.5546875" style="1" customWidth="1"/>
    <col min="5129" max="5129" width="14.109375" style="1" bestFit="1" customWidth="1"/>
    <col min="5130" max="5130" width="11.109375" style="1" customWidth="1"/>
    <col min="5131" max="5131" width="11.33203125" style="1" customWidth="1"/>
    <col min="5132" max="5132" width="24.6640625" style="1" bestFit="1" customWidth="1"/>
    <col min="5133" max="5133" width="10.88671875" style="1" customWidth="1"/>
    <col min="5134" max="5134" width="11.5546875" style="1" customWidth="1"/>
    <col min="5135" max="5135" width="8.109375" style="1" customWidth="1"/>
    <col min="5136" max="5136" width="10.33203125" style="1" customWidth="1"/>
    <col min="5137" max="5137" width="10.5546875" style="1" bestFit="1" customWidth="1"/>
    <col min="5138" max="5144" width="9.109375" style="1"/>
    <col min="5145" max="5145" width="12.88671875" style="1" bestFit="1" customWidth="1"/>
    <col min="5146" max="5146" width="9.109375" style="1"/>
    <col min="5147" max="5147" width="12.88671875" style="1" bestFit="1" customWidth="1"/>
    <col min="5148" max="5156" width="9.109375" style="1"/>
    <col min="5157" max="5163" width="10.44140625" style="1" customWidth="1"/>
    <col min="5164" max="5376" width="9.109375" style="1"/>
    <col min="5377" max="5378" width="7.6640625" style="1" customWidth="1"/>
    <col min="5379" max="5379" width="19.33203125" style="1" customWidth="1"/>
    <col min="5380" max="5380" width="14" style="1" customWidth="1"/>
    <col min="5381" max="5381" width="11.5546875" style="1" customWidth="1"/>
    <col min="5382" max="5382" width="13" style="1" customWidth="1"/>
    <col min="5383" max="5383" width="14.6640625" style="1" customWidth="1"/>
    <col min="5384" max="5384" width="9.5546875" style="1" customWidth="1"/>
    <col min="5385" max="5385" width="14.109375" style="1" bestFit="1" customWidth="1"/>
    <col min="5386" max="5386" width="11.109375" style="1" customWidth="1"/>
    <col min="5387" max="5387" width="11.33203125" style="1" customWidth="1"/>
    <col min="5388" max="5388" width="24.6640625" style="1" bestFit="1" customWidth="1"/>
    <col min="5389" max="5389" width="10.88671875" style="1" customWidth="1"/>
    <col min="5390" max="5390" width="11.5546875" style="1" customWidth="1"/>
    <col min="5391" max="5391" width="8.109375" style="1" customWidth="1"/>
    <col min="5392" max="5392" width="10.33203125" style="1" customWidth="1"/>
    <col min="5393" max="5393" width="10.5546875" style="1" bestFit="1" customWidth="1"/>
    <col min="5394" max="5400" width="9.109375" style="1"/>
    <col min="5401" max="5401" width="12.88671875" style="1" bestFit="1" customWidth="1"/>
    <col min="5402" max="5402" width="9.109375" style="1"/>
    <col min="5403" max="5403" width="12.88671875" style="1" bestFit="1" customWidth="1"/>
    <col min="5404" max="5412" width="9.109375" style="1"/>
    <col min="5413" max="5419" width="10.44140625" style="1" customWidth="1"/>
    <col min="5420" max="5632" width="9.109375" style="1"/>
    <col min="5633" max="5634" width="7.6640625" style="1" customWidth="1"/>
    <col min="5635" max="5635" width="19.33203125" style="1" customWidth="1"/>
    <col min="5636" max="5636" width="14" style="1" customWidth="1"/>
    <col min="5637" max="5637" width="11.5546875" style="1" customWidth="1"/>
    <col min="5638" max="5638" width="13" style="1" customWidth="1"/>
    <col min="5639" max="5639" width="14.6640625" style="1" customWidth="1"/>
    <col min="5640" max="5640" width="9.5546875" style="1" customWidth="1"/>
    <col min="5641" max="5641" width="14.109375" style="1" bestFit="1" customWidth="1"/>
    <col min="5642" max="5642" width="11.109375" style="1" customWidth="1"/>
    <col min="5643" max="5643" width="11.33203125" style="1" customWidth="1"/>
    <col min="5644" max="5644" width="24.6640625" style="1" bestFit="1" customWidth="1"/>
    <col min="5645" max="5645" width="10.88671875" style="1" customWidth="1"/>
    <col min="5646" max="5646" width="11.5546875" style="1" customWidth="1"/>
    <col min="5647" max="5647" width="8.109375" style="1" customWidth="1"/>
    <col min="5648" max="5648" width="10.33203125" style="1" customWidth="1"/>
    <col min="5649" max="5649" width="10.5546875" style="1" bestFit="1" customWidth="1"/>
    <col min="5650" max="5656" width="9.109375" style="1"/>
    <col min="5657" max="5657" width="12.88671875" style="1" bestFit="1" customWidth="1"/>
    <col min="5658" max="5658" width="9.109375" style="1"/>
    <col min="5659" max="5659" width="12.88671875" style="1" bestFit="1" customWidth="1"/>
    <col min="5660" max="5668" width="9.109375" style="1"/>
    <col min="5669" max="5675" width="10.44140625" style="1" customWidth="1"/>
    <col min="5676" max="5888" width="9.109375" style="1"/>
    <col min="5889" max="5890" width="7.6640625" style="1" customWidth="1"/>
    <col min="5891" max="5891" width="19.33203125" style="1" customWidth="1"/>
    <col min="5892" max="5892" width="14" style="1" customWidth="1"/>
    <col min="5893" max="5893" width="11.5546875" style="1" customWidth="1"/>
    <col min="5894" max="5894" width="13" style="1" customWidth="1"/>
    <col min="5895" max="5895" width="14.6640625" style="1" customWidth="1"/>
    <col min="5896" max="5896" width="9.5546875" style="1" customWidth="1"/>
    <col min="5897" max="5897" width="14.109375" style="1" bestFit="1" customWidth="1"/>
    <col min="5898" max="5898" width="11.109375" style="1" customWidth="1"/>
    <col min="5899" max="5899" width="11.33203125" style="1" customWidth="1"/>
    <col min="5900" max="5900" width="24.6640625" style="1" bestFit="1" customWidth="1"/>
    <col min="5901" max="5901" width="10.88671875" style="1" customWidth="1"/>
    <col min="5902" max="5902" width="11.5546875" style="1" customWidth="1"/>
    <col min="5903" max="5903" width="8.109375" style="1" customWidth="1"/>
    <col min="5904" max="5904" width="10.33203125" style="1" customWidth="1"/>
    <col min="5905" max="5905" width="10.5546875" style="1" bestFit="1" customWidth="1"/>
    <col min="5906" max="5912" width="9.109375" style="1"/>
    <col min="5913" max="5913" width="12.88671875" style="1" bestFit="1" customWidth="1"/>
    <col min="5914" max="5914" width="9.109375" style="1"/>
    <col min="5915" max="5915" width="12.88671875" style="1" bestFit="1" customWidth="1"/>
    <col min="5916" max="5924" width="9.109375" style="1"/>
    <col min="5925" max="5931" width="10.44140625" style="1" customWidth="1"/>
    <col min="5932" max="6144" width="9.109375" style="1"/>
    <col min="6145" max="6146" width="7.6640625" style="1" customWidth="1"/>
    <col min="6147" max="6147" width="19.33203125" style="1" customWidth="1"/>
    <col min="6148" max="6148" width="14" style="1" customWidth="1"/>
    <col min="6149" max="6149" width="11.5546875" style="1" customWidth="1"/>
    <col min="6150" max="6150" width="13" style="1" customWidth="1"/>
    <col min="6151" max="6151" width="14.6640625" style="1" customWidth="1"/>
    <col min="6152" max="6152" width="9.5546875" style="1" customWidth="1"/>
    <col min="6153" max="6153" width="14.109375" style="1" bestFit="1" customWidth="1"/>
    <col min="6154" max="6154" width="11.109375" style="1" customWidth="1"/>
    <col min="6155" max="6155" width="11.33203125" style="1" customWidth="1"/>
    <col min="6156" max="6156" width="24.6640625" style="1" bestFit="1" customWidth="1"/>
    <col min="6157" max="6157" width="10.88671875" style="1" customWidth="1"/>
    <col min="6158" max="6158" width="11.5546875" style="1" customWidth="1"/>
    <col min="6159" max="6159" width="8.109375" style="1" customWidth="1"/>
    <col min="6160" max="6160" width="10.33203125" style="1" customWidth="1"/>
    <col min="6161" max="6161" width="10.5546875" style="1" bestFit="1" customWidth="1"/>
    <col min="6162" max="6168" width="9.109375" style="1"/>
    <col min="6169" max="6169" width="12.88671875" style="1" bestFit="1" customWidth="1"/>
    <col min="6170" max="6170" width="9.109375" style="1"/>
    <col min="6171" max="6171" width="12.88671875" style="1" bestFit="1" customWidth="1"/>
    <col min="6172" max="6180" width="9.109375" style="1"/>
    <col min="6181" max="6187" width="10.44140625" style="1" customWidth="1"/>
    <col min="6188" max="6400" width="9.109375" style="1"/>
    <col min="6401" max="6402" width="7.6640625" style="1" customWidth="1"/>
    <col min="6403" max="6403" width="19.33203125" style="1" customWidth="1"/>
    <col min="6404" max="6404" width="14" style="1" customWidth="1"/>
    <col min="6405" max="6405" width="11.5546875" style="1" customWidth="1"/>
    <col min="6406" max="6406" width="13" style="1" customWidth="1"/>
    <col min="6407" max="6407" width="14.6640625" style="1" customWidth="1"/>
    <col min="6408" max="6408" width="9.5546875" style="1" customWidth="1"/>
    <col min="6409" max="6409" width="14.109375" style="1" bestFit="1" customWidth="1"/>
    <col min="6410" max="6410" width="11.109375" style="1" customWidth="1"/>
    <col min="6411" max="6411" width="11.33203125" style="1" customWidth="1"/>
    <col min="6412" max="6412" width="24.6640625" style="1" bestFit="1" customWidth="1"/>
    <col min="6413" max="6413" width="10.88671875" style="1" customWidth="1"/>
    <col min="6414" max="6414" width="11.5546875" style="1" customWidth="1"/>
    <col min="6415" max="6415" width="8.109375" style="1" customWidth="1"/>
    <col min="6416" max="6416" width="10.33203125" style="1" customWidth="1"/>
    <col min="6417" max="6417" width="10.5546875" style="1" bestFit="1" customWidth="1"/>
    <col min="6418" max="6424" width="9.109375" style="1"/>
    <col min="6425" max="6425" width="12.88671875" style="1" bestFit="1" customWidth="1"/>
    <col min="6426" max="6426" width="9.109375" style="1"/>
    <col min="6427" max="6427" width="12.88671875" style="1" bestFit="1" customWidth="1"/>
    <col min="6428" max="6436" width="9.109375" style="1"/>
    <col min="6437" max="6443" width="10.44140625" style="1" customWidth="1"/>
    <col min="6444" max="6656" width="9.109375" style="1"/>
    <col min="6657" max="6658" width="7.6640625" style="1" customWidth="1"/>
    <col min="6659" max="6659" width="19.33203125" style="1" customWidth="1"/>
    <col min="6660" max="6660" width="14" style="1" customWidth="1"/>
    <col min="6661" max="6661" width="11.5546875" style="1" customWidth="1"/>
    <col min="6662" max="6662" width="13" style="1" customWidth="1"/>
    <col min="6663" max="6663" width="14.6640625" style="1" customWidth="1"/>
    <col min="6664" max="6664" width="9.5546875" style="1" customWidth="1"/>
    <col min="6665" max="6665" width="14.109375" style="1" bestFit="1" customWidth="1"/>
    <col min="6666" max="6666" width="11.109375" style="1" customWidth="1"/>
    <col min="6667" max="6667" width="11.33203125" style="1" customWidth="1"/>
    <col min="6668" max="6668" width="24.6640625" style="1" bestFit="1" customWidth="1"/>
    <col min="6669" max="6669" width="10.88671875" style="1" customWidth="1"/>
    <col min="6670" max="6670" width="11.5546875" style="1" customWidth="1"/>
    <col min="6671" max="6671" width="8.109375" style="1" customWidth="1"/>
    <col min="6672" max="6672" width="10.33203125" style="1" customWidth="1"/>
    <col min="6673" max="6673" width="10.5546875" style="1" bestFit="1" customWidth="1"/>
    <col min="6674" max="6680" width="9.109375" style="1"/>
    <col min="6681" max="6681" width="12.88671875" style="1" bestFit="1" customWidth="1"/>
    <col min="6682" max="6682" width="9.109375" style="1"/>
    <col min="6683" max="6683" width="12.88671875" style="1" bestFit="1" customWidth="1"/>
    <col min="6684" max="6692" width="9.109375" style="1"/>
    <col min="6693" max="6699" width="10.44140625" style="1" customWidth="1"/>
    <col min="6700" max="6912" width="9.109375" style="1"/>
    <col min="6913" max="6914" width="7.6640625" style="1" customWidth="1"/>
    <col min="6915" max="6915" width="19.33203125" style="1" customWidth="1"/>
    <col min="6916" max="6916" width="14" style="1" customWidth="1"/>
    <col min="6917" max="6917" width="11.5546875" style="1" customWidth="1"/>
    <col min="6918" max="6918" width="13" style="1" customWidth="1"/>
    <col min="6919" max="6919" width="14.6640625" style="1" customWidth="1"/>
    <col min="6920" max="6920" width="9.5546875" style="1" customWidth="1"/>
    <col min="6921" max="6921" width="14.109375" style="1" bestFit="1" customWidth="1"/>
    <col min="6922" max="6922" width="11.109375" style="1" customWidth="1"/>
    <col min="6923" max="6923" width="11.33203125" style="1" customWidth="1"/>
    <col min="6924" max="6924" width="24.6640625" style="1" bestFit="1" customWidth="1"/>
    <col min="6925" max="6925" width="10.88671875" style="1" customWidth="1"/>
    <col min="6926" max="6926" width="11.5546875" style="1" customWidth="1"/>
    <col min="6927" max="6927" width="8.109375" style="1" customWidth="1"/>
    <col min="6928" max="6928" width="10.33203125" style="1" customWidth="1"/>
    <col min="6929" max="6929" width="10.5546875" style="1" bestFit="1" customWidth="1"/>
    <col min="6930" max="6936" width="9.109375" style="1"/>
    <col min="6937" max="6937" width="12.88671875" style="1" bestFit="1" customWidth="1"/>
    <col min="6938" max="6938" width="9.109375" style="1"/>
    <col min="6939" max="6939" width="12.88671875" style="1" bestFit="1" customWidth="1"/>
    <col min="6940" max="6948" width="9.109375" style="1"/>
    <col min="6949" max="6955" width="10.44140625" style="1" customWidth="1"/>
    <col min="6956" max="7168" width="9.109375" style="1"/>
    <col min="7169" max="7170" width="7.6640625" style="1" customWidth="1"/>
    <col min="7171" max="7171" width="19.33203125" style="1" customWidth="1"/>
    <col min="7172" max="7172" width="14" style="1" customWidth="1"/>
    <col min="7173" max="7173" width="11.5546875" style="1" customWidth="1"/>
    <col min="7174" max="7174" width="13" style="1" customWidth="1"/>
    <col min="7175" max="7175" width="14.6640625" style="1" customWidth="1"/>
    <col min="7176" max="7176" width="9.5546875" style="1" customWidth="1"/>
    <col min="7177" max="7177" width="14.109375" style="1" bestFit="1" customWidth="1"/>
    <col min="7178" max="7178" width="11.109375" style="1" customWidth="1"/>
    <col min="7179" max="7179" width="11.33203125" style="1" customWidth="1"/>
    <col min="7180" max="7180" width="24.6640625" style="1" bestFit="1" customWidth="1"/>
    <col min="7181" max="7181" width="10.88671875" style="1" customWidth="1"/>
    <col min="7182" max="7182" width="11.5546875" style="1" customWidth="1"/>
    <col min="7183" max="7183" width="8.109375" style="1" customWidth="1"/>
    <col min="7184" max="7184" width="10.33203125" style="1" customWidth="1"/>
    <col min="7185" max="7185" width="10.5546875" style="1" bestFit="1" customWidth="1"/>
    <col min="7186" max="7192" width="9.109375" style="1"/>
    <col min="7193" max="7193" width="12.88671875" style="1" bestFit="1" customWidth="1"/>
    <col min="7194" max="7194" width="9.109375" style="1"/>
    <col min="7195" max="7195" width="12.88671875" style="1" bestFit="1" customWidth="1"/>
    <col min="7196" max="7204" width="9.109375" style="1"/>
    <col min="7205" max="7211" width="10.44140625" style="1" customWidth="1"/>
    <col min="7212" max="7424" width="9.109375" style="1"/>
    <col min="7425" max="7426" width="7.6640625" style="1" customWidth="1"/>
    <col min="7427" max="7427" width="19.33203125" style="1" customWidth="1"/>
    <col min="7428" max="7428" width="14" style="1" customWidth="1"/>
    <col min="7429" max="7429" width="11.5546875" style="1" customWidth="1"/>
    <col min="7430" max="7430" width="13" style="1" customWidth="1"/>
    <col min="7431" max="7431" width="14.6640625" style="1" customWidth="1"/>
    <col min="7432" max="7432" width="9.5546875" style="1" customWidth="1"/>
    <col min="7433" max="7433" width="14.109375" style="1" bestFit="1" customWidth="1"/>
    <col min="7434" max="7434" width="11.109375" style="1" customWidth="1"/>
    <col min="7435" max="7435" width="11.33203125" style="1" customWidth="1"/>
    <col min="7436" max="7436" width="24.6640625" style="1" bestFit="1" customWidth="1"/>
    <col min="7437" max="7437" width="10.88671875" style="1" customWidth="1"/>
    <col min="7438" max="7438" width="11.5546875" style="1" customWidth="1"/>
    <col min="7439" max="7439" width="8.109375" style="1" customWidth="1"/>
    <col min="7440" max="7440" width="10.33203125" style="1" customWidth="1"/>
    <col min="7441" max="7441" width="10.5546875" style="1" bestFit="1" customWidth="1"/>
    <col min="7442" max="7448" width="9.109375" style="1"/>
    <col min="7449" max="7449" width="12.88671875" style="1" bestFit="1" customWidth="1"/>
    <col min="7450" max="7450" width="9.109375" style="1"/>
    <col min="7451" max="7451" width="12.88671875" style="1" bestFit="1" customWidth="1"/>
    <col min="7452" max="7460" width="9.109375" style="1"/>
    <col min="7461" max="7467" width="10.44140625" style="1" customWidth="1"/>
    <col min="7468" max="7680" width="9.109375" style="1"/>
    <col min="7681" max="7682" width="7.6640625" style="1" customWidth="1"/>
    <col min="7683" max="7683" width="19.33203125" style="1" customWidth="1"/>
    <col min="7684" max="7684" width="14" style="1" customWidth="1"/>
    <col min="7685" max="7685" width="11.5546875" style="1" customWidth="1"/>
    <col min="7686" max="7686" width="13" style="1" customWidth="1"/>
    <col min="7687" max="7687" width="14.6640625" style="1" customWidth="1"/>
    <col min="7688" max="7688" width="9.5546875" style="1" customWidth="1"/>
    <col min="7689" max="7689" width="14.109375" style="1" bestFit="1" customWidth="1"/>
    <col min="7690" max="7690" width="11.109375" style="1" customWidth="1"/>
    <col min="7691" max="7691" width="11.33203125" style="1" customWidth="1"/>
    <col min="7692" max="7692" width="24.6640625" style="1" bestFit="1" customWidth="1"/>
    <col min="7693" max="7693" width="10.88671875" style="1" customWidth="1"/>
    <col min="7694" max="7694" width="11.5546875" style="1" customWidth="1"/>
    <col min="7695" max="7695" width="8.109375" style="1" customWidth="1"/>
    <col min="7696" max="7696" width="10.33203125" style="1" customWidth="1"/>
    <col min="7697" max="7697" width="10.5546875" style="1" bestFit="1" customWidth="1"/>
    <col min="7698" max="7704" width="9.109375" style="1"/>
    <col min="7705" max="7705" width="12.88671875" style="1" bestFit="1" customWidth="1"/>
    <col min="7706" max="7706" width="9.109375" style="1"/>
    <col min="7707" max="7707" width="12.88671875" style="1" bestFit="1" customWidth="1"/>
    <col min="7708" max="7716" width="9.109375" style="1"/>
    <col min="7717" max="7723" width="10.44140625" style="1" customWidth="1"/>
    <col min="7724" max="7936" width="9.109375" style="1"/>
    <col min="7937" max="7938" width="7.6640625" style="1" customWidth="1"/>
    <col min="7939" max="7939" width="19.33203125" style="1" customWidth="1"/>
    <col min="7940" max="7940" width="14" style="1" customWidth="1"/>
    <col min="7941" max="7941" width="11.5546875" style="1" customWidth="1"/>
    <col min="7942" max="7942" width="13" style="1" customWidth="1"/>
    <col min="7943" max="7943" width="14.6640625" style="1" customWidth="1"/>
    <col min="7944" max="7944" width="9.5546875" style="1" customWidth="1"/>
    <col min="7945" max="7945" width="14.109375" style="1" bestFit="1" customWidth="1"/>
    <col min="7946" max="7946" width="11.109375" style="1" customWidth="1"/>
    <col min="7947" max="7947" width="11.33203125" style="1" customWidth="1"/>
    <col min="7948" max="7948" width="24.6640625" style="1" bestFit="1" customWidth="1"/>
    <col min="7949" max="7949" width="10.88671875" style="1" customWidth="1"/>
    <col min="7950" max="7950" width="11.5546875" style="1" customWidth="1"/>
    <col min="7951" max="7951" width="8.109375" style="1" customWidth="1"/>
    <col min="7952" max="7952" width="10.33203125" style="1" customWidth="1"/>
    <col min="7953" max="7953" width="10.5546875" style="1" bestFit="1" customWidth="1"/>
    <col min="7954" max="7960" width="9.109375" style="1"/>
    <col min="7961" max="7961" width="12.88671875" style="1" bestFit="1" customWidth="1"/>
    <col min="7962" max="7962" width="9.109375" style="1"/>
    <col min="7963" max="7963" width="12.88671875" style="1" bestFit="1" customWidth="1"/>
    <col min="7964" max="7972" width="9.109375" style="1"/>
    <col min="7973" max="7979" width="10.44140625" style="1" customWidth="1"/>
    <col min="7980" max="8192" width="9.109375" style="1"/>
    <col min="8193" max="8194" width="7.6640625" style="1" customWidth="1"/>
    <col min="8195" max="8195" width="19.33203125" style="1" customWidth="1"/>
    <col min="8196" max="8196" width="14" style="1" customWidth="1"/>
    <col min="8197" max="8197" width="11.5546875" style="1" customWidth="1"/>
    <col min="8198" max="8198" width="13" style="1" customWidth="1"/>
    <col min="8199" max="8199" width="14.6640625" style="1" customWidth="1"/>
    <col min="8200" max="8200" width="9.5546875" style="1" customWidth="1"/>
    <col min="8201" max="8201" width="14.109375" style="1" bestFit="1" customWidth="1"/>
    <col min="8202" max="8202" width="11.109375" style="1" customWidth="1"/>
    <col min="8203" max="8203" width="11.33203125" style="1" customWidth="1"/>
    <col min="8204" max="8204" width="24.6640625" style="1" bestFit="1" customWidth="1"/>
    <col min="8205" max="8205" width="10.88671875" style="1" customWidth="1"/>
    <col min="8206" max="8206" width="11.5546875" style="1" customWidth="1"/>
    <col min="8207" max="8207" width="8.109375" style="1" customWidth="1"/>
    <col min="8208" max="8208" width="10.33203125" style="1" customWidth="1"/>
    <col min="8209" max="8209" width="10.5546875" style="1" bestFit="1" customWidth="1"/>
    <col min="8210" max="8216" width="9.109375" style="1"/>
    <col min="8217" max="8217" width="12.88671875" style="1" bestFit="1" customWidth="1"/>
    <col min="8218" max="8218" width="9.109375" style="1"/>
    <col min="8219" max="8219" width="12.88671875" style="1" bestFit="1" customWidth="1"/>
    <col min="8220" max="8228" width="9.109375" style="1"/>
    <col min="8229" max="8235" width="10.44140625" style="1" customWidth="1"/>
    <col min="8236" max="8448" width="9.109375" style="1"/>
    <col min="8449" max="8450" width="7.6640625" style="1" customWidth="1"/>
    <col min="8451" max="8451" width="19.33203125" style="1" customWidth="1"/>
    <col min="8452" max="8452" width="14" style="1" customWidth="1"/>
    <col min="8453" max="8453" width="11.5546875" style="1" customWidth="1"/>
    <col min="8454" max="8454" width="13" style="1" customWidth="1"/>
    <col min="8455" max="8455" width="14.6640625" style="1" customWidth="1"/>
    <col min="8456" max="8456" width="9.5546875" style="1" customWidth="1"/>
    <col min="8457" max="8457" width="14.109375" style="1" bestFit="1" customWidth="1"/>
    <col min="8458" max="8458" width="11.109375" style="1" customWidth="1"/>
    <col min="8459" max="8459" width="11.33203125" style="1" customWidth="1"/>
    <col min="8460" max="8460" width="24.6640625" style="1" bestFit="1" customWidth="1"/>
    <col min="8461" max="8461" width="10.88671875" style="1" customWidth="1"/>
    <col min="8462" max="8462" width="11.5546875" style="1" customWidth="1"/>
    <col min="8463" max="8463" width="8.109375" style="1" customWidth="1"/>
    <col min="8464" max="8464" width="10.33203125" style="1" customWidth="1"/>
    <col min="8465" max="8465" width="10.5546875" style="1" bestFit="1" customWidth="1"/>
    <col min="8466" max="8472" width="9.109375" style="1"/>
    <col min="8473" max="8473" width="12.88671875" style="1" bestFit="1" customWidth="1"/>
    <col min="8474" max="8474" width="9.109375" style="1"/>
    <col min="8475" max="8475" width="12.88671875" style="1" bestFit="1" customWidth="1"/>
    <col min="8476" max="8484" width="9.109375" style="1"/>
    <col min="8485" max="8491" width="10.44140625" style="1" customWidth="1"/>
    <col min="8492" max="8704" width="9.109375" style="1"/>
    <col min="8705" max="8706" width="7.6640625" style="1" customWidth="1"/>
    <col min="8707" max="8707" width="19.33203125" style="1" customWidth="1"/>
    <col min="8708" max="8708" width="14" style="1" customWidth="1"/>
    <col min="8709" max="8709" width="11.5546875" style="1" customWidth="1"/>
    <col min="8710" max="8710" width="13" style="1" customWidth="1"/>
    <col min="8711" max="8711" width="14.6640625" style="1" customWidth="1"/>
    <col min="8712" max="8712" width="9.5546875" style="1" customWidth="1"/>
    <col min="8713" max="8713" width="14.109375" style="1" bestFit="1" customWidth="1"/>
    <col min="8714" max="8714" width="11.109375" style="1" customWidth="1"/>
    <col min="8715" max="8715" width="11.33203125" style="1" customWidth="1"/>
    <col min="8716" max="8716" width="24.6640625" style="1" bestFit="1" customWidth="1"/>
    <col min="8717" max="8717" width="10.88671875" style="1" customWidth="1"/>
    <col min="8718" max="8718" width="11.5546875" style="1" customWidth="1"/>
    <col min="8719" max="8719" width="8.109375" style="1" customWidth="1"/>
    <col min="8720" max="8720" width="10.33203125" style="1" customWidth="1"/>
    <col min="8721" max="8721" width="10.5546875" style="1" bestFit="1" customWidth="1"/>
    <col min="8722" max="8728" width="9.109375" style="1"/>
    <col min="8729" max="8729" width="12.88671875" style="1" bestFit="1" customWidth="1"/>
    <col min="8730" max="8730" width="9.109375" style="1"/>
    <col min="8731" max="8731" width="12.88671875" style="1" bestFit="1" customWidth="1"/>
    <col min="8732" max="8740" width="9.109375" style="1"/>
    <col min="8741" max="8747" width="10.44140625" style="1" customWidth="1"/>
    <col min="8748" max="8960" width="9.109375" style="1"/>
    <col min="8961" max="8962" width="7.6640625" style="1" customWidth="1"/>
    <col min="8963" max="8963" width="19.33203125" style="1" customWidth="1"/>
    <col min="8964" max="8964" width="14" style="1" customWidth="1"/>
    <col min="8965" max="8965" width="11.5546875" style="1" customWidth="1"/>
    <col min="8966" max="8966" width="13" style="1" customWidth="1"/>
    <col min="8967" max="8967" width="14.6640625" style="1" customWidth="1"/>
    <col min="8968" max="8968" width="9.5546875" style="1" customWidth="1"/>
    <col min="8969" max="8969" width="14.109375" style="1" bestFit="1" customWidth="1"/>
    <col min="8970" max="8970" width="11.109375" style="1" customWidth="1"/>
    <col min="8971" max="8971" width="11.33203125" style="1" customWidth="1"/>
    <col min="8972" max="8972" width="24.6640625" style="1" bestFit="1" customWidth="1"/>
    <col min="8973" max="8973" width="10.88671875" style="1" customWidth="1"/>
    <col min="8974" max="8974" width="11.5546875" style="1" customWidth="1"/>
    <col min="8975" max="8975" width="8.109375" style="1" customWidth="1"/>
    <col min="8976" max="8976" width="10.33203125" style="1" customWidth="1"/>
    <col min="8977" max="8977" width="10.5546875" style="1" bestFit="1" customWidth="1"/>
    <col min="8978" max="8984" width="9.109375" style="1"/>
    <col min="8985" max="8985" width="12.88671875" style="1" bestFit="1" customWidth="1"/>
    <col min="8986" max="8986" width="9.109375" style="1"/>
    <col min="8987" max="8987" width="12.88671875" style="1" bestFit="1" customWidth="1"/>
    <col min="8988" max="8996" width="9.109375" style="1"/>
    <col min="8997" max="9003" width="10.44140625" style="1" customWidth="1"/>
    <col min="9004" max="9216" width="9.109375" style="1"/>
    <col min="9217" max="9218" width="7.6640625" style="1" customWidth="1"/>
    <col min="9219" max="9219" width="19.33203125" style="1" customWidth="1"/>
    <col min="9220" max="9220" width="14" style="1" customWidth="1"/>
    <col min="9221" max="9221" width="11.5546875" style="1" customWidth="1"/>
    <col min="9222" max="9222" width="13" style="1" customWidth="1"/>
    <col min="9223" max="9223" width="14.6640625" style="1" customWidth="1"/>
    <col min="9224" max="9224" width="9.5546875" style="1" customWidth="1"/>
    <col min="9225" max="9225" width="14.109375" style="1" bestFit="1" customWidth="1"/>
    <col min="9226" max="9226" width="11.109375" style="1" customWidth="1"/>
    <col min="9227" max="9227" width="11.33203125" style="1" customWidth="1"/>
    <col min="9228" max="9228" width="24.6640625" style="1" bestFit="1" customWidth="1"/>
    <col min="9229" max="9229" width="10.88671875" style="1" customWidth="1"/>
    <col min="9230" max="9230" width="11.5546875" style="1" customWidth="1"/>
    <col min="9231" max="9231" width="8.109375" style="1" customWidth="1"/>
    <col min="9232" max="9232" width="10.33203125" style="1" customWidth="1"/>
    <col min="9233" max="9233" width="10.5546875" style="1" bestFit="1" customWidth="1"/>
    <col min="9234" max="9240" width="9.109375" style="1"/>
    <col min="9241" max="9241" width="12.88671875" style="1" bestFit="1" customWidth="1"/>
    <col min="9242" max="9242" width="9.109375" style="1"/>
    <col min="9243" max="9243" width="12.88671875" style="1" bestFit="1" customWidth="1"/>
    <col min="9244" max="9252" width="9.109375" style="1"/>
    <col min="9253" max="9259" width="10.44140625" style="1" customWidth="1"/>
    <col min="9260" max="9472" width="9.109375" style="1"/>
    <col min="9473" max="9474" width="7.6640625" style="1" customWidth="1"/>
    <col min="9475" max="9475" width="19.33203125" style="1" customWidth="1"/>
    <col min="9476" max="9476" width="14" style="1" customWidth="1"/>
    <col min="9477" max="9477" width="11.5546875" style="1" customWidth="1"/>
    <col min="9478" max="9478" width="13" style="1" customWidth="1"/>
    <col min="9479" max="9479" width="14.6640625" style="1" customWidth="1"/>
    <col min="9480" max="9480" width="9.5546875" style="1" customWidth="1"/>
    <col min="9481" max="9481" width="14.109375" style="1" bestFit="1" customWidth="1"/>
    <col min="9482" max="9482" width="11.109375" style="1" customWidth="1"/>
    <col min="9483" max="9483" width="11.33203125" style="1" customWidth="1"/>
    <col min="9484" max="9484" width="24.6640625" style="1" bestFit="1" customWidth="1"/>
    <col min="9485" max="9485" width="10.88671875" style="1" customWidth="1"/>
    <col min="9486" max="9486" width="11.5546875" style="1" customWidth="1"/>
    <col min="9487" max="9487" width="8.109375" style="1" customWidth="1"/>
    <col min="9488" max="9488" width="10.33203125" style="1" customWidth="1"/>
    <col min="9489" max="9489" width="10.5546875" style="1" bestFit="1" customWidth="1"/>
    <col min="9490" max="9496" width="9.109375" style="1"/>
    <col min="9497" max="9497" width="12.88671875" style="1" bestFit="1" customWidth="1"/>
    <col min="9498" max="9498" width="9.109375" style="1"/>
    <col min="9499" max="9499" width="12.88671875" style="1" bestFit="1" customWidth="1"/>
    <col min="9500" max="9508" width="9.109375" style="1"/>
    <col min="9509" max="9515" width="10.44140625" style="1" customWidth="1"/>
    <col min="9516" max="9728" width="9.109375" style="1"/>
    <col min="9729" max="9730" width="7.6640625" style="1" customWidth="1"/>
    <col min="9731" max="9731" width="19.33203125" style="1" customWidth="1"/>
    <col min="9732" max="9732" width="14" style="1" customWidth="1"/>
    <col min="9733" max="9733" width="11.5546875" style="1" customWidth="1"/>
    <col min="9734" max="9734" width="13" style="1" customWidth="1"/>
    <col min="9735" max="9735" width="14.6640625" style="1" customWidth="1"/>
    <col min="9736" max="9736" width="9.5546875" style="1" customWidth="1"/>
    <col min="9737" max="9737" width="14.109375" style="1" bestFit="1" customWidth="1"/>
    <col min="9738" max="9738" width="11.109375" style="1" customWidth="1"/>
    <col min="9739" max="9739" width="11.33203125" style="1" customWidth="1"/>
    <col min="9740" max="9740" width="24.6640625" style="1" bestFit="1" customWidth="1"/>
    <col min="9741" max="9741" width="10.88671875" style="1" customWidth="1"/>
    <col min="9742" max="9742" width="11.5546875" style="1" customWidth="1"/>
    <col min="9743" max="9743" width="8.109375" style="1" customWidth="1"/>
    <col min="9744" max="9744" width="10.33203125" style="1" customWidth="1"/>
    <col min="9745" max="9745" width="10.5546875" style="1" bestFit="1" customWidth="1"/>
    <col min="9746" max="9752" width="9.109375" style="1"/>
    <col min="9753" max="9753" width="12.88671875" style="1" bestFit="1" customWidth="1"/>
    <col min="9754" max="9754" width="9.109375" style="1"/>
    <col min="9755" max="9755" width="12.88671875" style="1" bestFit="1" customWidth="1"/>
    <col min="9756" max="9764" width="9.109375" style="1"/>
    <col min="9765" max="9771" width="10.44140625" style="1" customWidth="1"/>
    <col min="9772" max="9984" width="9.109375" style="1"/>
    <col min="9985" max="9986" width="7.6640625" style="1" customWidth="1"/>
    <col min="9987" max="9987" width="19.33203125" style="1" customWidth="1"/>
    <col min="9988" max="9988" width="14" style="1" customWidth="1"/>
    <col min="9989" max="9989" width="11.5546875" style="1" customWidth="1"/>
    <col min="9990" max="9990" width="13" style="1" customWidth="1"/>
    <col min="9991" max="9991" width="14.6640625" style="1" customWidth="1"/>
    <col min="9992" max="9992" width="9.5546875" style="1" customWidth="1"/>
    <col min="9993" max="9993" width="14.109375" style="1" bestFit="1" customWidth="1"/>
    <col min="9994" max="9994" width="11.109375" style="1" customWidth="1"/>
    <col min="9995" max="9995" width="11.33203125" style="1" customWidth="1"/>
    <col min="9996" max="9996" width="24.6640625" style="1" bestFit="1" customWidth="1"/>
    <col min="9997" max="9997" width="10.88671875" style="1" customWidth="1"/>
    <col min="9998" max="9998" width="11.5546875" style="1" customWidth="1"/>
    <col min="9999" max="9999" width="8.109375" style="1" customWidth="1"/>
    <col min="10000" max="10000" width="10.33203125" style="1" customWidth="1"/>
    <col min="10001" max="10001" width="10.5546875" style="1" bestFit="1" customWidth="1"/>
    <col min="10002" max="10008" width="9.109375" style="1"/>
    <col min="10009" max="10009" width="12.88671875" style="1" bestFit="1" customWidth="1"/>
    <col min="10010" max="10010" width="9.109375" style="1"/>
    <col min="10011" max="10011" width="12.88671875" style="1" bestFit="1" customWidth="1"/>
    <col min="10012" max="10020" width="9.109375" style="1"/>
    <col min="10021" max="10027" width="10.44140625" style="1" customWidth="1"/>
    <col min="10028" max="10240" width="9.109375" style="1"/>
    <col min="10241" max="10242" width="7.6640625" style="1" customWidth="1"/>
    <col min="10243" max="10243" width="19.33203125" style="1" customWidth="1"/>
    <col min="10244" max="10244" width="14" style="1" customWidth="1"/>
    <col min="10245" max="10245" width="11.5546875" style="1" customWidth="1"/>
    <col min="10246" max="10246" width="13" style="1" customWidth="1"/>
    <col min="10247" max="10247" width="14.6640625" style="1" customWidth="1"/>
    <col min="10248" max="10248" width="9.5546875" style="1" customWidth="1"/>
    <col min="10249" max="10249" width="14.109375" style="1" bestFit="1" customWidth="1"/>
    <col min="10250" max="10250" width="11.109375" style="1" customWidth="1"/>
    <col min="10251" max="10251" width="11.33203125" style="1" customWidth="1"/>
    <col min="10252" max="10252" width="24.6640625" style="1" bestFit="1" customWidth="1"/>
    <col min="10253" max="10253" width="10.88671875" style="1" customWidth="1"/>
    <col min="10254" max="10254" width="11.5546875" style="1" customWidth="1"/>
    <col min="10255" max="10255" width="8.109375" style="1" customWidth="1"/>
    <col min="10256" max="10256" width="10.33203125" style="1" customWidth="1"/>
    <col min="10257" max="10257" width="10.5546875" style="1" bestFit="1" customWidth="1"/>
    <col min="10258" max="10264" width="9.109375" style="1"/>
    <col min="10265" max="10265" width="12.88671875" style="1" bestFit="1" customWidth="1"/>
    <col min="10266" max="10266" width="9.109375" style="1"/>
    <col min="10267" max="10267" width="12.88671875" style="1" bestFit="1" customWidth="1"/>
    <col min="10268" max="10276" width="9.109375" style="1"/>
    <col min="10277" max="10283" width="10.44140625" style="1" customWidth="1"/>
    <col min="10284" max="10496" width="9.109375" style="1"/>
    <col min="10497" max="10498" width="7.6640625" style="1" customWidth="1"/>
    <col min="10499" max="10499" width="19.33203125" style="1" customWidth="1"/>
    <col min="10500" max="10500" width="14" style="1" customWidth="1"/>
    <col min="10501" max="10501" width="11.5546875" style="1" customWidth="1"/>
    <col min="10502" max="10502" width="13" style="1" customWidth="1"/>
    <col min="10503" max="10503" width="14.6640625" style="1" customWidth="1"/>
    <col min="10504" max="10504" width="9.5546875" style="1" customWidth="1"/>
    <col min="10505" max="10505" width="14.109375" style="1" bestFit="1" customWidth="1"/>
    <col min="10506" max="10506" width="11.109375" style="1" customWidth="1"/>
    <col min="10507" max="10507" width="11.33203125" style="1" customWidth="1"/>
    <col min="10508" max="10508" width="24.6640625" style="1" bestFit="1" customWidth="1"/>
    <col min="10509" max="10509" width="10.88671875" style="1" customWidth="1"/>
    <col min="10510" max="10510" width="11.5546875" style="1" customWidth="1"/>
    <col min="10511" max="10511" width="8.109375" style="1" customWidth="1"/>
    <col min="10512" max="10512" width="10.33203125" style="1" customWidth="1"/>
    <col min="10513" max="10513" width="10.5546875" style="1" bestFit="1" customWidth="1"/>
    <col min="10514" max="10520" width="9.109375" style="1"/>
    <col min="10521" max="10521" width="12.88671875" style="1" bestFit="1" customWidth="1"/>
    <col min="10522" max="10522" width="9.109375" style="1"/>
    <col min="10523" max="10523" width="12.88671875" style="1" bestFit="1" customWidth="1"/>
    <col min="10524" max="10532" width="9.109375" style="1"/>
    <col min="10533" max="10539" width="10.44140625" style="1" customWidth="1"/>
    <col min="10540" max="10752" width="9.109375" style="1"/>
    <col min="10753" max="10754" width="7.6640625" style="1" customWidth="1"/>
    <col min="10755" max="10755" width="19.33203125" style="1" customWidth="1"/>
    <col min="10756" max="10756" width="14" style="1" customWidth="1"/>
    <col min="10757" max="10757" width="11.5546875" style="1" customWidth="1"/>
    <col min="10758" max="10758" width="13" style="1" customWidth="1"/>
    <col min="10759" max="10759" width="14.6640625" style="1" customWidth="1"/>
    <col min="10760" max="10760" width="9.5546875" style="1" customWidth="1"/>
    <col min="10761" max="10761" width="14.109375" style="1" bestFit="1" customWidth="1"/>
    <col min="10762" max="10762" width="11.109375" style="1" customWidth="1"/>
    <col min="10763" max="10763" width="11.33203125" style="1" customWidth="1"/>
    <col min="10764" max="10764" width="24.6640625" style="1" bestFit="1" customWidth="1"/>
    <col min="10765" max="10765" width="10.88671875" style="1" customWidth="1"/>
    <col min="10766" max="10766" width="11.5546875" style="1" customWidth="1"/>
    <col min="10767" max="10767" width="8.109375" style="1" customWidth="1"/>
    <col min="10768" max="10768" width="10.33203125" style="1" customWidth="1"/>
    <col min="10769" max="10769" width="10.5546875" style="1" bestFit="1" customWidth="1"/>
    <col min="10770" max="10776" width="9.109375" style="1"/>
    <col min="10777" max="10777" width="12.88671875" style="1" bestFit="1" customWidth="1"/>
    <col min="10778" max="10778" width="9.109375" style="1"/>
    <col min="10779" max="10779" width="12.88671875" style="1" bestFit="1" customWidth="1"/>
    <col min="10780" max="10788" width="9.109375" style="1"/>
    <col min="10789" max="10795" width="10.44140625" style="1" customWidth="1"/>
    <col min="10796" max="11008" width="9.109375" style="1"/>
    <col min="11009" max="11010" width="7.6640625" style="1" customWidth="1"/>
    <col min="11011" max="11011" width="19.33203125" style="1" customWidth="1"/>
    <col min="11012" max="11012" width="14" style="1" customWidth="1"/>
    <col min="11013" max="11013" width="11.5546875" style="1" customWidth="1"/>
    <col min="11014" max="11014" width="13" style="1" customWidth="1"/>
    <col min="11015" max="11015" width="14.6640625" style="1" customWidth="1"/>
    <col min="11016" max="11016" width="9.5546875" style="1" customWidth="1"/>
    <col min="11017" max="11017" width="14.109375" style="1" bestFit="1" customWidth="1"/>
    <col min="11018" max="11018" width="11.109375" style="1" customWidth="1"/>
    <col min="11019" max="11019" width="11.33203125" style="1" customWidth="1"/>
    <col min="11020" max="11020" width="24.6640625" style="1" bestFit="1" customWidth="1"/>
    <col min="11021" max="11021" width="10.88671875" style="1" customWidth="1"/>
    <col min="11022" max="11022" width="11.5546875" style="1" customWidth="1"/>
    <col min="11023" max="11023" width="8.109375" style="1" customWidth="1"/>
    <col min="11024" max="11024" width="10.33203125" style="1" customWidth="1"/>
    <col min="11025" max="11025" width="10.5546875" style="1" bestFit="1" customWidth="1"/>
    <col min="11026" max="11032" width="9.109375" style="1"/>
    <col min="11033" max="11033" width="12.88671875" style="1" bestFit="1" customWidth="1"/>
    <col min="11034" max="11034" width="9.109375" style="1"/>
    <col min="11035" max="11035" width="12.88671875" style="1" bestFit="1" customWidth="1"/>
    <col min="11036" max="11044" width="9.109375" style="1"/>
    <col min="11045" max="11051" width="10.44140625" style="1" customWidth="1"/>
    <col min="11052" max="11264" width="9.109375" style="1"/>
    <col min="11265" max="11266" width="7.6640625" style="1" customWidth="1"/>
    <col min="11267" max="11267" width="19.33203125" style="1" customWidth="1"/>
    <col min="11268" max="11268" width="14" style="1" customWidth="1"/>
    <col min="11269" max="11269" width="11.5546875" style="1" customWidth="1"/>
    <col min="11270" max="11270" width="13" style="1" customWidth="1"/>
    <col min="11271" max="11271" width="14.6640625" style="1" customWidth="1"/>
    <col min="11272" max="11272" width="9.5546875" style="1" customWidth="1"/>
    <col min="11273" max="11273" width="14.109375" style="1" bestFit="1" customWidth="1"/>
    <col min="11274" max="11274" width="11.109375" style="1" customWidth="1"/>
    <col min="11275" max="11275" width="11.33203125" style="1" customWidth="1"/>
    <col min="11276" max="11276" width="24.6640625" style="1" bestFit="1" customWidth="1"/>
    <col min="11277" max="11277" width="10.88671875" style="1" customWidth="1"/>
    <col min="11278" max="11278" width="11.5546875" style="1" customWidth="1"/>
    <col min="11279" max="11279" width="8.109375" style="1" customWidth="1"/>
    <col min="11280" max="11280" width="10.33203125" style="1" customWidth="1"/>
    <col min="11281" max="11281" width="10.5546875" style="1" bestFit="1" customWidth="1"/>
    <col min="11282" max="11288" width="9.109375" style="1"/>
    <col min="11289" max="11289" width="12.88671875" style="1" bestFit="1" customWidth="1"/>
    <col min="11290" max="11290" width="9.109375" style="1"/>
    <col min="11291" max="11291" width="12.88671875" style="1" bestFit="1" customWidth="1"/>
    <col min="11292" max="11300" width="9.109375" style="1"/>
    <col min="11301" max="11307" width="10.44140625" style="1" customWidth="1"/>
    <col min="11308" max="11520" width="9.109375" style="1"/>
    <col min="11521" max="11522" width="7.6640625" style="1" customWidth="1"/>
    <col min="11523" max="11523" width="19.33203125" style="1" customWidth="1"/>
    <col min="11524" max="11524" width="14" style="1" customWidth="1"/>
    <col min="11525" max="11525" width="11.5546875" style="1" customWidth="1"/>
    <col min="11526" max="11526" width="13" style="1" customWidth="1"/>
    <col min="11527" max="11527" width="14.6640625" style="1" customWidth="1"/>
    <col min="11528" max="11528" width="9.5546875" style="1" customWidth="1"/>
    <col min="11529" max="11529" width="14.109375" style="1" bestFit="1" customWidth="1"/>
    <col min="11530" max="11530" width="11.109375" style="1" customWidth="1"/>
    <col min="11531" max="11531" width="11.33203125" style="1" customWidth="1"/>
    <col min="11532" max="11532" width="24.6640625" style="1" bestFit="1" customWidth="1"/>
    <col min="11533" max="11533" width="10.88671875" style="1" customWidth="1"/>
    <col min="11534" max="11534" width="11.5546875" style="1" customWidth="1"/>
    <col min="11535" max="11535" width="8.109375" style="1" customWidth="1"/>
    <col min="11536" max="11536" width="10.33203125" style="1" customWidth="1"/>
    <col min="11537" max="11537" width="10.5546875" style="1" bestFit="1" customWidth="1"/>
    <col min="11538" max="11544" width="9.109375" style="1"/>
    <col min="11545" max="11545" width="12.88671875" style="1" bestFit="1" customWidth="1"/>
    <col min="11546" max="11546" width="9.109375" style="1"/>
    <col min="11547" max="11547" width="12.88671875" style="1" bestFit="1" customWidth="1"/>
    <col min="11548" max="11556" width="9.109375" style="1"/>
    <col min="11557" max="11563" width="10.44140625" style="1" customWidth="1"/>
    <col min="11564" max="11776" width="9.109375" style="1"/>
    <col min="11777" max="11778" width="7.6640625" style="1" customWidth="1"/>
    <col min="11779" max="11779" width="19.33203125" style="1" customWidth="1"/>
    <col min="11780" max="11780" width="14" style="1" customWidth="1"/>
    <col min="11781" max="11781" width="11.5546875" style="1" customWidth="1"/>
    <col min="11782" max="11782" width="13" style="1" customWidth="1"/>
    <col min="11783" max="11783" width="14.6640625" style="1" customWidth="1"/>
    <col min="11784" max="11784" width="9.5546875" style="1" customWidth="1"/>
    <col min="11785" max="11785" width="14.109375" style="1" bestFit="1" customWidth="1"/>
    <col min="11786" max="11786" width="11.109375" style="1" customWidth="1"/>
    <col min="11787" max="11787" width="11.33203125" style="1" customWidth="1"/>
    <col min="11788" max="11788" width="24.6640625" style="1" bestFit="1" customWidth="1"/>
    <col min="11789" max="11789" width="10.88671875" style="1" customWidth="1"/>
    <col min="11790" max="11790" width="11.5546875" style="1" customWidth="1"/>
    <col min="11791" max="11791" width="8.109375" style="1" customWidth="1"/>
    <col min="11792" max="11792" width="10.33203125" style="1" customWidth="1"/>
    <col min="11793" max="11793" width="10.5546875" style="1" bestFit="1" customWidth="1"/>
    <col min="11794" max="11800" width="9.109375" style="1"/>
    <col min="11801" max="11801" width="12.88671875" style="1" bestFit="1" customWidth="1"/>
    <col min="11802" max="11802" width="9.109375" style="1"/>
    <col min="11803" max="11803" width="12.88671875" style="1" bestFit="1" customWidth="1"/>
    <col min="11804" max="11812" width="9.109375" style="1"/>
    <col min="11813" max="11819" width="10.44140625" style="1" customWidth="1"/>
    <col min="11820" max="12032" width="9.109375" style="1"/>
    <col min="12033" max="12034" width="7.6640625" style="1" customWidth="1"/>
    <col min="12035" max="12035" width="19.33203125" style="1" customWidth="1"/>
    <col min="12036" max="12036" width="14" style="1" customWidth="1"/>
    <col min="12037" max="12037" width="11.5546875" style="1" customWidth="1"/>
    <col min="12038" max="12038" width="13" style="1" customWidth="1"/>
    <col min="12039" max="12039" width="14.6640625" style="1" customWidth="1"/>
    <col min="12040" max="12040" width="9.5546875" style="1" customWidth="1"/>
    <col min="12041" max="12041" width="14.109375" style="1" bestFit="1" customWidth="1"/>
    <col min="12042" max="12042" width="11.109375" style="1" customWidth="1"/>
    <col min="12043" max="12043" width="11.33203125" style="1" customWidth="1"/>
    <col min="12044" max="12044" width="24.6640625" style="1" bestFit="1" customWidth="1"/>
    <col min="12045" max="12045" width="10.88671875" style="1" customWidth="1"/>
    <col min="12046" max="12046" width="11.5546875" style="1" customWidth="1"/>
    <col min="12047" max="12047" width="8.109375" style="1" customWidth="1"/>
    <col min="12048" max="12048" width="10.33203125" style="1" customWidth="1"/>
    <col min="12049" max="12049" width="10.5546875" style="1" bestFit="1" customWidth="1"/>
    <col min="12050" max="12056" width="9.109375" style="1"/>
    <col min="12057" max="12057" width="12.88671875" style="1" bestFit="1" customWidth="1"/>
    <col min="12058" max="12058" width="9.109375" style="1"/>
    <col min="12059" max="12059" width="12.88671875" style="1" bestFit="1" customWidth="1"/>
    <col min="12060" max="12068" width="9.109375" style="1"/>
    <col min="12069" max="12075" width="10.44140625" style="1" customWidth="1"/>
    <col min="12076" max="12288" width="9.109375" style="1"/>
    <col min="12289" max="12290" width="7.6640625" style="1" customWidth="1"/>
    <col min="12291" max="12291" width="19.33203125" style="1" customWidth="1"/>
    <col min="12292" max="12292" width="14" style="1" customWidth="1"/>
    <col min="12293" max="12293" width="11.5546875" style="1" customWidth="1"/>
    <col min="12294" max="12294" width="13" style="1" customWidth="1"/>
    <col min="12295" max="12295" width="14.6640625" style="1" customWidth="1"/>
    <col min="12296" max="12296" width="9.5546875" style="1" customWidth="1"/>
    <col min="12297" max="12297" width="14.109375" style="1" bestFit="1" customWidth="1"/>
    <col min="12298" max="12298" width="11.109375" style="1" customWidth="1"/>
    <col min="12299" max="12299" width="11.33203125" style="1" customWidth="1"/>
    <col min="12300" max="12300" width="24.6640625" style="1" bestFit="1" customWidth="1"/>
    <col min="12301" max="12301" width="10.88671875" style="1" customWidth="1"/>
    <col min="12302" max="12302" width="11.5546875" style="1" customWidth="1"/>
    <col min="12303" max="12303" width="8.109375" style="1" customWidth="1"/>
    <col min="12304" max="12304" width="10.33203125" style="1" customWidth="1"/>
    <col min="12305" max="12305" width="10.5546875" style="1" bestFit="1" customWidth="1"/>
    <col min="12306" max="12312" width="9.109375" style="1"/>
    <col min="12313" max="12313" width="12.88671875" style="1" bestFit="1" customWidth="1"/>
    <col min="12314" max="12314" width="9.109375" style="1"/>
    <col min="12315" max="12315" width="12.88671875" style="1" bestFit="1" customWidth="1"/>
    <col min="12316" max="12324" width="9.109375" style="1"/>
    <col min="12325" max="12331" width="10.44140625" style="1" customWidth="1"/>
    <col min="12332" max="12544" width="9.109375" style="1"/>
    <col min="12545" max="12546" width="7.6640625" style="1" customWidth="1"/>
    <col min="12547" max="12547" width="19.33203125" style="1" customWidth="1"/>
    <col min="12548" max="12548" width="14" style="1" customWidth="1"/>
    <col min="12549" max="12549" width="11.5546875" style="1" customWidth="1"/>
    <col min="12550" max="12550" width="13" style="1" customWidth="1"/>
    <col min="12551" max="12551" width="14.6640625" style="1" customWidth="1"/>
    <col min="12552" max="12552" width="9.5546875" style="1" customWidth="1"/>
    <col min="12553" max="12553" width="14.109375" style="1" bestFit="1" customWidth="1"/>
    <col min="12554" max="12554" width="11.109375" style="1" customWidth="1"/>
    <col min="12555" max="12555" width="11.33203125" style="1" customWidth="1"/>
    <col min="12556" max="12556" width="24.6640625" style="1" bestFit="1" customWidth="1"/>
    <col min="12557" max="12557" width="10.88671875" style="1" customWidth="1"/>
    <col min="12558" max="12558" width="11.5546875" style="1" customWidth="1"/>
    <col min="12559" max="12559" width="8.109375" style="1" customWidth="1"/>
    <col min="12560" max="12560" width="10.33203125" style="1" customWidth="1"/>
    <col min="12561" max="12561" width="10.5546875" style="1" bestFit="1" customWidth="1"/>
    <col min="12562" max="12568" width="9.109375" style="1"/>
    <col min="12569" max="12569" width="12.88671875" style="1" bestFit="1" customWidth="1"/>
    <col min="12570" max="12570" width="9.109375" style="1"/>
    <col min="12571" max="12571" width="12.88671875" style="1" bestFit="1" customWidth="1"/>
    <col min="12572" max="12580" width="9.109375" style="1"/>
    <col min="12581" max="12587" width="10.44140625" style="1" customWidth="1"/>
    <col min="12588" max="12800" width="9.109375" style="1"/>
    <col min="12801" max="12802" width="7.6640625" style="1" customWidth="1"/>
    <col min="12803" max="12803" width="19.33203125" style="1" customWidth="1"/>
    <col min="12804" max="12804" width="14" style="1" customWidth="1"/>
    <col min="12805" max="12805" width="11.5546875" style="1" customWidth="1"/>
    <col min="12806" max="12806" width="13" style="1" customWidth="1"/>
    <col min="12807" max="12807" width="14.6640625" style="1" customWidth="1"/>
    <col min="12808" max="12808" width="9.5546875" style="1" customWidth="1"/>
    <col min="12809" max="12809" width="14.109375" style="1" bestFit="1" customWidth="1"/>
    <col min="12810" max="12810" width="11.109375" style="1" customWidth="1"/>
    <col min="12811" max="12811" width="11.33203125" style="1" customWidth="1"/>
    <col min="12812" max="12812" width="24.6640625" style="1" bestFit="1" customWidth="1"/>
    <col min="12813" max="12813" width="10.88671875" style="1" customWidth="1"/>
    <col min="12814" max="12814" width="11.5546875" style="1" customWidth="1"/>
    <col min="12815" max="12815" width="8.109375" style="1" customWidth="1"/>
    <col min="12816" max="12816" width="10.33203125" style="1" customWidth="1"/>
    <col min="12817" max="12817" width="10.5546875" style="1" bestFit="1" customWidth="1"/>
    <col min="12818" max="12824" width="9.109375" style="1"/>
    <col min="12825" max="12825" width="12.88671875" style="1" bestFit="1" customWidth="1"/>
    <col min="12826" max="12826" width="9.109375" style="1"/>
    <col min="12827" max="12827" width="12.88671875" style="1" bestFit="1" customWidth="1"/>
    <col min="12828" max="12836" width="9.109375" style="1"/>
    <col min="12837" max="12843" width="10.44140625" style="1" customWidth="1"/>
    <col min="12844" max="13056" width="9.109375" style="1"/>
    <col min="13057" max="13058" width="7.6640625" style="1" customWidth="1"/>
    <col min="13059" max="13059" width="19.33203125" style="1" customWidth="1"/>
    <col min="13060" max="13060" width="14" style="1" customWidth="1"/>
    <col min="13061" max="13061" width="11.5546875" style="1" customWidth="1"/>
    <col min="13062" max="13062" width="13" style="1" customWidth="1"/>
    <col min="13063" max="13063" width="14.6640625" style="1" customWidth="1"/>
    <col min="13064" max="13064" width="9.5546875" style="1" customWidth="1"/>
    <col min="13065" max="13065" width="14.109375" style="1" bestFit="1" customWidth="1"/>
    <col min="13066" max="13066" width="11.109375" style="1" customWidth="1"/>
    <col min="13067" max="13067" width="11.33203125" style="1" customWidth="1"/>
    <col min="13068" max="13068" width="24.6640625" style="1" bestFit="1" customWidth="1"/>
    <col min="13069" max="13069" width="10.88671875" style="1" customWidth="1"/>
    <col min="13070" max="13070" width="11.5546875" style="1" customWidth="1"/>
    <col min="13071" max="13071" width="8.109375" style="1" customWidth="1"/>
    <col min="13072" max="13072" width="10.33203125" style="1" customWidth="1"/>
    <col min="13073" max="13073" width="10.5546875" style="1" bestFit="1" customWidth="1"/>
    <col min="13074" max="13080" width="9.109375" style="1"/>
    <col min="13081" max="13081" width="12.88671875" style="1" bestFit="1" customWidth="1"/>
    <col min="13082" max="13082" width="9.109375" style="1"/>
    <col min="13083" max="13083" width="12.88671875" style="1" bestFit="1" customWidth="1"/>
    <col min="13084" max="13092" width="9.109375" style="1"/>
    <col min="13093" max="13099" width="10.44140625" style="1" customWidth="1"/>
    <col min="13100" max="13312" width="9.109375" style="1"/>
    <col min="13313" max="13314" width="7.6640625" style="1" customWidth="1"/>
    <col min="13315" max="13315" width="19.33203125" style="1" customWidth="1"/>
    <col min="13316" max="13316" width="14" style="1" customWidth="1"/>
    <col min="13317" max="13317" width="11.5546875" style="1" customWidth="1"/>
    <col min="13318" max="13318" width="13" style="1" customWidth="1"/>
    <col min="13319" max="13319" width="14.6640625" style="1" customWidth="1"/>
    <col min="13320" max="13320" width="9.5546875" style="1" customWidth="1"/>
    <col min="13321" max="13321" width="14.109375" style="1" bestFit="1" customWidth="1"/>
    <col min="13322" max="13322" width="11.109375" style="1" customWidth="1"/>
    <col min="13323" max="13323" width="11.33203125" style="1" customWidth="1"/>
    <col min="13324" max="13324" width="24.6640625" style="1" bestFit="1" customWidth="1"/>
    <col min="13325" max="13325" width="10.88671875" style="1" customWidth="1"/>
    <col min="13326" max="13326" width="11.5546875" style="1" customWidth="1"/>
    <col min="13327" max="13327" width="8.109375" style="1" customWidth="1"/>
    <col min="13328" max="13328" width="10.33203125" style="1" customWidth="1"/>
    <col min="13329" max="13329" width="10.5546875" style="1" bestFit="1" customWidth="1"/>
    <col min="13330" max="13336" width="9.109375" style="1"/>
    <col min="13337" max="13337" width="12.88671875" style="1" bestFit="1" customWidth="1"/>
    <col min="13338" max="13338" width="9.109375" style="1"/>
    <col min="13339" max="13339" width="12.88671875" style="1" bestFit="1" customWidth="1"/>
    <col min="13340" max="13348" width="9.109375" style="1"/>
    <col min="13349" max="13355" width="10.44140625" style="1" customWidth="1"/>
    <col min="13356" max="13568" width="9.109375" style="1"/>
    <col min="13569" max="13570" width="7.6640625" style="1" customWidth="1"/>
    <col min="13571" max="13571" width="19.33203125" style="1" customWidth="1"/>
    <col min="13572" max="13572" width="14" style="1" customWidth="1"/>
    <col min="13573" max="13573" width="11.5546875" style="1" customWidth="1"/>
    <col min="13574" max="13574" width="13" style="1" customWidth="1"/>
    <col min="13575" max="13575" width="14.6640625" style="1" customWidth="1"/>
    <col min="13576" max="13576" width="9.5546875" style="1" customWidth="1"/>
    <col min="13577" max="13577" width="14.109375" style="1" bestFit="1" customWidth="1"/>
    <col min="13578" max="13578" width="11.109375" style="1" customWidth="1"/>
    <col min="13579" max="13579" width="11.33203125" style="1" customWidth="1"/>
    <col min="13580" max="13580" width="24.6640625" style="1" bestFit="1" customWidth="1"/>
    <col min="13581" max="13581" width="10.88671875" style="1" customWidth="1"/>
    <col min="13582" max="13582" width="11.5546875" style="1" customWidth="1"/>
    <col min="13583" max="13583" width="8.109375" style="1" customWidth="1"/>
    <col min="13584" max="13584" width="10.33203125" style="1" customWidth="1"/>
    <col min="13585" max="13585" width="10.5546875" style="1" bestFit="1" customWidth="1"/>
    <col min="13586" max="13592" width="9.109375" style="1"/>
    <col min="13593" max="13593" width="12.88671875" style="1" bestFit="1" customWidth="1"/>
    <col min="13594" max="13594" width="9.109375" style="1"/>
    <col min="13595" max="13595" width="12.88671875" style="1" bestFit="1" customWidth="1"/>
    <col min="13596" max="13604" width="9.109375" style="1"/>
    <col min="13605" max="13611" width="10.44140625" style="1" customWidth="1"/>
    <col min="13612" max="13824" width="9.109375" style="1"/>
    <col min="13825" max="13826" width="7.6640625" style="1" customWidth="1"/>
    <col min="13827" max="13827" width="19.33203125" style="1" customWidth="1"/>
    <col min="13828" max="13828" width="14" style="1" customWidth="1"/>
    <col min="13829" max="13829" width="11.5546875" style="1" customWidth="1"/>
    <col min="13830" max="13830" width="13" style="1" customWidth="1"/>
    <col min="13831" max="13831" width="14.6640625" style="1" customWidth="1"/>
    <col min="13832" max="13832" width="9.5546875" style="1" customWidth="1"/>
    <col min="13833" max="13833" width="14.109375" style="1" bestFit="1" customWidth="1"/>
    <col min="13834" max="13834" width="11.109375" style="1" customWidth="1"/>
    <col min="13835" max="13835" width="11.33203125" style="1" customWidth="1"/>
    <col min="13836" max="13836" width="24.6640625" style="1" bestFit="1" customWidth="1"/>
    <col min="13837" max="13837" width="10.88671875" style="1" customWidth="1"/>
    <col min="13838" max="13838" width="11.5546875" style="1" customWidth="1"/>
    <col min="13839" max="13839" width="8.109375" style="1" customWidth="1"/>
    <col min="13840" max="13840" width="10.33203125" style="1" customWidth="1"/>
    <col min="13841" max="13841" width="10.5546875" style="1" bestFit="1" customWidth="1"/>
    <col min="13842" max="13848" width="9.109375" style="1"/>
    <col min="13849" max="13849" width="12.88671875" style="1" bestFit="1" customWidth="1"/>
    <col min="13850" max="13850" width="9.109375" style="1"/>
    <col min="13851" max="13851" width="12.88671875" style="1" bestFit="1" customWidth="1"/>
    <col min="13852" max="13860" width="9.109375" style="1"/>
    <col min="13861" max="13867" width="10.44140625" style="1" customWidth="1"/>
    <col min="13868" max="14080" width="9.109375" style="1"/>
    <col min="14081" max="14082" width="7.6640625" style="1" customWidth="1"/>
    <col min="14083" max="14083" width="19.33203125" style="1" customWidth="1"/>
    <col min="14084" max="14084" width="14" style="1" customWidth="1"/>
    <col min="14085" max="14085" width="11.5546875" style="1" customWidth="1"/>
    <col min="14086" max="14086" width="13" style="1" customWidth="1"/>
    <col min="14087" max="14087" width="14.6640625" style="1" customWidth="1"/>
    <col min="14088" max="14088" width="9.5546875" style="1" customWidth="1"/>
    <col min="14089" max="14089" width="14.109375" style="1" bestFit="1" customWidth="1"/>
    <col min="14090" max="14090" width="11.109375" style="1" customWidth="1"/>
    <col min="14091" max="14091" width="11.33203125" style="1" customWidth="1"/>
    <col min="14092" max="14092" width="24.6640625" style="1" bestFit="1" customWidth="1"/>
    <col min="14093" max="14093" width="10.88671875" style="1" customWidth="1"/>
    <col min="14094" max="14094" width="11.5546875" style="1" customWidth="1"/>
    <col min="14095" max="14095" width="8.109375" style="1" customWidth="1"/>
    <col min="14096" max="14096" width="10.33203125" style="1" customWidth="1"/>
    <col min="14097" max="14097" width="10.5546875" style="1" bestFit="1" customWidth="1"/>
    <col min="14098" max="14104" width="9.109375" style="1"/>
    <col min="14105" max="14105" width="12.88671875" style="1" bestFit="1" customWidth="1"/>
    <col min="14106" max="14106" width="9.109375" style="1"/>
    <col min="14107" max="14107" width="12.88671875" style="1" bestFit="1" customWidth="1"/>
    <col min="14108" max="14116" width="9.109375" style="1"/>
    <col min="14117" max="14123" width="10.44140625" style="1" customWidth="1"/>
    <col min="14124" max="14336" width="9.109375" style="1"/>
    <col min="14337" max="14338" width="7.6640625" style="1" customWidth="1"/>
    <col min="14339" max="14339" width="19.33203125" style="1" customWidth="1"/>
    <col min="14340" max="14340" width="14" style="1" customWidth="1"/>
    <col min="14341" max="14341" width="11.5546875" style="1" customWidth="1"/>
    <col min="14342" max="14342" width="13" style="1" customWidth="1"/>
    <col min="14343" max="14343" width="14.6640625" style="1" customWidth="1"/>
    <col min="14344" max="14344" width="9.5546875" style="1" customWidth="1"/>
    <col min="14345" max="14345" width="14.109375" style="1" bestFit="1" customWidth="1"/>
    <col min="14346" max="14346" width="11.109375" style="1" customWidth="1"/>
    <col min="14347" max="14347" width="11.33203125" style="1" customWidth="1"/>
    <col min="14348" max="14348" width="24.6640625" style="1" bestFit="1" customWidth="1"/>
    <col min="14349" max="14349" width="10.88671875" style="1" customWidth="1"/>
    <col min="14350" max="14350" width="11.5546875" style="1" customWidth="1"/>
    <col min="14351" max="14351" width="8.109375" style="1" customWidth="1"/>
    <col min="14352" max="14352" width="10.33203125" style="1" customWidth="1"/>
    <col min="14353" max="14353" width="10.5546875" style="1" bestFit="1" customWidth="1"/>
    <col min="14354" max="14360" width="9.109375" style="1"/>
    <col min="14361" max="14361" width="12.88671875" style="1" bestFit="1" customWidth="1"/>
    <col min="14362" max="14362" width="9.109375" style="1"/>
    <col min="14363" max="14363" width="12.88671875" style="1" bestFit="1" customWidth="1"/>
    <col min="14364" max="14372" width="9.109375" style="1"/>
    <col min="14373" max="14379" width="10.44140625" style="1" customWidth="1"/>
    <col min="14380" max="14592" width="9.109375" style="1"/>
    <col min="14593" max="14594" width="7.6640625" style="1" customWidth="1"/>
    <col min="14595" max="14595" width="19.33203125" style="1" customWidth="1"/>
    <col min="14596" max="14596" width="14" style="1" customWidth="1"/>
    <col min="14597" max="14597" width="11.5546875" style="1" customWidth="1"/>
    <col min="14598" max="14598" width="13" style="1" customWidth="1"/>
    <col min="14599" max="14599" width="14.6640625" style="1" customWidth="1"/>
    <col min="14600" max="14600" width="9.5546875" style="1" customWidth="1"/>
    <col min="14601" max="14601" width="14.109375" style="1" bestFit="1" customWidth="1"/>
    <col min="14602" max="14602" width="11.109375" style="1" customWidth="1"/>
    <col min="14603" max="14603" width="11.33203125" style="1" customWidth="1"/>
    <col min="14604" max="14604" width="24.6640625" style="1" bestFit="1" customWidth="1"/>
    <col min="14605" max="14605" width="10.88671875" style="1" customWidth="1"/>
    <col min="14606" max="14606" width="11.5546875" style="1" customWidth="1"/>
    <col min="14607" max="14607" width="8.109375" style="1" customWidth="1"/>
    <col min="14608" max="14608" width="10.33203125" style="1" customWidth="1"/>
    <col min="14609" max="14609" width="10.5546875" style="1" bestFit="1" customWidth="1"/>
    <col min="14610" max="14616" width="9.109375" style="1"/>
    <col min="14617" max="14617" width="12.88671875" style="1" bestFit="1" customWidth="1"/>
    <col min="14618" max="14618" width="9.109375" style="1"/>
    <col min="14619" max="14619" width="12.88671875" style="1" bestFit="1" customWidth="1"/>
    <col min="14620" max="14628" width="9.109375" style="1"/>
    <col min="14629" max="14635" width="10.44140625" style="1" customWidth="1"/>
    <col min="14636" max="14848" width="9.109375" style="1"/>
    <col min="14849" max="14850" width="7.6640625" style="1" customWidth="1"/>
    <col min="14851" max="14851" width="19.33203125" style="1" customWidth="1"/>
    <col min="14852" max="14852" width="14" style="1" customWidth="1"/>
    <col min="14853" max="14853" width="11.5546875" style="1" customWidth="1"/>
    <col min="14854" max="14854" width="13" style="1" customWidth="1"/>
    <col min="14855" max="14855" width="14.6640625" style="1" customWidth="1"/>
    <col min="14856" max="14856" width="9.5546875" style="1" customWidth="1"/>
    <col min="14857" max="14857" width="14.109375" style="1" bestFit="1" customWidth="1"/>
    <col min="14858" max="14858" width="11.109375" style="1" customWidth="1"/>
    <col min="14859" max="14859" width="11.33203125" style="1" customWidth="1"/>
    <col min="14860" max="14860" width="24.6640625" style="1" bestFit="1" customWidth="1"/>
    <col min="14861" max="14861" width="10.88671875" style="1" customWidth="1"/>
    <col min="14862" max="14862" width="11.5546875" style="1" customWidth="1"/>
    <col min="14863" max="14863" width="8.109375" style="1" customWidth="1"/>
    <col min="14864" max="14864" width="10.33203125" style="1" customWidth="1"/>
    <col min="14865" max="14865" width="10.5546875" style="1" bestFit="1" customWidth="1"/>
    <col min="14866" max="14872" width="9.109375" style="1"/>
    <col min="14873" max="14873" width="12.88671875" style="1" bestFit="1" customWidth="1"/>
    <col min="14874" max="14874" width="9.109375" style="1"/>
    <col min="14875" max="14875" width="12.88671875" style="1" bestFit="1" customWidth="1"/>
    <col min="14876" max="14884" width="9.109375" style="1"/>
    <col min="14885" max="14891" width="10.44140625" style="1" customWidth="1"/>
    <col min="14892" max="15104" width="9.109375" style="1"/>
    <col min="15105" max="15106" width="7.6640625" style="1" customWidth="1"/>
    <col min="15107" max="15107" width="19.33203125" style="1" customWidth="1"/>
    <col min="15108" max="15108" width="14" style="1" customWidth="1"/>
    <col min="15109" max="15109" width="11.5546875" style="1" customWidth="1"/>
    <col min="15110" max="15110" width="13" style="1" customWidth="1"/>
    <col min="15111" max="15111" width="14.6640625" style="1" customWidth="1"/>
    <col min="15112" max="15112" width="9.5546875" style="1" customWidth="1"/>
    <col min="15113" max="15113" width="14.109375" style="1" bestFit="1" customWidth="1"/>
    <col min="15114" max="15114" width="11.109375" style="1" customWidth="1"/>
    <col min="15115" max="15115" width="11.33203125" style="1" customWidth="1"/>
    <col min="15116" max="15116" width="24.6640625" style="1" bestFit="1" customWidth="1"/>
    <col min="15117" max="15117" width="10.88671875" style="1" customWidth="1"/>
    <col min="15118" max="15118" width="11.5546875" style="1" customWidth="1"/>
    <col min="15119" max="15119" width="8.109375" style="1" customWidth="1"/>
    <col min="15120" max="15120" width="10.33203125" style="1" customWidth="1"/>
    <col min="15121" max="15121" width="10.5546875" style="1" bestFit="1" customWidth="1"/>
    <col min="15122" max="15128" width="9.109375" style="1"/>
    <col min="15129" max="15129" width="12.88671875" style="1" bestFit="1" customWidth="1"/>
    <col min="15130" max="15130" width="9.109375" style="1"/>
    <col min="15131" max="15131" width="12.88671875" style="1" bestFit="1" customWidth="1"/>
    <col min="15132" max="15140" width="9.109375" style="1"/>
    <col min="15141" max="15147" width="10.44140625" style="1" customWidth="1"/>
    <col min="15148" max="15360" width="9.109375" style="1"/>
    <col min="15361" max="15362" width="7.6640625" style="1" customWidth="1"/>
    <col min="15363" max="15363" width="19.33203125" style="1" customWidth="1"/>
    <col min="15364" max="15364" width="14" style="1" customWidth="1"/>
    <col min="15365" max="15365" width="11.5546875" style="1" customWidth="1"/>
    <col min="15366" max="15366" width="13" style="1" customWidth="1"/>
    <col min="15367" max="15367" width="14.6640625" style="1" customWidth="1"/>
    <col min="15368" max="15368" width="9.5546875" style="1" customWidth="1"/>
    <col min="15369" max="15369" width="14.109375" style="1" bestFit="1" customWidth="1"/>
    <col min="15370" max="15370" width="11.109375" style="1" customWidth="1"/>
    <col min="15371" max="15371" width="11.33203125" style="1" customWidth="1"/>
    <col min="15372" max="15372" width="24.6640625" style="1" bestFit="1" customWidth="1"/>
    <col min="15373" max="15373" width="10.88671875" style="1" customWidth="1"/>
    <col min="15374" max="15374" width="11.5546875" style="1" customWidth="1"/>
    <col min="15375" max="15375" width="8.109375" style="1" customWidth="1"/>
    <col min="15376" max="15376" width="10.33203125" style="1" customWidth="1"/>
    <col min="15377" max="15377" width="10.5546875" style="1" bestFit="1" customWidth="1"/>
    <col min="15378" max="15384" width="9.109375" style="1"/>
    <col min="15385" max="15385" width="12.88671875" style="1" bestFit="1" customWidth="1"/>
    <col min="15386" max="15386" width="9.109375" style="1"/>
    <col min="15387" max="15387" width="12.88671875" style="1" bestFit="1" customWidth="1"/>
    <col min="15388" max="15396" width="9.109375" style="1"/>
    <col min="15397" max="15403" width="10.44140625" style="1" customWidth="1"/>
    <col min="15404" max="15616" width="9.109375" style="1"/>
    <col min="15617" max="15618" width="7.6640625" style="1" customWidth="1"/>
    <col min="15619" max="15619" width="19.33203125" style="1" customWidth="1"/>
    <col min="15620" max="15620" width="14" style="1" customWidth="1"/>
    <col min="15621" max="15621" width="11.5546875" style="1" customWidth="1"/>
    <col min="15622" max="15622" width="13" style="1" customWidth="1"/>
    <col min="15623" max="15623" width="14.6640625" style="1" customWidth="1"/>
    <col min="15624" max="15624" width="9.5546875" style="1" customWidth="1"/>
    <col min="15625" max="15625" width="14.109375" style="1" bestFit="1" customWidth="1"/>
    <col min="15626" max="15626" width="11.109375" style="1" customWidth="1"/>
    <col min="15627" max="15627" width="11.33203125" style="1" customWidth="1"/>
    <col min="15628" max="15628" width="24.6640625" style="1" bestFit="1" customWidth="1"/>
    <col min="15629" max="15629" width="10.88671875" style="1" customWidth="1"/>
    <col min="15630" max="15630" width="11.5546875" style="1" customWidth="1"/>
    <col min="15631" max="15631" width="8.109375" style="1" customWidth="1"/>
    <col min="15632" max="15632" width="10.33203125" style="1" customWidth="1"/>
    <col min="15633" max="15633" width="10.5546875" style="1" bestFit="1" customWidth="1"/>
    <col min="15634" max="15640" width="9.109375" style="1"/>
    <col min="15641" max="15641" width="12.88671875" style="1" bestFit="1" customWidth="1"/>
    <col min="15642" max="15642" width="9.109375" style="1"/>
    <col min="15643" max="15643" width="12.88671875" style="1" bestFit="1" customWidth="1"/>
    <col min="15644" max="15652" width="9.109375" style="1"/>
    <col min="15653" max="15659" width="10.44140625" style="1" customWidth="1"/>
    <col min="15660" max="15872" width="9.109375" style="1"/>
    <col min="15873" max="15874" width="7.6640625" style="1" customWidth="1"/>
    <col min="15875" max="15875" width="19.33203125" style="1" customWidth="1"/>
    <col min="15876" max="15876" width="14" style="1" customWidth="1"/>
    <col min="15877" max="15877" width="11.5546875" style="1" customWidth="1"/>
    <col min="15878" max="15878" width="13" style="1" customWidth="1"/>
    <col min="15879" max="15879" width="14.6640625" style="1" customWidth="1"/>
    <col min="15880" max="15880" width="9.5546875" style="1" customWidth="1"/>
    <col min="15881" max="15881" width="14.109375" style="1" bestFit="1" customWidth="1"/>
    <col min="15882" max="15882" width="11.109375" style="1" customWidth="1"/>
    <col min="15883" max="15883" width="11.33203125" style="1" customWidth="1"/>
    <col min="15884" max="15884" width="24.6640625" style="1" bestFit="1" customWidth="1"/>
    <col min="15885" max="15885" width="10.88671875" style="1" customWidth="1"/>
    <col min="15886" max="15886" width="11.5546875" style="1" customWidth="1"/>
    <col min="15887" max="15887" width="8.109375" style="1" customWidth="1"/>
    <col min="15888" max="15888" width="10.33203125" style="1" customWidth="1"/>
    <col min="15889" max="15889" width="10.5546875" style="1" bestFit="1" customWidth="1"/>
    <col min="15890" max="15896" width="9.109375" style="1"/>
    <col min="15897" max="15897" width="12.88671875" style="1" bestFit="1" customWidth="1"/>
    <col min="15898" max="15898" width="9.109375" style="1"/>
    <col min="15899" max="15899" width="12.88671875" style="1" bestFit="1" customWidth="1"/>
    <col min="15900" max="15908" width="9.109375" style="1"/>
    <col min="15909" max="15915" width="10.44140625" style="1" customWidth="1"/>
    <col min="15916" max="16128" width="9.109375" style="1"/>
    <col min="16129" max="16130" width="7.6640625" style="1" customWidth="1"/>
    <col min="16131" max="16131" width="19.33203125" style="1" customWidth="1"/>
    <col min="16132" max="16132" width="14" style="1" customWidth="1"/>
    <col min="16133" max="16133" width="11.5546875" style="1" customWidth="1"/>
    <col min="16134" max="16134" width="13" style="1" customWidth="1"/>
    <col min="16135" max="16135" width="14.6640625" style="1" customWidth="1"/>
    <col min="16136" max="16136" width="9.5546875" style="1" customWidth="1"/>
    <col min="16137" max="16137" width="14.109375" style="1" bestFit="1" customWidth="1"/>
    <col min="16138" max="16138" width="11.109375" style="1" customWidth="1"/>
    <col min="16139" max="16139" width="11.33203125" style="1" customWidth="1"/>
    <col min="16140" max="16140" width="24.6640625" style="1" bestFit="1" customWidth="1"/>
    <col min="16141" max="16141" width="10.88671875" style="1" customWidth="1"/>
    <col min="16142" max="16142" width="11.5546875" style="1" customWidth="1"/>
    <col min="16143" max="16143" width="8.109375" style="1" customWidth="1"/>
    <col min="16144" max="16144" width="10.33203125" style="1" customWidth="1"/>
    <col min="16145" max="16145" width="10.5546875" style="1" bestFit="1" customWidth="1"/>
    <col min="16146" max="16152" width="9.109375" style="1"/>
    <col min="16153" max="16153" width="12.88671875" style="1" bestFit="1" customWidth="1"/>
    <col min="16154" max="16154" width="9.109375" style="1"/>
    <col min="16155" max="16155" width="12.88671875" style="1" bestFit="1" customWidth="1"/>
    <col min="16156" max="16164" width="9.109375" style="1"/>
    <col min="16165" max="16171" width="10.44140625" style="1" customWidth="1"/>
    <col min="16172" max="16384" width="9.109375" style="1"/>
  </cols>
  <sheetData>
    <row r="1" spans="1:44" ht="15.6" x14ac:dyDescent="0.3">
      <c r="A1" s="108"/>
      <c r="B1" s="108"/>
      <c r="C1" s="108"/>
      <c r="D1" s="108"/>
      <c r="E1" s="108"/>
      <c r="F1" s="108"/>
      <c r="G1" s="108"/>
      <c r="H1" s="108"/>
      <c r="I1" s="108"/>
      <c r="J1" s="108"/>
      <c r="K1" s="108"/>
      <c r="L1" s="108"/>
      <c r="M1" s="108"/>
      <c r="N1" s="108"/>
      <c r="O1" s="108"/>
      <c r="P1" s="108"/>
      <c r="Q1" s="108"/>
      <c r="R1" s="108"/>
      <c r="S1" s="108"/>
    </row>
    <row r="2" spans="1:44" ht="15.75" customHeight="1" x14ac:dyDescent="0.3">
      <c r="A2" s="108" t="s">
        <v>99</v>
      </c>
      <c r="B2" s="108"/>
      <c r="C2" s="108"/>
      <c r="D2" s="108"/>
      <c r="E2" s="108"/>
      <c r="F2" s="108"/>
      <c r="G2" s="108"/>
      <c r="H2" s="108"/>
      <c r="I2" s="108"/>
      <c r="J2" s="108"/>
      <c r="K2" s="108"/>
      <c r="L2" s="108"/>
      <c r="M2" s="108"/>
      <c r="N2" s="108"/>
      <c r="O2" s="108"/>
      <c r="P2" s="108"/>
      <c r="Q2" s="2"/>
      <c r="R2" s="2"/>
    </row>
    <row r="3" spans="1:44" ht="15.75" customHeight="1" x14ac:dyDescent="0.25">
      <c r="A3" s="3"/>
      <c r="B3" s="3"/>
      <c r="C3" s="3"/>
      <c r="D3" s="4"/>
      <c r="E3" s="3"/>
      <c r="F3" s="4"/>
      <c r="G3" s="4"/>
      <c r="H3" s="5"/>
      <c r="I3" s="5"/>
      <c r="J3" s="4"/>
      <c r="K3" s="4"/>
      <c r="L3" s="3"/>
      <c r="N3" s="3"/>
      <c r="O3" s="3"/>
      <c r="P3" s="3"/>
      <c r="W3" s="110"/>
      <c r="X3" s="110"/>
      <c r="Y3" s="110"/>
      <c r="Z3" s="110"/>
      <c r="AA3" s="110"/>
      <c r="AB3" s="110"/>
      <c r="AC3" s="110"/>
      <c r="AD3" s="110"/>
      <c r="AE3" s="110"/>
      <c r="AF3" s="110"/>
      <c r="AG3" s="110"/>
      <c r="AH3" s="110"/>
      <c r="AI3" s="110"/>
      <c r="AJ3" s="110"/>
      <c r="AK3" s="110"/>
      <c r="AL3" s="110"/>
      <c r="AM3" s="110"/>
      <c r="AN3" s="110"/>
      <c r="AO3" s="110"/>
      <c r="AP3" s="110"/>
      <c r="AQ3" s="110"/>
      <c r="AR3" s="110"/>
    </row>
    <row r="4" spans="1:44" ht="15" x14ac:dyDescent="0.25">
      <c r="A4" s="3"/>
      <c r="B4" s="3"/>
      <c r="C4" s="3"/>
      <c r="D4" s="4"/>
      <c r="E4" s="3"/>
      <c r="F4" s="4"/>
      <c r="G4" s="4"/>
      <c r="H4" s="5"/>
      <c r="I4" s="5"/>
      <c r="J4" s="4"/>
      <c r="K4" s="4"/>
      <c r="P4" s="6"/>
      <c r="W4" s="4"/>
      <c r="X4" s="4"/>
      <c r="Y4" s="4"/>
      <c r="Z4" s="4"/>
      <c r="AA4" s="4"/>
      <c r="AB4" s="4"/>
      <c r="AC4" s="4"/>
      <c r="AD4" s="4"/>
      <c r="AE4" s="4"/>
      <c r="AF4" s="4"/>
      <c r="AG4" s="4"/>
      <c r="AH4" s="4"/>
      <c r="AI4" s="4"/>
      <c r="AJ4" s="4"/>
    </row>
    <row r="5" spans="1:44" ht="47.4" customHeight="1" x14ac:dyDescent="0.25">
      <c r="A5" s="3"/>
      <c r="B5" s="3"/>
      <c r="C5" s="3"/>
      <c r="D5" s="111" t="s">
        <v>94</v>
      </c>
      <c r="E5" s="112"/>
      <c r="F5" s="112"/>
      <c r="G5" s="111" t="s">
        <v>95</v>
      </c>
      <c r="H5" s="112"/>
      <c r="I5" s="5"/>
      <c r="J5" s="4"/>
      <c r="K5" s="7" t="s">
        <v>96</v>
      </c>
      <c r="L5" s="4"/>
      <c r="M5" s="111" t="s">
        <v>98</v>
      </c>
      <c r="N5" s="111"/>
      <c r="O5" s="4"/>
      <c r="Q5" s="113"/>
      <c r="R5" s="113"/>
      <c r="S5" s="8"/>
      <c r="U5" s="8"/>
      <c r="W5" s="8"/>
      <c r="Y5" s="8"/>
      <c r="AA5" s="8"/>
      <c r="AB5" s="8"/>
      <c r="AD5" s="8"/>
      <c r="AF5" s="8"/>
      <c r="AH5" s="8"/>
      <c r="AJ5" s="8"/>
      <c r="AL5" s="8"/>
      <c r="AN5" s="8"/>
      <c r="AP5" s="8"/>
    </row>
    <row r="6" spans="1:44" ht="27.75" customHeight="1" x14ac:dyDescent="0.3">
      <c r="B6" s="9" t="s">
        <v>0</v>
      </c>
      <c r="C6" s="3"/>
      <c r="D6" s="10">
        <v>266.8</v>
      </c>
      <c r="E6" s="11"/>
      <c r="F6" s="10" t="s">
        <v>43</v>
      </c>
      <c r="G6" s="12"/>
      <c r="H6" s="5"/>
      <c r="I6" s="10" t="s">
        <v>2</v>
      </c>
      <c r="K6" s="11"/>
      <c r="L6" s="10" t="s">
        <v>2</v>
      </c>
      <c r="M6" s="109" t="s">
        <v>93</v>
      </c>
      <c r="N6" s="109"/>
      <c r="O6" s="10"/>
      <c r="T6" s="10"/>
      <c r="U6" s="8"/>
      <c r="V6" s="10"/>
      <c r="W6" s="8"/>
      <c r="X6" s="10"/>
      <c r="Y6" s="8"/>
      <c r="Z6" s="10"/>
      <c r="AA6" s="8"/>
      <c r="AB6" s="8"/>
      <c r="AC6" s="10"/>
      <c r="AD6" s="8"/>
      <c r="AE6" s="10"/>
      <c r="AF6" s="8"/>
      <c r="AG6" s="10"/>
      <c r="AH6" s="8"/>
      <c r="AI6" s="10"/>
      <c r="AJ6" s="8"/>
      <c r="AK6" s="10"/>
      <c r="AL6" s="8"/>
      <c r="AM6" s="10"/>
      <c r="AN6" s="8"/>
      <c r="AO6" s="10"/>
      <c r="AP6" s="8"/>
      <c r="AQ6" s="10"/>
    </row>
    <row r="7" spans="1:44" ht="22.5" customHeight="1" x14ac:dyDescent="0.3">
      <c r="A7" s="3"/>
      <c r="B7" s="3"/>
      <c r="C7" s="3"/>
      <c r="D7" s="14"/>
      <c r="E7" s="3"/>
      <c r="F7" s="14"/>
      <c r="G7" s="4"/>
      <c r="H7" s="5"/>
      <c r="J7" s="14"/>
      <c r="K7" s="4"/>
      <c r="L7" s="16"/>
      <c r="M7" s="17" t="s">
        <v>4</v>
      </c>
      <c r="N7" s="16"/>
      <c r="O7" s="18" t="s">
        <v>5</v>
      </c>
      <c r="P7" s="19"/>
      <c r="S7" s="20"/>
      <c r="U7" s="11"/>
      <c r="W7" s="11"/>
      <c r="Y7" s="11"/>
      <c r="AA7" s="11"/>
      <c r="AB7" s="11"/>
      <c r="AD7" s="11"/>
      <c r="AF7" s="11"/>
      <c r="AH7" s="11"/>
      <c r="AJ7" s="11"/>
      <c r="AL7" s="11"/>
      <c r="AN7" s="11"/>
      <c r="AP7" s="11"/>
    </row>
    <row r="8" spans="1:44" ht="15" x14ac:dyDescent="0.25">
      <c r="A8" s="3"/>
      <c r="B8" s="3"/>
      <c r="C8" s="3"/>
      <c r="D8" s="4"/>
      <c r="E8" s="3"/>
      <c r="F8" s="4"/>
      <c r="G8" s="4"/>
      <c r="H8" s="5"/>
      <c r="I8" s="5"/>
      <c r="J8" s="4"/>
      <c r="K8" s="4"/>
      <c r="L8" s="3"/>
      <c r="M8" s="3"/>
      <c r="N8" s="3"/>
      <c r="O8" s="3"/>
    </row>
    <row r="9" spans="1:44" ht="15" x14ac:dyDescent="0.25">
      <c r="A9" s="3"/>
      <c r="B9" s="3"/>
      <c r="C9" s="3"/>
      <c r="D9" s="4"/>
      <c r="E9" s="3"/>
      <c r="F9" s="4"/>
      <c r="G9" s="4"/>
      <c r="H9" s="5"/>
      <c r="I9" s="5"/>
      <c r="J9" s="4"/>
      <c r="K9" s="4"/>
      <c r="L9" s="3"/>
      <c r="M9" s="3"/>
      <c r="N9" s="3"/>
      <c r="O9" s="3"/>
      <c r="P9" s="3"/>
      <c r="Q9" s="3"/>
    </row>
    <row r="10" spans="1:44" ht="18.600000000000001" x14ac:dyDescent="0.4">
      <c r="A10" s="3"/>
      <c r="B10" s="3"/>
      <c r="C10" s="21" t="s">
        <v>6</v>
      </c>
      <c r="D10" s="4">
        <v>3000</v>
      </c>
      <c r="E10" s="21" t="s">
        <v>7</v>
      </c>
      <c r="F10" s="4">
        <v>24200</v>
      </c>
      <c r="H10" s="21"/>
      <c r="I10" s="21" t="s">
        <v>8</v>
      </c>
      <c r="J10" s="6">
        <v>4500</v>
      </c>
      <c r="K10" s="21" t="s">
        <v>9</v>
      </c>
      <c r="L10" s="24">
        <v>4020</v>
      </c>
      <c r="M10" s="21"/>
      <c r="N10" s="21"/>
      <c r="O10" s="22"/>
      <c r="S10" s="23"/>
      <c r="T10" s="6"/>
      <c r="U10" s="23"/>
      <c r="V10" s="6"/>
      <c r="W10" s="23"/>
      <c r="X10" s="6"/>
      <c r="Y10" s="23"/>
      <c r="Z10" s="6"/>
      <c r="AA10" s="23"/>
      <c r="AB10" s="23"/>
      <c r="AC10" s="6"/>
      <c r="AD10" s="23"/>
      <c r="AE10" s="6"/>
      <c r="AF10" s="23"/>
      <c r="AG10" s="6"/>
      <c r="AH10" s="23"/>
      <c r="AI10" s="6"/>
      <c r="AJ10" s="23"/>
      <c r="AK10" s="6"/>
      <c r="AL10" s="23"/>
      <c r="AM10" s="6"/>
      <c r="AN10" s="23"/>
      <c r="AO10" s="6"/>
      <c r="AP10" s="23"/>
      <c r="AQ10" s="6"/>
    </row>
    <row r="11" spans="1:44" ht="15" x14ac:dyDescent="0.25">
      <c r="A11" s="3"/>
      <c r="B11" s="3"/>
      <c r="C11" s="3"/>
      <c r="D11" s="4"/>
      <c r="E11" s="3"/>
      <c r="F11" s="4"/>
      <c r="G11" s="4"/>
      <c r="H11" s="5"/>
      <c r="I11" s="5"/>
      <c r="J11" s="4"/>
      <c r="K11" s="4"/>
      <c r="L11" s="3"/>
      <c r="N11" s="3">
        <v>100</v>
      </c>
      <c r="O11" s="3" t="s">
        <v>10</v>
      </c>
      <c r="P11" s="3"/>
    </row>
    <row r="12" spans="1:44" ht="15" x14ac:dyDescent="0.25">
      <c r="A12" s="3"/>
      <c r="B12" s="3"/>
      <c r="C12" s="3"/>
      <c r="D12" s="4"/>
      <c r="E12" s="3"/>
      <c r="F12" s="4"/>
      <c r="G12" s="4"/>
      <c r="H12" s="5"/>
      <c r="I12" s="5"/>
      <c r="J12" s="4"/>
      <c r="K12" s="4"/>
      <c r="L12" s="3"/>
      <c r="M12" s="3"/>
      <c r="N12" s="3"/>
      <c r="O12" s="3"/>
      <c r="P12" s="3"/>
    </row>
    <row r="13" spans="1:44" ht="15.6" outlineLevel="1" x14ac:dyDescent="0.3">
      <c r="A13" s="3"/>
      <c r="B13" s="108" t="s">
        <v>97</v>
      </c>
      <c r="C13" s="108"/>
      <c r="D13" s="108"/>
      <c r="E13" s="108"/>
      <c r="F13" s="108"/>
      <c r="G13" s="108"/>
      <c r="H13" s="5"/>
      <c r="I13" s="5"/>
      <c r="J13" s="4"/>
      <c r="K13" s="4"/>
      <c r="L13" s="3"/>
      <c r="M13" s="3"/>
      <c r="N13" s="3"/>
      <c r="O13" s="3"/>
      <c r="P13" s="3"/>
      <c r="Y13" s="13" t="s">
        <v>11</v>
      </c>
      <c r="Z13" s="13" t="s">
        <v>12</v>
      </c>
      <c r="AA13" s="13" t="s">
        <v>11</v>
      </c>
      <c r="AB13" s="13" t="s">
        <v>13</v>
      </c>
    </row>
    <row r="14" spans="1:44" ht="21.75" customHeight="1" outlineLevel="2" x14ac:dyDescent="0.4">
      <c r="A14" s="107" t="s">
        <v>14</v>
      </c>
      <c r="B14" s="107"/>
      <c r="C14" s="107"/>
      <c r="D14" s="107"/>
      <c r="E14" s="107"/>
      <c r="F14" s="4">
        <v>53.65</v>
      </c>
      <c r="G14" s="6" t="s">
        <v>15</v>
      </c>
      <c r="H14" s="5"/>
      <c r="I14" s="25"/>
      <c r="J14" s="26" t="s">
        <v>16</v>
      </c>
      <c r="K14" s="27"/>
      <c r="L14" s="28"/>
      <c r="M14" s="29" t="s">
        <v>17</v>
      </c>
      <c r="N14" s="30" t="s">
        <v>18</v>
      </c>
      <c r="O14" s="3"/>
      <c r="P14" s="3"/>
      <c r="Y14" s="31" t="s">
        <v>19</v>
      </c>
      <c r="Z14" s="32">
        <v>0.193</v>
      </c>
      <c r="AA14" s="31" t="s">
        <v>19</v>
      </c>
      <c r="AB14" s="33">
        <v>0.44</v>
      </c>
    </row>
    <row r="15" spans="1:44" ht="18.600000000000001" outlineLevel="2" x14ac:dyDescent="0.4">
      <c r="A15" s="107" t="s">
        <v>20</v>
      </c>
      <c r="B15" s="107"/>
      <c r="C15" s="107"/>
      <c r="D15" s="107"/>
      <c r="E15" s="107"/>
      <c r="F15" s="4">
        <v>154</v>
      </c>
      <c r="G15" s="6" t="s">
        <v>21</v>
      </c>
      <c r="H15" s="5"/>
      <c r="I15" s="5"/>
      <c r="J15" s="34" t="s">
        <v>22</v>
      </c>
      <c r="K15" s="35" t="s">
        <v>12</v>
      </c>
      <c r="L15" s="104" t="s">
        <v>13</v>
      </c>
      <c r="M15" s="105"/>
      <c r="N15" s="106"/>
      <c r="O15" s="3"/>
      <c r="P15" s="3"/>
      <c r="Y15" s="31" t="s">
        <v>23</v>
      </c>
      <c r="Z15" s="32">
        <v>0.38700000000000001</v>
      </c>
      <c r="AA15" s="31" t="s">
        <v>23</v>
      </c>
      <c r="AB15" s="36">
        <v>0.44400000000000001</v>
      </c>
    </row>
    <row r="16" spans="1:44" ht="19.2" outlineLevel="2" x14ac:dyDescent="0.4">
      <c r="A16" s="107" t="s">
        <v>24</v>
      </c>
      <c r="B16" s="107"/>
      <c r="C16" s="107"/>
      <c r="D16" s="107"/>
      <c r="E16" s="107"/>
      <c r="F16" s="4">
        <v>31.89</v>
      </c>
      <c r="G16" s="6" t="s">
        <v>21</v>
      </c>
      <c r="H16" s="5"/>
      <c r="I16" s="5"/>
      <c r="J16" s="31" t="s">
        <v>25</v>
      </c>
      <c r="K16" s="31"/>
      <c r="L16" s="32"/>
      <c r="M16" s="32"/>
      <c r="N16" s="31"/>
      <c r="O16" s="3"/>
      <c r="P16" s="3"/>
      <c r="Y16" s="31" t="s">
        <v>26</v>
      </c>
      <c r="Z16" s="32">
        <v>0.124</v>
      </c>
      <c r="AA16" s="31" t="s">
        <v>26</v>
      </c>
      <c r="AB16" s="33">
        <v>0.4</v>
      </c>
    </row>
    <row r="17" spans="1:28" ht="20.25" customHeight="1" outlineLevel="2" x14ac:dyDescent="0.25">
      <c r="A17" s="107" t="s">
        <v>27</v>
      </c>
      <c r="B17" s="107"/>
      <c r="C17" s="107"/>
      <c r="D17" s="107"/>
      <c r="E17" s="107"/>
      <c r="F17" s="4">
        <v>13.2</v>
      </c>
      <c r="G17" s="6" t="s">
        <v>28</v>
      </c>
      <c r="H17" s="5"/>
      <c r="I17" s="5"/>
      <c r="J17" s="31">
        <v>95</v>
      </c>
      <c r="K17" s="32">
        <v>0.193</v>
      </c>
      <c r="L17" s="33">
        <v>0.68</v>
      </c>
      <c r="M17" s="33">
        <v>0.44</v>
      </c>
      <c r="N17" s="31">
        <v>0.39</v>
      </c>
      <c r="O17" s="3"/>
      <c r="P17" s="3"/>
      <c r="Y17" s="31" t="s">
        <v>29</v>
      </c>
      <c r="Z17" s="32">
        <v>9.9099999999999994E-2</v>
      </c>
      <c r="AA17" s="31" t="s">
        <v>29</v>
      </c>
      <c r="AB17" s="33">
        <v>0.39</v>
      </c>
    </row>
    <row r="18" spans="1:28" ht="18.600000000000001" outlineLevel="2" x14ac:dyDescent="0.4">
      <c r="A18" s="107" t="s">
        <v>30</v>
      </c>
      <c r="B18" s="107"/>
      <c r="C18" s="107"/>
      <c r="D18" s="107"/>
      <c r="E18" s="107"/>
      <c r="F18" s="37">
        <f>SQRT(3)*F17*F15</f>
        <v>3520.9128816260131</v>
      </c>
      <c r="G18" s="6" t="s">
        <v>15</v>
      </c>
      <c r="H18" s="5"/>
      <c r="I18" s="5"/>
      <c r="J18" s="31">
        <v>50</v>
      </c>
      <c r="K18" s="32">
        <v>0.38700000000000001</v>
      </c>
      <c r="L18" s="36">
        <v>0.65900000000000003</v>
      </c>
      <c r="M18" s="36">
        <v>0.44400000000000001</v>
      </c>
      <c r="N18" s="31"/>
      <c r="O18" s="3"/>
      <c r="P18" s="3"/>
      <c r="Y18" s="31" t="s">
        <v>31</v>
      </c>
      <c r="Z18" s="32">
        <v>7.5399999999999995E-2</v>
      </c>
      <c r="AA18" s="31" t="s">
        <v>31</v>
      </c>
      <c r="AB18" s="33">
        <v>0.37</v>
      </c>
    </row>
    <row r="19" spans="1:28" ht="18.600000000000001" outlineLevel="2" x14ac:dyDescent="0.4">
      <c r="A19" s="107" t="s">
        <v>32</v>
      </c>
      <c r="B19" s="107"/>
      <c r="C19" s="107"/>
      <c r="D19" s="107"/>
      <c r="E19" s="107"/>
      <c r="F19" s="38">
        <v>12.36</v>
      </c>
      <c r="G19" s="4"/>
      <c r="H19" s="5"/>
      <c r="I19" s="5"/>
      <c r="J19" s="31">
        <v>150</v>
      </c>
      <c r="K19" s="32">
        <v>0.124</v>
      </c>
      <c r="L19" s="33">
        <v>0.64</v>
      </c>
      <c r="M19" s="33">
        <v>0.4</v>
      </c>
      <c r="N19" s="31">
        <v>0.37</v>
      </c>
      <c r="O19" s="3"/>
      <c r="P19" s="3"/>
      <c r="Y19" s="31" t="s">
        <v>33</v>
      </c>
      <c r="Z19" s="36">
        <v>0.32</v>
      </c>
      <c r="AA19" s="31" t="s">
        <v>33</v>
      </c>
      <c r="AB19" s="31">
        <v>0.6</v>
      </c>
    </row>
    <row r="20" spans="1:28" ht="18.600000000000001" outlineLevel="2" x14ac:dyDescent="0.4">
      <c r="A20" s="107" t="s">
        <v>34</v>
      </c>
      <c r="B20" s="107"/>
      <c r="C20" s="107"/>
      <c r="D20" s="107"/>
      <c r="E20" s="107"/>
      <c r="F20" s="4">
        <v>0.8</v>
      </c>
      <c r="G20" s="4"/>
      <c r="H20" s="5"/>
      <c r="I20" s="5"/>
      <c r="J20" s="31">
        <v>185</v>
      </c>
      <c r="K20" s="32">
        <v>9.9099999999999994E-2</v>
      </c>
      <c r="L20" s="33">
        <v>0.62</v>
      </c>
      <c r="M20" s="33">
        <v>0.39</v>
      </c>
      <c r="N20" s="31">
        <v>0.36</v>
      </c>
      <c r="O20" s="3"/>
      <c r="P20" s="3"/>
      <c r="Y20" s="31" t="s">
        <v>1</v>
      </c>
      <c r="Z20" s="36">
        <v>7.8799999999999995E-2</v>
      </c>
      <c r="AA20" s="31" t="s">
        <v>1</v>
      </c>
      <c r="AB20" s="31">
        <v>0.47599999999999998</v>
      </c>
    </row>
    <row r="21" spans="1:28" ht="18.600000000000001" outlineLevel="2" x14ac:dyDescent="0.4">
      <c r="A21" s="107" t="s">
        <v>35</v>
      </c>
      <c r="B21" s="107"/>
      <c r="C21" s="107"/>
      <c r="D21" s="107"/>
      <c r="E21" s="107"/>
      <c r="F21" s="4">
        <v>31.5</v>
      </c>
      <c r="G21" s="6" t="s">
        <v>21</v>
      </c>
      <c r="H21" s="5"/>
      <c r="I21" s="5"/>
      <c r="J21" s="31">
        <v>240</v>
      </c>
      <c r="K21" s="32">
        <v>7.5399999999999995E-2</v>
      </c>
      <c r="L21" s="33">
        <v>0.6</v>
      </c>
      <c r="M21" s="33">
        <v>0.37</v>
      </c>
      <c r="N21" s="31">
        <v>0.35</v>
      </c>
      <c r="O21" s="3"/>
      <c r="P21" s="3"/>
      <c r="Y21" s="31" t="s">
        <v>3</v>
      </c>
      <c r="Z21" s="36">
        <v>0.20599999999999999</v>
      </c>
      <c r="AA21" s="31" t="s">
        <v>3</v>
      </c>
      <c r="AB21" s="31">
        <v>0.56999999999999995</v>
      </c>
    </row>
    <row r="22" spans="1:28" ht="15.6" outlineLevel="2" x14ac:dyDescent="0.3">
      <c r="A22" s="3"/>
      <c r="C22" s="2"/>
      <c r="D22" s="2"/>
      <c r="E22" s="2"/>
      <c r="F22" s="39" t="s">
        <v>98</v>
      </c>
      <c r="G22" s="2"/>
      <c r="H22" s="37"/>
      <c r="I22" s="5"/>
      <c r="O22" s="3"/>
      <c r="P22" s="3"/>
      <c r="Y22" s="40" t="s">
        <v>36</v>
      </c>
      <c r="Z22" s="41">
        <v>1.0742</v>
      </c>
      <c r="AA22" s="40" t="s">
        <v>36</v>
      </c>
      <c r="AB22" s="42">
        <v>0.41</v>
      </c>
    </row>
    <row r="23" spans="1:28" ht="18.600000000000001" outlineLevel="2" x14ac:dyDescent="0.4">
      <c r="A23" s="107" t="s">
        <v>37</v>
      </c>
      <c r="B23" s="107"/>
      <c r="C23" s="107"/>
      <c r="D23" s="107"/>
      <c r="E23" s="107"/>
      <c r="F23" s="4">
        <v>100</v>
      </c>
      <c r="G23" s="6" t="s">
        <v>10</v>
      </c>
      <c r="H23" s="5"/>
      <c r="I23" s="6"/>
      <c r="J23" s="26" t="s">
        <v>16</v>
      </c>
      <c r="K23" s="27"/>
      <c r="L23" s="28"/>
      <c r="M23" s="29" t="s">
        <v>38</v>
      </c>
      <c r="N23" s="30" t="s">
        <v>18</v>
      </c>
      <c r="O23" s="3"/>
      <c r="P23" s="3"/>
      <c r="Y23" s="40" t="s">
        <v>39</v>
      </c>
      <c r="Z23" s="41">
        <v>0.53620000000000001</v>
      </c>
      <c r="AA23" s="40" t="s">
        <v>39</v>
      </c>
      <c r="AB23" s="42">
        <v>0.38700000000000001</v>
      </c>
    </row>
    <row r="24" spans="1:28" ht="18.600000000000001" outlineLevel="2" x14ac:dyDescent="0.4">
      <c r="A24" s="107" t="s">
        <v>40</v>
      </c>
      <c r="B24" s="107"/>
      <c r="C24" s="107"/>
      <c r="D24" s="107"/>
      <c r="E24" s="107"/>
      <c r="F24" s="4">
        <v>33</v>
      </c>
      <c r="G24" s="6" t="s">
        <v>21</v>
      </c>
      <c r="H24" s="5"/>
      <c r="I24" s="6"/>
      <c r="J24" s="34" t="s">
        <v>22</v>
      </c>
      <c r="K24" s="35" t="s">
        <v>12</v>
      </c>
      <c r="L24" s="104" t="s">
        <v>13</v>
      </c>
      <c r="M24" s="105"/>
      <c r="N24" s="106"/>
      <c r="O24" s="3"/>
      <c r="P24" s="3"/>
      <c r="Y24" s="40" t="s">
        <v>2</v>
      </c>
      <c r="Z24" s="41">
        <v>0.33660000000000001</v>
      </c>
      <c r="AA24" s="40" t="s">
        <v>2</v>
      </c>
      <c r="AB24" s="42">
        <v>0.373</v>
      </c>
    </row>
    <row r="25" spans="1:28" ht="19.2" outlineLevel="2" x14ac:dyDescent="0.4">
      <c r="A25" s="107" t="s">
        <v>41</v>
      </c>
      <c r="B25" s="107"/>
      <c r="C25" s="107"/>
      <c r="D25" s="107"/>
      <c r="E25" s="107"/>
      <c r="F25" s="4">
        <v>0.4</v>
      </c>
      <c r="G25" s="6" t="s">
        <v>21</v>
      </c>
      <c r="H25" s="5"/>
      <c r="I25" s="6"/>
      <c r="J25" s="31" t="s">
        <v>25</v>
      </c>
      <c r="K25" s="31"/>
      <c r="L25" s="32"/>
      <c r="M25" s="32"/>
      <c r="N25" s="31"/>
      <c r="O25" s="3"/>
      <c r="P25" s="3"/>
      <c r="Y25" s="40">
        <v>266.8</v>
      </c>
      <c r="Z25" s="41">
        <v>0.214</v>
      </c>
      <c r="AA25" s="40">
        <v>266.8</v>
      </c>
      <c r="AB25" s="42">
        <v>0.35499999999999998</v>
      </c>
    </row>
    <row r="26" spans="1:28" ht="18.600000000000001" outlineLevel="2" x14ac:dyDescent="0.4">
      <c r="A26" s="107" t="s">
        <v>42</v>
      </c>
      <c r="B26" s="107"/>
      <c r="C26" s="107"/>
      <c r="D26" s="107"/>
      <c r="E26" s="107"/>
      <c r="F26" s="4">
        <v>6</v>
      </c>
      <c r="G26" s="4"/>
      <c r="H26" s="5"/>
      <c r="I26" s="4"/>
      <c r="J26" s="31">
        <v>95</v>
      </c>
      <c r="K26" s="36">
        <v>0.32</v>
      </c>
      <c r="L26" s="31">
        <v>0.6</v>
      </c>
      <c r="M26" s="31"/>
      <c r="N26" s="31"/>
      <c r="O26" s="3"/>
      <c r="P26" s="3"/>
      <c r="Y26" s="40" t="s">
        <v>43</v>
      </c>
      <c r="Z26" s="41">
        <v>0.11940000000000001</v>
      </c>
      <c r="AA26" s="40" t="s">
        <v>43</v>
      </c>
      <c r="AB26" s="42">
        <v>0.33700000000000002</v>
      </c>
    </row>
    <row r="27" spans="1:28" ht="15" x14ac:dyDescent="0.25">
      <c r="A27" s="107" t="s">
        <v>44</v>
      </c>
      <c r="B27" s="107"/>
      <c r="C27" s="107"/>
      <c r="D27" s="107"/>
      <c r="E27" s="107"/>
      <c r="F27" s="43">
        <v>12.2</v>
      </c>
      <c r="G27" s="6" t="s">
        <v>45</v>
      </c>
      <c r="H27" s="5"/>
      <c r="I27" s="6"/>
      <c r="J27" s="31">
        <v>400</v>
      </c>
      <c r="K27" s="36">
        <v>7.8799999999999995E-2</v>
      </c>
      <c r="L27" s="31">
        <v>0.47599999999999998</v>
      </c>
      <c r="M27" s="31">
        <v>0.28699999999999998</v>
      </c>
      <c r="N27" s="31"/>
      <c r="O27" s="3"/>
      <c r="P27" s="3"/>
    </row>
    <row r="28" spans="1:28" ht="18.600000000000001" x14ac:dyDescent="0.4">
      <c r="A28" s="107" t="s">
        <v>35</v>
      </c>
      <c r="B28" s="107"/>
      <c r="C28" s="107"/>
      <c r="D28" s="107"/>
      <c r="E28" s="107"/>
      <c r="F28" s="4">
        <v>0.4</v>
      </c>
      <c r="G28" s="6" t="s">
        <v>21</v>
      </c>
      <c r="H28" s="5"/>
      <c r="I28" s="6"/>
      <c r="J28" s="31">
        <v>150</v>
      </c>
      <c r="K28" s="36">
        <v>0.20599999999999999</v>
      </c>
      <c r="L28" s="31">
        <v>0.56999999999999995</v>
      </c>
      <c r="M28" s="31"/>
      <c r="N28" s="31"/>
      <c r="P28" s="3"/>
    </row>
    <row r="29" spans="1:28" ht="18.600000000000001" x14ac:dyDescent="0.4">
      <c r="A29" s="107" t="s">
        <v>46</v>
      </c>
      <c r="B29" s="107"/>
      <c r="C29" s="107"/>
      <c r="D29" s="107"/>
      <c r="E29" s="107"/>
      <c r="F29" s="4">
        <v>1.1000000000000001</v>
      </c>
      <c r="G29" s="4"/>
      <c r="H29" s="5"/>
      <c r="I29" s="5"/>
      <c r="J29" s="103" t="s">
        <v>47</v>
      </c>
      <c r="K29" s="103"/>
      <c r="L29" s="103"/>
      <c r="M29" s="103"/>
      <c r="N29" s="103"/>
      <c r="O29" s="103"/>
      <c r="P29" s="3"/>
    </row>
    <row r="30" spans="1:28" ht="15" x14ac:dyDescent="0.25">
      <c r="G30" s="4"/>
      <c r="H30" s="5"/>
      <c r="I30" s="5"/>
      <c r="J30" s="102" t="s">
        <v>48</v>
      </c>
      <c r="K30" s="103" t="s">
        <v>49</v>
      </c>
      <c r="L30" s="103" t="s">
        <v>50</v>
      </c>
      <c r="M30" s="103"/>
      <c r="N30" s="103"/>
      <c r="O30" s="102" t="s">
        <v>51</v>
      </c>
      <c r="P30" s="3"/>
    </row>
    <row r="31" spans="1:28" ht="19.5" customHeight="1" x14ac:dyDescent="0.25">
      <c r="A31" s="3"/>
      <c r="B31" s="3"/>
      <c r="C31" s="3"/>
      <c r="D31" s="4"/>
      <c r="G31" s="4"/>
      <c r="H31" s="5"/>
      <c r="I31" s="5"/>
      <c r="J31" s="102"/>
      <c r="K31" s="103"/>
      <c r="L31" s="44" t="s">
        <v>52</v>
      </c>
      <c r="M31" s="44" t="s">
        <v>53</v>
      </c>
      <c r="N31" s="44" t="s">
        <v>54</v>
      </c>
      <c r="O31" s="102"/>
      <c r="P31" s="3"/>
    </row>
    <row r="32" spans="1:28" ht="15" x14ac:dyDescent="0.25">
      <c r="A32" s="3"/>
      <c r="B32" s="3"/>
      <c r="C32" s="3"/>
      <c r="D32" s="4"/>
      <c r="E32" s="3"/>
      <c r="F32" s="4"/>
      <c r="G32" s="4"/>
      <c r="H32" s="5"/>
      <c r="I32" s="5"/>
      <c r="J32" s="40" t="s">
        <v>36</v>
      </c>
      <c r="K32" s="41">
        <v>1.0742</v>
      </c>
      <c r="L32" s="42">
        <v>0.32700000000000001</v>
      </c>
      <c r="M32" s="42">
        <v>0.371</v>
      </c>
      <c r="N32" s="42">
        <v>0.41</v>
      </c>
      <c r="O32" s="45">
        <v>120</v>
      </c>
      <c r="P32" s="3"/>
    </row>
    <row r="33" spans="1:16" ht="15.6" x14ac:dyDescent="0.25">
      <c r="A33" s="3"/>
      <c r="B33" s="3"/>
      <c r="C33" s="3"/>
      <c r="D33" s="4"/>
      <c r="E33" s="46">
        <f>(1.1*POWER(F15,2))/(F18*((F15*F15)/(F16*F16)))</f>
        <v>0.31772138295094116</v>
      </c>
      <c r="F33" s="4"/>
      <c r="G33" s="4"/>
      <c r="H33" s="5"/>
      <c r="I33" s="5"/>
      <c r="J33" s="40" t="s">
        <v>39</v>
      </c>
      <c r="K33" s="41">
        <v>0.53620000000000001</v>
      </c>
      <c r="L33" s="42">
        <v>0.31</v>
      </c>
      <c r="M33" s="42">
        <v>0.34699999999999998</v>
      </c>
      <c r="N33" s="42">
        <v>0.38700000000000001</v>
      </c>
      <c r="O33" s="45">
        <v>195</v>
      </c>
      <c r="P33" s="3"/>
    </row>
    <row r="34" spans="1:16" ht="15" x14ac:dyDescent="0.25">
      <c r="A34" s="3"/>
      <c r="B34" s="3"/>
      <c r="C34" s="3"/>
      <c r="D34" s="3"/>
      <c r="E34" s="3"/>
      <c r="F34" s="4"/>
      <c r="G34" s="4"/>
      <c r="H34" s="5"/>
      <c r="I34" s="5"/>
      <c r="J34" s="40" t="s">
        <v>2</v>
      </c>
      <c r="K34" s="41">
        <v>0.33660000000000001</v>
      </c>
      <c r="L34" s="42">
        <v>0.29499999999999998</v>
      </c>
      <c r="M34" s="42">
        <v>0.33500000000000002</v>
      </c>
      <c r="N34" s="42">
        <v>0.373</v>
      </c>
      <c r="O34" s="45">
        <v>275</v>
      </c>
      <c r="P34" s="3"/>
    </row>
    <row r="35" spans="1:16" ht="15" x14ac:dyDescent="0.25">
      <c r="A35" s="3"/>
      <c r="B35" s="3"/>
      <c r="C35" s="3"/>
      <c r="D35" s="4"/>
      <c r="E35" s="3"/>
      <c r="F35" s="4"/>
      <c r="G35" s="4"/>
      <c r="H35" s="5"/>
      <c r="I35" s="5"/>
      <c r="J35" s="40">
        <v>266.8</v>
      </c>
      <c r="K35" s="41">
        <v>0.214</v>
      </c>
      <c r="L35" s="42" t="s">
        <v>55</v>
      </c>
      <c r="M35" s="42">
        <v>0.318</v>
      </c>
      <c r="N35" s="42">
        <v>0.35499999999999998</v>
      </c>
      <c r="O35" s="45">
        <v>345</v>
      </c>
      <c r="P35" s="3"/>
    </row>
    <row r="36" spans="1:16" ht="18" x14ac:dyDescent="0.4">
      <c r="A36" s="3"/>
      <c r="B36" s="3"/>
      <c r="C36" s="3"/>
      <c r="D36" s="47" t="s">
        <v>56</v>
      </c>
      <c r="E36" s="46">
        <f>0.995*E33</f>
        <v>0.31613277603618645</v>
      </c>
      <c r="F36" s="4"/>
      <c r="G36" s="4"/>
      <c r="H36" s="5"/>
      <c r="I36" s="5"/>
      <c r="J36" s="40">
        <v>477</v>
      </c>
      <c r="K36" s="41">
        <v>0.11940000000000001</v>
      </c>
      <c r="L36" s="42" t="s">
        <v>55</v>
      </c>
      <c r="M36" s="42">
        <v>0.3</v>
      </c>
      <c r="N36" s="42">
        <v>0.33700000000000002</v>
      </c>
      <c r="O36" s="45">
        <v>540</v>
      </c>
      <c r="P36" s="3"/>
    </row>
    <row r="37" spans="1:16" ht="18" x14ac:dyDescent="0.4">
      <c r="A37" s="3"/>
      <c r="B37" s="3"/>
      <c r="C37" s="3"/>
      <c r="D37" s="48" t="s">
        <v>57</v>
      </c>
      <c r="E37" s="46">
        <f>0.1*E36</f>
        <v>3.1613277603618643E-2</v>
      </c>
      <c r="F37" s="4"/>
      <c r="G37" s="4"/>
      <c r="H37" s="5"/>
      <c r="I37" s="5"/>
      <c r="J37" s="4"/>
      <c r="K37" s="4"/>
      <c r="L37" s="3"/>
      <c r="M37" s="3"/>
      <c r="N37" s="3"/>
      <c r="O37" s="3"/>
      <c r="P37" s="3"/>
    </row>
    <row r="38" spans="1:16" s="53" customFormat="1" ht="15.75" customHeight="1" x14ac:dyDescent="0.4">
      <c r="A38" s="3"/>
      <c r="B38" s="3"/>
      <c r="C38" s="3"/>
      <c r="D38" s="21"/>
      <c r="E38" s="49"/>
      <c r="F38" s="50" t="s">
        <v>58</v>
      </c>
      <c r="G38" s="46">
        <f>E37</f>
        <v>3.1613277603618643E-2</v>
      </c>
      <c r="H38" s="51" t="s">
        <v>59</v>
      </c>
      <c r="I38" s="52" t="s">
        <v>60</v>
      </c>
      <c r="J38" s="46">
        <f>E36</f>
        <v>0.31613277603618645</v>
      </c>
      <c r="K38" s="51"/>
      <c r="M38" s="54"/>
      <c r="N38" s="54"/>
      <c r="O38" s="54"/>
      <c r="P38" s="54"/>
    </row>
    <row r="39" spans="1:16" s="53" customFormat="1" ht="10.5" customHeight="1" x14ac:dyDescent="0.25">
      <c r="A39" s="3"/>
      <c r="B39" s="3"/>
      <c r="C39" s="3"/>
      <c r="D39" s="3"/>
      <c r="E39" s="3"/>
      <c r="F39" s="51"/>
      <c r="G39" s="51"/>
      <c r="H39" s="55"/>
      <c r="I39" s="55"/>
      <c r="J39" s="56"/>
      <c r="K39" s="56"/>
      <c r="L39" s="54"/>
      <c r="M39" s="54"/>
      <c r="N39" s="54"/>
      <c r="O39" s="54"/>
      <c r="P39" s="54"/>
    </row>
    <row r="40" spans="1:16" s="53" customFormat="1" ht="17.25" customHeight="1" x14ac:dyDescent="0.25">
      <c r="A40" s="3"/>
      <c r="B40" s="3" t="s">
        <v>61</v>
      </c>
      <c r="C40" s="57"/>
      <c r="D40" s="3"/>
      <c r="E40" s="3"/>
      <c r="F40" s="56"/>
      <c r="G40" s="51"/>
      <c r="H40" s="55"/>
      <c r="I40" s="55"/>
      <c r="J40" s="56"/>
      <c r="K40" s="56"/>
      <c r="L40" s="54"/>
      <c r="M40" s="54"/>
      <c r="N40" s="54"/>
      <c r="O40" s="54"/>
      <c r="P40" s="54"/>
    </row>
    <row r="41" spans="1:16" s="62" customFormat="1" ht="15.75" customHeight="1" x14ac:dyDescent="0.3">
      <c r="A41" s="58"/>
      <c r="B41" s="58"/>
      <c r="C41" s="59"/>
      <c r="D41" s="60"/>
      <c r="E41" s="58"/>
      <c r="F41" s="60"/>
      <c r="G41" s="60"/>
      <c r="H41" s="61"/>
      <c r="I41" s="61"/>
      <c r="J41" s="60"/>
      <c r="K41" s="60"/>
      <c r="L41" s="58"/>
      <c r="M41" s="58"/>
      <c r="N41" s="58"/>
      <c r="O41" s="58"/>
      <c r="P41" s="58"/>
    </row>
    <row r="42" spans="1:16" s="62" customFormat="1" ht="18" customHeight="1" x14ac:dyDescent="0.25">
      <c r="A42" s="3"/>
      <c r="B42" s="3"/>
      <c r="C42" s="3"/>
      <c r="D42" s="60"/>
      <c r="E42" s="58"/>
      <c r="F42" s="46">
        <f>(F19*F16*F16)/(100*F14)</f>
        <v>2.3429217438956198</v>
      </c>
      <c r="G42" s="60"/>
      <c r="H42" s="61"/>
      <c r="I42" s="61"/>
      <c r="J42" s="60"/>
      <c r="K42" s="60"/>
      <c r="L42" s="58"/>
      <c r="M42" s="58"/>
      <c r="N42" s="58"/>
      <c r="O42" s="58"/>
      <c r="P42" s="58"/>
    </row>
    <row r="43" spans="1:16" s="62" customFormat="1" ht="17.25" customHeight="1" x14ac:dyDescent="0.3">
      <c r="A43" s="58"/>
      <c r="B43" s="58"/>
      <c r="C43" s="59"/>
      <c r="D43" s="60"/>
      <c r="E43" s="58"/>
      <c r="F43" s="63"/>
      <c r="G43" s="60"/>
      <c r="H43" s="61"/>
      <c r="I43" s="61"/>
      <c r="J43" s="60"/>
      <c r="K43" s="60"/>
      <c r="L43" s="58"/>
      <c r="M43" s="58"/>
      <c r="N43" s="58"/>
      <c r="O43" s="58"/>
      <c r="P43" s="58"/>
    </row>
    <row r="44" spans="1:16" s="62" customFormat="1" ht="17.25" customHeight="1" x14ac:dyDescent="0.3">
      <c r="A44" s="58"/>
      <c r="B44" s="58"/>
      <c r="C44" s="59"/>
      <c r="D44" s="60"/>
      <c r="E44" s="58"/>
      <c r="F44" s="63"/>
      <c r="G44" s="60"/>
      <c r="H44" s="61"/>
      <c r="I44" s="61"/>
      <c r="J44" s="60"/>
      <c r="K44" s="60"/>
      <c r="L44" s="58"/>
      <c r="M44" s="58"/>
      <c r="N44" s="58"/>
      <c r="O44" s="58"/>
      <c r="P44" s="58"/>
    </row>
    <row r="45" spans="1:16" s="62" customFormat="1" ht="17.25" customHeight="1" x14ac:dyDescent="0.3">
      <c r="A45" s="58"/>
      <c r="B45" s="58"/>
      <c r="C45" s="59"/>
      <c r="D45" s="60"/>
      <c r="E45" s="58"/>
      <c r="F45" s="63"/>
      <c r="G45" s="60"/>
      <c r="H45" s="61"/>
      <c r="I45" s="61"/>
      <c r="J45" s="60"/>
      <c r="K45" s="60"/>
      <c r="L45" s="58"/>
      <c r="M45" s="58"/>
      <c r="N45" s="58"/>
      <c r="O45" s="58"/>
      <c r="P45" s="58"/>
    </row>
    <row r="46" spans="1:16" s="62" customFormat="1" ht="18.75" customHeight="1" x14ac:dyDescent="0.25">
      <c r="A46" s="3"/>
      <c r="B46" s="3"/>
      <c r="C46" s="3"/>
      <c r="D46" s="60"/>
      <c r="E46" s="58"/>
      <c r="F46" s="46">
        <f>(F20*F16*F16)/(100*F14)</f>
        <v>0.15164542031686859</v>
      </c>
      <c r="G46" s="60"/>
      <c r="H46" s="61"/>
      <c r="I46" s="61"/>
      <c r="J46" s="60"/>
      <c r="K46" s="60"/>
      <c r="L46" s="58"/>
      <c r="M46" s="58"/>
      <c r="N46" s="58"/>
      <c r="O46" s="58"/>
      <c r="P46" s="58"/>
    </row>
    <row r="47" spans="1:16" s="62" customFormat="1" ht="21.75" customHeight="1" x14ac:dyDescent="0.3">
      <c r="A47" s="58"/>
      <c r="B47" s="58"/>
      <c r="C47" s="59"/>
      <c r="D47" s="60"/>
      <c r="E47" s="58"/>
      <c r="F47" s="63"/>
      <c r="G47" s="60"/>
      <c r="H47" s="61"/>
      <c r="I47" s="61"/>
      <c r="J47" s="60"/>
      <c r="K47" s="60"/>
      <c r="L47" s="58"/>
      <c r="M47" s="58"/>
      <c r="N47" s="58"/>
      <c r="O47" s="58"/>
      <c r="P47" s="58"/>
    </row>
    <row r="48" spans="1:16" s="62" customFormat="1" ht="21.75" customHeight="1" x14ac:dyDescent="0.25">
      <c r="A48" s="58"/>
      <c r="B48" s="58"/>
      <c r="C48" s="3"/>
      <c r="D48" s="60"/>
      <c r="E48" s="58"/>
      <c r="F48" s="63"/>
      <c r="G48" s="60"/>
      <c r="H48" s="61"/>
      <c r="I48" s="61"/>
      <c r="J48" s="60"/>
      <c r="K48" s="60"/>
      <c r="L48" s="58"/>
      <c r="M48" s="58"/>
      <c r="N48" s="58"/>
      <c r="O48" s="58"/>
      <c r="P48" s="58"/>
    </row>
    <row r="49" spans="1:16" s="62" customFormat="1" ht="21.75" customHeight="1" x14ac:dyDescent="0.25">
      <c r="A49" s="58"/>
      <c r="B49" s="58"/>
      <c r="C49" s="3"/>
      <c r="D49" s="60"/>
      <c r="E49" s="58"/>
      <c r="F49" s="46">
        <f>SQRT(ABS((F42*F42)-(F46*F46)))</f>
        <v>2.3380089744301267</v>
      </c>
      <c r="G49" s="60"/>
      <c r="H49" s="61"/>
      <c r="I49" s="61"/>
      <c r="J49" s="60"/>
      <c r="K49" s="60"/>
      <c r="L49" s="58"/>
      <c r="M49" s="58"/>
      <c r="N49" s="58"/>
      <c r="O49" s="58"/>
      <c r="P49" s="58"/>
    </row>
    <row r="50" spans="1:16" s="62" customFormat="1" ht="19.5" customHeight="1" x14ac:dyDescent="0.3">
      <c r="A50" s="58"/>
      <c r="B50" s="58"/>
      <c r="C50" s="59"/>
      <c r="D50" s="60"/>
      <c r="E50" s="58"/>
      <c r="F50" s="64" t="s">
        <v>62</v>
      </c>
      <c r="G50" s="46">
        <f>F46</f>
        <v>0.15164542031686859</v>
      </c>
      <c r="H50" s="60" t="s">
        <v>59</v>
      </c>
      <c r="I50" s="60" t="s">
        <v>60</v>
      </c>
      <c r="J50" s="46">
        <f>F42</f>
        <v>2.3429217438956198</v>
      </c>
      <c r="M50" s="58"/>
      <c r="N50" s="58"/>
      <c r="O50" s="58"/>
      <c r="P50" s="58"/>
    </row>
    <row r="51" spans="1:16" s="62" customFormat="1" ht="15" customHeight="1" x14ac:dyDescent="0.3">
      <c r="A51" s="58"/>
      <c r="B51" s="58"/>
      <c r="C51" s="65" t="s">
        <v>63</v>
      </c>
      <c r="D51" s="60"/>
      <c r="E51" s="58"/>
      <c r="F51" s="60"/>
      <c r="G51" s="60"/>
      <c r="H51" s="61"/>
      <c r="I51" s="61"/>
      <c r="J51" s="60"/>
      <c r="K51" s="60"/>
      <c r="L51" s="58"/>
      <c r="M51" s="58"/>
      <c r="N51" s="58"/>
      <c r="O51" s="58"/>
      <c r="P51" s="58"/>
    </row>
    <row r="52" spans="1:16" s="62" customFormat="1" ht="9.75" customHeight="1" x14ac:dyDescent="0.3">
      <c r="A52" s="58"/>
      <c r="B52" s="58"/>
      <c r="C52" s="59"/>
      <c r="D52" s="60"/>
      <c r="E52" s="58"/>
      <c r="F52" s="60"/>
      <c r="G52" s="60"/>
      <c r="H52" s="61"/>
      <c r="I52" s="61"/>
      <c r="J52" s="60"/>
      <c r="K52" s="60"/>
      <c r="L52" s="58"/>
      <c r="M52" s="58"/>
      <c r="N52" s="58"/>
      <c r="O52" s="58"/>
      <c r="P52" s="58"/>
    </row>
    <row r="53" spans="1:16" ht="18.75" customHeight="1" x14ac:dyDescent="0.25">
      <c r="A53" s="3"/>
      <c r="B53" s="3"/>
      <c r="C53" s="3"/>
      <c r="D53" s="60"/>
      <c r="E53" s="58"/>
      <c r="F53" s="46">
        <f>(F26*F25*F25)/(F23/10)</f>
        <v>9.6000000000000016E-2</v>
      </c>
      <c r="G53" s="4"/>
      <c r="H53" s="5"/>
      <c r="I53" s="5"/>
      <c r="J53" s="4"/>
      <c r="K53" s="4"/>
      <c r="L53" s="46"/>
      <c r="M53" s="3"/>
      <c r="N53" s="3"/>
      <c r="O53" s="3"/>
      <c r="P53" s="3"/>
    </row>
    <row r="54" spans="1:16" s="62" customFormat="1" ht="18.75" customHeight="1" x14ac:dyDescent="0.25">
      <c r="A54" s="3"/>
      <c r="B54" s="3"/>
      <c r="C54" s="59"/>
      <c r="D54" s="60"/>
      <c r="E54" s="58"/>
      <c r="F54" s="60"/>
      <c r="G54" s="60"/>
      <c r="H54" s="61"/>
      <c r="I54" s="61"/>
      <c r="J54" s="60"/>
      <c r="K54" s="60"/>
      <c r="L54" s="58"/>
      <c r="M54" s="58"/>
      <c r="N54" s="58"/>
      <c r="O54" s="58"/>
      <c r="P54" s="58"/>
    </row>
    <row r="55" spans="1:16" s="62" customFormat="1" ht="12" customHeight="1" x14ac:dyDescent="0.25">
      <c r="A55" s="58"/>
      <c r="B55" s="58"/>
      <c r="C55" s="59"/>
      <c r="D55" s="3"/>
      <c r="E55" s="58"/>
      <c r="F55" s="60"/>
      <c r="G55" s="60"/>
      <c r="H55" s="61"/>
      <c r="I55" s="61"/>
      <c r="J55" s="60"/>
      <c r="K55" s="60"/>
      <c r="L55" s="58"/>
      <c r="M55" s="58"/>
      <c r="N55" s="58"/>
      <c r="O55" s="58"/>
      <c r="P55" s="58"/>
    </row>
    <row r="56" spans="1:16" s="62" customFormat="1" ht="12" customHeight="1" x14ac:dyDescent="0.25">
      <c r="A56" s="58"/>
      <c r="B56" s="58"/>
      <c r="C56" s="59"/>
      <c r="D56" s="3"/>
      <c r="E56" s="58"/>
      <c r="F56" s="60"/>
      <c r="G56" s="60"/>
      <c r="H56" s="61"/>
      <c r="I56" s="61"/>
      <c r="J56" s="60"/>
      <c r="K56" s="60"/>
      <c r="M56" s="58"/>
      <c r="N56" s="58"/>
      <c r="O56" s="58"/>
      <c r="P56" s="58"/>
    </row>
    <row r="57" spans="1:16" s="62" customFormat="1" ht="16.8" customHeight="1" x14ac:dyDescent="0.25">
      <c r="A57" s="3"/>
      <c r="B57" s="3"/>
      <c r="C57" s="58"/>
      <c r="D57" s="60"/>
      <c r="E57" s="58"/>
      <c r="F57" s="66">
        <f>((F27)*F25*F25)/(F23*F23/1000)</f>
        <v>0.19519999999999998</v>
      </c>
      <c r="G57" s="60"/>
      <c r="H57" s="61"/>
      <c r="I57" s="61"/>
      <c r="J57" s="60"/>
      <c r="K57" s="60"/>
      <c r="L57" s="66"/>
      <c r="M57" s="58"/>
      <c r="N57" s="58"/>
      <c r="O57" s="58"/>
      <c r="P57" s="58"/>
    </row>
    <row r="58" spans="1:16" ht="15" x14ac:dyDescent="0.25">
      <c r="A58" s="3"/>
      <c r="B58" s="3"/>
      <c r="C58" s="3"/>
      <c r="D58" s="4"/>
      <c r="E58" s="3"/>
      <c r="F58" s="4"/>
      <c r="G58" s="4"/>
      <c r="H58" s="5"/>
      <c r="I58" s="5"/>
      <c r="J58" s="4"/>
      <c r="K58" s="4"/>
      <c r="L58" s="3"/>
      <c r="M58" s="3"/>
      <c r="N58" s="3"/>
      <c r="O58" s="3"/>
      <c r="P58" s="3"/>
    </row>
    <row r="59" spans="1:16" ht="15" x14ac:dyDescent="0.25">
      <c r="A59" s="3"/>
      <c r="B59" s="3"/>
      <c r="C59" s="3"/>
      <c r="D59" s="60"/>
      <c r="E59" s="58"/>
      <c r="F59" s="4"/>
      <c r="G59" s="4"/>
      <c r="H59" s="5"/>
      <c r="I59" s="5"/>
      <c r="J59" s="4"/>
      <c r="K59" s="4"/>
      <c r="L59" s="3"/>
      <c r="M59" s="3"/>
      <c r="N59" s="3"/>
      <c r="O59" s="3"/>
      <c r="P59" s="3"/>
    </row>
    <row r="60" spans="1:16" ht="18.75" customHeight="1" x14ac:dyDescent="0.25">
      <c r="A60" s="3"/>
      <c r="B60" s="3"/>
      <c r="C60" s="3"/>
      <c r="D60" s="60"/>
      <c r="E60" s="58"/>
      <c r="F60" s="46">
        <f>POWER(POWER(F53,2)-POWER(F57,2),1)</f>
        <v>-2.8887039999999989E-2</v>
      </c>
      <c r="H60" s="5"/>
      <c r="I60" s="5"/>
      <c r="J60" s="4"/>
      <c r="K60" s="4"/>
      <c r="L60" s="46"/>
      <c r="M60" s="3"/>
      <c r="N60" s="3"/>
      <c r="O60" s="3"/>
      <c r="P60" s="3"/>
    </row>
    <row r="61" spans="1:16" s="71" customFormat="1" ht="18.75" customHeight="1" x14ac:dyDescent="0.25">
      <c r="A61" s="67"/>
      <c r="B61" s="67"/>
      <c r="C61" s="67"/>
      <c r="D61" s="68"/>
      <c r="E61" s="67"/>
      <c r="F61" s="69"/>
      <c r="G61" s="46"/>
      <c r="H61" s="70"/>
      <c r="I61" s="70"/>
      <c r="J61" s="46"/>
      <c r="K61" s="68"/>
      <c r="L61" s="67"/>
      <c r="M61" s="67"/>
      <c r="N61" s="67"/>
      <c r="O61" s="67"/>
      <c r="P61" s="67"/>
    </row>
    <row r="62" spans="1:16" s="71" customFormat="1" ht="20.25" customHeight="1" x14ac:dyDescent="0.4">
      <c r="A62" s="67"/>
      <c r="B62" s="67"/>
      <c r="C62" s="67"/>
      <c r="D62" s="69" t="s">
        <v>64</v>
      </c>
      <c r="E62" s="66">
        <f>F57</f>
        <v>0.19519999999999998</v>
      </c>
      <c r="F62" s="68" t="s">
        <v>59</v>
      </c>
      <c r="G62" s="68" t="s">
        <v>60</v>
      </c>
      <c r="H62" s="46">
        <f>F60</f>
        <v>-2.8887039999999989E-2</v>
      </c>
      <c r="J62" s="69"/>
      <c r="K62" s="66"/>
      <c r="L62" s="68"/>
      <c r="M62" s="68"/>
      <c r="N62" s="46"/>
      <c r="O62" s="67"/>
      <c r="P62" s="67"/>
    </row>
    <row r="63" spans="1:16" ht="12.75" customHeight="1" x14ac:dyDescent="0.25">
      <c r="A63" s="3"/>
      <c r="B63" s="3"/>
      <c r="C63" s="3"/>
      <c r="D63" s="4"/>
      <c r="E63" s="4"/>
      <c r="F63" s="5"/>
      <c r="G63" s="5"/>
      <c r="H63" s="4"/>
      <c r="K63" s="4"/>
      <c r="L63" s="3"/>
      <c r="M63" s="3"/>
      <c r="N63" s="3"/>
      <c r="O63" s="3"/>
      <c r="P63" s="3"/>
    </row>
    <row r="64" spans="1:16" s="62" customFormat="1" ht="16.5" customHeight="1" x14ac:dyDescent="0.3">
      <c r="A64" s="58"/>
      <c r="B64" s="58"/>
      <c r="C64" s="65" t="s">
        <v>65</v>
      </c>
      <c r="D64" s="60"/>
      <c r="E64" s="58"/>
      <c r="F64" s="60"/>
      <c r="G64" s="60"/>
      <c r="H64" s="61"/>
      <c r="I64" s="61"/>
      <c r="J64" s="60"/>
      <c r="K64" s="60"/>
      <c r="L64" s="58"/>
      <c r="M64" s="58"/>
      <c r="N64" s="58"/>
      <c r="O64" s="58"/>
      <c r="P64" s="58"/>
    </row>
    <row r="65" spans="1:16" s="62" customFormat="1" ht="18.75" customHeight="1" x14ac:dyDescent="0.3">
      <c r="A65" s="58"/>
      <c r="B65" s="58"/>
      <c r="C65" s="65" t="s">
        <v>66</v>
      </c>
      <c r="D65" s="60"/>
      <c r="E65" s="59">
        <f>D6</f>
        <v>266.8</v>
      </c>
      <c r="F65" s="60"/>
      <c r="G65" s="60"/>
      <c r="H65" s="61"/>
      <c r="I65" s="61"/>
      <c r="J65" s="60"/>
      <c r="K65" s="60"/>
      <c r="L65" s="58"/>
      <c r="M65" s="58"/>
      <c r="N65" s="58"/>
      <c r="O65" s="58"/>
      <c r="P65" s="58"/>
    </row>
    <row r="66" spans="1:16" s="62" customFormat="1" ht="21" customHeight="1" x14ac:dyDescent="0.4">
      <c r="A66" s="3"/>
      <c r="B66" s="3"/>
      <c r="C66" s="58"/>
      <c r="D66" s="58"/>
      <c r="E66" s="64"/>
      <c r="F66" s="64"/>
      <c r="G66" s="4" t="s">
        <v>67</v>
      </c>
      <c r="H66" s="4"/>
      <c r="I66" s="4"/>
      <c r="J66" s="72">
        <f>IFERROR(VLOOKUP(E65,Y14:Z26,2,FALSE),0)</f>
        <v>0.214</v>
      </c>
      <c r="K66" s="21" t="s">
        <v>68</v>
      </c>
      <c r="L66" s="72">
        <f>IFERROR(VLOOKUP(E65,$AA$14:$AB$26,2,FALSE),0)</f>
        <v>0.35499999999999998</v>
      </c>
      <c r="M66" s="58"/>
      <c r="N66" s="58"/>
      <c r="O66" s="58"/>
      <c r="P66" s="58"/>
    </row>
    <row r="67" spans="1:16" s="62" customFormat="1" ht="27" customHeight="1" x14ac:dyDescent="0.25">
      <c r="A67" s="3"/>
      <c r="B67" s="3"/>
      <c r="C67" s="3"/>
      <c r="D67" s="60"/>
      <c r="E67" s="58"/>
      <c r="F67" s="60"/>
      <c r="G67" s="46">
        <f>J66*D10/1000</f>
        <v>0.64200000000000002</v>
      </c>
      <c r="H67" s="60" t="s">
        <v>59</v>
      </c>
      <c r="I67" s="60" t="s">
        <v>60</v>
      </c>
      <c r="J67" s="46">
        <f>(D10/1000)*L66</f>
        <v>1.0649999999999999</v>
      </c>
      <c r="M67" s="58"/>
      <c r="N67" s="58"/>
      <c r="O67" s="58"/>
      <c r="P67" s="58"/>
    </row>
    <row r="68" spans="1:16" s="62" customFormat="1" ht="15" customHeight="1" x14ac:dyDescent="0.25">
      <c r="A68" s="3"/>
      <c r="B68" s="3"/>
      <c r="C68" s="3"/>
      <c r="D68" s="60"/>
      <c r="E68" s="58"/>
      <c r="F68" s="60"/>
      <c r="G68" s="46"/>
      <c r="H68" s="60"/>
      <c r="I68" s="60"/>
      <c r="J68" s="46"/>
      <c r="M68" s="58"/>
      <c r="N68" s="58"/>
      <c r="O68" s="58"/>
      <c r="P68" s="58"/>
    </row>
    <row r="69" spans="1:16" s="62" customFormat="1" ht="27" customHeight="1" x14ac:dyDescent="0.3">
      <c r="A69" s="3"/>
      <c r="B69" s="3"/>
      <c r="C69" s="65" t="s">
        <v>69</v>
      </c>
      <c r="D69" s="60"/>
      <c r="E69" s="59" t="str">
        <f>F6</f>
        <v>477 MCM</v>
      </c>
      <c r="F69" s="60"/>
      <c r="G69" s="60"/>
      <c r="H69" s="61"/>
      <c r="I69" s="61"/>
      <c r="J69" s="60"/>
      <c r="K69" s="60"/>
      <c r="L69" s="58"/>
      <c r="M69" s="58"/>
      <c r="N69" s="58"/>
      <c r="O69" s="58"/>
      <c r="P69" s="58"/>
    </row>
    <row r="70" spans="1:16" s="62" customFormat="1" ht="27" customHeight="1" x14ac:dyDescent="0.4">
      <c r="A70" s="3"/>
      <c r="B70" s="3"/>
      <c r="C70" s="58"/>
      <c r="D70" s="58"/>
      <c r="E70" s="64"/>
      <c r="F70" s="64"/>
      <c r="G70" s="4" t="s">
        <v>70</v>
      </c>
      <c r="H70" s="4"/>
      <c r="I70" s="4"/>
      <c r="J70" s="72">
        <f>IFERROR(VLOOKUP(E69,Y14:Z26,2,FALSE),0)</f>
        <v>0.11940000000000001</v>
      </c>
      <c r="K70" s="21" t="s">
        <v>71</v>
      </c>
      <c r="L70" s="72">
        <f>IFERROR(VLOOKUP(E69,$AA$14:$AB$26,2,FALSE),0)</f>
        <v>0.33700000000000002</v>
      </c>
      <c r="M70" s="58"/>
      <c r="N70" s="58"/>
      <c r="O70" s="58"/>
      <c r="P70" s="58"/>
    </row>
    <row r="71" spans="1:16" s="62" customFormat="1" ht="27" customHeight="1" x14ac:dyDescent="0.25">
      <c r="A71" s="3"/>
      <c r="B71" s="3"/>
      <c r="C71" s="3"/>
      <c r="D71" s="60"/>
      <c r="E71" s="58"/>
      <c r="F71" s="60"/>
      <c r="G71" s="46">
        <f>J70*F10/1000</f>
        <v>2.8894799999999998</v>
      </c>
      <c r="H71" s="60" t="s">
        <v>59</v>
      </c>
      <c r="I71" s="60" t="s">
        <v>60</v>
      </c>
      <c r="J71" s="46">
        <f>(F10/1000)*L70</f>
        <v>8.1554000000000002</v>
      </c>
      <c r="M71" s="58"/>
      <c r="N71" s="58"/>
      <c r="O71" s="58"/>
      <c r="P71" s="58"/>
    </row>
    <row r="72" spans="1:16" s="62" customFormat="1" ht="27" customHeight="1" x14ac:dyDescent="0.25">
      <c r="A72" s="3"/>
      <c r="B72" s="3"/>
      <c r="C72" s="3"/>
      <c r="D72" s="60"/>
      <c r="E72" s="58"/>
      <c r="F72" s="60"/>
      <c r="G72" s="46"/>
      <c r="H72" s="60"/>
      <c r="I72" s="60"/>
      <c r="J72" s="46"/>
      <c r="M72" s="58"/>
      <c r="N72" s="58"/>
      <c r="O72" s="58"/>
      <c r="P72" s="58"/>
    </row>
    <row r="73" spans="1:16" s="62" customFormat="1" ht="9.75" customHeight="1" x14ac:dyDescent="0.25">
      <c r="A73" s="3"/>
      <c r="B73" s="3"/>
      <c r="C73" s="58"/>
      <c r="D73" s="60"/>
      <c r="E73" s="58"/>
      <c r="F73" s="60"/>
      <c r="G73" s="60"/>
      <c r="H73" s="61"/>
      <c r="I73" s="61"/>
      <c r="J73" s="60"/>
      <c r="K73" s="60"/>
      <c r="L73" s="58"/>
      <c r="M73" s="58"/>
      <c r="N73" s="58"/>
      <c r="O73" s="58"/>
      <c r="P73" s="58"/>
    </row>
    <row r="74" spans="1:16" s="62" customFormat="1" ht="15" customHeight="1" x14ac:dyDescent="0.3">
      <c r="A74" s="59"/>
      <c r="B74" s="59"/>
      <c r="C74" s="65" t="s">
        <v>72</v>
      </c>
      <c r="D74" s="73"/>
      <c r="E74" s="59" t="str">
        <f>I6</f>
        <v>3/0AWG</v>
      </c>
      <c r="F74" s="73"/>
      <c r="G74" s="73"/>
      <c r="H74" s="74"/>
      <c r="I74" s="74"/>
      <c r="J74" s="73"/>
      <c r="K74" s="73"/>
      <c r="L74" s="58"/>
      <c r="M74" s="58"/>
      <c r="N74" s="58"/>
      <c r="O74" s="58"/>
      <c r="P74" s="58"/>
    </row>
    <row r="75" spans="1:16" s="62" customFormat="1" ht="11.25" customHeight="1" x14ac:dyDescent="0.3">
      <c r="A75" s="59"/>
      <c r="B75" s="59"/>
      <c r="C75" s="65"/>
      <c r="D75" s="73"/>
      <c r="E75" s="59"/>
      <c r="F75" s="73"/>
      <c r="G75" s="73"/>
      <c r="H75" s="74"/>
      <c r="I75" s="74"/>
      <c r="J75" s="73"/>
      <c r="K75" s="73"/>
      <c r="L75" s="58"/>
      <c r="M75" s="58"/>
      <c r="N75" s="58"/>
      <c r="O75" s="58"/>
      <c r="P75" s="58"/>
    </row>
    <row r="76" spans="1:16" s="62" customFormat="1" ht="20.25" customHeight="1" x14ac:dyDescent="0.4">
      <c r="A76" s="3"/>
      <c r="B76" s="3"/>
      <c r="C76" s="58"/>
      <c r="D76" s="73"/>
      <c r="E76" s="59"/>
      <c r="F76" s="75"/>
      <c r="G76" s="4" t="s">
        <v>73</v>
      </c>
      <c r="H76" s="4"/>
      <c r="I76" s="4"/>
      <c r="J76" s="72">
        <f>IFERROR(VLOOKUP(E74,Y14:Z26,2,FALSE),0)</f>
        <v>0.33660000000000001</v>
      </c>
      <c r="K76" s="21" t="s">
        <v>74</v>
      </c>
      <c r="L76" s="72">
        <f>IFERROR(VLOOKUP(E74,$AA$14:$AB$26,2,FALSE),0)</f>
        <v>0.373</v>
      </c>
      <c r="M76" s="58"/>
      <c r="N76" s="58"/>
      <c r="O76" s="58"/>
      <c r="P76" s="58"/>
    </row>
    <row r="77" spans="1:16" s="62" customFormat="1" ht="27" customHeight="1" x14ac:dyDescent="0.3">
      <c r="A77" s="59"/>
      <c r="B77" s="59"/>
      <c r="C77" s="58"/>
      <c r="D77" s="73"/>
      <c r="E77" s="59"/>
      <c r="F77" s="73"/>
      <c r="G77" s="46">
        <f>J76*J10/1000</f>
        <v>1.5146999999999999</v>
      </c>
      <c r="H77" s="60" t="s">
        <v>59</v>
      </c>
      <c r="I77" s="60" t="s">
        <v>60</v>
      </c>
      <c r="J77" s="46">
        <f>(J10/1000)*L76</f>
        <v>1.6785000000000001</v>
      </c>
      <c r="M77" s="58"/>
      <c r="N77" s="58"/>
      <c r="O77" s="58"/>
      <c r="P77" s="58"/>
    </row>
    <row r="78" spans="1:16" s="62" customFormat="1" ht="15" customHeight="1" x14ac:dyDescent="0.3">
      <c r="A78" s="59"/>
      <c r="B78" s="59"/>
      <c r="C78" s="58"/>
      <c r="D78" s="73"/>
      <c r="E78" s="59"/>
      <c r="F78" s="75"/>
      <c r="G78" s="73"/>
      <c r="H78" s="74"/>
      <c r="I78" s="74"/>
      <c r="J78" s="73"/>
      <c r="K78" s="73"/>
      <c r="L78" s="58"/>
      <c r="M78" s="58"/>
      <c r="N78" s="58"/>
      <c r="O78" s="58"/>
      <c r="P78" s="58"/>
    </row>
    <row r="79" spans="1:16" s="62" customFormat="1" ht="15.75" customHeight="1" x14ac:dyDescent="0.3">
      <c r="A79" s="58"/>
      <c r="B79" s="58"/>
      <c r="C79" s="65" t="s">
        <v>75</v>
      </c>
      <c r="D79" s="73"/>
      <c r="E79" s="59" t="str">
        <f>L6</f>
        <v>3/0AWG</v>
      </c>
      <c r="F79" s="73"/>
      <c r="G79" s="73"/>
      <c r="H79" s="74"/>
      <c r="I79" s="74"/>
      <c r="J79" s="73"/>
      <c r="K79" s="73"/>
      <c r="L79" s="58"/>
      <c r="M79" s="58"/>
      <c r="N79" s="58"/>
      <c r="O79" s="58"/>
      <c r="P79" s="58"/>
    </row>
    <row r="80" spans="1:16" ht="18.600000000000001" x14ac:dyDescent="0.4">
      <c r="A80" s="3"/>
      <c r="B80" s="3"/>
      <c r="C80" s="3"/>
      <c r="D80" s="4"/>
      <c r="E80" s="3"/>
      <c r="F80" s="4"/>
      <c r="G80" s="4" t="s">
        <v>76</v>
      </c>
      <c r="H80" s="4"/>
      <c r="I80" s="4"/>
      <c r="J80" s="72">
        <f>IFERROR(VLOOKUP(E79,Y14:Z26,2,FALSE),0)</f>
        <v>0.33660000000000001</v>
      </c>
      <c r="K80" s="21" t="s">
        <v>77</v>
      </c>
      <c r="L80" s="72">
        <f>IFERROR(VLOOKUP(E79,$AA$14:$AB$26,2,FALSE),0)</f>
        <v>0.373</v>
      </c>
      <c r="M80" s="5"/>
      <c r="N80" s="4"/>
      <c r="O80" s="3"/>
      <c r="P80" s="3"/>
    </row>
    <row r="81" spans="1:16" s="62" customFormat="1" ht="28.5" customHeight="1" x14ac:dyDescent="0.3">
      <c r="A81" s="58"/>
      <c r="B81" s="58"/>
      <c r="C81" s="59"/>
      <c r="D81" s="60"/>
      <c r="E81" s="58"/>
      <c r="F81" s="60"/>
      <c r="G81" s="46">
        <f>J80*L10/1000</f>
        <v>1.353132</v>
      </c>
      <c r="H81" s="60" t="s">
        <v>59</v>
      </c>
      <c r="I81" s="60" t="s">
        <v>60</v>
      </c>
      <c r="J81" s="46">
        <f>(L10/1000)*L80</f>
        <v>1.4994599999999998</v>
      </c>
      <c r="M81" s="58"/>
      <c r="N81" s="58"/>
      <c r="O81" s="58"/>
      <c r="P81" s="58"/>
    </row>
    <row r="82" spans="1:16" s="62" customFormat="1" ht="15" customHeight="1" x14ac:dyDescent="0.3">
      <c r="A82" s="58"/>
      <c r="B82" s="58"/>
      <c r="C82" s="59"/>
      <c r="D82" s="60"/>
      <c r="E82" s="58"/>
      <c r="F82" s="60"/>
      <c r="G82" s="76"/>
      <c r="H82" s="60"/>
      <c r="I82" s="60"/>
      <c r="J82" s="76"/>
      <c r="M82" s="58"/>
      <c r="N82" s="58"/>
      <c r="O82" s="58"/>
      <c r="P82" s="58"/>
    </row>
    <row r="83" spans="1:16" s="62" customFormat="1" ht="15" customHeight="1" x14ac:dyDescent="0.3">
      <c r="A83" s="58"/>
      <c r="B83" s="58"/>
      <c r="C83" s="59"/>
      <c r="D83" s="60"/>
      <c r="E83" s="58"/>
      <c r="F83" s="60"/>
      <c r="G83" s="76"/>
      <c r="H83" s="60"/>
      <c r="I83" s="60"/>
      <c r="J83" s="76"/>
      <c r="M83" s="58"/>
      <c r="N83" s="58"/>
      <c r="O83" s="58"/>
      <c r="P83" s="58"/>
    </row>
    <row r="84" spans="1:16" ht="15" x14ac:dyDescent="0.25">
      <c r="A84" s="3"/>
      <c r="B84" s="3"/>
      <c r="C84" s="3"/>
      <c r="D84" s="4"/>
      <c r="E84" s="3"/>
      <c r="H84" s="5"/>
      <c r="I84" s="5"/>
      <c r="J84" s="4"/>
      <c r="K84" s="4"/>
      <c r="L84" s="3"/>
      <c r="M84" s="3"/>
      <c r="N84" s="3"/>
      <c r="O84" s="3"/>
      <c r="P84" s="3"/>
    </row>
    <row r="85" spans="1:16" ht="15" x14ac:dyDescent="0.25">
      <c r="A85" s="3"/>
      <c r="B85" s="3"/>
      <c r="C85" s="3"/>
      <c r="D85" s="4"/>
      <c r="E85" s="3"/>
      <c r="F85" s="4"/>
      <c r="G85" s="4"/>
      <c r="H85" s="5"/>
      <c r="I85" s="5"/>
      <c r="J85" s="4"/>
      <c r="K85" s="4"/>
      <c r="L85" s="3"/>
      <c r="M85" s="3"/>
      <c r="N85" s="3"/>
      <c r="O85" s="3"/>
      <c r="P85" s="3"/>
    </row>
    <row r="86" spans="1:16" s="62" customFormat="1" ht="22.5" customHeight="1" x14ac:dyDescent="0.3">
      <c r="B86" s="58" t="s">
        <v>78</v>
      </c>
      <c r="C86" s="59"/>
      <c r="D86" s="60"/>
      <c r="E86" s="58"/>
      <c r="F86" s="58" t="s">
        <v>79</v>
      </c>
      <c r="G86" s="46">
        <f>SUM(,G81,G77,G71,G67,E62,G50,G38+K62)</f>
        <v>6.777770697920487</v>
      </c>
      <c r="H86" s="60" t="s">
        <v>59</v>
      </c>
      <c r="I86" s="60" t="s">
        <v>60</v>
      </c>
      <c r="J86" s="46">
        <f>SUM(J81,J77,J71,J67,H62,J50,J38,N62)</f>
        <v>15.028527479931803</v>
      </c>
      <c r="M86" s="58"/>
      <c r="N86" s="58"/>
      <c r="O86" s="58"/>
      <c r="P86" s="58"/>
    </row>
    <row r="87" spans="1:16" s="62" customFormat="1" ht="21.75" customHeight="1" x14ac:dyDescent="0.25">
      <c r="A87" s="58"/>
      <c r="B87" s="58"/>
      <c r="C87" s="77"/>
      <c r="D87" s="78"/>
      <c r="E87" s="79"/>
      <c r="F87" s="80"/>
      <c r="G87" s="78"/>
      <c r="H87" s="61"/>
      <c r="I87" s="61"/>
      <c r="J87" s="60"/>
      <c r="K87" s="60"/>
      <c r="L87" s="58"/>
      <c r="M87" s="58"/>
      <c r="N87" s="58"/>
      <c r="O87" s="58"/>
      <c r="P87" s="58"/>
    </row>
    <row r="88" spans="1:16" s="62" customFormat="1" ht="16.5" customHeight="1" x14ac:dyDescent="0.3">
      <c r="A88" s="79"/>
      <c r="B88" s="79" t="s">
        <v>80</v>
      </c>
      <c r="C88" s="46">
        <f>SQRT((G86*G86)+(J86*J86))</f>
        <v>16.486200709946939</v>
      </c>
      <c r="D88" s="78"/>
      <c r="E88" s="58"/>
      <c r="F88" s="58"/>
      <c r="G88" s="81"/>
      <c r="H88" s="61"/>
      <c r="I88" s="61"/>
      <c r="J88" s="60"/>
      <c r="K88" s="60"/>
      <c r="L88" s="58"/>
      <c r="M88" s="58"/>
      <c r="N88" s="58"/>
      <c r="O88" s="58"/>
      <c r="P88" s="58"/>
    </row>
    <row r="89" spans="1:16" s="62" customFormat="1" ht="13.5" customHeight="1" x14ac:dyDescent="0.3">
      <c r="A89" s="58"/>
      <c r="B89" s="58"/>
      <c r="C89" s="59"/>
      <c r="D89" s="78"/>
      <c r="E89" s="64" t="s">
        <v>81</v>
      </c>
      <c r="F89" s="82">
        <f>F29</f>
        <v>1.1000000000000001</v>
      </c>
      <c r="G89" s="78"/>
      <c r="H89" s="61"/>
      <c r="I89" s="61"/>
      <c r="J89" s="60"/>
      <c r="K89" s="60"/>
      <c r="L89" s="58"/>
      <c r="M89" s="58"/>
      <c r="N89" s="58"/>
      <c r="O89" s="58"/>
      <c r="P89" s="58"/>
    </row>
    <row r="90" spans="1:16" s="62" customFormat="1" ht="23.25" customHeight="1" x14ac:dyDescent="0.25">
      <c r="A90" s="58"/>
      <c r="B90" s="58"/>
      <c r="C90" s="3"/>
      <c r="D90" s="83">
        <f>(1.1*F24)/(SQRT(3)*C88)</f>
        <v>1.2712337512025154</v>
      </c>
      <c r="E90" s="58" t="s">
        <v>28</v>
      </c>
      <c r="F90" s="60"/>
      <c r="G90" s="60"/>
      <c r="H90" s="61"/>
      <c r="I90" s="61"/>
      <c r="J90" s="60"/>
      <c r="K90" s="60"/>
      <c r="L90" s="58"/>
      <c r="M90" s="58"/>
      <c r="N90" s="58"/>
      <c r="O90" s="58"/>
      <c r="P90" s="58"/>
    </row>
    <row r="91" spans="1:16" s="62" customFormat="1" ht="24" customHeight="1" x14ac:dyDescent="0.3">
      <c r="A91" s="58"/>
      <c r="B91" s="58"/>
      <c r="C91" s="59"/>
      <c r="D91" s="58"/>
      <c r="E91" s="58"/>
      <c r="F91" s="60"/>
      <c r="G91" s="60"/>
      <c r="H91" s="61"/>
      <c r="I91" s="61"/>
      <c r="J91" s="60"/>
      <c r="K91" s="60"/>
      <c r="L91" s="58"/>
      <c r="M91" s="58"/>
      <c r="N91" s="58"/>
      <c r="O91" s="58"/>
      <c r="P91" s="58"/>
    </row>
    <row r="92" spans="1:16" s="62" customFormat="1" ht="15" x14ac:dyDescent="0.3">
      <c r="B92" s="58"/>
      <c r="C92" s="58" t="s">
        <v>82</v>
      </c>
      <c r="D92" s="60"/>
      <c r="E92" s="58"/>
      <c r="F92" s="60"/>
      <c r="G92" s="60"/>
      <c r="H92" s="61"/>
      <c r="I92" s="61"/>
      <c r="J92" s="60"/>
      <c r="K92" s="60"/>
      <c r="L92" s="58"/>
      <c r="M92" s="58"/>
      <c r="N92" s="58"/>
      <c r="O92" s="58"/>
      <c r="P92" s="58"/>
    </row>
    <row r="93" spans="1:16" s="62" customFormat="1" ht="18.600000000000001" x14ac:dyDescent="0.3">
      <c r="B93" s="58"/>
      <c r="C93" s="58" t="s">
        <v>83</v>
      </c>
      <c r="D93" s="60"/>
      <c r="E93" s="58"/>
      <c r="F93" s="60"/>
      <c r="G93" s="46">
        <f>G86/J86</f>
        <v>0.45099366567823207</v>
      </c>
      <c r="H93" s="61"/>
      <c r="I93" s="61"/>
      <c r="J93" s="60"/>
      <c r="K93" s="60"/>
      <c r="L93" s="58"/>
      <c r="M93" s="58"/>
      <c r="N93" s="58"/>
      <c r="O93" s="58"/>
      <c r="P93" s="58"/>
    </row>
    <row r="94" spans="1:16" s="62" customFormat="1" ht="15" x14ac:dyDescent="0.3">
      <c r="A94" s="58"/>
      <c r="B94" s="58"/>
      <c r="C94" s="59" t="s">
        <v>84</v>
      </c>
      <c r="D94" s="60"/>
      <c r="E94" s="58"/>
      <c r="F94" s="60"/>
      <c r="G94" s="60"/>
      <c r="H94" s="61"/>
      <c r="I94" s="61"/>
      <c r="J94" s="60"/>
      <c r="K94" s="60"/>
      <c r="L94" s="58"/>
      <c r="M94" s="58"/>
      <c r="N94" s="58"/>
      <c r="O94" s="58"/>
      <c r="P94" s="58"/>
    </row>
    <row r="95" spans="1:16" s="62" customFormat="1" ht="10.5" customHeight="1" x14ac:dyDescent="0.3">
      <c r="A95" s="58"/>
      <c r="B95" s="58"/>
      <c r="C95" s="59"/>
      <c r="D95" s="60"/>
      <c r="E95" s="58"/>
      <c r="F95" s="60"/>
      <c r="G95" s="60"/>
      <c r="H95" s="61"/>
      <c r="I95" s="61"/>
      <c r="J95" s="60"/>
      <c r="K95" s="60"/>
      <c r="L95" s="58"/>
      <c r="M95" s="58"/>
      <c r="N95" s="58"/>
      <c r="O95" s="58"/>
      <c r="P95" s="58"/>
    </row>
    <row r="96" spans="1:16" s="62" customFormat="1" ht="33" customHeight="1" x14ac:dyDescent="0.3">
      <c r="A96" s="58"/>
      <c r="C96" s="84" t="s">
        <v>85</v>
      </c>
      <c r="D96" s="60"/>
      <c r="E96" s="58"/>
      <c r="G96" s="46">
        <f>1.02+0.98*EXP(-3*G93)</f>
        <v>1.273299244564853</v>
      </c>
      <c r="H96" s="61"/>
      <c r="I96" s="61"/>
      <c r="J96" s="60"/>
      <c r="K96" s="60"/>
      <c r="L96" s="58"/>
      <c r="M96" s="58"/>
      <c r="N96" s="58"/>
      <c r="O96" s="58"/>
      <c r="P96" s="58"/>
    </row>
    <row r="97" spans="1:16" s="62" customFormat="1" ht="9" customHeight="1" x14ac:dyDescent="0.25">
      <c r="A97" s="58"/>
      <c r="B97" s="58"/>
      <c r="C97" s="3"/>
      <c r="D97" s="60"/>
      <c r="E97" s="58"/>
      <c r="F97" s="60"/>
      <c r="G97" s="60"/>
      <c r="H97" s="61"/>
      <c r="I97" s="61"/>
      <c r="J97" s="60"/>
      <c r="K97" s="60"/>
      <c r="L97" s="58"/>
      <c r="M97" s="58"/>
      <c r="N97" s="58"/>
      <c r="O97" s="58"/>
      <c r="P97" s="58"/>
    </row>
    <row r="98" spans="1:16" s="62" customFormat="1" ht="35.25" customHeight="1" x14ac:dyDescent="0.25">
      <c r="A98" s="58"/>
      <c r="B98" s="58"/>
      <c r="C98" s="3"/>
      <c r="D98" s="60"/>
      <c r="E98" s="58"/>
      <c r="F98" s="78"/>
      <c r="G98" s="85">
        <f>D90*SQRT(2)*G96</f>
        <v>2.2891323038301836</v>
      </c>
      <c r="H98" s="86" t="s">
        <v>86</v>
      </c>
      <c r="I98" s="87"/>
      <c r="K98" s="60"/>
      <c r="L98" s="58"/>
      <c r="M98" s="58"/>
      <c r="N98" s="58"/>
      <c r="O98" s="58"/>
      <c r="P98" s="58"/>
    </row>
    <row r="99" spans="1:16" s="62" customFormat="1" ht="9.75" customHeight="1" x14ac:dyDescent="0.3">
      <c r="A99" s="58"/>
      <c r="B99" s="58"/>
      <c r="C99" s="59"/>
      <c r="D99" s="60"/>
      <c r="E99" s="58"/>
      <c r="F99" s="60"/>
      <c r="G99" s="60"/>
      <c r="H99" s="61"/>
      <c r="I99" s="61"/>
      <c r="J99" s="60"/>
      <c r="K99" s="60"/>
      <c r="L99" s="58"/>
      <c r="M99" s="58"/>
      <c r="N99" s="58"/>
      <c r="O99" s="58"/>
      <c r="P99" s="58"/>
    </row>
    <row r="100" spans="1:16" s="62" customFormat="1" ht="18" customHeight="1" x14ac:dyDescent="0.3">
      <c r="B100" s="58" t="s">
        <v>87</v>
      </c>
      <c r="C100" s="59"/>
      <c r="D100" s="60"/>
      <c r="E100" s="58"/>
      <c r="F100" s="60"/>
      <c r="G100" s="60"/>
      <c r="H100" s="61"/>
      <c r="I100" s="61"/>
      <c r="J100" s="60"/>
      <c r="K100" s="60"/>
      <c r="L100" s="58"/>
      <c r="M100" s="58"/>
      <c r="N100" s="58"/>
      <c r="O100" s="58"/>
      <c r="P100" s="58"/>
    </row>
    <row r="101" spans="1:16" s="62" customFormat="1" ht="15" customHeight="1" x14ac:dyDescent="0.3">
      <c r="B101" s="58" t="s">
        <v>88</v>
      </c>
      <c r="C101" s="59"/>
      <c r="D101" s="60"/>
      <c r="E101" s="58"/>
      <c r="F101" s="60"/>
      <c r="G101" s="60"/>
      <c r="H101" s="61"/>
      <c r="I101" s="61"/>
      <c r="J101" s="60"/>
      <c r="K101" s="60"/>
      <c r="L101" s="58"/>
      <c r="M101" s="58"/>
      <c r="N101" s="58"/>
      <c r="O101" s="58"/>
      <c r="P101" s="58"/>
    </row>
    <row r="102" spans="1:16" s="62" customFormat="1" ht="18" customHeight="1" x14ac:dyDescent="0.25">
      <c r="A102" s="3"/>
      <c r="B102" s="3"/>
      <c r="C102" s="4"/>
      <c r="D102" s="60"/>
      <c r="E102" s="58"/>
      <c r="F102" s="64" t="s">
        <v>89</v>
      </c>
      <c r="G102" s="46">
        <f>E62</f>
        <v>0.19519999999999998</v>
      </c>
      <c r="H102" s="60" t="s">
        <v>59</v>
      </c>
      <c r="I102" s="60" t="s">
        <v>60</v>
      </c>
      <c r="J102" s="46">
        <f>H62</f>
        <v>-2.8887039999999989E-2</v>
      </c>
      <c r="M102" s="58"/>
      <c r="N102" s="58"/>
      <c r="O102" s="58"/>
      <c r="P102" s="58"/>
    </row>
    <row r="103" spans="1:16" s="62" customFormat="1" ht="16.5" customHeight="1" x14ac:dyDescent="0.25">
      <c r="A103" s="3"/>
      <c r="B103" s="3"/>
      <c r="C103" s="59"/>
      <c r="D103" s="60"/>
      <c r="E103" s="58"/>
      <c r="F103" s="64" t="s">
        <v>80</v>
      </c>
      <c r="G103" s="46">
        <f>G86</f>
        <v>6.777770697920487</v>
      </c>
      <c r="H103" s="60" t="s">
        <v>59</v>
      </c>
      <c r="I103" s="60" t="s">
        <v>60</v>
      </c>
      <c r="J103" s="46">
        <f>J86</f>
        <v>15.028527479931803</v>
      </c>
      <c r="M103" s="58"/>
      <c r="N103" s="58"/>
      <c r="O103" s="58"/>
      <c r="P103" s="58"/>
    </row>
    <row r="104" spans="1:16" s="62" customFormat="1" ht="12" customHeight="1" x14ac:dyDescent="0.25">
      <c r="A104" s="58"/>
      <c r="B104" s="58"/>
      <c r="C104" s="59"/>
      <c r="D104" s="3"/>
      <c r="E104" s="58"/>
      <c r="F104" s="60"/>
      <c r="G104" s="60"/>
      <c r="H104" s="61"/>
      <c r="I104" s="61"/>
      <c r="J104" s="60"/>
      <c r="K104" s="60"/>
      <c r="L104" s="58"/>
      <c r="M104" s="58"/>
      <c r="N104" s="58"/>
      <c r="O104" s="58"/>
      <c r="P104" s="58"/>
    </row>
    <row r="105" spans="1:16" ht="15" x14ac:dyDescent="0.25">
      <c r="A105" s="3"/>
      <c r="B105" s="3"/>
      <c r="C105" s="3"/>
      <c r="D105" s="60"/>
      <c r="E105" s="3"/>
      <c r="F105" s="4"/>
      <c r="G105" s="4"/>
      <c r="H105" s="5"/>
      <c r="I105" s="5"/>
      <c r="J105" s="4"/>
      <c r="K105" s="4"/>
      <c r="L105" s="3"/>
      <c r="M105" s="3"/>
      <c r="N105" s="3"/>
      <c r="O105" s="3"/>
      <c r="P105" s="3"/>
    </row>
    <row r="106" spans="1:16" ht="20.25" customHeight="1" x14ac:dyDescent="0.25">
      <c r="A106" s="3"/>
      <c r="B106" s="3"/>
      <c r="C106" s="3"/>
      <c r="D106" s="4"/>
      <c r="E106" s="3"/>
      <c r="F106" s="4"/>
      <c r="G106" s="4"/>
      <c r="H106" s="5"/>
      <c r="I106" s="5"/>
      <c r="J106" s="4"/>
      <c r="K106" s="4"/>
      <c r="L106" s="3"/>
      <c r="M106" s="3"/>
      <c r="N106" s="3"/>
      <c r="O106" s="3"/>
      <c r="P106" s="3"/>
    </row>
    <row r="107" spans="1:16" ht="9.75" customHeight="1" x14ac:dyDescent="0.25">
      <c r="A107" s="3"/>
      <c r="B107" s="3"/>
      <c r="C107" s="3"/>
      <c r="D107" s="4"/>
      <c r="E107" s="3"/>
      <c r="F107" s="4"/>
      <c r="G107" s="4"/>
      <c r="H107" s="5"/>
      <c r="I107" s="5"/>
      <c r="J107" s="4"/>
      <c r="K107" s="4"/>
      <c r="L107" s="3"/>
      <c r="M107" s="3"/>
      <c r="N107" s="3"/>
      <c r="O107" s="3"/>
      <c r="P107" s="3"/>
    </row>
    <row r="108" spans="1:16" ht="15.6" x14ac:dyDescent="0.25">
      <c r="A108" s="3"/>
      <c r="B108" s="3"/>
      <c r="C108" s="3"/>
      <c r="D108" s="4"/>
      <c r="E108" s="3"/>
      <c r="F108" s="4"/>
      <c r="G108" s="46"/>
      <c r="H108" s="5"/>
      <c r="I108" s="5"/>
      <c r="J108" s="4"/>
      <c r="K108" s="4"/>
      <c r="L108" s="3"/>
      <c r="M108" s="3"/>
      <c r="N108" s="3"/>
      <c r="O108" s="3"/>
      <c r="P108" s="3"/>
    </row>
    <row r="109" spans="1:16" ht="15.6" x14ac:dyDescent="0.25">
      <c r="A109" s="3"/>
      <c r="B109" s="3"/>
      <c r="C109" s="3"/>
      <c r="D109" s="4"/>
      <c r="E109" s="3"/>
      <c r="F109" s="4"/>
      <c r="G109" s="46">
        <f>((G103*F25*F25)/(F24*F24))+G102</f>
        <v>0.19619581571319308</v>
      </c>
      <c r="H109" s="4" t="s">
        <v>59</v>
      </c>
      <c r="I109" s="4" t="s">
        <v>60</v>
      </c>
      <c r="J109" s="46">
        <f>((J103*F25*F25)/(F24*F24))+J102</f>
        <v>-2.6678991885409457E-2</v>
      </c>
      <c r="M109" s="3"/>
      <c r="N109" s="3"/>
      <c r="O109" s="3"/>
      <c r="P109" s="3"/>
    </row>
    <row r="110" spans="1:16" ht="15" x14ac:dyDescent="0.25">
      <c r="A110" s="3"/>
      <c r="B110" s="3"/>
      <c r="C110" s="3"/>
      <c r="D110" s="4"/>
      <c r="E110" s="3"/>
      <c r="F110" s="4"/>
      <c r="G110" s="4"/>
      <c r="H110" s="5"/>
      <c r="I110" s="5"/>
      <c r="J110" s="4"/>
      <c r="K110" s="4"/>
      <c r="L110" s="3"/>
      <c r="M110" s="3"/>
      <c r="N110" s="3"/>
      <c r="O110" s="3"/>
      <c r="P110" s="3"/>
    </row>
    <row r="111" spans="1:16" ht="15" x14ac:dyDescent="0.25">
      <c r="A111" s="3"/>
      <c r="B111" s="3"/>
      <c r="C111" s="3"/>
      <c r="D111" s="4"/>
      <c r="E111" s="3"/>
      <c r="F111" s="21"/>
      <c r="G111" s="4"/>
      <c r="H111" s="5"/>
      <c r="I111" s="5"/>
      <c r="J111" s="4"/>
      <c r="K111" s="4"/>
      <c r="L111" s="3"/>
      <c r="M111" s="3"/>
      <c r="N111" s="3"/>
      <c r="O111" s="3"/>
      <c r="P111" s="3"/>
    </row>
    <row r="112" spans="1:16" ht="18.600000000000001" x14ac:dyDescent="0.4">
      <c r="A112" s="3"/>
      <c r="B112" s="3"/>
      <c r="C112" s="3"/>
      <c r="D112" s="4"/>
      <c r="E112" s="3"/>
      <c r="F112" s="21" t="s">
        <v>90</v>
      </c>
      <c r="G112" s="46">
        <f>SQRT(G109*G109+J109*J109)</f>
        <v>0.1980014310841893</v>
      </c>
      <c r="H112" s="5"/>
      <c r="I112" s="5"/>
      <c r="J112" s="4"/>
      <c r="K112" s="4"/>
      <c r="L112" s="3"/>
      <c r="M112" s="3"/>
      <c r="N112" s="3"/>
      <c r="O112" s="3"/>
      <c r="P112" s="3"/>
    </row>
    <row r="113" spans="1:16" ht="15.6" x14ac:dyDescent="0.25">
      <c r="A113" s="3"/>
      <c r="B113" s="3"/>
      <c r="C113" s="3"/>
      <c r="D113" s="4"/>
      <c r="E113" s="3"/>
      <c r="F113" s="4"/>
      <c r="G113" s="46"/>
      <c r="H113" s="5"/>
      <c r="I113" s="5"/>
      <c r="J113" s="4"/>
      <c r="K113" s="4"/>
      <c r="L113" s="3"/>
      <c r="M113" s="3"/>
      <c r="N113" s="3"/>
      <c r="O113" s="3"/>
      <c r="P113" s="3"/>
    </row>
    <row r="114" spans="1:16" ht="15" x14ac:dyDescent="0.25">
      <c r="A114" s="3"/>
      <c r="B114" s="3" t="s">
        <v>91</v>
      </c>
      <c r="C114" s="3"/>
      <c r="D114" s="4"/>
      <c r="E114" s="3"/>
      <c r="F114" s="4"/>
      <c r="G114" s="4"/>
      <c r="H114" s="5"/>
      <c r="I114" s="5"/>
      <c r="J114" s="4"/>
      <c r="K114" s="4"/>
      <c r="L114" s="3"/>
      <c r="M114" s="3"/>
      <c r="N114" s="3"/>
      <c r="O114" s="3"/>
      <c r="P114" s="3"/>
    </row>
    <row r="115" spans="1:16" ht="15" x14ac:dyDescent="0.25">
      <c r="A115" s="3"/>
      <c r="B115" s="3"/>
      <c r="C115" s="3"/>
      <c r="D115" s="4"/>
      <c r="E115" s="3"/>
      <c r="F115" s="4"/>
      <c r="G115" s="4"/>
      <c r="H115" s="5"/>
      <c r="I115" s="5"/>
      <c r="J115" s="4"/>
      <c r="K115" s="4"/>
      <c r="L115" s="3"/>
      <c r="M115" s="3"/>
      <c r="N115" s="3"/>
      <c r="O115" s="3"/>
      <c r="P115" s="3"/>
    </row>
    <row r="116" spans="1:16" ht="15" x14ac:dyDescent="0.25">
      <c r="A116" s="3"/>
      <c r="B116" s="3"/>
      <c r="C116" s="3"/>
      <c r="D116" s="3"/>
      <c r="E116" s="3"/>
      <c r="F116" s="88"/>
      <c r="G116" s="88"/>
      <c r="H116" s="89"/>
      <c r="I116" s="5"/>
      <c r="J116" s="4"/>
      <c r="K116" s="4"/>
      <c r="L116" s="3"/>
      <c r="M116" s="3"/>
      <c r="N116" s="3"/>
      <c r="O116" s="3"/>
      <c r="P116" s="3"/>
    </row>
    <row r="117" spans="1:16" ht="15.6" x14ac:dyDescent="0.3">
      <c r="A117" s="3"/>
      <c r="B117" s="3"/>
      <c r="C117" s="3"/>
      <c r="D117" s="4"/>
      <c r="E117" s="3"/>
      <c r="F117" s="90">
        <f>(F28)/(SQRT(3)*G112)*1.1</f>
        <v>1.2829913251254292</v>
      </c>
      <c r="G117" s="91" t="s">
        <v>92</v>
      </c>
      <c r="H117" s="89"/>
      <c r="I117" s="5"/>
      <c r="J117" s="4"/>
      <c r="K117" s="4"/>
      <c r="L117" s="3"/>
      <c r="M117" s="3"/>
      <c r="N117" s="3"/>
      <c r="O117" s="3"/>
      <c r="P117" s="3"/>
    </row>
    <row r="118" spans="1:16" ht="15" x14ac:dyDescent="0.25">
      <c r="A118" s="3"/>
      <c r="B118" s="3"/>
      <c r="C118" s="3"/>
      <c r="D118" s="4"/>
      <c r="E118" s="3"/>
      <c r="F118" s="92"/>
      <c r="G118" s="92"/>
      <c r="H118" s="89"/>
      <c r="I118" s="5"/>
      <c r="J118" s="4"/>
      <c r="K118" s="4"/>
      <c r="L118" s="3"/>
      <c r="M118" s="3"/>
      <c r="N118" s="3"/>
      <c r="O118" s="3"/>
      <c r="P118" s="3"/>
    </row>
    <row r="119" spans="1:16" ht="15" x14ac:dyDescent="0.25">
      <c r="A119" s="3"/>
      <c r="B119" s="3"/>
      <c r="C119" s="3"/>
      <c r="D119" s="4"/>
      <c r="E119" s="3"/>
      <c r="F119" s="4"/>
      <c r="G119" s="4"/>
      <c r="H119" s="5"/>
      <c r="I119" s="5"/>
      <c r="J119" s="4"/>
      <c r="K119" s="4"/>
      <c r="L119" s="3"/>
      <c r="M119" s="3"/>
      <c r="N119" s="3"/>
      <c r="O119" s="3"/>
      <c r="P119" s="3"/>
    </row>
    <row r="120" spans="1:16" ht="15" x14ac:dyDescent="0.25">
      <c r="A120" s="3"/>
      <c r="B120" s="3"/>
      <c r="C120" s="3"/>
      <c r="D120" s="4"/>
      <c r="E120" s="3"/>
      <c r="F120" s="4"/>
      <c r="G120" s="4"/>
      <c r="H120" s="5"/>
      <c r="I120" s="5"/>
      <c r="J120" s="4"/>
      <c r="K120" s="4"/>
      <c r="L120" s="3"/>
      <c r="M120" s="3"/>
      <c r="N120" s="3"/>
      <c r="O120" s="3"/>
      <c r="P120" s="3"/>
    </row>
    <row r="121" spans="1:16" ht="15" x14ac:dyDescent="0.25">
      <c r="A121" s="3"/>
      <c r="B121" s="3"/>
      <c r="C121" s="3"/>
      <c r="D121" s="21"/>
      <c r="E121" s="3"/>
      <c r="F121" s="4"/>
      <c r="G121" s="4"/>
      <c r="H121" s="5"/>
      <c r="I121" s="5"/>
      <c r="J121" s="4"/>
      <c r="K121" s="4"/>
      <c r="L121" s="3"/>
      <c r="M121" s="3"/>
      <c r="N121" s="3"/>
      <c r="O121" s="3"/>
      <c r="P121" s="3"/>
    </row>
    <row r="122" spans="1:16" s="95" customFormat="1" ht="15.6" x14ac:dyDescent="0.25">
      <c r="A122" s="93"/>
      <c r="B122" s="94"/>
      <c r="D122" s="93"/>
      <c r="E122" s="3"/>
      <c r="F122" s="93"/>
      <c r="G122" s="4"/>
      <c r="H122" s="5"/>
      <c r="I122" s="5"/>
      <c r="J122" s="4"/>
      <c r="K122" s="4"/>
      <c r="L122" s="3"/>
      <c r="M122" s="96"/>
      <c r="N122" s="96"/>
      <c r="O122" s="96"/>
    </row>
    <row r="123" spans="1:16" ht="15.6" x14ac:dyDescent="0.25">
      <c r="A123" s="93"/>
      <c r="B123" s="94"/>
      <c r="C123" s="3"/>
      <c r="D123" s="4"/>
      <c r="E123" s="4"/>
      <c r="F123" s="4"/>
      <c r="G123" s="4"/>
      <c r="H123" s="5"/>
      <c r="I123" s="5"/>
      <c r="J123" s="4"/>
      <c r="K123" s="4"/>
      <c r="L123" s="3"/>
      <c r="M123" s="3"/>
      <c r="N123" s="3"/>
      <c r="O123" s="3"/>
      <c r="P123" s="3"/>
    </row>
    <row r="124" spans="1:16" ht="15.6" x14ac:dyDescent="0.25">
      <c r="A124" s="93"/>
      <c r="B124" s="94"/>
      <c r="C124" s="96"/>
      <c r="D124" s="4"/>
      <c r="E124" s="3"/>
      <c r="F124" s="4"/>
      <c r="G124" s="4"/>
      <c r="H124" s="5"/>
      <c r="I124" s="5"/>
      <c r="J124" s="4"/>
      <c r="K124" s="4"/>
      <c r="L124" s="3"/>
      <c r="M124" s="3"/>
      <c r="N124" s="3"/>
      <c r="O124" s="3"/>
      <c r="P124" s="3"/>
    </row>
    <row r="125" spans="1:16" ht="15.6" x14ac:dyDescent="0.25">
      <c r="A125" s="93"/>
      <c r="B125" s="94"/>
      <c r="C125" s="96"/>
      <c r="D125" s="21"/>
      <c r="E125" s="3"/>
      <c r="F125" s="4"/>
      <c r="G125" s="61"/>
      <c r="H125" s="60"/>
      <c r="I125" s="60"/>
      <c r="J125" s="3"/>
      <c r="K125" s="3"/>
      <c r="L125" s="3"/>
      <c r="M125" s="3"/>
      <c r="N125" s="3"/>
      <c r="O125" s="3"/>
    </row>
    <row r="126" spans="1:16" ht="15.6" x14ac:dyDescent="0.25">
      <c r="A126" s="93"/>
      <c r="B126" s="94"/>
      <c r="C126" s="96"/>
      <c r="D126" s="93"/>
      <c r="E126" s="3"/>
      <c r="F126" s="3"/>
      <c r="G126" s="4"/>
      <c r="H126" s="5"/>
      <c r="I126" s="5"/>
      <c r="J126" s="4"/>
      <c r="K126" s="4"/>
      <c r="L126" s="3"/>
      <c r="M126" s="3"/>
      <c r="N126" s="3"/>
      <c r="O126" s="3"/>
      <c r="P126" s="3"/>
    </row>
    <row r="127" spans="1:16" ht="15.6" x14ac:dyDescent="0.25">
      <c r="A127" s="93"/>
      <c r="B127" s="94"/>
      <c r="C127" s="96"/>
      <c r="D127" s="93"/>
      <c r="E127" s="3"/>
      <c r="F127" s="93"/>
      <c r="G127" s="4"/>
      <c r="H127" s="5"/>
      <c r="I127" s="5"/>
      <c r="J127" s="4"/>
      <c r="K127" s="4"/>
      <c r="L127" s="3"/>
      <c r="M127" s="3"/>
      <c r="N127" s="3"/>
      <c r="O127" s="3"/>
      <c r="P127" s="3"/>
    </row>
    <row r="128" spans="1:16" ht="15.6" x14ac:dyDescent="0.25">
      <c r="A128" s="93"/>
      <c r="B128" s="94"/>
      <c r="C128" s="96"/>
      <c r="D128" s="93"/>
      <c r="E128" s="3"/>
      <c r="F128" s="93"/>
      <c r="G128" s="4"/>
      <c r="H128" s="5"/>
      <c r="I128" s="5"/>
      <c r="J128" s="4"/>
      <c r="K128" s="4"/>
      <c r="L128" s="3"/>
      <c r="M128" s="3"/>
      <c r="N128" s="3"/>
      <c r="O128" s="3"/>
      <c r="P128" s="3"/>
    </row>
    <row r="129" spans="1:16" ht="15" x14ac:dyDescent="0.25">
      <c r="A129" s="3"/>
      <c r="B129" s="3"/>
      <c r="C129" s="3"/>
      <c r="D129" s="4"/>
      <c r="E129" s="3"/>
      <c r="F129" s="4"/>
      <c r="G129" s="4"/>
      <c r="H129" s="5"/>
      <c r="I129" s="5"/>
      <c r="J129" s="4"/>
      <c r="K129" s="4"/>
      <c r="L129" s="3"/>
      <c r="M129" s="3"/>
      <c r="N129" s="3"/>
      <c r="O129" s="3"/>
      <c r="P129" s="3"/>
    </row>
    <row r="130" spans="1:16" ht="15" x14ac:dyDescent="0.25">
      <c r="A130" s="3"/>
      <c r="B130" s="3"/>
      <c r="C130" s="3"/>
      <c r="D130" s="4"/>
      <c r="E130" s="3"/>
      <c r="F130" s="4"/>
      <c r="G130" s="4"/>
      <c r="H130" s="5"/>
      <c r="I130" s="5"/>
      <c r="J130" s="4"/>
      <c r="K130" s="4"/>
      <c r="L130" s="3"/>
      <c r="M130" s="3"/>
      <c r="N130" s="3"/>
      <c r="O130" s="3"/>
      <c r="P130" s="3"/>
    </row>
    <row r="131" spans="1:16" ht="17.399999999999999" x14ac:dyDescent="0.3">
      <c r="A131" s="97"/>
      <c r="B131" s="97"/>
      <c r="C131" s="97"/>
      <c r="D131" s="98"/>
      <c r="E131" s="97"/>
      <c r="F131" s="4"/>
      <c r="G131" s="98"/>
      <c r="H131" s="99"/>
      <c r="I131" s="99"/>
      <c r="J131" s="98"/>
      <c r="K131" s="98"/>
      <c r="L131" s="97"/>
      <c r="M131" s="97"/>
      <c r="N131" s="97"/>
      <c r="O131" s="97"/>
      <c r="P131" s="3"/>
    </row>
    <row r="132" spans="1:16" ht="17.399999999999999" x14ac:dyDescent="0.3">
      <c r="A132" s="97"/>
      <c r="B132" s="97"/>
      <c r="C132" s="100"/>
      <c r="D132" s="100"/>
      <c r="E132" s="97"/>
      <c r="F132" s="98"/>
      <c r="G132" s="98"/>
      <c r="H132" s="99"/>
      <c r="I132" s="99"/>
      <c r="J132" s="98"/>
      <c r="K132" s="98"/>
      <c r="L132" s="97"/>
      <c r="M132" s="97"/>
      <c r="N132" s="97"/>
      <c r="O132" s="97"/>
      <c r="P132" s="3"/>
    </row>
    <row r="133" spans="1:16" ht="17.399999999999999" x14ac:dyDescent="0.3">
      <c r="A133" s="97"/>
      <c r="B133" s="97"/>
      <c r="C133" s="97"/>
      <c r="D133" s="98"/>
      <c r="E133" s="97"/>
      <c r="F133" s="98"/>
      <c r="G133" s="98"/>
      <c r="H133" s="99"/>
      <c r="I133" s="99"/>
      <c r="J133" s="98"/>
      <c r="K133" s="98"/>
      <c r="L133" s="97"/>
      <c r="M133" s="97"/>
      <c r="N133" s="97"/>
      <c r="O133" s="97"/>
      <c r="P133" s="3"/>
    </row>
    <row r="157" spans="1:16" ht="15.6" x14ac:dyDescent="0.3">
      <c r="A157" s="3"/>
      <c r="B157" s="3"/>
      <c r="C157" s="101"/>
      <c r="D157" s="4"/>
      <c r="E157" s="3"/>
      <c r="F157" s="3"/>
      <c r="G157" s="4"/>
      <c r="H157" s="5"/>
      <c r="I157" s="5"/>
      <c r="J157" s="4"/>
      <c r="K157" s="4"/>
      <c r="L157" s="3"/>
      <c r="M157" s="3"/>
      <c r="N157" s="3"/>
      <c r="O157" s="3"/>
      <c r="P157" s="3"/>
    </row>
    <row r="158" spans="1:16" ht="15" x14ac:dyDescent="0.25">
      <c r="A158" s="3"/>
      <c r="B158" s="3"/>
      <c r="C158" s="3"/>
      <c r="D158" s="4"/>
      <c r="E158" s="3"/>
      <c r="F158" s="4"/>
      <c r="G158" s="4"/>
      <c r="H158" s="5"/>
      <c r="I158" s="5"/>
      <c r="J158" s="4"/>
      <c r="K158" s="4"/>
      <c r="L158" s="3"/>
      <c r="M158" s="3"/>
      <c r="N158" s="3"/>
      <c r="O158" s="3"/>
      <c r="P158" s="3"/>
    </row>
    <row r="159" spans="1:16" ht="15" x14ac:dyDescent="0.25">
      <c r="A159" s="3"/>
      <c r="B159" s="3"/>
      <c r="C159" s="3"/>
      <c r="D159" s="4"/>
      <c r="E159" s="3"/>
      <c r="F159" s="4"/>
      <c r="G159" s="4"/>
      <c r="H159" s="5"/>
      <c r="I159" s="5"/>
      <c r="J159" s="4"/>
      <c r="K159" s="4"/>
      <c r="L159" s="3"/>
      <c r="M159" s="3"/>
      <c r="N159" s="3"/>
      <c r="O159" s="3"/>
      <c r="P159" s="3"/>
    </row>
    <row r="160" spans="1:16" ht="15" x14ac:dyDescent="0.25">
      <c r="F160" s="4"/>
    </row>
  </sheetData>
  <mergeCells count="31">
    <mergeCell ref="W3:AR3"/>
    <mergeCell ref="D5:F5"/>
    <mergeCell ref="G5:H5"/>
    <mergeCell ref="M5:N5"/>
    <mergeCell ref="Q5:R5"/>
    <mergeCell ref="A23:E23"/>
    <mergeCell ref="A24:E24"/>
    <mergeCell ref="A16:E16"/>
    <mergeCell ref="A1:S1"/>
    <mergeCell ref="A2:P2"/>
    <mergeCell ref="M6:N6"/>
    <mergeCell ref="B13:G13"/>
    <mergeCell ref="A14:E14"/>
    <mergeCell ref="A15:E15"/>
    <mergeCell ref="L15:N15"/>
    <mergeCell ref="A17:E17"/>
    <mergeCell ref="A18:E18"/>
    <mergeCell ref="A19:E19"/>
    <mergeCell ref="A20:E20"/>
    <mergeCell ref="A21:E21"/>
    <mergeCell ref="A25:E25"/>
    <mergeCell ref="A26:E26"/>
    <mergeCell ref="A27:E27"/>
    <mergeCell ref="A29:E29"/>
    <mergeCell ref="J29:O29"/>
    <mergeCell ref="A28:E28"/>
    <mergeCell ref="J30:J31"/>
    <mergeCell ref="K30:K31"/>
    <mergeCell ref="L30:N30"/>
    <mergeCell ref="O30:O31"/>
    <mergeCell ref="L24:N24"/>
  </mergeCells>
  <dataValidations count="2">
    <dataValidation type="list" showInputMessage="1" showErrorMessage="1"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L6 JH6 TD6 ACZ6 AMV6 AWR6 BGN6 BQJ6 CAF6 CKB6 CTX6 DDT6 DNP6 DXL6 EHH6 ERD6 FAZ6 FKV6 FUR6 GEN6 GOJ6 GYF6 HIB6 HRX6 IBT6 ILP6 IVL6 JFH6 JPD6 JYZ6 KIV6 KSR6 LCN6 LMJ6 LWF6 MGB6 MPX6 MZT6 NJP6 NTL6 ODH6 OND6 OWZ6 PGV6 PQR6 QAN6 QKJ6 QUF6 REB6 RNX6 RXT6 SHP6 SRL6 TBH6 TLD6 TUZ6 UEV6 UOR6 UYN6 VIJ6 VSF6 WCB6 WLX6 WVT6 L65542 JH65542 TD65542 ACZ65542 AMV65542 AWR65542 BGN65542 BQJ65542 CAF65542 CKB65542 CTX65542 DDT65542 DNP65542 DXL65542 EHH65542 ERD65542 FAZ65542 FKV65542 FUR65542 GEN65542 GOJ65542 GYF65542 HIB65542 HRX65542 IBT65542 ILP65542 IVL65542 JFH65542 JPD65542 JYZ65542 KIV65542 KSR65542 LCN65542 LMJ65542 LWF65542 MGB65542 MPX65542 MZT65542 NJP65542 NTL65542 ODH65542 OND65542 OWZ65542 PGV65542 PQR65542 QAN65542 QKJ65542 QUF65542 REB65542 RNX65542 RXT65542 SHP65542 SRL65542 TBH65542 TLD65542 TUZ65542 UEV65542 UOR65542 UYN65542 VIJ65542 VSF65542 WCB65542 WLX65542 WVT65542 L131078 JH131078 TD131078 ACZ131078 AMV131078 AWR131078 BGN131078 BQJ131078 CAF131078 CKB131078 CTX131078 DDT131078 DNP131078 DXL131078 EHH131078 ERD131078 FAZ131078 FKV131078 FUR131078 GEN131078 GOJ131078 GYF131078 HIB131078 HRX131078 IBT131078 ILP131078 IVL131078 JFH131078 JPD131078 JYZ131078 KIV131078 KSR131078 LCN131078 LMJ131078 LWF131078 MGB131078 MPX131078 MZT131078 NJP131078 NTL131078 ODH131078 OND131078 OWZ131078 PGV131078 PQR131078 QAN131078 QKJ131078 QUF131078 REB131078 RNX131078 RXT131078 SHP131078 SRL131078 TBH131078 TLD131078 TUZ131078 UEV131078 UOR131078 UYN131078 VIJ131078 VSF131078 WCB131078 WLX131078 WVT131078 L196614 JH196614 TD196614 ACZ196614 AMV196614 AWR196614 BGN196614 BQJ196614 CAF196614 CKB196614 CTX196614 DDT196614 DNP196614 DXL196614 EHH196614 ERD196614 FAZ196614 FKV196614 FUR196614 GEN196614 GOJ196614 GYF196614 HIB196614 HRX196614 IBT196614 ILP196614 IVL196614 JFH196614 JPD196614 JYZ196614 KIV196614 KSR196614 LCN196614 LMJ196614 LWF196614 MGB196614 MPX196614 MZT196614 NJP196614 NTL196614 ODH196614 OND196614 OWZ196614 PGV196614 PQR196614 QAN196614 QKJ196614 QUF196614 REB196614 RNX196614 RXT196614 SHP196614 SRL196614 TBH196614 TLD196614 TUZ196614 UEV196614 UOR196614 UYN196614 VIJ196614 VSF196614 WCB196614 WLX196614 WVT196614 L262150 JH262150 TD262150 ACZ262150 AMV262150 AWR262150 BGN262150 BQJ262150 CAF262150 CKB262150 CTX262150 DDT262150 DNP262150 DXL262150 EHH262150 ERD262150 FAZ262150 FKV262150 FUR262150 GEN262150 GOJ262150 GYF262150 HIB262150 HRX262150 IBT262150 ILP262150 IVL262150 JFH262150 JPD262150 JYZ262150 KIV262150 KSR262150 LCN262150 LMJ262150 LWF262150 MGB262150 MPX262150 MZT262150 NJP262150 NTL262150 ODH262150 OND262150 OWZ262150 PGV262150 PQR262150 QAN262150 QKJ262150 QUF262150 REB262150 RNX262150 RXT262150 SHP262150 SRL262150 TBH262150 TLD262150 TUZ262150 UEV262150 UOR262150 UYN262150 VIJ262150 VSF262150 WCB262150 WLX262150 WVT262150 L327686 JH327686 TD327686 ACZ327686 AMV327686 AWR327686 BGN327686 BQJ327686 CAF327686 CKB327686 CTX327686 DDT327686 DNP327686 DXL327686 EHH327686 ERD327686 FAZ327686 FKV327686 FUR327686 GEN327686 GOJ327686 GYF327686 HIB327686 HRX327686 IBT327686 ILP327686 IVL327686 JFH327686 JPD327686 JYZ327686 KIV327686 KSR327686 LCN327686 LMJ327686 LWF327686 MGB327686 MPX327686 MZT327686 NJP327686 NTL327686 ODH327686 OND327686 OWZ327686 PGV327686 PQR327686 QAN327686 QKJ327686 QUF327686 REB327686 RNX327686 RXT327686 SHP327686 SRL327686 TBH327686 TLD327686 TUZ327686 UEV327686 UOR327686 UYN327686 VIJ327686 VSF327686 WCB327686 WLX327686 WVT327686 L393222 JH393222 TD393222 ACZ393222 AMV393222 AWR393222 BGN393222 BQJ393222 CAF393222 CKB393222 CTX393222 DDT393222 DNP393222 DXL393222 EHH393222 ERD393222 FAZ393222 FKV393222 FUR393222 GEN393222 GOJ393222 GYF393222 HIB393222 HRX393222 IBT393222 ILP393222 IVL393222 JFH393222 JPD393222 JYZ393222 KIV393222 KSR393222 LCN393222 LMJ393222 LWF393222 MGB393222 MPX393222 MZT393222 NJP393222 NTL393222 ODH393222 OND393222 OWZ393222 PGV393222 PQR393222 QAN393222 QKJ393222 QUF393222 REB393222 RNX393222 RXT393222 SHP393222 SRL393222 TBH393222 TLD393222 TUZ393222 UEV393222 UOR393222 UYN393222 VIJ393222 VSF393222 WCB393222 WLX393222 WVT393222 L458758 JH458758 TD458758 ACZ458758 AMV458758 AWR458758 BGN458758 BQJ458758 CAF458758 CKB458758 CTX458758 DDT458758 DNP458758 DXL458758 EHH458758 ERD458758 FAZ458758 FKV458758 FUR458758 GEN458758 GOJ458758 GYF458758 HIB458758 HRX458758 IBT458758 ILP458758 IVL458758 JFH458758 JPD458758 JYZ458758 KIV458758 KSR458758 LCN458758 LMJ458758 LWF458758 MGB458758 MPX458758 MZT458758 NJP458758 NTL458758 ODH458758 OND458758 OWZ458758 PGV458758 PQR458758 QAN458758 QKJ458758 QUF458758 REB458758 RNX458758 RXT458758 SHP458758 SRL458758 TBH458758 TLD458758 TUZ458758 UEV458758 UOR458758 UYN458758 VIJ458758 VSF458758 WCB458758 WLX458758 WVT458758 L524294 JH524294 TD524294 ACZ524294 AMV524294 AWR524294 BGN524294 BQJ524294 CAF524294 CKB524294 CTX524294 DDT524294 DNP524294 DXL524294 EHH524294 ERD524294 FAZ524294 FKV524294 FUR524294 GEN524294 GOJ524294 GYF524294 HIB524294 HRX524294 IBT524294 ILP524294 IVL524294 JFH524294 JPD524294 JYZ524294 KIV524294 KSR524294 LCN524294 LMJ524294 LWF524294 MGB524294 MPX524294 MZT524294 NJP524294 NTL524294 ODH524294 OND524294 OWZ524294 PGV524294 PQR524294 QAN524294 QKJ524294 QUF524294 REB524294 RNX524294 RXT524294 SHP524294 SRL524294 TBH524294 TLD524294 TUZ524294 UEV524294 UOR524294 UYN524294 VIJ524294 VSF524294 WCB524294 WLX524294 WVT524294 L589830 JH589830 TD589830 ACZ589830 AMV589830 AWR589830 BGN589830 BQJ589830 CAF589830 CKB589830 CTX589830 DDT589830 DNP589830 DXL589830 EHH589830 ERD589830 FAZ589830 FKV589830 FUR589830 GEN589830 GOJ589830 GYF589830 HIB589830 HRX589830 IBT589830 ILP589830 IVL589830 JFH589830 JPD589830 JYZ589830 KIV589830 KSR589830 LCN589830 LMJ589830 LWF589830 MGB589830 MPX589830 MZT589830 NJP589830 NTL589830 ODH589830 OND589830 OWZ589830 PGV589830 PQR589830 QAN589830 QKJ589830 QUF589830 REB589830 RNX589830 RXT589830 SHP589830 SRL589830 TBH589830 TLD589830 TUZ589830 UEV589830 UOR589830 UYN589830 VIJ589830 VSF589830 WCB589830 WLX589830 WVT589830 L655366 JH655366 TD655366 ACZ655366 AMV655366 AWR655366 BGN655366 BQJ655366 CAF655366 CKB655366 CTX655366 DDT655366 DNP655366 DXL655366 EHH655366 ERD655366 FAZ655366 FKV655366 FUR655366 GEN655366 GOJ655366 GYF655366 HIB655366 HRX655366 IBT655366 ILP655366 IVL655366 JFH655366 JPD655366 JYZ655366 KIV655366 KSR655366 LCN655366 LMJ655366 LWF655366 MGB655366 MPX655366 MZT655366 NJP655366 NTL655366 ODH655366 OND655366 OWZ655366 PGV655366 PQR655366 QAN655366 QKJ655366 QUF655366 REB655366 RNX655366 RXT655366 SHP655366 SRL655366 TBH655366 TLD655366 TUZ655366 UEV655366 UOR655366 UYN655366 VIJ655366 VSF655366 WCB655366 WLX655366 WVT655366 L720902 JH720902 TD720902 ACZ720902 AMV720902 AWR720902 BGN720902 BQJ720902 CAF720902 CKB720902 CTX720902 DDT720902 DNP720902 DXL720902 EHH720902 ERD720902 FAZ720902 FKV720902 FUR720902 GEN720902 GOJ720902 GYF720902 HIB720902 HRX720902 IBT720902 ILP720902 IVL720902 JFH720902 JPD720902 JYZ720902 KIV720902 KSR720902 LCN720902 LMJ720902 LWF720902 MGB720902 MPX720902 MZT720902 NJP720902 NTL720902 ODH720902 OND720902 OWZ720902 PGV720902 PQR720902 QAN720902 QKJ720902 QUF720902 REB720902 RNX720902 RXT720902 SHP720902 SRL720902 TBH720902 TLD720902 TUZ720902 UEV720902 UOR720902 UYN720902 VIJ720902 VSF720902 WCB720902 WLX720902 WVT720902 L786438 JH786438 TD786438 ACZ786438 AMV786438 AWR786438 BGN786438 BQJ786438 CAF786438 CKB786438 CTX786438 DDT786438 DNP786438 DXL786438 EHH786438 ERD786438 FAZ786438 FKV786438 FUR786438 GEN786438 GOJ786438 GYF786438 HIB786438 HRX786438 IBT786438 ILP786438 IVL786438 JFH786438 JPD786438 JYZ786438 KIV786438 KSR786438 LCN786438 LMJ786438 LWF786438 MGB786438 MPX786438 MZT786438 NJP786438 NTL786438 ODH786438 OND786438 OWZ786438 PGV786438 PQR786438 QAN786438 QKJ786438 QUF786438 REB786438 RNX786438 RXT786438 SHP786438 SRL786438 TBH786438 TLD786438 TUZ786438 UEV786438 UOR786438 UYN786438 VIJ786438 VSF786438 WCB786438 WLX786438 WVT786438 L851974 JH851974 TD851974 ACZ851974 AMV851974 AWR851974 BGN851974 BQJ851974 CAF851974 CKB851974 CTX851974 DDT851974 DNP851974 DXL851974 EHH851974 ERD851974 FAZ851974 FKV851974 FUR851974 GEN851974 GOJ851974 GYF851974 HIB851974 HRX851974 IBT851974 ILP851974 IVL851974 JFH851974 JPD851974 JYZ851974 KIV851974 KSR851974 LCN851974 LMJ851974 LWF851974 MGB851974 MPX851974 MZT851974 NJP851974 NTL851974 ODH851974 OND851974 OWZ851974 PGV851974 PQR851974 QAN851974 QKJ851974 QUF851974 REB851974 RNX851974 RXT851974 SHP851974 SRL851974 TBH851974 TLD851974 TUZ851974 UEV851974 UOR851974 UYN851974 VIJ851974 VSF851974 WCB851974 WLX851974 WVT851974 L917510 JH917510 TD917510 ACZ917510 AMV917510 AWR917510 BGN917510 BQJ917510 CAF917510 CKB917510 CTX917510 DDT917510 DNP917510 DXL917510 EHH917510 ERD917510 FAZ917510 FKV917510 FUR917510 GEN917510 GOJ917510 GYF917510 HIB917510 HRX917510 IBT917510 ILP917510 IVL917510 JFH917510 JPD917510 JYZ917510 KIV917510 KSR917510 LCN917510 LMJ917510 LWF917510 MGB917510 MPX917510 MZT917510 NJP917510 NTL917510 ODH917510 OND917510 OWZ917510 PGV917510 PQR917510 QAN917510 QKJ917510 QUF917510 REB917510 RNX917510 RXT917510 SHP917510 SRL917510 TBH917510 TLD917510 TUZ917510 UEV917510 UOR917510 UYN917510 VIJ917510 VSF917510 WCB917510 WLX917510 WVT917510 L983046 JH983046 TD983046 ACZ983046 AMV983046 AWR983046 BGN983046 BQJ983046 CAF983046 CKB983046 CTX983046 DDT983046 DNP983046 DXL983046 EHH983046 ERD983046 FAZ983046 FKV983046 FUR983046 GEN983046 GOJ983046 GYF983046 HIB983046 HRX983046 IBT983046 ILP983046 IVL983046 JFH983046 JPD983046 JYZ983046 KIV983046 KSR983046 LCN983046 LMJ983046 LWF983046 MGB983046 MPX983046 MZT983046 NJP983046 NTL983046 ODH983046 OND983046 OWZ983046 PGV983046 PQR983046 QAN983046 QKJ983046 QUF983046 REB983046 RNX983046 RXT983046 SHP983046 SRL983046 TBH983046 TLD983046 TUZ983046 UEV983046 UOR983046 UYN983046 VIJ983046 VSF983046 WCB983046 WLX983046 WVT983046" xr:uid="{00000000-0002-0000-0000-000000000000}">
      <formula1>KESİT</formula1>
    </dataValidation>
    <dataValidation type="custom" allowBlank="1" showInputMessage="1" showErrorMessage="1" sqref="V19 JR19 TN19 ADJ19 ANF19 AXB19 BGX19 BQT19 CAP19 CKL19 CUH19 DED19 DNZ19 DXV19 EHR19 ERN19 FBJ19 FLF19 FVB19 GEX19 GOT19 GYP19 HIL19 HSH19 ICD19 ILZ19 IVV19 JFR19 JPN19 JZJ19 KJF19 KTB19 LCX19 LMT19 LWP19 MGL19 MQH19 NAD19 NJZ19 NTV19 ODR19 ONN19 OXJ19 PHF19 PRB19 QAX19 QKT19 QUP19 REL19 ROH19 RYD19 SHZ19 SRV19 TBR19 TLN19 TVJ19 UFF19 UPB19 UYX19 VIT19 VSP19 WCL19 WMH19 WWD19 V65555 JR65555 TN65555 ADJ65555 ANF65555 AXB65555 BGX65555 BQT65555 CAP65555 CKL65555 CUH65555 DED65555 DNZ65555 DXV65555 EHR65555 ERN65555 FBJ65555 FLF65555 FVB65555 GEX65555 GOT65555 GYP65555 HIL65555 HSH65555 ICD65555 ILZ65555 IVV65555 JFR65555 JPN65555 JZJ65555 KJF65555 KTB65555 LCX65555 LMT65555 LWP65555 MGL65555 MQH65555 NAD65555 NJZ65555 NTV65555 ODR65555 ONN65555 OXJ65555 PHF65555 PRB65555 QAX65555 QKT65555 QUP65555 REL65555 ROH65555 RYD65555 SHZ65555 SRV65555 TBR65555 TLN65555 TVJ65555 UFF65555 UPB65555 UYX65555 VIT65555 VSP65555 WCL65555 WMH65555 WWD65555 V131091 JR131091 TN131091 ADJ131091 ANF131091 AXB131091 BGX131091 BQT131091 CAP131091 CKL131091 CUH131091 DED131091 DNZ131091 DXV131091 EHR131091 ERN131091 FBJ131091 FLF131091 FVB131091 GEX131091 GOT131091 GYP131091 HIL131091 HSH131091 ICD131091 ILZ131091 IVV131091 JFR131091 JPN131091 JZJ131091 KJF131091 KTB131091 LCX131091 LMT131091 LWP131091 MGL131091 MQH131091 NAD131091 NJZ131091 NTV131091 ODR131091 ONN131091 OXJ131091 PHF131091 PRB131091 QAX131091 QKT131091 QUP131091 REL131091 ROH131091 RYD131091 SHZ131091 SRV131091 TBR131091 TLN131091 TVJ131091 UFF131091 UPB131091 UYX131091 VIT131091 VSP131091 WCL131091 WMH131091 WWD131091 V196627 JR196627 TN196627 ADJ196627 ANF196627 AXB196627 BGX196627 BQT196627 CAP196627 CKL196627 CUH196627 DED196627 DNZ196627 DXV196627 EHR196627 ERN196627 FBJ196627 FLF196627 FVB196627 GEX196627 GOT196627 GYP196627 HIL196627 HSH196627 ICD196627 ILZ196627 IVV196627 JFR196627 JPN196627 JZJ196627 KJF196627 KTB196627 LCX196627 LMT196627 LWP196627 MGL196627 MQH196627 NAD196627 NJZ196627 NTV196627 ODR196627 ONN196627 OXJ196627 PHF196627 PRB196627 QAX196627 QKT196627 QUP196627 REL196627 ROH196627 RYD196627 SHZ196627 SRV196627 TBR196627 TLN196627 TVJ196627 UFF196627 UPB196627 UYX196627 VIT196627 VSP196627 WCL196627 WMH196627 WWD196627 V262163 JR262163 TN262163 ADJ262163 ANF262163 AXB262163 BGX262163 BQT262163 CAP262163 CKL262163 CUH262163 DED262163 DNZ262163 DXV262163 EHR262163 ERN262163 FBJ262163 FLF262163 FVB262163 GEX262163 GOT262163 GYP262163 HIL262163 HSH262163 ICD262163 ILZ262163 IVV262163 JFR262163 JPN262163 JZJ262163 KJF262163 KTB262163 LCX262163 LMT262163 LWP262163 MGL262163 MQH262163 NAD262163 NJZ262163 NTV262163 ODR262163 ONN262163 OXJ262163 PHF262163 PRB262163 QAX262163 QKT262163 QUP262163 REL262163 ROH262163 RYD262163 SHZ262163 SRV262163 TBR262163 TLN262163 TVJ262163 UFF262163 UPB262163 UYX262163 VIT262163 VSP262163 WCL262163 WMH262163 WWD262163 V327699 JR327699 TN327699 ADJ327699 ANF327699 AXB327699 BGX327699 BQT327699 CAP327699 CKL327699 CUH327699 DED327699 DNZ327699 DXV327699 EHR327699 ERN327699 FBJ327699 FLF327699 FVB327699 GEX327699 GOT327699 GYP327699 HIL327699 HSH327699 ICD327699 ILZ327699 IVV327699 JFR327699 JPN327699 JZJ327699 KJF327699 KTB327699 LCX327699 LMT327699 LWP327699 MGL327699 MQH327699 NAD327699 NJZ327699 NTV327699 ODR327699 ONN327699 OXJ327699 PHF327699 PRB327699 QAX327699 QKT327699 QUP327699 REL327699 ROH327699 RYD327699 SHZ327699 SRV327699 TBR327699 TLN327699 TVJ327699 UFF327699 UPB327699 UYX327699 VIT327699 VSP327699 WCL327699 WMH327699 WWD327699 V393235 JR393235 TN393235 ADJ393235 ANF393235 AXB393235 BGX393235 BQT393235 CAP393235 CKL393235 CUH393235 DED393235 DNZ393235 DXV393235 EHR393235 ERN393235 FBJ393235 FLF393235 FVB393235 GEX393235 GOT393235 GYP393235 HIL393235 HSH393235 ICD393235 ILZ393235 IVV393235 JFR393235 JPN393235 JZJ393235 KJF393235 KTB393235 LCX393235 LMT393235 LWP393235 MGL393235 MQH393235 NAD393235 NJZ393235 NTV393235 ODR393235 ONN393235 OXJ393235 PHF393235 PRB393235 QAX393235 QKT393235 QUP393235 REL393235 ROH393235 RYD393235 SHZ393235 SRV393235 TBR393235 TLN393235 TVJ393235 UFF393235 UPB393235 UYX393235 VIT393235 VSP393235 WCL393235 WMH393235 WWD393235 V458771 JR458771 TN458771 ADJ458771 ANF458771 AXB458771 BGX458771 BQT458771 CAP458771 CKL458771 CUH458771 DED458771 DNZ458771 DXV458771 EHR458771 ERN458771 FBJ458771 FLF458771 FVB458771 GEX458771 GOT458771 GYP458771 HIL458771 HSH458771 ICD458771 ILZ458771 IVV458771 JFR458771 JPN458771 JZJ458771 KJF458771 KTB458771 LCX458771 LMT458771 LWP458771 MGL458771 MQH458771 NAD458771 NJZ458771 NTV458771 ODR458771 ONN458771 OXJ458771 PHF458771 PRB458771 QAX458771 QKT458771 QUP458771 REL458771 ROH458771 RYD458771 SHZ458771 SRV458771 TBR458771 TLN458771 TVJ458771 UFF458771 UPB458771 UYX458771 VIT458771 VSP458771 WCL458771 WMH458771 WWD458771 V524307 JR524307 TN524307 ADJ524307 ANF524307 AXB524307 BGX524307 BQT524307 CAP524307 CKL524307 CUH524307 DED524307 DNZ524307 DXV524307 EHR524307 ERN524307 FBJ524307 FLF524307 FVB524307 GEX524307 GOT524307 GYP524307 HIL524307 HSH524307 ICD524307 ILZ524307 IVV524307 JFR524307 JPN524307 JZJ524307 KJF524307 KTB524307 LCX524307 LMT524307 LWP524307 MGL524307 MQH524307 NAD524307 NJZ524307 NTV524307 ODR524307 ONN524307 OXJ524307 PHF524307 PRB524307 QAX524307 QKT524307 QUP524307 REL524307 ROH524307 RYD524307 SHZ524307 SRV524307 TBR524307 TLN524307 TVJ524307 UFF524307 UPB524307 UYX524307 VIT524307 VSP524307 WCL524307 WMH524307 WWD524307 V589843 JR589843 TN589843 ADJ589843 ANF589843 AXB589843 BGX589843 BQT589843 CAP589843 CKL589843 CUH589843 DED589843 DNZ589843 DXV589843 EHR589843 ERN589843 FBJ589843 FLF589843 FVB589843 GEX589843 GOT589843 GYP589843 HIL589843 HSH589843 ICD589843 ILZ589843 IVV589843 JFR589843 JPN589843 JZJ589843 KJF589843 KTB589843 LCX589843 LMT589843 LWP589843 MGL589843 MQH589843 NAD589843 NJZ589843 NTV589843 ODR589843 ONN589843 OXJ589843 PHF589843 PRB589843 QAX589843 QKT589843 QUP589843 REL589843 ROH589843 RYD589843 SHZ589843 SRV589843 TBR589843 TLN589843 TVJ589843 UFF589843 UPB589843 UYX589843 VIT589843 VSP589843 WCL589843 WMH589843 WWD589843 V655379 JR655379 TN655379 ADJ655379 ANF655379 AXB655379 BGX655379 BQT655379 CAP655379 CKL655379 CUH655379 DED655379 DNZ655379 DXV655379 EHR655379 ERN655379 FBJ655379 FLF655379 FVB655379 GEX655379 GOT655379 GYP655379 HIL655379 HSH655379 ICD655379 ILZ655379 IVV655379 JFR655379 JPN655379 JZJ655379 KJF655379 KTB655379 LCX655379 LMT655379 LWP655379 MGL655379 MQH655379 NAD655379 NJZ655379 NTV655379 ODR655379 ONN655379 OXJ655379 PHF655379 PRB655379 QAX655379 QKT655379 QUP655379 REL655379 ROH655379 RYD655379 SHZ655379 SRV655379 TBR655379 TLN655379 TVJ655379 UFF655379 UPB655379 UYX655379 VIT655379 VSP655379 WCL655379 WMH655379 WWD655379 V720915 JR720915 TN720915 ADJ720915 ANF720915 AXB720915 BGX720915 BQT720915 CAP720915 CKL720915 CUH720915 DED720915 DNZ720915 DXV720915 EHR720915 ERN720915 FBJ720915 FLF720915 FVB720915 GEX720915 GOT720915 GYP720915 HIL720915 HSH720915 ICD720915 ILZ720915 IVV720915 JFR720915 JPN720915 JZJ720915 KJF720915 KTB720915 LCX720915 LMT720915 LWP720915 MGL720915 MQH720915 NAD720915 NJZ720915 NTV720915 ODR720915 ONN720915 OXJ720915 PHF720915 PRB720915 QAX720915 QKT720915 QUP720915 REL720915 ROH720915 RYD720915 SHZ720915 SRV720915 TBR720915 TLN720915 TVJ720915 UFF720915 UPB720915 UYX720915 VIT720915 VSP720915 WCL720915 WMH720915 WWD720915 V786451 JR786451 TN786451 ADJ786451 ANF786451 AXB786451 BGX786451 BQT786451 CAP786451 CKL786451 CUH786451 DED786451 DNZ786451 DXV786451 EHR786451 ERN786451 FBJ786451 FLF786451 FVB786451 GEX786451 GOT786451 GYP786451 HIL786451 HSH786451 ICD786451 ILZ786451 IVV786451 JFR786451 JPN786451 JZJ786451 KJF786451 KTB786451 LCX786451 LMT786451 LWP786451 MGL786451 MQH786451 NAD786451 NJZ786451 NTV786451 ODR786451 ONN786451 OXJ786451 PHF786451 PRB786451 QAX786451 QKT786451 QUP786451 REL786451 ROH786451 RYD786451 SHZ786451 SRV786451 TBR786451 TLN786451 TVJ786451 UFF786451 UPB786451 UYX786451 VIT786451 VSP786451 WCL786451 WMH786451 WWD786451 V851987 JR851987 TN851987 ADJ851987 ANF851987 AXB851987 BGX851987 BQT851987 CAP851987 CKL851987 CUH851987 DED851987 DNZ851987 DXV851987 EHR851987 ERN851987 FBJ851987 FLF851987 FVB851987 GEX851987 GOT851987 GYP851987 HIL851987 HSH851987 ICD851987 ILZ851987 IVV851987 JFR851987 JPN851987 JZJ851987 KJF851987 KTB851987 LCX851987 LMT851987 LWP851987 MGL851987 MQH851987 NAD851987 NJZ851987 NTV851987 ODR851987 ONN851987 OXJ851987 PHF851987 PRB851987 QAX851987 QKT851987 QUP851987 REL851987 ROH851987 RYD851987 SHZ851987 SRV851987 TBR851987 TLN851987 TVJ851987 UFF851987 UPB851987 UYX851987 VIT851987 VSP851987 WCL851987 WMH851987 WWD851987 V917523 JR917523 TN917523 ADJ917523 ANF917523 AXB917523 BGX917523 BQT917523 CAP917523 CKL917523 CUH917523 DED917523 DNZ917523 DXV917523 EHR917523 ERN917523 FBJ917523 FLF917523 FVB917523 GEX917523 GOT917523 GYP917523 HIL917523 HSH917523 ICD917523 ILZ917523 IVV917523 JFR917523 JPN917523 JZJ917523 KJF917523 KTB917523 LCX917523 LMT917523 LWP917523 MGL917523 MQH917523 NAD917523 NJZ917523 NTV917523 ODR917523 ONN917523 OXJ917523 PHF917523 PRB917523 QAX917523 QKT917523 QUP917523 REL917523 ROH917523 RYD917523 SHZ917523 SRV917523 TBR917523 TLN917523 TVJ917523 UFF917523 UPB917523 UYX917523 VIT917523 VSP917523 WCL917523 WMH917523 WWD917523 V983059 JR983059 TN983059 ADJ983059 ANF983059 AXB983059 BGX983059 BQT983059 CAP983059 CKL983059 CUH983059 DED983059 DNZ983059 DXV983059 EHR983059 ERN983059 FBJ983059 FLF983059 FVB983059 GEX983059 GOT983059 GYP983059 HIL983059 HSH983059 ICD983059 ILZ983059 IVV983059 JFR983059 JPN983059 JZJ983059 KJF983059 KTB983059 LCX983059 LMT983059 LWP983059 MGL983059 MQH983059 NAD983059 NJZ983059 NTV983059 ODR983059 ONN983059 OXJ983059 PHF983059 PRB983059 QAX983059 QKT983059 QUP983059 REL983059 ROH983059 RYD983059 SHZ983059 SRV983059 TBR983059 TLN983059 TVJ983059 UFF983059 UPB983059 UYX983059 VIT983059 VSP983059 WCL983059 WMH983059 WWD983059" xr:uid="{00000000-0002-0000-0000-000001000000}">
      <formula1>KESİT</formula1>
    </dataValidation>
  </dataValidations>
  <pageMargins left="1.299212598425197" right="0.70866141732283472" top="0.74803149606299213" bottom="0.74803149606299213" header="0.31496062992125984" footer="0.31496062992125984"/>
  <pageSetup paperSize="9" scale="34" fitToHeight="0" orientation="portrait" r:id="rId1"/>
  <headerFooter alignWithMargins="0"/>
  <rowBreaks count="1" manualBreakCount="1">
    <brk id="85" max="18" man="1"/>
  </rowBreaks>
  <drawing r:id="rId2"/>
  <legacyDrawing r:id="rId3"/>
  <oleObjects>
    <mc:AlternateContent xmlns:mc="http://schemas.openxmlformats.org/markup-compatibility/2006">
      <mc:Choice Requires="x14">
        <oleObject progId="Equation.3" shapeId="1025" r:id="rId4">
          <objectPr defaultSize="0" autoPict="0" r:id="rId5">
            <anchor moveWithCells="1" sizeWithCells="1">
              <from>
                <xdr:col>2</xdr:col>
                <xdr:colOff>579120</xdr:colOff>
                <xdr:row>66</xdr:row>
                <xdr:rowOff>22860</xdr:rowOff>
              </from>
              <to>
                <xdr:col>6</xdr:col>
                <xdr:colOff>106680</xdr:colOff>
                <xdr:row>67</xdr:row>
                <xdr:rowOff>0</xdr:rowOff>
              </to>
            </anchor>
          </objectPr>
        </oleObject>
      </mc:Choice>
      <mc:Fallback>
        <oleObject progId="Equation.3" shapeId="1025" r:id="rId4"/>
      </mc:Fallback>
    </mc:AlternateContent>
    <mc:AlternateContent xmlns:mc="http://schemas.openxmlformats.org/markup-compatibility/2006">
      <mc:Choice Requires="x14">
        <oleObject progId="Equation.3" shapeId="1026" r:id="rId6">
          <objectPr defaultSize="0" autoPict="0" r:id="rId7">
            <anchor moveWithCells="1" sizeWithCells="1">
              <from>
                <xdr:col>1</xdr:col>
                <xdr:colOff>502920</xdr:colOff>
                <xdr:row>74</xdr:row>
                <xdr:rowOff>45720</xdr:rowOff>
              </from>
              <to>
                <xdr:col>5</xdr:col>
                <xdr:colOff>754380</xdr:colOff>
                <xdr:row>75</xdr:row>
                <xdr:rowOff>45720</xdr:rowOff>
              </to>
            </anchor>
          </objectPr>
        </oleObject>
      </mc:Choice>
      <mc:Fallback>
        <oleObject progId="Equation.3" shapeId="1026" r:id="rId6"/>
      </mc:Fallback>
    </mc:AlternateContent>
    <mc:AlternateContent xmlns:mc="http://schemas.openxmlformats.org/markup-compatibility/2006">
      <mc:Choice Requires="x14">
        <oleObject progId="Equation.3" shapeId="1027" r:id="rId8">
          <objectPr defaultSize="0" autoPict="0" r:id="rId7">
            <anchor moveWithCells="1" sizeWithCells="1">
              <from>
                <xdr:col>2</xdr:col>
                <xdr:colOff>182880</xdr:colOff>
                <xdr:row>75</xdr:row>
                <xdr:rowOff>45720</xdr:rowOff>
              </from>
              <to>
                <xdr:col>5</xdr:col>
                <xdr:colOff>952500</xdr:colOff>
                <xdr:row>75</xdr:row>
                <xdr:rowOff>83820</xdr:rowOff>
              </to>
            </anchor>
          </objectPr>
        </oleObject>
      </mc:Choice>
      <mc:Fallback>
        <oleObject progId="Equation.3" shapeId="1027" r:id="rId8"/>
      </mc:Fallback>
    </mc:AlternateContent>
    <mc:AlternateContent xmlns:mc="http://schemas.openxmlformats.org/markup-compatibility/2006">
      <mc:Choice Requires="x14">
        <oleObject progId="Equation.3" shapeId="1028" r:id="rId9">
          <objectPr defaultSize="0" autoPict="0" r:id="rId10">
            <anchor moveWithCells="1" sizeWithCells="1">
              <from>
                <xdr:col>4</xdr:col>
                <xdr:colOff>220980</xdr:colOff>
                <xdr:row>105</xdr:row>
                <xdr:rowOff>60960</xdr:rowOff>
              </from>
              <to>
                <xdr:col>5</xdr:col>
                <xdr:colOff>914400</xdr:colOff>
                <xdr:row>107</xdr:row>
                <xdr:rowOff>7620</xdr:rowOff>
              </to>
            </anchor>
          </objectPr>
        </oleObject>
      </mc:Choice>
      <mc:Fallback>
        <oleObject progId="Equation.3" shapeId="1028" r:id="rId9"/>
      </mc:Fallback>
    </mc:AlternateContent>
    <mc:AlternateContent xmlns:mc="http://schemas.openxmlformats.org/markup-compatibility/2006">
      <mc:Choice Requires="x14">
        <oleObject progId="Equation.3" shapeId="1029" r:id="rId11">
          <objectPr defaultSize="0" autoPict="0" r:id="rId12">
            <anchor moveWithCells="1" sizeWithCells="1">
              <from>
                <xdr:col>1</xdr:col>
                <xdr:colOff>0</xdr:colOff>
                <xdr:row>102</xdr:row>
                <xdr:rowOff>114300</xdr:rowOff>
              </from>
              <to>
                <xdr:col>2</xdr:col>
                <xdr:colOff>807720</xdr:colOff>
                <xdr:row>103</xdr:row>
                <xdr:rowOff>121920</xdr:rowOff>
              </to>
            </anchor>
          </objectPr>
        </oleObject>
      </mc:Choice>
      <mc:Fallback>
        <oleObject progId="Equation.3" shapeId="1029" r:id="rId11"/>
      </mc:Fallback>
    </mc:AlternateContent>
    <mc:AlternateContent xmlns:mc="http://schemas.openxmlformats.org/markup-compatibility/2006">
      <mc:Choice Requires="x14">
        <oleObject progId="Equation.3" shapeId="1030" r:id="rId13">
          <objectPr defaultSize="0" autoPict="0" r:id="rId14">
            <anchor moveWithCells="1" sizeWithCells="1">
              <from>
                <xdr:col>3</xdr:col>
                <xdr:colOff>861060</xdr:colOff>
                <xdr:row>107</xdr:row>
                <xdr:rowOff>144780</xdr:rowOff>
              </from>
              <to>
                <xdr:col>5</xdr:col>
                <xdr:colOff>914400</xdr:colOff>
                <xdr:row>110</xdr:row>
                <xdr:rowOff>144780</xdr:rowOff>
              </to>
            </anchor>
          </objectPr>
        </oleObject>
      </mc:Choice>
      <mc:Fallback>
        <oleObject progId="Equation.3" shapeId="1030" r:id="rId13"/>
      </mc:Fallback>
    </mc:AlternateContent>
    <mc:AlternateContent xmlns:mc="http://schemas.openxmlformats.org/markup-compatibility/2006">
      <mc:Choice Requires="x14">
        <oleObject progId="Equation.3" shapeId="1031" r:id="rId15">
          <objectPr defaultSize="0" autoPict="0" r:id="rId16">
            <anchor moveWithCells="1" sizeWithCells="1">
              <from>
                <xdr:col>3</xdr:col>
                <xdr:colOff>807720</xdr:colOff>
                <xdr:row>116</xdr:row>
                <xdr:rowOff>220980</xdr:rowOff>
              </from>
              <to>
                <xdr:col>5</xdr:col>
                <xdr:colOff>7620</xdr:colOff>
                <xdr:row>119</xdr:row>
                <xdr:rowOff>160020</xdr:rowOff>
              </to>
            </anchor>
          </objectPr>
        </oleObject>
      </mc:Choice>
      <mc:Fallback>
        <oleObject progId="Equation.3" shapeId="1031" r:id="rId15"/>
      </mc:Fallback>
    </mc:AlternateContent>
    <mc:AlternateContent xmlns:mc="http://schemas.openxmlformats.org/markup-compatibility/2006">
      <mc:Choice Requires="x14">
        <oleObject progId="Equation.3" shapeId="1032" r:id="rId17">
          <objectPr defaultSize="0" autoPict="0" r:id="rId12">
            <anchor moveWithCells="1" sizeWithCells="1">
              <from>
                <xdr:col>0</xdr:col>
                <xdr:colOff>0</xdr:colOff>
                <xdr:row>102</xdr:row>
                <xdr:rowOff>114300</xdr:rowOff>
              </from>
              <to>
                <xdr:col>2</xdr:col>
                <xdr:colOff>0</xdr:colOff>
                <xdr:row>103</xdr:row>
                <xdr:rowOff>121920</xdr:rowOff>
              </to>
            </anchor>
          </objectPr>
        </oleObject>
      </mc:Choice>
      <mc:Fallback>
        <oleObject progId="Equation.3" shapeId="1032" r:id="rId17"/>
      </mc:Fallback>
    </mc:AlternateContent>
    <mc:AlternateContent xmlns:mc="http://schemas.openxmlformats.org/markup-compatibility/2006">
      <mc:Choice Requires="x14">
        <oleObject progId="Equation.3" shapeId="1033" r:id="rId18">
          <objectPr defaultSize="0" autoPict="0" r:id="rId19">
            <anchor moveWithCells="1">
              <from>
                <xdr:col>3</xdr:col>
                <xdr:colOff>998220</xdr:colOff>
                <xdr:row>76</xdr:row>
                <xdr:rowOff>106680</xdr:rowOff>
              </from>
              <to>
                <xdr:col>5</xdr:col>
                <xdr:colOff>784860</xdr:colOff>
                <xdr:row>77</xdr:row>
                <xdr:rowOff>7620</xdr:rowOff>
              </to>
            </anchor>
          </objectPr>
        </oleObject>
      </mc:Choice>
      <mc:Fallback>
        <oleObject progId="Equation.3" shapeId="1033" r:id="rId18"/>
      </mc:Fallback>
    </mc:AlternateContent>
    <mc:AlternateContent xmlns:mc="http://schemas.openxmlformats.org/markup-compatibility/2006">
      <mc:Choice Requires="x14">
        <oleObject progId="Equation.3" shapeId="1034" r:id="rId20">
          <objectPr defaultSize="0" autoPict="0" r:id="rId21">
            <anchor moveWithCells="1">
              <from>
                <xdr:col>2</xdr:col>
                <xdr:colOff>419100</xdr:colOff>
                <xdr:row>30</xdr:row>
                <xdr:rowOff>274320</xdr:rowOff>
              </from>
              <to>
                <xdr:col>4</xdr:col>
                <xdr:colOff>0</xdr:colOff>
                <xdr:row>34</xdr:row>
                <xdr:rowOff>68580</xdr:rowOff>
              </to>
            </anchor>
          </objectPr>
        </oleObject>
      </mc:Choice>
      <mc:Fallback>
        <oleObject progId="Equation.3" shapeId="1034" r:id="rId20"/>
      </mc:Fallback>
    </mc:AlternateContent>
    <mc:AlternateContent xmlns:mc="http://schemas.openxmlformats.org/markup-compatibility/2006">
      <mc:Choice Requires="x14">
        <oleObject progId="Equation.3" shapeId="1035" r:id="rId22">
          <objectPr defaultSize="0" autoPict="0" r:id="rId23">
            <anchor moveWithCells="1">
              <from>
                <xdr:col>2</xdr:col>
                <xdr:colOff>1181100</xdr:colOff>
                <xdr:row>40</xdr:row>
                <xdr:rowOff>45720</xdr:rowOff>
              </from>
              <to>
                <xdr:col>5</xdr:col>
                <xdr:colOff>0</xdr:colOff>
                <xdr:row>43</xdr:row>
                <xdr:rowOff>45720</xdr:rowOff>
              </to>
            </anchor>
          </objectPr>
        </oleObject>
      </mc:Choice>
      <mc:Fallback>
        <oleObject progId="Equation.3" shapeId="1035" r:id="rId22"/>
      </mc:Fallback>
    </mc:AlternateContent>
    <mc:AlternateContent xmlns:mc="http://schemas.openxmlformats.org/markup-compatibility/2006">
      <mc:Choice Requires="x14">
        <oleObject progId="Equation.3" shapeId="1036" r:id="rId24">
          <objectPr defaultSize="0" autoPict="0" r:id="rId25">
            <anchor moveWithCells="1">
              <from>
                <xdr:col>2</xdr:col>
                <xdr:colOff>876300</xdr:colOff>
                <xdr:row>44</xdr:row>
                <xdr:rowOff>38100</xdr:rowOff>
              </from>
              <to>
                <xdr:col>5</xdr:col>
                <xdr:colOff>0</xdr:colOff>
                <xdr:row>46</xdr:row>
                <xdr:rowOff>251460</xdr:rowOff>
              </to>
            </anchor>
          </objectPr>
        </oleObject>
      </mc:Choice>
      <mc:Fallback>
        <oleObject progId="Equation.3" shapeId="1036" r:id="rId24"/>
      </mc:Fallback>
    </mc:AlternateContent>
    <mc:AlternateContent xmlns:mc="http://schemas.openxmlformats.org/markup-compatibility/2006">
      <mc:Choice Requires="x14">
        <oleObject progId="Equation.3" shapeId="1037" r:id="rId26">
          <objectPr defaultSize="0" autoPict="0" r:id="rId27">
            <anchor moveWithCells="1">
              <from>
                <xdr:col>2</xdr:col>
                <xdr:colOff>1066800</xdr:colOff>
                <xdr:row>47</xdr:row>
                <xdr:rowOff>228600</xdr:rowOff>
              </from>
              <to>
                <xdr:col>5</xdr:col>
                <xdr:colOff>0</xdr:colOff>
                <xdr:row>49</xdr:row>
                <xdr:rowOff>99060</xdr:rowOff>
              </to>
            </anchor>
          </objectPr>
        </oleObject>
      </mc:Choice>
      <mc:Fallback>
        <oleObject progId="Equation.3" shapeId="1037" r:id="rId26"/>
      </mc:Fallback>
    </mc:AlternateContent>
    <mc:AlternateContent xmlns:mc="http://schemas.openxmlformats.org/markup-compatibility/2006">
      <mc:Choice Requires="x14">
        <oleObject progId="Equation.3" shapeId="1038" r:id="rId28">
          <objectPr defaultSize="0" autoPict="0" r:id="rId29">
            <anchor moveWithCells="1">
              <from>
                <xdr:col>2</xdr:col>
                <xdr:colOff>838200</xdr:colOff>
                <xdr:row>55</xdr:row>
                <xdr:rowOff>0</xdr:rowOff>
              </from>
              <to>
                <xdr:col>4</xdr:col>
                <xdr:colOff>670560</xdr:colOff>
                <xdr:row>58</xdr:row>
                <xdr:rowOff>38100</xdr:rowOff>
              </to>
            </anchor>
          </objectPr>
        </oleObject>
      </mc:Choice>
      <mc:Fallback>
        <oleObject progId="Equation.3" shapeId="1038" r:id="rId28"/>
      </mc:Fallback>
    </mc:AlternateContent>
    <mc:AlternateContent xmlns:mc="http://schemas.openxmlformats.org/markup-compatibility/2006">
      <mc:Choice Requires="x14">
        <oleObject progId="Equation.3" shapeId="1039" r:id="rId30">
          <objectPr defaultSize="0" autoPict="0" r:id="rId31">
            <anchor moveWithCells="1">
              <from>
                <xdr:col>3</xdr:col>
                <xdr:colOff>784860</xdr:colOff>
                <xdr:row>66</xdr:row>
                <xdr:rowOff>60960</xdr:rowOff>
              </from>
              <to>
                <xdr:col>5</xdr:col>
                <xdr:colOff>891540</xdr:colOff>
                <xdr:row>67</xdr:row>
                <xdr:rowOff>0</xdr:rowOff>
              </to>
            </anchor>
          </objectPr>
        </oleObject>
      </mc:Choice>
      <mc:Fallback>
        <oleObject progId="Equation.3" shapeId="1039" r:id="rId30"/>
      </mc:Fallback>
    </mc:AlternateContent>
    <mc:AlternateContent xmlns:mc="http://schemas.openxmlformats.org/markup-compatibility/2006">
      <mc:Choice Requires="x14">
        <oleObject progId="Equation.3" shapeId="1040" r:id="rId32">
          <objectPr defaultSize="0" autoPict="0" r:id="rId33">
            <anchor moveWithCells="1">
              <from>
                <xdr:col>3</xdr:col>
                <xdr:colOff>754380</xdr:colOff>
                <xdr:row>70</xdr:row>
                <xdr:rowOff>76200</xdr:rowOff>
              </from>
              <to>
                <xdr:col>5</xdr:col>
                <xdr:colOff>838200</xdr:colOff>
                <xdr:row>71</xdr:row>
                <xdr:rowOff>0</xdr:rowOff>
              </to>
            </anchor>
          </objectPr>
        </oleObject>
      </mc:Choice>
      <mc:Fallback>
        <oleObject progId="Equation.3" shapeId="1040" r:id="rId32"/>
      </mc:Fallback>
    </mc:AlternateContent>
    <mc:AlternateContent xmlns:mc="http://schemas.openxmlformats.org/markup-compatibility/2006">
      <mc:Choice Requires="x14">
        <oleObject progId="Equation.3" shapeId="1041" r:id="rId34">
          <objectPr defaultSize="0" autoPict="0" r:id="rId35">
            <anchor moveWithCells="1">
              <from>
                <xdr:col>2</xdr:col>
                <xdr:colOff>114300</xdr:colOff>
                <xdr:row>88</xdr:row>
                <xdr:rowOff>83820</xdr:rowOff>
              </from>
              <to>
                <xdr:col>3</xdr:col>
                <xdr:colOff>220980</xdr:colOff>
                <xdr:row>90</xdr:row>
                <xdr:rowOff>106680</xdr:rowOff>
              </to>
            </anchor>
          </objectPr>
        </oleObject>
      </mc:Choice>
      <mc:Fallback>
        <oleObject progId="Equation.3" shapeId="1041" r:id="rId34"/>
      </mc:Fallback>
    </mc:AlternateContent>
    <mc:AlternateContent xmlns:mc="http://schemas.openxmlformats.org/markup-compatibility/2006">
      <mc:Choice Requires="x14">
        <oleObject progId="Equation.3" shapeId="1042" r:id="rId36">
          <objectPr defaultSize="0" autoPict="0" r:id="rId37">
            <anchor moveWithCells="1">
              <from>
                <xdr:col>3</xdr:col>
                <xdr:colOff>60960</xdr:colOff>
                <xdr:row>95</xdr:row>
                <xdr:rowOff>114300</xdr:rowOff>
              </from>
              <to>
                <xdr:col>5</xdr:col>
                <xdr:colOff>891540</xdr:colOff>
                <xdr:row>96</xdr:row>
                <xdr:rowOff>0</xdr:rowOff>
              </to>
            </anchor>
          </objectPr>
        </oleObject>
      </mc:Choice>
      <mc:Fallback>
        <oleObject progId="Equation.3" shapeId="1042" r:id="rId36"/>
      </mc:Fallback>
    </mc:AlternateContent>
    <mc:AlternateContent xmlns:mc="http://schemas.openxmlformats.org/markup-compatibility/2006">
      <mc:Choice Requires="x14">
        <oleObject progId="Equation.3" shapeId="1043" r:id="rId38">
          <objectPr defaultSize="0" autoPict="0" r:id="rId39">
            <anchor moveWithCells="1">
              <from>
                <xdr:col>3</xdr:col>
                <xdr:colOff>716280</xdr:colOff>
                <xdr:row>97</xdr:row>
                <xdr:rowOff>83820</xdr:rowOff>
              </from>
              <to>
                <xdr:col>5</xdr:col>
                <xdr:colOff>891540</xdr:colOff>
                <xdr:row>98</xdr:row>
                <xdr:rowOff>0</xdr:rowOff>
              </to>
            </anchor>
          </objectPr>
        </oleObject>
      </mc:Choice>
      <mc:Fallback>
        <oleObject progId="Equation.3" shapeId="1043" r:id="rId38"/>
      </mc:Fallback>
    </mc:AlternateContent>
    <mc:AlternateContent xmlns:mc="http://schemas.openxmlformats.org/markup-compatibility/2006">
      <mc:Choice Requires="x14">
        <oleObject progId="Equation.3" shapeId="1044" r:id="rId40">
          <objectPr defaultSize="0" autoPict="0" r:id="rId41">
            <anchor moveWithCells="1">
              <from>
                <xdr:col>3</xdr:col>
                <xdr:colOff>533400</xdr:colOff>
                <xdr:row>107</xdr:row>
                <xdr:rowOff>68580</xdr:rowOff>
              </from>
              <to>
                <xdr:col>5</xdr:col>
                <xdr:colOff>891540</xdr:colOff>
                <xdr:row>110</xdr:row>
                <xdr:rowOff>60960</xdr:rowOff>
              </to>
            </anchor>
          </objectPr>
        </oleObject>
      </mc:Choice>
      <mc:Fallback>
        <oleObject progId="Equation.3" shapeId="1044" r:id="rId40"/>
      </mc:Fallback>
    </mc:AlternateContent>
    <mc:AlternateContent xmlns:mc="http://schemas.openxmlformats.org/markup-compatibility/2006">
      <mc:Choice Requires="x14">
        <oleObject progId="Equation.3" shapeId="1045" r:id="rId42">
          <objectPr defaultSize="0" autoPict="0" r:id="rId43">
            <anchor moveWithCells="1">
              <from>
                <xdr:col>3</xdr:col>
                <xdr:colOff>259080</xdr:colOff>
                <xdr:row>115</xdr:row>
                <xdr:rowOff>0</xdr:rowOff>
              </from>
              <to>
                <xdr:col>5</xdr:col>
                <xdr:colOff>38100</xdr:colOff>
                <xdr:row>118</xdr:row>
                <xdr:rowOff>0</xdr:rowOff>
              </to>
            </anchor>
          </objectPr>
        </oleObject>
      </mc:Choice>
      <mc:Fallback>
        <oleObject progId="Equation.3" shapeId="1045" r:id="rId42"/>
      </mc:Fallback>
    </mc:AlternateContent>
    <mc:AlternateContent xmlns:mc="http://schemas.openxmlformats.org/markup-compatibility/2006">
      <mc:Choice Requires="x14">
        <oleObject progId="Equation.3" shapeId="1046" r:id="rId44">
          <objectPr defaultSize="0" autoPict="0" r:id="rId45">
            <anchor moveWithCells="1">
              <from>
                <xdr:col>4</xdr:col>
                <xdr:colOff>861060</xdr:colOff>
                <xdr:row>105</xdr:row>
                <xdr:rowOff>30480</xdr:rowOff>
              </from>
              <to>
                <xdr:col>6</xdr:col>
                <xdr:colOff>906780</xdr:colOff>
                <xdr:row>107</xdr:row>
                <xdr:rowOff>22860</xdr:rowOff>
              </to>
            </anchor>
          </objectPr>
        </oleObject>
      </mc:Choice>
      <mc:Fallback>
        <oleObject progId="Equation.3" shapeId="1046" r:id="rId44"/>
      </mc:Fallback>
    </mc:AlternateContent>
    <mc:AlternateContent xmlns:mc="http://schemas.openxmlformats.org/markup-compatibility/2006">
      <mc:Choice Requires="x14">
        <oleObject progId="Equation.3" shapeId="1047" r:id="rId46">
          <objectPr defaultSize="0" autoPict="0" r:id="rId47">
            <anchor moveWithCells="1">
              <from>
                <xdr:col>3</xdr:col>
                <xdr:colOff>861060</xdr:colOff>
                <xdr:row>80</xdr:row>
                <xdr:rowOff>99060</xdr:rowOff>
              </from>
              <to>
                <xdr:col>5</xdr:col>
                <xdr:colOff>716280</xdr:colOff>
                <xdr:row>81</xdr:row>
                <xdr:rowOff>0</xdr:rowOff>
              </to>
            </anchor>
          </objectPr>
        </oleObject>
      </mc:Choice>
      <mc:Fallback>
        <oleObject progId="Equation.3" shapeId="1047" r:id="rId46"/>
      </mc:Fallback>
    </mc:AlternateContent>
    <mc:AlternateContent xmlns:mc="http://schemas.openxmlformats.org/markup-compatibility/2006">
      <mc:Choice Requires="x14">
        <oleObject progId="Equation.3" shapeId="1048" r:id="rId48">
          <objectPr defaultSize="0" autoPict="0" r:id="rId49">
            <anchor moveWithCells="1">
              <from>
                <xdr:col>2</xdr:col>
                <xdr:colOff>1203960</xdr:colOff>
                <xdr:row>50</xdr:row>
                <xdr:rowOff>198120</xdr:rowOff>
              </from>
              <to>
                <xdr:col>4</xdr:col>
                <xdr:colOff>655320</xdr:colOff>
                <xdr:row>54</xdr:row>
                <xdr:rowOff>60960</xdr:rowOff>
              </to>
            </anchor>
          </objectPr>
        </oleObject>
      </mc:Choice>
      <mc:Fallback>
        <oleObject progId="Equation.3" shapeId="1048" r:id="rId48"/>
      </mc:Fallback>
    </mc:AlternateContent>
    <mc:AlternateContent xmlns:mc="http://schemas.openxmlformats.org/markup-compatibility/2006">
      <mc:Choice Requires="x14">
        <oleObject progId="Equation.3" shapeId="1049" r:id="rId50">
          <objectPr defaultSize="0" autoPict="0" r:id="rId51">
            <anchor moveWithCells="1">
              <from>
                <xdr:col>2</xdr:col>
                <xdr:colOff>1074420</xdr:colOff>
                <xdr:row>58</xdr:row>
                <xdr:rowOff>121920</xdr:rowOff>
              </from>
              <to>
                <xdr:col>5</xdr:col>
                <xdr:colOff>0</xdr:colOff>
                <xdr:row>60</xdr:row>
                <xdr:rowOff>99060</xdr:rowOff>
              </to>
            </anchor>
          </objectPr>
        </oleObject>
      </mc:Choice>
      <mc:Fallback>
        <oleObject progId="Equation.3" shapeId="1049" r:id="rId50"/>
      </mc:Fallback>
    </mc:AlternateContent>
    <mc:AlternateContent xmlns:mc="http://schemas.openxmlformats.org/markup-compatibility/2006">
      <mc:Choice Requires="x14">
        <oleObject progId="Equation.3" shapeId="1050" r:id="rId52">
          <objectPr defaultSize="0" autoPict="0" r:id="rId53">
            <anchor moveWithCells="1">
              <from>
                <xdr:col>4</xdr:col>
                <xdr:colOff>114300</xdr:colOff>
                <xdr:row>86</xdr:row>
                <xdr:rowOff>106680</xdr:rowOff>
              </from>
              <to>
                <xdr:col>6</xdr:col>
                <xdr:colOff>91440</xdr:colOff>
                <xdr:row>87</xdr:row>
                <xdr:rowOff>198120</xdr:rowOff>
              </to>
            </anchor>
          </objectPr>
        </oleObject>
      </mc:Choice>
      <mc:Fallback>
        <oleObject progId="Equation.3" shapeId="1050" r:id="rId52"/>
      </mc:Fallback>
    </mc:AlternateContent>
    <mc:AlternateContent xmlns:mc="http://schemas.openxmlformats.org/markup-compatibility/2006">
      <mc:Choice Requires="x14">
        <oleObject progId="Equation.3" shapeId="1051" r:id="rId54">
          <objectPr defaultSize="0" autoPict="0" r:id="rId16">
            <anchor moveWithCells="1" sizeWithCells="1">
              <from>
                <xdr:col>3</xdr:col>
                <xdr:colOff>807720</xdr:colOff>
                <xdr:row>83</xdr:row>
                <xdr:rowOff>0</xdr:rowOff>
              </from>
              <to>
                <xdr:col>5</xdr:col>
                <xdr:colOff>7620</xdr:colOff>
                <xdr:row>85</xdr:row>
                <xdr:rowOff>114300</xdr:rowOff>
              </to>
            </anchor>
          </objectPr>
        </oleObject>
      </mc:Choice>
      <mc:Fallback>
        <oleObject progId="Equation.3" shapeId="1051" r:id="rId5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4</vt:i4>
      </vt:variant>
    </vt:vector>
  </HeadingPairs>
  <TitlesOfParts>
    <vt:vector size="5" baseType="lpstr">
      <vt:lpstr>4 DÜĞÜM KISA DEVRE  P2</vt:lpstr>
      <vt:lpstr>'4 DÜĞÜM KISA DEVRE  P2'!DİRENÇ</vt:lpstr>
      <vt:lpstr>'4 DÜĞÜM KISA DEVRE  P2'!KESİT</vt:lpstr>
      <vt:lpstr>'4 DÜĞÜM KISA DEVRE  P2'!X</vt:lpstr>
      <vt:lpstr>'4 DÜĞÜM KISA DEVRE  P2'!Yazdırma_Alanı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2021-11-09T07:50:07Z</dcterms:modified>
</cp:coreProperties>
</file>