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9192"/>
  </bookViews>
  <sheets>
    <sheet name="4 DÜĞÜM KISA DEVRE  P2" sheetId="2" r:id="rId1"/>
  </sheets>
  <externalReferences>
    <externalReference r:id="rId2"/>
  </externalReferences>
  <definedNames>
    <definedName name="DİRENÇ" localSheetId="0">'4 DÜĞÜM KISA DEVRE  P2'!$Z$14:$Z$26</definedName>
    <definedName name="KESİT" localSheetId="0">'4 DÜĞÜM KISA DEVRE  P2'!$Y$14:$Y$26</definedName>
    <definedName name="KESİT">'[1]3 DÜĞÜM KISA DEVRE'!$Y$14:$Y$26</definedName>
    <definedName name="_xlnm.Print_Area" localSheetId="0">'4 DÜĞÜM KISA DEVRE  P2'!$A$1:$S$122</definedName>
    <definedName name="X" localSheetId="0">'4 DÜĞÜM KISA DEVRE  P2'!$AB$14:$AB$26</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89" i="2" l="1"/>
  <c r="E79" i="2"/>
  <c r="L80" i="2" s="1"/>
  <c r="J81" i="2" s="1"/>
  <c r="E74" i="2"/>
  <c r="L76" i="2" s="1"/>
  <c r="J77" i="2" s="1"/>
  <c r="E69" i="2"/>
  <c r="J70" i="2" s="1"/>
  <c r="G71" i="2" s="1"/>
  <c r="E65" i="2"/>
  <c r="L66" i="2" s="1"/>
  <c r="J67" i="2" s="1"/>
  <c r="F57" i="2"/>
  <c r="E62" i="2" s="1"/>
  <c r="G102" i="2" s="1"/>
  <c r="F53" i="2"/>
  <c r="F46" i="2"/>
  <c r="G50" i="2" s="1"/>
  <c r="F42" i="2"/>
  <c r="J50" i="2" s="1"/>
  <c r="F18" i="2"/>
  <c r="E33" i="2" s="1"/>
  <c r="E36" i="2" s="1"/>
  <c r="F60" i="2" l="1"/>
  <c r="H62" i="2" s="1"/>
  <c r="J102" i="2" s="1"/>
  <c r="L70" i="2"/>
  <c r="J71" i="2" s="1"/>
  <c r="J76" i="2"/>
  <c r="G77" i="2" s="1"/>
  <c r="J80" i="2"/>
  <c r="G81" i="2" s="1"/>
  <c r="J38" i="2"/>
  <c r="E37" i="2"/>
  <c r="G38" i="2" s="1"/>
  <c r="F49" i="2"/>
  <c r="J66" i="2"/>
  <c r="G67" i="2" s="1"/>
  <c r="G86" i="2" l="1"/>
  <c r="G103" i="2" s="1"/>
  <c r="G109" i="2" s="1"/>
  <c r="J86" i="2"/>
  <c r="J103" i="2" s="1"/>
  <c r="J109" i="2" s="1"/>
  <c r="G93" i="2" l="1"/>
  <c r="G96" i="2" s="1"/>
  <c r="C88" i="2"/>
  <c r="D90" i="2" s="1"/>
  <c r="G112" i="2"/>
  <c r="F117" i="2" s="1"/>
  <c r="G98" i="2" l="1"/>
</calcChain>
</file>

<file path=xl/sharedStrings.xml><?xml version="1.0" encoding="utf-8"?>
<sst xmlns="http://schemas.openxmlformats.org/spreadsheetml/2006/main" count="159" uniqueCount="100">
  <si>
    <t xml:space="preserve">154 kV </t>
  </si>
  <si>
    <t>3(1x400)-AL</t>
  </si>
  <si>
    <t>3/0AWG</t>
  </si>
  <si>
    <t>3(1x150)-AL</t>
  </si>
  <si>
    <t>F1</t>
  </si>
  <si>
    <t>F2</t>
  </si>
  <si>
    <r>
      <t>L</t>
    </r>
    <r>
      <rPr>
        <vertAlign val="subscript"/>
        <sz val="12"/>
        <color indexed="8"/>
        <rFont val="Arial Tur"/>
        <charset val="162"/>
      </rPr>
      <t>1</t>
    </r>
    <r>
      <rPr>
        <sz val="12"/>
        <color indexed="8"/>
        <rFont val="Arial Tur"/>
        <charset val="162"/>
      </rPr>
      <t>=</t>
    </r>
  </si>
  <si>
    <r>
      <t>L</t>
    </r>
    <r>
      <rPr>
        <vertAlign val="subscript"/>
        <sz val="12"/>
        <color indexed="8"/>
        <rFont val="Arial Tur"/>
        <charset val="162"/>
      </rPr>
      <t>2</t>
    </r>
    <r>
      <rPr>
        <sz val="12"/>
        <color indexed="8"/>
        <rFont val="Arial Tur"/>
        <charset val="162"/>
      </rPr>
      <t>=</t>
    </r>
  </si>
  <si>
    <r>
      <t>L</t>
    </r>
    <r>
      <rPr>
        <vertAlign val="subscript"/>
        <sz val="12"/>
        <color indexed="8"/>
        <rFont val="Arial Tur"/>
        <charset val="162"/>
      </rPr>
      <t>3</t>
    </r>
    <r>
      <rPr>
        <sz val="12"/>
        <color indexed="8"/>
        <rFont val="Arial Tur"/>
        <charset val="162"/>
      </rPr>
      <t>=</t>
    </r>
  </si>
  <si>
    <t>L4=</t>
  </si>
  <si>
    <t>kVA</t>
  </si>
  <si>
    <t>KESİT</t>
  </si>
  <si>
    <t>R</t>
  </si>
  <si>
    <t>X</t>
  </si>
  <si>
    <r>
      <t>Trafo Gücü………...........................................S</t>
    </r>
    <r>
      <rPr>
        <vertAlign val="subscript"/>
        <sz val="12"/>
        <color indexed="8"/>
        <rFont val="Arial Tur"/>
        <charset val="162"/>
      </rPr>
      <t>rQT</t>
    </r>
    <r>
      <rPr>
        <sz val="12"/>
        <color indexed="8"/>
        <rFont val="Arial Tur"/>
        <charset val="162"/>
      </rPr>
      <t xml:space="preserve"> =</t>
    </r>
  </si>
  <si>
    <t>MVA</t>
  </si>
  <si>
    <r>
      <t>XLPE</t>
    </r>
    <r>
      <rPr>
        <sz val="12"/>
        <color indexed="8"/>
        <rFont val="Arial Tur"/>
        <charset val="162"/>
      </rPr>
      <t xml:space="preserve"> ait R ve X Direnç Değerleri</t>
    </r>
  </si>
  <si>
    <t>Bakır</t>
  </si>
  <si>
    <t>(36 kV)</t>
  </si>
  <si>
    <t>3(1x95)-CU</t>
  </si>
  <si>
    <r>
      <t>Trafo Primer Gerilimi………………………........U</t>
    </r>
    <r>
      <rPr>
        <vertAlign val="subscript"/>
        <sz val="12"/>
        <color indexed="8"/>
        <rFont val="Arial Tur"/>
        <charset val="162"/>
      </rPr>
      <t>nQ</t>
    </r>
    <r>
      <rPr>
        <sz val="12"/>
        <color indexed="8"/>
        <rFont val="Arial Tur"/>
        <charset val="162"/>
      </rPr>
      <t xml:space="preserve">  =</t>
    </r>
  </si>
  <si>
    <t>kV</t>
  </si>
  <si>
    <t>Kesit</t>
  </si>
  <si>
    <t>3(1x50)-CU</t>
  </si>
  <si>
    <r>
      <t>Trafo Sekonder gerilimi……………………….Ur</t>
    </r>
    <r>
      <rPr>
        <vertAlign val="subscript"/>
        <sz val="12"/>
        <color indexed="8"/>
        <rFont val="Arial Tur"/>
        <charset val="162"/>
      </rPr>
      <t>QTLV</t>
    </r>
    <r>
      <rPr>
        <sz val="12"/>
        <color indexed="8"/>
        <rFont val="Arial Tur"/>
        <charset val="162"/>
      </rPr>
      <t>=</t>
    </r>
  </si>
  <si>
    <r>
      <t>mm</t>
    </r>
    <r>
      <rPr>
        <vertAlign val="superscript"/>
        <sz val="12"/>
        <color indexed="8"/>
        <rFont val="Arial Tur"/>
        <charset val="162"/>
      </rPr>
      <t>2</t>
    </r>
  </si>
  <si>
    <t>3(1x150)-CU</t>
  </si>
  <si>
    <t>Bara Kısa Devre Akımı……………………….……..Ik=</t>
  </si>
  <si>
    <t>kA</t>
  </si>
  <si>
    <t>3(1x185)-CU</t>
  </si>
  <si>
    <r>
      <t>Kısa Devre Gücü................................................S</t>
    </r>
    <r>
      <rPr>
        <vertAlign val="subscript"/>
        <sz val="12"/>
        <color indexed="8"/>
        <rFont val="Arial Tur"/>
        <charset val="162"/>
      </rPr>
      <t>k</t>
    </r>
    <r>
      <rPr>
        <sz val="12"/>
        <color indexed="8"/>
        <rFont val="Arial Tur"/>
        <charset val="162"/>
      </rPr>
      <t xml:space="preserve"> =</t>
    </r>
  </si>
  <si>
    <t>3(1x240)-CU</t>
  </si>
  <si>
    <r>
      <t>Bağıl Kısa Devre Gerilimi................................%U</t>
    </r>
    <r>
      <rPr>
        <vertAlign val="subscript"/>
        <sz val="12"/>
        <color indexed="8"/>
        <rFont val="Arial Tur"/>
        <charset val="162"/>
      </rPr>
      <t>k</t>
    </r>
    <r>
      <rPr>
        <sz val="12"/>
        <color indexed="8"/>
        <rFont val="Arial Tur"/>
        <charset val="162"/>
      </rPr>
      <t xml:space="preserve"> =</t>
    </r>
  </si>
  <si>
    <t>3(1x95)-AL</t>
  </si>
  <si>
    <r>
      <t>Bağıl Ohmik Kısa Devre Gerilimi.....................%U</t>
    </r>
    <r>
      <rPr>
        <vertAlign val="subscript"/>
        <sz val="12"/>
        <color indexed="8"/>
        <rFont val="Arial Tur"/>
        <charset val="162"/>
      </rPr>
      <t>r</t>
    </r>
    <r>
      <rPr>
        <sz val="12"/>
        <color indexed="8"/>
        <rFont val="Arial Tur"/>
        <charset val="162"/>
      </rPr>
      <t xml:space="preserve"> =</t>
    </r>
  </si>
  <si>
    <r>
      <t>Nominal Gerilim..................................................U</t>
    </r>
    <r>
      <rPr>
        <vertAlign val="subscript"/>
        <sz val="12"/>
        <color indexed="8"/>
        <rFont val="Arial Tur"/>
        <charset val="162"/>
      </rPr>
      <t>n</t>
    </r>
    <r>
      <rPr>
        <sz val="12"/>
        <color indexed="8"/>
        <rFont val="Arial Tur"/>
        <charset val="162"/>
      </rPr>
      <t xml:space="preserve"> =</t>
    </r>
  </si>
  <si>
    <t>3AWG3</t>
  </si>
  <si>
    <r>
      <t>Dağıtım Merkezi Trafo Gücü...........................S</t>
    </r>
    <r>
      <rPr>
        <vertAlign val="subscript"/>
        <sz val="12"/>
        <color indexed="8"/>
        <rFont val="Arial Tur"/>
        <charset val="162"/>
      </rPr>
      <t>rT1</t>
    </r>
    <r>
      <rPr>
        <sz val="12"/>
        <color indexed="8"/>
        <rFont val="Arial Tur"/>
        <charset val="162"/>
      </rPr>
      <t xml:space="preserve"> =</t>
    </r>
  </si>
  <si>
    <t>Aliminyum</t>
  </si>
  <si>
    <t>1/0AWG</t>
  </si>
  <si>
    <r>
      <t>Dağıtım Merkezi Trafo Primer Gerilimi......U</t>
    </r>
    <r>
      <rPr>
        <vertAlign val="subscript"/>
        <sz val="12"/>
        <color indexed="8"/>
        <rFont val="Arial Tur"/>
        <charset val="162"/>
      </rPr>
      <t>rT1HV</t>
    </r>
    <r>
      <rPr>
        <sz val="12"/>
        <color indexed="8"/>
        <rFont val="Arial Tur"/>
        <charset val="162"/>
      </rPr>
      <t xml:space="preserve">  =</t>
    </r>
  </si>
  <si>
    <r>
      <t>Dağıtım Trafosu Sekonder gerilimi..............U</t>
    </r>
    <r>
      <rPr>
        <vertAlign val="subscript"/>
        <sz val="12"/>
        <color indexed="8"/>
        <rFont val="Arial Tur"/>
        <charset val="162"/>
      </rPr>
      <t>rQTLV</t>
    </r>
    <r>
      <rPr>
        <sz val="12"/>
        <color indexed="8"/>
        <rFont val="Arial Tur"/>
        <charset val="162"/>
      </rPr>
      <t>=</t>
    </r>
  </si>
  <si>
    <r>
      <t>Bağıl Kısa Devre Gerilimi….........................%U</t>
    </r>
    <r>
      <rPr>
        <vertAlign val="subscript"/>
        <sz val="12"/>
        <color indexed="8"/>
        <rFont val="Arial Tur"/>
        <charset val="162"/>
      </rPr>
      <t>krT</t>
    </r>
    <r>
      <rPr>
        <sz val="12"/>
        <color indexed="8"/>
        <rFont val="Arial Tur"/>
        <charset val="162"/>
      </rPr>
      <t xml:space="preserve"> =</t>
    </r>
  </si>
  <si>
    <t>477 MCM</t>
  </si>
  <si>
    <t>Yükte Bakır Kaybı............................................PkrT =</t>
  </si>
  <si>
    <t>kW</t>
  </si>
  <si>
    <r>
      <t xml:space="preserve">                                                                             C</t>
    </r>
    <r>
      <rPr>
        <vertAlign val="subscript"/>
        <sz val="12"/>
        <color indexed="8"/>
        <rFont val="Arial Tur"/>
        <charset val="162"/>
      </rPr>
      <t>Q</t>
    </r>
    <r>
      <rPr>
        <sz val="12"/>
        <color indexed="8"/>
        <rFont val="Arial Tur"/>
        <charset val="162"/>
      </rPr>
      <t>=</t>
    </r>
  </si>
  <si>
    <t>34,5 kV ST-AL İLETKEN</t>
  </si>
  <si>
    <t>AWG   MCM</t>
  </si>
  <si>
    <t>Ro</t>
  </si>
  <si>
    <t>XL</t>
  </si>
  <si>
    <t>AKIM TAŞIMA</t>
  </si>
  <si>
    <t>5kV</t>
  </si>
  <si>
    <t>10kV</t>
  </si>
  <si>
    <t>35kV</t>
  </si>
  <si>
    <t>-</t>
  </si>
  <si>
    <r>
      <t>X</t>
    </r>
    <r>
      <rPr>
        <vertAlign val="subscript"/>
        <sz val="12"/>
        <color indexed="8"/>
        <rFont val="Times New Roman"/>
        <family val="1"/>
        <charset val="162"/>
      </rPr>
      <t>Qt</t>
    </r>
    <r>
      <rPr>
        <sz val="12"/>
        <color indexed="8"/>
        <rFont val="Times New Roman"/>
        <family val="1"/>
        <charset val="162"/>
      </rPr>
      <t>=0,995Z</t>
    </r>
    <r>
      <rPr>
        <vertAlign val="subscript"/>
        <sz val="12"/>
        <color indexed="8"/>
        <rFont val="Times New Roman"/>
        <family val="1"/>
        <charset val="162"/>
      </rPr>
      <t>Qt</t>
    </r>
    <r>
      <rPr>
        <sz val="12"/>
        <color indexed="8"/>
        <rFont val="Times New Roman"/>
        <family val="1"/>
        <charset val="162"/>
      </rPr>
      <t>=</t>
    </r>
  </si>
  <si>
    <r>
      <t>R</t>
    </r>
    <r>
      <rPr>
        <vertAlign val="subscript"/>
        <sz val="12"/>
        <color indexed="8"/>
        <rFont val="Times New Roman"/>
        <family val="1"/>
        <charset val="162"/>
      </rPr>
      <t>Qt</t>
    </r>
    <r>
      <rPr>
        <sz val="12"/>
        <color indexed="8"/>
        <rFont val="Times New Roman"/>
        <family val="1"/>
        <charset val="162"/>
      </rPr>
      <t>=0,1X</t>
    </r>
    <r>
      <rPr>
        <vertAlign val="subscript"/>
        <sz val="12"/>
        <color indexed="8"/>
        <rFont val="Times New Roman"/>
        <family val="1"/>
        <charset val="162"/>
      </rPr>
      <t>Qt</t>
    </r>
    <r>
      <rPr>
        <sz val="12"/>
        <color indexed="8"/>
        <rFont val="Times New Roman"/>
        <family val="1"/>
        <charset val="162"/>
      </rPr>
      <t>=</t>
    </r>
  </si>
  <si>
    <r>
      <t>Z</t>
    </r>
    <r>
      <rPr>
        <vertAlign val="subscript"/>
        <sz val="12"/>
        <color indexed="8"/>
        <rFont val="Arial Tur"/>
        <charset val="162"/>
      </rPr>
      <t>Qt</t>
    </r>
    <r>
      <rPr>
        <sz val="12"/>
        <color indexed="8"/>
        <rFont val="Arial Tur"/>
        <charset val="162"/>
      </rPr>
      <t>=</t>
    </r>
  </si>
  <si>
    <t>+</t>
  </si>
  <si>
    <t>j</t>
  </si>
  <si>
    <t>İndirici transformatör QT:</t>
  </si>
  <si>
    <r>
      <t>Z</t>
    </r>
    <r>
      <rPr>
        <vertAlign val="subscript"/>
        <sz val="12"/>
        <color indexed="8"/>
        <rFont val="Arial Tur"/>
        <charset val="162"/>
      </rPr>
      <t>QTLV</t>
    </r>
    <r>
      <rPr>
        <sz val="12"/>
        <color indexed="8"/>
        <rFont val="Arial Tur"/>
        <family val="2"/>
        <charset val="162"/>
      </rPr>
      <t>=</t>
    </r>
  </si>
  <si>
    <t>Transformatör TR:</t>
  </si>
  <si>
    <r>
      <t>Z</t>
    </r>
    <r>
      <rPr>
        <vertAlign val="subscript"/>
        <sz val="12"/>
        <color indexed="8"/>
        <rFont val="Arial Tur"/>
        <charset val="162"/>
      </rPr>
      <t>T1LV</t>
    </r>
    <r>
      <rPr>
        <sz val="12"/>
        <color indexed="8"/>
        <rFont val="Arial Tur"/>
        <charset val="162"/>
      </rPr>
      <t>=</t>
    </r>
  </si>
  <si>
    <t>Hatlar (Kablolar):</t>
  </si>
  <si>
    <t>Kablo L1:</t>
  </si>
  <si>
    <r>
      <t>R</t>
    </r>
    <r>
      <rPr>
        <vertAlign val="subscript"/>
        <sz val="12"/>
        <color indexed="8"/>
        <rFont val="Arial Tur"/>
        <charset val="162"/>
      </rPr>
      <t>L1</t>
    </r>
    <r>
      <rPr>
        <sz val="12"/>
        <color indexed="8"/>
        <rFont val="Arial Tur"/>
        <charset val="162"/>
      </rPr>
      <t>=</t>
    </r>
  </si>
  <si>
    <r>
      <t>X</t>
    </r>
    <r>
      <rPr>
        <vertAlign val="subscript"/>
        <sz val="12"/>
        <color indexed="8"/>
        <rFont val="Arial Tur"/>
        <charset val="162"/>
      </rPr>
      <t>L1</t>
    </r>
    <r>
      <rPr>
        <sz val="12"/>
        <color indexed="8"/>
        <rFont val="Arial Tur"/>
        <charset val="162"/>
      </rPr>
      <t>=</t>
    </r>
  </si>
  <si>
    <t>Kablo L2:</t>
  </si>
  <si>
    <r>
      <t>R</t>
    </r>
    <r>
      <rPr>
        <vertAlign val="subscript"/>
        <sz val="12"/>
        <color indexed="8"/>
        <rFont val="Arial Tur"/>
        <charset val="162"/>
      </rPr>
      <t>L2</t>
    </r>
    <r>
      <rPr>
        <sz val="12"/>
        <color indexed="8"/>
        <rFont val="Arial Tur"/>
        <charset val="162"/>
      </rPr>
      <t>=</t>
    </r>
  </si>
  <si>
    <r>
      <t>X</t>
    </r>
    <r>
      <rPr>
        <vertAlign val="subscript"/>
        <sz val="12"/>
        <color indexed="8"/>
        <rFont val="Arial Tur"/>
        <charset val="162"/>
      </rPr>
      <t>L2</t>
    </r>
    <r>
      <rPr>
        <sz val="12"/>
        <color indexed="8"/>
        <rFont val="Arial Tur"/>
        <charset val="162"/>
      </rPr>
      <t>=</t>
    </r>
  </si>
  <si>
    <t>Kablo L3:</t>
  </si>
  <si>
    <r>
      <t>R</t>
    </r>
    <r>
      <rPr>
        <vertAlign val="subscript"/>
        <sz val="12"/>
        <color indexed="8"/>
        <rFont val="Arial Tur"/>
        <charset val="162"/>
      </rPr>
      <t>L3</t>
    </r>
    <r>
      <rPr>
        <sz val="12"/>
        <color indexed="8"/>
        <rFont val="Arial Tur"/>
        <charset val="162"/>
      </rPr>
      <t>=</t>
    </r>
  </si>
  <si>
    <r>
      <t>X</t>
    </r>
    <r>
      <rPr>
        <vertAlign val="subscript"/>
        <sz val="12"/>
        <color indexed="8"/>
        <rFont val="Arial Tur"/>
        <charset val="162"/>
      </rPr>
      <t>L3</t>
    </r>
    <r>
      <rPr>
        <sz val="12"/>
        <color indexed="8"/>
        <rFont val="Arial Tur"/>
        <charset val="162"/>
      </rPr>
      <t>=</t>
    </r>
  </si>
  <si>
    <t>Kablo L4:</t>
  </si>
  <si>
    <r>
      <t>R</t>
    </r>
    <r>
      <rPr>
        <vertAlign val="subscript"/>
        <sz val="12"/>
        <color indexed="8"/>
        <rFont val="Arial Tur"/>
        <charset val="162"/>
      </rPr>
      <t>L4</t>
    </r>
    <r>
      <rPr>
        <sz val="12"/>
        <color indexed="8"/>
        <rFont val="Arial Tur"/>
        <charset val="162"/>
      </rPr>
      <t>=</t>
    </r>
  </si>
  <si>
    <r>
      <t>X</t>
    </r>
    <r>
      <rPr>
        <vertAlign val="subscript"/>
        <sz val="12"/>
        <color indexed="8"/>
        <rFont val="Arial Tur"/>
        <charset val="162"/>
      </rPr>
      <t>L4</t>
    </r>
    <r>
      <rPr>
        <sz val="12"/>
        <color indexed="8"/>
        <rFont val="Arial Tur"/>
        <charset val="162"/>
      </rPr>
      <t>=</t>
    </r>
  </si>
  <si>
    <t xml:space="preserve">F1 Noktasına kadar toplam empedans değeri          </t>
  </si>
  <si>
    <t xml:space="preserve">   ZF1=</t>
  </si>
  <si>
    <r>
      <t>Z</t>
    </r>
    <r>
      <rPr>
        <vertAlign val="subscript"/>
        <sz val="12"/>
        <color indexed="8"/>
        <rFont val="Arial Tur"/>
        <charset val="162"/>
      </rPr>
      <t>F1</t>
    </r>
    <r>
      <rPr>
        <sz val="12"/>
        <color indexed="8"/>
        <rFont val="Arial Tur"/>
        <family val="2"/>
        <charset val="162"/>
      </rPr>
      <t>=</t>
    </r>
  </si>
  <si>
    <t>C=</t>
  </si>
  <si>
    <t>ip darbe kısadevre akımının hesabı için ayıt  ye göre, yaklaşık olan yöntem :</t>
  </si>
  <si>
    <r>
      <t>Z</t>
    </r>
    <r>
      <rPr>
        <vertAlign val="subscript"/>
        <sz val="12"/>
        <color indexed="8"/>
        <rFont val="Arial Tur"/>
        <charset val="162"/>
      </rPr>
      <t>F1</t>
    </r>
    <r>
      <rPr>
        <sz val="12"/>
        <color indexed="8"/>
        <rFont val="Arial Tur"/>
        <family val="2"/>
        <charset val="162"/>
      </rPr>
      <t xml:space="preserve"> kısadevre yolunun empedansından…..….....R</t>
    </r>
    <r>
      <rPr>
        <vertAlign val="subscript"/>
        <sz val="12"/>
        <color indexed="8"/>
        <rFont val="Arial Tur"/>
        <charset val="162"/>
      </rPr>
      <t>F1</t>
    </r>
    <r>
      <rPr>
        <sz val="12"/>
        <color indexed="8"/>
        <rFont val="Arial Tur"/>
        <family val="2"/>
        <charset val="162"/>
      </rPr>
      <t>/X</t>
    </r>
    <r>
      <rPr>
        <vertAlign val="subscript"/>
        <sz val="12"/>
        <color indexed="8"/>
        <rFont val="Arial Tur"/>
        <charset val="162"/>
      </rPr>
      <t>F1</t>
    </r>
    <r>
      <rPr>
        <sz val="12"/>
        <color indexed="8"/>
        <rFont val="Arial Tur"/>
        <family val="2"/>
        <charset val="162"/>
      </rPr>
      <t xml:space="preserve"> =</t>
    </r>
  </si>
  <si>
    <t>oranı bulunur  k için verilen bağıntıdan:</t>
  </si>
  <si>
    <r>
      <t xml:space="preserve"> k</t>
    </r>
    <r>
      <rPr>
        <vertAlign val="subscript"/>
        <sz val="12"/>
        <color indexed="8"/>
        <rFont val="Times New Roman"/>
        <family val="1"/>
        <charset val="162"/>
      </rPr>
      <t>Q,F1</t>
    </r>
    <r>
      <rPr>
        <sz val="12"/>
        <color indexed="8"/>
        <rFont val="Times New Roman"/>
        <family val="1"/>
        <charset val="162"/>
      </rPr>
      <t>=</t>
    </r>
  </si>
  <si>
    <t>kA    &lt;  16 kA</t>
  </si>
  <si>
    <t>F2 kısadevre yeri:</t>
  </si>
  <si>
    <t>F2 kısadevre yerinde kısadevre yollarının empedansları:</t>
  </si>
  <si>
    <r>
      <t>Z</t>
    </r>
    <r>
      <rPr>
        <vertAlign val="subscript"/>
        <sz val="12"/>
        <color indexed="8"/>
        <rFont val="Arial Tur"/>
        <charset val="162"/>
      </rPr>
      <t>T1LV</t>
    </r>
    <r>
      <rPr>
        <sz val="12"/>
        <color indexed="8"/>
        <rFont val="Arial Tur"/>
        <family val="2"/>
        <charset val="162"/>
      </rPr>
      <t>=</t>
    </r>
  </si>
  <si>
    <r>
      <t>Z</t>
    </r>
    <r>
      <rPr>
        <vertAlign val="subscript"/>
        <sz val="12"/>
        <color indexed="8"/>
        <rFont val="Arial Tur"/>
        <charset val="162"/>
      </rPr>
      <t>F2</t>
    </r>
    <r>
      <rPr>
        <sz val="12"/>
        <color indexed="8"/>
        <rFont val="Arial Tur"/>
        <charset val="162"/>
      </rPr>
      <t>=</t>
    </r>
  </si>
  <si>
    <t xml:space="preserve">  en büyük başlangıç simetrik kısadevre akımı c=1,1  için:</t>
  </si>
  <si>
    <t>kA   &lt;    40 kA</t>
  </si>
  <si>
    <t>31.5/0.4kV</t>
  </si>
  <si>
    <t>YATAĞAN DM</t>
  </si>
  <si>
    <t xml:space="preserve">ÇAYBOYU DM </t>
  </si>
  <si>
    <t>ÇAYBOYU ORTA MAH. TR5-D</t>
  </si>
  <si>
    <t>YEŞİLKÖY MAH. YENİ TR-3</t>
  </si>
  <si>
    <t>YATAĞAN TM</t>
  </si>
  <si>
    <t>48-74-F-05 - KAVAKLIDERE - YEŞİLKÖY MAH. YG AG ŞEBEKE TESİSİ  /  YEŞİLKÖY MAH. YENİ TR-3 KISA DEVRE HESABI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</si>
</sst>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
    <numFmt numFmtId="165" formatCode="0.0000"/>
    <numFmt numFmtId="166" formatCode="0.000000"/>
    <numFmt numFmtId="167" formatCode="0.0"/>
  </numFmts>
  <fonts count="25" x14ac:knownFonts="1">
    <font>
      <sz val="11"/>
      <color theme="1"/>
      <name val="Calibri"/>
      <family val="2"/>
      <scheme val="minor"/>
    </font>
    <font>
      <b/>
      <sz val="11"/>
      <color theme="1"/>
      <name val="Calibri"/>
      <family val="2"/>
      <charset val="162"/>
      <scheme val="minor"/>
    </font>
    <font>
      <sz val="10"/>
      <name val="Arial Tur"/>
      <charset val="162"/>
    </font>
    <font>
      <b/>
      <sz val="12"/>
      <color theme="1"/>
      <name val="Arial Tur"/>
      <charset val="162"/>
    </font>
    <font>
      <sz val="10"/>
      <color theme="1"/>
      <name val="Arial Tur"/>
      <charset val="162"/>
    </font>
    <font>
      <sz val="12"/>
      <color theme="1"/>
      <name val="Arial Tur"/>
      <charset val="162"/>
    </font>
    <font>
      <b/>
      <sz val="12"/>
      <color theme="1"/>
      <name val="Arial Tur"/>
    </font>
    <font>
      <sz val="14"/>
      <color theme="1"/>
      <name val="Arial Tur"/>
      <charset val="162"/>
    </font>
    <font>
      <b/>
      <sz val="10"/>
      <color theme="1"/>
      <name val="Arial Tur"/>
      <charset val="162"/>
    </font>
    <font>
      <vertAlign val="subscript"/>
      <sz val="12"/>
      <color indexed="8"/>
      <name val="Arial Tur"/>
      <charset val="162"/>
    </font>
    <font>
      <sz val="12"/>
      <color indexed="8"/>
      <name val="Arial Tur"/>
      <charset val="162"/>
    </font>
    <font>
      <b/>
      <u/>
      <sz val="12"/>
      <color theme="1"/>
      <name val="Arial Tur"/>
      <charset val="162"/>
    </font>
    <font>
      <vertAlign val="superscript"/>
      <sz val="12"/>
      <color indexed="8"/>
      <name val="Arial Tur"/>
      <charset val="162"/>
    </font>
    <font>
      <b/>
      <sz val="10"/>
      <color theme="1"/>
      <name val="Calibri"/>
      <family val="2"/>
      <charset val="162"/>
      <scheme val="minor"/>
    </font>
    <font>
      <sz val="12"/>
      <color theme="1"/>
      <name val="Times New Roman"/>
      <family val="1"/>
      <charset val="162"/>
    </font>
    <font>
      <vertAlign val="subscript"/>
      <sz val="12"/>
      <color indexed="8"/>
      <name val="Times New Roman"/>
      <family val="1"/>
      <charset val="162"/>
    </font>
    <font>
      <sz val="12"/>
      <color indexed="8"/>
      <name val="Times New Roman"/>
      <family val="1"/>
      <charset val="162"/>
    </font>
    <font>
      <sz val="12"/>
      <color theme="1"/>
      <name val="Arial Tur"/>
      <family val="2"/>
      <charset val="162"/>
    </font>
    <font>
      <sz val="11"/>
      <color theme="1"/>
      <name val="Arial Tur"/>
      <family val="2"/>
      <charset val="162"/>
    </font>
    <font>
      <sz val="12"/>
      <color indexed="8"/>
      <name val="Arial Tur"/>
      <family val="2"/>
      <charset val="162"/>
    </font>
    <font>
      <sz val="12"/>
      <color theme="1"/>
      <name val="Arial"/>
      <family val="2"/>
      <charset val="162"/>
    </font>
    <font>
      <i/>
      <sz val="12"/>
      <color theme="1"/>
      <name val="Symbol"/>
      <family val="1"/>
      <charset val="2"/>
    </font>
    <font>
      <sz val="10"/>
      <name val="Arial"/>
      <family val="2"/>
      <charset val="162"/>
    </font>
    <font>
      <sz val="9"/>
      <color theme="1"/>
      <name val="Times New Roman"/>
      <family val="1"/>
      <charset val="162"/>
    </font>
    <font>
      <i/>
      <sz val="12"/>
      <color theme="1"/>
      <name val="Times New Roman"/>
      <family val="1"/>
      <charset val="162"/>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s>
  <cellStyleXfs count="4">
    <xf numFmtId="0" fontId="0" fillId="0" borderId="0"/>
    <xf numFmtId="0" fontId="2" fillId="0" borderId="0"/>
    <xf numFmtId="9" fontId="2" fillId="0" borderId="0" applyFont="0" applyFill="0" applyBorder="0" applyAlignment="0" applyProtection="0"/>
    <xf numFmtId="0" fontId="22" fillId="0" borderId="0"/>
  </cellStyleXfs>
  <cellXfs count="114">
    <xf numFmtId="0" fontId="0" fillId="0" borderId="0" xfId="0"/>
    <xf numFmtId="0" fontId="4" fillId="0" borderId="0" xfId="1" applyFont="1" applyFill="1"/>
    <xf numFmtId="0" fontId="3" fillId="0" borderId="0" xfId="1" applyFont="1" applyFill="1" applyAlignment="1"/>
    <xf numFmtId="0" fontId="5" fillId="0" borderId="0" xfId="1" applyFont="1" applyFill="1"/>
    <xf numFmtId="0" fontId="5" fillId="0" borderId="0" xfId="1" applyFont="1" applyFill="1" applyAlignment="1">
      <alignment horizontal="center"/>
    </xf>
    <xf numFmtId="1" fontId="5" fillId="0" borderId="0" xfId="1" applyNumberFormat="1" applyFont="1" applyFill="1" applyAlignment="1">
      <alignment horizontal="center"/>
    </xf>
    <xf numFmtId="0" fontId="5" fillId="0" borderId="0" xfId="1" applyFont="1" applyFill="1" applyAlignment="1">
      <alignment horizontal="left"/>
    </xf>
    <xf numFmtId="0" fontId="5" fillId="0" borderId="0" xfId="1" applyFont="1" applyFill="1" applyAlignment="1">
      <alignment horizontal="center" vertical="center" wrapText="1"/>
    </xf>
    <xf numFmtId="0" fontId="4" fillId="0" borderId="0" xfId="1" quotePrefix="1" applyFont="1" applyFill="1" applyAlignment="1">
      <alignment vertical="center" wrapText="1"/>
    </xf>
    <xf numFmtId="0" fontId="6" fillId="0" borderId="0" xfId="1" applyFont="1" applyFill="1" applyAlignment="1">
      <alignment horizontal="left" readingOrder="1"/>
    </xf>
    <xf numFmtId="0" fontId="5" fillId="0" borderId="0" xfId="1" quotePrefix="1" applyFont="1" applyFill="1" applyAlignment="1">
      <alignment horizontal="center"/>
    </xf>
    <xf numFmtId="0" fontId="4" fillId="0" borderId="0" xfId="1" applyFont="1" applyFill="1" applyAlignment="1">
      <alignment vertical="center" wrapText="1"/>
    </xf>
    <xf numFmtId="0" fontId="5" fillId="0" borderId="0" xfId="1" quotePrefix="1" applyFont="1" applyFill="1" applyAlignment="1">
      <alignment horizontal="left" vertical="top"/>
    </xf>
    <xf numFmtId="0" fontId="4" fillId="0" borderId="0" xfId="1" applyFont="1" applyFill="1" applyAlignment="1">
      <alignment horizontal="center"/>
    </xf>
    <xf numFmtId="0" fontId="3" fillId="0" borderId="0" xfId="1" quotePrefix="1" applyFont="1" applyFill="1" applyAlignment="1">
      <alignment horizontal="center"/>
    </xf>
    <xf numFmtId="1" fontId="4" fillId="0" borderId="0" xfId="1" applyNumberFormat="1" applyFont="1" applyFill="1" applyAlignment="1">
      <alignment horizontal="center"/>
    </xf>
    <xf numFmtId="0" fontId="3" fillId="0" borderId="0" xfId="1" applyFont="1" applyFill="1" applyAlignment="1">
      <alignment horizontal="center"/>
    </xf>
    <xf numFmtId="0" fontId="3" fillId="0" borderId="0" xfId="1" applyFont="1" applyFill="1"/>
    <xf numFmtId="0" fontId="3" fillId="0" borderId="0" xfId="1" applyFont="1" applyFill="1" applyAlignment="1">
      <alignment horizontal="right"/>
    </xf>
    <xf numFmtId="0" fontId="8" fillId="0" borderId="0" xfId="1" applyFont="1" applyFill="1"/>
    <xf numFmtId="0" fontId="8" fillId="0" borderId="0" xfId="1" applyFont="1" applyFill="1" applyAlignment="1">
      <alignment vertical="center" wrapText="1"/>
    </xf>
    <xf numFmtId="0" fontId="5" fillId="0" borderId="0" xfId="1" applyFont="1" applyFill="1" applyAlignment="1">
      <alignment horizontal="right"/>
    </xf>
    <xf numFmtId="0" fontId="5" fillId="0" borderId="0" xfId="1" quotePrefix="1" applyFont="1" applyFill="1" applyAlignment="1">
      <alignment horizontal="left"/>
    </xf>
    <xf numFmtId="0" fontId="5" fillId="0" borderId="0" xfId="1" quotePrefix="1" applyFont="1" applyFill="1" applyAlignment="1">
      <alignment horizontal="right"/>
    </xf>
    <xf numFmtId="0" fontId="5" fillId="0" borderId="0" xfId="1" applyFont="1" applyFill="1" applyAlignment="1">
      <alignment horizontal="center"/>
    </xf>
    <xf numFmtId="1" fontId="5" fillId="0" borderId="0" xfId="1" applyNumberFormat="1" applyFont="1" applyFill="1" applyBorder="1" applyAlignment="1">
      <alignment horizontal="center"/>
    </xf>
    <xf numFmtId="0" fontId="3" fillId="0" borderId="1" xfId="1" applyFont="1" applyFill="1" applyBorder="1" applyAlignment="1">
      <alignment horizontal="left"/>
    </xf>
    <xf numFmtId="0" fontId="4" fillId="0" borderId="2" xfId="1" applyFont="1" applyFill="1" applyBorder="1" applyAlignment="1">
      <alignment horizontal="center"/>
    </xf>
    <xf numFmtId="0" fontId="5" fillId="0" borderId="2" xfId="1" applyFont="1" applyFill="1" applyBorder="1"/>
    <xf numFmtId="0" fontId="3" fillId="0" borderId="2" xfId="1" applyFont="1" applyFill="1" applyBorder="1" applyAlignment="1">
      <alignment horizontal="center"/>
    </xf>
    <xf numFmtId="0" fontId="5" fillId="0" borderId="3" xfId="1" applyFont="1" applyFill="1" applyBorder="1"/>
    <xf numFmtId="0" fontId="5" fillId="0" borderId="4" xfId="1" applyFont="1" applyFill="1" applyBorder="1" applyAlignment="1">
      <alignment horizontal="center"/>
    </xf>
    <xf numFmtId="0" fontId="5" fillId="0" borderId="4" xfId="1" applyFont="1" applyFill="1" applyBorder="1" applyAlignment="1"/>
    <xf numFmtId="2" fontId="5" fillId="0" borderId="4" xfId="1" applyNumberFormat="1" applyFont="1" applyFill="1" applyBorder="1" applyAlignment="1">
      <alignment horizontal="center"/>
    </xf>
    <xf numFmtId="0" fontId="11" fillId="0" borderId="5" xfId="1" applyFont="1" applyFill="1" applyBorder="1" applyAlignment="1">
      <alignment horizontal="center"/>
    </xf>
    <xf numFmtId="0" fontId="11" fillId="0" borderId="4" xfId="1" applyFont="1" applyFill="1" applyBorder="1" applyAlignment="1">
      <alignment horizontal="center"/>
    </xf>
    <xf numFmtId="164" fontId="5" fillId="0" borderId="4" xfId="1" applyNumberFormat="1" applyFont="1" applyFill="1" applyBorder="1" applyAlignment="1">
      <alignment horizontal="center"/>
    </xf>
    <xf numFmtId="1" fontId="3" fillId="0" borderId="0" xfId="1" applyNumberFormat="1" applyFont="1" applyFill="1" applyAlignment="1">
      <alignment horizontal="center"/>
    </xf>
    <xf numFmtId="2" fontId="5" fillId="0" borderId="0" xfId="1" applyNumberFormat="1" applyFont="1" applyFill="1" applyAlignment="1">
      <alignment horizontal="center"/>
    </xf>
    <xf numFmtId="0" fontId="3" fillId="0" borderId="0" xfId="1" quotePrefix="1" applyFont="1" applyFill="1" applyAlignment="1"/>
    <xf numFmtId="0" fontId="1" fillId="0" borderId="4" xfId="1" applyFont="1" applyFill="1" applyBorder="1" applyAlignment="1">
      <alignment horizontal="center" vertical="center"/>
    </xf>
    <xf numFmtId="0" fontId="13" fillId="0" borderId="4" xfId="1" applyFont="1" applyFill="1" applyBorder="1" applyAlignment="1">
      <alignment horizontal="center" vertical="center"/>
    </xf>
    <xf numFmtId="164" fontId="13" fillId="0" borderId="4" xfId="1" applyNumberFormat="1" applyFont="1" applyFill="1" applyBorder="1" applyAlignment="1">
      <alignment horizontal="center" vertical="center" wrapText="1"/>
    </xf>
    <xf numFmtId="0" fontId="5" fillId="0" borderId="0" xfId="1" applyNumberFormat="1" applyFont="1" applyFill="1" applyAlignment="1">
      <alignment horizontal="center"/>
    </xf>
    <xf numFmtId="0" fontId="8" fillId="0" borderId="4" xfId="1" applyFont="1" applyFill="1" applyBorder="1" applyAlignment="1">
      <alignment horizontal="center" vertical="center"/>
    </xf>
    <xf numFmtId="1" fontId="1" fillId="0" borderId="4" xfId="1" applyNumberFormat="1" applyFont="1" applyFill="1" applyBorder="1" applyAlignment="1">
      <alignment horizontal="center" vertical="center"/>
    </xf>
    <xf numFmtId="165" fontId="3" fillId="0" borderId="0" xfId="1" applyNumberFormat="1" applyFont="1" applyFill="1" applyAlignment="1">
      <alignment horizontal="left" vertical="center"/>
    </xf>
    <xf numFmtId="0" fontId="14" fillId="0" borderId="0" xfId="1" applyFont="1" applyFill="1" applyAlignment="1">
      <alignment horizontal="center"/>
    </xf>
    <xf numFmtId="0" fontId="14" fillId="0" borderId="0" xfId="1" applyFont="1" applyFill="1" applyAlignment="1">
      <alignment horizontal="right"/>
    </xf>
    <xf numFmtId="49" fontId="5" fillId="0" borderId="0" xfId="1" applyNumberFormat="1" applyFont="1" applyFill="1"/>
    <xf numFmtId="2" fontId="5" fillId="0" borderId="0" xfId="1" applyNumberFormat="1" applyFont="1" applyFill="1" applyAlignment="1">
      <alignment horizontal="right"/>
    </xf>
    <xf numFmtId="0" fontId="17" fillId="0" borderId="0" xfId="1" applyFont="1" applyFill="1" applyAlignment="1">
      <alignment horizontal="center"/>
    </xf>
    <xf numFmtId="0" fontId="17" fillId="0" borderId="0" xfId="1" applyFont="1" applyFill="1" applyAlignment="1">
      <alignment horizontal="right"/>
    </xf>
    <xf numFmtId="0" fontId="18" fillId="0" borderId="0" xfId="1" applyFont="1" applyFill="1"/>
    <xf numFmtId="0" fontId="17" fillId="0" borderId="0" xfId="1" applyFont="1" applyFill="1"/>
    <xf numFmtId="1" fontId="17" fillId="0" borderId="0" xfId="1" applyNumberFormat="1" applyFont="1" applyFill="1" applyAlignment="1">
      <alignment horizontal="center"/>
    </xf>
    <xf numFmtId="0" fontId="17" fillId="0" borderId="0" xfId="1" applyFont="1" applyFill="1" applyAlignment="1">
      <alignment horizontal="left"/>
    </xf>
    <xf numFmtId="0" fontId="5" fillId="0" borderId="0" xfId="1" applyFont="1" applyFill="1" applyAlignment="1">
      <alignment wrapText="1"/>
    </xf>
    <xf numFmtId="0" fontId="17" fillId="0" borderId="0" xfId="1" applyFont="1" applyFill="1" applyAlignment="1">
      <alignment vertical="center"/>
    </xf>
    <xf numFmtId="0" fontId="5" fillId="0" borderId="0" xfId="1" applyFont="1" applyFill="1" applyAlignment="1">
      <alignment vertical="center"/>
    </xf>
    <xf numFmtId="0" fontId="17" fillId="0" borderId="0" xfId="1" applyFont="1" applyFill="1" applyAlignment="1">
      <alignment horizontal="center" vertical="center"/>
    </xf>
    <xf numFmtId="1" fontId="17" fillId="0" borderId="0" xfId="1" applyNumberFormat="1" applyFont="1" applyFill="1" applyAlignment="1">
      <alignment horizontal="center" vertical="center"/>
    </xf>
    <xf numFmtId="0" fontId="18" fillId="0" borderId="0" xfId="1" applyFont="1" applyFill="1" applyAlignment="1">
      <alignment vertical="center"/>
    </xf>
    <xf numFmtId="4" fontId="17" fillId="0" borderId="0" xfId="1" applyNumberFormat="1" applyFont="1" applyFill="1" applyAlignment="1">
      <alignment horizontal="center" vertical="center"/>
    </xf>
    <xf numFmtId="0" fontId="17" fillId="0" borderId="0" xfId="1" applyFont="1" applyFill="1" applyAlignment="1">
      <alignment horizontal="right" vertical="center"/>
    </xf>
    <xf numFmtId="0" fontId="14" fillId="0" borderId="0" xfId="1" applyFont="1" applyFill="1"/>
    <xf numFmtId="166" fontId="3" fillId="0" borderId="0" xfId="1" applyNumberFormat="1" applyFont="1" applyFill="1" applyAlignment="1">
      <alignment horizontal="left" vertical="center"/>
    </xf>
    <xf numFmtId="0" fontId="5" fillId="0" borderId="0" xfId="1" applyFont="1" applyFill="1" applyProtection="1">
      <protection locked="0"/>
    </xf>
    <xf numFmtId="0" fontId="5" fillId="0" borderId="0" xfId="1" applyFont="1" applyFill="1" applyAlignment="1" applyProtection="1">
      <alignment horizontal="center"/>
      <protection locked="0"/>
    </xf>
    <xf numFmtId="0" fontId="5" fillId="0" borderId="0" xfId="1" applyFont="1" applyFill="1" applyAlignment="1" applyProtection="1">
      <alignment horizontal="right"/>
      <protection locked="0"/>
    </xf>
    <xf numFmtId="1" fontId="5" fillId="0" borderId="0" xfId="1" applyNumberFormat="1" applyFont="1" applyFill="1" applyAlignment="1" applyProtection="1">
      <alignment horizontal="center"/>
      <protection locked="0"/>
    </xf>
    <xf numFmtId="0" fontId="4" fillId="0" borderId="0" xfId="1" applyFont="1" applyFill="1" applyProtection="1">
      <protection locked="0"/>
    </xf>
    <xf numFmtId="164" fontId="5" fillId="0" borderId="6" xfId="1" applyNumberFormat="1" applyFont="1" applyFill="1" applyBorder="1" applyAlignment="1">
      <alignment horizontal="left"/>
    </xf>
    <xf numFmtId="0" fontId="5" fillId="0" borderId="0" xfId="1" applyFont="1" applyFill="1" applyAlignment="1">
      <alignment horizontal="center" vertical="center"/>
    </xf>
    <xf numFmtId="1" fontId="5" fillId="0" borderId="0" xfId="1" applyNumberFormat="1" applyFont="1" applyFill="1" applyAlignment="1">
      <alignment horizontal="center" vertical="center"/>
    </xf>
    <xf numFmtId="0" fontId="5" fillId="0" borderId="0" xfId="1" applyFont="1" applyFill="1" applyAlignment="1">
      <alignment horizontal="right" vertical="center"/>
    </xf>
    <xf numFmtId="0" fontId="3" fillId="0" borderId="0" xfId="1" applyFont="1" applyFill="1" applyAlignment="1">
      <alignment horizontal="left" vertical="center"/>
    </xf>
    <xf numFmtId="49" fontId="20" fillId="0" borderId="0" xfId="1" applyNumberFormat="1" applyFont="1" applyFill="1" applyAlignment="1">
      <alignment horizontal="left"/>
    </xf>
    <xf numFmtId="49" fontId="17" fillId="0" borderId="0" xfId="1" applyNumberFormat="1" applyFont="1" applyFill="1" applyAlignment="1">
      <alignment horizontal="center" vertical="center"/>
    </xf>
    <xf numFmtId="49" fontId="17" fillId="0" borderId="0" xfId="1" applyNumberFormat="1" applyFont="1" applyFill="1" applyAlignment="1">
      <alignment horizontal="right" vertical="center"/>
    </xf>
    <xf numFmtId="2" fontId="17" fillId="0" borderId="0" xfId="1" applyNumberFormat="1" applyFont="1" applyFill="1" applyAlignment="1">
      <alignment horizontal="right" vertical="center"/>
    </xf>
    <xf numFmtId="9" fontId="17" fillId="0" borderId="0" xfId="2" applyFont="1" applyFill="1" applyAlignment="1">
      <alignment horizontal="center" vertical="center"/>
    </xf>
    <xf numFmtId="167" fontId="3" fillId="0" borderId="0" xfId="1" applyNumberFormat="1" applyFont="1" applyFill="1" applyAlignment="1">
      <alignment horizontal="left" vertical="center"/>
    </xf>
    <xf numFmtId="2" fontId="3" fillId="0" borderId="0" xfId="1" applyNumberFormat="1" applyFont="1" applyFill="1" applyAlignment="1">
      <alignment horizontal="center" vertical="center"/>
    </xf>
    <xf numFmtId="0" fontId="21" fillId="0" borderId="0" xfId="1" applyFont="1" applyFill="1" applyAlignment="1">
      <alignment horizontal="right" vertical="center"/>
    </xf>
    <xf numFmtId="165" fontId="3" fillId="2" borderId="0" xfId="1" applyNumberFormat="1" applyFont="1" applyFill="1" applyAlignment="1">
      <alignment horizontal="left" vertical="center"/>
    </xf>
    <xf numFmtId="0" fontId="3" fillId="2" borderId="0" xfId="1" applyFont="1" applyFill="1" applyAlignment="1">
      <alignment horizontal="left" vertical="center"/>
    </xf>
    <xf numFmtId="1" fontId="3" fillId="2" borderId="0" xfId="1" applyNumberFormat="1" applyFont="1" applyFill="1" applyAlignment="1">
      <alignment horizontal="center" vertical="center"/>
    </xf>
    <xf numFmtId="0" fontId="5" fillId="2" borderId="0" xfId="1" applyFont="1" applyFill="1" applyAlignment="1">
      <alignment horizontal="center"/>
    </xf>
    <xf numFmtId="1" fontId="5" fillId="2" borderId="0" xfId="1" applyNumberFormat="1" applyFont="1" applyFill="1" applyAlignment="1">
      <alignment horizontal="center"/>
    </xf>
    <xf numFmtId="2" fontId="3" fillId="2" borderId="0" xfId="1" applyNumberFormat="1" applyFont="1" applyFill="1" applyAlignment="1">
      <alignment horizontal="center"/>
    </xf>
    <xf numFmtId="0" fontId="3" fillId="2" borderId="0" xfId="1" applyFont="1" applyFill="1" applyAlignment="1">
      <alignment horizontal="left"/>
    </xf>
    <xf numFmtId="0" fontId="4" fillId="2" borderId="0" xfId="1" applyFont="1" applyFill="1" applyAlignment="1">
      <alignment horizontal="center"/>
    </xf>
    <xf numFmtId="0" fontId="14" fillId="0" borderId="0" xfId="3" applyFont="1" applyFill="1" applyAlignment="1">
      <alignment horizontal="center" vertical="center" wrapText="1"/>
    </xf>
    <xf numFmtId="0" fontId="14" fillId="0" borderId="0" xfId="3" applyFont="1" applyFill="1" applyAlignment="1">
      <alignment horizontal="left" vertical="center" wrapText="1"/>
    </xf>
    <xf numFmtId="0" fontId="23" fillId="0" borderId="0" xfId="3" applyFont="1" applyFill="1" applyAlignment="1">
      <alignment vertical="center" wrapText="1"/>
    </xf>
    <xf numFmtId="0" fontId="14" fillId="0" borderId="0" xfId="3" applyFont="1" applyFill="1" applyAlignment="1">
      <alignment vertical="center" wrapText="1"/>
    </xf>
    <xf numFmtId="0" fontId="7" fillId="0" borderId="0" xfId="1" applyFont="1" applyFill="1"/>
    <xf numFmtId="0" fontId="7" fillId="0" borderId="0" xfId="1" applyFont="1" applyFill="1" applyAlignment="1">
      <alignment horizontal="center"/>
    </xf>
    <xf numFmtId="1" fontId="7" fillId="0" borderId="0" xfId="1" applyNumberFormat="1" applyFont="1" applyFill="1" applyAlignment="1">
      <alignment horizontal="center"/>
    </xf>
    <xf numFmtId="0" fontId="7" fillId="0" borderId="0" xfId="1" applyFont="1" applyFill="1" applyAlignment="1">
      <alignment horizontal="right"/>
    </xf>
    <xf numFmtId="0" fontId="24" fillId="0" borderId="0" xfId="1" applyFont="1" applyFill="1" applyAlignment="1">
      <alignment horizontal="justify"/>
    </xf>
    <xf numFmtId="0" fontId="5" fillId="0" borderId="0" xfId="1" applyFont="1" applyFill="1" applyAlignment="1">
      <alignment horizontal="center" wrapText="1"/>
    </xf>
    <xf numFmtId="0" fontId="5" fillId="0" borderId="0" xfId="1" applyFont="1" applyFill="1" applyAlignment="1">
      <alignment horizontal="center" vertical="center" wrapText="1"/>
    </xf>
    <xf numFmtId="0" fontId="4" fillId="0" borderId="0" xfId="1" applyFont="1" applyFill="1" applyAlignment="1">
      <alignment horizontal="center" vertical="center" wrapText="1"/>
    </xf>
    <xf numFmtId="0" fontId="5" fillId="0" borderId="0" xfId="1" quotePrefix="1" applyFont="1" applyFill="1" applyAlignment="1">
      <alignment horizontal="center"/>
    </xf>
    <xf numFmtId="0" fontId="5" fillId="0" borderId="0" xfId="1" applyFont="1" applyFill="1" applyAlignment="1">
      <alignment horizontal="center"/>
    </xf>
    <xf numFmtId="0" fontId="3" fillId="0" borderId="0" xfId="1" applyFont="1" applyFill="1" applyAlignment="1">
      <alignment horizontal="center"/>
    </xf>
    <xf numFmtId="0" fontId="7" fillId="0" borderId="0" xfId="1" quotePrefix="1" applyFont="1" applyFill="1" applyAlignment="1">
      <alignment horizontal="right" vertical="top"/>
    </xf>
    <xf numFmtId="0" fontId="11" fillId="0" borderId="1" xfId="1" applyFont="1" applyFill="1" applyBorder="1" applyAlignment="1">
      <alignment horizontal="center"/>
    </xf>
    <xf numFmtId="0" fontId="11" fillId="0" borderId="2" xfId="1" applyFont="1" applyFill="1" applyBorder="1" applyAlignment="1">
      <alignment horizontal="center"/>
    </xf>
    <xf numFmtId="0" fontId="11" fillId="0" borderId="3" xfId="1" applyFont="1" applyFill="1" applyBorder="1" applyAlignment="1">
      <alignment horizontal="center"/>
    </xf>
    <xf numFmtId="0" fontId="1" fillId="0" borderId="4" xfId="1" applyFont="1" applyFill="1" applyBorder="1" applyAlignment="1">
      <alignment horizontal="center" vertical="center"/>
    </xf>
    <xf numFmtId="0" fontId="1" fillId="0" borderId="4" xfId="1" applyFont="1" applyFill="1" applyBorder="1" applyAlignment="1">
      <alignment horizontal="center" vertical="center" wrapText="1"/>
    </xf>
  </cellXfs>
  <cellStyles count="4">
    <cellStyle name="Normal" xfId="0" builtinId="0"/>
    <cellStyle name="Normal 2" xfId="1"/>
    <cellStyle name="Normal_ACIKLAMALAR" xfId="3"/>
    <cellStyle name="Yüzde 2"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emf"/><Relationship Id="rId18" Type="http://schemas.openxmlformats.org/officeDocument/2006/relationships/image" Target="../media/image18.emf"/><Relationship Id="rId3" Type="http://schemas.openxmlformats.org/officeDocument/2006/relationships/image" Target="../media/image3.emf"/><Relationship Id="rId21" Type="http://schemas.openxmlformats.org/officeDocument/2006/relationships/image" Target="../media/image21.emf"/><Relationship Id="rId7" Type="http://schemas.openxmlformats.org/officeDocument/2006/relationships/image" Target="../media/image7.emf"/><Relationship Id="rId12" Type="http://schemas.openxmlformats.org/officeDocument/2006/relationships/image" Target="../media/image12.emf"/><Relationship Id="rId17" Type="http://schemas.openxmlformats.org/officeDocument/2006/relationships/image" Target="../media/image17.emf"/><Relationship Id="rId2" Type="http://schemas.openxmlformats.org/officeDocument/2006/relationships/image" Target="../media/image2.emf"/><Relationship Id="rId16" Type="http://schemas.openxmlformats.org/officeDocument/2006/relationships/image" Target="../media/image16.emf"/><Relationship Id="rId20" Type="http://schemas.openxmlformats.org/officeDocument/2006/relationships/image" Target="../media/image20.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24" Type="http://schemas.openxmlformats.org/officeDocument/2006/relationships/image" Target="../media/image24.emf"/><Relationship Id="rId5" Type="http://schemas.openxmlformats.org/officeDocument/2006/relationships/image" Target="../media/image5.emf"/><Relationship Id="rId15" Type="http://schemas.openxmlformats.org/officeDocument/2006/relationships/image" Target="../media/image15.emf"/><Relationship Id="rId23" Type="http://schemas.openxmlformats.org/officeDocument/2006/relationships/image" Target="../media/image23.emf"/><Relationship Id="rId10" Type="http://schemas.openxmlformats.org/officeDocument/2006/relationships/image" Target="../media/image10.emf"/><Relationship Id="rId19" Type="http://schemas.openxmlformats.org/officeDocument/2006/relationships/image" Target="../media/image19.emf"/><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image" Target="../media/image14.emf"/><Relationship Id="rId22" Type="http://schemas.openxmlformats.org/officeDocument/2006/relationships/image" Target="../media/image22.emf"/></Relationships>
</file>

<file path=xl/drawings/drawing1.xml><?xml version="1.0" encoding="utf-8"?>
<xdr:wsDr xmlns:xdr="http://schemas.openxmlformats.org/drawingml/2006/spreadsheetDrawing" xmlns:a="http://schemas.openxmlformats.org/drawingml/2006/main">
  <xdr:twoCellAnchor>
    <xdr:from>
      <xdr:col>0</xdr:col>
      <xdr:colOff>552450</xdr:colOff>
      <xdr:row>6</xdr:row>
      <xdr:rowOff>38100</xdr:rowOff>
    </xdr:from>
    <xdr:to>
      <xdr:col>2</xdr:col>
      <xdr:colOff>76200</xdr:colOff>
      <xdr:row>9</xdr:row>
      <xdr:rowOff>171450</xdr:rowOff>
    </xdr:to>
    <xdr:sp macro="" textlink="">
      <xdr:nvSpPr>
        <xdr:cNvPr id="2" name="Oval 1">
          <a:extLst>
            <a:ext uri="{FF2B5EF4-FFF2-40B4-BE49-F238E27FC236}">
              <a16:creationId xmlns:a16="http://schemas.microsoft.com/office/drawing/2014/main" id="{00000000-0008-0000-0000-000002000000}"/>
            </a:ext>
          </a:extLst>
        </xdr:cNvPr>
        <xdr:cNvSpPr>
          <a:spLocks noChangeArrowheads="1"/>
        </xdr:cNvSpPr>
      </xdr:nvSpPr>
      <xdr:spPr bwMode="auto">
        <a:xfrm>
          <a:off x="514350" y="1676400"/>
          <a:ext cx="590550" cy="8001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438150</xdr:colOff>
      <xdr:row>6</xdr:row>
      <xdr:rowOff>47625</xdr:rowOff>
    </xdr:from>
    <xdr:to>
      <xdr:col>2</xdr:col>
      <xdr:colOff>647700</xdr:colOff>
      <xdr:row>9</xdr:row>
      <xdr:rowOff>161925</xdr:rowOff>
    </xdr:to>
    <xdr:sp macro="" textlink="">
      <xdr:nvSpPr>
        <xdr:cNvPr id="3" name="Oval 2">
          <a:extLst>
            <a:ext uri="{FF2B5EF4-FFF2-40B4-BE49-F238E27FC236}">
              <a16:creationId xmlns:a16="http://schemas.microsoft.com/office/drawing/2014/main" id="{00000000-0008-0000-0000-000003000000}"/>
            </a:ext>
          </a:extLst>
        </xdr:cNvPr>
        <xdr:cNvSpPr>
          <a:spLocks noChangeArrowheads="1"/>
        </xdr:cNvSpPr>
      </xdr:nvSpPr>
      <xdr:spPr bwMode="auto">
        <a:xfrm>
          <a:off x="952500" y="1685925"/>
          <a:ext cx="723900" cy="78105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742950</xdr:colOff>
      <xdr:row>7</xdr:row>
      <xdr:rowOff>152400</xdr:rowOff>
    </xdr:from>
    <xdr:to>
      <xdr:col>12</xdr:col>
      <xdr:colOff>838200</xdr:colOff>
      <xdr:row>7</xdr:row>
      <xdr:rowOff>161925</xdr:rowOff>
    </xdr:to>
    <xdr:sp macro="" textlink="">
      <xdr:nvSpPr>
        <xdr:cNvPr id="4" name="Line 3">
          <a:extLst>
            <a:ext uri="{FF2B5EF4-FFF2-40B4-BE49-F238E27FC236}">
              <a16:creationId xmlns:a16="http://schemas.microsoft.com/office/drawing/2014/main" id="{00000000-0008-0000-0000-000004000000}"/>
            </a:ext>
          </a:extLst>
        </xdr:cNvPr>
        <xdr:cNvSpPr>
          <a:spLocks noChangeShapeType="1"/>
        </xdr:cNvSpPr>
      </xdr:nvSpPr>
      <xdr:spPr bwMode="auto">
        <a:xfrm flipV="1">
          <a:off x="1771650" y="2076450"/>
          <a:ext cx="9544050" cy="95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8</xdr:row>
      <xdr:rowOff>0</xdr:rowOff>
    </xdr:from>
    <xdr:to>
      <xdr:col>0</xdr:col>
      <xdr:colOff>514350</xdr:colOff>
      <xdr:row>8</xdr:row>
      <xdr:rowOff>0</xdr:rowOff>
    </xdr:to>
    <xdr:sp macro="" textlink="">
      <xdr:nvSpPr>
        <xdr:cNvPr id="5" name="Line 11">
          <a:extLst>
            <a:ext uri="{FF2B5EF4-FFF2-40B4-BE49-F238E27FC236}">
              <a16:creationId xmlns:a16="http://schemas.microsoft.com/office/drawing/2014/main" id="{00000000-0008-0000-0000-000005000000}"/>
            </a:ext>
          </a:extLst>
        </xdr:cNvPr>
        <xdr:cNvSpPr>
          <a:spLocks noChangeShapeType="1"/>
        </xdr:cNvSpPr>
      </xdr:nvSpPr>
      <xdr:spPr bwMode="auto">
        <a:xfrm flipH="1">
          <a:off x="0" y="2114550"/>
          <a:ext cx="514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6</xdr:row>
      <xdr:rowOff>180975</xdr:rowOff>
    </xdr:from>
    <xdr:to>
      <xdr:col>0</xdr:col>
      <xdr:colOff>9525</xdr:colOff>
      <xdr:row>9</xdr:row>
      <xdr:rowOff>9525</xdr:rowOff>
    </xdr:to>
    <xdr:sp macro="" textlink="">
      <xdr:nvSpPr>
        <xdr:cNvPr id="6" name="Line 12">
          <a:extLst>
            <a:ext uri="{FF2B5EF4-FFF2-40B4-BE49-F238E27FC236}">
              <a16:creationId xmlns:a16="http://schemas.microsoft.com/office/drawing/2014/main" id="{00000000-0008-0000-0000-000006000000}"/>
            </a:ext>
          </a:extLst>
        </xdr:cNvPr>
        <xdr:cNvSpPr>
          <a:spLocks noChangeShapeType="1"/>
        </xdr:cNvSpPr>
      </xdr:nvSpPr>
      <xdr:spPr bwMode="auto">
        <a:xfrm>
          <a:off x="9525" y="1819275"/>
          <a:ext cx="0" cy="4953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xdr:colOff>
      <xdr:row>3</xdr:row>
      <xdr:rowOff>272</xdr:rowOff>
    </xdr:from>
    <xdr:to>
      <xdr:col>2</xdr:col>
      <xdr:colOff>732022</xdr:colOff>
      <xdr:row>4</xdr:row>
      <xdr:rowOff>267317</xdr:rowOff>
    </xdr:to>
    <xdr:sp macro="" textlink="">
      <xdr:nvSpPr>
        <xdr:cNvPr id="7" name="Text Box 13">
          <a:extLst>
            <a:ext uri="{FF2B5EF4-FFF2-40B4-BE49-F238E27FC236}">
              <a16:creationId xmlns:a16="http://schemas.microsoft.com/office/drawing/2014/main" id="{00000000-0008-0000-0000-000007000000}"/>
            </a:ext>
          </a:extLst>
        </xdr:cNvPr>
        <xdr:cNvSpPr txBox="1">
          <a:spLocks noChangeArrowheads="1"/>
        </xdr:cNvSpPr>
      </xdr:nvSpPr>
      <xdr:spPr bwMode="auto">
        <a:xfrm>
          <a:off x="528229" y="588101"/>
          <a:ext cx="1248822" cy="462987"/>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tr-TR" sz="1000" b="0" i="0" u="none" strike="noStrike" baseline="0">
              <a:solidFill>
                <a:srgbClr val="000000"/>
              </a:solidFill>
              <a:latin typeface="Arial Tur"/>
              <a:cs typeface="Arial Tur"/>
            </a:rPr>
            <a:t>154/31,5 KV </a:t>
          </a:r>
        </a:p>
        <a:p>
          <a:pPr algn="l" rtl="0">
            <a:defRPr sz="1000"/>
          </a:pPr>
          <a:r>
            <a:rPr lang="tr-TR" sz="1000" b="0" i="0" u="none" strike="noStrike" baseline="0">
              <a:solidFill>
                <a:srgbClr val="000000"/>
              </a:solidFill>
              <a:latin typeface="Arial Tur"/>
              <a:cs typeface="Arial Tur"/>
            </a:rPr>
            <a:t>YATAĞAN TM</a:t>
          </a:r>
        </a:p>
        <a:p>
          <a:pPr algn="l" rtl="0">
            <a:defRPr sz="1000"/>
          </a:pPr>
          <a:endParaRPr lang="tr-TR" sz="1000" b="0" i="0" u="none" strike="noStrike" baseline="0">
            <a:solidFill>
              <a:srgbClr val="000000"/>
            </a:solidFill>
            <a:latin typeface="Arial Tur"/>
            <a:cs typeface="Arial Tur"/>
          </a:endParaRPr>
        </a:p>
      </xdr:txBody>
    </xdr:sp>
    <xdr:clientData/>
  </xdr:twoCellAnchor>
  <xdr:twoCellAnchor>
    <xdr:from>
      <xdr:col>4</xdr:col>
      <xdr:colOff>285750</xdr:colOff>
      <xdr:row>7</xdr:row>
      <xdr:rowOff>28575</xdr:rowOff>
    </xdr:from>
    <xdr:to>
      <xdr:col>4</xdr:col>
      <xdr:colOff>285750</xdr:colOff>
      <xdr:row>9</xdr:row>
      <xdr:rowOff>28575</xdr:rowOff>
    </xdr:to>
    <xdr:sp macro="" textlink="">
      <xdr:nvSpPr>
        <xdr:cNvPr id="8" name="Line 16">
          <a:extLst>
            <a:ext uri="{FF2B5EF4-FFF2-40B4-BE49-F238E27FC236}">
              <a16:creationId xmlns:a16="http://schemas.microsoft.com/office/drawing/2014/main" id="{00000000-0008-0000-0000-000008000000}"/>
            </a:ext>
          </a:extLst>
        </xdr:cNvPr>
        <xdr:cNvSpPr>
          <a:spLocks noChangeShapeType="1"/>
        </xdr:cNvSpPr>
      </xdr:nvSpPr>
      <xdr:spPr bwMode="auto">
        <a:xfrm>
          <a:off x="3533775" y="1952625"/>
          <a:ext cx="0" cy="381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1133475</xdr:colOff>
      <xdr:row>7</xdr:row>
      <xdr:rowOff>28575</xdr:rowOff>
    </xdr:from>
    <xdr:to>
      <xdr:col>2</xdr:col>
      <xdr:colOff>1133475</xdr:colOff>
      <xdr:row>9</xdr:row>
      <xdr:rowOff>28575</xdr:rowOff>
    </xdr:to>
    <xdr:sp macro="" textlink="">
      <xdr:nvSpPr>
        <xdr:cNvPr id="9" name="Line 17">
          <a:extLst>
            <a:ext uri="{FF2B5EF4-FFF2-40B4-BE49-F238E27FC236}">
              <a16:creationId xmlns:a16="http://schemas.microsoft.com/office/drawing/2014/main" id="{00000000-0008-0000-0000-000009000000}"/>
            </a:ext>
          </a:extLst>
        </xdr:cNvPr>
        <xdr:cNvSpPr>
          <a:spLocks noChangeShapeType="1"/>
        </xdr:cNvSpPr>
      </xdr:nvSpPr>
      <xdr:spPr bwMode="auto">
        <a:xfrm>
          <a:off x="2162175" y="1952625"/>
          <a:ext cx="0" cy="381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1139190</xdr:colOff>
      <xdr:row>52</xdr:row>
      <xdr:rowOff>0</xdr:rowOff>
    </xdr:from>
    <xdr:to>
      <xdr:col>3</xdr:col>
      <xdr:colOff>44959</xdr:colOff>
      <xdr:row>52</xdr:row>
      <xdr:rowOff>0</xdr:rowOff>
    </xdr:to>
    <xdr:sp macro="" textlink="">
      <xdr:nvSpPr>
        <xdr:cNvPr id="10" name="Text Box 31">
          <a:extLst>
            <a:ext uri="{FF2B5EF4-FFF2-40B4-BE49-F238E27FC236}">
              <a16:creationId xmlns:a16="http://schemas.microsoft.com/office/drawing/2014/main" id="{00000000-0008-0000-0000-00000A000000}"/>
            </a:ext>
          </a:extLst>
        </xdr:cNvPr>
        <xdr:cNvSpPr txBox="1">
          <a:spLocks noChangeArrowheads="1"/>
        </xdr:cNvSpPr>
      </xdr:nvSpPr>
      <xdr:spPr bwMode="auto">
        <a:xfrm>
          <a:off x="2167890" y="12001500"/>
          <a:ext cx="191644" cy="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tr-TR" sz="1100" b="0" i="0" u="none" strike="noStrike" baseline="0">
              <a:solidFill>
                <a:srgbClr val="000000"/>
              </a:solidFill>
              <a:latin typeface="Arial Tur"/>
              <a:cs typeface="Arial Tur"/>
            </a:rPr>
            <a:t>9,92</a:t>
          </a:r>
        </a:p>
      </xdr:txBody>
    </xdr:sp>
    <xdr:clientData/>
  </xdr:twoCellAnchor>
  <xdr:twoCellAnchor>
    <xdr:from>
      <xdr:col>2</xdr:col>
      <xdr:colOff>1085850</xdr:colOff>
      <xdr:row>52</xdr:row>
      <xdr:rowOff>0</xdr:rowOff>
    </xdr:from>
    <xdr:to>
      <xdr:col>3</xdr:col>
      <xdr:colOff>114461</xdr:colOff>
      <xdr:row>52</xdr:row>
      <xdr:rowOff>0</xdr:rowOff>
    </xdr:to>
    <xdr:sp macro="" textlink="">
      <xdr:nvSpPr>
        <xdr:cNvPr id="11" name="Text Box 32">
          <a:extLst>
            <a:ext uri="{FF2B5EF4-FFF2-40B4-BE49-F238E27FC236}">
              <a16:creationId xmlns:a16="http://schemas.microsoft.com/office/drawing/2014/main" id="{00000000-0008-0000-0000-00000B000000}"/>
            </a:ext>
          </a:extLst>
        </xdr:cNvPr>
        <xdr:cNvSpPr txBox="1">
          <a:spLocks noChangeArrowheads="1"/>
        </xdr:cNvSpPr>
      </xdr:nvSpPr>
      <xdr:spPr bwMode="auto">
        <a:xfrm>
          <a:off x="2114550" y="12001500"/>
          <a:ext cx="314486" cy="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tr-TR" sz="1100" b="0" i="0" u="none" strike="noStrike" baseline="0">
              <a:solidFill>
                <a:srgbClr val="000000"/>
              </a:solidFill>
              <a:latin typeface="Arial Tur"/>
              <a:cs typeface="Arial Tur"/>
            </a:rPr>
            <a:t>1,456</a:t>
          </a:r>
        </a:p>
      </xdr:txBody>
    </xdr:sp>
    <xdr:clientData/>
  </xdr:twoCellAnchor>
  <xdr:twoCellAnchor>
    <xdr:from>
      <xdr:col>2</xdr:col>
      <xdr:colOff>771525</xdr:colOff>
      <xdr:row>104</xdr:row>
      <xdr:rowOff>0</xdr:rowOff>
    </xdr:from>
    <xdr:to>
      <xdr:col>3</xdr:col>
      <xdr:colOff>488</xdr:colOff>
      <xdr:row>104</xdr:row>
      <xdr:rowOff>0</xdr:rowOff>
    </xdr:to>
    <xdr:sp macro="" textlink="">
      <xdr:nvSpPr>
        <xdr:cNvPr id="12" name="Text Box 36">
          <a:extLst>
            <a:ext uri="{FF2B5EF4-FFF2-40B4-BE49-F238E27FC236}">
              <a16:creationId xmlns:a16="http://schemas.microsoft.com/office/drawing/2014/main" id="{00000000-0008-0000-0000-00000C000000}"/>
            </a:ext>
          </a:extLst>
        </xdr:cNvPr>
        <xdr:cNvSpPr txBox="1">
          <a:spLocks noChangeArrowheads="1"/>
        </xdr:cNvSpPr>
      </xdr:nvSpPr>
      <xdr:spPr bwMode="auto">
        <a:xfrm>
          <a:off x="1800225" y="24136350"/>
          <a:ext cx="514838" cy="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tr-TR" sz="1000" b="0" i="0" u="none" strike="noStrike" baseline="0">
              <a:solidFill>
                <a:srgbClr val="000000"/>
              </a:solidFill>
              <a:latin typeface="Arial Tur"/>
              <a:cs typeface="Arial Tur"/>
            </a:rPr>
            <a:t>0,0550</a:t>
          </a:r>
        </a:p>
      </xdr:txBody>
    </xdr:sp>
    <xdr:clientData/>
  </xdr:twoCellAnchor>
  <xdr:twoCellAnchor>
    <xdr:from>
      <xdr:col>2</xdr:col>
      <xdr:colOff>920115</xdr:colOff>
      <xdr:row>104</xdr:row>
      <xdr:rowOff>0</xdr:rowOff>
    </xdr:from>
    <xdr:to>
      <xdr:col>2</xdr:col>
      <xdr:colOff>1201961</xdr:colOff>
      <xdr:row>104</xdr:row>
      <xdr:rowOff>0</xdr:rowOff>
    </xdr:to>
    <xdr:sp macro="" textlink="">
      <xdr:nvSpPr>
        <xdr:cNvPr id="13" name="Text Box 37">
          <a:extLst>
            <a:ext uri="{FF2B5EF4-FFF2-40B4-BE49-F238E27FC236}">
              <a16:creationId xmlns:a16="http://schemas.microsoft.com/office/drawing/2014/main" id="{00000000-0008-0000-0000-00000D000000}"/>
            </a:ext>
          </a:extLst>
        </xdr:cNvPr>
        <xdr:cNvSpPr txBox="1">
          <a:spLocks noChangeArrowheads="1"/>
        </xdr:cNvSpPr>
      </xdr:nvSpPr>
      <xdr:spPr bwMode="auto">
        <a:xfrm>
          <a:off x="1948815" y="24136350"/>
          <a:ext cx="281846" cy="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tr-TR" sz="1000" b="0" i="0" u="none" strike="noStrike" baseline="0">
              <a:solidFill>
                <a:srgbClr val="000000"/>
              </a:solidFill>
              <a:latin typeface="Arial Tur"/>
              <a:cs typeface="Arial Tur"/>
            </a:rPr>
            <a:t>1</a:t>
          </a:r>
        </a:p>
      </xdr:txBody>
    </xdr:sp>
    <xdr:clientData/>
  </xdr:twoCellAnchor>
  <xdr:twoCellAnchor>
    <xdr:from>
      <xdr:col>2</xdr:col>
      <xdr:colOff>733425</xdr:colOff>
      <xdr:row>104</xdr:row>
      <xdr:rowOff>0</xdr:rowOff>
    </xdr:from>
    <xdr:to>
      <xdr:col>2</xdr:col>
      <xdr:colOff>1286380</xdr:colOff>
      <xdr:row>104</xdr:row>
      <xdr:rowOff>0</xdr:rowOff>
    </xdr:to>
    <xdr:sp macro="" textlink="">
      <xdr:nvSpPr>
        <xdr:cNvPr id="14" name="Text Box 38">
          <a:extLst>
            <a:ext uri="{FF2B5EF4-FFF2-40B4-BE49-F238E27FC236}">
              <a16:creationId xmlns:a16="http://schemas.microsoft.com/office/drawing/2014/main" id="{00000000-0008-0000-0000-00000E000000}"/>
            </a:ext>
          </a:extLst>
        </xdr:cNvPr>
        <xdr:cNvSpPr txBox="1">
          <a:spLocks noChangeArrowheads="1"/>
        </xdr:cNvSpPr>
      </xdr:nvSpPr>
      <xdr:spPr bwMode="auto">
        <a:xfrm>
          <a:off x="1762125" y="24136350"/>
          <a:ext cx="552955" cy="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tr-TR" sz="1000" b="0" i="0" u="none" strike="noStrike" baseline="0">
              <a:solidFill>
                <a:srgbClr val="000000"/>
              </a:solidFill>
              <a:latin typeface="Arial Tur"/>
              <a:cs typeface="Arial Tur"/>
            </a:rPr>
            <a:t>1,73*Ub</a:t>
          </a:r>
        </a:p>
      </xdr:txBody>
    </xdr:sp>
    <xdr:clientData/>
  </xdr:twoCellAnchor>
  <xdr:twoCellAnchor>
    <xdr:from>
      <xdr:col>2</xdr:col>
      <xdr:colOff>950595</xdr:colOff>
      <xdr:row>104</xdr:row>
      <xdr:rowOff>0</xdr:rowOff>
    </xdr:from>
    <xdr:to>
      <xdr:col>2</xdr:col>
      <xdr:colOff>1278897</xdr:colOff>
      <xdr:row>104</xdr:row>
      <xdr:rowOff>0</xdr:rowOff>
    </xdr:to>
    <xdr:sp macro="" textlink="">
      <xdr:nvSpPr>
        <xdr:cNvPr id="15" name="Text Box 39">
          <a:extLst>
            <a:ext uri="{FF2B5EF4-FFF2-40B4-BE49-F238E27FC236}">
              <a16:creationId xmlns:a16="http://schemas.microsoft.com/office/drawing/2014/main" id="{00000000-0008-0000-0000-00000F000000}"/>
            </a:ext>
          </a:extLst>
        </xdr:cNvPr>
        <xdr:cNvSpPr txBox="1">
          <a:spLocks noChangeArrowheads="1"/>
        </xdr:cNvSpPr>
      </xdr:nvSpPr>
      <xdr:spPr bwMode="auto">
        <a:xfrm>
          <a:off x="1979295" y="24136350"/>
          <a:ext cx="328302" cy="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tr-TR" sz="1000" b="0" i="0" u="none" strike="noStrike" baseline="0">
              <a:solidFill>
                <a:srgbClr val="000000"/>
              </a:solidFill>
              <a:latin typeface="Arial Tur"/>
              <a:cs typeface="Arial Tur"/>
            </a:rPr>
            <a:t>Nb</a:t>
          </a:r>
        </a:p>
      </xdr:txBody>
    </xdr:sp>
    <xdr:clientData/>
  </xdr:twoCellAnchor>
  <xdr:twoCellAnchor>
    <xdr:from>
      <xdr:col>3</xdr:col>
      <xdr:colOff>474345</xdr:colOff>
      <xdr:row>104</xdr:row>
      <xdr:rowOff>0</xdr:rowOff>
    </xdr:from>
    <xdr:to>
      <xdr:col>4</xdr:col>
      <xdr:colOff>325729</xdr:colOff>
      <xdr:row>104</xdr:row>
      <xdr:rowOff>0</xdr:rowOff>
    </xdr:to>
    <xdr:sp macro="" textlink="">
      <xdr:nvSpPr>
        <xdr:cNvPr id="16" name="Text Box 40">
          <a:extLst>
            <a:ext uri="{FF2B5EF4-FFF2-40B4-BE49-F238E27FC236}">
              <a16:creationId xmlns:a16="http://schemas.microsoft.com/office/drawing/2014/main" id="{00000000-0008-0000-0000-000010000000}"/>
            </a:ext>
          </a:extLst>
        </xdr:cNvPr>
        <xdr:cNvSpPr txBox="1">
          <a:spLocks noChangeArrowheads="1"/>
        </xdr:cNvSpPr>
      </xdr:nvSpPr>
      <xdr:spPr bwMode="auto">
        <a:xfrm>
          <a:off x="2788920" y="24136350"/>
          <a:ext cx="784834" cy="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tr-TR" sz="1000" b="0" i="0" u="none" strike="noStrike" baseline="0">
              <a:solidFill>
                <a:srgbClr val="000000"/>
              </a:solidFill>
              <a:latin typeface="Arial Tur"/>
              <a:cs typeface="Arial Tur"/>
            </a:rPr>
            <a:t>100x10  </a:t>
          </a:r>
        </a:p>
      </xdr:txBody>
    </xdr:sp>
    <xdr:clientData/>
  </xdr:twoCellAnchor>
  <xdr:twoCellAnchor>
    <xdr:from>
      <xdr:col>4</xdr:col>
      <xdr:colOff>76200</xdr:colOff>
      <xdr:row>104</xdr:row>
      <xdr:rowOff>0</xdr:rowOff>
    </xdr:from>
    <xdr:to>
      <xdr:col>4</xdr:col>
      <xdr:colOff>226828</xdr:colOff>
      <xdr:row>104</xdr:row>
      <xdr:rowOff>0</xdr:rowOff>
    </xdr:to>
    <xdr:sp macro="" textlink="">
      <xdr:nvSpPr>
        <xdr:cNvPr id="17" name="Text Box 41">
          <a:extLst>
            <a:ext uri="{FF2B5EF4-FFF2-40B4-BE49-F238E27FC236}">
              <a16:creationId xmlns:a16="http://schemas.microsoft.com/office/drawing/2014/main" id="{00000000-0008-0000-0000-000011000000}"/>
            </a:ext>
          </a:extLst>
        </xdr:cNvPr>
        <xdr:cNvSpPr txBox="1">
          <a:spLocks noChangeArrowheads="1"/>
        </xdr:cNvSpPr>
      </xdr:nvSpPr>
      <xdr:spPr bwMode="auto">
        <a:xfrm>
          <a:off x="3324225" y="24136350"/>
          <a:ext cx="150628" cy="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tr-TR" sz="900" b="0" i="0" u="none" strike="noStrike" baseline="0">
              <a:solidFill>
                <a:srgbClr val="000000"/>
              </a:solidFill>
              <a:latin typeface="Arial Tur"/>
              <a:cs typeface="Arial Tur"/>
            </a:rPr>
            <a:t>3</a:t>
          </a:r>
        </a:p>
      </xdr:txBody>
    </xdr:sp>
    <xdr:clientData/>
  </xdr:twoCellAnchor>
  <xdr:twoCellAnchor>
    <xdr:from>
      <xdr:col>3</xdr:col>
      <xdr:colOff>236220</xdr:colOff>
      <xdr:row>104</xdr:row>
      <xdr:rowOff>0</xdr:rowOff>
    </xdr:from>
    <xdr:to>
      <xdr:col>4</xdr:col>
      <xdr:colOff>171884</xdr:colOff>
      <xdr:row>104</xdr:row>
      <xdr:rowOff>0</xdr:rowOff>
    </xdr:to>
    <xdr:sp macro="" textlink="">
      <xdr:nvSpPr>
        <xdr:cNvPr id="18" name="Text Box 42">
          <a:extLst>
            <a:ext uri="{FF2B5EF4-FFF2-40B4-BE49-F238E27FC236}">
              <a16:creationId xmlns:a16="http://schemas.microsoft.com/office/drawing/2014/main" id="{00000000-0008-0000-0000-000012000000}"/>
            </a:ext>
          </a:extLst>
        </xdr:cNvPr>
        <xdr:cNvSpPr txBox="1">
          <a:spLocks noChangeArrowheads="1"/>
        </xdr:cNvSpPr>
      </xdr:nvSpPr>
      <xdr:spPr bwMode="auto">
        <a:xfrm>
          <a:off x="2550795" y="24136350"/>
          <a:ext cx="869114" cy="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tr-TR" sz="1000" b="0" i="0" u="none" strike="noStrike" baseline="0">
              <a:solidFill>
                <a:srgbClr val="000000"/>
              </a:solidFill>
              <a:latin typeface="Arial Tur"/>
              <a:cs typeface="Arial Tur"/>
            </a:rPr>
            <a:t>1,73*34.5</a:t>
          </a:r>
        </a:p>
      </xdr:txBody>
    </xdr:sp>
    <xdr:clientData/>
  </xdr:twoCellAnchor>
  <xdr:twoCellAnchor>
    <xdr:from>
      <xdr:col>2</xdr:col>
      <xdr:colOff>253909</xdr:colOff>
      <xdr:row>4</xdr:row>
      <xdr:rowOff>190500</xdr:rowOff>
    </xdr:from>
    <xdr:to>
      <xdr:col>2</xdr:col>
      <xdr:colOff>1034903</xdr:colOff>
      <xdr:row>5</xdr:row>
      <xdr:rowOff>211388</xdr:rowOff>
    </xdr:to>
    <xdr:sp macro="" textlink="">
      <xdr:nvSpPr>
        <xdr:cNvPr id="19" name="Text Box 52">
          <a:extLst>
            <a:ext uri="{FF2B5EF4-FFF2-40B4-BE49-F238E27FC236}">
              <a16:creationId xmlns:a16="http://schemas.microsoft.com/office/drawing/2014/main" id="{00000000-0008-0000-0000-000013000000}"/>
            </a:ext>
          </a:extLst>
        </xdr:cNvPr>
        <xdr:cNvSpPr txBox="1">
          <a:spLocks noChangeArrowheads="1"/>
        </xdr:cNvSpPr>
      </xdr:nvSpPr>
      <xdr:spPr bwMode="auto">
        <a:xfrm>
          <a:off x="1282609" y="981075"/>
          <a:ext cx="780994" cy="516188"/>
        </a:xfrm>
        <a:prstGeom prst="rect">
          <a:avLst/>
        </a:prstGeom>
        <a:solidFill>
          <a:srgbClr val="FFFFFF"/>
        </a:solidFill>
        <a:ln w="9525">
          <a:noFill/>
          <a:miter lim="800000"/>
          <a:headEnd/>
          <a:tailEnd/>
        </a:ln>
      </xdr:spPr>
      <xdr:txBody>
        <a:bodyPr vertOverflow="clip" wrap="square" lIns="36576" tIns="27432" rIns="0" bIns="0" anchor="t" upright="1"/>
        <a:lstStyle/>
        <a:p>
          <a:pPr algn="l" rtl="0">
            <a:defRPr sz="1000"/>
          </a:pPr>
          <a:r>
            <a:rPr lang="tr-TR" sz="1200" b="1" i="0" u="none" strike="noStrike" baseline="0">
              <a:solidFill>
                <a:srgbClr val="000000"/>
              </a:solidFill>
              <a:latin typeface="Arial Tur"/>
              <a:cs typeface="Arial Tur"/>
            </a:rPr>
            <a:t>31,89 kV </a:t>
          </a:r>
        </a:p>
      </xdr:txBody>
    </xdr:sp>
    <xdr:clientData/>
  </xdr:twoCellAnchor>
  <xdr:twoCellAnchor>
    <xdr:from>
      <xdr:col>1</xdr:col>
      <xdr:colOff>186690</xdr:colOff>
      <xdr:row>9</xdr:row>
      <xdr:rowOff>238125</xdr:rowOff>
    </xdr:from>
    <xdr:to>
      <xdr:col>2</xdr:col>
      <xdr:colOff>545803</xdr:colOff>
      <xdr:row>10</xdr:row>
      <xdr:rowOff>190461</xdr:rowOff>
    </xdr:to>
    <xdr:sp macro="" textlink="">
      <xdr:nvSpPr>
        <xdr:cNvPr id="20" name="Text Box 73">
          <a:extLst>
            <a:ext uri="{FF2B5EF4-FFF2-40B4-BE49-F238E27FC236}">
              <a16:creationId xmlns:a16="http://schemas.microsoft.com/office/drawing/2014/main" id="{00000000-0008-0000-0000-000014000000}"/>
            </a:ext>
          </a:extLst>
        </xdr:cNvPr>
        <xdr:cNvSpPr txBox="1">
          <a:spLocks noChangeArrowheads="1"/>
        </xdr:cNvSpPr>
      </xdr:nvSpPr>
      <xdr:spPr bwMode="auto">
        <a:xfrm>
          <a:off x="701040" y="2543175"/>
          <a:ext cx="873463" cy="199986"/>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tr-TR" sz="1000" b="0" i="0" u="none" strike="noStrike" baseline="0">
              <a:solidFill>
                <a:srgbClr val="000000"/>
              </a:solidFill>
              <a:latin typeface="Arial Tur"/>
              <a:cs typeface="Arial Tur"/>
            </a:rPr>
            <a:t>%Uk=12,35</a:t>
          </a:r>
        </a:p>
      </xdr:txBody>
    </xdr:sp>
    <xdr:clientData/>
  </xdr:twoCellAnchor>
  <xdr:twoCellAnchor>
    <xdr:from>
      <xdr:col>12</xdr:col>
      <xdr:colOff>209550</xdr:colOff>
      <xdr:row>16</xdr:row>
      <xdr:rowOff>95250</xdr:rowOff>
    </xdr:from>
    <xdr:to>
      <xdr:col>12</xdr:col>
      <xdr:colOff>571500</xdr:colOff>
      <xdr:row>18</xdr:row>
      <xdr:rowOff>9525</xdr:rowOff>
    </xdr:to>
    <xdr:sp macro="" textlink="">
      <xdr:nvSpPr>
        <xdr:cNvPr id="21" name="Line 128">
          <a:extLst>
            <a:ext uri="{FF2B5EF4-FFF2-40B4-BE49-F238E27FC236}">
              <a16:creationId xmlns:a16="http://schemas.microsoft.com/office/drawing/2014/main" id="{00000000-0008-0000-0000-000015000000}"/>
            </a:ext>
          </a:extLst>
        </xdr:cNvPr>
        <xdr:cNvSpPr>
          <a:spLocks noChangeShapeType="1"/>
        </xdr:cNvSpPr>
      </xdr:nvSpPr>
      <xdr:spPr bwMode="auto">
        <a:xfrm flipV="1">
          <a:off x="10801350" y="4010025"/>
          <a:ext cx="361950" cy="41910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Lst>
      </xdr:spPr>
    </xdr:sp>
    <xdr:clientData/>
  </xdr:twoCellAnchor>
  <xdr:twoCellAnchor>
    <xdr:from>
      <xdr:col>11</xdr:col>
      <xdr:colOff>581025</xdr:colOff>
      <xdr:row>15</xdr:row>
      <xdr:rowOff>133350</xdr:rowOff>
    </xdr:from>
    <xdr:to>
      <xdr:col>11</xdr:col>
      <xdr:colOff>685800</xdr:colOff>
      <xdr:row>15</xdr:row>
      <xdr:rowOff>247650</xdr:rowOff>
    </xdr:to>
    <xdr:sp macro="" textlink="">
      <xdr:nvSpPr>
        <xdr:cNvPr id="22" name="Oval 190">
          <a:extLst>
            <a:ext uri="{FF2B5EF4-FFF2-40B4-BE49-F238E27FC236}">
              <a16:creationId xmlns:a16="http://schemas.microsoft.com/office/drawing/2014/main" id="{00000000-0008-0000-0000-000016000000}"/>
            </a:ext>
          </a:extLst>
        </xdr:cNvPr>
        <xdr:cNvSpPr>
          <a:spLocks noChangeArrowheads="1"/>
        </xdr:cNvSpPr>
      </xdr:nvSpPr>
      <xdr:spPr bwMode="auto">
        <a:xfrm>
          <a:off x="9525000" y="3790950"/>
          <a:ext cx="104775" cy="1143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371475</xdr:colOff>
      <xdr:row>15</xdr:row>
      <xdr:rowOff>133350</xdr:rowOff>
    </xdr:from>
    <xdr:to>
      <xdr:col>11</xdr:col>
      <xdr:colOff>476250</xdr:colOff>
      <xdr:row>15</xdr:row>
      <xdr:rowOff>247650</xdr:rowOff>
    </xdr:to>
    <xdr:sp macro="" textlink="">
      <xdr:nvSpPr>
        <xdr:cNvPr id="23" name="Oval 191">
          <a:extLst>
            <a:ext uri="{FF2B5EF4-FFF2-40B4-BE49-F238E27FC236}">
              <a16:creationId xmlns:a16="http://schemas.microsoft.com/office/drawing/2014/main" id="{00000000-0008-0000-0000-000017000000}"/>
            </a:ext>
          </a:extLst>
        </xdr:cNvPr>
        <xdr:cNvSpPr>
          <a:spLocks noChangeArrowheads="1"/>
        </xdr:cNvSpPr>
      </xdr:nvSpPr>
      <xdr:spPr bwMode="auto">
        <a:xfrm>
          <a:off x="9315450" y="3790950"/>
          <a:ext cx="104775" cy="1143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152400</xdr:colOff>
      <xdr:row>15</xdr:row>
      <xdr:rowOff>133350</xdr:rowOff>
    </xdr:from>
    <xdr:to>
      <xdr:col>11</xdr:col>
      <xdr:colOff>257175</xdr:colOff>
      <xdr:row>15</xdr:row>
      <xdr:rowOff>247650</xdr:rowOff>
    </xdr:to>
    <xdr:sp macro="" textlink="">
      <xdr:nvSpPr>
        <xdr:cNvPr id="24" name="Oval 192">
          <a:extLst>
            <a:ext uri="{FF2B5EF4-FFF2-40B4-BE49-F238E27FC236}">
              <a16:creationId xmlns:a16="http://schemas.microsoft.com/office/drawing/2014/main" id="{00000000-0008-0000-0000-000018000000}"/>
            </a:ext>
          </a:extLst>
        </xdr:cNvPr>
        <xdr:cNvSpPr>
          <a:spLocks noChangeArrowheads="1"/>
        </xdr:cNvSpPr>
      </xdr:nvSpPr>
      <xdr:spPr bwMode="auto">
        <a:xfrm>
          <a:off x="9096375" y="3790950"/>
          <a:ext cx="104775" cy="1143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609600</xdr:colOff>
      <xdr:row>15</xdr:row>
      <xdr:rowOff>180975</xdr:rowOff>
    </xdr:from>
    <xdr:to>
      <xdr:col>12</xdr:col>
      <xdr:colOff>723900</xdr:colOff>
      <xdr:row>15</xdr:row>
      <xdr:rowOff>295275</xdr:rowOff>
    </xdr:to>
    <xdr:sp macro="" textlink="">
      <xdr:nvSpPr>
        <xdr:cNvPr id="25" name="Oval 193">
          <a:extLst>
            <a:ext uri="{FF2B5EF4-FFF2-40B4-BE49-F238E27FC236}">
              <a16:creationId xmlns:a16="http://schemas.microsoft.com/office/drawing/2014/main" id="{00000000-0008-0000-0000-000019000000}"/>
            </a:ext>
          </a:extLst>
        </xdr:cNvPr>
        <xdr:cNvSpPr>
          <a:spLocks noChangeArrowheads="1"/>
        </xdr:cNvSpPr>
      </xdr:nvSpPr>
      <xdr:spPr bwMode="auto">
        <a:xfrm>
          <a:off x="11201400" y="3838575"/>
          <a:ext cx="114300" cy="76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447675</xdr:colOff>
      <xdr:row>15</xdr:row>
      <xdr:rowOff>47625</xdr:rowOff>
    </xdr:from>
    <xdr:to>
      <xdr:col>12</xdr:col>
      <xdr:colOff>561975</xdr:colOff>
      <xdr:row>15</xdr:row>
      <xdr:rowOff>161925</xdr:rowOff>
    </xdr:to>
    <xdr:sp macro="" textlink="">
      <xdr:nvSpPr>
        <xdr:cNvPr id="26" name="Oval 194">
          <a:extLst>
            <a:ext uri="{FF2B5EF4-FFF2-40B4-BE49-F238E27FC236}">
              <a16:creationId xmlns:a16="http://schemas.microsoft.com/office/drawing/2014/main" id="{00000000-0008-0000-0000-00001A000000}"/>
            </a:ext>
          </a:extLst>
        </xdr:cNvPr>
        <xdr:cNvSpPr>
          <a:spLocks noChangeArrowheads="1"/>
        </xdr:cNvSpPr>
      </xdr:nvSpPr>
      <xdr:spPr bwMode="auto">
        <a:xfrm>
          <a:off x="11039475" y="3705225"/>
          <a:ext cx="114300" cy="1143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285750</xdr:colOff>
      <xdr:row>15</xdr:row>
      <xdr:rowOff>171450</xdr:rowOff>
    </xdr:from>
    <xdr:to>
      <xdr:col>12</xdr:col>
      <xdr:colOff>400050</xdr:colOff>
      <xdr:row>15</xdr:row>
      <xdr:rowOff>285750</xdr:rowOff>
    </xdr:to>
    <xdr:sp macro="" textlink="">
      <xdr:nvSpPr>
        <xdr:cNvPr id="27" name="Oval 195">
          <a:extLst>
            <a:ext uri="{FF2B5EF4-FFF2-40B4-BE49-F238E27FC236}">
              <a16:creationId xmlns:a16="http://schemas.microsoft.com/office/drawing/2014/main" id="{00000000-0008-0000-0000-00001B000000}"/>
            </a:ext>
          </a:extLst>
        </xdr:cNvPr>
        <xdr:cNvSpPr>
          <a:spLocks noChangeArrowheads="1"/>
        </xdr:cNvSpPr>
      </xdr:nvSpPr>
      <xdr:spPr bwMode="auto">
        <a:xfrm>
          <a:off x="10877550" y="3829050"/>
          <a:ext cx="114300" cy="85725"/>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352425</xdr:colOff>
      <xdr:row>15</xdr:row>
      <xdr:rowOff>152400</xdr:rowOff>
    </xdr:from>
    <xdr:to>
      <xdr:col>13</xdr:col>
      <xdr:colOff>466725</xdr:colOff>
      <xdr:row>15</xdr:row>
      <xdr:rowOff>266700</xdr:rowOff>
    </xdr:to>
    <xdr:sp macro="" textlink="">
      <xdr:nvSpPr>
        <xdr:cNvPr id="28" name="Oval 196">
          <a:extLst>
            <a:ext uri="{FF2B5EF4-FFF2-40B4-BE49-F238E27FC236}">
              <a16:creationId xmlns:a16="http://schemas.microsoft.com/office/drawing/2014/main" id="{00000000-0008-0000-0000-00001C000000}"/>
            </a:ext>
          </a:extLst>
        </xdr:cNvPr>
        <xdr:cNvSpPr>
          <a:spLocks noChangeArrowheads="1"/>
        </xdr:cNvSpPr>
      </xdr:nvSpPr>
      <xdr:spPr bwMode="auto">
        <a:xfrm>
          <a:off x="11668125" y="3810000"/>
          <a:ext cx="114300" cy="104775"/>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295275</xdr:colOff>
      <xdr:row>15</xdr:row>
      <xdr:rowOff>28575</xdr:rowOff>
    </xdr:from>
    <xdr:to>
      <xdr:col>13</xdr:col>
      <xdr:colOff>409575</xdr:colOff>
      <xdr:row>15</xdr:row>
      <xdr:rowOff>142875</xdr:rowOff>
    </xdr:to>
    <xdr:sp macro="" textlink="">
      <xdr:nvSpPr>
        <xdr:cNvPr id="29" name="Oval 197">
          <a:extLst>
            <a:ext uri="{FF2B5EF4-FFF2-40B4-BE49-F238E27FC236}">
              <a16:creationId xmlns:a16="http://schemas.microsoft.com/office/drawing/2014/main" id="{00000000-0008-0000-0000-00001D000000}"/>
            </a:ext>
          </a:extLst>
        </xdr:cNvPr>
        <xdr:cNvSpPr>
          <a:spLocks noChangeArrowheads="1"/>
        </xdr:cNvSpPr>
      </xdr:nvSpPr>
      <xdr:spPr bwMode="auto">
        <a:xfrm>
          <a:off x="11610975" y="3686175"/>
          <a:ext cx="114300" cy="1143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219075</xdr:colOff>
      <xdr:row>15</xdr:row>
      <xdr:rowOff>152400</xdr:rowOff>
    </xdr:from>
    <xdr:to>
      <xdr:col>13</xdr:col>
      <xdr:colOff>333375</xdr:colOff>
      <xdr:row>15</xdr:row>
      <xdr:rowOff>266700</xdr:rowOff>
    </xdr:to>
    <xdr:sp macro="" textlink="">
      <xdr:nvSpPr>
        <xdr:cNvPr id="30" name="Oval 198">
          <a:extLst>
            <a:ext uri="{FF2B5EF4-FFF2-40B4-BE49-F238E27FC236}">
              <a16:creationId xmlns:a16="http://schemas.microsoft.com/office/drawing/2014/main" id="{00000000-0008-0000-0000-00001E000000}"/>
            </a:ext>
          </a:extLst>
        </xdr:cNvPr>
        <xdr:cNvSpPr>
          <a:spLocks noChangeArrowheads="1"/>
        </xdr:cNvSpPr>
      </xdr:nvSpPr>
      <xdr:spPr bwMode="auto">
        <a:xfrm>
          <a:off x="11534775" y="3810000"/>
          <a:ext cx="114300" cy="104775"/>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171450</xdr:colOff>
      <xdr:row>15</xdr:row>
      <xdr:rowOff>9525</xdr:rowOff>
    </xdr:from>
    <xdr:to>
      <xdr:col>13</xdr:col>
      <xdr:colOff>523875</xdr:colOff>
      <xdr:row>15</xdr:row>
      <xdr:rowOff>342900</xdr:rowOff>
    </xdr:to>
    <xdr:sp macro="" textlink="">
      <xdr:nvSpPr>
        <xdr:cNvPr id="31" name="Oval 199">
          <a:extLst>
            <a:ext uri="{FF2B5EF4-FFF2-40B4-BE49-F238E27FC236}">
              <a16:creationId xmlns:a16="http://schemas.microsoft.com/office/drawing/2014/main" id="{00000000-0008-0000-0000-00001F000000}"/>
            </a:ext>
          </a:extLst>
        </xdr:cNvPr>
        <xdr:cNvSpPr>
          <a:spLocks noChangeArrowheads="1"/>
        </xdr:cNvSpPr>
      </xdr:nvSpPr>
      <xdr:spPr bwMode="auto">
        <a:xfrm>
          <a:off x="11487150" y="3667125"/>
          <a:ext cx="352425" cy="24765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209550</xdr:colOff>
      <xdr:row>33</xdr:row>
      <xdr:rowOff>95250</xdr:rowOff>
    </xdr:from>
    <xdr:to>
      <xdr:col>12</xdr:col>
      <xdr:colOff>571500</xdr:colOff>
      <xdr:row>35</xdr:row>
      <xdr:rowOff>9525</xdr:rowOff>
    </xdr:to>
    <xdr:sp macro="" textlink="">
      <xdr:nvSpPr>
        <xdr:cNvPr id="32" name="Line 128">
          <a:extLst>
            <a:ext uri="{FF2B5EF4-FFF2-40B4-BE49-F238E27FC236}">
              <a16:creationId xmlns:a16="http://schemas.microsoft.com/office/drawing/2014/main" id="{00000000-0008-0000-0000-000020000000}"/>
            </a:ext>
          </a:extLst>
        </xdr:cNvPr>
        <xdr:cNvSpPr>
          <a:spLocks noChangeShapeType="1"/>
        </xdr:cNvSpPr>
      </xdr:nvSpPr>
      <xdr:spPr bwMode="auto">
        <a:xfrm flipV="1">
          <a:off x="10801350" y="7972425"/>
          <a:ext cx="361950" cy="295275"/>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Lst>
      </xdr:spPr>
    </xdr:sp>
    <xdr:clientData/>
  </xdr:twoCellAnchor>
  <xdr:twoCellAnchor>
    <xdr:from>
      <xdr:col>12</xdr:col>
      <xdr:colOff>466725</xdr:colOff>
      <xdr:row>30</xdr:row>
      <xdr:rowOff>209550</xdr:rowOff>
    </xdr:from>
    <xdr:to>
      <xdr:col>12</xdr:col>
      <xdr:colOff>752475</xdr:colOff>
      <xdr:row>31</xdr:row>
      <xdr:rowOff>276225</xdr:rowOff>
    </xdr:to>
    <xdr:sp macro="" textlink="">
      <xdr:nvSpPr>
        <xdr:cNvPr id="33" name="Line 129">
          <a:extLst>
            <a:ext uri="{FF2B5EF4-FFF2-40B4-BE49-F238E27FC236}">
              <a16:creationId xmlns:a16="http://schemas.microsoft.com/office/drawing/2014/main" id="{00000000-0008-0000-0000-000021000000}"/>
            </a:ext>
          </a:extLst>
        </xdr:cNvPr>
        <xdr:cNvSpPr>
          <a:spLocks noChangeShapeType="1"/>
        </xdr:cNvSpPr>
      </xdr:nvSpPr>
      <xdr:spPr bwMode="auto">
        <a:xfrm flipV="1">
          <a:off x="11058525" y="7448550"/>
          <a:ext cx="257175" cy="22860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Lst>
      </xdr:spPr>
    </xdr:sp>
    <xdr:clientData/>
  </xdr:twoCellAnchor>
  <xdr:twoCellAnchor>
    <xdr:from>
      <xdr:col>10</xdr:col>
      <xdr:colOff>428625</xdr:colOff>
      <xdr:row>7</xdr:row>
      <xdr:rowOff>9525</xdr:rowOff>
    </xdr:from>
    <xdr:to>
      <xdr:col>10</xdr:col>
      <xdr:colOff>428625</xdr:colOff>
      <xdr:row>9</xdr:row>
      <xdr:rowOff>9525</xdr:rowOff>
    </xdr:to>
    <xdr:sp macro="" textlink="">
      <xdr:nvSpPr>
        <xdr:cNvPr id="34" name="Line 76">
          <a:extLst>
            <a:ext uri="{FF2B5EF4-FFF2-40B4-BE49-F238E27FC236}">
              <a16:creationId xmlns:a16="http://schemas.microsoft.com/office/drawing/2014/main" id="{00000000-0008-0000-0000-000022000000}"/>
            </a:ext>
          </a:extLst>
        </xdr:cNvPr>
        <xdr:cNvSpPr>
          <a:spLocks noChangeShapeType="1"/>
        </xdr:cNvSpPr>
      </xdr:nvSpPr>
      <xdr:spPr bwMode="auto">
        <a:xfrm>
          <a:off x="8620125" y="1933575"/>
          <a:ext cx="0" cy="381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209550</xdr:colOff>
      <xdr:row>25</xdr:row>
      <xdr:rowOff>95250</xdr:rowOff>
    </xdr:from>
    <xdr:to>
      <xdr:col>12</xdr:col>
      <xdr:colOff>571500</xdr:colOff>
      <xdr:row>27</xdr:row>
      <xdr:rowOff>9525</xdr:rowOff>
    </xdr:to>
    <xdr:sp macro="" textlink="">
      <xdr:nvSpPr>
        <xdr:cNvPr id="35" name="Line 128">
          <a:extLst>
            <a:ext uri="{FF2B5EF4-FFF2-40B4-BE49-F238E27FC236}">
              <a16:creationId xmlns:a16="http://schemas.microsoft.com/office/drawing/2014/main" id="{00000000-0008-0000-0000-000023000000}"/>
            </a:ext>
          </a:extLst>
        </xdr:cNvPr>
        <xdr:cNvSpPr>
          <a:spLocks noChangeShapeType="1"/>
        </xdr:cNvSpPr>
      </xdr:nvSpPr>
      <xdr:spPr bwMode="auto">
        <a:xfrm flipV="1">
          <a:off x="10801350" y="6210300"/>
          <a:ext cx="361950" cy="352425"/>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Lst>
      </xdr:spPr>
    </xdr:sp>
    <xdr:clientData/>
  </xdr:twoCellAnchor>
  <xdr:twoCellAnchor>
    <xdr:from>
      <xdr:col>12</xdr:col>
      <xdr:colOff>466725</xdr:colOff>
      <xdr:row>24</xdr:row>
      <xdr:rowOff>209550</xdr:rowOff>
    </xdr:from>
    <xdr:to>
      <xdr:col>12</xdr:col>
      <xdr:colOff>752475</xdr:colOff>
      <xdr:row>25</xdr:row>
      <xdr:rowOff>276225</xdr:rowOff>
    </xdr:to>
    <xdr:sp macro="" textlink="">
      <xdr:nvSpPr>
        <xdr:cNvPr id="36" name="Line 129">
          <a:extLst>
            <a:ext uri="{FF2B5EF4-FFF2-40B4-BE49-F238E27FC236}">
              <a16:creationId xmlns:a16="http://schemas.microsoft.com/office/drawing/2014/main" id="{00000000-0008-0000-0000-000024000000}"/>
            </a:ext>
          </a:extLst>
        </xdr:cNvPr>
        <xdr:cNvSpPr>
          <a:spLocks noChangeShapeType="1"/>
        </xdr:cNvSpPr>
      </xdr:nvSpPr>
      <xdr:spPr bwMode="auto">
        <a:xfrm flipV="1">
          <a:off x="11058525" y="6067425"/>
          <a:ext cx="257175" cy="295275"/>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Lst>
      </xdr:spPr>
    </xdr:sp>
    <xdr:clientData/>
  </xdr:twoCellAnchor>
  <xdr:twoCellAnchor>
    <xdr:from>
      <xdr:col>11</xdr:col>
      <xdr:colOff>581025</xdr:colOff>
      <xdr:row>24</xdr:row>
      <xdr:rowOff>133350</xdr:rowOff>
    </xdr:from>
    <xdr:to>
      <xdr:col>11</xdr:col>
      <xdr:colOff>685800</xdr:colOff>
      <xdr:row>24</xdr:row>
      <xdr:rowOff>247650</xdr:rowOff>
    </xdr:to>
    <xdr:sp macro="" textlink="">
      <xdr:nvSpPr>
        <xdr:cNvPr id="37" name="Oval 190">
          <a:extLst>
            <a:ext uri="{FF2B5EF4-FFF2-40B4-BE49-F238E27FC236}">
              <a16:creationId xmlns:a16="http://schemas.microsoft.com/office/drawing/2014/main" id="{00000000-0008-0000-0000-000025000000}"/>
            </a:ext>
          </a:extLst>
        </xdr:cNvPr>
        <xdr:cNvSpPr>
          <a:spLocks noChangeArrowheads="1"/>
        </xdr:cNvSpPr>
      </xdr:nvSpPr>
      <xdr:spPr bwMode="auto">
        <a:xfrm>
          <a:off x="9525000" y="5991225"/>
          <a:ext cx="104775" cy="1143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371475</xdr:colOff>
      <xdr:row>24</xdr:row>
      <xdr:rowOff>133350</xdr:rowOff>
    </xdr:from>
    <xdr:to>
      <xdr:col>11</xdr:col>
      <xdr:colOff>476250</xdr:colOff>
      <xdr:row>24</xdr:row>
      <xdr:rowOff>247650</xdr:rowOff>
    </xdr:to>
    <xdr:sp macro="" textlink="">
      <xdr:nvSpPr>
        <xdr:cNvPr id="38" name="Oval 191">
          <a:extLst>
            <a:ext uri="{FF2B5EF4-FFF2-40B4-BE49-F238E27FC236}">
              <a16:creationId xmlns:a16="http://schemas.microsoft.com/office/drawing/2014/main" id="{00000000-0008-0000-0000-000026000000}"/>
            </a:ext>
          </a:extLst>
        </xdr:cNvPr>
        <xdr:cNvSpPr>
          <a:spLocks noChangeArrowheads="1"/>
        </xdr:cNvSpPr>
      </xdr:nvSpPr>
      <xdr:spPr bwMode="auto">
        <a:xfrm>
          <a:off x="9315450" y="5991225"/>
          <a:ext cx="104775" cy="1143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152400</xdr:colOff>
      <xdr:row>24</xdr:row>
      <xdr:rowOff>133350</xdr:rowOff>
    </xdr:from>
    <xdr:to>
      <xdr:col>11</xdr:col>
      <xdr:colOff>257175</xdr:colOff>
      <xdr:row>24</xdr:row>
      <xdr:rowOff>247650</xdr:rowOff>
    </xdr:to>
    <xdr:sp macro="" textlink="">
      <xdr:nvSpPr>
        <xdr:cNvPr id="39" name="Oval 192">
          <a:extLst>
            <a:ext uri="{FF2B5EF4-FFF2-40B4-BE49-F238E27FC236}">
              <a16:creationId xmlns:a16="http://schemas.microsoft.com/office/drawing/2014/main" id="{00000000-0008-0000-0000-000027000000}"/>
            </a:ext>
          </a:extLst>
        </xdr:cNvPr>
        <xdr:cNvSpPr>
          <a:spLocks noChangeArrowheads="1"/>
        </xdr:cNvSpPr>
      </xdr:nvSpPr>
      <xdr:spPr bwMode="auto">
        <a:xfrm>
          <a:off x="9096375" y="5991225"/>
          <a:ext cx="104775" cy="1143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609600</xdr:colOff>
      <xdr:row>24</xdr:row>
      <xdr:rowOff>180975</xdr:rowOff>
    </xdr:from>
    <xdr:to>
      <xdr:col>12</xdr:col>
      <xdr:colOff>723900</xdr:colOff>
      <xdr:row>24</xdr:row>
      <xdr:rowOff>295275</xdr:rowOff>
    </xdr:to>
    <xdr:sp macro="" textlink="">
      <xdr:nvSpPr>
        <xdr:cNvPr id="40" name="Oval 193">
          <a:extLst>
            <a:ext uri="{FF2B5EF4-FFF2-40B4-BE49-F238E27FC236}">
              <a16:creationId xmlns:a16="http://schemas.microsoft.com/office/drawing/2014/main" id="{00000000-0008-0000-0000-000028000000}"/>
            </a:ext>
          </a:extLst>
        </xdr:cNvPr>
        <xdr:cNvSpPr>
          <a:spLocks noChangeArrowheads="1"/>
        </xdr:cNvSpPr>
      </xdr:nvSpPr>
      <xdr:spPr bwMode="auto">
        <a:xfrm>
          <a:off x="11201400" y="6038850"/>
          <a:ext cx="114300" cy="76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447675</xdr:colOff>
      <xdr:row>24</xdr:row>
      <xdr:rowOff>47625</xdr:rowOff>
    </xdr:from>
    <xdr:to>
      <xdr:col>12</xdr:col>
      <xdr:colOff>561975</xdr:colOff>
      <xdr:row>24</xdr:row>
      <xdr:rowOff>161925</xdr:rowOff>
    </xdr:to>
    <xdr:sp macro="" textlink="">
      <xdr:nvSpPr>
        <xdr:cNvPr id="41" name="Oval 194">
          <a:extLst>
            <a:ext uri="{FF2B5EF4-FFF2-40B4-BE49-F238E27FC236}">
              <a16:creationId xmlns:a16="http://schemas.microsoft.com/office/drawing/2014/main" id="{00000000-0008-0000-0000-000029000000}"/>
            </a:ext>
          </a:extLst>
        </xdr:cNvPr>
        <xdr:cNvSpPr>
          <a:spLocks noChangeArrowheads="1"/>
        </xdr:cNvSpPr>
      </xdr:nvSpPr>
      <xdr:spPr bwMode="auto">
        <a:xfrm>
          <a:off x="11039475" y="5905500"/>
          <a:ext cx="114300" cy="1143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285750</xdr:colOff>
      <xdr:row>24</xdr:row>
      <xdr:rowOff>171450</xdr:rowOff>
    </xdr:from>
    <xdr:to>
      <xdr:col>12</xdr:col>
      <xdr:colOff>400050</xdr:colOff>
      <xdr:row>24</xdr:row>
      <xdr:rowOff>285750</xdr:rowOff>
    </xdr:to>
    <xdr:sp macro="" textlink="">
      <xdr:nvSpPr>
        <xdr:cNvPr id="42" name="Oval 195">
          <a:extLst>
            <a:ext uri="{FF2B5EF4-FFF2-40B4-BE49-F238E27FC236}">
              <a16:creationId xmlns:a16="http://schemas.microsoft.com/office/drawing/2014/main" id="{00000000-0008-0000-0000-00002A000000}"/>
            </a:ext>
          </a:extLst>
        </xdr:cNvPr>
        <xdr:cNvSpPr>
          <a:spLocks noChangeArrowheads="1"/>
        </xdr:cNvSpPr>
      </xdr:nvSpPr>
      <xdr:spPr bwMode="auto">
        <a:xfrm>
          <a:off x="10877550" y="6029325"/>
          <a:ext cx="114300" cy="85725"/>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352425</xdr:colOff>
      <xdr:row>24</xdr:row>
      <xdr:rowOff>152400</xdr:rowOff>
    </xdr:from>
    <xdr:to>
      <xdr:col>13</xdr:col>
      <xdr:colOff>466725</xdr:colOff>
      <xdr:row>24</xdr:row>
      <xdr:rowOff>266700</xdr:rowOff>
    </xdr:to>
    <xdr:sp macro="" textlink="">
      <xdr:nvSpPr>
        <xdr:cNvPr id="43" name="Oval 196">
          <a:extLst>
            <a:ext uri="{FF2B5EF4-FFF2-40B4-BE49-F238E27FC236}">
              <a16:creationId xmlns:a16="http://schemas.microsoft.com/office/drawing/2014/main" id="{00000000-0008-0000-0000-00002B000000}"/>
            </a:ext>
          </a:extLst>
        </xdr:cNvPr>
        <xdr:cNvSpPr>
          <a:spLocks noChangeArrowheads="1"/>
        </xdr:cNvSpPr>
      </xdr:nvSpPr>
      <xdr:spPr bwMode="auto">
        <a:xfrm>
          <a:off x="11668125" y="6010275"/>
          <a:ext cx="114300" cy="104775"/>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295275</xdr:colOff>
      <xdr:row>24</xdr:row>
      <xdr:rowOff>28575</xdr:rowOff>
    </xdr:from>
    <xdr:to>
      <xdr:col>13</xdr:col>
      <xdr:colOff>409575</xdr:colOff>
      <xdr:row>24</xdr:row>
      <xdr:rowOff>142875</xdr:rowOff>
    </xdr:to>
    <xdr:sp macro="" textlink="">
      <xdr:nvSpPr>
        <xdr:cNvPr id="44" name="Oval 197">
          <a:extLst>
            <a:ext uri="{FF2B5EF4-FFF2-40B4-BE49-F238E27FC236}">
              <a16:creationId xmlns:a16="http://schemas.microsoft.com/office/drawing/2014/main" id="{00000000-0008-0000-0000-00002C000000}"/>
            </a:ext>
          </a:extLst>
        </xdr:cNvPr>
        <xdr:cNvSpPr>
          <a:spLocks noChangeArrowheads="1"/>
        </xdr:cNvSpPr>
      </xdr:nvSpPr>
      <xdr:spPr bwMode="auto">
        <a:xfrm>
          <a:off x="11610975" y="5886450"/>
          <a:ext cx="114300" cy="1143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219075</xdr:colOff>
      <xdr:row>24</xdr:row>
      <xdr:rowOff>152400</xdr:rowOff>
    </xdr:from>
    <xdr:to>
      <xdr:col>13</xdr:col>
      <xdr:colOff>333375</xdr:colOff>
      <xdr:row>24</xdr:row>
      <xdr:rowOff>266700</xdr:rowOff>
    </xdr:to>
    <xdr:sp macro="" textlink="">
      <xdr:nvSpPr>
        <xdr:cNvPr id="45" name="Oval 198">
          <a:extLst>
            <a:ext uri="{FF2B5EF4-FFF2-40B4-BE49-F238E27FC236}">
              <a16:creationId xmlns:a16="http://schemas.microsoft.com/office/drawing/2014/main" id="{00000000-0008-0000-0000-00002D000000}"/>
            </a:ext>
          </a:extLst>
        </xdr:cNvPr>
        <xdr:cNvSpPr>
          <a:spLocks noChangeArrowheads="1"/>
        </xdr:cNvSpPr>
      </xdr:nvSpPr>
      <xdr:spPr bwMode="auto">
        <a:xfrm>
          <a:off x="11534775" y="6010275"/>
          <a:ext cx="114300" cy="104775"/>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171450</xdr:colOff>
      <xdr:row>24</xdr:row>
      <xdr:rowOff>9525</xdr:rowOff>
    </xdr:from>
    <xdr:to>
      <xdr:col>13</xdr:col>
      <xdr:colOff>523875</xdr:colOff>
      <xdr:row>24</xdr:row>
      <xdr:rowOff>342900</xdr:rowOff>
    </xdr:to>
    <xdr:sp macro="" textlink="">
      <xdr:nvSpPr>
        <xdr:cNvPr id="46" name="Oval 199">
          <a:extLst>
            <a:ext uri="{FF2B5EF4-FFF2-40B4-BE49-F238E27FC236}">
              <a16:creationId xmlns:a16="http://schemas.microsoft.com/office/drawing/2014/main" id="{00000000-0008-0000-0000-00002E000000}"/>
            </a:ext>
          </a:extLst>
        </xdr:cNvPr>
        <xdr:cNvSpPr>
          <a:spLocks noChangeArrowheads="1"/>
        </xdr:cNvSpPr>
      </xdr:nvSpPr>
      <xdr:spPr bwMode="auto">
        <a:xfrm>
          <a:off x="11487150" y="5867400"/>
          <a:ext cx="352425" cy="24765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209550</xdr:colOff>
      <xdr:row>26</xdr:row>
      <xdr:rowOff>95250</xdr:rowOff>
    </xdr:from>
    <xdr:to>
      <xdr:col>12</xdr:col>
      <xdr:colOff>571500</xdr:colOff>
      <xdr:row>28</xdr:row>
      <xdr:rowOff>9525</xdr:rowOff>
    </xdr:to>
    <xdr:sp macro="" textlink="">
      <xdr:nvSpPr>
        <xdr:cNvPr id="47" name="Line 128">
          <a:extLst>
            <a:ext uri="{FF2B5EF4-FFF2-40B4-BE49-F238E27FC236}">
              <a16:creationId xmlns:a16="http://schemas.microsoft.com/office/drawing/2014/main" id="{00000000-0008-0000-0000-00002F000000}"/>
            </a:ext>
          </a:extLst>
        </xdr:cNvPr>
        <xdr:cNvSpPr>
          <a:spLocks noChangeShapeType="1"/>
        </xdr:cNvSpPr>
      </xdr:nvSpPr>
      <xdr:spPr bwMode="auto">
        <a:xfrm flipV="1">
          <a:off x="10801350" y="6457950"/>
          <a:ext cx="361950" cy="352425"/>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Lst>
      </xdr:spPr>
    </xdr:sp>
    <xdr:clientData/>
  </xdr:twoCellAnchor>
  <mc:AlternateContent xmlns:mc="http://schemas.openxmlformats.org/markup-compatibility/2006">
    <mc:Choice xmlns:a14="http://schemas.microsoft.com/office/drawing/2010/main" Requires="a14">
      <xdr:twoCellAnchor>
        <xdr:from>
          <xdr:col>2</xdr:col>
          <xdr:colOff>579120</xdr:colOff>
          <xdr:row>66</xdr:row>
          <xdr:rowOff>22860</xdr:rowOff>
        </xdr:from>
        <xdr:to>
          <xdr:col>6</xdr:col>
          <xdr:colOff>106680</xdr:colOff>
          <xdr:row>67</xdr:row>
          <xdr:rowOff>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502920</xdr:colOff>
          <xdr:row>74</xdr:row>
          <xdr:rowOff>45720</xdr:rowOff>
        </xdr:from>
        <xdr:to>
          <xdr:col>5</xdr:col>
          <xdr:colOff>754380</xdr:colOff>
          <xdr:row>75</xdr:row>
          <xdr:rowOff>45720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182880</xdr:colOff>
          <xdr:row>75</xdr:row>
          <xdr:rowOff>45720</xdr:rowOff>
        </xdr:from>
        <xdr:to>
          <xdr:col>5</xdr:col>
          <xdr:colOff>952500</xdr:colOff>
          <xdr:row>75</xdr:row>
          <xdr:rowOff>83820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220980</xdr:colOff>
          <xdr:row>105</xdr:row>
          <xdr:rowOff>60960</xdr:rowOff>
        </xdr:from>
        <xdr:to>
          <xdr:col>5</xdr:col>
          <xdr:colOff>914400</xdr:colOff>
          <xdr:row>107</xdr:row>
          <xdr:rowOff>7620</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102</xdr:row>
          <xdr:rowOff>114300</xdr:rowOff>
        </xdr:from>
        <xdr:to>
          <xdr:col>2</xdr:col>
          <xdr:colOff>807720</xdr:colOff>
          <xdr:row>103</xdr:row>
          <xdr:rowOff>121920</xdr:rowOff>
        </xdr:to>
        <xdr:sp macro="" textlink="">
          <xdr:nvSpPr>
            <xdr:cNvPr id="1029" name="Object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861060</xdr:colOff>
          <xdr:row>107</xdr:row>
          <xdr:rowOff>144780</xdr:rowOff>
        </xdr:from>
        <xdr:to>
          <xdr:col>5</xdr:col>
          <xdr:colOff>914400</xdr:colOff>
          <xdr:row>110</xdr:row>
          <xdr:rowOff>144780</xdr:rowOff>
        </xdr:to>
        <xdr:sp macro="" textlink="">
          <xdr:nvSpPr>
            <xdr:cNvPr id="1030" name="Object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807720</xdr:colOff>
          <xdr:row>116</xdr:row>
          <xdr:rowOff>220980</xdr:rowOff>
        </xdr:from>
        <xdr:to>
          <xdr:col>5</xdr:col>
          <xdr:colOff>7620</xdr:colOff>
          <xdr:row>119</xdr:row>
          <xdr:rowOff>160020</xdr:rowOff>
        </xdr:to>
        <xdr:sp macro="" textlink="">
          <xdr:nvSpPr>
            <xdr:cNvPr id="1031" name="Object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102</xdr:row>
          <xdr:rowOff>114300</xdr:rowOff>
        </xdr:from>
        <xdr:to>
          <xdr:col>2</xdr:col>
          <xdr:colOff>0</xdr:colOff>
          <xdr:row>103</xdr:row>
          <xdr:rowOff>121920</xdr:rowOff>
        </xdr:to>
        <xdr:sp macro="" textlink="">
          <xdr:nvSpPr>
            <xdr:cNvPr id="1032" name="Object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998220</xdr:colOff>
          <xdr:row>76</xdr:row>
          <xdr:rowOff>106680</xdr:rowOff>
        </xdr:from>
        <xdr:to>
          <xdr:col>5</xdr:col>
          <xdr:colOff>784860</xdr:colOff>
          <xdr:row>77</xdr:row>
          <xdr:rowOff>7620</xdr:rowOff>
        </xdr:to>
        <xdr:sp macro="" textlink="">
          <xdr:nvSpPr>
            <xdr:cNvPr id="1033" name="Object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419100</xdr:colOff>
          <xdr:row>30</xdr:row>
          <xdr:rowOff>274320</xdr:rowOff>
        </xdr:from>
        <xdr:to>
          <xdr:col>4</xdr:col>
          <xdr:colOff>0</xdr:colOff>
          <xdr:row>34</xdr:row>
          <xdr:rowOff>68580</xdr:rowOff>
        </xdr:to>
        <xdr:sp macro="" textlink="">
          <xdr:nvSpPr>
            <xdr:cNvPr id="1034" name="Object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1181100</xdr:colOff>
          <xdr:row>40</xdr:row>
          <xdr:rowOff>45720</xdr:rowOff>
        </xdr:from>
        <xdr:to>
          <xdr:col>5</xdr:col>
          <xdr:colOff>0</xdr:colOff>
          <xdr:row>43</xdr:row>
          <xdr:rowOff>45720</xdr:rowOff>
        </xdr:to>
        <xdr:sp macro="" textlink="">
          <xdr:nvSpPr>
            <xdr:cNvPr id="1035" name="Object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876300</xdr:colOff>
          <xdr:row>44</xdr:row>
          <xdr:rowOff>38100</xdr:rowOff>
        </xdr:from>
        <xdr:to>
          <xdr:col>5</xdr:col>
          <xdr:colOff>0</xdr:colOff>
          <xdr:row>46</xdr:row>
          <xdr:rowOff>251460</xdr:rowOff>
        </xdr:to>
        <xdr:sp macro="" textlink="">
          <xdr:nvSpPr>
            <xdr:cNvPr id="1036" name="Object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1066800</xdr:colOff>
          <xdr:row>47</xdr:row>
          <xdr:rowOff>228600</xdr:rowOff>
        </xdr:from>
        <xdr:to>
          <xdr:col>5</xdr:col>
          <xdr:colOff>0</xdr:colOff>
          <xdr:row>49</xdr:row>
          <xdr:rowOff>99060</xdr:rowOff>
        </xdr:to>
        <xdr:sp macro="" textlink="">
          <xdr:nvSpPr>
            <xdr:cNvPr id="1037" name="Object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838200</xdr:colOff>
          <xdr:row>55</xdr:row>
          <xdr:rowOff>0</xdr:rowOff>
        </xdr:from>
        <xdr:to>
          <xdr:col>4</xdr:col>
          <xdr:colOff>670560</xdr:colOff>
          <xdr:row>58</xdr:row>
          <xdr:rowOff>38100</xdr:rowOff>
        </xdr:to>
        <xdr:sp macro="" textlink="">
          <xdr:nvSpPr>
            <xdr:cNvPr id="1038" name="Object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784860</xdr:colOff>
          <xdr:row>66</xdr:row>
          <xdr:rowOff>60960</xdr:rowOff>
        </xdr:from>
        <xdr:to>
          <xdr:col>5</xdr:col>
          <xdr:colOff>891540</xdr:colOff>
          <xdr:row>67</xdr:row>
          <xdr:rowOff>0</xdr:rowOff>
        </xdr:to>
        <xdr:sp macro="" textlink="">
          <xdr:nvSpPr>
            <xdr:cNvPr id="1039" name="Object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754380</xdr:colOff>
          <xdr:row>70</xdr:row>
          <xdr:rowOff>76200</xdr:rowOff>
        </xdr:from>
        <xdr:to>
          <xdr:col>5</xdr:col>
          <xdr:colOff>838200</xdr:colOff>
          <xdr:row>71</xdr:row>
          <xdr:rowOff>0</xdr:rowOff>
        </xdr:to>
        <xdr:sp macro="" textlink="">
          <xdr:nvSpPr>
            <xdr:cNvPr id="1040" name="Object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88</xdr:row>
          <xdr:rowOff>83820</xdr:rowOff>
        </xdr:from>
        <xdr:to>
          <xdr:col>3</xdr:col>
          <xdr:colOff>220980</xdr:colOff>
          <xdr:row>90</xdr:row>
          <xdr:rowOff>106680</xdr:rowOff>
        </xdr:to>
        <xdr:sp macro="" textlink="">
          <xdr:nvSpPr>
            <xdr:cNvPr id="1041" name="Object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xdr:colOff>
          <xdr:row>95</xdr:row>
          <xdr:rowOff>114300</xdr:rowOff>
        </xdr:from>
        <xdr:to>
          <xdr:col>5</xdr:col>
          <xdr:colOff>891540</xdr:colOff>
          <xdr:row>96</xdr:row>
          <xdr:rowOff>0</xdr:rowOff>
        </xdr:to>
        <xdr:sp macro="" textlink="">
          <xdr:nvSpPr>
            <xdr:cNvPr id="1042" name="Object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716280</xdr:colOff>
          <xdr:row>97</xdr:row>
          <xdr:rowOff>83820</xdr:rowOff>
        </xdr:from>
        <xdr:to>
          <xdr:col>5</xdr:col>
          <xdr:colOff>891540</xdr:colOff>
          <xdr:row>98</xdr:row>
          <xdr:rowOff>0</xdr:rowOff>
        </xdr:to>
        <xdr:sp macro="" textlink="">
          <xdr:nvSpPr>
            <xdr:cNvPr id="1043" name="Object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533400</xdr:colOff>
          <xdr:row>107</xdr:row>
          <xdr:rowOff>68580</xdr:rowOff>
        </xdr:from>
        <xdr:to>
          <xdr:col>5</xdr:col>
          <xdr:colOff>891540</xdr:colOff>
          <xdr:row>110</xdr:row>
          <xdr:rowOff>60960</xdr:rowOff>
        </xdr:to>
        <xdr:sp macro="" textlink="">
          <xdr:nvSpPr>
            <xdr:cNvPr id="1044" name="Object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259080</xdr:colOff>
          <xdr:row>115</xdr:row>
          <xdr:rowOff>0</xdr:rowOff>
        </xdr:from>
        <xdr:to>
          <xdr:col>5</xdr:col>
          <xdr:colOff>38100</xdr:colOff>
          <xdr:row>118</xdr:row>
          <xdr:rowOff>0</xdr:rowOff>
        </xdr:to>
        <xdr:sp macro="" textlink="">
          <xdr:nvSpPr>
            <xdr:cNvPr id="1045" name="Object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861060</xdr:colOff>
          <xdr:row>105</xdr:row>
          <xdr:rowOff>30480</xdr:rowOff>
        </xdr:from>
        <xdr:to>
          <xdr:col>6</xdr:col>
          <xdr:colOff>906780</xdr:colOff>
          <xdr:row>107</xdr:row>
          <xdr:rowOff>22860</xdr:rowOff>
        </xdr:to>
        <xdr:sp macro="" textlink="">
          <xdr:nvSpPr>
            <xdr:cNvPr id="1046" name="Object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861060</xdr:colOff>
          <xdr:row>80</xdr:row>
          <xdr:rowOff>99060</xdr:rowOff>
        </xdr:from>
        <xdr:to>
          <xdr:col>5</xdr:col>
          <xdr:colOff>716280</xdr:colOff>
          <xdr:row>81</xdr:row>
          <xdr:rowOff>0</xdr:rowOff>
        </xdr:to>
        <xdr:sp macro="" textlink="">
          <xdr:nvSpPr>
            <xdr:cNvPr id="1047" name="Object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1203960</xdr:colOff>
          <xdr:row>50</xdr:row>
          <xdr:rowOff>198120</xdr:rowOff>
        </xdr:from>
        <xdr:to>
          <xdr:col>4</xdr:col>
          <xdr:colOff>655320</xdr:colOff>
          <xdr:row>54</xdr:row>
          <xdr:rowOff>60960</xdr:rowOff>
        </xdr:to>
        <xdr:sp macro="" textlink="">
          <xdr:nvSpPr>
            <xdr:cNvPr id="1048" name="Object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1074420</xdr:colOff>
          <xdr:row>58</xdr:row>
          <xdr:rowOff>121920</xdr:rowOff>
        </xdr:from>
        <xdr:to>
          <xdr:col>5</xdr:col>
          <xdr:colOff>0</xdr:colOff>
          <xdr:row>60</xdr:row>
          <xdr:rowOff>99060</xdr:rowOff>
        </xdr:to>
        <xdr:sp macro="" textlink="">
          <xdr:nvSpPr>
            <xdr:cNvPr id="1049" name="Object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86</xdr:row>
          <xdr:rowOff>106680</xdr:rowOff>
        </xdr:from>
        <xdr:to>
          <xdr:col>6</xdr:col>
          <xdr:colOff>91440</xdr:colOff>
          <xdr:row>87</xdr:row>
          <xdr:rowOff>198120</xdr:rowOff>
        </xdr:to>
        <xdr:sp macro="" textlink="">
          <xdr:nvSpPr>
            <xdr:cNvPr id="1050" name="Object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12</xdr:col>
      <xdr:colOff>628650</xdr:colOff>
      <xdr:row>5</xdr:row>
      <xdr:rowOff>238125</xdr:rowOff>
    </xdr:from>
    <xdr:to>
      <xdr:col>14</xdr:col>
      <xdr:colOff>295275</xdr:colOff>
      <xdr:row>9</xdr:row>
      <xdr:rowOff>66675</xdr:rowOff>
    </xdr:to>
    <xdr:grpSp>
      <xdr:nvGrpSpPr>
        <xdr:cNvPr id="74" name="Grup 2">
          <a:extLst>
            <a:ext uri="{FF2B5EF4-FFF2-40B4-BE49-F238E27FC236}">
              <a16:creationId xmlns:a16="http://schemas.microsoft.com/office/drawing/2014/main" id="{00000000-0008-0000-0000-00004A000000}"/>
            </a:ext>
          </a:extLst>
        </xdr:cNvPr>
        <xdr:cNvGrpSpPr>
          <a:grpSpLocks/>
        </xdr:cNvGrpSpPr>
      </xdr:nvGrpSpPr>
      <xdr:grpSpPr bwMode="auto">
        <a:xfrm>
          <a:off x="11840936" y="1620611"/>
          <a:ext cx="1212396" cy="851807"/>
          <a:chOff x="14902684" y="897978"/>
          <a:chExt cx="1592974" cy="1196208"/>
        </a:xfrm>
      </xdr:grpSpPr>
      <xdr:sp macro="" textlink="">
        <xdr:nvSpPr>
          <xdr:cNvPr id="75" name="Oval 113">
            <a:extLst>
              <a:ext uri="{FF2B5EF4-FFF2-40B4-BE49-F238E27FC236}">
                <a16:creationId xmlns:a16="http://schemas.microsoft.com/office/drawing/2014/main" id="{00000000-0008-0000-0000-00004B000000}"/>
              </a:ext>
            </a:extLst>
          </xdr:cNvPr>
          <xdr:cNvSpPr>
            <a:spLocks noChangeArrowheads="1"/>
          </xdr:cNvSpPr>
        </xdr:nvSpPr>
        <xdr:spPr bwMode="auto">
          <a:xfrm>
            <a:off x="15112234" y="1193253"/>
            <a:ext cx="687113" cy="900933"/>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76" name="Oval 114">
            <a:extLst>
              <a:ext uri="{FF2B5EF4-FFF2-40B4-BE49-F238E27FC236}">
                <a16:creationId xmlns:a16="http://schemas.microsoft.com/office/drawing/2014/main" id="{00000000-0008-0000-0000-00004C000000}"/>
              </a:ext>
            </a:extLst>
          </xdr:cNvPr>
          <xdr:cNvSpPr>
            <a:spLocks noChangeArrowheads="1"/>
          </xdr:cNvSpPr>
        </xdr:nvSpPr>
        <xdr:spPr bwMode="auto">
          <a:xfrm>
            <a:off x="15513597" y="1202778"/>
            <a:ext cx="686786" cy="891408"/>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77" name="Line 118">
            <a:extLst>
              <a:ext uri="{FF2B5EF4-FFF2-40B4-BE49-F238E27FC236}">
                <a16:creationId xmlns:a16="http://schemas.microsoft.com/office/drawing/2014/main" id="{00000000-0008-0000-0000-00004D000000}"/>
              </a:ext>
            </a:extLst>
          </xdr:cNvPr>
          <xdr:cNvSpPr>
            <a:spLocks noChangeShapeType="1"/>
          </xdr:cNvSpPr>
        </xdr:nvSpPr>
        <xdr:spPr bwMode="auto">
          <a:xfrm flipV="1">
            <a:off x="16162283" y="1856061"/>
            <a:ext cx="1809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8" name="Line 123">
            <a:extLst>
              <a:ext uri="{FF2B5EF4-FFF2-40B4-BE49-F238E27FC236}">
                <a16:creationId xmlns:a16="http://schemas.microsoft.com/office/drawing/2014/main" id="{00000000-0008-0000-0000-00004E000000}"/>
              </a:ext>
            </a:extLst>
          </xdr:cNvPr>
          <xdr:cNvSpPr>
            <a:spLocks noChangeShapeType="1"/>
          </xdr:cNvSpPr>
        </xdr:nvSpPr>
        <xdr:spPr bwMode="auto">
          <a:xfrm>
            <a:off x="14940784" y="1231353"/>
            <a:ext cx="1809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9" name="Line 125">
            <a:extLst>
              <a:ext uri="{FF2B5EF4-FFF2-40B4-BE49-F238E27FC236}">
                <a16:creationId xmlns:a16="http://schemas.microsoft.com/office/drawing/2014/main" id="{00000000-0008-0000-0000-00004F000000}"/>
              </a:ext>
            </a:extLst>
          </xdr:cNvPr>
          <xdr:cNvSpPr>
            <a:spLocks noChangeShapeType="1"/>
          </xdr:cNvSpPr>
        </xdr:nvSpPr>
        <xdr:spPr bwMode="auto">
          <a:xfrm flipH="1">
            <a:off x="14940784" y="897978"/>
            <a:ext cx="123825" cy="3619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0" name="Line 130">
            <a:extLst>
              <a:ext uri="{FF2B5EF4-FFF2-40B4-BE49-F238E27FC236}">
                <a16:creationId xmlns:a16="http://schemas.microsoft.com/office/drawing/2014/main" id="{00000000-0008-0000-0000-000050000000}"/>
              </a:ext>
            </a:extLst>
          </xdr:cNvPr>
          <xdr:cNvSpPr>
            <a:spLocks noChangeShapeType="1"/>
          </xdr:cNvSpPr>
        </xdr:nvSpPr>
        <xdr:spPr bwMode="auto">
          <a:xfrm flipH="1">
            <a:off x="14902684" y="1174203"/>
            <a:ext cx="190500" cy="643758"/>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81" name="Line 133">
            <a:extLst>
              <a:ext uri="{FF2B5EF4-FFF2-40B4-BE49-F238E27FC236}">
                <a16:creationId xmlns:a16="http://schemas.microsoft.com/office/drawing/2014/main" id="{00000000-0008-0000-0000-000051000000}"/>
              </a:ext>
            </a:extLst>
          </xdr:cNvPr>
          <xdr:cNvSpPr>
            <a:spLocks noChangeShapeType="1"/>
          </xdr:cNvSpPr>
        </xdr:nvSpPr>
        <xdr:spPr bwMode="auto">
          <a:xfrm flipH="1">
            <a:off x="16314683" y="897978"/>
            <a:ext cx="133350" cy="400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2" name="Line 134">
            <a:extLst>
              <a:ext uri="{FF2B5EF4-FFF2-40B4-BE49-F238E27FC236}">
                <a16:creationId xmlns:a16="http://schemas.microsoft.com/office/drawing/2014/main" id="{00000000-0008-0000-0000-000052000000}"/>
              </a:ext>
            </a:extLst>
          </xdr:cNvPr>
          <xdr:cNvSpPr>
            <a:spLocks noChangeShapeType="1"/>
          </xdr:cNvSpPr>
        </xdr:nvSpPr>
        <xdr:spPr bwMode="auto">
          <a:xfrm flipH="1">
            <a:off x="16371833" y="1250403"/>
            <a:ext cx="104775" cy="643758"/>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83" name="Line 135">
            <a:extLst>
              <a:ext uri="{FF2B5EF4-FFF2-40B4-BE49-F238E27FC236}">
                <a16:creationId xmlns:a16="http://schemas.microsoft.com/office/drawing/2014/main" id="{00000000-0008-0000-0000-000053000000}"/>
              </a:ext>
            </a:extLst>
          </xdr:cNvPr>
          <xdr:cNvSpPr>
            <a:spLocks noChangeShapeType="1"/>
          </xdr:cNvSpPr>
        </xdr:nvSpPr>
        <xdr:spPr bwMode="auto">
          <a:xfrm flipV="1">
            <a:off x="16305158" y="1278978"/>
            <a:ext cx="190500" cy="95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xdr:from>
          <xdr:col>3</xdr:col>
          <xdr:colOff>807720</xdr:colOff>
          <xdr:row>83</xdr:row>
          <xdr:rowOff>0</xdr:rowOff>
        </xdr:from>
        <xdr:to>
          <xdr:col>5</xdr:col>
          <xdr:colOff>7620</xdr:colOff>
          <xdr:row>85</xdr:row>
          <xdr:rowOff>114300</xdr:rowOff>
        </xdr:to>
        <xdr:sp macro="" textlink="">
          <xdr:nvSpPr>
            <xdr:cNvPr id="1051" name="Object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6</xdr:col>
      <xdr:colOff>752475</xdr:colOff>
      <xdr:row>6</xdr:row>
      <xdr:rowOff>314325</xdr:rowOff>
    </xdr:from>
    <xdr:to>
      <xdr:col>6</xdr:col>
      <xdr:colOff>752475</xdr:colOff>
      <xdr:row>8</xdr:row>
      <xdr:rowOff>200025</xdr:rowOff>
    </xdr:to>
    <xdr:sp macro="" textlink="">
      <xdr:nvSpPr>
        <xdr:cNvPr id="85" name="Line 76">
          <a:extLst>
            <a:ext uri="{FF2B5EF4-FFF2-40B4-BE49-F238E27FC236}">
              <a16:creationId xmlns:a16="http://schemas.microsoft.com/office/drawing/2014/main" id="{00000000-0008-0000-0000-000055000000}"/>
            </a:ext>
          </a:extLst>
        </xdr:cNvPr>
        <xdr:cNvSpPr>
          <a:spLocks noChangeShapeType="1"/>
        </xdr:cNvSpPr>
      </xdr:nvSpPr>
      <xdr:spPr bwMode="auto">
        <a:xfrm>
          <a:off x="5638800" y="1924050"/>
          <a:ext cx="0" cy="381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27</xdr:col>
      <xdr:colOff>200025</xdr:colOff>
      <xdr:row>13</xdr:row>
      <xdr:rowOff>247650</xdr:rowOff>
    </xdr:from>
    <xdr:to>
      <xdr:col>27</xdr:col>
      <xdr:colOff>542925</xdr:colOff>
      <xdr:row>15</xdr:row>
      <xdr:rowOff>171450</xdr:rowOff>
    </xdr:to>
    <xdr:sp macro="" textlink="">
      <xdr:nvSpPr>
        <xdr:cNvPr id="86" name="Line 128">
          <a:extLst>
            <a:ext uri="{FF2B5EF4-FFF2-40B4-BE49-F238E27FC236}">
              <a16:creationId xmlns:a16="http://schemas.microsoft.com/office/drawing/2014/main" id="{00000000-0008-0000-0000-000056000000}"/>
            </a:ext>
          </a:extLst>
        </xdr:cNvPr>
        <xdr:cNvSpPr>
          <a:spLocks noChangeShapeType="1"/>
        </xdr:cNvSpPr>
      </xdr:nvSpPr>
      <xdr:spPr bwMode="auto">
        <a:xfrm flipV="1">
          <a:off x="20812125" y="3381375"/>
          <a:ext cx="342900" cy="447675"/>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aruhan/Desktop/YG%20KISA%20DEVRE%20VE%20GER&#304;L&#304;M%20D&#220;&#350;&#220;M&#220;/6.6-%20OG%20KISA%20DEVRE%20HESABI(&#304;NCELENCEK)/OG%20KISA%20DEVRE%20HESABI%20TR-P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RİŞ"/>
      <sheetName val="7 DÜĞÜM KISA DEVRE"/>
      <sheetName val="6 DÜĞÜM KISA DEVRE "/>
      <sheetName val="5 DÜĞÜM KISA DEVRE "/>
      <sheetName val="5 DÜĞÜM KISA DEVRE  (2)"/>
      <sheetName val="5 DÜĞÜM KISA DEVRE  (3)"/>
      <sheetName val="İZİN VERİLEN KISA DEVRE AKIMLAR"/>
      <sheetName val="3 DÜĞÜM KISA DEVRE"/>
      <sheetName val="4 DÜĞÜM KISA DEVRE P1 "/>
      <sheetName val="4 DÜĞÜM KISA DEVRE  P2"/>
    </sheetNames>
    <sheetDataSet>
      <sheetData sheetId="0"/>
      <sheetData sheetId="1"/>
      <sheetData sheetId="2"/>
      <sheetData sheetId="3"/>
      <sheetData sheetId="4"/>
      <sheetData sheetId="5"/>
      <sheetData sheetId="6"/>
      <sheetData sheetId="7">
        <row r="14">
          <cell r="Y14" t="str">
            <v>3(1x95)-CU</v>
          </cell>
        </row>
        <row r="15">
          <cell r="Y15" t="str">
            <v>3(1x50)-CU</v>
          </cell>
        </row>
        <row r="16">
          <cell r="Y16" t="str">
            <v>3(1x150)-CU</v>
          </cell>
        </row>
        <row r="17">
          <cell r="Y17" t="str">
            <v>3(1x185)-CU</v>
          </cell>
        </row>
        <row r="18">
          <cell r="Y18" t="str">
            <v>3(1x240)-CU</v>
          </cell>
        </row>
        <row r="19">
          <cell r="Y19" t="str">
            <v>3(1x95)-AL</v>
          </cell>
        </row>
        <row r="20">
          <cell r="Y20" t="str">
            <v>3(1x400)-AL</v>
          </cell>
        </row>
        <row r="21">
          <cell r="Y21" t="str">
            <v>3(1x150)-AL</v>
          </cell>
        </row>
        <row r="22">
          <cell r="Y22" t="str">
            <v>3AWG3</v>
          </cell>
        </row>
        <row r="23">
          <cell r="Y23" t="str">
            <v>1/0AWG</v>
          </cell>
        </row>
        <row r="24">
          <cell r="Y24" t="str">
            <v>3/0AWG</v>
          </cell>
        </row>
        <row r="25">
          <cell r="Y25">
            <v>266.8</v>
          </cell>
        </row>
        <row r="26">
          <cell r="Y26" t="str">
            <v>477 MCM</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oleObject" Target="../embeddings/oleObject6.bin"/><Relationship Id="rId18" Type="http://schemas.openxmlformats.org/officeDocument/2006/relationships/oleObject" Target="../embeddings/oleObject9.bin"/><Relationship Id="rId26" Type="http://schemas.openxmlformats.org/officeDocument/2006/relationships/oleObject" Target="../embeddings/oleObject13.bin"/><Relationship Id="rId39" Type="http://schemas.openxmlformats.org/officeDocument/2006/relationships/image" Target="../media/image17.emf"/><Relationship Id="rId21" Type="http://schemas.openxmlformats.org/officeDocument/2006/relationships/image" Target="../media/image8.emf"/><Relationship Id="rId34" Type="http://schemas.openxmlformats.org/officeDocument/2006/relationships/oleObject" Target="../embeddings/oleObject17.bin"/><Relationship Id="rId42" Type="http://schemas.openxmlformats.org/officeDocument/2006/relationships/oleObject" Target="../embeddings/oleObject21.bin"/><Relationship Id="rId47" Type="http://schemas.openxmlformats.org/officeDocument/2006/relationships/image" Target="../media/image21.emf"/><Relationship Id="rId50" Type="http://schemas.openxmlformats.org/officeDocument/2006/relationships/oleObject" Target="../embeddings/oleObject25.bin"/><Relationship Id="rId7" Type="http://schemas.openxmlformats.org/officeDocument/2006/relationships/image" Target="../media/image2.emf"/><Relationship Id="rId2" Type="http://schemas.openxmlformats.org/officeDocument/2006/relationships/drawing" Target="../drawings/drawing1.xml"/><Relationship Id="rId16" Type="http://schemas.openxmlformats.org/officeDocument/2006/relationships/image" Target="../media/image6.emf"/><Relationship Id="rId29" Type="http://schemas.openxmlformats.org/officeDocument/2006/relationships/image" Target="../media/image12.emf"/><Relationship Id="rId11" Type="http://schemas.openxmlformats.org/officeDocument/2006/relationships/oleObject" Target="../embeddings/oleObject5.bin"/><Relationship Id="rId24" Type="http://schemas.openxmlformats.org/officeDocument/2006/relationships/oleObject" Target="../embeddings/oleObject12.bin"/><Relationship Id="rId32" Type="http://schemas.openxmlformats.org/officeDocument/2006/relationships/oleObject" Target="../embeddings/oleObject16.bin"/><Relationship Id="rId37" Type="http://schemas.openxmlformats.org/officeDocument/2006/relationships/image" Target="../media/image16.emf"/><Relationship Id="rId40" Type="http://schemas.openxmlformats.org/officeDocument/2006/relationships/oleObject" Target="../embeddings/oleObject20.bin"/><Relationship Id="rId45" Type="http://schemas.openxmlformats.org/officeDocument/2006/relationships/image" Target="../media/image20.emf"/><Relationship Id="rId53" Type="http://schemas.openxmlformats.org/officeDocument/2006/relationships/image" Target="../media/image24.emf"/><Relationship Id="rId5" Type="http://schemas.openxmlformats.org/officeDocument/2006/relationships/image" Target="../media/image1.emf"/><Relationship Id="rId10" Type="http://schemas.openxmlformats.org/officeDocument/2006/relationships/image" Target="../media/image3.emf"/><Relationship Id="rId19" Type="http://schemas.openxmlformats.org/officeDocument/2006/relationships/image" Target="../media/image7.emf"/><Relationship Id="rId31" Type="http://schemas.openxmlformats.org/officeDocument/2006/relationships/image" Target="../media/image13.emf"/><Relationship Id="rId44" Type="http://schemas.openxmlformats.org/officeDocument/2006/relationships/oleObject" Target="../embeddings/oleObject22.bin"/><Relationship Id="rId52" Type="http://schemas.openxmlformats.org/officeDocument/2006/relationships/oleObject" Target="../embeddings/oleObject26.bin"/><Relationship Id="rId4" Type="http://schemas.openxmlformats.org/officeDocument/2006/relationships/oleObject" Target="../embeddings/oleObject1.bin"/><Relationship Id="rId9" Type="http://schemas.openxmlformats.org/officeDocument/2006/relationships/oleObject" Target="../embeddings/oleObject4.bin"/><Relationship Id="rId14" Type="http://schemas.openxmlformats.org/officeDocument/2006/relationships/image" Target="../media/image5.emf"/><Relationship Id="rId22" Type="http://schemas.openxmlformats.org/officeDocument/2006/relationships/oleObject" Target="../embeddings/oleObject11.bin"/><Relationship Id="rId27" Type="http://schemas.openxmlformats.org/officeDocument/2006/relationships/image" Target="../media/image11.emf"/><Relationship Id="rId30" Type="http://schemas.openxmlformats.org/officeDocument/2006/relationships/oleObject" Target="../embeddings/oleObject15.bin"/><Relationship Id="rId35" Type="http://schemas.openxmlformats.org/officeDocument/2006/relationships/image" Target="../media/image15.emf"/><Relationship Id="rId43" Type="http://schemas.openxmlformats.org/officeDocument/2006/relationships/image" Target="../media/image19.emf"/><Relationship Id="rId48" Type="http://schemas.openxmlformats.org/officeDocument/2006/relationships/oleObject" Target="../embeddings/oleObject24.bin"/><Relationship Id="rId8" Type="http://schemas.openxmlformats.org/officeDocument/2006/relationships/oleObject" Target="../embeddings/oleObject3.bin"/><Relationship Id="rId51" Type="http://schemas.openxmlformats.org/officeDocument/2006/relationships/image" Target="../media/image23.emf"/><Relationship Id="rId3" Type="http://schemas.openxmlformats.org/officeDocument/2006/relationships/vmlDrawing" Target="../drawings/vmlDrawing1.vml"/><Relationship Id="rId12" Type="http://schemas.openxmlformats.org/officeDocument/2006/relationships/image" Target="../media/image4.emf"/><Relationship Id="rId17" Type="http://schemas.openxmlformats.org/officeDocument/2006/relationships/oleObject" Target="../embeddings/oleObject8.bin"/><Relationship Id="rId25" Type="http://schemas.openxmlformats.org/officeDocument/2006/relationships/image" Target="../media/image10.emf"/><Relationship Id="rId33" Type="http://schemas.openxmlformats.org/officeDocument/2006/relationships/image" Target="../media/image14.emf"/><Relationship Id="rId38" Type="http://schemas.openxmlformats.org/officeDocument/2006/relationships/oleObject" Target="../embeddings/oleObject19.bin"/><Relationship Id="rId46" Type="http://schemas.openxmlformats.org/officeDocument/2006/relationships/oleObject" Target="../embeddings/oleObject23.bin"/><Relationship Id="rId20" Type="http://schemas.openxmlformats.org/officeDocument/2006/relationships/oleObject" Target="../embeddings/oleObject10.bin"/><Relationship Id="rId41" Type="http://schemas.openxmlformats.org/officeDocument/2006/relationships/image" Target="../media/image18.emf"/><Relationship Id="rId54" Type="http://schemas.openxmlformats.org/officeDocument/2006/relationships/oleObject" Target="../embeddings/oleObject27.bin"/><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5" Type="http://schemas.openxmlformats.org/officeDocument/2006/relationships/oleObject" Target="../embeddings/oleObject7.bin"/><Relationship Id="rId23" Type="http://schemas.openxmlformats.org/officeDocument/2006/relationships/image" Target="../media/image9.emf"/><Relationship Id="rId28" Type="http://schemas.openxmlformats.org/officeDocument/2006/relationships/oleObject" Target="../embeddings/oleObject14.bin"/><Relationship Id="rId36" Type="http://schemas.openxmlformats.org/officeDocument/2006/relationships/oleObject" Target="../embeddings/oleObject18.bin"/><Relationship Id="rId49" Type="http://schemas.openxmlformats.org/officeDocument/2006/relationships/image" Target="../media/image22.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160"/>
  <sheetViews>
    <sheetView showGridLines="0" tabSelected="1" view="pageBreakPreview" topLeftCell="A88" zoomScale="70" zoomScaleNormal="70" zoomScaleSheetLayoutView="70" workbookViewId="0">
      <selection activeCell="L106" sqref="L106"/>
    </sheetView>
  </sheetViews>
  <sheetFormatPr defaultRowHeight="13.2" outlineLevelRow="2" x14ac:dyDescent="0.25"/>
  <cols>
    <col min="1" max="2" width="7.6640625" style="1" customWidth="1"/>
    <col min="3" max="3" width="19.33203125" style="1" customWidth="1"/>
    <col min="4" max="4" width="14" style="13" customWidth="1"/>
    <col min="5" max="5" width="11.5546875" style="1" customWidth="1"/>
    <col min="6" max="6" width="15.6640625" style="13" bestFit="1" customWidth="1"/>
    <col min="7" max="7" width="14.6640625" style="13" customWidth="1"/>
    <col min="8" max="8" width="9.5546875" style="15" customWidth="1"/>
    <col min="9" max="9" width="14.109375" style="15" customWidth="1"/>
    <col min="10" max="10" width="11.109375" style="13" customWidth="1"/>
    <col min="11" max="11" width="13.6640625" style="13" customWidth="1"/>
    <col min="12" max="12" width="24.6640625" style="1" bestFit="1" customWidth="1"/>
    <col min="13" max="13" width="10.88671875" style="1" customWidth="1"/>
    <col min="14" max="14" width="11.5546875" style="1" customWidth="1"/>
    <col min="15" max="15" width="8.109375" style="1" customWidth="1"/>
    <col min="16" max="16" width="10.33203125" style="1" customWidth="1"/>
    <col min="17" max="17" width="10.5546875" style="1" bestFit="1" customWidth="1"/>
    <col min="18" max="24" width="9.109375" style="1"/>
    <col min="25" max="25" width="12.88671875" style="1" bestFit="1" customWidth="1"/>
    <col min="26" max="26" width="9.109375" style="1"/>
    <col min="27" max="27" width="12.88671875" style="1" bestFit="1" customWidth="1"/>
    <col min="28" max="36" width="9.109375" style="1"/>
    <col min="37" max="43" width="10.44140625" style="1" customWidth="1"/>
    <col min="44" max="256" width="9.109375" style="1"/>
    <col min="257" max="258" width="7.6640625" style="1" customWidth="1"/>
    <col min="259" max="259" width="19.33203125" style="1" customWidth="1"/>
    <col min="260" max="260" width="14" style="1" customWidth="1"/>
    <col min="261" max="261" width="11.5546875" style="1" customWidth="1"/>
    <col min="262" max="262" width="13" style="1" customWidth="1"/>
    <col min="263" max="263" width="14.6640625" style="1" customWidth="1"/>
    <col min="264" max="264" width="9.5546875" style="1" customWidth="1"/>
    <col min="265" max="265" width="14.109375" style="1" bestFit="1" customWidth="1"/>
    <col min="266" max="266" width="11.109375" style="1" customWidth="1"/>
    <col min="267" max="267" width="11.33203125" style="1" customWidth="1"/>
    <col min="268" max="268" width="24.6640625" style="1" bestFit="1" customWidth="1"/>
    <col min="269" max="269" width="10.88671875" style="1" customWidth="1"/>
    <col min="270" max="270" width="11.5546875" style="1" customWidth="1"/>
    <col min="271" max="271" width="8.109375" style="1" customWidth="1"/>
    <col min="272" max="272" width="10.33203125" style="1" customWidth="1"/>
    <col min="273" max="273" width="10.5546875" style="1" bestFit="1" customWidth="1"/>
    <col min="274" max="280" width="9.109375" style="1"/>
    <col min="281" max="281" width="12.88671875" style="1" bestFit="1" customWidth="1"/>
    <col min="282" max="282" width="9.109375" style="1"/>
    <col min="283" max="283" width="12.88671875" style="1" bestFit="1" customWidth="1"/>
    <col min="284" max="292" width="9.109375" style="1"/>
    <col min="293" max="299" width="10.44140625" style="1" customWidth="1"/>
    <col min="300" max="512" width="9.109375" style="1"/>
    <col min="513" max="514" width="7.6640625" style="1" customWidth="1"/>
    <col min="515" max="515" width="19.33203125" style="1" customWidth="1"/>
    <col min="516" max="516" width="14" style="1" customWidth="1"/>
    <col min="517" max="517" width="11.5546875" style="1" customWidth="1"/>
    <col min="518" max="518" width="13" style="1" customWidth="1"/>
    <col min="519" max="519" width="14.6640625" style="1" customWidth="1"/>
    <col min="520" max="520" width="9.5546875" style="1" customWidth="1"/>
    <col min="521" max="521" width="14.109375" style="1" bestFit="1" customWidth="1"/>
    <col min="522" max="522" width="11.109375" style="1" customWidth="1"/>
    <col min="523" max="523" width="11.33203125" style="1" customWidth="1"/>
    <col min="524" max="524" width="24.6640625" style="1" bestFit="1" customWidth="1"/>
    <col min="525" max="525" width="10.88671875" style="1" customWidth="1"/>
    <col min="526" max="526" width="11.5546875" style="1" customWidth="1"/>
    <col min="527" max="527" width="8.109375" style="1" customWidth="1"/>
    <col min="528" max="528" width="10.33203125" style="1" customWidth="1"/>
    <col min="529" max="529" width="10.5546875" style="1" bestFit="1" customWidth="1"/>
    <col min="530" max="536" width="9.109375" style="1"/>
    <col min="537" max="537" width="12.88671875" style="1" bestFit="1" customWidth="1"/>
    <col min="538" max="538" width="9.109375" style="1"/>
    <col min="539" max="539" width="12.88671875" style="1" bestFit="1" customWidth="1"/>
    <col min="540" max="548" width="9.109375" style="1"/>
    <col min="549" max="555" width="10.44140625" style="1" customWidth="1"/>
    <col min="556" max="768" width="9.109375" style="1"/>
    <col min="769" max="770" width="7.6640625" style="1" customWidth="1"/>
    <col min="771" max="771" width="19.33203125" style="1" customWidth="1"/>
    <col min="772" max="772" width="14" style="1" customWidth="1"/>
    <col min="773" max="773" width="11.5546875" style="1" customWidth="1"/>
    <col min="774" max="774" width="13" style="1" customWidth="1"/>
    <col min="775" max="775" width="14.6640625" style="1" customWidth="1"/>
    <col min="776" max="776" width="9.5546875" style="1" customWidth="1"/>
    <col min="777" max="777" width="14.109375" style="1" bestFit="1" customWidth="1"/>
    <col min="778" max="778" width="11.109375" style="1" customWidth="1"/>
    <col min="779" max="779" width="11.33203125" style="1" customWidth="1"/>
    <col min="780" max="780" width="24.6640625" style="1" bestFit="1" customWidth="1"/>
    <col min="781" max="781" width="10.88671875" style="1" customWidth="1"/>
    <col min="782" max="782" width="11.5546875" style="1" customWidth="1"/>
    <col min="783" max="783" width="8.109375" style="1" customWidth="1"/>
    <col min="784" max="784" width="10.33203125" style="1" customWidth="1"/>
    <col min="785" max="785" width="10.5546875" style="1" bestFit="1" customWidth="1"/>
    <col min="786" max="792" width="9.109375" style="1"/>
    <col min="793" max="793" width="12.88671875" style="1" bestFit="1" customWidth="1"/>
    <col min="794" max="794" width="9.109375" style="1"/>
    <col min="795" max="795" width="12.88671875" style="1" bestFit="1" customWidth="1"/>
    <col min="796" max="804" width="9.109375" style="1"/>
    <col min="805" max="811" width="10.44140625" style="1" customWidth="1"/>
    <col min="812" max="1024" width="9.109375" style="1"/>
    <col min="1025" max="1026" width="7.6640625" style="1" customWidth="1"/>
    <col min="1027" max="1027" width="19.33203125" style="1" customWidth="1"/>
    <col min="1028" max="1028" width="14" style="1" customWidth="1"/>
    <col min="1029" max="1029" width="11.5546875" style="1" customWidth="1"/>
    <col min="1030" max="1030" width="13" style="1" customWidth="1"/>
    <col min="1031" max="1031" width="14.6640625" style="1" customWidth="1"/>
    <col min="1032" max="1032" width="9.5546875" style="1" customWidth="1"/>
    <col min="1033" max="1033" width="14.109375" style="1" bestFit="1" customWidth="1"/>
    <col min="1034" max="1034" width="11.109375" style="1" customWidth="1"/>
    <col min="1035" max="1035" width="11.33203125" style="1" customWidth="1"/>
    <col min="1036" max="1036" width="24.6640625" style="1" bestFit="1" customWidth="1"/>
    <col min="1037" max="1037" width="10.88671875" style="1" customWidth="1"/>
    <col min="1038" max="1038" width="11.5546875" style="1" customWidth="1"/>
    <col min="1039" max="1039" width="8.109375" style="1" customWidth="1"/>
    <col min="1040" max="1040" width="10.33203125" style="1" customWidth="1"/>
    <col min="1041" max="1041" width="10.5546875" style="1" bestFit="1" customWidth="1"/>
    <col min="1042" max="1048" width="9.109375" style="1"/>
    <col min="1049" max="1049" width="12.88671875" style="1" bestFit="1" customWidth="1"/>
    <col min="1050" max="1050" width="9.109375" style="1"/>
    <col min="1051" max="1051" width="12.88671875" style="1" bestFit="1" customWidth="1"/>
    <col min="1052" max="1060" width="9.109375" style="1"/>
    <col min="1061" max="1067" width="10.44140625" style="1" customWidth="1"/>
    <col min="1068" max="1280" width="9.109375" style="1"/>
    <col min="1281" max="1282" width="7.6640625" style="1" customWidth="1"/>
    <col min="1283" max="1283" width="19.33203125" style="1" customWidth="1"/>
    <col min="1284" max="1284" width="14" style="1" customWidth="1"/>
    <col min="1285" max="1285" width="11.5546875" style="1" customWidth="1"/>
    <col min="1286" max="1286" width="13" style="1" customWidth="1"/>
    <col min="1287" max="1287" width="14.6640625" style="1" customWidth="1"/>
    <col min="1288" max="1288" width="9.5546875" style="1" customWidth="1"/>
    <col min="1289" max="1289" width="14.109375" style="1" bestFit="1" customWidth="1"/>
    <col min="1290" max="1290" width="11.109375" style="1" customWidth="1"/>
    <col min="1291" max="1291" width="11.33203125" style="1" customWidth="1"/>
    <col min="1292" max="1292" width="24.6640625" style="1" bestFit="1" customWidth="1"/>
    <col min="1293" max="1293" width="10.88671875" style="1" customWidth="1"/>
    <col min="1294" max="1294" width="11.5546875" style="1" customWidth="1"/>
    <col min="1295" max="1295" width="8.109375" style="1" customWidth="1"/>
    <col min="1296" max="1296" width="10.33203125" style="1" customWidth="1"/>
    <col min="1297" max="1297" width="10.5546875" style="1" bestFit="1" customWidth="1"/>
    <col min="1298" max="1304" width="9.109375" style="1"/>
    <col min="1305" max="1305" width="12.88671875" style="1" bestFit="1" customWidth="1"/>
    <col min="1306" max="1306" width="9.109375" style="1"/>
    <col min="1307" max="1307" width="12.88671875" style="1" bestFit="1" customWidth="1"/>
    <col min="1308" max="1316" width="9.109375" style="1"/>
    <col min="1317" max="1323" width="10.44140625" style="1" customWidth="1"/>
    <col min="1324" max="1536" width="9.109375" style="1"/>
    <col min="1537" max="1538" width="7.6640625" style="1" customWidth="1"/>
    <col min="1539" max="1539" width="19.33203125" style="1" customWidth="1"/>
    <col min="1540" max="1540" width="14" style="1" customWidth="1"/>
    <col min="1541" max="1541" width="11.5546875" style="1" customWidth="1"/>
    <col min="1542" max="1542" width="13" style="1" customWidth="1"/>
    <col min="1543" max="1543" width="14.6640625" style="1" customWidth="1"/>
    <col min="1544" max="1544" width="9.5546875" style="1" customWidth="1"/>
    <col min="1545" max="1545" width="14.109375" style="1" bestFit="1" customWidth="1"/>
    <col min="1546" max="1546" width="11.109375" style="1" customWidth="1"/>
    <col min="1547" max="1547" width="11.33203125" style="1" customWidth="1"/>
    <col min="1548" max="1548" width="24.6640625" style="1" bestFit="1" customWidth="1"/>
    <col min="1549" max="1549" width="10.88671875" style="1" customWidth="1"/>
    <col min="1550" max="1550" width="11.5546875" style="1" customWidth="1"/>
    <col min="1551" max="1551" width="8.109375" style="1" customWidth="1"/>
    <col min="1552" max="1552" width="10.33203125" style="1" customWidth="1"/>
    <col min="1553" max="1553" width="10.5546875" style="1" bestFit="1" customWidth="1"/>
    <col min="1554" max="1560" width="9.109375" style="1"/>
    <col min="1561" max="1561" width="12.88671875" style="1" bestFit="1" customWidth="1"/>
    <col min="1562" max="1562" width="9.109375" style="1"/>
    <col min="1563" max="1563" width="12.88671875" style="1" bestFit="1" customWidth="1"/>
    <col min="1564" max="1572" width="9.109375" style="1"/>
    <col min="1573" max="1579" width="10.44140625" style="1" customWidth="1"/>
    <col min="1580" max="1792" width="9.109375" style="1"/>
    <col min="1793" max="1794" width="7.6640625" style="1" customWidth="1"/>
    <col min="1795" max="1795" width="19.33203125" style="1" customWidth="1"/>
    <col min="1796" max="1796" width="14" style="1" customWidth="1"/>
    <col min="1797" max="1797" width="11.5546875" style="1" customWidth="1"/>
    <col min="1798" max="1798" width="13" style="1" customWidth="1"/>
    <col min="1799" max="1799" width="14.6640625" style="1" customWidth="1"/>
    <col min="1800" max="1800" width="9.5546875" style="1" customWidth="1"/>
    <col min="1801" max="1801" width="14.109375" style="1" bestFit="1" customWidth="1"/>
    <col min="1802" max="1802" width="11.109375" style="1" customWidth="1"/>
    <col min="1803" max="1803" width="11.33203125" style="1" customWidth="1"/>
    <col min="1804" max="1804" width="24.6640625" style="1" bestFit="1" customWidth="1"/>
    <col min="1805" max="1805" width="10.88671875" style="1" customWidth="1"/>
    <col min="1806" max="1806" width="11.5546875" style="1" customWidth="1"/>
    <col min="1807" max="1807" width="8.109375" style="1" customWidth="1"/>
    <col min="1808" max="1808" width="10.33203125" style="1" customWidth="1"/>
    <col min="1809" max="1809" width="10.5546875" style="1" bestFit="1" customWidth="1"/>
    <col min="1810" max="1816" width="9.109375" style="1"/>
    <col min="1817" max="1817" width="12.88671875" style="1" bestFit="1" customWidth="1"/>
    <col min="1818" max="1818" width="9.109375" style="1"/>
    <col min="1819" max="1819" width="12.88671875" style="1" bestFit="1" customWidth="1"/>
    <col min="1820" max="1828" width="9.109375" style="1"/>
    <col min="1829" max="1835" width="10.44140625" style="1" customWidth="1"/>
    <col min="1836" max="2048" width="9.109375" style="1"/>
    <col min="2049" max="2050" width="7.6640625" style="1" customWidth="1"/>
    <col min="2051" max="2051" width="19.33203125" style="1" customWidth="1"/>
    <col min="2052" max="2052" width="14" style="1" customWidth="1"/>
    <col min="2053" max="2053" width="11.5546875" style="1" customWidth="1"/>
    <col min="2054" max="2054" width="13" style="1" customWidth="1"/>
    <col min="2055" max="2055" width="14.6640625" style="1" customWidth="1"/>
    <col min="2056" max="2056" width="9.5546875" style="1" customWidth="1"/>
    <col min="2057" max="2057" width="14.109375" style="1" bestFit="1" customWidth="1"/>
    <col min="2058" max="2058" width="11.109375" style="1" customWidth="1"/>
    <col min="2059" max="2059" width="11.33203125" style="1" customWidth="1"/>
    <col min="2060" max="2060" width="24.6640625" style="1" bestFit="1" customWidth="1"/>
    <col min="2061" max="2061" width="10.88671875" style="1" customWidth="1"/>
    <col min="2062" max="2062" width="11.5546875" style="1" customWidth="1"/>
    <col min="2063" max="2063" width="8.109375" style="1" customWidth="1"/>
    <col min="2064" max="2064" width="10.33203125" style="1" customWidth="1"/>
    <col min="2065" max="2065" width="10.5546875" style="1" bestFit="1" customWidth="1"/>
    <col min="2066" max="2072" width="9.109375" style="1"/>
    <col min="2073" max="2073" width="12.88671875" style="1" bestFit="1" customWidth="1"/>
    <col min="2074" max="2074" width="9.109375" style="1"/>
    <col min="2075" max="2075" width="12.88671875" style="1" bestFit="1" customWidth="1"/>
    <col min="2076" max="2084" width="9.109375" style="1"/>
    <col min="2085" max="2091" width="10.44140625" style="1" customWidth="1"/>
    <col min="2092" max="2304" width="9.109375" style="1"/>
    <col min="2305" max="2306" width="7.6640625" style="1" customWidth="1"/>
    <col min="2307" max="2307" width="19.33203125" style="1" customWidth="1"/>
    <col min="2308" max="2308" width="14" style="1" customWidth="1"/>
    <col min="2309" max="2309" width="11.5546875" style="1" customWidth="1"/>
    <col min="2310" max="2310" width="13" style="1" customWidth="1"/>
    <col min="2311" max="2311" width="14.6640625" style="1" customWidth="1"/>
    <col min="2312" max="2312" width="9.5546875" style="1" customWidth="1"/>
    <col min="2313" max="2313" width="14.109375" style="1" bestFit="1" customWidth="1"/>
    <col min="2314" max="2314" width="11.109375" style="1" customWidth="1"/>
    <col min="2315" max="2315" width="11.33203125" style="1" customWidth="1"/>
    <col min="2316" max="2316" width="24.6640625" style="1" bestFit="1" customWidth="1"/>
    <col min="2317" max="2317" width="10.88671875" style="1" customWidth="1"/>
    <col min="2318" max="2318" width="11.5546875" style="1" customWidth="1"/>
    <col min="2319" max="2319" width="8.109375" style="1" customWidth="1"/>
    <col min="2320" max="2320" width="10.33203125" style="1" customWidth="1"/>
    <col min="2321" max="2321" width="10.5546875" style="1" bestFit="1" customWidth="1"/>
    <col min="2322" max="2328" width="9.109375" style="1"/>
    <col min="2329" max="2329" width="12.88671875" style="1" bestFit="1" customWidth="1"/>
    <col min="2330" max="2330" width="9.109375" style="1"/>
    <col min="2331" max="2331" width="12.88671875" style="1" bestFit="1" customWidth="1"/>
    <col min="2332" max="2340" width="9.109375" style="1"/>
    <col min="2341" max="2347" width="10.44140625" style="1" customWidth="1"/>
    <col min="2348" max="2560" width="9.109375" style="1"/>
    <col min="2561" max="2562" width="7.6640625" style="1" customWidth="1"/>
    <col min="2563" max="2563" width="19.33203125" style="1" customWidth="1"/>
    <col min="2564" max="2564" width="14" style="1" customWidth="1"/>
    <col min="2565" max="2565" width="11.5546875" style="1" customWidth="1"/>
    <col min="2566" max="2566" width="13" style="1" customWidth="1"/>
    <col min="2567" max="2567" width="14.6640625" style="1" customWidth="1"/>
    <col min="2568" max="2568" width="9.5546875" style="1" customWidth="1"/>
    <col min="2569" max="2569" width="14.109375" style="1" bestFit="1" customWidth="1"/>
    <col min="2570" max="2570" width="11.109375" style="1" customWidth="1"/>
    <col min="2571" max="2571" width="11.33203125" style="1" customWidth="1"/>
    <col min="2572" max="2572" width="24.6640625" style="1" bestFit="1" customWidth="1"/>
    <col min="2573" max="2573" width="10.88671875" style="1" customWidth="1"/>
    <col min="2574" max="2574" width="11.5546875" style="1" customWidth="1"/>
    <col min="2575" max="2575" width="8.109375" style="1" customWidth="1"/>
    <col min="2576" max="2576" width="10.33203125" style="1" customWidth="1"/>
    <col min="2577" max="2577" width="10.5546875" style="1" bestFit="1" customWidth="1"/>
    <col min="2578" max="2584" width="9.109375" style="1"/>
    <col min="2585" max="2585" width="12.88671875" style="1" bestFit="1" customWidth="1"/>
    <col min="2586" max="2586" width="9.109375" style="1"/>
    <col min="2587" max="2587" width="12.88671875" style="1" bestFit="1" customWidth="1"/>
    <col min="2588" max="2596" width="9.109375" style="1"/>
    <col min="2597" max="2603" width="10.44140625" style="1" customWidth="1"/>
    <col min="2604" max="2816" width="9.109375" style="1"/>
    <col min="2817" max="2818" width="7.6640625" style="1" customWidth="1"/>
    <col min="2819" max="2819" width="19.33203125" style="1" customWidth="1"/>
    <col min="2820" max="2820" width="14" style="1" customWidth="1"/>
    <col min="2821" max="2821" width="11.5546875" style="1" customWidth="1"/>
    <col min="2822" max="2822" width="13" style="1" customWidth="1"/>
    <col min="2823" max="2823" width="14.6640625" style="1" customWidth="1"/>
    <col min="2824" max="2824" width="9.5546875" style="1" customWidth="1"/>
    <col min="2825" max="2825" width="14.109375" style="1" bestFit="1" customWidth="1"/>
    <col min="2826" max="2826" width="11.109375" style="1" customWidth="1"/>
    <col min="2827" max="2827" width="11.33203125" style="1" customWidth="1"/>
    <col min="2828" max="2828" width="24.6640625" style="1" bestFit="1" customWidth="1"/>
    <col min="2829" max="2829" width="10.88671875" style="1" customWidth="1"/>
    <col min="2830" max="2830" width="11.5546875" style="1" customWidth="1"/>
    <col min="2831" max="2831" width="8.109375" style="1" customWidth="1"/>
    <col min="2832" max="2832" width="10.33203125" style="1" customWidth="1"/>
    <col min="2833" max="2833" width="10.5546875" style="1" bestFit="1" customWidth="1"/>
    <col min="2834" max="2840" width="9.109375" style="1"/>
    <col min="2841" max="2841" width="12.88671875" style="1" bestFit="1" customWidth="1"/>
    <col min="2842" max="2842" width="9.109375" style="1"/>
    <col min="2843" max="2843" width="12.88671875" style="1" bestFit="1" customWidth="1"/>
    <col min="2844" max="2852" width="9.109375" style="1"/>
    <col min="2853" max="2859" width="10.44140625" style="1" customWidth="1"/>
    <col min="2860" max="3072" width="9.109375" style="1"/>
    <col min="3073" max="3074" width="7.6640625" style="1" customWidth="1"/>
    <col min="3075" max="3075" width="19.33203125" style="1" customWidth="1"/>
    <col min="3076" max="3076" width="14" style="1" customWidth="1"/>
    <col min="3077" max="3077" width="11.5546875" style="1" customWidth="1"/>
    <col min="3078" max="3078" width="13" style="1" customWidth="1"/>
    <col min="3079" max="3079" width="14.6640625" style="1" customWidth="1"/>
    <col min="3080" max="3080" width="9.5546875" style="1" customWidth="1"/>
    <col min="3081" max="3081" width="14.109375" style="1" bestFit="1" customWidth="1"/>
    <col min="3082" max="3082" width="11.109375" style="1" customWidth="1"/>
    <col min="3083" max="3083" width="11.33203125" style="1" customWidth="1"/>
    <col min="3084" max="3084" width="24.6640625" style="1" bestFit="1" customWidth="1"/>
    <col min="3085" max="3085" width="10.88671875" style="1" customWidth="1"/>
    <col min="3086" max="3086" width="11.5546875" style="1" customWidth="1"/>
    <col min="3087" max="3087" width="8.109375" style="1" customWidth="1"/>
    <col min="3088" max="3088" width="10.33203125" style="1" customWidth="1"/>
    <col min="3089" max="3089" width="10.5546875" style="1" bestFit="1" customWidth="1"/>
    <col min="3090" max="3096" width="9.109375" style="1"/>
    <col min="3097" max="3097" width="12.88671875" style="1" bestFit="1" customWidth="1"/>
    <col min="3098" max="3098" width="9.109375" style="1"/>
    <col min="3099" max="3099" width="12.88671875" style="1" bestFit="1" customWidth="1"/>
    <col min="3100" max="3108" width="9.109375" style="1"/>
    <col min="3109" max="3115" width="10.44140625" style="1" customWidth="1"/>
    <col min="3116" max="3328" width="9.109375" style="1"/>
    <col min="3329" max="3330" width="7.6640625" style="1" customWidth="1"/>
    <col min="3331" max="3331" width="19.33203125" style="1" customWidth="1"/>
    <col min="3332" max="3332" width="14" style="1" customWidth="1"/>
    <col min="3333" max="3333" width="11.5546875" style="1" customWidth="1"/>
    <col min="3334" max="3334" width="13" style="1" customWidth="1"/>
    <col min="3335" max="3335" width="14.6640625" style="1" customWidth="1"/>
    <col min="3336" max="3336" width="9.5546875" style="1" customWidth="1"/>
    <col min="3337" max="3337" width="14.109375" style="1" bestFit="1" customWidth="1"/>
    <col min="3338" max="3338" width="11.109375" style="1" customWidth="1"/>
    <col min="3339" max="3339" width="11.33203125" style="1" customWidth="1"/>
    <col min="3340" max="3340" width="24.6640625" style="1" bestFit="1" customWidth="1"/>
    <col min="3341" max="3341" width="10.88671875" style="1" customWidth="1"/>
    <col min="3342" max="3342" width="11.5546875" style="1" customWidth="1"/>
    <col min="3343" max="3343" width="8.109375" style="1" customWidth="1"/>
    <col min="3344" max="3344" width="10.33203125" style="1" customWidth="1"/>
    <col min="3345" max="3345" width="10.5546875" style="1" bestFit="1" customWidth="1"/>
    <col min="3346" max="3352" width="9.109375" style="1"/>
    <col min="3353" max="3353" width="12.88671875" style="1" bestFit="1" customWidth="1"/>
    <col min="3354" max="3354" width="9.109375" style="1"/>
    <col min="3355" max="3355" width="12.88671875" style="1" bestFit="1" customWidth="1"/>
    <col min="3356" max="3364" width="9.109375" style="1"/>
    <col min="3365" max="3371" width="10.44140625" style="1" customWidth="1"/>
    <col min="3372" max="3584" width="9.109375" style="1"/>
    <col min="3585" max="3586" width="7.6640625" style="1" customWidth="1"/>
    <col min="3587" max="3587" width="19.33203125" style="1" customWidth="1"/>
    <col min="3588" max="3588" width="14" style="1" customWidth="1"/>
    <col min="3589" max="3589" width="11.5546875" style="1" customWidth="1"/>
    <col min="3590" max="3590" width="13" style="1" customWidth="1"/>
    <col min="3591" max="3591" width="14.6640625" style="1" customWidth="1"/>
    <col min="3592" max="3592" width="9.5546875" style="1" customWidth="1"/>
    <col min="3593" max="3593" width="14.109375" style="1" bestFit="1" customWidth="1"/>
    <col min="3594" max="3594" width="11.109375" style="1" customWidth="1"/>
    <col min="3595" max="3595" width="11.33203125" style="1" customWidth="1"/>
    <col min="3596" max="3596" width="24.6640625" style="1" bestFit="1" customWidth="1"/>
    <col min="3597" max="3597" width="10.88671875" style="1" customWidth="1"/>
    <col min="3598" max="3598" width="11.5546875" style="1" customWidth="1"/>
    <col min="3599" max="3599" width="8.109375" style="1" customWidth="1"/>
    <col min="3600" max="3600" width="10.33203125" style="1" customWidth="1"/>
    <col min="3601" max="3601" width="10.5546875" style="1" bestFit="1" customWidth="1"/>
    <col min="3602" max="3608" width="9.109375" style="1"/>
    <col min="3609" max="3609" width="12.88671875" style="1" bestFit="1" customWidth="1"/>
    <col min="3610" max="3610" width="9.109375" style="1"/>
    <col min="3611" max="3611" width="12.88671875" style="1" bestFit="1" customWidth="1"/>
    <col min="3612" max="3620" width="9.109375" style="1"/>
    <col min="3621" max="3627" width="10.44140625" style="1" customWidth="1"/>
    <col min="3628" max="3840" width="9.109375" style="1"/>
    <col min="3841" max="3842" width="7.6640625" style="1" customWidth="1"/>
    <col min="3843" max="3843" width="19.33203125" style="1" customWidth="1"/>
    <col min="3844" max="3844" width="14" style="1" customWidth="1"/>
    <col min="3845" max="3845" width="11.5546875" style="1" customWidth="1"/>
    <col min="3846" max="3846" width="13" style="1" customWidth="1"/>
    <col min="3847" max="3847" width="14.6640625" style="1" customWidth="1"/>
    <col min="3848" max="3848" width="9.5546875" style="1" customWidth="1"/>
    <col min="3849" max="3849" width="14.109375" style="1" bestFit="1" customWidth="1"/>
    <col min="3850" max="3850" width="11.109375" style="1" customWidth="1"/>
    <col min="3851" max="3851" width="11.33203125" style="1" customWidth="1"/>
    <col min="3852" max="3852" width="24.6640625" style="1" bestFit="1" customWidth="1"/>
    <col min="3853" max="3853" width="10.88671875" style="1" customWidth="1"/>
    <col min="3854" max="3854" width="11.5546875" style="1" customWidth="1"/>
    <col min="3855" max="3855" width="8.109375" style="1" customWidth="1"/>
    <col min="3856" max="3856" width="10.33203125" style="1" customWidth="1"/>
    <col min="3857" max="3857" width="10.5546875" style="1" bestFit="1" customWidth="1"/>
    <col min="3858" max="3864" width="9.109375" style="1"/>
    <col min="3865" max="3865" width="12.88671875" style="1" bestFit="1" customWidth="1"/>
    <col min="3866" max="3866" width="9.109375" style="1"/>
    <col min="3867" max="3867" width="12.88671875" style="1" bestFit="1" customWidth="1"/>
    <col min="3868" max="3876" width="9.109375" style="1"/>
    <col min="3877" max="3883" width="10.44140625" style="1" customWidth="1"/>
    <col min="3884" max="4096" width="9.109375" style="1"/>
    <col min="4097" max="4098" width="7.6640625" style="1" customWidth="1"/>
    <col min="4099" max="4099" width="19.33203125" style="1" customWidth="1"/>
    <col min="4100" max="4100" width="14" style="1" customWidth="1"/>
    <col min="4101" max="4101" width="11.5546875" style="1" customWidth="1"/>
    <col min="4102" max="4102" width="13" style="1" customWidth="1"/>
    <col min="4103" max="4103" width="14.6640625" style="1" customWidth="1"/>
    <col min="4104" max="4104" width="9.5546875" style="1" customWidth="1"/>
    <col min="4105" max="4105" width="14.109375" style="1" bestFit="1" customWidth="1"/>
    <col min="4106" max="4106" width="11.109375" style="1" customWidth="1"/>
    <col min="4107" max="4107" width="11.33203125" style="1" customWidth="1"/>
    <col min="4108" max="4108" width="24.6640625" style="1" bestFit="1" customWidth="1"/>
    <col min="4109" max="4109" width="10.88671875" style="1" customWidth="1"/>
    <col min="4110" max="4110" width="11.5546875" style="1" customWidth="1"/>
    <col min="4111" max="4111" width="8.109375" style="1" customWidth="1"/>
    <col min="4112" max="4112" width="10.33203125" style="1" customWidth="1"/>
    <col min="4113" max="4113" width="10.5546875" style="1" bestFit="1" customWidth="1"/>
    <col min="4114" max="4120" width="9.109375" style="1"/>
    <col min="4121" max="4121" width="12.88671875" style="1" bestFit="1" customWidth="1"/>
    <col min="4122" max="4122" width="9.109375" style="1"/>
    <col min="4123" max="4123" width="12.88671875" style="1" bestFit="1" customWidth="1"/>
    <col min="4124" max="4132" width="9.109375" style="1"/>
    <col min="4133" max="4139" width="10.44140625" style="1" customWidth="1"/>
    <col min="4140" max="4352" width="9.109375" style="1"/>
    <col min="4353" max="4354" width="7.6640625" style="1" customWidth="1"/>
    <col min="4355" max="4355" width="19.33203125" style="1" customWidth="1"/>
    <col min="4356" max="4356" width="14" style="1" customWidth="1"/>
    <col min="4357" max="4357" width="11.5546875" style="1" customWidth="1"/>
    <col min="4358" max="4358" width="13" style="1" customWidth="1"/>
    <col min="4359" max="4359" width="14.6640625" style="1" customWidth="1"/>
    <col min="4360" max="4360" width="9.5546875" style="1" customWidth="1"/>
    <col min="4361" max="4361" width="14.109375" style="1" bestFit="1" customWidth="1"/>
    <col min="4362" max="4362" width="11.109375" style="1" customWidth="1"/>
    <col min="4363" max="4363" width="11.33203125" style="1" customWidth="1"/>
    <col min="4364" max="4364" width="24.6640625" style="1" bestFit="1" customWidth="1"/>
    <col min="4365" max="4365" width="10.88671875" style="1" customWidth="1"/>
    <col min="4366" max="4366" width="11.5546875" style="1" customWidth="1"/>
    <col min="4367" max="4367" width="8.109375" style="1" customWidth="1"/>
    <col min="4368" max="4368" width="10.33203125" style="1" customWidth="1"/>
    <col min="4369" max="4369" width="10.5546875" style="1" bestFit="1" customWidth="1"/>
    <col min="4370" max="4376" width="9.109375" style="1"/>
    <col min="4377" max="4377" width="12.88671875" style="1" bestFit="1" customWidth="1"/>
    <col min="4378" max="4378" width="9.109375" style="1"/>
    <col min="4379" max="4379" width="12.88671875" style="1" bestFit="1" customWidth="1"/>
    <col min="4380" max="4388" width="9.109375" style="1"/>
    <col min="4389" max="4395" width="10.44140625" style="1" customWidth="1"/>
    <col min="4396" max="4608" width="9.109375" style="1"/>
    <col min="4609" max="4610" width="7.6640625" style="1" customWidth="1"/>
    <col min="4611" max="4611" width="19.33203125" style="1" customWidth="1"/>
    <col min="4612" max="4612" width="14" style="1" customWidth="1"/>
    <col min="4613" max="4613" width="11.5546875" style="1" customWidth="1"/>
    <col min="4614" max="4614" width="13" style="1" customWidth="1"/>
    <col min="4615" max="4615" width="14.6640625" style="1" customWidth="1"/>
    <col min="4616" max="4616" width="9.5546875" style="1" customWidth="1"/>
    <col min="4617" max="4617" width="14.109375" style="1" bestFit="1" customWidth="1"/>
    <col min="4618" max="4618" width="11.109375" style="1" customWidth="1"/>
    <col min="4619" max="4619" width="11.33203125" style="1" customWidth="1"/>
    <col min="4620" max="4620" width="24.6640625" style="1" bestFit="1" customWidth="1"/>
    <col min="4621" max="4621" width="10.88671875" style="1" customWidth="1"/>
    <col min="4622" max="4622" width="11.5546875" style="1" customWidth="1"/>
    <col min="4623" max="4623" width="8.109375" style="1" customWidth="1"/>
    <col min="4624" max="4624" width="10.33203125" style="1" customWidth="1"/>
    <col min="4625" max="4625" width="10.5546875" style="1" bestFit="1" customWidth="1"/>
    <col min="4626" max="4632" width="9.109375" style="1"/>
    <col min="4633" max="4633" width="12.88671875" style="1" bestFit="1" customWidth="1"/>
    <col min="4634" max="4634" width="9.109375" style="1"/>
    <col min="4635" max="4635" width="12.88671875" style="1" bestFit="1" customWidth="1"/>
    <col min="4636" max="4644" width="9.109375" style="1"/>
    <col min="4645" max="4651" width="10.44140625" style="1" customWidth="1"/>
    <col min="4652" max="4864" width="9.109375" style="1"/>
    <col min="4865" max="4866" width="7.6640625" style="1" customWidth="1"/>
    <col min="4867" max="4867" width="19.33203125" style="1" customWidth="1"/>
    <col min="4868" max="4868" width="14" style="1" customWidth="1"/>
    <col min="4869" max="4869" width="11.5546875" style="1" customWidth="1"/>
    <col min="4870" max="4870" width="13" style="1" customWidth="1"/>
    <col min="4871" max="4871" width="14.6640625" style="1" customWidth="1"/>
    <col min="4872" max="4872" width="9.5546875" style="1" customWidth="1"/>
    <col min="4873" max="4873" width="14.109375" style="1" bestFit="1" customWidth="1"/>
    <col min="4874" max="4874" width="11.109375" style="1" customWidth="1"/>
    <col min="4875" max="4875" width="11.33203125" style="1" customWidth="1"/>
    <col min="4876" max="4876" width="24.6640625" style="1" bestFit="1" customWidth="1"/>
    <col min="4877" max="4877" width="10.88671875" style="1" customWidth="1"/>
    <col min="4878" max="4878" width="11.5546875" style="1" customWidth="1"/>
    <col min="4879" max="4879" width="8.109375" style="1" customWidth="1"/>
    <col min="4880" max="4880" width="10.33203125" style="1" customWidth="1"/>
    <col min="4881" max="4881" width="10.5546875" style="1" bestFit="1" customWidth="1"/>
    <col min="4882" max="4888" width="9.109375" style="1"/>
    <col min="4889" max="4889" width="12.88671875" style="1" bestFit="1" customWidth="1"/>
    <col min="4890" max="4890" width="9.109375" style="1"/>
    <col min="4891" max="4891" width="12.88671875" style="1" bestFit="1" customWidth="1"/>
    <col min="4892" max="4900" width="9.109375" style="1"/>
    <col min="4901" max="4907" width="10.44140625" style="1" customWidth="1"/>
    <col min="4908" max="5120" width="9.109375" style="1"/>
    <col min="5121" max="5122" width="7.6640625" style="1" customWidth="1"/>
    <col min="5123" max="5123" width="19.33203125" style="1" customWidth="1"/>
    <col min="5124" max="5124" width="14" style="1" customWidth="1"/>
    <col min="5125" max="5125" width="11.5546875" style="1" customWidth="1"/>
    <col min="5126" max="5126" width="13" style="1" customWidth="1"/>
    <col min="5127" max="5127" width="14.6640625" style="1" customWidth="1"/>
    <col min="5128" max="5128" width="9.5546875" style="1" customWidth="1"/>
    <col min="5129" max="5129" width="14.109375" style="1" bestFit="1" customWidth="1"/>
    <col min="5130" max="5130" width="11.109375" style="1" customWidth="1"/>
    <col min="5131" max="5131" width="11.33203125" style="1" customWidth="1"/>
    <col min="5132" max="5132" width="24.6640625" style="1" bestFit="1" customWidth="1"/>
    <col min="5133" max="5133" width="10.88671875" style="1" customWidth="1"/>
    <col min="5134" max="5134" width="11.5546875" style="1" customWidth="1"/>
    <col min="5135" max="5135" width="8.109375" style="1" customWidth="1"/>
    <col min="5136" max="5136" width="10.33203125" style="1" customWidth="1"/>
    <col min="5137" max="5137" width="10.5546875" style="1" bestFit="1" customWidth="1"/>
    <col min="5138" max="5144" width="9.109375" style="1"/>
    <col min="5145" max="5145" width="12.88671875" style="1" bestFit="1" customWidth="1"/>
    <col min="5146" max="5146" width="9.109375" style="1"/>
    <col min="5147" max="5147" width="12.88671875" style="1" bestFit="1" customWidth="1"/>
    <col min="5148" max="5156" width="9.109375" style="1"/>
    <col min="5157" max="5163" width="10.44140625" style="1" customWidth="1"/>
    <col min="5164" max="5376" width="9.109375" style="1"/>
    <col min="5377" max="5378" width="7.6640625" style="1" customWidth="1"/>
    <col min="5379" max="5379" width="19.33203125" style="1" customWidth="1"/>
    <col min="5380" max="5380" width="14" style="1" customWidth="1"/>
    <col min="5381" max="5381" width="11.5546875" style="1" customWidth="1"/>
    <col min="5382" max="5382" width="13" style="1" customWidth="1"/>
    <col min="5383" max="5383" width="14.6640625" style="1" customWidth="1"/>
    <col min="5384" max="5384" width="9.5546875" style="1" customWidth="1"/>
    <col min="5385" max="5385" width="14.109375" style="1" bestFit="1" customWidth="1"/>
    <col min="5386" max="5386" width="11.109375" style="1" customWidth="1"/>
    <col min="5387" max="5387" width="11.33203125" style="1" customWidth="1"/>
    <col min="5388" max="5388" width="24.6640625" style="1" bestFit="1" customWidth="1"/>
    <col min="5389" max="5389" width="10.88671875" style="1" customWidth="1"/>
    <col min="5390" max="5390" width="11.5546875" style="1" customWidth="1"/>
    <col min="5391" max="5391" width="8.109375" style="1" customWidth="1"/>
    <col min="5392" max="5392" width="10.33203125" style="1" customWidth="1"/>
    <col min="5393" max="5393" width="10.5546875" style="1" bestFit="1" customWidth="1"/>
    <col min="5394" max="5400" width="9.109375" style="1"/>
    <col min="5401" max="5401" width="12.88671875" style="1" bestFit="1" customWidth="1"/>
    <col min="5402" max="5402" width="9.109375" style="1"/>
    <col min="5403" max="5403" width="12.88671875" style="1" bestFit="1" customWidth="1"/>
    <col min="5404" max="5412" width="9.109375" style="1"/>
    <col min="5413" max="5419" width="10.44140625" style="1" customWidth="1"/>
    <col min="5420" max="5632" width="9.109375" style="1"/>
    <col min="5633" max="5634" width="7.6640625" style="1" customWidth="1"/>
    <col min="5635" max="5635" width="19.33203125" style="1" customWidth="1"/>
    <col min="5636" max="5636" width="14" style="1" customWidth="1"/>
    <col min="5637" max="5637" width="11.5546875" style="1" customWidth="1"/>
    <col min="5638" max="5638" width="13" style="1" customWidth="1"/>
    <col min="5639" max="5639" width="14.6640625" style="1" customWidth="1"/>
    <col min="5640" max="5640" width="9.5546875" style="1" customWidth="1"/>
    <col min="5641" max="5641" width="14.109375" style="1" bestFit="1" customWidth="1"/>
    <col min="5642" max="5642" width="11.109375" style="1" customWidth="1"/>
    <col min="5643" max="5643" width="11.33203125" style="1" customWidth="1"/>
    <col min="5644" max="5644" width="24.6640625" style="1" bestFit="1" customWidth="1"/>
    <col min="5645" max="5645" width="10.88671875" style="1" customWidth="1"/>
    <col min="5646" max="5646" width="11.5546875" style="1" customWidth="1"/>
    <col min="5647" max="5647" width="8.109375" style="1" customWidth="1"/>
    <col min="5648" max="5648" width="10.33203125" style="1" customWidth="1"/>
    <col min="5649" max="5649" width="10.5546875" style="1" bestFit="1" customWidth="1"/>
    <col min="5650" max="5656" width="9.109375" style="1"/>
    <col min="5657" max="5657" width="12.88671875" style="1" bestFit="1" customWidth="1"/>
    <col min="5658" max="5658" width="9.109375" style="1"/>
    <col min="5659" max="5659" width="12.88671875" style="1" bestFit="1" customWidth="1"/>
    <col min="5660" max="5668" width="9.109375" style="1"/>
    <col min="5669" max="5675" width="10.44140625" style="1" customWidth="1"/>
    <col min="5676" max="5888" width="9.109375" style="1"/>
    <col min="5889" max="5890" width="7.6640625" style="1" customWidth="1"/>
    <col min="5891" max="5891" width="19.33203125" style="1" customWidth="1"/>
    <col min="5892" max="5892" width="14" style="1" customWidth="1"/>
    <col min="5893" max="5893" width="11.5546875" style="1" customWidth="1"/>
    <col min="5894" max="5894" width="13" style="1" customWidth="1"/>
    <col min="5895" max="5895" width="14.6640625" style="1" customWidth="1"/>
    <col min="5896" max="5896" width="9.5546875" style="1" customWidth="1"/>
    <col min="5897" max="5897" width="14.109375" style="1" bestFit="1" customWidth="1"/>
    <col min="5898" max="5898" width="11.109375" style="1" customWidth="1"/>
    <col min="5899" max="5899" width="11.33203125" style="1" customWidth="1"/>
    <col min="5900" max="5900" width="24.6640625" style="1" bestFit="1" customWidth="1"/>
    <col min="5901" max="5901" width="10.88671875" style="1" customWidth="1"/>
    <col min="5902" max="5902" width="11.5546875" style="1" customWidth="1"/>
    <col min="5903" max="5903" width="8.109375" style="1" customWidth="1"/>
    <col min="5904" max="5904" width="10.33203125" style="1" customWidth="1"/>
    <col min="5905" max="5905" width="10.5546875" style="1" bestFit="1" customWidth="1"/>
    <col min="5906" max="5912" width="9.109375" style="1"/>
    <col min="5913" max="5913" width="12.88671875" style="1" bestFit="1" customWidth="1"/>
    <col min="5914" max="5914" width="9.109375" style="1"/>
    <col min="5915" max="5915" width="12.88671875" style="1" bestFit="1" customWidth="1"/>
    <col min="5916" max="5924" width="9.109375" style="1"/>
    <col min="5925" max="5931" width="10.44140625" style="1" customWidth="1"/>
    <col min="5932" max="6144" width="9.109375" style="1"/>
    <col min="6145" max="6146" width="7.6640625" style="1" customWidth="1"/>
    <col min="6147" max="6147" width="19.33203125" style="1" customWidth="1"/>
    <col min="6148" max="6148" width="14" style="1" customWidth="1"/>
    <col min="6149" max="6149" width="11.5546875" style="1" customWidth="1"/>
    <col min="6150" max="6150" width="13" style="1" customWidth="1"/>
    <col min="6151" max="6151" width="14.6640625" style="1" customWidth="1"/>
    <col min="6152" max="6152" width="9.5546875" style="1" customWidth="1"/>
    <col min="6153" max="6153" width="14.109375" style="1" bestFit="1" customWidth="1"/>
    <col min="6154" max="6154" width="11.109375" style="1" customWidth="1"/>
    <col min="6155" max="6155" width="11.33203125" style="1" customWidth="1"/>
    <col min="6156" max="6156" width="24.6640625" style="1" bestFit="1" customWidth="1"/>
    <col min="6157" max="6157" width="10.88671875" style="1" customWidth="1"/>
    <col min="6158" max="6158" width="11.5546875" style="1" customWidth="1"/>
    <col min="6159" max="6159" width="8.109375" style="1" customWidth="1"/>
    <col min="6160" max="6160" width="10.33203125" style="1" customWidth="1"/>
    <col min="6161" max="6161" width="10.5546875" style="1" bestFit="1" customWidth="1"/>
    <col min="6162" max="6168" width="9.109375" style="1"/>
    <col min="6169" max="6169" width="12.88671875" style="1" bestFit="1" customWidth="1"/>
    <col min="6170" max="6170" width="9.109375" style="1"/>
    <col min="6171" max="6171" width="12.88671875" style="1" bestFit="1" customWidth="1"/>
    <col min="6172" max="6180" width="9.109375" style="1"/>
    <col min="6181" max="6187" width="10.44140625" style="1" customWidth="1"/>
    <col min="6188" max="6400" width="9.109375" style="1"/>
    <col min="6401" max="6402" width="7.6640625" style="1" customWidth="1"/>
    <col min="6403" max="6403" width="19.33203125" style="1" customWidth="1"/>
    <col min="6404" max="6404" width="14" style="1" customWidth="1"/>
    <col min="6405" max="6405" width="11.5546875" style="1" customWidth="1"/>
    <col min="6406" max="6406" width="13" style="1" customWidth="1"/>
    <col min="6407" max="6407" width="14.6640625" style="1" customWidth="1"/>
    <col min="6408" max="6408" width="9.5546875" style="1" customWidth="1"/>
    <col min="6409" max="6409" width="14.109375" style="1" bestFit="1" customWidth="1"/>
    <col min="6410" max="6410" width="11.109375" style="1" customWidth="1"/>
    <col min="6411" max="6411" width="11.33203125" style="1" customWidth="1"/>
    <col min="6412" max="6412" width="24.6640625" style="1" bestFit="1" customWidth="1"/>
    <col min="6413" max="6413" width="10.88671875" style="1" customWidth="1"/>
    <col min="6414" max="6414" width="11.5546875" style="1" customWidth="1"/>
    <col min="6415" max="6415" width="8.109375" style="1" customWidth="1"/>
    <col min="6416" max="6416" width="10.33203125" style="1" customWidth="1"/>
    <col min="6417" max="6417" width="10.5546875" style="1" bestFit="1" customWidth="1"/>
    <col min="6418" max="6424" width="9.109375" style="1"/>
    <col min="6425" max="6425" width="12.88671875" style="1" bestFit="1" customWidth="1"/>
    <col min="6426" max="6426" width="9.109375" style="1"/>
    <col min="6427" max="6427" width="12.88671875" style="1" bestFit="1" customWidth="1"/>
    <col min="6428" max="6436" width="9.109375" style="1"/>
    <col min="6437" max="6443" width="10.44140625" style="1" customWidth="1"/>
    <col min="6444" max="6656" width="9.109375" style="1"/>
    <col min="6657" max="6658" width="7.6640625" style="1" customWidth="1"/>
    <col min="6659" max="6659" width="19.33203125" style="1" customWidth="1"/>
    <col min="6660" max="6660" width="14" style="1" customWidth="1"/>
    <col min="6661" max="6661" width="11.5546875" style="1" customWidth="1"/>
    <col min="6662" max="6662" width="13" style="1" customWidth="1"/>
    <col min="6663" max="6663" width="14.6640625" style="1" customWidth="1"/>
    <col min="6664" max="6664" width="9.5546875" style="1" customWidth="1"/>
    <col min="6665" max="6665" width="14.109375" style="1" bestFit="1" customWidth="1"/>
    <col min="6666" max="6666" width="11.109375" style="1" customWidth="1"/>
    <col min="6667" max="6667" width="11.33203125" style="1" customWidth="1"/>
    <col min="6668" max="6668" width="24.6640625" style="1" bestFit="1" customWidth="1"/>
    <col min="6669" max="6669" width="10.88671875" style="1" customWidth="1"/>
    <col min="6670" max="6670" width="11.5546875" style="1" customWidth="1"/>
    <col min="6671" max="6671" width="8.109375" style="1" customWidth="1"/>
    <col min="6672" max="6672" width="10.33203125" style="1" customWidth="1"/>
    <col min="6673" max="6673" width="10.5546875" style="1" bestFit="1" customWidth="1"/>
    <col min="6674" max="6680" width="9.109375" style="1"/>
    <col min="6681" max="6681" width="12.88671875" style="1" bestFit="1" customWidth="1"/>
    <col min="6682" max="6682" width="9.109375" style="1"/>
    <col min="6683" max="6683" width="12.88671875" style="1" bestFit="1" customWidth="1"/>
    <col min="6684" max="6692" width="9.109375" style="1"/>
    <col min="6693" max="6699" width="10.44140625" style="1" customWidth="1"/>
    <col min="6700" max="6912" width="9.109375" style="1"/>
    <col min="6913" max="6914" width="7.6640625" style="1" customWidth="1"/>
    <col min="6915" max="6915" width="19.33203125" style="1" customWidth="1"/>
    <col min="6916" max="6916" width="14" style="1" customWidth="1"/>
    <col min="6917" max="6917" width="11.5546875" style="1" customWidth="1"/>
    <col min="6918" max="6918" width="13" style="1" customWidth="1"/>
    <col min="6919" max="6919" width="14.6640625" style="1" customWidth="1"/>
    <col min="6920" max="6920" width="9.5546875" style="1" customWidth="1"/>
    <col min="6921" max="6921" width="14.109375" style="1" bestFit="1" customWidth="1"/>
    <col min="6922" max="6922" width="11.109375" style="1" customWidth="1"/>
    <col min="6923" max="6923" width="11.33203125" style="1" customWidth="1"/>
    <col min="6924" max="6924" width="24.6640625" style="1" bestFit="1" customWidth="1"/>
    <col min="6925" max="6925" width="10.88671875" style="1" customWidth="1"/>
    <col min="6926" max="6926" width="11.5546875" style="1" customWidth="1"/>
    <col min="6927" max="6927" width="8.109375" style="1" customWidth="1"/>
    <col min="6928" max="6928" width="10.33203125" style="1" customWidth="1"/>
    <col min="6929" max="6929" width="10.5546875" style="1" bestFit="1" customWidth="1"/>
    <col min="6930" max="6936" width="9.109375" style="1"/>
    <col min="6937" max="6937" width="12.88671875" style="1" bestFit="1" customWidth="1"/>
    <col min="6938" max="6938" width="9.109375" style="1"/>
    <col min="6939" max="6939" width="12.88671875" style="1" bestFit="1" customWidth="1"/>
    <col min="6940" max="6948" width="9.109375" style="1"/>
    <col min="6949" max="6955" width="10.44140625" style="1" customWidth="1"/>
    <col min="6956" max="7168" width="9.109375" style="1"/>
    <col min="7169" max="7170" width="7.6640625" style="1" customWidth="1"/>
    <col min="7171" max="7171" width="19.33203125" style="1" customWidth="1"/>
    <col min="7172" max="7172" width="14" style="1" customWidth="1"/>
    <col min="7173" max="7173" width="11.5546875" style="1" customWidth="1"/>
    <col min="7174" max="7174" width="13" style="1" customWidth="1"/>
    <col min="7175" max="7175" width="14.6640625" style="1" customWidth="1"/>
    <col min="7176" max="7176" width="9.5546875" style="1" customWidth="1"/>
    <col min="7177" max="7177" width="14.109375" style="1" bestFit="1" customWidth="1"/>
    <col min="7178" max="7178" width="11.109375" style="1" customWidth="1"/>
    <col min="7179" max="7179" width="11.33203125" style="1" customWidth="1"/>
    <col min="7180" max="7180" width="24.6640625" style="1" bestFit="1" customWidth="1"/>
    <col min="7181" max="7181" width="10.88671875" style="1" customWidth="1"/>
    <col min="7182" max="7182" width="11.5546875" style="1" customWidth="1"/>
    <col min="7183" max="7183" width="8.109375" style="1" customWidth="1"/>
    <col min="7184" max="7184" width="10.33203125" style="1" customWidth="1"/>
    <col min="7185" max="7185" width="10.5546875" style="1" bestFit="1" customWidth="1"/>
    <col min="7186" max="7192" width="9.109375" style="1"/>
    <col min="7193" max="7193" width="12.88671875" style="1" bestFit="1" customWidth="1"/>
    <col min="7194" max="7194" width="9.109375" style="1"/>
    <col min="7195" max="7195" width="12.88671875" style="1" bestFit="1" customWidth="1"/>
    <col min="7196" max="7204" width="9.109375" style="1"/>
    <col min="7205" max="7211" width="10.44140625" style="1" customWidth="1"/>
    <col min="7212" max="7424" width="9.109375" style="1"/>
    <col min="7425" max="7426" width="7.6640625" style="1" customWidth="1"/>
    <col min="7427" max="7427" width="19.33203125" style="1" customWidth="1"/>
    <col min="7428" max="7428" width="14" style="1" customWidth="1"/>
    <col min="7429" max="7429" width="11.5546875" style="1" customWidth="1"/>
    <col min="7430" max="7430" width="13" style="1" customWidth="1"/>
    <col min="7431" max="7431" width="14.6640625" style="1" customWidth="1"/>
    <col min="7432" max="7432" width="9.5546875" style="1" customWidth="1"/>
    <col min="7433" max="7433" width="14.109375" style="1" bestFit="1" customWidth="1"/>
    <col min="7434" max="7434" width="11.109375" style="1" customWidth="1"/>
    <col min="7435" max="7435" width="11.33203125" style="1" customWidth="1"/>
    <col min="7436" max="7436" width="24.6640625" style="1" bestFit="1" customWidth="1"/>
    <col min="7437" max="7437" width="10.88671875" style="1" customWidth="1"/>
    <col min="7438" max="7438" width="11.5546875" style="1" customWidth="1"/>
    <col min="7439" max="7439" width="8.109375" style="1" customWidth="1"/>
    <col min="7440" max="7440" width="10.33203125" style="1" customWidth="1"/>
    <col min="7441" max="7441" width="10.5546875" style="1" bestFit="1" customWidth="1"/>
    <col min="7442" max="7448" width="9.109375" style="1"/>
    <col min="7449" max="7449" width="12.88671875" style="1" bestFit="1" customWidth="1"/>
    <col min="7450" max="7450" width="9.109375" style="1"/>
    <col min="7451" max="7451" width="12.88671875" style="1" bestFit="1" customWidth="1"/>
    <col min="7452" max="7460" width="9.109375" style="1"/>
    <col min="7461" max="7467" width="10.44140625" style="1" customWidth="1"/>
    <col min="7468" max="7680" width="9.109375" style="1"/>
    <col min="7681" max="7682" width="7.6640625" style="1" customWidth="1"/>
    <col min="7683" max="7683" width="19.33203125" style="1" customWidth="1"/>
    <col min="7684" max="7684" width="14" style="1" customWidth="1"/>
    <col min="7685" max="7685" width="11.5546875" style="1" customWidth="1"/>
    <col min="7686" max="7686" width="13" style="1" customWidth="1"/>
    <col min="7687" max="7687" width="14.6640625" style="1" customWidth="1"/>
    <col min="7688" max="7688" width="9.5546875" style="1" customWidth="1"/>
    <col min="7689" max="7689" width="14.109375" style="1" bestFit="1" customWidth="1"/>
    <col min="7690" max="7690" width="11.109375" style="1" customWidth="1"/>
    <col min="7691" max="7691" width="11.33203125" style="1" customWidth="1"/>
    <col min="7692" max="7692" width="24.6640625" style="1" bestFit="1" customWidth="1"/>
    <col min="7693" max="7693" width="10.88671875" style="1" customWidth="1"/>
    <col min="7694" max="7694" width="11.5546875" style="1" customWidth="1"/>
    <col min="7695" max="7695" width="8.109375" style="1" customWidth="1"/>
    <col min="7696" max="7696" width="10.33203125" style="1" customWidth="1"/>
    <col min="7697" max="7697" width="10.5546875" style="1" bestFit="1" customWidth="1"/>
    <col min="7698" max="7704" width="9.109375" style="1"/>
    <col min="7705" max="7705" width="12.88671875" style="1" bestFit="1" customWidth="1"/>
    <col min="7706" max="7706" width="9.109375" style="1"/>
    <col min="7707" max="7707" width="12.88671875" style="1" bestFit="1" customWidth="1"/>
    <col min="7708" max="7716" width="9.109375" style="1"/>
    <col min="7717" max="7723" width="10.44140625" style="1" customWidth="1"/>
    <col min="7724" max="7936" width="9.109375" style="1"/>
    <col min="7937" max="7938" width="7.6640625" style="1" customWidth="1"/>
    <col min="7939" max="7939" width="19.33203125" style="1" customWidth="1"/>
    <col min="7940" max="7940" width="14" style="1" customWidth="1"/>
    <col min="7941" max="7941" width="11.5546875" style="1" customWidth="1"/>
    <col min="7942" max="7942" width="13" style="1" customWidth="1"/>
    <col min="7943" max="7943" width="14.6640625" style="1" customWidth="1"/>
    <col min="7944" max="7944" width="9.5546875" style="1" customWidth="1"/>
    <col min="7945" max="7945" width="14.109375" style="1" bestFit="1" customWidth="1"/>
    <col min="7946" max="7946" width="11.109375" style="1" customWidth="1"/>
    <col min="7947" max="7947" width="11.33203125" style="1" customWidth="1"/>
    <col min="7948" max="7948" width="24.6640625" style="1" bestFit="1" customWidth="1"/>
    <col min="7949" max="7949" width="10.88671875" style="1" customWidth="1"/>
    <col min="7950" max="7950" width="11.5546875" style="1" customWidth="1"/>
    <col min="7951" max="7951" width="8.109375" style="1" customWidth="1"/>
    <col min="7952" max="7952" width="10.33203125" style="1" customWidth="1"/>
    <col min="7953" max="7953" width="10.5546875" style="1" bestFit="1" customWidth="1"/>
    <col min="7954" max="7960" width="9.109375" style="1"/>
    <col min="7961" max="7961" width="12.88671875" style="1" bestFit="1" customWidth="1"/>
    <col min="7962" max="7962" width="9.109375" style="1"/>
    <col min="7963" max="7963" width="12.88671875" style="1" bestFit="1" customWidth="1"/>
    <col min="7964" max="7972" width="9.109375" style="1"/>
    <col min="7973" max="7979" width="10.44140625" style="1" customWidth="1"/>
    <col min="7980" max="8192" width="9.109375" style="1"/>
    <col min="8193" max="8194" width="7.6640625" style="1" customWidth="1"/>
    <col min="8195" max="8195" width="19.33203125" style="1" customWidth="1"/>
    <col min="8196" max="8196" width="14" style="1" customWidth="1"/>
    <col min="8197" max="8197" width="11.5546875" style="1" customWidth="1"/>
    <col min="8198" max="8198" width="13" style="1" customWidth="1"/>
    <col min="8199" max="8199" width="14.6640625" style="1" customWidth="1"/>
    <col min="8200" max="8200" width="9.5546875" style="1" customWidth="1"/>
    <col min="8201" max="8201" width="14.109375" style="1" bestFit="1" customWidth="1"/>
    <col min="8202" max="8202" width="11.109375" style="1" customWidth="1"/>
    <col min="8203" max="8203" width="11.33203125" style="1" customWidth="1"/>
    <col min="8204" max="8204" width="24.6640625" style="1" bestFit="1" customWidth="1"/>
    <col min="8205" max="8205" width="10.88671875" style="1" customWidth="1"/>
    <col min="8206" max="8206" width="11.5546875" style="1" customWidth="1"/>
    <col min="8207" max="8207" width="8.109375" style="1" customWidth="1"/>
    <col min="8208" max="8208" width="10.33203125" style="1" customWidth="1"/>
    <col min="8209" max="8209" width="10.5546875" style="1" bestFit="1" customWidth="1"/>
    <col min="8210" max="8216" width="9.109375" style="1"/>
    <col min="8217" max="8217" width="12.88671875" style="1" bestFit="1" customWidth="1"/>
    <col min="8218" max="8218" width="9.109375" style="1"/>
    <col min="8219" max="8219" width="12.88671875" style="1" bestFit="1" customWidth="1"/>
    <col min="8220" max="8228" width="9.109375" style="1"/>
    <col min="8229" max="8235" width="10.44140625" style="1" customWidth="1"/>
    <col min="8236" max="8448" width="9.109375" style="1"/>
    <col min="8449" max="8450" width="7.6640625" style="1" customWidth="1"/>
    <col min="8451" max="8451" width="19.33203125" style="1" customWidth="1"/>
    <col min="8452" max="8452" width="14" style="1" customWidth="1"/>
    <col min="8453" max="8453" width="11.5546875" style="1" customWidth="1"/>
    <col min="8454" max="8454" width="13" style="1" customWidth="1"/>
    <col min="8455" max="8455" width="14.6640625" style="1" customWidth="1"/>
    <col min="8456" max="8456" width="9.5546875" style="1" customWidth="1"/>
    <col min="8457" max="8457" width="14.109375" style="1" bestFit="1" customWidth="1"/>
    <col min="8458" max="8458" width="11.109375" style="1" customWidth="1"/>
    <col min="8459" max="8459" width="11.33203125" style="1" customWidth="1"/>
    <col min="8460" max="8460" width="24.6640625" style="1" bestFit="1" customWidth="1"/>
    <col min="8461" max="8461" width="10.88671875" style="1" customWidth="1"/>
    <col min="8462" max="8462" width="11.5546875" style="1" customWidth="1"/>
    <col min="8463" max="8463" width="8.109375" style="1" customWidth="1"/>
    <col min="8464" max="8464" width="10.33203125" style="1" customWidth="1"/>
    <col min="8465" max="8465" width="10.5546875" style="1" bestFit="1" customWidth="1"/>
    <col min="8466" max="8472" width="9.109375" style="1"/>
    <col min="8473" max="8473" width="12.88671875" style="1" bestFit="1" customWidth="1"/>
    <col min="8474" max="8474" width="9.109375" style="1"/>
    <col min="8475" max="8475" width="12.88671875" style="1" bestFit="1" customWidth="1"/>
    <col min="8476" max="8484" width="9.109375" style="1"/>
    <col min="8485" max="8491" width="10.44140625" style="1" customWidth="1"/>
    <col min="8492" max="8704" width="9.109375" style="1"/>
    <col min="8705" max="8706" width="7.6640625" style="1" customWidth="1"/>
    <col min="8707" max="8707" width="19.33203125" style="1" customWidth="1"/>
    <col min="8708" max="8708" width="14" style="1" customWidth="1"/>
    <col min="8709" max="8709" width="11.5546875" style="1" customWidth="1"/>
    <col min="8710" max="8710" width="13" style="1" customWidth="1"/>
    <col min="8711" max="8711" width="14.6640625" style="1" customWidth="1"/>
    <col min="8712" max="8712" width="9.5546875" style="1" customWidth="1"/>
    <col min="8713" max="8713" width="14.109375" style="1" bestFit="1" customWidth="1"/>
    <col min="8714" max="8714" width="11.109375" style="1" customWidth="1"/>
    <col min="8715" max="8715" width="11.33203125" style="1" customWidth="1"/>
    <col min="8716" max="8716" width="24.6640625" style="1" bestFit="1" customWidth="1"/>
    <col min="8717" max="8717" width="10.88671875" style="1" customWidth="1"/>
    <col min="8718" max="8718" width="11.5546875" style="1" customWidth="1"/>
    <col min="8719" max="8719" width="8.109375" style="1" customWidth="1"/>
    <col min="8720" max="8720" width="10.33203125" style="1" customWidth="1"/>
    <col min="8721" max="8721" width="10.5546875" style="1" bestFit="1" customWidth="1"/>
    <col min="8722" max="8728" width="9.109375" style="1"/>
    <col min="8729" max="8729" width="12.88671875" style="1" bestFit="1" customWidth="1"/>
    <col min="8730" max="8730" width="9.109375" style="1"/>
    <col min="8731" max="8731" width="12.88671875" style="1" bestFit="1" customWidth="1"/>
    <col min="8732" max="8740" width="9.109375" style="1"/>
    <col min="8741" max="8747" width="10.44140625" style="1" customWidth="1"/>
    <col min="8748" max="8960" width="9.109375" style="1"/>
    <col min="8961" max="8962" width="7.6640625" style="1" customWidth="1"/>
    <col min="8963" max="8963" width="19.33203125" style="1" customWidth="1"/>
    <col min="8964" max="8964" width="14" style="1" customWidth="1"/>
    <col min="8965" max="8965" width="11.5546875" style="1" customWidth="1"/>
    <col min="8966" max="8966" width="13" style="1" customWidth="1"/>
    <col min="8967" max="8967" width="14.6640625" style="1" customWidth="1"/>
    <col min="8968" max="8968" width="9.5546875" style="1" customWidth="1"/>
    <col min="8969" max="8969" width="14.109375" style="1" bestFit="1" customWidth="1"/>
    <col min="8970" max="8970" width="11.109375" style="1" customWidth="1"/>
    <col min="8971" max="8971" width="11.33203125" style="1" customWidth="1"/>
    <col min="8972" max="8972" width="24.6640625" style="1" bestFit="1" customWidth="1"/>
    <col min="8973" max="8973" width="10.88671875" style="1" customWidth="1"/>
    <col min="8974" max="8974" width="11.5546875" style="1" customWidth="1"/>
    <col min="8975" max="8975" width="8.109375" style="1" customWidth="1"/>
    <col min="8976" max="8976" width="10.33203125" style="1" customWidth="1"/>
    <col min="8977" max="8977" width="10.5546875" style="1" bestFit="1" customWidth="1"/>
    <col min="8978" max="8984" width="9.109375" style="1"/>
    <col min="8985" max="8985" width="12.88671875" style="1" bestFit="1" customWidth="1"/>
    <col min="8986" max="8986" width="9.109375" style="1"/>
    <col min="8987" max="8987" width="12.88671875" style="1" bestFit="1" customWidth="1"/>
    <col min="8988" max="8996" width="9.109375" style="1"/>
    <col min="8997" max="9003" width="10.44140625" style="1" customWidth="1"/>
    <col min="9004" max="9216" width="9.109375" style="1"/>
    <col min="9217" max="9218" width="7.6640625" style="1" customWidth="1"/>
    <col min="9219" max="9219" width="19.33203125" style="1" customWidth="1"/>
    <col min="9220" max="9220" width="14" style="1" customWidth="1"/>
    <col min="9221" max="9221" width="11.5546875" style="1" customWidth="1"/>
    <col min="9222" max="9222" width="13" style="1" customWidth="1"/>
    <col min="9223" max="9223" width="14.6640625" style="1" customWidth="1"/>
    <col min="9224" max="9224" width="9.5546875" style="1" customWidth="1"/>
    <col min="9225" max="9225" width="14.109375" style="1" bestFit="1" customWidth="1"/>
    <col min="9226" max="9226" width="11.109375" style="1" customWidth="1"/>
    <col min="9227" max="9227" width="11.33203125" style="1" customWidth="1"/>
    <col min="9228" max="9228" width="24.6640625" style="1" bestFit="1" customWidth="1"/>
    <col min="9229" max="9229" width="10.88671875" style="1" customWidth="1"/>
    <col min="9230" max="9230" width="11.5546875" style="1" customWidth="1"/>
    <col min="9231" max="9231" width="8.109375" style="1" customWidth="1"/>
    <col min="9232" max="9232" width="10.33203125" style="1" customWidth="1"/>
    <col min="9233" max="9233" width="10.5546875" style="1" bestFit="1" customWidth="1"/>
    <col min="9234" max="9240" width="9.109375" style="1"/>
    <col min="9241" max="9241" width="12.88671875" style="1" bestFit="1" customWidth="1"/>
    <col min="9242" max="9242" width="9.109375" style="1"/>
    <col min="9243" max="9243" width="12.88671875" style="1" bestFit="1" customWidth="1"/>
    <col min="9244" max="9252" width="9.109375" style="1"/>
    <col min="9253" max="9259" width="10.44140625" style="1" customWidth="1"/>
    <col min="9260" max="9472" width="9.109375" style="1"/>
    <col min="9473" max="9474" width="7.6640625" style="1" customWidth="1"/>
    <col min="9475" max="9475" width="19.33203125" style="1" customWidth="1"/>
    <col min="9476" max="9476" width="14" style="1" customWidth="1"/>
    <col min="9477" max="9477" width="11.5546875" style="1" customWidth="1"/>
    <col min="9478" max="9478" width="13" style="1" customWidth="1"/>
    <col min="9479" max="9479" width="14.6640625" style="1" customWidth="1"/>
    <col min="9480" max="9480" width="9.5546875" style="1" customWidth="1"/>
    <col min="9481" max="9481" width="14.109375" style="1" bestFit="1" customWidth="1"/>
    <col min="9482" max="9482" width="11.109375" style="1" customWidth="1"/>
    <col min="9483" max="9483" width="11.33203125" style="1" customWidth="1"/>
    <col min="9484" max="9484" width="24.6640625" style="1" bestFit="1" customWidth="1"/>
    <col min="9485" max="9485" width="10.88671875" style="1" customWidth="1"/>
    <col min="9486" max="9486" width="11.5546875" style="1" customWidth="1"/>
    <col min="9487" max="9487" width="8.109375" style="1" customWidth="1"/>
    <col min="9488" max="9488" width="10.33203125" style="1" customWidth="1"/>
    <col min="9489" max="9489" width="10.5546875" style="1" bestFit="1" customWidth="1"/>
    <col min="9490" max="9496" width="9.109375" style="1"/>
    <col min="9497" max="9497" width="12.88671875" style="1" bestFit="1" customWidth="1"/>
    <col min="9498" max="9498" width="9.109375" style="1"/>
    <col min="9499" max="9499" width="12.88671875" style="1" bestFit="1" customWidth="1"/>
    <col min="9500" max="9508" width="9.109375" style="1"/>
    <col min="9509" max="9515" width="10.44140625" style="1" customWidth="1"/>
    <col min="9516" max="9728" width="9.109375" style="1"/>
    <col min="9729" max="9730" width="7.6640625" style="1" customWidth="1"/>
    <col min="9731" max="9731" width="19.33203125" style="1" customWidth="1"/>
    <col min="9732" max="9732" width="14" style="1" customWidth="1"/>
    <col min="9733" max="9733" width="11.5546875" style="1" customWidth="1"/>
    <col min="9734" max="9734" width="13" style="1" customWidth="1"/>
    <col min="9735" max="9735" width="14.6640625" style="1" customWidth="1"/>
    <col min="9736" max="9736" width="9.5546875" style="1" customWidth="1"/>
    <col min="9737" max="9737" width="14.109375" style="1" bestFit="1" customWidth="1"/>
    <col min="9738" max="9738" width="11.109375" style="1" customWidth="1"/>
    <col min="9739" max="9739" width="11.33203125" style="1" customWidth="1"/>
    <col min="9740" max="9740" width="24.6640625" style="1" bestFit="1" customWidth="1"/>
    <col min="9741" max="9741" width="10.88671875" style="1" customWidth="1"/>
    <col min="9742" max="9742" width="11.5546875" style="1" customWidth="1"/>
    <col min="9743" max="9743" width="8.109375" style="1" customWidth="1"/>
    <col min="9744" max="9744" width="10.33203125" style="1" customWidth="1"/>
    <col min="9745" max="9745" width="10.5546875" style="1" bestFit="1" customWidth="1"/>
    <col min="9746" max="9752" width="9.109375" style="1"/>
    <col min="9753" max="9753" width="12.88671875" style="1" bestFit="1" customWidth="1"/>
    <col min="9754" max="9754" width="9.109375" style="1"/>
    <col min="9755" max="9755" width="12.88671875" style="1" bestFit="1" customWidth="1"/>
    <col min="9756" max="9764" width="9.109375" style="1"/>
    <col min="9765" max="9771" width="10.44140625" style="1" customWidth="1"/>
    <col min="9772" max="9984" width="9.109375" style="1"/>
    <col min="9985" max="9986" width="7.6640625" style="1" customWidth="1"/>
    <col min="9987" max="9987" width="19.33203125" style="1" customWidth="1"/>
    <col min="9988" max="9988" width="14" style="1" customWidth="1"/>
    <col min="9989" max="9989" width="11.5546875" style="1" customWidth="1"/>
    <col min="9990" max="9990" width="13" style="1" customWidth="1"/>
    <col min="9991" max="9991" width="14.6640625" style="1" customWidth="1"/>
    <col min="9992" max="9992" width="9.5546875" style="1" customWidth="1"/>
    <col min="9993" max="9993" width="14.109375" style="1" bestFit="1" customWidth="1"/>
    <col min="9994" max="9994" width="11.109375" style="1" customWidth="1"/>
    <col min="9995" max="9995" width="11.33203125" style="1" customWidth="1"/>
    <col min="9996" max="9996" width="24.6640625" style="1" bestFit="1" customWidth="1"/>
    <col min="9997" max="9997" width="10.88671875" style="1" customWidth="1"/>
    <col min="9998" max="9998" width="11.5546875" style="1" customWidth="1"/>
    <col min="9999" max="9999" width="8.109375" style="1" customWidth="1"/>
    <col min="10000" max="10000" width="10.33203125" style="1" customWidth="1"/>
    <col min="10001" max="10001" width="10.5546875" style="1" bestFit="1" customWidth="1"/>
    <col min="10002" max="10008" width="9.109375" style="1"/>
    <col min="10009" max="10009" width="12.88671875" style="1" bestFit="1" customWidth="1"/>
    <col min="10010" max="10010" width="9.109375" style="1"/>
    <col min="10011" max="10011" width="12.88671875" style="1" bestFit="1" customWidth="1"/>
    <col min="10012" max="10020" width="9.109375" style="1"/>
    <col min="10021" max="10027" width="10.44140625" style="1" customWidth="1"/>
    <col min="10028" max="10240" width="9.109375" style="1"/>
    <col min="10241" max="10242" width="7.6640625" style="1" customWidth="1"/>
    <col min="10243" max="10243" width="19.33203125" style="1" customWidth="1"/>
    <col min="10244" max="10244" width="14" style="1" customWidth="1"/>
    <col min="10245" max="10245" width="11.5546875" style="1" customWidth="1"/>
    <col min="10246" max="10246" width="13" style="1" customWidth="1"/>
    <col min="10247" max="10247" width="14.6640625" style="1" customWidth="1"/>
    <col min="10248" max="10248" width="9.5546875" style="1" customWidth="1"/>
    <col min="10249" max="10249" width="14.109375" style="1" bestFit="1" customWidth="1"/>
    <col min="10250" max="10250" width="11.109375" style="1" customWidth="1"/>
    <col min="10251" max="10251" width="11.33203125" style="1" customWidth="1"/>
    <col min="10252" max="10252" width="24.6640625" style="1" bestFit="1" customWidth="1"/>
    <col min="10253" max="10253" width="10.88671875" style="1" customWidth="1"/>
    <col min="10254" max="10254" width="11.5546875" style="1" customWidth="1"/>
    <col min="10255" max="10255" width="8.109375" style="1" customWidth="1"/>
    <col min="10256" max="10256" width="10.33203125" style="1" customWidth="1"/>
    <col min="10257" max="10257" width="10.5546875" style="1" bestFit="1" customWidth="1"/>
    <col min="10258" max="10264" width="9.109375" style="1"/>
    <col min="10265" max="10265" width="12.88671875" style="1" bestFit="1" customWidth="1"/>
    <col min="10266" max="10266" width="9.109375" style="1"/>
    <col min="10267" max="10267" width="12.88671875" style="1" bestFit="1" customWidth="1"/>
    <col min="10268" max="10276" width="9.109375" style="1"/>
    <col min="10277" max="10283" width="10.44140625" style="1" customWidth="1"/>
    <col min="10284" max="10496" width="9.109375" style="1"/>
    <col min="10497" max="10498" width="7.6640625" style="1" customWidth="1"/>
    <col min="10499" max="10499" width="19.33203125" style="1" customWidth="1"/>
    <col min="10500" max="10500" width="14" style="1" customWidth="1"/>
    <col min="10501" max="10501" width="11.5546875" style="1" customWidth="1"/>
    <col min="10502" max="10502" width="13" style="1" customWidth="1"/>
    <col min="10503" max="10503" width="14.6640625" style="1" customWidth="1"/>
    <col min="10504" max="10504" width="9.5546875" style="1" customWidth="1"/>
    <col min="10505" max="10505" width="14.109375" style="1" bestFit="1" customWidth="1"/>
    <col min="10506" max="10506" width="11.109375" style="1" customWidth="1"/>
    <col min="10507" max="10507" width="11.33203125" style="1" customWidth="1"/>
    <col min="10508" max="10508" width="24.6640625" style="1" bestFit="1" customWidth="1"/>
    <col min="10509" max="10509" width="10.88671875" style="1" customWidth="1"/>
    <col min="10510" max="10510" width="11.5546875" style="1" customWidth="1"/>
    <col min="10511" max="10511" width="8.109375" style="1" customWidth="1"/>
    <col min="10512" max="10512" width="10.33203125" style="1" customWidth="1"/>
    <col min="10513" max="10513" width="10.5546875" style="1" bestFit="1" customWidth="1"/>
    <col min="10514" max="10520" width="9.109375" style="1"/>
    <col min="10521" max="10521" width="12.88671875" style="1" bestFit="1" customWidth="1"/>
    <col min="10522" max="10522" width="9.109375" style="1"/>
    <col min="10523" max="10523" width="12.88671875" style="1" bestFit="1" customWidth="1"/>
    <col min="10524" max="10532" width="9.109375" style="1"/>
    <col min="10533" max="10539" width="10.44140625" style="1" customWidth="1"/>
    <col min="10540" max="10752" width="9.109375" style="1"/>
    <col min="10753" max="10754" width="7.6640625" style="1" customWidth="1"/>
    <col min="10755" max="10755" width="19.33203125" style="1" customWidth="1"/>
    <col min="10756" max="10756" width="14" style="1" customWidth="1"/>
    <col min="10757" max="10757" width="11.5546875" style="1" customWidth="1"/>
    <col min="10758" max="10758" width="13" style="1" customWidth="1"/>
    <col min="10759" max="10759" width="14.6640625" style="1" customWidth="1"/>
    <col min="10760" max="10760" width="9.5546875" style="1" customWidth="1"/>
    <col min="10761" max="10761" width="14.109375" style="1" bestFit="1" customWidth="1"/>
    <col min="10762" max="10762" width="11.109375" style="1" customWidth="1"/>
    <col min="10763" max="10763" width="11.33203125" style="1" customWidth="1"/>
    <col min="10764" max="10764" width="24.6640625" style="1" bestFit="1" customWidth="1"/>
    <col min="10765" max="10765" width="10.88671875" style="1" customWidth="1"/>
    <col min="10766" max="10766" width="11.5546875" style="1" customWidth="1"/>
    <col min="10767" max="10767" width="8.109375" style="1" customWidth="1"/>
    <col min="10768" max="10768" width="10.33203125" style="1" customWidth="1"/>
    <col min="10769" max="10769" width="10.5546875" style="1" bestFit="1" customWidth="1"/>
    <col min="10770" max="10776" width="9.109375" style="1"/>
    <col min="10777" max="10777" width="12.88671875" style="1" bestFit="1" customWidth="1"/>
    <col min="10778" max="10778" width="9.109375" style="1"/>
    <col min="10779" max="10779" width="12.88671875" style="1" bestFit="1" customWidth="1"/>
    <col min="10780" max="10788" width="9.109375" style="1"/>
    <col min="10789" max="10795" width="10.44140625" style="1" customWidth="1"/>
    <col min="10796" max="11008" width="9.109375" style="1"/>
    <col min="11009" max="11010" width="7.6640625" style="1" customWidth="1"/>
    <col min="11011" max="11011" width="19.33203125" style="1" customWidth="1"/>
    <col min="11012" max="11012" width="14" style="1" customWidth="1"/>
    <col min="11013" max="11013" width="11.5546875" style="1" customWidth="1"/>
    <col min="11014" max="11014" width="13" style="1" customWidth="1"/>
    <col min="11015" max="11015" width="14.6640625" style="1" customWidth="1"/>
    <col min="11016" max="11016" width="9.5546875" style="1" customWidth="1"/>
    <col min="11017" max="11017" width="14.109375" style="1" bestFit="1" customWidth="1"/>
    <col min="11018" max="11018" width="11.109375" style="1" customWidth="1"/>
    <col min="11019" max="11019" width="11.33203125" style="1" customWidth="1"/>
    <col min="11020" max="11020" width="24.6640625" style="1" bestFit="1" customWidth="1"/>
    <col min="11021" max="11021" width="10.88671875" style="1" customWidth="1"/>
    <col min="11022" max="11022" width="11.5546875" style="1" customWidth="1"/>
    <col min="11023" max="11023" width="8.109375" style="1" customWidth="1"/>
    <col min="11024" max="11024" width="10.33203125" style="1" customWidth="1"/>
    <col min="11025" max="11025" width="10.5546875" style="1" bestFit="1" customWidth="1"/>
    <col min="11026" max="11032" width="9.109375" style="1"/>
    <col min="11033" max="11033" width="12.88671875" style="1" bestFit="1" customWidth="1"/>
    <col min="11034" max="11034" width="9.109375" style="1"/>
    <col min="11035" max="11035" width="12.88671875" style="1" bestFit="1" customWidth="1"/>
    <col min="11036" max="11044" width="9.109375" style="1"/>
    <col min="11045" max="11051" width="10.44140625" style="1" customWidth="1"/>
    <col min="11052" max="11264" width="9.109375" style="1"/>
    <col min="11265" max="11266" width="7.6640625" style="1" customWidth="1"/>
    <col min="11267" max="11267" width="19.33203125" style="1" customWidth="1"/>
    <col min="11268" max="11268" width="14" style="1" customWidth="1"/>
    <col min="11269" max="11269" width="11.5546875" style="1" customWidth="1"/>
    <col min="11270" max="11270" width="13" style="1" customWidth="1"/>
    <col min="11271" max="11271" width="14.6640625" style="1" customWidth="1"/>
    <col min="11272" max="11272" width="9.5546875" style="1" customWidth="1"/>
    <col min="11273" max="11273" width="14.109375" style="1" bestFit="1" customWidth="1"/>
    <col min="11274" max="11274" width="11.109375" style="1" customWidth="1"/>
    <col min="11275" max="11275" width="11.33203125" style="1" customWidth="1"/>
    <col min="11276" max="11276" width="24.6640625" style="1" bestFit="1" customWidth="1"/>
    <col min="11277" max="11277" width="10.88671875" style="1" customWidth="1"/>
    <col min="11278" max="11278" width="11.5546875" style="1" customWidth="1"/>
    <col min="11279" max="11279" width="8.109375" style="1" customWidth="1"/>
    <col min="11280" max="11280" width="10.33203125" style="1" customWidth="1"/>
    <col min="11281" max="11281" width="10.5546875" style="1" bestFit="1" customWidth="1"/>
    <col min="11282" max="11288" width="9.109375" style="1"/>
    <col min="11289" max="11289" width="12.88671875" style="1" bestFit="1" customWidth="1"/>
    <col min="11290" max="11290" width="9.109375" style="1"/>
    <col min="11291" max="11291" width="12.88671875" style="1" bestFit="1" customWidth="1"/>
    <col min="11292" max="11300" width="9.109375" style="1"/>
    <col min="11301" max="11307" width="10.44140625" style="1" customWidth="1"/>
    <col min="11308" max="11520" width="9.109375" style="1"/>
    <col min="11521" max="11522" width="7.6640625" style="1" customWidth="1"/>
    <col min="11523" max="11523" width="19.33203125" style="1" customWidth="1"/>
    <col min="11524" max="11524" width="14" style="1" customWidth="1"/>
    <col min="11525" max="11525" width="11.5546875" style="1" customWidth="1"/>
    <col min="11526" max="11526" width="13" style="1" customWidth="1"/>
    <col min="11527" max="11527" width="14.6640625" style="1" customWidth="1"/>
    <col min="11528" max="11528" width="9.5546875" style="1" customWidth="1"/>
    <col min="11529" max="11529" width="14.109375" style="1" bestFit="1" customWidth="1"/>
    <col min="11530" max="11530" width="11.109375" style="1" customWidth="1"/>
    <col min="11531" max="11531" width="11.33203125" style="1" customWidth="1"/>
    <col min="11532" max="11532" width="24.6640625" style="1" bestFit="1" customWidth="1"/>
    <col min="11533" max="11533" width="10.88671875" style="1" customWidth="1"/>
    <col min="11534" max="11534" width="11.5546875" style="1" customWidth="1"/>
    <col min="11535" max="11535" width="8.109375" style="1" customWidth="1"/>
    <col min="11536" max="11536" width="10.33203125" style="1" customWidth="1"/>
    <col min="11537" max="11537" width="10.5546875" style="1" bestFit="1" customWidth="1"/>
    <col min="11538" max="11544" width="9.109375" style="1"/>
    <col min="11545" max="11545" width="12.88671875" style="1" bestFit="1" customWidth="1"/>
    <col min="11546" max="11546" width="9.109375" style="1"/>
    <col min="11547" max="11547" width="12.88671875" style="1" bestFit="1" customWidth="1"/>
    <col min="11548" max="11556" width="9.109375" style="1"/>
    <col min="11557" max="11563" width="10.44140625" style="1" customWidth="1"/>
    <col min="11564" max="11776" width="9.109375" style="1"/>
    <col min="11777" max="11778" width="7.6640625" style="1" customWidth="1"/>
    <col min="11779" max="11779" width="19.33203125" style="1" customWidth="1"/>
    <col min="11780" max="11780" width="14" style="1" customWidth="1"/>
    <col min="11781" max="11781" width="11.5546875" style="1" customWidth="1"/>
    <col min="11782" max="11782" width="13" style="1" customWidth="1"/>
    <col min="11783" max="11783" width="14.6640625" style="1" customWidth="1"/>
    <col min="11784" max="11784" width="9.5546875" style="1" customWidth="1"/>
    <col min="11785" max="11785" width="14.109375" style="1" bestFit="1" customWidth="1"/>
    <col min="11786" max="11786" width="11.109375" style="1" customWidth="1"/>
    <col min="11787" max="11787" width="11.33203125" style="1" customWidth="1"/>
    <col min="11788" max="11788" width="24.6640625" style="1" bestFit="1" customWidth="1"/>
    <col min="11789" max="11789" width="10.88671875" style="1" customWidth="1"/>
    <col min="11790" max="11790" width="11.5546875" style="1" customWidth="1"/>
    <col min="11791" max="11791" width="8.109375" style="1" customWidth="1"/>
    <col min="11792" max="11792" width="10.33203125" style="1" customWidth="1"/>
    <col min="11793" max="11793" width="10.5546875" style="1" bestFit="1" customWidth="1"/>
    <col min="11794" max="11800" width="9.109375" style="1"/>
    <col min="11801" max="11801" width="12.88671875" style="1" bestFit="1" customWidth="1"/>
    <col min="11802" max="11802" width="9.109375" style="1"/>
    <col min="11803" max="11803" width="12.88671875" style="1" bestFit="1" customWidth="1"/>
    <col min="11804" max="11812" width="9.109375" style="1"/>
    <col min="11813" max="11819" width="10.44140625" style="1" customWidth="1"/>
    <col min="11820" max="12032" width="9.109375" style="1"/>
    <col min="12033" max="12034" width="7.6640625" style="1" customWidth="1"/>
    <col min="12035" max="12035" width="19.33203125" style="1" customWidth="1"/>
    <col min="12036" max="12036" width="14" style="1" customWidth="1"/>
    <col min="12037" max="12037" width="11.5546875" style="1" customWidth="1"/>
    <col min="12038" max="12038" width="13" style="1" customWidth="1"/>
    <col min="12039" max="12039" width="14.6640625" style="1" customWidth="1"/>
    <col min="12040" max="12040" width="9.5546875" style="1" customWidth="1"/>
    <col min="12041" max="12041" width="14.109375" style="1" bestFit="1" customWidth="1"/>
    <col min="12042" max="12042" width="11.109375" style="1" customWidth="1"/>
    <col min="12043" max="12043" width="11.33203125" style="1" customWidth="1"/>
    <col min="12044" max="12044" width="24.6640625" style="1" bestFit="1" customWidth="1"/>
    <col min="12045" max="12045" width="10.88671875" style="1" customWidth="1"/>
    <col min="12046" max="12046" width="11.5546875" style="1" customWidth="1"/>
    <col min="12047" max="12047" width="8.109375" style="1" customWidth="1"/>
    <col min="12048" max="12048" width="10.33203125" style="1" customWidth="1"/>
    <col min="12049" max="12049" width="10.5546875" style="1" bestFit="1" customWidth="1"/>
    <col min="12050" max="12056" width="9.109375" style="1"/>
    <col min="12057" max="12057" width="12.88671875" style="1" bestFit="1" customWidth="1"/>
    <col min="12058" max="12058" width="9.109375" style="1"/>
    <col min="12059" max="12059" width="12.88671875" style="1" bestFit="1" customWidth="1"/>
    <col min="12060" max="12068" width="9.109375" style="1"/>
    <col min="12069" max="12075" width="10.44140625" style="1" customWidth="1"/>
    <col min="12076" max="12288" width="9.109375" style="1"/>
    <col min="12289" max="12290" width="7.6640625" style="1" customWidth="1"/>
    <col min="12291" max="12291" width="19.33203125" style="1" customWidth="1"/>
    <col min="12292" max="12292" width="14" style="1" customWidth="1"/>
    <col min="12293" max="12293" width="11.5546875" style="1" customWidth="1"/>
    <col min="12294" max="12294" width="13" style="1" customWidth="1"/>
    <col min="12295" max="12295" width="14.6640625" style="1" customWidth="1"/>
    <col min="12296" max="12296" width="9.5546875" style="1" customWidth="1"/>
    <col min="12297" max="12297" width="14.109375" style="1" bestFit="1" customWidth="1"/>
    <col min="12298" max="12298" width="11.109375" style="1" customWidth="1"/>
    <col min="12299" max="12299" width="11.33203125" style="1" customWidth="1"/>
    <col min="12300" max="12300" width="24.6640625" style="1" bestFit="1" customWidth="1"/>
    <col min="12301" max="12301" width="10.88671875" style="1" customWidth="1"/>
    <col min="12302" max="12302" width="11.5546875" style="1" customWidth="1"/>
    <col min="12303" max="12303" width="8.109375" style="1" customWidth="1"/>
    <col min="12304" max="12304" width="10.33203125" style="1" customWidth="1"/>
    <col min="12305" max="12305" width="10.5546875" style="1" bestFit="1" customWidth="1"/>
    <col min="12306" max="12312" width="9.109375" style="1"/>
    <col min="12313" max="12313" width="12.88671875" style="1" bestFit="1" customWidth="1"/>
    <col min="12314" max="12314" width="9.109375" style="1"/>
    <col min="12315" max="12315" width="12.88671875" style="1" bestFit="1" customWidth="1"/>
    <col min="12316" max="12324" width="9.109375" style="1"/>
    <col min="12325" max="12331" width="10.44140625" style="1" customWidth="1"/>
    <col min="12332" max="12544" width="9.109375" style="1"/>
    <col min="12545" max="12546" width="7.6640625" style="1" customWidth="1"/>
    <col min="12547" max="12547" width="19.33203125" style="1" customWidth="1"/>
    <col min="12548" max="12548" width="14" style="1" customWidth="1"/>
    <col min="12549" max="12549" width="11.5546875" style="1" customWidth="1"/>
    <col min="12550" max="12550" width="13" style="1" customWidth="1"/>
    <col min="12551" max="12551" width="14.6640625" style="1" customWidth="1"/>
    <col min="12552" max="12552" width="9.5546875" style="1" customWidth="1"/>
    <col min="12553" max="12553" width="14.109375" style="1" bestFit="1" customWidth="1"/>
    <col min="12554" max="12554" width="11.109375" style="1" customWidth="1"/>
    <col min="12555" max="12555" width="11.33203125" style="1" customWidth="1"/>
    <col min="12556" max="12556" width="24.6640625" style="1" bestFit="1" customWidth="1"/>
    <col min="12557" max="12557" width="10.88671875" style="1" customWidth="1"/>
    <col min="12558" max="12558" width="11.5546875" style="1" customWidth="1"/>
    <col min="12559" max="12559" width="8.109375" style="1" customWidth="1"/>
    <col min="12560" max="12560" width="10.33203125" style="1" customWidth="1"/>
    <col min="12561" max="12561" width="10.5546875" style="1" bestFit="1" customWidth="1"/>
    <col min="12562" max="12568" width="9.109375" style="1"/>
    <col min="12569" max="12569" width="12.88671875" style="1" bestFit="1" customWidth="1"/>
    <col min="12570" max="12570" width="9.109375" style="1"/>
    <col min="12571" max="12571" width="12.88671875" style="1" bestFit="1" customWidth="1"/>
    <col min="12572" max="12580" width="9.109375" style="1"/>
    <col min="12581" max="12587" width="10.44140625" style="1" customWidth="1"/>
    <col min="12588" max="12800" width="9.109375" style="1"/>
    <col min="12801" max="12802" width="7.6640625" style="1" customWidth="1"/>
    <col min="12803" max="12803" width="19.33203125" style="1" customWidth="1"/>
    <col min="12804" max="12804" width="14" style="1" customWidth="1"/>
    <col min="12805" max="12805" width="11.5546875" style="1" customWidth="1"/>
    <col min="12806" max="12806" width="13" style="1" customWidth="1"/>
    <col min="12807" max="12807" width="14.6640625" style="1" customWidth="1"/>
    <col min="12808" max="12808" width="9.5546875" style="1" customWidth="1"/>
    <col min="12809" max="12809" width="14.109375" style="1" bestFit="1" customWidth="1"/>
    <col min="12810" max="12810" width="11.109375" style="1" customWidth="1"/>
    <col min="12811" max="12811" width="11.33203125" style="1" customWidth="1"/>
    <col min="12812" max="12812" width="24.6640625" style="1" bestFit="1" customWidth="1"/>
    <col min="12813" max="12813" width="10.88671875" style="1" customWidth="1"/>
    <col min="12814" max="12814" width="11.5546875" style="1" customWidth="1"/>
    <col min="12815" max="12815" width="8.109375" style="1" customWidth="1"/>
    <col min="12816" max="12816" width="10.33203125" style="1" customWidth="1"/>
    <col min="12817" max="12817" width="10.5546875" style="1" bestFit="1" customWidth="1"/>
    <col min="12818" max="12824" width="9.109375" style="1"/>
    <col min="12825" max="12825" width="12.88671875" style="1" bestFit="1" customWidth="1"/>
    <col min="12826" max="12826" width="9.109375" style="1"/>
    <col min="12827" max="12827" width="12.88671875" style="1" bestFit="1" customWidth="1"/>
    <col min="12828" max="12836" width="9.109375" style="1"/>
    <col min="12837" max="12843" width="10.44140625" style="1" customWidth="1"/>
    <col min="12844" max="13056" width="9.109375" style="1"/>
    <col min="13057" max="13058" width="7.6640625" style="1" customWidth="1"/>
    <col min="13059" max="13059" width="19.33203125" style="1" customWidth="1"/>
    <col min="13060" max="13060" width="14" style="1" customWidth="1"/>
    <col min="13061" max="13061" width="11.5546875" style="1" customWidth="1"/>
    <col min="13062" max="13062" width="13" style="1" customWidth="1"/>
    <col min="13063" max="13063" width="14.6640625" style="1" customWidth="1"/>
    <col min="13064" max="13064" width="9.5546875" style="1" customWidth="1"/>
    <col min="13065" max="13065" width="14.109375" style="1" bestFit="1" customWidth="1"/>
    <col min="13066" max="13066" width="11.109375" style="1" customWidth="1"/>
    <col min="13067" max="13067" width="11.33203125" style="1" customWidth="1"/>
    <col min="13068" max="13068" width="24.6640625" style="1" bestFit="1" customWidth="1"/>
    <col min="13069" max="13069" width="10.88671875" style="1" customWidth="1"/>
    <col min="13070" max="13070" width="11.5546875" style="1" customWidth="1"/>
    <col min="13071" max="13071" width="8.109375" style="1" customWidth="1"/>
    <col min="13072" max="13072" width="10.33203125" style="1" customWidth="1"/>
    <col min="13073" max="13073" width="10.5546875" style="1" bestFit="1" customWidth="1"/>
    <col min="13074" max="13080" width="9.109375" style="1"/>
    <col min="13081" max="13081" width="12.88671875" style="1" bestFit="1" customWidth="1"/>
    <col min="13082" max="13082" width="9.109375" style="1"/>
    <col min="13083" max="13083" width="12.88671875" style="1" bestFit="1" customWidth="1"/>
    <col min="13084" max="13092" width="9.109375" style="1"/>
    <col min="13093" max="13099" width="10.44140625" style="1" customWidth="1"/>
    <col min="13100" max="13312" width="9.109375" style="1"/>
    <col min="13313" max="13314" width="7.6640625" style="1" customWidth="1"/>
    <col min="13315" max="13315" width="19.33203125" style="1" customWidth="1"/>
    <col min="13316" max="13316" width="14" style="1" customWidth="1"/>
    <col min="13317" max="13317" width="11.5546875" style="1" customWidth="1"/>
    <col min="13318" max="13318" width="13" style="1" customWidth="1"/>
    <col min="13319" max="13319" width="14.6640625" style="1" customWidth="1"/>
    <col min="13320" max="13320" width="9.5546875" style="1" customWidth="1"/>
    <col min="13321" max="13321" width="14.109375" style="1" bestFit="1" customWidth="1"/>
    <col min="13322" max="13322" width="11.109375" style="1" customWidth="1"/>
    <col min="13323" max="13323" width="11.33203125" style="1" customWidth="1"/>
    <col min="13324" max="13324" width="24.6640625" style="1" bestFit="1" customWidth="1"/>
    <col min="13325" max="13325" width="10.88671875" style="1" customWidth="1"/>
    <col min="13326" max="13326" width="11.5546875" style="1" customWidth="1"/>
    <col min="13327" max="13327" width="8.109375" style="1" customWidth="1"/>
    <col min="13328" max="13328" width="10.33203125" style="1" customWidth="1"/>
    <col min="13329" max="13329" width="10.5546875" style="1" bestFit="1" customWidth="1"/>
    <col min="13330" max="13336" width="9.109375" style="1"/>
    <col min="13337" max="13337" width="12.88671875" style="1" bestFit="1" customWidth="1"/>
    <col min="13338" max="13338" width="9.109375" style="1"/>
    <col min="13339" max="13339" width="12.88671875" style="1" bestFit="1" customWidth="1"/>
    <col min="13340" max="13348" width="9.109375" style="1"/>
    <col min="13349" max="13355" width="10.44140625" style="1" customWidth="1"/>
    <col min="13356" max="13568" width="9.109375" style="1"/>
    <col min="13569" max="13570" width="7.6640625" style="1" customWidth="1"/>
    <col min="13571" max="13571" width="19.33203125" style="1" customWidth="1"/>
    <col min="13572" max="13572" width="14" style="1" customWidth="1"/>
    <col min="13573" max="13573" width="11.5546875" style="1" customWidth="1"/>
    <col min="13574" max="13574" width="13" style="1" customWidth="1"/>
    <col min="13575" max="13575" width="14.6640625" style="1" customWidth="1"/>
    <col min="13576" max="13576" width="9.5546875" style="1" customWidth="1"/>
    <col min="13577" max="13577" width="14.109375" style="1" bestFit="1" customWidth="1"/>
    <col min="13578" max="13578" width="11.109375" style="1" customWidth="1"/>
    <col min="13579" max="13579" width="11.33203125" style="1" customWidth="1"/>
    <col min="13580" max="13580" width="24.6640625" style="1" bestFit="1" customWidth="1"/>
    <col min="13581" max="13581" width="10.88671875" style="1" customWidth="1"/>
    <col min="13582" max="13582" width="11.5546875" style="1" customWidth="1"/>
    <col min="13583" max="13583" width="8.109375" style="1" customWidth="1"/>
    <col min="13584" max="13584" width="10.33203125" style="1" customWidth="1"/>
    <col min="13585" max="13585" width="10.5546875" style="1" bestFit="1" customWidth="1"/>
    <col min="13586" max="13592" width="9.109375" style="1"/>
    <col min="13593" max="13593" width="12.88671875" style="1" bestFit="1" customWidth="1"/>
    <col min="13594" max="13594" width="9.109375" style="1"/>
    <col min="13595" max="13595" width="12.88671875" style="1" bestFit="1" customWidth="1"/>
    <col min="13596" max="13604" width="9.109375" style="1"/>
    <col min="13605" max="13611" width="10.44140625" style="1" customWidth="1"/>
    <col min="13612" max="13824" width="9.109375" style="1"/>
    <col min="13825" max="13826" width="7.6640625" style="1" customWidth="1"/>
    <col min="13827" max="13827" width="19.33203125" style="1" customWidth="1"/>
    <col min="13828" max="13828" width="14" style="1" customWidth="1"/>
    <col min="13829" max="13829" width="11.5546875" style="1" customWidth="1"/>
    <col min="13830" max="13830" width="13" style="1" customWidth="1"/>
    <col min="13831" max="13831" width="14.6640625" style="1" customWidth="1"/>
    <col min="13832" max="13832" width="9.5546875" style="1" customWidth="1"/>
    <col min="13833" max="13833" width="14.109375" style="1" bestFit="1" customWidth="1"/>
    <col min="13834" max="13834" width="11.109375" style="1" customWidth="1"/>
    <col min="13835" max="13835" width="11.33203125" style="1" customWidth="1"/>
    <col min="13836" max="13836" width="24.6640625" style="1" bestFit="1" customWidth="1"/>
    <col min="13837" max="13837" width="10.88671875" style="1" customWidth="1"/>
    <col min="13838" max="13838" width="11.5546875" style="1" customWidth="1"/>
    <col min="13839" max="13839" width="8.109375" style="1" customWidth="1"/>
    <col min="13840" max="13840" width="10.33203125" style="1" customWidth="1"/>
    <col min="13841" max="13841" width="10.5546875" style="1" bestFit="1" customWidth="1"/>
    <col min="13842" max="13848" width="9.109375" style="1"/>
    <col min="13849" max="13849" width="12.88671875" style="1" bestFit="1" customWidth="1"/>
    <col min="13850" max="13850" width="9.109375" style="1"/>
    <col min="13851" max="13851" width="12.88671875" style="1" bestFit="1" customWidth="1"/>
    <col min="13852" max="13860" width="9.109375" style="1"/>
    <col min="13861" max="13867" width="10.44140625" style="1" customWidth="1"/>
    <col min="13868" max="14080" width="9.109375" style="1"/>
    <col min="14081" max="14082" width="7.6640625" style="1" customWidth="1"/>
    <col min="14083" max="14083" width="19.33203125" style="1" customWidth="1"/>
    <col min="14084" max="14084" width="14" style="1" customWidth="1"/>
    <col min="14085" max="14085" width="11.5546875" style="1" customWidth="1"/>
    <col min="14086" max="14086" width="13" style="1" customWidth="1"/>
    <col min="14087" max="14087" width="14.6640625" style="1" customWidth="1"/>
    <col min="14088" max="14088" width="9.5546875" style="1" customWidth="1"/>
    <col min="14089" max="14089" width="14.109375" style="1" bestFit="1" customWidth="1"/>
    <col min="14090" max="14090" width="11.109375" style="1" customWidth="1"/>
    <col min="14091" max="14091" width="11.33203125" style="1" customWidth="1"/>
    <col min="14092" max="14092" width="24.6640625" style="1" bestFit="1" customWidth="1"/>
    <col min="14093" max="14093" width="10.88671875" style="1" customWidth="1"/>
    <col min="14094" max="14094" width="11.5546875" style="1" customWidth="1"/>
    <col min="14095" max="14095" width="8.109375" style="1" customWidth="1"/>
    <col min="14096" max="14096" width="10.33203125" style="1" customWidth="1"/>
    <col min="14097" max="14097" width="10.5546875" style="1" bestFit="1" customWidth="1"/>
    <col min="14098" max="14104" width="9.109375" style="1"/>
    <col min="14105" max="14105" width="12.88671875" style="1" bestFit="1" customWidth="1"/>
    <col min="14106" max="14106" width="9.109375" style="1"/>
    <col min="14107" max="14107" width="12.88671875" style="1" bestFit="1" customWidth="1"/>
    <col min="14108" max="14116" width="9.109375" style="1"/>
    <col min="14117" max="14123" width="10.44140625" style="1" customWidth="1"/>
    <col min="14124" max="14336" width="9.109375" style="1"/>
    <col min="14337" max="14338" width="7.6640625" style="1" customWidth="1"/>
    <col min="14339" max="14339" width="19.33203125" style="1" customWidth="1"/>
    <col min="14340" max="14340" width="14" style="1" customWidth="1"/>
    <col min="14341" max="14341" width="11.5546875" style="1" customWidth="1"/>
    <col min="14342" max="14342" width="13" style="1" customWidth="1"/>
    <col min="14343" max="14343" width="14.6640625" style="1" customWidth="1"/>
    <col min="14344" max="14344" width="9.5546875" style="1" customWidth="1"/>
    <col min="14345" max="14345" width="14.109375" style="1" bestFit="1" customWidth="1"/>
    <col min="14346" max="14346" width="11.109375" style="1" customWidth="1"/>
    <col min="14347" max="14347" width="11.33203125" style="1" customWidth="1"/>
    <col min="14348" max="14348" width="24.6640625" style="1" bestFit="1" customWidth="1"/>
    <col min="14349" max="14349" width="10.88671875" style="1" customWidth="1"/>
    <col min="14350" max="14350" width="11.5546875" style="1" customWidth="1"/>
    <col min="14351" max="14351" width="8.109375" style="1" customWidth="1"/>
    <col min="14352" max="14352" width="10.33203125" style="1" customWidth="1"/>
    <col min="14353" max="14353" width="10.5546875" style="1" bestFit="1" customWidth="1"/>
    <col min="14354" max="14360" width="9.109375" style="1"/>
    <col min="14361" max="14361" width="12.88671875" style="1" bestFit="1" customWidth="1"/>
    <col min="14362" max="14362" width="9.109375" style="1"/>
    <col min="14363" max="14363" width="12.88671875" style="1" bestFit="1" customWidth="1"/>
    <col min="14364" max="14372" width="9.109375" style="1"/>
    <col min="14373" max="14379" width="10.44140625" style="1" customWidth="1"/>
    <col min="14380" max="14592" width="9.109375" style="1"/>
    <col min="14593" max="14594" width="7.6640625" style="1" customWidth="1"/>
    <col min="14595" max="14595" width="19.33203125" style="1" customWidth="1"/>
    <col min="14596" max="14596" width="14" style="1" customWidth="1"/>
    <col min="14597" max="14597" width="11.5546875" style="1" customWidth="1"/>
    <col min="14598" max="14598" width="13" style="1" customWidth="1"/>
    <col min="14599" max="14599" width="14.6640625" style="1" customWidth="1"/>
    <col min="14600" max="14600" width="9.5546875" style="1" customWidth="1"/>
    <col min="14601" max="14601" width="14.109375" style="1" bestFit="1" customWidth="1"/>
    <col min="14602" max="14602" width="11.109375" style="1" customWidth="1"/>
    <col min="14603" max="14603" width="11.33203125" style="1" customWidth="1"/>
    <col min="14604" max="14604" width="24.6640625" style="1" bestFit="1" customWidth="1"/>
    <col min="14605" max="14605" width="10.88671875" style="1" customWidth="1"/>
    <col min="14606" max="14606" width="11.5546875" style="1" customWidth="1"/>
    <col min="14607" max="14607" width="8.109375" style="1" customWidth="1"/>
    <col min="14608" max="14608" width="10.33203125" style="1" customWidth="1"/>
    <col min="14609" max="14609" width="10.5546875" style="1" bestFit="1" customWidth="1"/>
    <col min="14610" max="14616" width="9.109375" style="1"/>
    <col min="14617" max="14617" width="12.88671875" style="1" bestFit="1" customWidth="1"/>
    <col min="14618" max="14618" width="9.109375" style="1"/>
    <col min="14619" max="14619" width="12.88671875" style="1" bestFit="1" customWidth="1"/>
    <col min="14620" max="14628" width="9.109375" style="1"/>
    <col min="14629" max="14635" width="10.44140625" style="1" customWidth="1"/>
    <col min="14636" max="14848" width="9.109375" style="1"/>
    <col min="14849" max="14850" width="7.6640625" style="1" customWidth="1"/>
    <col min="14851" max="14851" width="19.33203125" style="1" customWidth="1"/>
    <col min="14852" max="14852" width="14" style="1" customWidth="1"/>
    <col min="14853" max="14853" width="11.5546875" style="1" customWidth="1"/>
    <col min="14854" max="14854" width="13" style="1" customWidth="1"/>
    <col min="14855" max="14855" width="14.6640625" style="1" customWidth="1"/>
    <col min="14856" max="14856" width="9.5546875" style="1" customWidth="1"/>
    <col min="14857" max="14857" width="14.109375" style="1" bestFit="1" customWidth="1"/>
    <col min="14858" max="14858" width="11.109375" style="1" customWidth="1"/>
    <col min="14859" max="14859" width="11.33203125" style="1" customWidth="1"/>
    <col min="14860" max="14860" width="24.6640625" style="1" bestFit="1" customWidth="1"/>
    <col min="14861" max="14861" width="10.88671875" style="1" customWidth="1"/>
    <col min="14862" max="14862" width="11.5546875" style="1" customWidth="1"/>
    <col min="14863" max="14863" width="8.109375" style="1" customWidth="1"/>
    <col min="14864" max="14864" width="10.33203125" style="1" customWidth="1"/>
    <col min="14865" max="14865" width="10.5546875" style="1" bestFit="1" customWidth="1"/>
    <col min="14866" max="14872" width="9.109375" style="1"/>
    <col min="14873" max="14873" width="12.88671875" style="1" bestFit="1" customWidth="1"/>
    <col min="14874" max="14874" width="9.109375" style="1"/>
    <col min="14875" max="14875" width="12.88671875" style="1" bestFit="1" customWidth="1"/>
    <col min="14876" max="14884" width="9.109375" style="1"/>
    <col min="14885" max="14891" width="10.44140625" style="1" customWidth="1"/>
    <col min="14892" max="15104" width="9.109375" style="1"/>
    <col min="15105" max="15106" width="7.6640625" style="1" customWidth="1"/>
    <col min="15107" max="15107" width="19.33203125" style="1" customWidth="1"/>
    <col min="15108" max="15108" width="14" style="1" customWidth="1"/>
    <col min="15109" max="15109" width="11.5546875" style="1" customWidth="1"/>
    <col min="15110" max="15110" width="13" style="1" customWidth="1"/>
    <col min="15111" max="15111" width="14.6640625" style="1" customWidth="1"/>
    <col min="15112" max="15112" width="9.5546875" style="1" customWidth="1"/>
    <col min="15113" max="15113" width="14.109375" style="1" bestFit="1" customWidth="1"/>
    <col min="15114" max="15114" width="11.109375" style="1" customWidth="1"/>
    <col min="15115" max="15115" width="11.33203125" style="1" customWidth="1"/>
    <col min="15116" max="15116" width="24.6640625" style="1" bestFit="1" customWidth="1"/>
    <col min="15117" max="15117" width="10.88671875" style="1" customWidth="1"/>
    <col min="15118" max="15118" width="11.5546875" style="1" customWidth="1"/>
    <col min="15119" max="15119" width="8.109375" style="1" customWidth="1"/>
    <col min="15120" max="15120" width="10.33203125" style="1" customWidth="1"/>
    <col min="15121" max="15121" width="10.5546875" style="1" bestFit="1" customWidth="1"/>
    <col min="15122" max="15128" width="9.109375" style="1"/>
    <col min="15129" max="15129" width="12.88671875" style="1" bestFit="1" customWidth="1"/>
    <col min="15130" max="15130" width="9.109375" style="1"/>
    <col min="15131" max="15131" width="12.88671875" style="1" bestFit="1" customWidth="1"/>
    <col min="15132" max="15140" width="9.109375" style="1"/>
    <col min="15141" max="15147" width="10.44140625" style="1" customWidth="1"/>
    <col min="15148" max="15360" width="9.109375" style="1"/>
    <col min="15361" max="15362" width="7.6640625" style="1" customWidth="1"/>
    <col min="15363" max="15363" width="19.33203125" style="1" customWidth="1"/>
    <col min="15364" max="15364" width="14" style="1" customWidth="1"/>
    <col min="15365" max="15365" width="11.5546875" style="1" customWidth="1"/>
    <col min="15366" max="15366" width="13" style="1" customWidth="1"/>
    <col min="15367" max="15367" width="14.6640625" style="1" customWidth="1"/>
    <col min="15368" max="15368" width="9.5546875" style="1" customWidth="1"/>
    <col min="15369" max="15369" width="14.109375" style="1" bestFit="1" customWidth="1"/>
    <col min="15370" max="15370" width="11.109375" style="1" customWidth="1"/>
    <col min="15371" max="15371" width="11.33203125" style="1" customWidth="1"/>
    <col min="15372" max="15372" width="24.6640625" style="1" bestFit="1" customWidth="1"/>
    <col min="15373" max="15373" width="10.88671875" style="1" customWidth="1"/>
    <col min="15374" max="15374" width="11.5546875" style="1" customWidth="1"/>
    <col min="15375" max="15375" width="8.109375" style="1" customWidth="1"/>
    <col min="15376" max="15376" width="10.33203125" style="1" customWidth="1"/>
    <col min="15377" max="15377" width="10.5546875" style="1" bestFit="1" customWidth="1"/>
    <col min="15378" max="15384" width="9.109375" style="1"/>
    <col min="15385" max="15385" width="12.88671875" style="1" bestFit="1" customWidth="1"/>
    <col min="15386" max="15386" width="9.109375" style="1"/>
    <col min="15387" max="15387" width="12.88671875" style="1" bestFit="1" customWidth="1"/>
    <col min="15388" max="15396" width="9.109375" style="1"/>
    <col min="15397" max="15403" width="10.44140625" style="1" customWidth="1"/>
    <col min="15404" max="15616" width="9.109375" style="1"/>
    <col min="15617" max="15618" width="7.6640625" style="1" customWidth="1"/>
    <col min="15619" max="15619" width="19.33203125" style="1" customWidth="1"/>
    <col min="15620" max="15620" width="14" style="1" customWidth="1"/>
    <col min="15621" max="15621" width="11.5546875" style="1" customWidth="1"/>
    <col min="15622" max="15622" width="13" style="1" customWidth="1"/>
    <col min="15623" max="15623" width="14.6640625" style="1" customWidth="1"/>
    <col min="15624" max="15624" width="9.5546875" style="1" customWidth="1"/>
    <col min="15625" max="15625" width="14.109375" style="1" bestFit="1" customWidth="1"/>
    <col min="15626" max="15626" width="11.109375" style="1" customWidth="1"/>
    <col min="15627" max="15627" width="11.33203125" style="1" customWidth="1"/>
    <col min="15628" max="15628" width="24.6640625" style="1" bestFit="1" customWidth="1"/>
    <col min="15629" max="15629" width="10.88671875" style="1" customWidth="1"/>
    <col min="15630" max="15630" width="11.5546875" style="1" customWidth="1"/>
    <col min="15631" max="15631" width="8.109375" style="1" customWidth="1"/>
    <col min="15632" max="15632" width="10.33203125" style="1" customWidth="1"/>
    <col min="15633" max="15633" width="10.5546875" style="1" bestFit="1" customWidth="1"/>
    <col min="15634" max="15640" width="9.109375" style="1"/>
    <col min="15641" max="15641" width="12.88671875" style="1" bestFit="1" customWidth="1"/>
    <col min="15642" max="15642" width="9.109375" style="1"/>
    <col min="15643" max="15643" width="12.88671875" style="1" bestFit="1" customWidth="1"/>
    <col min="15644" max="15652" width="9.109375" style="1"/>
    <col min="15653" max="15659" width="10.44140625" style="1" customWidth="1"/>
    <col min="15660" max="15872" width="9.109375" style="1"/>
    <col min="15873" max="15874" width="7.6640625" style="1" customWidth="1"/>
    <col min="15875" max="15875" width="19.33203125" style="1" customWidth="1"/>
    <col min="15876" max="15876" width="14" style="1" customWidth="1"/>
    <col min="15877" max="15877" width="11.5546875" style="1" customWidth="1"/>
    <col min="15878" max="15878" width="13" style="1" customWidth="1"/>
    <col min="15879" max="15879" width="14.6640625" style="1" customWidth="1"/>
    <col min="15880" max="15880" width="9.5546875" style="1" customWidth="1"/>
    <col min="15881" max="15881" width="14.109375" style="1" bestFit="1" customWidth="1"/>
    <col min="15882" max="15882" width="11.109375" style="1" customWidth="1"/>
    <col min="15883" max="15883" width="11.33203125" style="1" customWidth="1"/>
    <col min="15884" max="15884" width="24.6640625" style="1" bestFit="1" customWidth="1"/>
    <col min="15885" max="15885" width="10.88671875" style="1" customWidth="1"/>
    <col min="15886" max="15886" width="11.5546875" style="1" customWidth="1"/>
    <col min="15887" max="15887" width="8.109375" style="1" customWidth="1"/>
    <col min="15888" max="15888" width="10.33203125" style="1" customWidth="1"/>
    <col min="15889" max="15889" width="10.5546875" style="1" bestFit="1" customWidth="1"/>
    <col min="15890" max="15896" width="9.109375" style="1"/>
    <col min="15897" max="15897" width="12.88671875" style="1" bestFit="1" customWidth="1"/>
    <col min="15898" max="15898" width="9.109375" style="1"/>
    <col min="15899" max="15899" width="12.88671875" style="1" bestFit="1" customWidth="1"/>
    <col min="15900" max="15908" width="9.109375" style="1"/>
    <col min="15909" max="15915" width="10.44140625" style="1" customWidth="1"/>
    <col min="15916" max="16128" width="9.109375" style="1"/>
    <col min="16129" max="16130" width="7.6640625" style="1" customWidth="1"/>
    <col min="16131" max="16131" width="19.33203125" style="1" customWidth="1"/>
    <col min="16132" max="16132" width="14" style="1" customWidth="1"/>
    <col min="16133" max="16133" width="11.5546875" style="1" customWidth="1"/>
    <col min="16134" max="16134" width="13" style="1" customWidth="1"/>
    <col min="16135" max="16135" width="14.6640625" style="1" customWidth="1"/>
    <col min="16136" max="16136" width="9.5546875" style="1" customWidth="1"/>
    <col min="16137" max="16137" width="14.109375" style="1" bestFit="1" customWidth="1"/>
    <col min="16138" max="16138" width="11.109375" style="1" customWidth="1"/>
    <col min="16139" max="16139" width="11.33203125" style="1" customWidth="1"/>
    <col min="16140" max="16140" width="24.6640625" style="1" bestFit="1" customWidth="1"/>
    <col min="16141" max="16141" width="10.88671875" style="1" customWidth="1"/>
    <col min="16142" max="16142" width="11.5546875" style="1" customWidth="1"/>
    <col min="16143" max="16143" width="8.109375" style="1" customWidth="1"/>
    <col min="16144" max="16144" width="10.33203125" style="1" customWidth="1"/>
    <col min="16145" max="16145" width="10.5546875" style="1" bestFit="1" customWidth="1"/>
    <col min="16146" max="16152" width="9.109375" style="1"/>
    <col min="16153" max="16153" width="12.88671875" style="1" bestFit="1" customWidth="1"/>
    <col min="16154" max="16154" width="9.109375" style="1"/>
    <col min="16155" max="16155" width="12.88671875" style="1" bestFit="1" customWidth="1"/>
    <col min="16156" max="16164" width="9.109375" style="1"/>
    <col min="16165" max="16171" width="10.44140625" style="1" customWidth="1"/>
    <col min="16172" max="16384" width="9.109375" style="1"/>
  </cols>
  <sheetData>
    <row r="1" spans="1:44" ht="15.6" x14ac:dyDescent="0.3">
      <c r="A1" s="107"/>
      <c r="B1" s="107"/>
      <c r="C1" s="107"/>
      <c r="D1" s="107"/>
      <c r="E1" s="107"/>
      <c r="F1" s="107"/>
      <c r="G1" s="107"/>
      <c r="H1" s="107"/>
      <c r="I1" s="107"/>
      <c r="J1" s="107"/>
      <c r="K1" s="107"/>
      <c r="L1" s="107"/>
      <c r="M1" s="107"/>
      <c r="N1" s="107"/>
      <c r="O1" s="107"/>
      <c r="P1" s="107"/>
      <c r="Q1" s="107"/>
      <c r="R1" s="107"/>
      <c r="S1" s="107"/>
    </row>
    <row r="2" spans="1:44" ht="15.75" customHeight="1" x14ac:dyDescent="0.3">
      <c r="A2" s="107" t="s">
        <v>99</v>
      </c>
      <c r="B2" s="107"/>
      <c r="C2" s="107"/>
      <c r="D2" s="107"/>
      <c r="E2" s="107"/>
      <c r="F2" s="107"/>
      <c r="G2" s="107"/>
      <c r="H2" s="107"/>
      <c r="I2" s="107"/>
      <c r="J2" s="107"/>
      <c r="K2" s="107"/>
      <c r="L2" s="107"/>
      <c r="M2" s="107"/>
      <c r="N2" s="107"/>
      <c r="O2" s="107"/>
      <c r="P2" s="107"/>
      <c r="Q2" s="2"/>
      <c r="R2" s="2"/>
    </row>
    <row r="3" spans="1:44" ht="15.75" customHeight="1" x14ac:dyDescent="0.25">
      <c r="A3" s="3"/>
      <c r="B3" s="3"/>
      <c r="C3" s="3"/>
      <c r="D3" s="4"/>
      <c r="E3" s="3"/>
      <c r="F3" s="4"/>
      <c r="G3" s="4"/>
      <c r="H3" s="5"/>
      <c r="I3" s="5"/>
      <c r="J3" s="4"/>
      <c r="K3" s="4"/>
      <c r="L3" s="3"/>
      <c r="N3" s="3"/>
      <c r="O3" s="3"/>
      <c r="P3" s="3"/>
      <c r="W3" s="102"/>
      <c r="X3" s="102"/>
      <c r="Y3" s="102"/>
      <c r="Z3" s="102"/>
      <c r="AA3" s="102"/>
      <c r="AB3" s="102"/>
      <c r="AC3" s="102"/>
      <c r="AD3" s="102"/>
      <c r="AE3" s="102"/>
      <c r="AF3" s="102"/>
      <c r="AG3" s="102"/>
      <c r="AH3" s="102"/>
      <c r="AI3" s="102"/>
      <c r="AJ3" s="102"/>
      <c r="AK3" s="102"/>
      <c r="AL3" s="102"/>
      <c r="AM3" s="102"/>
      <c r="AN3" s="102"/>
      <c r="AO3" s="102"/>
      <c r="AP3" s="102"/>
      <c r="AQ3" s="102"/>
      <c r="AR3" s="102"/>
    </row>
    <row r="4" spans="1:44" ht="15" x14ac:dyDescent="0.25">
      <c r="A4" s="3"/>
      <c r="B4" s="3"/>
      <c r="C4" s="3"/>
      <c r="D4" s="4"/>
      <c r="E4" s="3"/>
      <c r="F4" s="4"/>
      <c r="G4" s="4"/>
      <c r="H4" s="5"/>
      <c r="I4" s="5"/>
      <c r="J4" s="4"/>
      <c r="K4" s="4"/>
      <c r="P4" s="6"/>
      <c r="W4" s="4"/>
      <c r="X4" s="4"/>
      <c r="Y4" s="4"/>
      <c r="Z4" s="4"/>
      <c r="AA4" s="4"/>
      <c r="AB4" s="4"/>
      <c r="AC4" s="4"/>
      <c r="AD4" s="4"/>
      <c r="AE4" s="4"/>
      <c r="AF4" s="4"/>
      <c r="AG4" s="4"/>
      <c r="AH4" s="4"/>
      <c r="AI4" s="4"/>
      <c r="AJ4" s="4"/>
    </row>
    <row r="5" spans="1:44" ht="47.4" customHeight="1" x14ac:dyDescent="0.25">
      <c r="A5" s="3"/>
      <c r="B5" s="3"/>
      <c r="C5" s="3"/>
      <c r="D5" s="103" t="s">
        <v>94</v>
      </c>
      <c r="E5" s="104"/>
      <c r="F5" s="104"/>
      <c r="G5" s="103" t="s">
        <v>95</v>
      </c>
      <c r="H5" s="104"/>
      <c r="I5" s="5"/>
      <c r="J5" s="4"/>
      <c r="K5" s="7" t="s">
        <v>96</v>
      </c>
      <c r="L5" s="4"/>
      <c r="M5" s="103" t="s">
        <v>97</v>
      </c>
      <c r="N5" s="103"/>
      <c r="O5" s="4"/>
      <c r="Q5" s="105"/>
      <c r="R5" s="105"/>
      <c r="S5" s="8"/>
      <c r="U5" s="8"/>
      <c r="W5" s="8"/>
      <c r="Y5" s="8"/>
      <c r="AA5" s="8"/>
      <c r="AB5" s="8"/>
      <c r="AD5" s="8"/>
      <c r="AF5" s="8"/>
      <c r="AH5" s="8"/>
      <c r="AJ5" s="8"/>
      <c r="AL5" s="8"/>
      <c r="AN5" s="8"/>
      <c r="AP5" s="8"/>
    </row>
    <row r="6" spans="1:44" ht="27.75" customHeight="1" x14ac:dyDescent="0.3">
      <c r="B6" s="9" t="s">
        <v>0</v>
      </c>
      <c r="C6" s="3"/>
      <c r="D6" s="10">
        <v>266.8</v>
      </c>
      <c r="E6" s="11"/>
      <c r="F6" s="10" t="s">
        <v>43</v>
      </c>
      <c r="G6" s="12"/>
      <c r="H6" s="5"/>
      <c r="I6" s="10" t="s">
        <v>2</v>
      </c>
      <c r="K6" s="11"/>
      <c r="L6" s="10" t="s">
        <v>2</v>
      </c>
      <c r="M6" s="108" t="s">
        <v>93</v>
      </c>
      <c r="N6" s="108"/>
      <c r="O6" s="10"/>
      <c r="T6" s="10"/>
      <c r="U6" s="8"/>
      <c r="V6" s="10"/>
      <c r="W6" s="8"/>
      <c r="X6" s="10"/>
      <c r="Y6" s="8"/>
      <c r="Z6" s="10"/>
      <c r="AA6" s="8"/>
      <c r="AB6" s="8"/>
      <c r="AC6" s="10"/>
      <c r="AD6" s="8"/>
      <c r="AE6" s="10"/>
      <c r="AF6" s="8"/>
      <c r="AG6" s="10"/>
      <c r="AH6" s="8"/>
      <c r="AI6" s="10"/>
      <c r="AJ6" s="8"/>
      <c r="AK6" s="10"/>
      <c r="AL6" s="8"/>
      <c r="AM6" s="10"/>
      <c r="AN6" s="8"/>
      <c r="AO6" s="10"/>
      <c r="AP6" s="8"/>
      <c r="AQ6" s="10"/>
    </row>
    <row r="7" spans="1:44" ht="22.5" customHeight="1" x14ac:dyDescent="0.3">
      <c r="A7" s="3"/>
      <c r="B7" s="3"/>
      <c r="C7" s="3"/>
      <c r="D7" s="14"/>
      <c r="E7" s="3"/>
      <c r="F7" s="14"/>
      <c r="G7" s="4"/>
      <c r="H7" s="5"/>
      <c r="J7" s="14"/>
      <c r="K7" s="4"/>
      <c r="L7" s="16"/>
      <c r="M7" s="17" t="s">
        <v>4</v>
      </c>
      <c r="N7" s="16"/>
      <c r="O7" s="18" t="s">
        <v>5</v>
      </c>
      <c r="P7" s="19"/>
      <c r="S7" s="20"/>
      <c r="U7" s="11"/>
      <c r="W7" s="11"/>
      <c r="Y7" s="11"/>
      <c r="AA7" s="11"/>
      <c r="AB7" s="11"/>
      <c r="AD7" s="11"/>
      <c r="AF7" s="11"/>
      <c r="AH7" s="11"/>
      <c r="AJ7" s="11"/>
      <c r="AL7" s="11"/>
      <c r="AN7" s="11"/>
      <c r="AP7" s="11"/>
    </row>
    <row r="8" spans="1:44" ht="15" x14ac:dyDescent="0.25">
      <c r="A8" s="3"/>
      <c r="B8" s="3"/>
      <c r="C8" s="3"/>
      <c r="D8" s="4"/>
      <c r="E8" s="3"/>
      <c r="F8" s="4"/>
      <c r="G8" s="4"/>
      <c r="H8" s="5"/>
      <c r="I8" s="5"/>
      <c r="J8" s="4"/>
      <c r="K8" s="4"/>
      <c r="L8" s="3"/>
      <c r="M8" s="3"/>
      <c r="N8" s="3"/>
      <c r="O8" s="3"/>
    </row>
    <row r="9" spans="1:44" ht="15" x14ac:dyDescent="0.25">
      <c r="A9" s="3"/>
      <c r="B9" s="3"/>
      <c r="C9" s="3"/>
      <c r="D9" s="4"/>
      <c r="E9" s="3"/>
      <c r="F9" s="4"/>
      <c r="G9" s="4"/>
      <c r="H9" s="5"/>
      <c r="I9" s="5"/>
      <c r="J9" s="4"/>
      <c r="K9" s="4"/>
      <c r="L9" s="3"/>
      <c r="M9" s="3"/>
      <c r="N9" s="3"/>
      <c r="O9" s="3"/>
      <c r="P9" s="3"/>
      <c r="Q9" s="3"/>
    </row>
    <row r="10" spans="1:44" ht="18.600000000000001" x14ac:dyDescent="0.4">
      <c r="A10" s="3"/>
      <c r="B10" s="3"/>
      <c r="C10" s="21" t="s">
        <v>6</v>
      </c>
      <c r="D10" s="4">
        <v>3000</v>
      </c>
      <c r="E10" s="21" t="s">
        <v>7</v>
      </c>
      <c r="F10" s="4">
        <v>24200</v>
      </c>
      <c r="H10" s="21"/>
      <c r="I10" s="21" t="s">
        <v>8</v>
      </c>
      <c r="J10" s="6">
        <v>4500</v>
      </c>
      <c r="K10" s="21" t="s">
        <v>9</v>
      </c>
      <c r="L10" s="24">
        <v>2877</v>
      </c>
      <c r="M10" s="21"/>
      <c r="N10" s="21"/>
      <c r="O10" s="22"/>
      <c r="S10" s="23"/>
      <c r="T10" s="6"/>
      <c r="U10" s="23"/>
      <c r="V10" s="6"/>
      <c r="W10" s="23"/>
      <c r="X10" s="6"/>
      <c r="Y10" s="23"/>
      <c r="Z10" s="6"/>
      <c r="AA10" s="23"/>
      <c r="AB10" s="23"/>
      <c r="AC10" s="6"/>
      <c r="AD10" s="23"/>
      <c r="AE10" s="6"/>
      <c r="AF10" s="23"/>
      <c r="AG10" s="6"/>
      <c r="AH10" s="23"/>
      <c r="AI10" s="6"/>
      <c r="AJ10" s="23"/>
      <c r="AK10" s="6"/>
      <c r="AL10" s="23"/>
      <c r="AM10" s="6"/>
      <c r="AN10" s="23"/>
      <c r="AO10" s="6"/>
      <c r="AP10" s="23"/>
      <c r="AQ10" s="6"/>
    </row>
    <row r="11" spans="1:44" ht="15" x14ac:dyDescent="0.25">
      <c r="A11" s="3"/>
      <c r="B11" s="3"/>
      <c r="C11" s="3"/>
      <c r="D11" s="4"/>
      <c r="E11" s="3"/>
      <c r="F11" s="4"/>
      <c r="G11" s="4"/>
      <c r="H11" s="5"/>
      <c r="I11" s="5"/>
      <c r="J11" s="4"/>
      <c r="K11" s="4"/>
      <c r="L11" s="3"/>
      <c r="N11" s="3">
        <v>100</v>
      </c>
      <c r="O11" s="3" t="s">
        <v>10</v>
      </c>
      <c r="P11" s="3"/>
    </row>
    <row r="12" spans="1:44" ht="15" x14ac:dyDescent="0.25">
      <c r="A12" s="3"/>
      <c r="B12" s="3"/>
      <c r="C12" s="3"/>
      <c r="D12" s="4"/>
      <c r="E12" s="3"/>
      <c r="F12" s="4"/>
      <c r="G12" s="4"/>
      <c r="H12" s="5"/>
      <c r="I12" s="5"/>
      <c r="J12" s="4"/>
      <c r="K12" s="4"/>
      <c r="L12" s="3"/>
      <c r="M12" s="3"/>
      <c r="N12" s="3"/>
      <c r="O12" s="3"/>
      <c r="P12" s="3"/>
    </row>
    <row r="13" spans="1:44" ht="15.6" outlineLevel="1" x14ac:dyDescent="0.3">
      <c r="A13" s="3"/>
      <c r="B13" s="107" t="s">
        <v>98</v>
      </c>
      <c r="C13" s="107"/>
      <c r="D13" s="107"/>
      <c r="E13" s="107"/>
      <c r="F13" s="107"/>
      <c r="G13" s="107"/>
      <c r="H13" s="5"/>
      <c r="I13" s="5"/>
      <c r="J13" s="4"/>
      <c r="K13" s="4"/>
      <c r="L13" s="3"/>
      <c r="M13" s="3"/>
      <c r="N13" s="3"/>
      <c r="O13" s="3"/>
      <c r="P13" s="3"/>
      <c r="Y13" s="13" t="s">
        <v>11</v>
      </c>
      <c r="Z13" s="13" t="s">
        <v>12</v>
      </c>
      <c r="AA13" s="13" t="s">
        <v>11</v>
      </c>
      <c r="AB13" s="13" t="s">
        <v>13</v>
      </c>
    </row>
    <row r="14" spans="1:44" ht="21.75" customHeight="1" outlineLevel="2" x14ac:dyDescent="0.4">
      <c r="A14" s="106" t="s">
        <v>14</v>
      </c>
      <c r="B14" s="106"/>
      <c r="C14" s="106"/>
      <c r="D14" s="106"/>
      <c r="E14" s="106"/>
      <c r="F14" s="4">
        <v>53.65</v>
      </c>
      <c r="G14" s="6" t="s">
        <v>15</v>
      </c>
      <c r="H14" s="5"/>
      <c r="I14" s="25"/>
      <c r="J14" s="26" t="s">
        <v>16</v>
      </c>
      <c r="K14" s="27"/>
      <c r="L14" s="28"/>
      <c r="M14" s="29" t="s">
        <v>17</v>
      </c>
      <c r="N14" s="30" t="s">
        <v>18</v>
      </c>
      <c r="O14" s="3"/>
      <c r="P14" s="3"/>
      <c r="Y14" s="31" t="s">
        <v>19</v>
      </c>
      <c r="Z14" s="32">
        <v>0.193</v>
      </c>
      <c r="AA14" s="31" t="s">
        <v>19</v>
      </c>
      <c r="AB14" s="33">
        <v>0.44</v>
      </c>
    </row>
    <row r="15" spans="1:44" ht="18.600000000000001" outlineLevel="2" x14ac:dyDescent="0.4">
      <c r="A15" s="106" t="s">
        <v>20</v>
      </c>
      <c r="B15" s="106"/>
      <c r="C15" s="106"/>
      <c r="D15" s="106"/>
      <c r="E15" s="106"/>
      <c r="F15" s="4">
        <v>154</v>
      </c>
      <c r="G15" s="6" t="s">
        <v>21</v>
      </c>
      <c r="H15" s="5"/>
      <c r="I15" s="5"/>
      <c r="J15" s="34" t="s">
        <v>22</v>
      </c>
      <c r="K15" s="35" t="s">
        <v>12</v>
      </c>
      <c r="L15" s="109" t="s">
        <v>13</v>
      </c>
      <c r="M15" s="110"/>
      <c r="N15" s="111"/>
      <c r="O15" s="3"/>
      <c r="P15" s="3"/>
      <c r="Y15" s="31" t="s">
        <v>23</v>
      </c>
      <c r="Z15" s="32">
        <v>0.38700000000000001</v>
      </c>
      <c r="AA15" s="31" t="s">
        <v>23</v>
      </c>
      <c r="AB15" s="36">
        <v>0.44400000000000001</v>
      </c>
    </row>
    <row r="16" spans="1:44" ht="19.2" outlineLevel="2" x14ac:dyDescent="0.4">
      <c r="A16" s="106" t="s">
        <v>24</v>
      </c>
      <c r="B16" s="106"/>
      <c r="C16" s="106"/>
      <c r="D16" s="106"/>
      <c r="E16" s="106"/>
      <c r="F16" s="4">
        <v>31.89</v>
      </c>
      <c r="G16" s="6" t="s">
        <v>21</v>
      </c>
      <c r="H16" s="5"/>
      <c r="I16" s="5"/>
      <c r="J16" s="31" t="s">
        <v>25</v>
      </c>
      <c r="K16" s="31"/>
      <c r="L16" s="32"/>
      <c r="M16" s="32"/>
      <c r="N16" s="31"/>
      <c r="O16" s="3"/>
      <c r="P16" s="3"/>
      <c r="Y16" s="31" t="s">
        <v>26</v>
      </c>
      <c r="Z16" s="32">
        <v>0.124</v>
      </c>
      <c r="AA16" s="31" t="s">
        <v>26</v>
      </c>
      <c r="AB16" s="33">
        <v>0.4</v>
      </c>
    </row>
    <row r="17" spans="1:28" ht="20.25" customHeight="1" outlineLevel="2" x14ac:dyDescent="0.25">
      <c r="A17" s="106" t="s">
        <v>27</v>
      </c>
      <c r="B17" s="106"/>
      <c r="C17" s="106"/>
      <c r="D17" s="106"/>
      <c r="E17" s="106"/>
      <c r="F17" s="4">
        <v>13.2</v>
      </c>
      <c r="G17" s="6" t="s">
        <v>28</v>
      </c>
      <c r="H17" s="5"/>
      <c r="I17" s="5"/>
      <c r="J17" s="31">
        <v>95</v>
      </c>
      <c r="K17" s="32">
        <v>0.193</v>
      </c>
      <c r="L17" s="33">
        <v>0.68</v>
      </c>
      <c r="M17" s="33">
        <v>0.44</v>
      </c>
      <c r="N17" s="31">
        <v>0.39</v>
      </c>
      <c r="O17" s="3"/>
      <c r="P17" s="3"/>
      <c r="Y17" s="31" t="s">
        <v>29</v>
      </c>
      <c r="Z17" s="32">
        <v>9.9099999999999994E-2</v>
      </c>
      <c r="AA17" s="31" t="s">
        <v>29</v>
      </c>
      <c r="AB17" s="33">
        <v>0.39</v>
      </c>
    </row>
    <row r="18" spans="1:28" ht="18.600000000000001" outlineLevel="2" x14ac:dyDescent="0.4">
      <c r="A18" s="106" t="s">
        <v>30</v>
      </c>
      <c r="B18" s="106"/>
      <c r="C18" s="106"/>
      <c r="D18" s="106"/>
      <c r="E18" s="106"/>
      <c r="F18" s="37">
        <f>SQRT(3)*F17*F15</f>
        <v>3520.9128816260131</v>
      </c>
      <c r="G18" s="6" t="s">
        <v>15</v>
      </c>
      <c r="H18" s="5"/>
      <c r="I18" s="5"/>
      <c r="J18" s="31">
        <v>50</v>
      </c>
      <c r="K18" s="32">
        <v>0.38700000000000001</v>
      </c>
      <c r="L18" s="36">
        <v>0.65900000000000003</v>
      </c>
      <c r="M18" s="36">
        <v>0.44400000000000001</v>
      </c>
      <c r="N18" s="31"/>
      <c r="O18" s="3"/>
      <c r="P18" s="3"/>
      <c r="Y18" s="31" t="s">
        <v>31</v>
      </c>
      <c r="Z18" s="32">
        <v>7.5399999999999995E-2</v>
      </c>
      <c r="AA18" s="31" t="s">
        <v>31</v>
      </c>
      <c r="AB18" s="33">
        <v>0.37</v>
      </c>
    </row>
    <row r="19" spans="1:28" ht="18.600000000000001" outlineLevel="2" x14ac:dyDescent="0.4">
      <c r="A19" s="106" t="s">
        <v>32</v>
      </c>
      <c r="B19" s="106"/>
      <c r="C19" s="106"/>
      <c r="D19" s="106"/>
      <c r="E19" s="106"/>
      <c r="F19" s="38">
        <v>12.36</v>
      </c>
      <c r="G19" s="4"/>
      <c r="H19" s="5"/>
      <c r="I19" s="5"/>
      <c r="J19" s="31">
        <v>150</v>
      </c>
      <c r="K19" s="32">
        <v>0.124</v>
      </c>
      <c r="L19" s="33">
        <v>0.64</v>
      </c>
      <c r="M19" s="33">
        <v>0.4</v>
      </c>
      <c r="N19" s="31">
        <v>0.37</v>
      </c>
      <c r="O19" s="3"/>
      <c r="P19" s="3"/>
      <c r="Y19" s="31" t="s">
        <v>33</v>
      </c>
      <c r="Z19" s="36">
        <v>0.32</v>
      </c>
      <c r="AA19" s="31" t="s">
        <v>33</v>
      </c>
      <c r="AB19" s="31">
        <v>0.6</v>
      </c>
    </row>
    <row r="20" spans="1:28" ht="18.600000000000001" outlineLevel="2" x14ac:dyDescent="0.4">
      <c r="A20" s="106" t="s">
        <v>34</v>
      </c>
      <c r="B20" s="106"/>
      <c r="C20" s="106"/>
      <c r="D20" s="106"/>
      <c r="E20" s="106"/>
      <c r="F20" s="4">
        <v>0.8</v>
      </c>
      <c r="G20" s="4"/>
      <c r="H20" s="5"/>
      <c r="I20" s="5"/>
      <c r="J20" s="31">
        <v>185</v>
      </c>
      <c r="K20" s="32">
        <v>9.9099999999999994E-2</v>
      </c>
      <c r="L20" s="33">
        <v>0.62</v>
      </c>
      <c r="M20" s="33">
        <v>0.39</v>
      </c>
      <c r="N20" s="31">
        <v>0.36</v>
      </c>
      <c r="O20" s="3"/>
      <c r="P20" s="3"/>
      <c r="Y20" s="31" t="s">
        <v>1</v>
      </c>
      <c r="Z20" s="36">
        <v>7.8799999999999995E-2</v>
      </c>
      <c r="AA20" s="31" t="s">
        <v>1</v>
      </c>
      <c r="AB20" s="31">
        <v>0.47599999999999998</v>
      </c>
    </row>
    <row r="21" spans="1:28" ht="18.600000000000001" outlineLevel="2" x14ac:dyDescent="0.4">
      <c r="A21" s="106" t="s">
        <v>35</v>
      </c>
      <c r="B21" s="106"/>
      <c r="C21" s="106"/>
      <c r="D21" s="106"/>
      <c r="E21" s="106"/>
      <c r="F21" s="4">
        <v>31.5</v>
      </c>
      <c r="G21" s="6" t="s">
        <v>21</v>
      </c>
      <c r="H21" s="5"/>
      <c r="I21" s="5"/>
      <c r="J21" s="31">
        <v>240</v>
      </c>
      <c r="K21" s="32">
        <v>7.5399999999999995E-2</v>
      </c>
      <c r="L21" s="33">
        <v>0.6</v>
      </c>
      <c r="M21" s="33">
        <v>0.37</v>
      </c>
      <c r="N21" s="31">
        <v>0.35</v>
      </c>
      <c r="O21" s="3"/>
      <c r="P21" s="3"/>
      <c r="Y21" s="31" t="s">
        <v>3</v>
      </c>
      <c r="Z21" s="36">
        <v>0.20599999999999999</v>
      </c>
      <c r="AA21" s="31" t="s">
        <v>3</v>
      </c>
      <c r="AB21" s="31">
        <v>0.56999999999999995</v>
      </c>
    </row>
    <row r="22" spans="1:28" ht="15.6" outlineLevel="2" x14ac:dyDescent="0.3">
      <c r="A22" s="3"/>
      <c r="C22" s="2"/>
      <c r="D22" s="2"/>
      <c r="E22" s="2"/>
      <c r="F22" s="39" t="s">
        <v>97</v>
      </c>
      <c r="G22" s="2"/>
      <c r="H22" s="37"/>
      <c r="I22" s="5"/>
      <c r="O22" s="3"/>
      <c r="P22" s="3"/>
      <c r="Y22" s="40" t="s">
        <v>36</v>
      </c>
      <c r="Z22" s="41">
        <v>1.0742</v>
      </c>
      <c r="AA22" s="40" t="s">
        <v>36</v>
      </c>
      <c r="AB22" s="42">
        <v>0.41</v>
      </c>
    </row>
    <row r="23" spans="1:28" ht="18.600000000000001" outlineLevel="2" x14ac:dyDescent="0.4">
      <c r="A23" s="106" t="s">
        <v>37</v>
      </c>
      <c r="B23" s="106"/>
      <c r="C23" s="106"/>
      <c r="D23" s="106"/>
      <c r="E23" s="106"/>
      <c r="F23" s="4">
        <v>100</v>
      </c>
      <c r="G23" s="6" t="s">
        <v>10</v>
      </c>
      <c r="H23" s="5"/>
      <c r="I23" s="6"/>
      <c r="J23" s="26" t="s">
        <v>16</v>
      </c>
      <c r="K23" s="27"/>
      <c r="L23" s="28"/>
      <c r="M23" s="29" t="s">
        <v>38</v>
      </c>
      <c r="N23" s="30" t="s">
        <v>18</v>
      </c>
      <c r="O23" s="3"/>
      <c r="P23" s="3"/>
      <c r="Y23" s="40" t="s">
        <v>39</v>
      </c>
      <c r="Z23" s="41">
        <v>0.53620000000000001</v>
      </c>
      <c r="AA23" s="40" t="s">
        <v>39</v>
      </c>
      <c r="AB23" s="42">
        <v>0.38700000000000001</v>
      </c>
    </row>
    <row r="24" spans="1:28" ht="18.600000000000001" outlineLevel="2" x14ac:dyDescent="0.4">
      <c r="A24" s="106" t="s">
        <v>40</v>
      </c>
      <c r="B24" s="106"/>
      <c r="C24" s="106"/>
      <c r="D24" s="106"/>
      <c r="E24" s="106"/>
      <c r="F24" s="4">
        <v>33</v>
      </c>
      <c r="G24" s="6" t="s">
        <v>21</v>
      </c>
      <c r="H24" s="5"/>
      <c r="I24" s="6"/>
      <c r="J24" s="34" t="s">
        <v>22</v>
      </c>
      <c r="K24" s="35" t="s">
        <v>12</v>
      </c>
      <c r="L24" s="109" t="s">
        <v>13</v>
      </c>
      <c r="M24" s="110"/>
      <c r="N24" s="111"/>
      <c r="O24" s="3"/>
      <c r="P24" s="3"/>
      <c r="Y24" s="40" t="s">
        <v>2</v>
      </c>
      <c r="Z24" s="41">
        <v>0.33660000000000001</v>
      </c>
      <c r="AA24" s="40" t="s">
        <v>2</v>
      </c>
      <c r="AB24" s="42">
        <v>0.373</v>
      </c>
    </row>
    <row r="25" spans="1:28" ht="19.2" outlineLevel="2" x14ac:dyDescent="0.4">
      <c r="A25" s="106" t="s">
        <v>41</v>
      </c>
      <c r="B25" s="106"/>
      <c r="C25" s="106"/>
      <c r="D25" s="106"/>
      <c r="E25" s="106"/>
      <c r="F25" s="4">
        <v>0.4</v>
      </c>
      <c r="G25" s="6" t="s">
        <v>21</v>
      </c>
      <c r="H25" s="5"/>
      <c r="I25" s="6"/>
      <c r="J25" s="31" t="s">
        <v>25</v>
      </c>
      <c r="K25" s="31"/>
      <c r="L25" s="32"/>
      <c r="M25" s="32"/>
      <c r="N25" s="31"/>
      <c r="O25" s="3"/>
      <c r="P25" s="3"/>
      <c r="Y25" s="40">
        <v>266.8</v>
      </c>
      <c r="Z25" s="41">
        <v>0.214</v>
      </c>
      <c r="AA25" s="40">
        <v>266.8</v>
      </c>
      <c r="AB25" s="42">
        <v>0.35499999999999998</v>
      </c>
    </row>
    <row r="26" spans="1:28" ht="18.600000000000001" outlineLevel="2" x14ac:dyDescent="0.4">
      <c r="A26" s="106" t="s">
        <v>42</v>
      </c>
      <c r="B26" s="106"/>
      <c r="C26" s="106"/>
      <c r="D26" s="106"/>
      <c r="E26" s="106"/>
      <c r="F26" s="4">
        <v>6</v>
      </c>
      <c r="G26" s="4"/>
      <c r="H26" s="5"/>
      <c r="I26" s="4"/>
      <c r="J26" s="31">
        <v>95</v>
      </c>
      <c r="K26" s="36">
        <v>0.32</v>
      </c>
      <c r="L26" s="31">
        <v>0.6</v>
      </c>
      <c r="M26" s="31"/>
      <c r="N26" s="31"/>
      <c r="O26" s="3"/>
      <c r="P26" s="3"/>
      <c r="Y26" s="40" t="s">
        <v>43</v>
      </c>
      <c r="Z26" s="41">
        <v>0.11940000000000001</v>
      </c>
      <c r="AA26" s="40" t="s">
        <v>43</v>
      </c>
      <c r="AB26" s="42">
        <v>0.33700000000000002</v>
      </c>
    </row>
    <row r="27" spans="1:28" ht="15" x14ac:dyDescent="0.25">
      <c r="A27" s="106" t="s">
        <v>44</v>
      </c>
      <c r="B27" s="106"/>
      <c r="C27" s="106"/>
      <c r="D27" s="106"/>
      <c r="E27" s="106"/>
      <c r="F27" s="43">
        <v>12.2</v>
      </c>
      <c r="G27" s="6" t="s">
        <v>45</v>
      </c>
      <c r="H27" s="5"/>
      <c r="I27" s="6"/>
      <c r="J27" s="31">
        <v>400</v>
      </c>
      <c r="K27" s="36">
        <v>7.8799999999999995E-2</v>
      </c>
      <c r="L27" s="31">
        <v>0.47599999999999998</v>
      </c>
      <c r="M27" s="31">
        <v>0.28699999999999998</v>
      </c>
      <c r="N27" s="31"/>
      <c r="O27" s="3"/>
      <c r="P27" s="3"/>
    </row>
    <row r="28" spans="1:28" ht="18.600000000000001" x14ac:dyDescent="0.4">
      <c r="A28" s="106" t="s">
        <v>35</v>
      </c>
      <c r="B28" s="106"/>
      <c r="C28" s="106"/>
      <c r="D28" s="106"/>
      <c r="E28" s="106"/>
      <c r="F28" s="4">
        <v>0.4</v>
      </c>
      <c r="G28" s="6" t="s">
        <v>21</v>
      </c>
      <c r="H28" s="5"/>
      <c r="I28" s="6"/>
      <c r="J28" s="31">
        <v>150</v>
      </c>
      <c r="K28" s="36">
        <v>0.20599999999999999</v>
      </c>
      <c r="L28" s="31">
        <v>0.56999999999999995</v>
      </c>
      <c r="M28" s="31"/>
      <c r="N28" s="31"/>
      <c r="P28" s="3"/>
    </row>
    <row r="29" spans="1:28" ht="18.600000000000001" x14ac:dyDescent="0.4">
      <c r="A29" s="106" t="s">
        <v>46</v>
      </c>
      <c r="B29" s="106"/>
      <c r="C29" s="106"/>
      <c r="D29" s="106"/>
      <c r="E29" s="106"/>
      <c r="F29" s="4">
        <v>1.1000000000000001</v>
      </c>
      <c r="G29" s="4"/>
      <c r="H29" s="5"/>
      <c r="I29" s="5"/>
      <c r="J29" s="112" t="s">
        <v>47</v>
      </c>
      <c r="K29" s="112"/>
      <c r="L29" s="112"/>
      <c r="M29" s="112"/>
      <c r="N29" s="112"/>
      <c r="O29" s="112"/>
      <c r="P29" s="3"/>
    </row>
    <row r="30" spans="1:28" ht="15" x14ac:dyDescent="0.25">
      <c r="G30" s="4"/>
      <c r="H30" s="5"/>
      <c r="I30" s="5"/>
      <c r="J30" s="113" t="s">
        <v>48</v>
      </c>
      <c r="K30" s="112" t="s">
        <v>49</v>
      </c>
      <c r="L30" s="112" t="s">
        <v>50</v>
      </c>
      <c r="M30" s="112"/>
      <c r="N30" s="112"/>
      <c r="O30" s="113" t="s">
        <v>51</v>
      </c>
      <c r="P30" s="3"/>
    </row>
    <row r="31" spans="1:28" ht="19.5" customHeight="1" x14ac:dyDescent="0.25">
      <c r="A31" s="3"/>
      <c r="B31" s="3"/>
      <c r="C31" s="3"/>
      <c r="D31" s="4"/>
      <c r="G31" s="4"/>
      <c r="H31" s="5"/>
      <c r="I31" s="5"/>
      <c r="J31" s="113"/>
      <c r="K31" s="112"/>
      <c r="L31" s="44" t="s">
        <v>52</v>
      </c>
      <c r="M31" s="44" t="s">
        <v>53</v>
      </c>
      <c r="N31" s="44" t="s">
        <v>54</v>
      </c>
      <c r="O31" s="113"/>
      <c r="P31" s="3"/>
    </row>
    <row r="32" spans="1:28" ht="15" x14ac:dyDescent="0.25">
      <c r="A32" s="3"/>
      <c r="B32" s="3"/>
      <c r="C32" s="3"/>
      <c r="D32" s="4"/>
      <c r="E32" s="3"/>
      <c r="F32" s="4"/>
      <c r="G32" s="4"/>
      <c r="H32" s="5"/>
      <c r="I32" s="5"/>
      <c r="J32" s="40" t="s">
        <v>36</v>
      </c>
      <c r="K32" s="41">
        <v>1.0742</v>
      </c>
      <c r="L32" s="42">
        <v>0.32700000000000001</v>
      </c>
      <c r="M32" s="42">
        <v>0.371</v>
      </c>
      <c r="N32" s="42">
        <v>0.41</v>
      </c>
      <c r="O32" s="45">
        <v>120</v>
      </c>
      <c r="P32" s="3"/>
    </row>
    <row r="33" spans="1:16" ht="15.6" x14ac:dyDescent="0.25">
      <c r="A33" s="3"/>
      <c r="B33" s="3"/>
      <c r="C33" s="3"/>
      <c r="D33" s="4"/>
      <c r="E33" s="46">
        <f>(1.1*POWER(F15,2))/(F18*((F15*F15)/(F16*F16)))</f>
        <v>0.31772138295094116</v>
      </c>
      <c r="F33" s="4"/>
      <c r="G33" s="4"/>
      <c r="H33" s="5"/>
      <c r="I33" s="5"/>
      <c r="J33" s="40" t="s">
        <v>39</v>
      </c>
      <c r="K33" s="41">
        <v>0.53620000000000001</v>
      </c>
      <c r="L33" s="42">
        <v>0.31</v>
      </c>
      <c r="M33" s="42">
        <v>0.34699999999999998</v>
      </c>
      <c r="N33" s="42">
        <v>0.38700000000000001</v>
      </c>
      <c r="O33" s="45">
        <v>195</v>
      </c>
      <c r="P33" s="3"/>
    </row>
    <row r="34" spans="1:16" ht="15" x14ac:dyDescent="0.25">
      <c r="A34" s="3"/>
      <c r="B34" s="3"/>
      <c r="C34" s="3"/>
      <c r="D34" s="3"/>
      <c r="E34" s="3"/>
      <c r="F34" s="4"/>
      <c r="G34" s="4"/>
      <c r="H34" s="5"/>
      <c r="I34" s="5"/>
      <c r="J34" s="40" t="s">
        <v>2</v>
      </c>
      <c r="K34" s="41">
        <v>0.33660000000000001</v>
      </c>
      <c r="L34" s="42">
        <v>0.29499999999999998</v>
      </c>
      <c r="M34" s="42">
        <v>0.33500000000000002</v>
      </c>
      <c r="N34" s="42">
        <v>0.373</v>
      </c>
      <c r="O34" s="45">
        <v>275</v>
      </c>
      <c r="P34" s="3"/>
    </row>
    <row r="35" spans="1:16" ht="15" x14ac:dyDescent="0.25">
      <c r="A35" s="3"/>
      <c r="B35" s="3"/>
      <c r="C35" s="3"/>
      <c r="D35" s="4"/>
      <c r="E35" s="3"/>
      <c r="F35" s="4"/>
      <c r="G35" s="4"/>
      <c r="H35" s="5"/>
      <c r="I35" s="5"/>
      <c r="J35" s="40">
        <v>266.8</v>
      </c>
      <c r="K35" s="41">
        <v>0.214</v>
      </c>
      <c r="L35" s="42" t="s">
        <v>55</v>
      </c>
      <c r="M35" s="42">
        <v>0.318</v>
      </c>
      <c r="N35" s="42">
        <v>0.35499999999999998</v>
      </c>
      <c r="O35" s="45">
        <v>345</v>
      </c>
      <c r="P35" s="3"/>
    </row>
    <row r="36" spans="1:16" ht="18" x14ac:dyDescent="0.4">
      <c r="A36" s="3"/>
      <c r="B36" s="3"/>
      <c r="C36" s="3"/>
      <c r="D36" s="47" t="s">
        <v>56</v>
      </c>
      <c r="E36" s="46">
        <f>0.995*E33</f>
        <v>0.31613277603618645</v>
      </c>
      <c r="F36" s="4"/>
      <c r="G36" s="4"/>
      <c r="H36" s="5"/>
      <c r="I36" s="5"/>
      <c r="J36" s="40">
        <v>477</v>
      </c>
      <c r="K36" s="41">
        <v>0.11940000000000001</v>
      </c>
      <c r="L36" s="42" t="s">
        <v>55</v>
      </c>
      <c r="M36" s="42">
        <v>0.3</v>
      </c>
      <c r="N36" s="42">
        <v>0.33700000000000002</v>
      </c>
      <c r="O36" s="45">
        <v>540</v>
      </c>
      <c r="P36" s="3"/>
    </row>
    <row r="37" spans="1:16" ht="18" x14ac:dyDescent="0.4">
      <c r="A37" s="3"/>
      <c r="B37" s="3"/>
      <c r="C37" s="3"/>
      <c r="D37" s="48" t="s">
        <v>57</v>
      </c>
      <c r="E37" s="46">
        <f>0.1*E36</f>
        <v>3.1613277603618643E-2</v>
      </c>
      <c r="F37" s="4"/>
      <c r="G37" s="4"/>
      <c r="H37" s="5"/>
      <c r="I37" s="5"/>
      <c r="J37" s="4"/>
      <c r="K37" s="4"/>
      <c r="L37" s="3"/>
      <c r="M37" s="3"/>
      <c r="N37" s="3"/>
      <c r="O37" s="3"/>
      <c r="P37" s="3"/>
    </row>
    <row r="38" spans="1:16" s="53" customFormat="1" ht="15.75" customHeight="1" x14ac:dyDescent="0.4">
      <c r="A38" s="3"/>
      <c r="B38" s="3"/>
      <c r="C38" s="3"/>
      <c r="D38" s="21"/>
      <c r="E38" s="49"/>
      <c r="F38" s="50" t="s">
        <v>58</v>
      </c>
      <c r="G38" s="46">
        <f>E37</f>
        <v>3.1613277603618643E-2</v>
      </c>
      <c r="H38" s="51" t="s">
        <v>59</v>
      </c>
      <c r="I38" s="52" t="s">
        <v>60</v>
      </c>
      <c r="J38" s="46">
        <f>E36</f>
        <v>0.31613277603618645</v>
      </c>
      <c r="K38" s="51"/>
      <c r="M38" s="54"/>
      <c r="N38" s="54"/>
      <c r="O38" s="54"/>
      <c r="P38" s="54"/>
    </row>
    <row r="39" spans="1:16" s="53" customFormat="1" ht="10.5" customHeight="1" x14ac:dyDescent="0.25">
      <c r="A39" s="3"/>
      <c r="B39" s="3"/>
      <c r="C39" s="3"/>
      <c r="D39" s="3"/>
      <c r="E39" s="3"/>
      <c r="F39" s="51"/>
      <c r="G39" s="51"/>
      <c r="H39" s="55"/>
      <c r="I39" s="55"/>
      <c r="J39" s="56"/>
      <c r="K39" s="56"/>
      <c r="L39" s="54"/>
      <c r="M39" s="54"/>
      <c r="N39" s="54"/>
      <c r="O39" s="54"/>
      <c r="P39" s="54"/>
    </row>
    <row r="40" spans="1:16" s="53" customFormat="1" ht="17.25" customHeight="1" x14ac:dyDescent="0.25">
      <c r="A40" s="3"/>
      <c r="B40" s="3" t="s">
        <v>61</v>
      </c>
      <c r="C40" s="57"/>
      <c r="D40" s="3"/>
      <c r="E40" s="3"/>
      <c r="F40" s="56"/>
      <c r="G40" s="51"/>
      <c r="H40" s="55"/>
      <c r="I40" s="55"/>
      <c r="J40" s="56"/>
      <c r="K40" s="56"/>
      <c r="L40" s="54"/>
      <c r="M40" s="54"/>
      <c r="N40" s="54"/>
      <c r="O40" s="54"/>
      <c r="P40" s="54"/>
    </row>
    <row r="41" spans="1:16" s="62" customFormat="1" ht="15.75" customHeight="1" x14ac:dyDescent="0.3">
      <c r="A41" s="58"/>
      <c r="B41" s="58"/>
      <c r="C41" s="59"/>
      <c r="D41" s="60"/>
      <c r="E41" s="58"/>
      <c r="F41" s="60"/>
      <c r="G41" s="60"/>
      <c r="H41" s="61"/>
      <c r="I41" s="61"/>
      <c r="J41" s="60"/>
      <c r="K41" s="60"/>
      <c r="L41" s="58"/>
      <c r="M41" s="58"/>
      <c r="N41" s="58"/>
      <c r="O41" s="58"/>
      <c r="P41" s="58"/>
    </row>
    <row r="42" spans="1:16" s="62" customFormat="1" ht="18" customHeight="1" x14ac:dyDescent="0.25">
      <c r="A42" s="3"/>
      <c r="B42" s="3"/>
      <c r="C42" s="3"/>
      <c r="D42" s="60"/>
      <c r="E42" s="58"/>
      <c r="F42" s="46">
        <f>(F19*F16*F16)/(100*F14)</f>
        <v>2.3429217438956198</v>
      </c>
      <c r="G42" s="60"/>
      <c r="H42" s="61"/>
      <c r="I42" s="61"/>
      <c r="J42" s="60"/>
      <c r="K42" s="60"/>
      <c r="L42" s="58"/>
      <c r="M42" s="58"/>
      <c r="N42" s="58"/>
      <c r="O42" s="58"/>
      <c r="P42" s="58"/>
    </row>
    <row r="43" spans="1:16" s="62" customFormat="1" ht="17.25" customHeight="1" x14ac:dyDescent="0.3">
      <c r="A43" s="58"/>
      <c r="B43" s="58"/>
      <c r="C43" s="59"/>
      <c r="D43" s="60"/>
      <c r="E43" s="58"/>
      <c r="F43" s="63"/>
      <c r="G43" s="60"/>
      <c r="H43" s="61"/>
      <c r="I43" s="61"/>
      <c r="J43" s="60"/>
      <c r="K43" s="60"/>
      <c r="L43" s="58"/>
      <c r="M43" s="58"/>
      <c r="N43" s="58"/>
      <c r="O43" s="58"/>
      <c r="P43" s="58"/>
    </row>
    <row r="44" spans="1:16" s="62" customFormat="1" ht="17.25" customHeight="1" x14ac:dyDescent="0.3">
      <c r="A44" s="58"/>
      <c r="B44" s="58"/>
      <c r="C44" s="59"/>
      <c r="D44" s="60"/>
      <c r="E44" s="58"/>
      <c r="F44" s="63"/>
      <c r="G44" s="60"/>
      <c r="H44" s="61"/>
      <c r="I44" s="61"/>
      <c r="J44" s="60"/>
      <c r="K44" s="60"/>
      <c r="L44" s="58"/>
      <c r="M44" s="58"/>
      <c r="N44" s="58"/>
      <c r="O44" s="58"/>
      <c r="P44" s="58"/>
    </row>
    <row r="45" spans="1:16" s="62" customFormat="1" ht="17.25" customHeight="1" x14ac:dyDescent="0.3">
      <c r="A45" s="58"/>
      <c r="B45" s="58"/>
      <c r="C45" s="59"/>
      <c r="D45" s="60"/>
      <c r="E45" s="58"/>
      <c r="F45" s="63"/>
      <c r="G45" s="60"/>
      <c r="H45" s="61"/>
      <c r="I45" s="61"/>
      <c r="J45" s="60"/>
      <c r="K45" s="60"/>
      <c r="L45" s="58"/>
      <c r="M45" s="58"/>
      <c r="N45" s="58"/>
      <c r="O45" s="58"/>
      <c r="P45" s="58"/>
    </row>
    <row r="46" spans="1:16" s="62" customFormat="1" ht="18.75" customHeight="1" x14ac:dyDescent="0.25">
      <c r="A46" s="3"/>
      <c r="B46" s="3"/>
      <c r="C46" s="3"/>
      <c r="D46" s="60"/>
      <c r="E46" s="58"/>
      <c r="F46" s="46">
        <f>(F20*F16*F16)/(100*F14)</f>
        <v>0.15164542031686859</v>
      </c>
      <c r="G46" s="60"/>
      <c r="H46" s="61"/>
      <c r="I46" s="61"/>
      <c r="J46" s="60"/>
      <c r="K46" s="60"/>
      <c r="L46" s="58"/>
      <c r="M46" s="58"/>
      <c r="N46" s="58"/>
      <c r="O46" s="58"/>
      <c r="P46" s="58"/>
    </row>
    <row r="47" spans="1:16" s="62" customFormat="1" ht="21.75" customHeight="1" x14ac:dyDescent="0.3">
      <c r="A47" s="58"/>
      <c r="B47" s="58"/>
      <c r="C47" s="59"/>
      <c r="D47" s="60"/>
      <c r="E47" s="58"/>
      <c r="F47" s="63"/>
      <c r="G47" s="60"/>
      <c r="H47" s="61"/>
      <c r="I47" s="61"/>
      <c r="J47" s="60"/>
      <c r="K47" s="60"/>
      <c r="L47" s="58"/>
      <c r="M47" s="58"/>
      <c r="N47" s="58"/>
      <c r="O47" s="58"/>
      <c r="P47" s="58"/>
    </row>
    <row r="48" spans="1:16" s="62" customFormat="1" ht="21.75" customHeight="1" x14ac:dyDescent="0.25">
      <c r="A48" s="58"/>
      <c r="B48" s="58"/>
      <c r="C48" s="3"/>
      <c r="D48" s="60"/>
      <c r="E48" s="58"/>
      <c r="F48" s="63"/>
      <c r="G48" s="60"/>
      <c r="H48" s="61"/>
      <c r="I48" s="61"/>
      <c r="J48" s="60"/>
      <c r="K48" s="60"/>
      <c r="L48" s="58"/>
      <c r="M48" s="58"/>
      <c r="N48" s="58"/>
      <c r="O48" s="58"/>
      <c r="P48" s="58"/>
    </row>
    <row r="49" spans="1:16" s="62" customFormat="1" ht="21.75" customHeight="1" x14ac:dyDescent="0.25">
      <c r="A49" s="58"/>
      <c r="B49" s="58"/>
      <c r="C49" s="3"/>
      <c r="D49" s="60"/>
      <c r="E49" s="58"/>
      <c r="F49" s="46">
        <f>SQRT(ABS((F42*F42)-(F46*F46)))</f>
        <v>2.3380089744301267</v>
      </c>
      <c r="G49" s="60"/>
      <c r="H49" s="61"/>
      <c r="I49" s="61"/>
      <c r="J49" s="60"/>
      <c r="K49" s="60"/>
      <c r="L49" s="58"/>
      <c r="M49" s="58"/>
      <c r="N49" s="58"/>
      <c r="O49" s="58"/>
      <c r="P49" s="58"/>
    </row>
    <row r="50" spans="1:16" s="62" customFormat="1" ht="19.5" customHeight="1" x14ac:dyDescent="0.3">
      <c r="A50" s="58"/>
      <c r="B50" s="58"/>
      <c r="C50" s="59"/>
      <c r="D50" s="60"/>
      <c r="E50" s="58"/>
      <c r="F50" s="64" t="s">
        <v>62</v>
      </c>
      <c r="G50" s="46">
        <f>F46</f>
        <v>0.15164542031686859</v>
      </c>
      <c r="H50" s="60" t="s">
        <v>59</v>
      </c>
      <c r="I50" s="60" t="s">
        <v>60</v>
      </c>
      <c r="J50" s="46">
        <f>F42</f>
        <v>2.3429217438956198</v>
      </c>
      <c r="M50" s="58"/>
      <c r="N50" s="58"/>
      <c r="O50" s="58"/>
      <c r="P50" s="58"/>
    </row>
    <row r="51" spans="1:16" s="62" customFormat="1" ht="15" customHeight="1" x14ac:dyDescent="0.3">
      <c r="A51" s="58"/>
      <c r="B51" s="58"/>
      <c r="C51" s="65" t="s">
        <v>63</v>
      </c>
      <c r="D51" s="60"/>
      <c r="E51" s="58"/>
      <c r="F51" s="60"/>
      <c r="G51" s="60"/>
      <c r="H51" s="61"/>
      <c r="I51" s="61"/>
      <c r="J51" s="60"/>
      <c r="K51" s="60"/>
      <c r="L51" s="58"/>
      <c r="M51" s="58"/>
      <c r="N51" s="58"/>
      <c r="O51" s="58"/>
      <c r="P51" s="58"/>
    </row>
    <row r="52" spans="1:16" s="62" customFormat="1" ht="9.75" customHeight="1" x14ac:dyDescent="0.3">
      <c r="A52" s="58"/>
      <c r="B52" s="58"/>
      <c r="C52" s="59"/>
      <c r="D52" s="60"/>
      <c r="E52" s="58"/>
      <c r="F52" s="60"/>
      <c r="G52" s="60"/>
      <c r="H52" s="61"/>
      <c r="I52" s="61"/>
      <c r="J52" s="60"/>
      <c r="K52" s="60"/>
      <c r="L52" s="58"/>
      <c r="M52" s="58"/>
      <c r="N52" s="58"/>
      <c r="O52" s="58"/>
      <c r="P52" s="58"/>
    </row>
    <row r="53" spans="1:16" ht="18.75" customHeight="1" x14ac:dyDescent="0.25">
      <c r="A53" s="3"/>
      <c r="B53" s="3"/>
      <c r="C53" s="3"/>
      <c r="D53" s="60"/>
      <c r="E53" s="58"/>
      <c r="F53" s="46">
        <f>(F26*F25*F25)/(F23/10)</f>
        <v>9.6000000000000016E-2</v>
      </c>
      <c r="G53" s="4"/>
      <c r="H53" s="5"/>
      <c r="I53" s="5"/>
      <c r="J53" s="4"/>
      <c r="K53" s="4"/>
      <c r="L53" s="46"/>
      <c r="M53" s="3"/>
      <c r="N53" s="3"/>
      <c r="O53" s="3"/>
      <c r="P53" s="3"/>
    </row>
    <row r="54" spans="1:16" s="62" customFormat="1" ht="18.75" customHeight="1" x14ac:dyDescent="0.25">
      <c r="A54" s="3"/>
      <c r="B54" s="3"/>
      <c r="C54" s="59"/>
      <c r="D54" s="60"/>
      <c r="E54" s="58"/>
      <c r="F54" s="60"/>
      <c r="G54" s="60"/>
      <c r="H54" s="61"/>
      <c r="I54" s="61"/>
      <c r="J54" s="60"/>
      <c r="K54" s="60"/>
      <c r="L54" s="58"/>
      <c r="M54" s="58"/>
      <c r="N54" s="58"/>
      <c r="O54" s="58"/>
      <c r="P54" s="58"/>
    </row>
    <row r="55" spans="1:16" s="62" customFormat="1" ht="12" customHeight="1" x14ac:dyDescent="0.25">
      <c r="A55" s="58"/>
      <c r="B55" s="58"/>
      <c r="C55" s="59"/>
      <c r="D55" s="3"/>
      <c r="E55" s="58"/>
      <c r="F55" s="60"/>
      <c r="G55" s="60"/>
      <c r="H55" s="61"/>
      <c r="I55" s="61"/>
      <c r="J55" s="60"/>
      <c r="K55" s="60"/>
      <c r="L55" s="58"/>
      <c r="M55" s="58"/>
      <c r="N55" s="58"/>
      <c r="O55" s="58"/>
      <c r="P55" s="58"/>
    </row>
    <row r="56" spans="1:16" s="62" customFormat="1" ht="12" customHeight="1" x14ac:dyDescent="0.25">
      <c r="A56" s="58"/>
      <c r="B56" s="58"/>
      <c r="C56" s="59"/>
      <c r="D56" s="3"/>
      <c r="E56" s="58"/>
      <c r="F56" s="60"/>
      <c r="G56" s="60"/>
      <c r="H56" s="61"/>
      <c r="I56" s="61"/>
      <c r="J56" s="60"/>
      <c r="K56" s="60"/>
      <c r="M56" s="58"/>
      <c r="N56" s="58"/>
      <c r="O56" s="58"/>
      <c r="P56" s="58"/>
    </row>
    <row r="57" spans="1:16" s="62" customFormat="1" ht="16.8" customHeight="1" x14ac:dyDescent="0.25">
      <c r="A57" s="3"/>
      <c r="B57" s="3"/>
      <c r="C57" s="58"/>
      <c r="D57" s="60"/>
      <c r="E57" s="58"/>
      <c r="F57" s="66">
        <f>((F27)*F25*F25)/(F23*F23/1000)</f>
        <v>0.19519999999999998</v>
      </c>
      <c r="G57" s="60"/>
      <c r="H57" s="61"/>
      <c r="I57" s="61"/>
      <c r="J57" s="60"/>
      <c r="K57" s="60"/>
      <c r="L57" s="66"/>
      <c r="M57" s="58"/>
      <c r="N57" s="58"/>
      <c r="O57" s="58"/>
      <c r="P57" s="58"/>
    </row>
    <row r="58" spans="1:16" ht="15" x14ac:dyDescent="0.25">
      <c r="A58" s="3"/>
      <c r="B58" s="3"/>
      <c r="C58" s="3"/>
      <c r="D58" s="4"/>
      <c r="E58" s="3"/>
      <c r="F58" s="4"/>
      <c r="G58" s="4"/>
      <c r="H58" s="5"/>
      <c r="I58" s="5"/>
      <c r="J58" s="4"/>
      <c r="K58" s="4"/>
      <c r="L58" s="3"/>
      <c r="M58" s="3"/>
      <c r="N58" s="3"/>
      <c r="O58" s="3"/>
      <c r="P58" s="3"/>
    </row>
    <row r="59" spans="1:16" ht="15" x14ac:dyDescent="0.25">
      <c r="A59" s="3"/>
      <c r="B59" s="3"/>
      <c r="C59" s="3"/>
      <c r="D59" s="60"/>
      <c r="E59" s="58"/>
      <c r="F59" s="4"/>
      <c r="G59" s="4"/>
      <c r="H59" s="5"/>
      <c r="I59" s="5"/>
      <c r="J59" s="4"/>
      <c r="K59" s="4"/>
      <c r="L59" s="3"/>
      <c r="M59" s="3"/>
      <c r="N59" s="3"/>
      <c r="O59" s="3"/>
      <c r="P59" s="3"/>
    </row>
    <row r="60" spans="1:16" ht="18.75" customHeight="1" x14ac:dyDescent="0.25">
      <c r="A60" s="3"/>
      <c r="B60" s="3"/>
      <c r="C60" s="3"/>
      <c r="D60" s="60"/>
      <c r="E60" s="58"/>
      <c r="F60" s="46">
        <f>POWER(POWER(F53,2)-POWER(F57,2),1)</f>
        <v>-2.8887039999999989E-2</v>
      </c>
      <c r="H60" s="5"/>
      <c r="I60" s="5"/>
      <c r="J60" s="4"/>
      <c r="K60" s="4"/>
      <c r="L60" s="46"/>
      <c r="M60" s="3"/>
      <c r="N60" s="3"/>
      <c r="O60" s="3"/>
      <c r="P60" s="3"/>
    </row>
    <row r="61" spans="1:16" s="71" customFormat="1" ht="18.75" customHeight="1" x14ac:dyDescent="0.25">
      <c r="A61" s="67"/>
      <c r="B61" s="67"/>
      <c r="C61" s="67"/>
      <c r="D61" s="68"/>
      <c r="E61" s="67"/>
      <c r="F61" s="69"/>
      <c r="G61" s="46"/>
      <c r="H61" s="70"/>
      <c r="I61" s="70"/>
      <c r="J61" s="46"/>
      <c r="K61" s="68"/>
      <c r="L61" s="67"/>
      <c r="M61" s="67"/>
      <c r="N61" s="67"/>
      <c r="O61" s="67"/>
      <c r="P61" s="67"/>
    </row>
    <row r="62" spans="1:16" s="71" customFormat="1" ht="20.25" customHeight="1" x14ac:dyDescent="0.4">
      <c r="A62" s="67"/>
      <c r="B62" s="67"/>
      <c r="C62" s="67"/>
      <c r="D62" s="69" t="s">
        <v>64</v>
      </c>
      <c r="E62" s="66">
        <f>F57</f>
        <v>0.19519999999999998</v>
      </c>
      <c r="F62" s="68" t="s">
        <v>59</v>
      </c>
      <c r="G62" s="68" t="s">
        <v>60</v>
      </c>
      <c r="H62" s="46">
        <f>F60</f>
        <v>-2.8887039999999989E-2</v>
      </c>
      <c r="J62" s="69"/>
      <c r="K62" s="66"/>
      <c r="L62" s="68"/>
      <c r="M62" s="68"/>
      <c r="N62" s="46"/>
      <c r="O62" s="67"/>
      <c r="P62" s="67"/>
    </row>
    <row r="63" spans="1:16" ht="12.75" customHeight="1" x14ac:dyDescent="0.25">
      <c r="A63" s="3"/>
      <c r="B63" s="3"/>
      <c r="C63" s="3"/>
      <c r="D63" s="4"/>
      <c r="E63" s="4"/>
      <c r="F63" s="5"/>
      <c r="G63" s="5"/>
      <c r="H63" s="4"/>
      <c r="K63" s="4"/>
      <c r="L63" s="3"/>
      <c r="M63" s="3"/>
      <c r="N63" s="3"/>
      <c r="O63" s="3"/>
      <c r="P63" s="3"/>
    </row>
    <row r="64" spans="1:16" s="62" customFormat="1" ht="16.5" customHeight="1" x14ac:dyDescent="0.3">
      <c r="A64" s="58"/>
      <c r="B64" s="58"/>
      <c r="C64" s="65" t="s">
        <v>65</v>
      </c>
      <c r="D64" s="60"/>
      <c r="E64" s="58"/>
      <c r="F64" s="60"/>
      <c r="G64" s="60"/>
      <c r="H64" s="61"/>
      <c r="I64" s="61"/>
      <c r="J64" s="60"/>
      <c r="K64" s="60"/>
      <c r="L64" s="58"/>
      <c r="M64" s="58"/>
      <c r="N64" s="58"/>
      <c r="O64" s="58"/>
      <c r="P64" s="58"/>
    </row>
    <row r="65" spans="1:16" s="62" customFormat="1" ht="18.75" customHeight="1" x14ac:dyDescent="0.3">
      <c r="A65" s="58"/>
      <c r="B65" s="58"/>
      <c r="C65" s="65" t="s">
        <v>66</v>
      </c>
      <c r="D65" s="60"/>
      <c r="E65" s="59">
        <f>D6</f>
        <v>266.8</v>
      </c>
      <c r="F65" s="60"/>
      <c r="G65" s="60"/>
      <c r="H65" s="61"/>
      <c r="I65" s="61"/>
      <c r="J65" s="60"/>
      <c r="K65" s="60"/>
      <c r="L65" s="58"/>
      <c r="M65" s="58"/>
      <c r="N65" s="58"/>
      <c r="O65" s="58"/>
      <c r="P65" s="58"/>
    </row>
    <row r="66" spans="1:16" s="62" customFormat="1" ht="21" customHeight="1" x14ac:dyDescent="0.4">
      <c r="A66" s="3"/>
      <c r="B66" s="3"/>
      <c r="C66" s="58"/>
      <c r="D66" s="58"/>
      <c r="E66" s="64"/>
      <c r="F66" s="64"/>
      <c r="G66" s="4" t="s">
        <v>67</v>
      </c>
      <c r="H66" s="4"/>
      <c r="I66" s="4"/>
      <c r="J66" s="72">
        <f>IFERROR(VLOOKUP(E65,Y14:Z26,2,FALSE),0)</f>
        <v>0.214</v>
      </c>
      <c r="K66" s="21" t="s">
        <v>68</v>
      </c>
      <c r="L66" s="72">
        <f>IFERROR(VLOOKUP(E65,$AA$14:$AB$26,2,FALSE),0)</f>
        <v>0.35499999999999998</v>
      </c>
      <c r="M66" s="58"/>
      <c r="N66" s="58"/>
      <c r="O66" s="58"/>
      <c r="P66" s="58"/>
    </row>
    <row r="67" spans="1:16" s="62" customFormat="1" ht="27" customHeight="1" x14ac:dyDescent="0.25">
      <c r="A67" s="3"/>
      <c r="B67" s="3"/>
      <c r="C67" s="3"/>
      <c r="D67" s="60"/>
      <c r="E67" s="58"/>
      <c r="F67" s="60"/>
      <c r="G67" s="46">
        <f>J66*D10/1000</f>
        <v>0.64200000000000002</v>
      </c>
      <c r="H67" s="60" t="s">
        <v>59</v>
      </c>
      <c r="I67" s="60" t="s">
        <v>60</v>
      </c>
      <c r="J67" s="46">
        <f>(D10/1000)*L66</f>
        <v>1.0649999999999999</v>
      </c>
      <c r="M67" s="58"/>
      <c r="N67" s="58"/>
      <c r="O67" s="58"/>
      <c r="P67" s="58"/>
    </row>
    <row r="68" spans="1:16" s="62" customFormat="1" ht="15" customHeight="1" x14ac:dyDescent="0.25">
      <c r="A68" s="3"/>
      <c r="B68" s="3"/>
      <c r="C68" s="3"/>
      <c r="D68" s="60"/>
      <c r="E68" s="58"/>
      <c r="F68" s="60"/>
      <c r="G68" s="46"/>
      <c r="H68" s="60"/>
      <c r="I68" s="60"/>
      <c r="J68" s="46"/>
      <c r="M68" s="58"/>
      <c r="N68" s="58"/>
      <c r="O68" s="58"/>
      <c r="P68" s="58"/>
    </row>
    <row r="69" spans="1:16" s="62" customFormat="1" ht="27" customHeight="1" x14ac:dyDescent="0.3">
      <c r="A69" s="3"/>
      <c r="B69" s="3"/>
      <c r="C69" s="65" t="s">
        <v>69</v>
      </c>
      <c r="D69" s="60"/>
      <c r="E69" s="59" t="str">
        <f>F6</f>
        <v>477 MCM</v>
      </c>
      <c r="F69" s="60"/>
      <c r="G69" s="60"/>
      <c r="H69" s="61"/>
      <c r="I69" s="61"/>
      <c r="J69" s="60"/>
      <c r="K69" s="60"/>
      <c r="L69" s="58"/>
      <c r="M69" s="58"/>
      <c r="N69" s="58"/>
      <c r="O69" s="58"/>
      <c r="P69" s="58"/>
    </row>
    <row r="70" spans="1:16" s="62" customFormat="1" ht="27" customHeight="1" x14ac:dyDescent="0.4">
      <c r="A70" s="3"/>
      <c r="B70" s="3"/>
      <c r="C70" s="58"/>
      <c r="D70" s="58"/>
      <c r="E70" s="64"/>
      <c r="F70" s="64"/>
      <c r="G70" s="4" t="s">
        <v>70</v>
      </c>
      <c r="H70" s="4"/>
      <c r="I70" s="4"/>
      <c r="J70" s="72">
        <f>IFERROR(VLOOKUP(E69,Y14:Z26,2,FALSE),0)</f>
        <v>0.11940000000000001</v>
      </c>
      <c r="K70" s="21" t="s">
        <v>71</v>
      </c>
      <c r="L70" s="72">
        <f>IFERROR(VLOOKUP(E69,$AA$14:$AB$26,2,FALSE),0)</f>
        <v>0.33700000000000002</v>
      </c>
      <c r="M70" s="58"/>
      <c r="N70" s="58"/>
      <c r="O70" s="58"/>
      <c r="P70" s="58"/>
    </row>
    <row r="71" spans="1:16" s="62" customFormat="1" ht="27" customHeight="1" x14ac:dyDescent="0.25">
      <c r="A71" s="3"/>
      <c r="B71" s="3"/>
      <c r="C71" s="3"/>
      <c r="D71" s="60"/>
      <c r="E71" s="58"/>
      <c r="F71" s="60"/>
      <c r="G71" s="46">
        <f>J70*F10/1000</f>
        <v>2.8894799999999998</v>
      </c>
      <c r="H71" s="60" t="s">
        <v>59</v>
      </c>
      <c r="I71" s="60" t="s">
        <v>60</v>
      </c>
      <c r="J71" s="46">
        <f>(F10/1000)*L70</f>
        <v>8.1554000000000002</v>
      </c>
      <c r="M71" s="58"/>
      <c r="N71" s="58"/>
      <c r="O71" s="58"/>
      <c r="P71" s="58"/>
    </row>
    <row r="72" spans="1:16" s="62" customFormat="1" ht="27" customHeight="1" x14ac:dyDescent="0.25">
      <c r="A72" s="3"/>
      <c r="B72" s="3"/>
      <c r="C72" s="3"/>
      <c r="D72" s="60"/>
      <c r="E72" s="58"/>
      <c r="F72" s="60"/>
      <c r="G72" s="46"/>
      <c r="H72" s="60"/>
      <c r="I72" s="60"/>
      <c r="J72" s="46"/>
      <c r="M72" s="58"/>
      <c r="N72" s="58"/>
      <c r="O72" s="58"/>
      <c r="P72" s="58"/>
    </row>
    <row r="73" spans="1:16" s="62" customFormat="1" ht="9.75" customHeight="1" x14ac:dyDescent="0.25">
      <c r="A73" s="3"/>
      <c r="B73" s="3"/>
      <c r="C73" s="58"/>
      <c r="D73" s="60"/>
      <c r="E73" s="58"/>
      <c r="F73" s="60"/>
      <c r="G73" s="60"/>
      <c r="H73" s="61"/>
      <c r="I73" s="61"/>
      <c r="J73" s="60"/>
      <c r="K73" s="60"/>
      <c r="L73" s="58"/>
      <c r="M73" s="58"/>
      <c r="N73" s="58"/>
      <c r="O73" s="58"/>
      <c r="P73" s="58"/>
    </row>
    <row r="74" spans="1:16" s="62" customFormat="1" ht="15" customHeight="1" x14ac:dyDescent="0.3">
      <c r="A74" s="59"/>
      <c r="B74" s="59"/>
      <c r="C74" s="65" t="s">
        <v>72</v>
      </c>
      <c r="D74" s="73"/>
      <c r="E74" s="59" t="str">
        <f>I6</f>
        <v>3/0AWG</v>
      </c>
      <c r="F74" s="73"/>
      <c r="G74" s="73"/>
      <c r="H74" s="74"/>
      <c r="I74" s="74"/>
      <c r="J74" s="73"/>
      <c r="K74" s="73"/>
      <c r="L74" s="58"/>
      <c r="M74" s="58"/>
      <c r="N74" s="58"/>
      <c r="O74" s="58"/>
      <c r="P74" s="58"/>
    </row>
    <row r="75" spans="1:16" s="62" customFormat="1" ht="11.25" customHeight="1" x14ac:dyDescent="0.3">
      <c r="A75" s="59"/>
      <c r="B75" s="59"/>
      <c r="C75" s="65"/>
      <c r="D75" s="73"/>
      <c r="E75" s="59"/>
      <c r="F75" s="73"/>
      <c r="G75" s="73"/>
      <c r="H75" s="74"/>
      <c r="I75" s="74"/>
      <c r="J75" s="73"/>
      <c r="K75" s="73"/>
      <c r="L75" s="58"/>
      <c r="M75" s="58"/>
      <c r="N75" s="58"/>
      <c r="O75" s="58"/>
      <c r="P75" s="58"/>
    </row>
    <row r="76" spans="1:16" s="62" customFormat="1" ht="20.25" customHeight="1" x14ac:dyDescent="0.4">
      <c r="A76" s="3"/>
      <c r="B76" s="3"/>
      <c r="C76" s="58"/>
      <c r="D76" s="73"/>
      <c r="E76" s="59"/>
      <c r="F76" s="75"/>
      <c r="G76" s="4" t="s">
        <v>73</v>
      </c>
      <c r="H76" s="4"/>
      <c r="I76" s="4"/>
      <c r="J76" s="72">
        <f>IFERROR(VLOOKUP(E74,Y14:Z26,2,FALSE),0)</f>
        <v>0.33660000000000001</v>
      </c>
      <c r="K76" s="21" t="s">
        <v>74</v>
      </c>
      <c r="L76" s="72">
        <f>IFERROR(VLOOKUP(E74,$AA$14:$AB$26,2,FALSE),0)</f>
        <v>0.373</v>
      </c>
      <c r="M76" s="58"/>
      <c r="N76" s="58"/>
      <c r="O76" s="58"/>
      <c r="P76" s="58"/>
    </row>
    <row r="77" spans="1:16" s="62" customFormat="1" ht="27" customHeight="1" x14ac:dyDescent="0.3">
      <c r="A77" s="59"/>
      <c r="B77" s="59"/>
      <c r="C77" s="58"/>
      <c r="D77" s="73"/>
      <c r="E77" s="59"/>
      <c r="F77" s="73"/>
      <c r="G77" s="46">
        <f>J76*J10/1000</f>
        <v>1.5146999999999999</v>
      </c>
      <c r="H77" s="60" t="s">
        <v>59</v>
      </c>
      <c r="I77" s="60" t="s">
        <v>60</v>
      </c>
      <c r="J77" s="46">
        <f>(J10/1000)*L76</f>
        <v>1.6785000000000001</v>
      </c>
      <c r="M77" s="58"/>
      <c r="N77" s="58"/>
      <c r="O77" s="58"/>
      <c r="P77" s="58"/>
    </row>
    <row r="78" spans="1:16" s="62" customFormat="1" ht="15" customHeight="1" x14ac:dyDescent="0.3">
      <c r="A78" s="59"/>
      <c r="B78" s="59"/>
      <c r="C78" s="58"/>
      <c r="D78" s="73"/>
      <c r="E78" s="59"/>
      <c r="F78" s="75"/>
      <c r="G78" s="73"/>
      <c r="H78" s="74"/>
      <c r="I78" s="74"/>
      <c r="J78" s="73"/>
      <c r="K78" s="73"/>
      <c r="L78" s="58"/>
      <c r="M78" s="58"/>
      <c r="N78" s="58"/>
      <c r="O78" s="58"/>
      <c r="P78" s="58"/>
    </row>
    <row r="79" spans="1:16" s="62" customFormat="1" ht="15.75" customHeight="1" x14ac:dyDescent="0.3">
      <c r="A79" s="58"/>
      <c r="B79" s="58"/>
      <c r="C79" s="65" t="s">
        <v>75</v>
      </c>
      <c r="D79" s="73"/>
      <c r="E79" s="59" t="str">
        <f>L6</f>
        <v>3/0AWG</v>
      </c>
      <c r="F79" s="73"/>
      <c r="G79" s="73"/>
      <c r="H79" s="74"/>
      <c r="I79" s="74"/>
      <c r="J79" s="73"/>
      <c r="K79" s="73"/>
      <c r="L79" s="58"/>
      <c r="M79" s="58"/>
      <c r="N79" s="58"/>
      <c r="O79" s="58"/>
      <c r="P79" s="58"/>
    </row>
    <row r="80" spans="1:16" ht="18.600000000000001" x14ac:dyDescent="0.4">
      <c r="A80" s="3"/>
      <c r="B80" s="3"/>
      <c r="C80" s="3"/>
      <c r="D80" s="4"/>
      <c r="E80" s="3"/>
      <c r="F80" s="4"/>
      <c r="G80" s="4" t="s">
        <v>76</v>
      </c>
      <c r="H80" s="4"/>
      <c r="I80" s="4"/>
      <c r="J80" s="72">
        <f>IFERROR(VLOOKUP(E79,Y14:Z26,2,FALSE),0)</f>
        <v>0.33660000000000001</v>
      </c>
      <c r="K80" s="21" t="s">
        <v>77</v>
      </c>
      <c r="L80" s="72">
        <f>IFERROR(VLOOKUP(E79,$AA$14:$AB$26,2,FALSE),0)</f>
        <v>0.373</v>
      </c>
      <c r="M80" s="5"/>
      <c r="N80" s="4"/>
      <c r="O80" s="3"/>
      <c r="P80" s="3"/>
    </row>
    <row r="81" spans="1:16" s="62" customFormat="1" ht="28.5" customHeight="1" x14ac:dyDescent="0.3">
      <c r="A81" s="58"/>
      <c r="B81" s="58"/>
      <c r="C81" s="59"/>
      <c r="D81" s="60"/>
      <c r="E81" s="58"/>
      <c r="F81" s="60"/>
      <c r="G81" s="46">
        <f>J80*L10/1000</f>
        <v>0.96839819999999999</v>
      </c>
      <c r="H81" s="60" t="s">
        <v>59</v>
      </c>
      <c r="I81" s="60" t="s">
        <v>60</v>
      </c>
      <c r="J81" s="46">
        <f>(L10/1000)*L80</f>
        <v>1.073121</v>
      </c>
      <c r="M81" s="58"/>
      <c r="N81" s="58"/>
      <c r="O81" s="58"/>
      <c r="P81" s="58"/>
    </row>
    <row r="82" spans="1:16" s="62" customFormat="1" ht="15" customHeight="1" x14ac:dyDescent="0.3">
      <c r="A82" s="58"/>
      <c r="B82" s="58"/>
      <c r="C82" s="59"/>
      <c r="D82" s="60"/>
      <c r="E82" s="58"/>
      <c r="F82" s="60"/>
      <c r="G82" s="76"/>
      <c r="H82" s="60"/>
      <c r="I82" s="60"/>
      <c r="J82" s="76"/>
      <c r="M82" s="58"/>
      <c r="N82" s="58"/>
      <c r="O82" s="58"/>
      <c r="P82" s="58"/>
    </row>
    <row r="83" spans="1:16" s="62" customFormat="1" ht="15" customHeight="1" x14ac:dyDescent="0.3">
      <c r="A83" s="58"/>
      <c r="B83" s="58"/>
      <c r="C83" s="59"/>
      <c r="D83" s="60"/>
      <c r="E83" s="58"/>
      <c r="F83" s="60"/>
      <c r="G83" s="76"/>
      <c r="H83" s="60"/>
      <c r="I83" s="60"/>
      <c r="J83" s="76"/>
      <c r="M83" s="58"/>
      <c r="N83" s="58"/>
      <c r="O83" s="58"/>
      <c r="P83" s="58"/>
    </row>
    <row r="84" spans="1:16" ht="15" x14ac:dyDescent="0.25">
      <c r="A84" s="3"/>
      <c r="B84" s="3"/>
      <c r="C84" s="3"/>
      <c r="D84" s="4"/>
      <c r="E84" s="3"/>
      <c r="H84" s="5"/>
      <c r="I84" s="5"/>
      <c r="J84" s="4"/>
      <c r="K84" s="4"/>
      <c r="L84" s="3"/>
      <c r="M84" s="3"/>
      <c r="N84" s="3"/>
      <c r="O84" s="3"/>
      <c r="P84" s="3"/>
    </row>
    <row r="85" spans="1:16" ht="15" x14ac:dyDescent="0.25">
      <c r="A85" s="3"/>
      <c r="B85" s="3"/>
      <c r="C85" s="3"/>
      <c r="D85" s="4"/>
      <c r="E85" s="3"/>
      <c r="F85" s="4"/>
      <c r="G85" s="4"/>
      <c r="H85" s="5"/>
      <c r="I85" s="5"/>
      <c r="J85" s="4"/>
      <c r="K85" s="4"/>
      <c r="L85" s="3"/>
      <c r="M85" s="3"/>
      <c r="N85" s="3"/>
      <c r="O85" s="3"/>
      <c r="P85" s="3"/>
    </row>
    <row r="86" spans="1:16" s="62" customFormat="1" ht="22.5" customHeight="1" x14ac:dyDescent="0.3">
      <c r="B86" s="58" t="s">
        <v>78</v>
      </c>
      <c r="C86" s="59"/>
      <c r="D86" s="60"/>
      <c r="E86" s="58"/>
      <c r="F86" s="58" t="s">
        <v>79</v>
      </c>
      <c r="G86" s="46">
        <f>SUM(,G81,G77,G71,G67,E62,G50,G38+K62)</f>
        <v>6.3930368979204868</v>
      </c>
      <c r="H86" s="60" t="s">
        <v>59</v>
      </c>
      <c r="I86" s="60" t="s">
        <v>60</v>
      </c>
      <c r="J86" s="46">
        <f>SUM(J81,J77,J71,J67,H62,J50,J38,N62)</f>
        <v>14.602188479931804</v>
      </c>
      <c r="M86" s="58"/>
      <c r="N86" s="58"/>
      <c r="O86" s="58"/>
      <c r="P86" s="58"/>
    </row>
    <row r="87" spans="1:16" s="62" customFormat="1" ht="21.75" customHeight="1" x14ac:dyDescent="0.25">
      <c r="A87" s="58"/>
      <c r="B87" s="58"/>
      <c r="C87" s="77"/>
      <c r="D87" s="78"/>
      <c r="E87" s="79"/>
      <c r="F87" s="80"/>
      <c r="G87" s="78"/>
      <c r="H87" s="61"/>
      <c r="I87" s="61"/>
      <c r="J87" s="60"/>
      <c r="K87" s="60"/>
      <c r="L87" s="58"/>
      <c r="M87" s="58"/>
      <c r="N87" s="58"/>
      <c r="O87" s="58"/>
      <c r="P87" s="58"/>
    </row>
    <row r="88" spans="1:16" s="62" customFormat="1" ht="16.5" customHeight="1" x14ac:dyDescent="0.3">
      <c r="A88" s="79"/>
      <c r="B88" s="79" t="s">
        <v>80</v>
      </c>
      <c r="C88" s="46">
        <f>SQRT((G86*G86)+(J86*J86))</f>
        <v>15.940352228907173</v>
      </c>
      <c r="D88" s="78"/>
      <c r="E88" s="58"/>
      <c r="F88" s="58"/>
      <c r="G88" s="81"/>
      <c r="H88" s="61"/>
      <c r="I88" s="61"/>
      <c r="J88" s="60"/>
      <c r="K88" s="60"/>
      <c r="L88" s="58"/>
      <c r="M88" s="58"/>
      <c r="N88" s="58"/>
      <c r="O88" s="58"/>
      <c r="P88" s="58"/>
    </row>
    <row r="89" spans="1:16" s="62" customFormat="1" ht="13.5" customHeight="1" x14ac:dyDescent="0.3">
      <c r="A89" s="58"/>
      <c r="B89" s="58"/>
      <c r="C89" s="59"/>
      <c r="D89" s="78"/>
      <c r="E89" s="64" t="s">
        <v>81</v>
      </c>
      <c r="F89" s="82">
        <f>F29</f>
        <v>1.1000000000000001</v>
      </c>
      <c r="G89" s="78"/>
      <c r="H89" s="61"/>
      <c r="I89" s="61"/>
      <c r="J89" s="60"/>
      <c r="K89" s="60"/>
      <c r="L89" s="58"/>
      <c r="M89" s="58"/>
      <c r="N89" s="58"/>
      <c r="O89" s="58"/>
      <c r="P89" s="58"/>
    </row>
    <row r="90" spans="1:16" s="62" customFormat="1" ht="23.25" customHeight="1" x14ac:dyDescent="0.25">
      <c r="A90" s="58"/>
      <c r="B90" s="58"/>
      <c r="C90" s="3"/>
      <c r="D90" s="83">
        <f>(1.1*F24)/(SQRT(3)*C88)</f>
        <v>1.314764847766493</v>
      </c>
      <c r="E90" s="58" t="s">
        <v>28</v>
      </c>
      <c r="F90" s="60"/>
      <c r="G90" s="60"/>
      <c r="H90" s="61"/>
      <c r="I90" s="61"/>
      <c r="J90" s="60"/>
      <c r="K90" s="60"/>
      <c r="L90" s="58"/>
      <c r="M90" s="58"/>
      <c r="N90" s="58"/>
      <c r="O90" s="58"/>
      <c r="P90" s="58"/>
    </row>
    <row r="91" spans="1:16" s="62" customFormat="1" ht="24" customHeight="1" x14ac:dyDescent="0.3">
      <c r="A91" s="58"/>
      <c r="B91" s="58"/>
      <c r="C91" s="59"/>
      <c r="D91" s="58"/>
      <c r="E91" s="58"/>
      <c r="F91" s="60"/>
      <c r="G91" s="60"/>
      <c r="H91" s="61"/>
      <c r="I91" s="61"/>
      <c r="J91" s="60"/>
      <c r="K91" s="60"/>
      <c r="L91" s="58"/>
      <c r="M91" s="58"/>
      <c r="N91" s="58"/>
      <c r="O91" s="58"/>
      <c r="P91" s="58"/>
    </row>
    <row r="92" spans="1:16" s="62" customFormat="1" ht="15" x14ac:dyDescent="0.3">
      <c r="B92" s="58"/>
      <c r="C92" s="58" t="s">
        <v>82</v>
      </c>
      <c r="D92" s="60"/>
      <c r="E92" s="58"/>
      <c r="F92" s="60"/>
      <c r="G92" s="60"/>
      <c r="H92" s="61"/>
      <c r="I92" s="61"/>
      <c r="J92" s="60"/>
      <c r="K92" s="60"/>
      <c r="L92" s="58"/>
      <c r="M92" s="58"/>
      <c r="N92" s="58"/>
      <c r="O92" s="58"/>
      <c r="P92" s="58"/>
    </row>
    <row r="93" spans="1:16" s="62" customFormat="1" ht="18.600000000000001" x14ac:dyDescent="0.3">
      <c r="B93" s="58"/>
      <c r="C93" s="58" t="s">
        <v>83</v>
      </c>
      <c r="D93" s="60"/>
      <c r="E93" s="58"/>
      <c r="F93" s="60"/>
      <c r="G93" s="46">
        <f>G86/J86</f>
        <v>0.4378136131242667</v>
      </c>
      <c r="H93" s="61"/>
      <c r="I93" s="61"/>
      <c r="J93" s="60"/>
      <c r="K93" s="60"/>
      <c r="L93" s="58"/>
      <c r="M93" s="58"/>
      <c r="N93" s="58"/>
      <c r="O93" s="58"/>
      <c r="P93" s="58"/>
    </row>
    <row r="94" spans="1:16" s="62" customFormat="1" ht="15" x14ac:dyDescent="0.3">
      <c r="A94" s="58"/>
      <c r="B94" s="58"/>
      <c r="C94" s="59" t="s">
        <v>84</v>
      </c>
      <c r="D94" s="60"/>
      <c r="E94" s="58"/>
      <c r="F94" s="60"/>
      <c r="G94" s="60"/>
      <c r="H94" s="61"/>
      <c r="I94" s="61"/>
      <c r="J94" s="60"/>
      <c r="K94" s="60"/>
      <c r="L94" s="58"/>
      <c r="M94" s="58"/>
      <c r="N94" s="58"/>
      <c r="O94" s="58"/>
      <c r="P94" s="58"/>
    </row>
    <row r="95" spans="1:16" s="62" customFormat="1" ht="10.5" customHeight="1" x14ac:dyDescent="0.3">
      <c r="A95" s="58"/>
      <c r="B95" s="58"/>
      <c r="C95" s="59"/>
      <c r="D95" s="60"/>
      <c r="E95" s="58"/>
      <c r="F95" s="60"/>
      <c r="G95" s="60"/>
      <c r="H95" s="61"/>
      <c r="I95" s="61"/>
      <c r="J95" s="60"/>
      <c r="K95" s="60"/>
      <c r="L95" s="58"/>
      <c r="M95" s="58"/>
      <c r="N95" s="58"/>
      <c r="O95" s="58"/>
      <c r="P95" s="58"/>
    </row>
    <row r="96" spans="1:16" s="62" customFormat="1" ht="33" customHeight="1" x14ac:dyDescent="0.3">
      <c r="A96" s="58"/>
      <c r="C96" s="84" t="s">
        <v>85</v>
      </c>
      <c r="D96" s="60"/>
      <c r="E96" s="58"/>
      <c r="G96" s="46">
        <f>1.02+0.98*EXP(-3*G93)</f>
        <v>1.2835153794445915</v>
      </c>
      <c r="H96" s="61"/>
      <c r="I96" s="61"/>
      <c r="J96" s="60"/>
      <c r="K96" s="60"/>
      <c r="L96" s="58"/>
      <c r="M96" s="58"/>
      <c r="N96" s="58"/>
      <c r="O96" s="58"/>
      <c r="P96" s="58"/>
    </row>
    <row r="97" spans="1:16" s="62" customFormat="1" ht="9" customHeight="1" x14ac:dyDescent="0.25">
      <c r="A97" s="58"/>
      <c r="B97" s="58"/>
      <c r="C97" s="3"/>
      <c r="D97" s="60"/>
      <c r="E97" s="58"/>
      <c r="F97" s="60"/>
      <c r="G97" s="60"/>
      <c r="H97" s="61"/>
      <c r="I97" s="61"/>
      <c r="J97" s="60"/>
      <c r="K97" s="60"/>
      <c r="L97" s="58"/>
      <c r="M97" s="58"/>
      <c r="N97" s="58"/>
      <c r="O97" s="58"/>
      <c r="P97" s="58"/>
    </row>
    <row r="98" spans="1:16" s="62" customFormat="1" ht="35.25" customHeight="1" x14ac:dyDescent="0.25">
      <c r="A98" s="58"/>
      <c r="B98" s="58"/>
      <c r="C98" s="3"/>
      <c r="D98" s="60"/>
      <c r="E98" s="58"/>
      <c r="F98" s="78"/>
      <c r="G98" s="85">
        <f>D90*SQRT(2)*G96</f>
        <v>2.3865149470490263</v>
      </c>
      <c r="H98" s="86" t="s">
        <v>86</v>
      </c>
      <c r="I98" s="87"/>
      <c r="K98" s="60"/>
      <c r="L98" s="58"/>
      <c r="M98" s="58"/>
      <c r="N98" s="58"/>
      <c r="O98" s="58"/>
      <c r="P98" s="58"/>
    </row>
    <row r="99" spans="1:16" s="62" customFormat="1" ht="9.75" customHeight="1" x14ac:dyDescent="0.3">
      <c r="A99" s="58"/>
      <c r="B99" s="58"/>
      <c r="C99" s="59"/>
      <c r="D99" s="60"/>
      <c r="E99" s="58"/>
      <c r="F99" s="60"/>
      <c r="G99" s="60"/>
      <c r="H99" s="61"/>
      <c r="I99" s="61"/>
      <c r="J99" s="60"/>
      <c r="K99" s="60"/>
      <c r="L99" s="58"/>
      <c r="M99" s="58"/>
      <c r="N99" s="58"/>
      <c r="O99" s="58"/>
      <c r="P99" s="58"/>
    </row>
    <row r="100" spans="1:16" s="62" customFormat="1" ht="18" customHeight="1" x14ac:dyDescent="0.3">
      <c r="B100" s="58" t="s">
        <v>87</v>
      </c>
      <c r="C100" s="59"/>
      <c r="D100" s="60"/>
      <c r="E100" s="58"/>
      <c r="F100" s="60"/>
      <c r="G100" s="60"/>
      <c r="H100" s="61"/>
      <c r="I100" s="61"/>
      <c r="J100" s="60"/>
      <c r="K100" s="60"/>
      <c r="L100" s="58"/>
      <c r="M100" s="58"/>
      <c r="N100" s="58"/>
      <c r="O100" s="58"/>
      <c r="P100" s="58"/>
    </row>
    <row r="101" spans="1:16" s="62" customFormat="1" ht="15" customHeight="1" x14ac:dyDescent="0.3">
      <c r="B101" s="58" t="s">
        <v>88</v>
      </c>
      <c r="C101" s="59"/>
      <c r="D101" s="60"/>
      <c r="E101" s="58"/>
      <c r="F101" s="60"/>
      <c r="G101" s="60"/>
      <c r="H101" s="61"/>
      <c r="I101" s="61"/>
      <c r="J101" s="60"/>
      <c r="K101" s="60"/>
      <c r="L101" s="58"/>
      <c r="M101" s="58"/>
      <c r="N101" s="58"/>
      <c r="O101" s="58"/>
      <c r="P101" s="58"/>
    </row>
    <row r="102" spans="1:16" s="62" customFormat="1" ht="18" customHeight="1" x14ac:dyDescent="0.25">
      <c r="A102" s="3"/>
      <c r="B102" s="3"/>
      <c r="C102" s="4"/>
      <c r="D102" s="60"/>
      <c r="E102" s="58"/>
      <c r="F102" s="64" t="s">
        <v>89</v>
      </c>
      <c r="G102" s="46">
        <f>E62</f>
        <v>0.19519999999999998</v>
      </c>
      <c r="H102" s="60" t="s">
        <v>59</v>
      </c>
      <c r="I102" s="60" t="s">
        <v>60</v>
      </c>
      <c r="J102" s="46">
        <f>H62</f>
        <v>-2.8887039999999989E-2</v>
      </c>
      <c r="M102" s="58"/>
      <c r="N102" s="58"/>
      <c r="O102" s="58"/>
      <c r="P102" s="58"/>
    </row>
    <row r="103" spans="1:16" s="62" customFormat="1" ht="16.5" customHeight="1" x14ac:dyDescent="0.25">
      <c r="A103" s="3"/>
      <c r="B103" s="3"/>
      <c r="C103" s="59"/>
      <c r="D103" s="60"/>
      <c r="E103" s="58"/>
      <c r="F103" s="64" t="s">
        <v>80</v>
      </c>
      <c r="G103" s="46">
        <f>G86</f>
        <v>6.3930368979204868</v>
      </c>
      <c r="H103" s="60" t="s">
        <v>59</v>
      </c>
      <c r="I103" s="60" t="s">
        <v>60</v>
      </c>
      <c r="J103" s="46">
        <f>J86</f>
        <v>14.602188479931804</v>
      </c>
      <c r="M103" s="58"/>
      <c r="N103" s="58"/>
      <c r="O103" s="58"/>
      <c r="P103" s="58"/>
    </row>
    <row r="104" spans="1:16" s="62" customFormat="1" ht="12" customHeight="1" x14ac:dyDescent="0.25">
      <c r="A104" s="58"/>
      <c r="B104" s="58"/>
      <c r="C104" s="59"/>
      <c r="D104" s="3"/>
      <c r="E104" s="58"/>
      <c r="F104" s="60"/>
      <c r="G104" s="60"/>
      <c r="H104" s="61"/>
      <c r="I104" s="61"/>
      <c r="J104" s="60"/>
      <c r="K104" s="60"/>
      <c r="L104" s="58"/>
      <c r="M104" s="58"/>
      <c r="N104" s="58"/>
      <c r="O104" s="58"/>
      <c r="P104" s="58"/>
    </row>
    <row r="105" spans="1:16" ht="15" x14ac:dyDescent="0.25">
      <c r="A105" s="3"/>
      <c r="B105" s="3"/>
      <c r="C105" s="3"/>
      <c r="D105" s="60"/>
      <c r="E105" s="3"/>
      <c r="F105" s="4"/>
      <c r="G105" s="4"/>
      <c r="H105" s="5"/>
      <c r="I105" s="5"/>
      <c r="J105" s="4"/>
      <c r="K105" s="4"/>
      <c r="L105" s="3"/>
      <c r="M105" s="3"/>
      <c r="N105" s="3"/>
      <c r="O105" s="3"/>
      <c r="P105" s="3"/>
    </row>
    <row r="106" spans="1:16" ht="20.25" customHeight="1" x14ac:dyDescent="0.25">
      <c r="A106" s="3"/>
      <c r="B106" s="3"/>
      <c r="C106" s="3"/>
      <c r="D106" s="4"/>
      <c r="E106" s="3"/>
      <c r="F106" s="4"/>
      <c r="G106" s="4"/>
      <c r="H106" s="5"/>
      <c r="I106" s="5"/>
      <c r="J106" s="4"/>
      <c r="K106" s="4"/>
      <c r="L106" s="3"/>
      <c r="M106" s="3"/>
      <c r="N106" s="3"/>
      <c r="O106" s="3"/>
      <c r="P106" s="3"/>
    </row>
    <row r="107" spans="1:16" ht="9.75" customHeight="1" x14ac:dyDescent="0.25">
      <c r="A107" s="3"/>
      <c r="B107" s="3"/>
      <c r="C107" s="3"/>
      <c r="D107" s="4"/>
      <c r="E107" s="3"/>
      <c r="F107" s="4"/>
      <c r="G107" s="4"/>
      <c r="H107" s="5"/>
      <c r="I107" s="5"/>
      <c r="J107" s="4"/>
      <c r="K107" s="4"/>
      <c r="L107" s="3"/>
      <c r="M107" s="3"/>
      <c r="N107" s="3"/>
      <c r="O107" s="3"/>
      <c r="P107" s="3"/>
    </row>
    <row r="108" spans="1:16" ht="15.6" x14ac:dyDescent="0.25">
      <c r="A108" s="3"/>
      <c r="B108" s="3"/>
      <c r="C108" s="3"/>
      <c r="D108" s="4"/>
      <c r="E108" s="3"/>
      <c r="F108" s="4"/>
      <c r="G108" s="46"/>
      <c r="H108" s="5"/>
      <c r="I108" s="5"/>
      <c r="J108" s="4"/>
      <c r="K108" s="4"/>
      <c r="L108" s="3"/>
      <c r="M108" s="3"/>
      <c r="N108" s="3"/>
      <c r="O108" s="3"/>
      <c r="P108" s="3"/>
    </row>
    <row r="109" spans="1:16" ht="15.6" x14ac:dyDescent="0.25">
      <c r="A109" s="3"/>
      <c r="B109" s="3"/>
      <c r="C109" s="3"/>
      <c r="D109" s="4"/>
      <c r="E109" s="3"/>
      <c r="F109" s="4"/>
      <c r="G109" s="46">
        <f>((G103*F25*F25)/(F24*F24))+G102</f>
        <v>0.19613928916773854</v>
      </c>
      <c r="H109" s="4" t="s">
        <v>59</v>
      </c>
      <c r="I109" s="4" t="s">
        <v>60</v>
      </c>
      <c r="J109" s="46">
        <f>((J103*F25*F25)/(F24*F24))+J102</f>
        <v>-2.6741631224252431E-2</v>
      </c>
      <c r="M109" s="3"/>
      <c r="N109" s="3"/>
      <c r="O109" s="3"/>
      <c r="P109" s="3"/>
    </row>
    <row r="110" spans="1:16" ht="15" x14ac:dyDescent="0.25">
      <c r="A110" s="3"/>
      <c r="B110" s="3"/>
      <c r="C110" s="3"/>
      <c r="D110" s="4"/>
      <c r="E110" s="3"/>
      <c r="F110" s="4"/>
      <c r="G110" s="4"/>
      <c r="H110" s="5"/>
      <c r="I110" s="5"/>
      <c r="J110" s="4"/>
      <c r="K110" s="4"/>
      <c r="L110" s="3"/>
      <c r="M110" s="3"/>
      <c r="N110" s="3"/>
      <c r="O110" s="3"/>
      <c r="P110" s="3"/>
    </row>
    <row r="111" spans="1:16" ht="15" x14ac:dyDescent="0.25">
      <c r="A111" s="3"/>
      <c r="B111" s="3"/>
      <c r="C111" s="3"/>
      <c r="D111" s="4"/>
      <c r="E111" s="3"/>
      <c r="F111" s="21"/>
      <c r="G111" s="4"/>
      <c r="H111" s="5"/>
      <c r="I111" s="5"/>
      <c r="J111" s="4"/>
      <c r="K111" s="4"/>
      <c r="L111" s="3"/>
      <c r="M111" s="3"/>
      <c r="N111" s="3"/>
      <c r="O111" s="3"/>
      <c r="P111" s="3"/>
    </row>
    <row r="112" spans="1:16" ht="18.600000000000001" x14ac:dyDescent="0.4">
      <c r="A112" s="3"/>
      <c r="B112" s="3"/>
      <c r="C112" s="3"/>
      <c r="D112" s="4"/>
      <c r="E112" s="3"/>
      <c r="F112" s="21" t="s">
        <v>90</v>
      </c>
      <c r="G112" s="46">
        <f>SQRT(G109*G109+J109*J109)</f>
        <v>0.19795387239394854</v>
      </c>
      <c r="H112" s="5"/>
      <c r="I112" s="5"/>
      <c r="J112" s="4"/>
      <c r="K112" s="4"/>
      <c r="L112" s="3"/>
      <c r="M112" s="3"/>
      <c r="N112" s="3"/>
      <c r="O112" s="3"/>
      <c r="P112" s="3"/>
    </row>
    <row r="113" spans="1:16" ht="15.6" x14ac:dyDescent="0.25">
      <c r="A113" s="3"/>
      <c r="B113" s="3"/>
      <c r="C113" s="3"/>
      <c r="D113" s="4"/>
      <c r="E113" s="3"/>
      <c r="F113" s="4"/>
      <c r="G113" s="46"/>
      <c r="H113" s="5"/>
      <c r="I113" s="5"/>
      <c r="J113" s="4"/>
      <c r="K113" s="4"/>
      <c r="L113" s="3"/>
      <c r="M113" s="3"/>
      <c r="N113" s="3"/>
      <c r="O113" s="3"/>
      <c r="P113" s="3"/>
    </row>
    <row r="114" spans="1:16" ht="15" x14ac:dyDescent="0.25">
      <c r="A114" s="3"/>
      <c r="B114" s="3" t="s">
        <v>91</v>
      </c>
      <c r="C114" s="3"/>
      <c r="D114" s="4"/>
      <c r="E114" s="3"/>
      <c r="F114" s="4"/>
      <c r="G114" s="4"/>
      <c r="H114" s="5"/>
      <c r="I114" s="5"/>
      <c r="J114" s="4"/>
      <c r="K114" s="4"/>
      <c r="L114" s="3"/>
      <c r="M114" s="3"/>
      <c r="N114" s="3"/>
      <c r="O114" s="3"/>
      <c r="P114" s="3"/>
    </row>
    <row r="115" spans="1:16" ht="15" x14ac:dyDescent="0.25">
      <c r="A115" s="3"/>
      <c r="B115" s="3"/>
      <c r="C115" s="3"/>
      <c r="D115" s="4"/>
      <c r="E115" s="3"/>
      <c r="F115" s="4"/>
      <c r="G115" s="4"/>
      <c r="H115" s="5"/>
      <c r="I115" s="5"/>
      <c r="J115" s="4"/>
      <c r="K115" s="4"/>
      <c r="L115" s="3"/>
      <c r="M115" s="3"/>
      <c r="N115" s="3"/>
      <c r="O115" s="3"/>
      <c r="P115" s="3"/>
    </row>
    <row r="116" spans="1:16" ht="15" x14ac:dyDescent="0.25">
      <c r="A116" s="3"/>
      <c r="B116" s="3"/>
      <c r="C116" s="3"/>
      <c r="D116" s="3"/>
      <c r="E116" s="3"/>
      <c r="F116" s="88"/>
      <c r="G116" s="88"/>
      <c r="H116" s="89"/>
      <c r="I116" s="5"/>
      <c r="J116" s="4"/>
      <c r="K116" s="4"/>
      <c r="L116" s="3"/>
      <c r="M116" s="3"/>
      <c r="N116" s="3"/>
      <c r="O116" s="3"/>
      <c r="P116" s="3"/>
    </row>
    <row r="117" spans="1:16" ht="15.6" x14ac:dyDescent="0.3">
      <c r="A117" s="3"/>
      <c r="B117" s="3"/>
      <c r="C117" s="3"/>
      <c r="D117" s="4"/>
      <c r="E117" s="3"/>
      <c r="F117" s="90">
        <f>(F28)/(SQRT(3)*G112)*1.1</f>
        <v>1.2832995655567749</v>
      </c>
      <c r="G117" s="91" t="s">
        <v>92</v>
      </c>
      <c r="H117" s="89"/>
      <c r="I117" s="5"/>
      <c r="J117" s="4"/>
      <c r="K117" s="4"/>
      <c r="L117" s="3"/>
      <c r="M117" s="3"/>
      <c r="N117" s="3"/>
      <c r="O117" s="3"/>
      <c r="P117" s="3"/>
    </row>
    <row r="118" spans="1:16" ht="15" x14ac:dyDescent="0.25">
      <c r="A118" s="3"/>
      <c r="B118" s="3"/>
      <c r="C118" s="3"/>
      <c r="D118" s="4"/>
      <c r="E118" s="3"/>
      <c r="F118" s="92"/>
      <c r="G118" s="92"/>
      <c r="H118" s="89"/>
      <c r="I118" s="5"/>
      <c r="J118" s="4"/>
      <c r="K118" s="4"/>
      <c r="L118" s="3"/>
      <c r="M118" s="3"/>
      <c r="N118" s="3"/>
      <c r="O118" s="3"/>
      <c r="P118" s="3"/>
    </row>
    <row r="119" spans="1:16" ht="15" x14ac:dyDescent="0.25">
      <c r="A119" s="3"/>
      <c r="B119" s="3"/>
      <c r="C119" s="3"/>
      <c r="D119" s="4"/>
      <c r="E119" s="3"/>
      <c r="F119" s="4"/>
      <c r="G119" s="4"/>
      <c r="H119" s="5"/>
      <c r="I119" s="5"/>
      <c r="J119" s="4"/>
      <c r="K119" s="4"/>
      <c r="L119" s="3"/>
      <c r="M119" s="3"/>
      <c r="N119" s="3"/>
      <c r="O119" s="3"/>
      <c r="P119" s="3"/>
    </row>
    <row r="120" spans="1:16" ht="15" x14ac:dyDescent="0.25">
      <c r="A120" s="3"/>
      <c r="B120" s="3"/>
      <c r="C120" s="3"/>
      <c r="D120" s="4"/>
      <c r="E120" s="3"/>
      <c r="F120" s="4"/>
      <c r="G120" s="4"/>
      <c r="H120" s="5"/>
      <c r="I120" s="5"/>
      <c r="J120" s="4"/>
      <c r="K120" s="4"/>
      <c r="L120" s="3"/>
      <c r="M120" s="3"/>
      <c r="N120" s="3"/>
      <c r="O120" s="3"/>
      <c r="P120" s="3"/>
    </row>
    <row r="121" spans="1:16" ht="15" x14ac:dyDescent="0.25">
      <c r="A121" s="3"/>
      <c r="B121" s="3"/>
      <c r="C121" s="3"/>
      <c r="D121" s="21"/>
      <c r="E121" s="3"/>
      <c r="F121" s="4"/>
      <c r="G121" s="4"/>
      <c r="H121" s="5"/>
      <c r="I121" s="5"/>
      <c r="J121" s="4"/>
      <c r="K121" s="4"/>
      <c r="L121" s="3"/>
      <c r="M121" s="3"/>
      <c r="N121" s="3"/>
      <c r="O121" s="3"/>
      <c r="P121" s="3"/>
    </row>
    <row r="122" spans="1:16" s="95" customFormat="1" ht="15.6" x14ac:dyDescent="0.25">
      <c r="A122" s="93"/>
      <c r="B122" s="94"/>
      <c r="D122" s="93"/>
      <c r="E122" s="3"/>
      <c r="F122" s="93"/>
      <c r="G122" s="4"/>
      <c r="H122" s="5"/>
      <c r="I122" s="5"/>
      <c r="J122" s="4"/>
      <c r="K122" s="4"/>
      <c r="L122" s="3"/>
      <c r="M122" s="96"/>
      <c r="N122" s="96"/>
      <c r="O122" s="96"/>
    </row>
    <row r="123" spans="1:16" ht="15.6" x14ac:dyDescent="0.25">
      <c r="A123" s="93"/>
      <c r="B123" s="94"/>
      <c r="C123" s="3"/>
      <c r="D123" s="4"/>
      <c r="E123" s="4"/>
      <c r="F123" s="4"/>
      <c r="G123" s="4"/>
      <c r="H123" s="5"/>
      <c r="I123" s="5"/>
      <c r="J123" s="4"/>
      <c r="K123" s="4"/>
      <c r="L123" s="3"/>
      <c r="M123" s="3"/>
      <c r="N123" s="3"/>
      <c r="O123" s="3"/>
      <c r="P123" s="3"/>
    </row>
    <row r="124" spans="1:16" ht="15.6" x14ac:dyDescent="0.25">
      <c r="A124" s="93"/>
      <c r="B124" s="94"/>
      <c r="C124" s="96"/>
      <c r="D124" s="4"/>
      <c r="E124" s="3"/>
      <c r="F124" s="4"/>
      <c r="G124" s="4"/>
      <c r="H124" s="5"/>
      <c r="I124" s="5"/>
      <c r="J124" s="4"/>
      <c r="K124" s="4"/>
      <c r="L124" s="3"/>
      <c r="M124" s="3"/>
      <c r="N124" s="3"/>
      <c r="O124" s="3"/>
      <c r="P124" s="3"/>
    </row>
    <row r="125" spans="1:16" ht="15.6" x14ac:dyDescent="0.25">
      <c r="A125" s="93"/>
      <c r="B125" s="94"/>
      <c r="C125" s="96"/>
      <c r="D125" s="21"/>
      <c r="E125" s="3"/>
      <c r="F125" s="4"/>
      <c r="G125" s="61"/>
      <c r="H125" s="60"/>
      <c r="I125" s="60"/>
      <c r="J125" s="3"/>
      <c r="K125" s="3"/>
      <c r="L125" s="3"/>
      <c r="M125" s="3"/>
      <c r="N125" s="3"/>
      <c r="O125" s="3"/>
    </row>
    <row r="126" spans="1:16" ht="15.6" x14ac:dyDescent="0.25">
      <c r="A126" s="93"/>
      <c r="B126" s="94"/>
      <c r="C126" s="96"/>
      <c r="D126" s="93"/>
      <c r="E126" s="3"/>
      <c r="F126" s="3"/>
      <c r="G126" s="4"/>
      <c r="H126" s="5"/>
      <c r="I126" s="5"/>
      <c r="J126" s="4"/>
      <c r="K126" s="4"/>
      <c r="L126" s="3"/>
      <c r="M126" s="3"/>
      <c r="N126" s="3"/>
      <c r="O126" s="3"/>
      <c r="P126" s="3"/>
    </row>
    <row r="127" spans="1:16" ht="15.6" x14ac:dyDescent="0.25">
      <c r="A127" s="93"/>
      <c r="B127" s="94"/>
      <c r="C127" s="96"/>
      <c r="D127" s="93"/>
      <c r="E127" s="3"/>
      <c r="F127" s="93"/>
      <c r="G127" s="4"/>
      <c r="H127" s="5"/>
      <c r="I127" s="5"/>
      <c r="J127" s="4"/>
      <c r="K127" s="4"/>
      <c r="L127" s="3"/>
      <c r="M127" s="3"/>
      <c r="N127" s="3"/>
      <c r="O127" s="3"/>
      <c r="P127" s="3"/>
    </row>
    <row r="128" spans="1:16" ht="15.6" x14ac:dyDescent="0.25">
      <c r="A128" s="93"/>
      <c r="B128" s="94"/>
      <c r="C128" s="96"/>
      <c r="D128" s="93"/>
      <c r="E128" s="3"/>
      <c r="F128" s="93"/>
      <c r="G128" s="4"/>
      <c r="H128" s="5"/>
      <c r="I128" s="5"/>
      <c r="J128" s="4"/>
      <c r="K128" s="4"/>
      <c r="L128" s="3"/>
      <c r="M128" s="3"/>
      <c r="N128" s="3"/>
      <c r="O128" s="3"/>
      <c r="P128" s="3"/>
    </row>
    <row r="129" spans="1:16" ht="15" x14ac:dyDescent="0.25">
      <c r="A129" s="3"/>
      <c r="B129" s="3"/>
      <c r="C129" s="3"/>
      <c r="D129" s="4"/>
      <c r="E129" s="3"/>
      <c r="F129" s="4"/>
      <c r="G129" s="4"/>
      <c r="H129" s="5"/>
      <c r="I129" s="5"/>
      <c r="J129" s="4"/>
      <c r="K129" s="4"/>
      <c r="L129" s="3"/>
      <c r="M129" s="3"/>
      <c r="N129" s="3"/>
      <c r="O129" s="3"/>
      <c r="P129" s="3"/>
    </row>
    <row r="130" spans="1:16" ht="15" x14ac:dyDescent="0.25">
      <c r="A130" s="3"/>
      <c r="B130" s="3"/>
      <c r="C130" s="3"/>
      <c r="D130" s="4"/>
      <c r="E130" s="3"/>
      <c r="F130" s="4"/>
      <c r="G130" s="4"/>
      <c r="H130" s="5"/>
      <c r="I130" s="5"/>
      <c r="J130" s="4"/>
      <c r="K130" s="4"/>
      <c r="L130" s="3"/>
      <c r="M130" s="3"/>
      <c r="N130" s="3"/>
      <c r="O130" s="3"/>
      <c r="P130" s="3"/>
    </row>
    <row r="131" spans="1:16" ht="17.399999999999999" x14ac:dyDescent="0.3">
      <c r="A131" s="97"/>
      <c r="B131" s="97"/>
      <c r="C131" s="97"/>
      <c r="D131" s="98"/>
      <c r="E131" s="97"/>
      <c r="F131" s="4"/>
      <c r="G131" s="98"/>
      <c r="H131" s="99"/>
      <c r="I131" s="99"/>
      <c r="J131" s="98"/>
      <c r="K131" s="98"/>
      <c r="L131" s="97"/>
      <c r="M131" s="97"/>
      <c r="N131" s="97"/>
      <c r="O131" s="97"/>
      <c r="P131" s="3"/>
    </row>
    <row r="132" spans="1:16" ht="17.399999999999999" x14ac:dyDescent="0.3">
      <c r="A132" s="97"/>
      <c r="B132" s="97"/>
      <c r="C132" s="100"/>
      <c r="D132" s="100"/>
      <c r="E132" s="97"/>
      <c r="F132" s="98"/>
      <c r="G132" s="98"/>
      <c r="H132" s="99"/>
      <c r="I132" s="99"/>
      <c r="J132" s="98"/>
      <c r="K132" s="98"/>
      <c r="L132" s="97"/>
      <c r="M132" s="97"/>
      <c r="N132" s="97"/>
      <c r="O132" s="97"/>
      <c r="P132" s="3"/>
    </row>
    <row r="133" spans="1:16" ht="17.399999999999999" x14ac:dyDescent="0.3">
      <c r="A133" s="97"/>
      <c r="B133" s="97"/>
      <c r="C133" s="97"/>
      <c r="D133" s="98"/>
      <c r="E133" s="97"/>
      <c r="F133" s="98"/>
      <c r="G133" s="98"/>
      <c r="H133" s="99"/>
      <c r="I133" s="99"/>
      <c r="J133" s="98"/>
      <c r="K133" s="98"/>
      <c r="L133" s="97"/>
      <c r="M133" s="97"/>
      <c r="N133" s="97"/>
      <c r="O133" s="97"/>
      <c r="P133" s="3"/>
    </row>
    <row r="157" spans="1:16" ht="15.6" x14ac:dyDescent="0.3">
      <c r="A157" s="3"/>
      <c r="B157" s="3"/>
      <c r="C157" s="101"/>
      <c r="D157" s="4"/>
      <c r="E157" s="3"/>
      <c r="F157" s="3"/>
      <c r="G157" s="4"/>
      <c r="H157" s="5"/>
      <c r="I157" s="5"/>
      <c r="J157" s="4"/>
      <c r="K157" s="4"/>
      <c r="L157" s="3"/>
      <c r="M157" s="3"/>
      <c r="N157" s="3"/>
      <c r="O157" s="3"/>
      <c r="P157" s="3"/>
    </row>
    <row r="158" spans="1:16" ht="15" x14ac:dyDescent="0.25">
      <c r="A158" s="3"/>
      <c r="B158" s="3"/>
      <c r="C158" s="3"/>
      <c r="D158" s="4"/>
      <c r="E158" s="3"/>
      <c r="F158" s="4"/>
      <c r="G158" s="4"/>
      <c r="H158" s="5"/>
      <c r="I158" s="5"/>
      <c r="J158" s="4"/>
      <c r="K158" s="4"/>
      <c r="L158" s="3"/>
      <c r="M158" s="3"/>
      <c r="N158" s="3"/>
      <c r="O158" s="3"/>
      <c r="P158" s="3"/>
    </row>
    <row r="159" spans="1:16" ht="15" x14ac:dyDescent="0.25">
      <c r="A159" s="3"/>
      <c r="B159" s="3"/>
      <c r="C159" s="3"/>
      <c r="D159" s="4"/>
      <c r="E159" s="3"/>
      <c r="F159" s="4"/>
      <c r="G159" s="4"/>
      <c r="H159" s="5"/>
      <c r="I159" s="5"/>
      <c r="J159" s="4"/>
      <c r="K159" s="4"/>
      <c r="L159" s="3"/>
      <c r="M159" s="3"/>
      <c r="N159" s="3"/>
      <c r="O159" s="3"/>
      <c r="P159" s="3"/>
    </row>
    <row r="160" spans="1:16" ht="15" x14ac:dyDescent="0.25">
      <c r="F160" s="4"/>
    </row>
  </sheetData>
  <mergeCells count="31">
    <mergeCell ref="J30:J31"/>
    <mergeCell ref="K30:K31"/>
    <mergeCell ref="L30:N30"/>
    <mergeCell ref="O30:O31"/>
    <mergeCell ref="L24:N24"/>
    <mergeCell ref="A25:E25"/>
    <mergeCell ref="A26:E26"/>
    <mergeCell ref="A27:E27"/>
    <mergeCell ref="A29:E29"/>
    <mergeCell ref="J29:O29"/>
    <mergeCell ref="A28:E28"/>
    <mergeCell ref="A23:E23"/>
    <mergeCell ref="A24:E24"/>
    <mergeCell ref="A16:E16"/>
    <mergeCell ref="A1:S1"/>
    <mergeCell ref="A2:P2"/>
    <mergeCell ref="M6:N6"/>
    <mergeCell ref="B13:G13"/>
    <mergeCell ref="A14:E14"/>
    <mergeCell ref="A15:E15"/>
    <mergeCell ref="L15:N15"/>
    <mergeCell ref="A17:E17"/>
    <mergeCell ref="A18:E18"/>
    <mergeCell ref="A19:E19"/>
    <mergeCell ref="A20:E20"/>
    <mergeCell ref="A21:E21"/>
    <mergeCell ref="W3:AR3"/>
    <mergeCell ref="D5:F5"/>
    <mergeCell ref="G5:H5"/>
    <mergeCell ref="M5:N5"/>
    <mergeCell ref="Q5:R5"/>
  </mergeCells>
  <dataValidations count="2">
    <dataValidation type="list" showInputMessage="1" showErrorMessage="1" sqref="D6 IZ6 SV6 ACR6 AMN6 AWJ6 BGF6 BQB6 BZX6 CJT6 CTP6 DDL6 DNH6 DXD6 EGZ6 EQV6 FAR6 FKN6 FUJ6 GEF6 GOB6 GXX6 HHT6 HRP6 IBL6 ILH6 IVD6 JEZ6 JOV6 JYR6 KIN6 KSJ6 LCF6 LMB6 LVX6 MFT6 MPP6 MZL6 NJH6 NTD6 OCZ6 OMV6 OWR6 PGN6 PQJ6 QAF6 QKB6 QTX6 RDT6 RNP6 RXL6 SHH6 SRD6 TAZ6 TKV6 TUR6 UEN6 UOJ6 UYF6 VIB6 VRX6 WBT6 WLP6 WVL6 D65542 IZ65542 SV65542 ACR65542 AMN65542 AWJ65542 BGF65542 BQB65542 BZX65542 CJT65542 CTP65542 DDL65542 DNH65542 DXD65542 EGZ65542 EQV65542 FAR65542 FKN65542 FUJ65542 GEF65542 GOB65542 GXX65542 HHT65542 HRP65542 IBL65542 ILH65542 IVD65542 JEZ65542 JOV65542 JYR65542 KIN65542 KSJ65542 LCF65542 LMB65542 LVX65542 MFT65542 MPP65542 MZL65542 NJH65542 NTD65542 OCZ65542 OMV65542 OWR65542 PGN65542 PQJ65542 QAF65542 QKB65542 QTX65542 RDT65542 RNP65542 RXL65542 SHH65542 SRD65542 TAZ65542 TKV65542 TUR65542 UEN65542 UOJ65542 UYF65542 VIB65542 VRX65542 WBT65542 WLP65542 WVL65542 D131078 IZ131078 SV131078 ACR131078 AMN131078 AWJ131078 BGF131078 BQB131078 BZX131078 CJT131078 CTP131078 DDL131078 DNH131078 DXD131078 EGZ131078 EQV131078 FAR131078 FKN131078 FUJ131078 GEF131078 GOB131078 GXX131078 HHT131078 HRP131078 IBL131078 ILH131078 IVD131078 JEZ131078 JOV131078 JYR131078 KIN131078 KSJ131078 LCF131078 LMB131078 LVX131078 MFT131078 MPP131078 MZL131078 NJH131078 NTD131078 OCZ131078 OMV131078 OWR131078 PGN131078 PQJ131078 QAF131078 QKB131078 QTX131078 RDT131078 RNP131078 RXL131078 SHH131078 SRD131078 TAZ131078 TKV131078 TUR131078 UEN131078 UOJ131078 UYF131078 VIB131078 VRX131078 WBT131078 WLP131078 WVL131078 D196614 IZ196614 SV196614 ACR196614 AMN196614 AWJ196614 BGF196614 BQB196614 BZX196614 CJT196614 CTP196614 DDL196614 DNH196614 DXD196614 EGZ196614 EQV196614 FAR196614 FKN196614 FUJ196614 GEF196614 GOB196614 GXX196614 HHT196614 HRP196614 IBL196614 ILH196614 IVD196614 JEZ196614 JOV196614 JYR196614 KIN196614 KSJ196614 LCF196614 LMB196614 LVX196614 MFT196614 MPP196614 MZL196614 NJH196614 NTD196614 OCZ196614 OMV196614 OWR196614 PGN196614 PQJ196614 QAF196614 QKB196614 QTX196614 RDT196614 RNP196614 RXL196614 SHH196614 SRD196614 TAZ196614 TKV196614 TUR196614 UEN196614 UOJ196614 UYF196614 VIB196614 VRX196614 WBT196614 WLP196614 WVL196614 D262150 IZ262150 SV262150 ACR262150 AMN262150 AWJ262150 BGF262150 BQB262150 BZX262150 CJT262150 CTP262150 DDL262150 DNH262150 DXD262150 EGZ262150 EQV262150 FAR262150 FKN262150 FUJ262150 GEF262150 GOB262150 GXX262150 HHT262150 HRP262150 IBL262150 ILH262150 IVD262150 JEZ262150 JOV262150 JYR262150 KIN262150 KSJ262150 LCF262150 LMB262150 LVX262150 MFT262150 MPP262150 MZL262150 NJH262150 NTD262150 OCZ262150 OMV262150 OWR262150 PGN262150 PQJ262150 QAF262150 QKB262150 QTX262150 RDT262150 RNP262150 RXL262150 SHH262150 SRD262150 TAZ262150 TKV262150 TUR262150 UEN262150 UOJ262150 UYF262150 VIB262150 VRX262150 WBT262150 WLP262150 WVL262150 D327686 IZ327686 SV327686 ACR327686 AMN327686 AWJ327686 BGF327686 BQB327686 BZX327686 CJT327686 CTP327686 DDL327686 DNH327686 DXD327686 EGZ327686 EQV327686 FAR327686 FKN327686 FUJ327686 GEF327686 GOB327686 GXX327686 HHT327686 HRP327686 IBL327686 ILH327686 IVD327686 JEZ327686 JOV327686 JYR327686 KIN327686 KSJ327686 LCF327686 LMB327686 LVX327686 MFT327686 MPP327686 MZL327686 NJH327686 NTD327686 OCZ327686 OMV327686 OWR327686 PGN327686 PQJ327686 QAF327686 QKB327686 QTX327686 RDT327686 RNP327686 RXL327686 SHH327686 SRD327686 TAZ327686 TKV327686 TUR327686 UEN327686 UOJ327686 UYF327686 VIB327686 VRX327686 WBT327686 WLP327686 WVL327686 D393222 IZ393222 SV393222 ACR393222 AMN393222 AWJ393222 BGF393222 BQB393222 BZX393222 CJT393222 CTP393222 DDL393222 DNH393222 DXD393222 EGZ393222 EQV393222 FAR393222 FKN393222 FUJ393222 GEF393222 GOB393222 GXX393222 HHT393222 HRP393222 IBL393222 ILH393222 IVD393222 JEZ393222 JOV393222 JYR393222 KIN393222 KSJ393222 LCF393222 LMB393222 LVX393222 MFT393222 MPP393222 MZL393222 NJH393222 NTD393222 OCZ393222 OMV393222 OWR393222 PGN393222 PQJ393222 QAF393222 QKB393222 QTX393222 RDT393222 RNP393222 RXL393222 SHH393222 SRD393222 TAZ393222 TKV393222 TUR393222 UEN393222 UOJ393222 UYF393222 VIB393222 VRX393222 WBT393222 WLP393222 WVL393222 D458758 IZ458758 SV458758 ACR458758 AMN458758 AWJ458758 BGF458758 BQB458758 BZX458758 CJT458758 CTP458758 DDL458758 DNH458758 DXD458758 EGZ458758 EQV458758 FAR458758 FKN458758 FUJ458758 GEF458758 GOB458758 GXX458758 HHT458758 HRP458758 IBL458758 ILH458758 IVD458758 JEZ458758 JOV458758 JYR458758 KIN458758 KSJ458758 LCF458758 LMB458758 LVX458758 MFT458758 MPP458758 MZL458758 NJH458758 NTD458758 OCZ458758 OMV458758 OWR458758 PGN458758 PQJ458758 QAF458758 QKB458758 QTX458758 RDT458758 RNP458758 RXL458758 SHH458758 SRD458758 TAZ458758 TKV458758 TUR458758 UEN458758 UOJ458758 UYF458758 VIB458758 VRX458758 WBT458758 WLP458758 WVL458758 D524294 IZ524294 SV524294 ACR524294 AMN524294 AWJ524294 BGF524294 BQB524294 BZX524294 CJT524294 CTP524294 DDL524294 DNH524294 DXD524294 EGZ524294 EQV524294 FAR524294 FKN524294 FUJ524294 GEF524294 GOB524294 GXX524294 HHT524294 HRP524294 IBL524294 ILH524294 IVD524294 JEZ524294 JOV524294 JYR524294 KIN524294 KSJ524294 LCF524294 LMB524294 LVX524294 MFT524294 MPP524294 MZL524294 NJH524294 NTD524294 OCZ524294 OMV524294 OWR524294 PGN524294 PQJ524294 QAF524294 QKB524294 QTX524294 RDT524294 RNP524294 RXL524294 SHH524294 SRD524294 TAZ524294 TKV524294 TUR524294 UEN524294 UOJ524294 UYF524294 VIB524294 VRX524294 WBT524294 WLP524294 WVL524294 D589830 IZ589830 SV589830 ACR589830 AMN589830 AWJ589830 BGF589830 BQB589830 BZX589830 CJT589830 CTP589830 DDL589830 DNH589830 DXD589830 EGZ589830 EQV589830 FAR589830 FKN589830 FUJ589830 GEF589830 GOB589830 GXX589830 HHT589830 HRP589830 IBL589830 ILH589830 IVD589830 JEZ589830 JOV589830 JYR589830 KIN589830 KSJ589830 LCF589830 LMB589830 LVX589830 MFT589830 MPP589830 MZL589830 NJH589830 NTD589830 OCZ589830 OMV589830 OWR589830 PGN589830 PQJ589830 QAF589830 QKB589830 QTX589830 RDT589830 RNP589830 RXL589830 SHH589830 SRD589830 TAZ589830 TKV589830 TUR589830 UEN589830 UOJ589830 UYF589830 VIB589830 VRX589830 WBT589830 WLP589830 WVL589830 D655366 IZ655366 SV655366 ACR655366 AMN655366 AWJ655366 BGF655366 BQB655366 BZX655366 CJT655366 CTP655366 DDL655366 DNH655366 DXD655366 EGZ655366 EQV655366 FAR655366 FKN655366 FUJ655366 GEF655366 GOB655366 GXX655366 HHT655366 HRP655366 IBL655366 ILH655366 IVD655366 JEZ655366 JOV655366 JYR655366 KIN655366 KSJ655366 LCF655366 LMB655366 LVX655366 MFT655366 MPP655366 MZL655366 NJH655366 NTD655366 OCZ655366 OMV655366 OWR655366 PGN655366 PQJ655366 QAF655366 QKB655366 QTX655366 RDT655366 RNP655366 RXL655366 SHH655366 SRD655366 TAZ655366 TKV655366 TUR655366 UEN655366 UOJ655366 UYF655366 VIB655366 VRX655366 WBT655366 WLP655366 WVL655366 D720902 IZ720902 SV720902 ACR720902 AMN720902 AWJ720902 BGF720902 BQB720902 BZX720902 CJT720902 CTP720902 DDL720902 DNH720902 DXD720902 EGZ720902 EQV720902 FAR720902 FKN720902 FUJ720902 GEF720902 GOB720902 GXX720902 HHT720902 HRP720902 IBL720902 ILH720902 IVD720902 JEZ720902 JOV720902 JYR720902 KIN720902 KSJ720902 LCF720902 LMB720902 LVX720902 MFT720902 MPP720902 MZL720902 NJH720902 NTD720902 OCZ720902 OMV720902 OWR720902 PGN720902 PQJ720902 QAF720902 QKB720902 QTX720902 RDT720902 RNP720902 RXL720902 SHH720902 SRD720902 TAZ720902 TKV720902 TUR720902 UEN720902 UOJ720902 UYF720902 VIB720902 VRX720902 WBT720902 WLP720902 WVL720902 D786438 IZ786438 SV786438 ACR786438 AMN786438 AWJ786438 BGF786438 BQB786438 BZX786438 CJT786438 CTP786438 DDL786438 DNH786438 DXD786438 EGZ786438 EQV786438 FAR786438 FKN786438 FUJ786438 GEF786438 GOB786438 GXX786438 HHT786438 HRP786438 IBL786438 ILH786438 IVD786438 JEZ786438 JOV786438 JYR786438 KIN786438 KSJ786438 LCF786438 LMB786438 LVX786438 MFT786438 MPP786438 MZL786438 NJH786438 NTD786438 OCZ786438 OMV786438 OWR786438 PGN786438 PQJ786438 QAF786438 QKB786438 QTX786438 RDT786438 RNP786438 RXL786438 SHH786438 SRD786438 TAZ786438 TKV786438 TUR786438 UEN786438 UOJ786438 UYF786438 VIB786438 VRX786438 WBT786438 WLP786438 WVL786438 D851974 IZ851974 SV851974 ACR851974 AMN851974 AWJ851974 BGF851974 BQB851974 BZX851974 CJT851974 CTP851974 DDL851974 DNH851974 DXD851974 EGZ851974 EQV851974 FAR851974 FKN851974 FUJ851974 GEF851974 GOB851974 GXX851974 HHT851974 HRP851974 IBL851974 ILH851974 IVD851974 JEZ851974 JOV851974 JYR851974 KIN851974 KSJ851974 LCF851974 LMB851974 LVX851974 MFT851974 MPP851974 MZL851974 NJH851974 NTD851974 OCZ851974 OMV851974 OWR851974 PGN851974 PQJ851974 QAF851974 QKB851974 QTX851974 RDT851974 RNP851974 RXL851974 SHH851974 SRD851974 TAZ851974 TKV851974 TUR851974 UEN851974 UOJ851974 UYF851974 VIB851974 VRX851974 WBT851974 WLP851974 WVL851974 D917510 IZ917510 SV917510 ACR917510 AMN917510 AWJ917510 BGF917510 BQB917510 BZX917510 CJT917510 CTP917510 DDL917510 DNH917510 DXD917510 EGZ917510 EQV917510 FAR917510 FKN917510 FUJ917510 GEF917510 GOB917510 GXX917510 HHT917510 HRP917510 IBL917510 ILH917510 IVD917510 JEZ917510 JOV917510 JYR917510 KIN917510 KSJ917510 LCF917510 LMB917510 LVX917510 MFT917510 MPP917510 MZL917510 NJH917510 NTD917510 OCZ917510 OMV917510 OWR917510 PGN917510 PQJ917510 QAF917510 QKB917510 QTX917510 RDT917510 RNP917510 RXL917510 SHH917510 SRD917510 TAZ917510 TKV917510 TUR917510 UEN917510 UOJ917510 UYF917510 VIB917510 VRX917510 WBT917510 WLP917510 WVL917510 D983046 IZ983046 SV983046 ACR983046 AMN983046 AWJ983046 BGF983046 BQB983046 BZX983046 CJT983046 CTP983046 DDL983046 DNH983046 DXD983046 EGZ983046 EQV983046 FAR983046 FKN983046 FUJ983046 GEF983046 GOB983046 GXX983046 HHT983046 HRP983046 IBL983046 ILH983046 IVD983046 JEZ983046 JOV983046 JYR983046 KIN983046 KSJ983046 LCF983046 LMB983046 LVX983046 MFT983046 MPP983046 MZL983046 NJH983046 NTD983046 OCZ983046 OMV983046 OWR983046 PGN983046 PQJ983046 QAF983046 QKB983046 QTX983046 RDT983046 RNP983046 RXL983046 SHH983046 SRD983046 TAZ983046 TKV983046 TUR983046 UEN983046 UOJ983046 UYF983046 VIB983046 VRX983046 WBT983046 WLP983046 WVL983046 F6 JB6 SX6 ACT6 AMP6 AWL6 BGH6 BQD6 BZZ6 CJV6 CTR6 DDN6 DNJ6 DXF6 EHB6 EQX6 FAT6 FKP6 FUL6 GEH6 GOD6 GXZ6 HHV6 HRR6 IBN6 ILJ6 IVF6 JFB6 JOX6 JYT6 KIP6 KSL6 LCH6 LMD6 LVZ6 MFV6 MPR6 MZN6 NJJ6 NTF6 ODB6 OMX6 OWT6 PGP6 PQL6 QAH6 QKD6 QTZ6 RDV6 RNR6 RXN6 SHJ6 SRF6 TBB6 TKX6 TUT6 UEP6 UOL6 UYH6 VID6 VRZ6 WBV6 WLR6 WVN6 F65542 JB65542 SX65542 ACT65542 AMP65542 AWL65542 BGH65542 BQD65542 BZZ65542 CJV65542 CTR65542 DDN65542 DNJ65542 DXF65542 EHB65542 EQX65542 FAT65542 FKP65542 FUL65542 GEH65542 GOD65542 GXZ65542 HHV65542 HRR65542 IBN65542 ILJ65542 IVF65542 JFB65542 JOX65542 JYT65542 KIP65542 KSL65542 LCH65542 LMD65542 LVZ65542 MFV65542 MPR65542 MZN65542 NJJ65542 NTF65542 ODB65542 OMX65542 OWT65542 PGP65542 PQL65542 QAH65542 QKD65542 QTZ65542 RDV65542 RNR65542 RXN65542 SHJ65542 SRF65542 TBB65542 TKX65542 TUT65542 UEP65542 UOL65542 UYH65542 VID65542 VRZ65542 WBV65542 WLR65542 WVN65542 F131078 JB131078 SX131078 ACT131078 AMP131078 AWL131078 BGH131078 BQD131078 BZZ131078 CJV131078 CTR131078 DDN131078 DNJ131078 DXF131078 EHB131078 EQX131078 FAT131078 FKP131078 FUL131078 GEH131078 GOD131078 GXZ131078 HHV131078 HRR131078 IBN131078 ILJ131078 IVF131078 JFB131078 JOX131078 JYT131078 KIP131078 KSL131078 LCH131078 LMD131078 LVZ131078 MFV131078 MPR131078 MZN131078 NJJ131078 NTF131078 ODB131078 OMX131078 OWT131078 PGP131078 PQL131078 QAH131078 QKD131078 QTZ131078 RDV131078 RNR131078 RXN131078 SHJ131078 SRF131078 TBB131078 TKX131078 TUT131078 UEP131078 UOL131078 UYH131078 VID131078 VRZ131078 WBV131078 WLR131078 WVN131078 F196614 JB196614 SX196614 ACT196614 AMP196614 AWL196614 BGH196614 BQD196614 BZZ196614 CJV196614 CTR196614 DDN196614 DNJ196614 DXF196614 EHB196614 EQX196614 FAT196614 FKP196614 FUL196614 GEH196614 GOD196614 GXZ196614 HHV196614 HRR196614 IBN196614 ILJ196614 IVF196614 JFB196614 JOX196614 JYT196614 KIP196614 KSL196614 LCH196614 LMD196614 LVZ196614 MFV196614 MPR196614 MZN196614 NJJ196614 NTF196614 ODB196614 OMX196614 OWT196614 PGP196614 PQL196614 QAH196614 QKD196614 QTZ196614 RDV196614 RNR196614 RXN196614 SHJ196614 SRF196614 TBB196614 TKX196614 TUT196614 UEP196614 UOL196614 UYH196614 VID196614 VRZ196614 WBV196614 WLR196614 WVN196614 F262150 JB262150 SX262150 ACT262150 AMP262150 AWL262150 BGH262150 BQD262150 BZZ262150 CJV262150 CTR262150 DDN262150 DNJ262150 DXF262150 EHB262150 EQX262150 FAT262150 FKP262150 FUL262150 GEH262150 GOD262150 GXZ262150 HHV262150 HRR262150 IBN262150 ILJ262150 IVF262150 JFB262150 JOX262150 JYT262150 KIP262150 KSL262150 LCH262150 LMD262150 LVZ262150 MFV262150 MPR262150 MZN262150 NJJ262150 NTF262150 ODB262150 OMX262150 OWT262150 PGP262150 PQL262150 QAH262150 QKD262150 QTZ262150 RDV262150 RNR262150 RXN262150 SHJ262150 SRF262150 TBB262150 TKX262150 TUT262150 UEP262150 UOL262150 UYH262150 VID262150 VRZ262150 WBV262150 WLR262150 WVN262150 F327686 JB327686 SX327686 ACT327686 AMP327686 AWL327686 BGH327686 BQD327686 BZZ327686 CJV327686 CTR327686 DDN327686 DNJ327686 DXF327686 EHB327686 EQX327686 FAT327686 FKP327686 FUL327686 GEH327686 GOD327686 GXZ327686 HHV327686 HRR327686 IBN327686 ILJ327686 IVF327686 JFB327686 JOX327686 JYT327686 KIP327686 KSL327686 LCH327686 LMD327686 LVZ327686 MFV327686 MPR327686 MZN327686 NJJ327686 NTF327686 ODB327686 OMX327686 OWT327686 PGP327686 PQL327686 QAH327686 QKD327686 QTZ327686 RDV327686 RNR327686 RXN327686 SHJ327686 SRF327686 TBB327686 TKX327686 TUT327686 UEP327686 UOL327686 UYH327686 VID327686 VRZ327686 WBV327686 WLR327686 WVN327686 F393222 JB393222 SX393222 ACT393222 AMP393222 AWL393222 BGH393222 BQD393222 BZZ393222 CJV393222 CTR393222 DDN393222 DNJ393222 DXF393222 EHB393222 EQX393222 FAT393222 FKP393222 FUL393222 GEH393222 GOD393222 GXZ393222 HHV393222 HRR393222 IBN393222 ILJ393222 IVF393222 JFB393222 JOX393222 JYT393222 KIP393222 KSL393222 LCH393222 LMD393222 LVZ393222 MFV393222 MPR393222 MZN393222 NJJ393222 NTF393222 ODB393222 OMX393222 OWT393222 PGP393222 PQL393222 QAH393222 QKD393222 QTZ393222 RDV393222 RNR393222 RXN393222 SHJ393222 SRF393222 TBB393222 TKX393222 TUT393222 UEP393222 UOL393222 UYH393222 VID393222 VRZ393222 WBV393222 WLR393222 WVN393222 F458758 JB458758 SX458758 ACT458758 AMP458758 AWL458758 BGH458758 BQD458758 BZZ458758 CJV458758 CTR458758 DDN458758 DNJ458758 DXF458758 EHB458758 EQX458758 FAT458758 FKP458758 FUL458758 GEH458758 GOD458758 GXZ458758 HHV458758 HRR458758 IBN458758 ILJ458758 IVF458758 JFB458758 JOX458758 JYT458758 KIP458758 KSL458758 LCH458758 LMD458758 LVZ458758 MFV458758 MPR458758 MZN458758 NJJ458758 NTF458758 ODB458758 OMX458758 OWT458758 PGP458758 PQL458758 QAH458758 QKD458758 QTZ458758 RDV458758 RNR458758 RXN458758 SHJ458758 SRF458758 TBB458758 TKX458758 TUT458758 UEP458758 UOL458758 UYH458758 VID458758 VRZ458758 WBV458758 WLR458758 WVN458758 F524294 JB524294 SX524294 ACT524294 AMP524294 AWL524294 BGH524294 BQD524294 BZZ524294 CJV524294 CTR524294 DDN524294 DNJ524294 DXF524294 EHB524294 EQX524294 FAT524294 FKP524294 FUL524294 GEH524294 GOD524294 GXZ524294 HHV524294 HRR524294 IBN524294 ILJ524294 IVF524294 JFB524294 JOX524294 JYT524294 KIP524294 KSL524294 LCH524294 LMD524294 LVZ524294 MFV524294 MPR524294 MZN524294 NJJ524294 NTF524294 ODB524294 OMX524294 OWT524294 PGP524294 PQL524294 QAH524294 QKD524294 QTZ524294 RDV524294 RNR524294 RXN524294 SHJ524294 SRF524294 TBB524294 TKX524294 TUT524294 UEP524294 UOL524294 UYH524294 VID524294 VRZ524294 WBV524294 WLR524294 WVN524294 F589830 JB589830 SX589830 ACT589830 AMP589830 AWL589830 BGH589830 BQD589830 BZZ589830 CJV589830 CTR589830 DDN589830 DNJ589830 DXF589830 EHB589830 EQX589830 FAT589830 FKP589830 FUL589830 GEH589830 GOD589830 GXZ589830 HHV589830 HRR589830 IBN589830 ILJ589830 IVF589830 JFB589830 JOX589830 JYT589830 KIP589830 KSL589830 LCH589830 LMD589830 LVZ589830 MFV589830 MPR589830 MZN589830 NJJ589830 NTF589830 ODB589830 OMX589830 OWT589830 PGP589830 PQL589830 QAH589830 QKD589830 QTZ589830 RDV589830 RNR589830 RXN589830 SHJ589830 SRF589830 TBB589830 TKX589830 TUT589830 UEP589830 UOL589830 UYH589830 VID589830 VRZ589830 WBV589830 WLR589830 WVN589830 F655366 JB655366 SX655366 ACT655366 AMP655366 AWL655366 BGH655366 BQD655366 BZZ655366 CJV655366 CTR655366 DDN655366 DNJ655366 DXF655366 EHB655366 EQX655366 FAT655366 FKP655366 FUL655366 GEH655366 GOD655366 GXZ655366 HHV655366 HRR655366 IBN655366 ILJ655366 IVF655366 JFB655366 JOX655366 JYT655366 KIP655366 KSL655366 LCH655366 LMD655366 LVZ655366 MFV655366 MPR655366 MZN655366 NJJ655366 NTF655366 ODB655366 OMX655366 OWT655366 PGP655366 PQL655366 QAH655366 QKD655366 QTZ655366 RDV655366 RNR655366 RXN655366 SHJ655366 SRF655366 TBB655366 TKX655366 TUT655366 UEP655366 UOL655366 UYH655366 VID655366 VRZ655366 WBV655366 WLR655366 WVN655366 F720902 JB720902 SX720902 ACT720902 AMP720902 AWL720902 BGH720902 BQD720902 BZZ720902 CJV720902 CTR720902 DDN720902 DNJ720902 DXF720902 EHB720902 EQX720902 FAT720902 FKP720902 FUL720902 GEH720902 GOD720902 GXZ720902 HHV720902 HRR720902 IBN720902 ILJ720902 IVF720902 JFB720902 JOX720902 JYT720902 KIP720902 KSL720902 LCH720902 LMD720902 LVZ720902 MFV720902 MPR720902 MZN720902 NJJ720902 NTF720902 ODB720902 OMX720902 OWT720902 PGP720902 PQL720902 QAH720902 QKD720902 QTZ720902 RDV720902 RNR720902 RXN720902 SHJ720902 SRF720902 TBB720902 TKX720902 TUT720902 UEP720902 UOL720902 UYH720902 VID720902 VRZ720902 WBV720902 WLR720902 WVN720902 F786438 JB786438 SX786438 ACT786438 AMP786438 AWL786438 BGH786438 BQD786438 BZZ786438 CJV786438 CTR786438 DDN786438 DNJ786438 DXF786438 EHB786438 EQX786438 FAT786438 FKP786438 FUL786438 GEH786438 GOD786438 GXZ786438 HHV786438 HRR786438 IBN786438 ILJ786438 IVF786438 JFB786438 JOX786438 JYT786438 KIP786438 KSL786438 LCH786438 LMD786438 LVZ786438 MFV786438 MPR786438 MZN786438 NJJ786438 NTF786438 ODB786438 OMX786438 OWT786438 PGP786438 PQL786438 QAH786438 QKD786438 QTZ786438 RDV786438 RNR786438 RXN786438 SHJ786438 SRF786438 TBB786438 TKX786438 TUT786438 UEP786438 UOL786438 UYH786438 VID786438 VRZ786438 WBV786438 WLR786438 WVN786438 F851974 JB851974 SX851974 ACT851974 AMP851974 AWL851974 BGH851974 BQD851974 BZZ851974 CJV851974 CTR851974 DDN851974 DNJ851974 DXF851974 EHB851974 EQX851974 FAT851974 FKP851974 FUL851974 GEH851974 GOD851974 GXZ851974 HHV851974 HRR851974 IBN851974 ILJ851974 IVF851974 JFB851974 JOX851974 JYT851974 KIP851974 KSL851974 LCH851974 LMD851974 LVZ851974 MFV851974 MPR851974 MZN851974 NJJ851974 NTF851974 ODB851974 OMX851974 OWT851974 PGP851974 PQL851974 QAH851974 QKD851974 QTZ851974 RDV851974 RNR851974 RXN851974 SHJ851974 SRF851974 TBB851974 TKX851974 TUT851974 UEP851974 UOL851974 UYH851974 VID851974 VRZ851974 WBV851974 WLR851974 WVN851974 F917510 JB917510 SX917510 ACT917510 AMP917510 AWL917510 BGH917510 BQD917510 BZZ917510 CJV917510 CTR917510 DDN917510 DNJ917510 DXF917510 EHB917510 EQX917510 FAT917510 FKP917510 FUL917510 GEH917510 GOD917510 GXZ917510 HHV917510 HRR917510 IBN917510 ILJ917510 IVF917510 JFB917510 JOX917510 JYT917510 KIP917510 KSL917510 LCH917510 LMD917510 LVZ917510 MFV917510 MPR917510 MZN917510 NJJ917510 NTF917510 ODB917510 OMX917510 OWT917510 PGP917510 PQL917510 QAH917510 QKD917510 QTZ917510 RDV917510 RNR917510 RXN917510 SHJ917510 SRF917510 TBB917510 TKX917510 TUT917510 UEP917510 UOL917510 UYH917510 VID917510 VRZ917510 WBV917510 WLR917510 WVN917510 F983046 JB983046 SX983046 ACT983046 AMP983046 AWL983046 BGH983046 BQD983046 BZZ983046 CJV983046 CTR983046 DDN983046 DNJ983046 DXF983046 EHB983046 EQX983046 FAT983046 FKP983046 FUL983046 GEH983046 GOD983046 GXZ983046 HHV983046 HRR983046 IBN983046 ILJ983046 IVF983046 JFB983046 JOX983046 JYT983046 KIP983046 KSL983046 LCH983046 LMD983046 LVZ983046 MFV983046 MPR983046 MZN983046 NJJ983046 NTF983046 ODB983046 OMX983046 OWT983046 PGP983046 PQL983046 QAH983046 QKD983046 QTZ983046 RDV983046 RNR983046 RXN983046 SHJ983046 SRF983046 TBB983046 TKX983046 TUT983046 UEP983046 UOL983046 UYH983046 VID983046 VRZ983046 WBV983046 WLR983046 WVN983046 I6 JE6 TA6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I65542 JE65542 TA65542 ACW65542 AMS65542 AWO65542 BGK65542 BQG65542 CAC65542 CJY65542 CTU65542 DDQ65542 DNM65542 DXI65542 EHE65542 ERA65542 FAW65542 FKS65542 FUO65542 GEK65542 GOG65542 GYC65542 HHY65542 HRU65542 IBQ65542 ILM65542 IVI65542 JFE65542 JPA65542 JYW65542 KIS65542 KSO65542 LCK65542 LMG65542 LWC65542 MFY65542 MPU65542 MZQ65542 NJM65542 NTI65542 ODE65542 ONA65542 OWW65542 PGS65542 PQO65542 QAK65542 QKG65542 QUC65542 RDY65542 RNU65542 RXQ65542 SHM65542 SRI65542 TBE65542 TLA65542 TUW65542 UES65542 UOO65542 UYK65542 VIG65542 VSC65542 WBY65542 WLU65542 WVQ65542 I131078 JE131078 TA131078 ACW131078 AMS131078 AWO131078 BGK131078 BQG131078 CAC131078 CJY131078 CTU131078 DDQ131078 DNM131078 DXI131078 EHE131078 ERA131078 FAW131078 FKS131078 FUO131078 GEK131078 GOG131078 GYC131078 HHY131078 HRU131078 IBQ131078 ILM131078 IVI131078 JFE131078 JPA131078 JYW131078 KIS131078 KSO131078 LCK131078 LMG131078 LWC131078 MFY131078 MPU131078 MZQ131078 NJM131078 NTI131078 ODE131078 ONA131078 OWW131078 PGS131078 PQO131078 QAK131078 QKG131078 QUC131078 RDY131078 RNU131078 RXQ131078 SHM131078 SRI131078 TBE131078 TLA131078 TUW131078 UES131078 UOO131078 UYK131078 VIG131078 VSC131078 WBY131078 WLU131078 WVQ131078 I196614 JE196614 TA196614 ACW196614 AMS196614 AWO196614 BGK196614 BQG196614 CAC196614 CJY196614 CTU196614 DDQ196614 DNM196614 DXI196614 EHE196614 ERA196614 FAW196614 FKS196614 FUO196614 GEK196614 GOG196614 GYC196614 HHY196614 HRU196614 IBQ196614 ILM196614 IVI196614 JFE196614 JPA196614 JYW196614 KIS196614 KSO196614 LCK196614 LMG196614 LWC196614 MFY196614 MPU196614 MZQ196614 NJM196614 NTI196614 ODE196614 ONA196614 OWW196614 PGS196614 PQO196614 QAK196614 QKG196614 QUC196614 RDY196614 RNU196614 RXQ196614 SHM196614 SRI196614 TBE196614 TLA196614 TUW196614 UES196614 UOO196614 UYK196614 VIG196614 VSC196614 WBY196614 WLU196614 WVQ196614 I262150 JE262150 TA262150 ACW262150 AMS262150 AWO262150 BGK262150 BQG262150 CAC262150 CJY262150 CTU262150 DDQ262150 DNM262150 DXI262150 EHE262150 ERA262150 FAW262150 FKS262150 FUO262150 GEK262150 GOG262150 GYC262150 HHY262150 HRU262150 IBQ262150 ILM262150 IVI262150 JFE262150 JPA262150 JYW262150 KIS262150 KSO262150 LCK262150 LMG262150 LWC262150 MFY262150 MPU262150 MZQ262150 NJM262150 NTI262150 ODE262150 ONA262150 OWW262150 PGS262150 PQO262150 QAK262150 QKG262150 QUC262150 RDY262150 RNU262150 RXQ262150 SHM262150 SRI262150 TBE262150 TLA262150 TUW262150 UES262150 UOO262150 UYK262150 VIG262150 VSC262150 WBY262150 WLU262150 WVQ262150 I327686 JE327686 TA327686 ACW327686 AMS327686 AWO327686 BGK327686 BQG327686 CAC327686 CJY327686 CTU327686 DDQ327686 DNM327686 DXI327686 EHE327686 ERA327686 FAW327686 FKS327686 FUO327686 GEK327686 GOG327686 GYC327686 HHY327686 HRU327686 IBQ327686 ILM327686 IVI327686 JFE327686 JPA327686 JYW327686 KIS327686 KSO327686 LCK327686 LMG327686 LWC327686 MFY327686 MPU327686 MZQ327686 NJM327686 NTI327686 ODE327686 ONA327686 OWW327686 PGS327686 PQO327686 QAK327686 QKG327686 QUC327686 RDY327686 RNU327686 RXQ327686 SHM327686 SRI327686 TBE327686 TLA327686 TUW327686 UES327686 UOO327686 UYK327686 VIG327686 VSC327686 WBY327686 WLU327686 WVQ327686 I393222 JE393222 TA393222 ACW393222 AMS393222 AWO393222 BGK393222 BQG393222 CAC393222 CJY393222 CTU393222 DDQ393222 DNM393222 DXI393222 EHE393222 ERA393222 FAW393222 FKS393222 FUO393222 GEK393222 GOG393222 GYC393222 HHY393222 HRU393222 IBQ393222 ILM393222 IVI393222 JFE393222 JPA393222 JYW393222 KIS393222 KSO393222 LCK393222 LMG393222 LWC393222 MFY393222 MPU393222 MZQ393222 NJM393222 NTI393222 ODE393222 ONA393222 OWW393222 PGS393222 PQO393222 QAK393222 QKG393222 QUC393222 RDY393222 RNU393222 RXQ393222 SHM393222 SRI393222 TBE393222 TLA393222 TUW393222 UES393222 UOO393222 UYK393222 VIG393222 VSC393222 WBY393222 WLU393222 WVQ393222 I458758 JE458758 TA458758 ACW458758 AMS458758 AWO458758 BGK458758 BQG458758 CAC458758 CJY458758 CTU458758 DDQ458758 DNM458758 DXI458758 EHE458758 ERA458758 FAW458758 FKS458758 FUO458758 GEK458758 GOG458758 GYC458758 HHY458758 HRU458758 IBQ458758 ILM458758 IVI458758 JFE458758 JPA458758 JYW458758 KIS458758 KSO458758 LCK458758 LMG458758 LWC458758 MFY458758 MPU458758 MZQ458758 NJM458758 NTI458758 ODE458758 ONA458758 OWW458758 PGS458758 PQO458758 QAK458758 QKG458758 QUC458758 RDY458758 RNU458758 RXQ458758 SHM458758 SRI458758 TBE458758 TLA458758 TUW458758 UES458758 UOO458758 UYK458758 VIG458758 VSC458758 WBY458758 WLU458758 WVQ458758 I524294 JE524294 TA524294 ACW524294 AMS524294 AWO524294 BGK524294 BQG524294 CAC524294 CJY524294 CTU524294 DDQ524294 DNM524294 DXI524294 EHE524294 ERA524294 FAW524294 FKS524294 FUO524294 GEK524294 GOG524294 GYC524294 HHY524294 HRU524294 IBQ524294 ILM524294 IVI524294 JFE524294 JPA524294 JYW524294 KIS524294 KSO524294 LCK524294 LMG524294 LWC524294 MFY524294 MPU524294 MZQ524294 NJM524294 NTI524294 ODE524294 ONA524294 OWW524294 PGS524294 PQO524294 QAK524294 QKG524294 QUC524294 RDY524294 RNU524294 RXQ524294 SHM524294 SRI524294 TBE524294 TLA524294 TUW524294 UES524294 UOO524294 UYK524294 VIG524294 VSC524294 WBY524294 WLU524294 WVQ524294 I589830 JE589830 TA589830 ACW589830 AMS589830 AWO589830 BGK589830 BQG589830 CAC589830 CJY589830 CTU589830 DDQ589830 DNM589830 DXI589830 EHE589830 ERA589830 FAW589830 FKS589830 FUO589830 GEK589830 GOG589830 GYC589830 HHY589830 HRU589830 IBQ589830 ILM589830 IVI589830 JFE589830 JPA589830 JYW589830 KIS589830 KSO589830 LCK589830 LMG589830 LWC589830 MFY589830 MPU589830 MZQ589830 NJM589830 NTI589830 ODE589830 ONA589830 OWW589830 PGS589830 PQO589830 QAK589830 QKG589830 QUC589830 RDY589830 RNU589830 RXQ589830 SHM589830 SRI589830 TBE589830 TLA589830 TUW589830 UES589830 UOO589830 UYK589830 VIG589830 VSC589830 WBY589830 WLU589830 WVQ589830 I655366 JE655366 TA655366 ACW655366 AMS655366 AWO655366 BGK655366 BQG655366 CAC655366 CJY655366 CTU655366 DDQ655366 DNM655366 DXI655366 EHE655366 ERA655366 FAW655366 FKS655366 FUO655366 GEK655366 GOG655366 GYC655366 HHY655366 HRU655366 IBQ655366 ILM655366 IVI655366 JFE655366 JPA655366 JYW655366 KIS655366 KSO655366 LCK655366 LMG655366 LWC655366 MFY655366 MPU655366 MZQ655366 NJM655366 NTI655366 ODE655366 ONA655366 OWW655366 PGS655366 PQO655366 QAK655366 QKG655366 QUC655366 RDY655366 RNU655366 RXQ655366 SHM655366 SRI655366 TBE655366 TLA655366 TUW655366 UES655366 UOO655366 UYK655366 VIG655366 VSC655366 WBY655366 WLU655366 WVQ655366 I720902 JE720902 TA720902 ACW720902 AMS720902 AWO720902 BGK720902 BQG720902 CAC720902 CJY720902 CTU720902 DDQ720902 DNM720902 DXI720902 EHE720902 ERA720902 FAW720902 FKS720902 FUO720902 GEK720902 GOG720902 GYC720902 HHY720902 HRU720902 IBQ720902 ILM720902 IVI720902 JFE720902 JPA720902 JYW720902 KIS720902 KSO720902 LCK720902 LMG720902 LWC720902 MFY720902 MPU720902 MZQ720902 NJM720902 NTI720902 ODE720902 ONA720902 OWW720902 PGS720902 PQO720902 QAK720902 QKG720902 QUC720902 RDY720902 RNU720902 RXQ720902 SHM720902 SRI720902 TBE720902 TLA720902 TUW720902 UES720902 UOO720902 UYK720902 VIG720902 VSC720902 WBY720902 WLU720902 WVQ720902 I786438 JE786438 TA786438 ACW786438 AMS786438 AWO786438 BGK786438 BQG786438 CAC786438 CJY786438 CTU786438 DDQ786438 DNM786438 DXI786438 EHE786438 ERA786438 FAW786438 FKS786438 FUO786438 GEK786438 GOG786438 GYC786438 HHY786438 HRU786438 IBQ786438 ILM786438 IVI786438 JFE786438 JPA786438 JYW786438 KIS786438 KSO786438 LCK786438 LMG786438 LWC786438 MFY786438 MPU786438 MZQ786438 NJM786438 NTI786438 ODE786438 ONA786438 OWW786438 PGS786438 PQO786438 QAK786438 QKG786438 QUC786438 RDY786438 RNU786438 RXQ786438 SHM786438 SRI786438 TBE786438 TLA786438 TUW786438 UES786438 UOO786438 UYK786438 VIG786438 VSC786438 WBY786438 WLU786438 WVQ786438 I851974 JE851974 TA851974 ACW851974 AMS851974 AWO851974 BGK851974 BQG851974 CAC851974 CJY851974 CTU851974 DDQ851974 DNM851974 DXI851974 EHE851974 ERA851974 FAW851974 FKS851974 FUO851974 GEK851974 GOG851974 GYC851974 HHY851974 HRU851974 IBQ851974 ILM851974 IVI851974 JFE851974 JPA851974 JYW851974 KIS851974 KSO851974 LCK851974 LMG851974 LWC851974 MFY851974 MPU851974 MZQ851974 NJM851974 NTI851974 ODE851974 ONA851974 OWW851974 PGS851974 PQO851974 QAK851974 QKG851974 QUC851974 RDY851974 RNU851974 RXQ851974 SHM851974 SRI851974 TBE851974 TLA851974 TUW851974 UES851974 UOO851974 UYK851974 VIG851974 VSC851974 WBY851974 WLU851974 WVQ851974 I917510 JE917510 TA917510 ACW917510 AMS917510 AWO917510 BGK917510 BQG917510 CAC917510 CJY917510 CTU917510 DDQ917510 DNM917510 DXI917510 EHE917510 ERA917510 FAW917510 FKS917510 FUO917510 GEK917510 GOG917510 GYC917510 HHY917510 HRU917510 IBQ917510 ILM917510 IVI917510 JFE917510 JPA917510 JYW917510 KIS917510 KSO917510 LCK917510 LMG917510 LWC917510 MFY917510 MPU917510 MZQ917510 NJM917510 NTI917510 ODE917510 ONA917510 OWW917510 PGS917510 PQO917510 QAK917510 QKG917510 QUC917510 RDY917510 RNU917510 RXQ917510 SHM917510 SRI917510 TBE917510 TLA917510 TUW917510 UES917510 UOO917510 UYK917510 VIG917510 VSC917510 WBY917510 WLU917510 WVQ917510 I983046 JE983046 TA983046 ACW983046 AMS983046 AWO983046 BGK983046 BQG983046 CAC983046 CJY983046 CTU983046 DDQ983046 DNM983046 DXI983046 EHE983046 ERA983046 FAW983046 FKS983046 FUO983046 GEK983046 GOG983046 GYC983046 HHY983046 HRU983046 IBQ983046 ILM983046 IVI983046 JFE983046 JPA983046 JYW983046 KIS983046 KSO983046 LCK983046 LMG983046 LWC983046 MFY983046 MPU983046 MZQ983046 NJM983046 NTI983046 ODE983046 ONA983046 OWW983046 PGS983046 PQO983046 QAK983046 QKG983046 QUC983046 RDY983046 RNU983046 RXQ983046 SHM983046 SRI983046 TBE983046 TLA983046 TUW983046 UES983046 UOO983046 UYK983046 VIG983046 VSC983046 WBY983046 WLU983046 WVQ983046 L6 JH6 TD6 ACZ6 AMV6 AWR6 BGN6 BQJ6 CAF6 CKB6 CTX6 DDT6 DNP6 DXL6 EHH6 ERD6 FAZ6 FKV6 FUR6 GEN6 GOJ6 GYF6 HIB6 HRX6 IBT6 ILP6 IVL6 JFH6 JPD6 JYZ6 KIV6 KSR6 LCN6 LMJ6 LWF6 MGB6 MPX6 MZT6 NJP6 NTL6 ODH6 OND6 OWZ6 PGV6 PQR6 QAN6 QKJ6 QUF6 REB6 RNX6 RXT6 SHP6 SRL6 TBH6 TLD6 TUZ6 UEV6 UOR6 UYN6 VIJ6 VSF6 WCB6 WLX6 WVT6 L65542 JH65542 TD65542 ACZ65542 AMV65542 AWR65542 BGN65542 BQJ65542 CAF65542 CKB65542 CTX65542 DDT65542 DNP65542 DXL65542 EHH65542 ERD65542 FAZ65542 FKV65542 FUR65542 GEN65542 GOJ65542 GYF65542 HIB65542 HRX65542 IBT65542 ILP65542 IVL65542 JFH65542 JPD65542 JYZ65542 KIV65542 KSR65542 LCN65542 LMJ65542 LWF65542 MGB65542 MPX65542 MZT65542 NJP65542 NTL65542 ODH65542 OND65542 OWZ65542 PGV65542 PQR65542 QAN65542 QKJ65542 QUF65542 REB65542 RNX65542 RXT65542 SHP65542 SRL65542 TBH65542 TLD65542 TUZ65542 UEV65542 UOR65542 UYN65542 VIJ65542 VSF65542 WCB65542 WLX65542 WVT65542 L131078 JH131078 TD131078 ACZ131078 AMV131078 AWR131078 BGN131078 BQJ131078 CAF131078 CKB131078 CTX131078 DDT131078 DNP131078 DXL131078 EHH131078 ERD131078 FAZ131078 FKV131078 FUR131078 GEN131078 GOJ131078 GYF131078 HIB131078 HRX131078 IBT131078 ILP131078 IVL131078 JFH131078 JPD131078 JYZ131078 KIV131078 KSR131078 LCN131078 LMJ131078 LWF131078 MGB131078 MPX131078 MZT131078 NJP131078 NTL131078 ODH131078 OND131078 OWZ131078 PGV131078 PQR131078 QAN131078 QKJ131078 QUF131078 REB131078 RNX131078 RXT131078 SHP131078 SRL131078 TBH131078 TLD131078 TUZ131078 UEV131078 UOR131078 UYN131078 VIJ131078 VSF131078 WCB131078 WLX131078 WVT131078 L196614 JH196614 TD196614 ACZ196614 AMV196614 AWR196614 BGN196614 BQJ196614 CAF196614 CKB196614 CTX196614 DDT196614 DNP196614 DXL196614 EHH196614 ERD196614 FAZ196614 FKV196614 FUR196614 GEN196614 GOJ196614 GYF196614 HIB196614 HRX196614 IBT196614 ILP196614 IVL196614 JFH196614 JPD196614 JYZ196614 KIV196614 KSR196614 LCN196614 LMJ196614 LWF196614 MGB196614 MPX196614 MZT196614 NJP196614 NTL196614 ODH196614 OND196614 OWZ196614 PGV196614 PQR196614 QAN196614 QKJ196614 QUF196614 REB196614 RNX196614 RXT196614 SHP196614 SRL196614 TBH196614 TLD196614 TUZ196614 UEV196614 UOR196614 UYN196614 VIJ196614 VSF196614 WCB196614 WLX196614 WVT196614 L262150 JH262150 TD262150 ACZ262150 AMV262150 AWR262150 BGN262150 BQJ262150 CAF262150 CKB262150 CTX262150 DDT262150 DNP262150 DXL262150 EHH262150 ERD262150 FAZ262150 FKV262150 FUR262150 GEN262150 GOJ262150 GYF262150 HIB262150 HRX262150 IBT262150 ILP262150 IVL262150 JFH262150 JPD262150 JYZ262150 KIV262150 KSR262150 LCN262150 LMJ262150 LWF262150 MGB262150 MPX262150 MZT262150 NJP262150 NTL262150 ODH262150 OND262150 OWZ262150 PGV262150 PQR262150 QAN262150 QKJ262150 QUF262150 REB262150 RNX262150 RXT262150 SHP262150 SRL262150 TBH262150 TLD262150 TUZ262150 UEV262150 UOR262150 UYN262150 VIJ262150 VSF262150 WCB262150 WLX262150 WVT262150 L327686 JH327686 TD327686 ACZ327686 AMV327686 AWR327686 BGN327686 BQJ327686 CAF327686 CKB327686 CTX327686 DDT327686 DNP327686 DXL327686 EHH327686 ERD327686 FAZ327686 FKV327686 FUR327686 GEN327686 GOJ327686 GYF327686 HIB327686 HRX327686 IBT327686 ILP327686 IVL327686 JFH327686 JPD327686 JYZ327686 KIV327686 KSR327686 LCN327686 LMJ327686 LWF327686 MGB327686 MPX327686 MZT327686 NJP327686 NTL327686 ODH327686 OND327686 OWZ327686 PGV327686 PQR327686 QAN327686 QKJ327686 QUF327686 REB327686 RNX327686 RXT327686 SHP327686 SRL327686 TBH327686 TLD327686 TUZ327686 UEV327686 UOR327686 UYN327686 VIJ327686 VSF327686 WCB327686 WLX327686 WVT327686 L393222 JH393222 TD393222 ACZ393222 AMV393222 AWR393222 BGN393222 BQJ393222 CAF393222 CKB393222 CTX393222 DDT393222 DNP393222 DXL393222 EHH393222 ERD393222 FAZ393222 FKV393222 FUR393222 GEN393222 GOJ393222 GYF393222 HIB393222 HRX393222 IBT393222 ILP393222 IVL393222 JFH393222 JPD393222 JYZ393222 KIV393222 KSR393222 LCN393222 LMJ393222 LWF393222 MGB393222 MPX393222 MZT393222 NJP393222 NTL393222 ODH393222 OND393222 OWZ393222 PGV393222 PQR393222 QAN393222 QKJ393222 QUF393222 REB393222 RNX393222 RXT393222 SHP393222 SRL393222 TBH393222 TLD393222 TUZ393222 UEV393222 UOR393222 UYN393222 VIJ393222 VSF393222 WCB393222 WLX393222 WVT393222 L458758 JH458758 TD458758 ACZ458758 AMV458758 AWR458758 BGN458758 BQJ458758 CAF458758 CKB458758 CTX458758 DDT458758 DNP458758 DXL458758 EHH458758 ERD458758 FAZ458758 FKV458758 FUR458758 GEN458758 GOJ458758 GYF458758 HIB458758 HRX458758 IBT458758 ILP458758 IVL458758 JFH458758 JPD458758 JYZ458758 KIV458758 KSR458758 LCN458758 LMJ458758 LWF458758 MGB458758 MPX458758 MZT458758 NJP458758 NTL458758 ODH458758 OND458758 OWZ458758 PGV458758 PQR458758 QAN458758 QKJ458758 QUF458758 REB458758 RNX458758 RXT458758 SHP458758 SRL458758 TBH458758 TLD458758 TUZ458758 UEV458758 UOR458758 UYN458758 VIJ458758 VSF458758 WCB458758 WLX458758 WVT458758 L524294 JH524294 TD524294 ACZ524294 AMV524294 AWR524294 BGN524294 BQJ524294 CAF524294 CKB524294 CTX524294 DDT524294 DNP524294 DXL524294 EHH524294 ERD524294 FAZ524294 FKV524294 FUR524294 GEN524294 GOJ524294 GYF524294 HIB524294 HRX524294 IBT524294 ILP524294 IVL524294 JFH524294 JPD524294 JYZ524294 KIV524294 KSR524294 LCN524294 LMJ524294 LWF524294 MGB524294 MPX524294 MZT524294 NJP524294 NTL524294 ODH524294 OND524294 OWZ524294 PGV524294 PQR524294 QAN524294 QKJ524294 QUF524294 REB524294 RNX524294 RXT524294 SHP524294 SRL524294 TBH524294 TLD524294 TUZ524294 UEV524294 UOR524294 UYN524294 VIJ524294 VSF524294 WCB524294 WLX524294 WVT524294 L589830 JH589830 TD589830 ACZ589830 AMV589830 AWR589830 BGN589830 BQJ589830 CAF589830 CKB589830 CTX589830 DDT589830 DNP589830 DXL589830 EHH589830 ERD589830 FAZ589830 FKV589830 FUR589830 GEN589830 GOJ589830 GYF589830 HIB589830 HRX589830 IBT589830 ILP589830 IVL589830 JFH589830 JPD589830 JYZ589830 KIV589830 KSR589830 LCN589830 LMJ589830 LWF589830 MGB589830 MPX589830 MZT589830 NJP589830 NTL589830 ODH589830 OND589830 OWZ589830 PGV589830 PQR589830 QAN589830 QKJ589830 QUF589830 REB589830 RNX589830 RXT589830 SHP589830 SRL589830 TBH589830 TLD589830 TUZ589830 UEV589830 UOR589830 UYN589830 VIJ589830 VSF589830 WCB589830 WLX589830 WVT589830 L655366 JH655366 TD655366 ACZ655366 AMV655366 AWR655366 BGN655366 BQJ655366 CAF655366 CKB655366 CTX655366 DDT655366 DNP655366 DXL655366 EHH655366 ERD655366 FAZ655366 FKV655366 FUR655366 GEN655366 GOJ655366 GYF655366 HIB655366 HRX655366 IBT655366 ILP655366 IVL655366 JFH655366 JPD655366 JYZ655366 KIV655366 KSR655366 LCN655366 LMJ655366 LWF655366 MGB655366 MPX655366 MZT655366 NJP655366 NTL655366 ODH655366 OND655366 OWZ655366 PGV655366 PQR655366 QAN655366 QKJ655366 QUF655366 REB655366 RNX655366 RXT655366 SHP655366 SRL655366 TBH655366 TLD655366 TUZ655366 UEV655366 UOR655366 UYN655366 VIJ655366 VSF655366 WCB655366 WLX655366 WVT655366 L720902 JH720902 TD720902 ACZ720902 AMV720902 AWR720902 BGN720902 BQJ720902 CAF720902 CKB720902 CTX720902 DDT720902 DNP720902 DXL720902 EHH720902 ERD720902 FAZ720902 FKV720902 FUR720902 GEN720902 GOJ720902 GYF720902 HIB720902 HRX720902 IBT720902 ILP720902 IVL720902 JFH720902 JPD720902 JYZ720902 KIV720902 KSR720902 LCN720902 LMJ720902 LWF720902 MGB720902 MPX720902 MZT720902 NJP720902 NTL720902 ODH720902 OND720902 OWZ720902 PGV720902 PQR720902 QAN720902 QKJ720902 QUF720902 REB720902 RNX720902 RXT720902 SHP720902 SRL720902 TBH720902 TLD720902 TUZ720902 UEV720902 UOR720902 UYN720902 VIJ720902 VSF720902 WCB720902 WLX720902 WVT720902 L786438 JH786438 TD786438 ACZ786438 AMV786438 AWR786438 BGN786438 BQJ786438 CAF786438 CKB786438 CTX786438 DDT786438 DNP786438 DXL786438 EHH786438 ERD786438 FAZ786438 FKV786438 FUR786438 GEN786438 GOJ786438 GYF786438 HIB786438 HRX786438 IBT786438 ILP786438 IVL786438 JFH786438 JPD786438 JYZ786438 KIV786438 KSR786438 LCN786438 LMJ786438 LWF786438 MGB786438 MPX786438 MZT786438 NJP786438 NTL786438 ODH786438 OND786438 OWZ786438 PGV786438 PQR786438 QAN786438 QKJ786438 QUF786438 REB786438 RNX786438 RXT786438 SHP786438 SRL786438 TBH786438 TLD786438 TUZ786438 UEV786438 UOR786438 UYN786438 VIJ786438 VSF786438 WCB786438 WLX786438 WVT786438 L851974 JH851974 TD851974 ACZ851974 AMV851974 AWR851974 BGN851974 BQJ851974 CAF851974 CKB851974 CTX851974 DDT851974 DNP851974 DXL851974 EHH851974 ERD851974 FAZ851974 FKV851974 FUR851974 GEN851974 GOJ851974 GYF851974 HIB851974 HRX851974 IBT851974 ILP851974 IVL851974 JFH851974 JPD851974 JYZ851974 KIV851974 KSR851974 LCN851974 LMJ851974 LWF851974 MGB851974 MPX851974 MZT851974 NJP851974 NTL851974 ODH851974 OND851974 OWZ851974 PGV851974 PQR851974 QAN851974 QKJ851974 QUF851974 REB851974 RNX851974 RXT851974 SHP851974 SRL851974 TBH851974 TLD851974 TUZ851974 UEV851974 UOR851974 UYN851974 VIJ851974 VSF851974 WCB851974 WLX851974 WVT851974 L917510 JH917510 TD917510 ACZ917510 AMV917510 AWR917510 BGN917510 BQJ917510 CAF917510 CKB917510 CTX917510 DDT917510 DNP917510 DXL917510 EHH917510 ERD917510 FAZ917510 FKV917510 FUR917510 GEN917510 GOJ917510 GYF917510 HIB917510 HRX917510 IBT917510 ILP917510 IVL917510 JFH917510 JPD917510 JYZ917510 KIV917510 KSR917510 LCN917510 LMJ917510 LWF917510 MGB917510 MPX917510 MZT917510 NJP917510 NTL917510 ODH917510 OND917510 OWZ917510 PGV917510 PQR917510 QAN917510 QKJ917510 QUF917510 REB917510 RNX917510 RXT917510 SHP917510 SRL917510 TBH917510 TLD917510 TUZ917510 UEV917510 UOR917510 UYN917510 VIJ917510 VSF917510 WCB917510 WLX917510 WVT917510 L983046 JH983046 TD983046 ACZ983046 AMV983046 AWR983046 BGN983046 BQJ983046 CAF983046 CKB983046 CTX983046 DDT983046 DNP983046 DXL983046 EHH983046 ERD983046 FAZ983046 FKV983046 FUR983046 GEN983046 GOJ983046 GYF983046 HIB983046 HRX983046 IBT983046 ILP983046 IVL983046 JFH983046 JPD983046 JYZ983046 KIV983046 KSR983046 LCN983046 LMJ983046 LWF983046 MGB983046 MPX983046 MZT983046 NJP983046 NTL983046 ODH983046 OND983046 OWZ983046 PGV983046 PQR983046 QAN983046 QKJ983046 QUF983046 REB983046 RNX983046 RXT983046 SHP983046 SRL983046 TBH983046 TLD983046 TUZ983046 UEV983046 UOR983046 UYN983046 VIJ983046 VSF983046 WCB983046 WLX983046 WVT983046">
      <formula1>KESİT</formula1>
    </dataValidation>
    <dataValidation type="custom" allowBlank="1" showInputMessage="1" showErrorMessage="1" sqref="V19 JR19 TN19 ADJ19 ANF19 AXB19 BGX19 BQT19 CAP19 CKL19 CUH19 DED19 DNZ19 DXV19 EHR19 ERN19 FBJ19 FLF19 FVB19 GEX19 GOT19 GYP19 HIL19 HSH19 ICD19 ILZ19 IVV19 JFR19 JPN19 JZJ19 KJF19 KTB19 LCX19 LMT19 LWP19 MGL19 MQH19 NAD19 NJZ19 NTV19 ODR19 ONN19 OXJ19 PHF19 PRB19 QAX19 QKT19 QUP19 REL19 ROH19 RYD19 SHZ19 SRV19 TBR19 TLN19 TVJ19 UFF19 UPB19 UYX19 VIT19 VSP19 WCL19 WMH19 WWD19 V65555 JR65555 TN65555 ADJ65555 ANF65555 AXB65555 BGX65555 BQT65555 CAP65555 CKL65555 CUH65555 DED65555 DNZ65555 DXV65555 EHR65555 ERN65555 FBJ65555 FLF65555 FVB65555 GEX65555 GOT65555 GYP65555 HIL65555 HSH65555 ICD65555 ILZ65555 IVV65555 JFR65555 JPN65555 JZJ65555 KJF65555 KTB65555 LCX65555 LMT65555 LWP65555 MGL65555 MQH65555 NAD65555 NJZ65555 NTV65555 ODR65555 ONN65555 OXJ65555 PHF65555 PRB65555 QAX65555 QKT65555 QUP65555 REL65555 ROH65555 RYD65555 SHZ65555 SRV65555 TBR65555 TLN65555 TVJ65555 UFF65555 UPB65555 UYX65555 VIT65555 VSP65555 WCL65555 WMH65555 WWD65555 V131091 JR131091 TN131091 ADJ131091 ANF131091 AXB131091 BGX131091 BQT131091 CAP131091 CKL131091 CUH131091 DED131091 DNZ131091 DXV131091 EHR131091 ERN131091 FBJ131091 FLF131091 FVB131091 GEX131091 GOT131091 GYP131091 HIL131091 HSH131091 ICD131091 ILZ131091 IVV131091 JFR131091 JPN131091 JZJ131091 KJF131091 KTB131091 LCX131091 LMT131091 LWP131091 MGL131091 MQH131091 NAD131091 NJZ131091 NTV131091 ODR131091 ONN131091 OXJ131091 PHF131091 PRB131091 QAX131091 QKT131091 QUP131091 REL131091 ROH131091 RYD131091 SHZ131091 SRV131091 TBR131091 TLN131091 TVJ131091 UFF131091 UPB131091 UYX131091 VIT131091 VSP131091 WCL131091 WMH131091 WWD131091 V196627 JR196627 TN196627 ADJ196627 ANF196627 AXB196627 BGX196627 BQT196627 CAP196627 CKL196627 CUH196627 DED196627 DNZ196627 DXV196627 EHR196627 ERN196627 FBJ196627 FLF196627 FVB196627 GEX196627 GOT196627 GYP196627 HIL196627 HSH196627 ICD196627 ILZ196627 IVV196627 JFR196627 JPN196627 JZJ196627 KJF196627 KTB196627 LCX196627 LMT196627 LWP196627 MGL196627 MQH196627 NAD196627 NJZ196627 NTV196627 ODR196627 ONN196627 OXJ196627 PHF196627 PRB196627 QAX196627 QKT196627 QUP196627 REL196627 ROH196627 RYD196627 SHZ196627 SRV196627 TBR196627 TLN196627 TVJ196627 UFF196627 UPB196627 UYX196627 VIT196627 VSP196627 WCL196627 WMH196627 WWD196627 V262163 JR262163 TN262163 ADJ262163 ANF262163 AXB262163 BGX262163 BQT262163 CAP262163 CKL262163 CUH262163 DED262163 DNZ262163 DXV262163 EHR262163 ERN262163 FBJ262163 FLF262163 FVB262163 GEX262163 GOT262163 GYP262163 HIL262163 HSH262163 ICD262163 ILZ262163 IVV262163 JFR262163 JPN262163 JZJ262163 KJF262163 KTB262163 LCX262163 LMT262163 LWP262163 MGL262163 MQH262163 NAD262163 NJZ262163 NTV262163 ODR262163 ONN262163 OXJ262163 PHF262163 PRB262163 QAX262163 QKT262163 QUP262163 REL262163 ROH262163 RYD262163 SHZ262163 SRV262163 TBR262163 TLN262163 TVJ262163 UFF262163 UPB262163 UYX262163 VIT262163 VSP262163 WCL262163 WMH262163 WWD262163 V327699 JR327699 TN327699 ADJ327699 ANF327699 AXB327699 BGX327699 BQT327699 CAP327699 CKL327699 CUH327699 DED327699 DNZ327699 DXV327699 EHR327699 ERN327699 FBJ327699 FLF327699 FVB327699 GEX327699 GOT327699 GYP327699 HIL327699 HSH327699 ICD327699 ILZ327699 IVV327699 JFR327699 JPN327699 JZJ327699 KJF327699 KTB327699 LCX327699 LMT327699 LWP327699 MGL327699 MQH327699 NAD327699 NJZ327699 NTV327699 ODR327699 ONN327699 OXJ327699 PHF327699 PRB327699 QAX327699 QKT327699 QUP327699 REL327699 ROH327699 RYD327699 SHZ327699 SRV327699 TBR327699 TLN327699 TVJ327699 UFF327699 UPB327699 UYX327699 VIT327699 VSP327699 WCL327699 WMH327699 WWD327699 V393235 JR393235 TN393235 ADJ393235 ANF393235 AXB393235 BGX393235 BQT393235 CAP393235 CKL393235 CUH393235 DED393235 DNZ393235 DXV393235 EHR393235 ERN393235 FBJ393235 FLF393235 FVB393235 GEX393235 GOT393235 GYP393235 HIL393235 HSH393235 ICD393235 ILZ393235 IVV393235 JFR393235 JPN393235 JZJ393235 KJF393235 KTB393235 LCX393235 LMT393235 LWP393235 MGL393235 MQH393235 NAD393235 NJZ393235 NTV393235 ODR393235 ONN393235 OXJ393235 PHF393235 PRB393235 QAX393235 QKT393235 QUP393235 REL393235 ROH393235 RYD393235 SHZ393235 SRV393235 TBR393235 TLN393235 TVJ393235 UFF393235 UPB393235 UYX393235 VIT393235 VSP393235 WCL393235 WMH393235 WWD393235 V458771 JR458771 TN458771 ADJ458771 ANF458771 AXB458771 BGX458771 BQT458771 CAP458771 CKL458771 CUH458771 DED458771 DNZ458771 DXV458771 EHR458771 ERN458771 FBJ458771 FLF458771 FVB458771 GEX458771 GOT458771 GYP458771 HIL458771 HSH458771 ICD458771 ILZ458771 IVV458771 JFR458771 JPN458771 JZJ458771 KJF458771 KTB458771 LCX458771 LMT458771 LWP458771 MGL458771 MQH458771 NAD458771 NJZ458771 NTV458771 ODR458771 ONN458771 OXJ458771 PHF458771 PRB458771 QAX458771 QKT458771 QUP458771 REL458771 ROH458771 RYD458771 SHZ458771 SRV458771 TBR458771 TLN458771 TVJ458771 UFF458771 UPB458771 UYX458771 VIT458771 VSP458771 WCL458771 WMH458771 WWD458771 V524307 JR524307 TN524307 ADJ524307 ANF524307 AXB524307 BGX524307 BQT524307 CAP524307 CKL524307 CUH524307 DED524307 DNZ524307 DXV524307 EHR524307 ERN524307 FBJ524307 FLF524307 FVB524307 GEX524307 GOT524307 GYP524307 HIL524307 HSH524307 ICD524307 ILZ524307 IVV524307 JFR524307 JPN524307 JZJ524307 KJF524307 KTB524307 LCX524307 LMT524307 LWP524307 MGL524307 MQH524307 NAD524307 NJZ524307 NTV524307 ODR524307 ONN524307 OXJ524307 PHF524307 PRB524307 QAX524307 QKT524307 QUP524307 REL524307 ROH524307 RYD524307 SHZ524307 SRV524307 TBR524307 TLN524307 TVJ524307 UFF524307 UPB524307 UYX524307 VIT524307 VSP524307 WCL524307 WMH524307 WWD524307 V589843 JR589843 TN589843 ADJ589843 ANF589843 AXB589843 BGX589843 BQT589843 CAP589843 CKL589843 CUH589843 DED589843 DNZ589843 DXV589843 EHR589843 ERN589843 FBJ589843 FLF589843 FVB589843 GEX589843 GOT589843 GYP589843 HIL589843 HSH589843 ICD589843 ILZ589843 IVV589843 JFR589843 JPN589843 JZJ589843 KJF589843 KTB589843 LCX589843 LMT589843 LWP589843 MGL589843 MQH589843 NAD589843 NJZ589843 NTV589843 ODR589843 ONN589843 OXJ589843 PHF589843 PRB589843 QAX589843 QKT589843 QUP589843 REL589843 ROH589843 RYD589843 SHZ589843 SRV589843 TBR589843 TLN589843 TVJ589843 UFF589843 UPB589843 UYX589843 VIT589843 VSP589843 WCL589843 WMH589843 WWD589843 V655379 JR655379 TN655379 ADJ655379 ANF655379 AXB655379 BGX655379 BQT655379 CAP655379 CKL655379 CUH655379 DED655379 DNZ655379 DXV655379 EHR655379 ERN655379 FBJ655379 FLF655379 FVB655379 GEX655379 GOT655379 GYP655379 HIL655379 HSH655379 ICD655379 ILZ655379 IVV655379 JFR655379 JPN655379 JZJ655379 KJF655379 KTB655379 LCX655379 LMT655379 LWP655379 MGL655379 MQH655379 NAD655379 NJZ655379 NTV655379 ODR655379 ONN655379 OXJ655379 PHF655379 PRB655379 QAX655379 QKT655379 QUP655379 REL655379 ROH655379 RYD655379 SHZ655379 SRV655379 TBR655379 TLN655379 TVJ655379 UFF655379 UPB655379 UYX655379 VIT655379 VSP655379 WCL655379 WMH655379 WWD655379 V720915 JR720915 TN720915 ADJ720915 ANF720915 AXB720915 BGX720915 BQT720915 CAP720915 CKL720915 CUH720915 DED720915 DNZ720915 DXV720915 EHR720915 ERN720915 FBJ720915 FLF720915 FVB720915 GEX720915 GOT720915 GYP720915 HIL720915 HSH720915 ICD720915 ILZ720915 IVV720915 JFR720915 JPN720915 JZJ720915 KJF720915 KTB720915 LCX720915 LMT720915 LWP720915 MGL720915 MQH720915 NAD720915 NJZ720915 NTV720915 ODR720915 ONN720915 OXJ720915 PHF720915 PRB720915 QAX720915 QKT720915 QUP720915 REL720915 ROH720915 RYD720915 SHZ720915 SRV720915 TBR720915 TLN720915 TVJ720915 UFF720915 UPB720915 UYX720915 VIT720915 VSP720915 WCL720915 WMH720915 WWD720915 V786451 JR786451 TN786451 ADJ786451 ANF786451 AXB786451 BGX786451 BQT786451 CAP786451 CKL786451 CUH786451 DED786451 DNZ786451 DXV786451 EHR786451 ERN786451 FBJ786451 FLF786451 FVB786451 GEX786451 GOT786451 GYP786451 HIL786451 HSH786451 ICD786451 ILZ786451 IVV786451 JFR786451 JPN786451 JZJ786451 KJF786451 KTB786451 LCX786451 LMT786451 LWP786451 MGL786451 MQH786451 NAD786451 NJZ786451 NTV786451 ODR786451 ONN786451 OXJ786451 PHF786451 PRB786451 QAX786451 QKT786451 QUP786451 REL786451 ROH786451 RYD786451 SHZ786451 SRV786451 TBR786451 TLN786451 TVJ786451 UFF786451 UPB786451 UYX786451 VIT786451 VSP786451 WCL786451 WMH786451 WWD786451 V851987 JR851987 TN851987 ADJ851987 ANF851987 AXB851987 BGX851987 BQT851987 CAP851987 CKL851987 CUH851987 DED851987 DNZ851987 DXV851987 EHR851987 ERN851987 FBJ851987 FLF851987 FVB851987 GEX851987 GOT851987 GYP851987 HIL851987 HSH851987 ICD851987 ILZ851987 IVV851987 JFR851987 JPN851987 JZJ851987 KJF851987 KTB851987 LCX851987 LMT851987 LWP851987 MGL851987 MQH851987 NAD851987 NJZ851987 NTV851987 ODR851987 ONN851987 OXJ851987 PHF851987 PRB851987 QAX851987 QKT851987 QUP851987 REL851987 ROH851987 RYD851987 SHZ851987 SRV851987 TBR851987 TLN851987 TVJ851987 UFF851987 UPB851987 UYX851987 VIT851987 VSP851987 WCL851987 WMH851987 WWD851987 V917523 JR917523 TN917523 ADJ917523 ANF917523 AXB917523 BGX917523 BQT917523 CAP917523 CKL917523 CUH917523 DED917523 DNZ917523 DXV917523 EHR917523 ERN917523 FBJ917523 FLF917523 FVB917523 GEX917523 GOT917523 GYP917523 HIL917523 HSH917523 ICD917523 ILZ917523 IVV917523 JFR917523 JPN917523 JZJ917523 KJF917523 KTB917523 LCX917523 LMT917523 LWP917523 MGL917523 MQH917523 NAD917523 NJZ917523 NTV917523 ODR917523 ONN917523 OXJ917523 PHF917523 PRB917523 QAX917523 QKT917523 QUP917523 REL917523 ROH917523 RYD917523 SHZ917523 SRV917523 TBR917523 TLN917523 TVJ917523 UFF917523 UPB917523 UYX917523 VIT917523 VSP917523 WCL917523 WMH917523 WWD917523 V983059 JR983059 TN983059 ADJ983059 ANF983059 AXB983059 BGX983059 BQT983059 CAP983059 CKL983059 CUH983059 DED983059 DNZ983059 DXV983059 EHR983059 ERN983059 FBJ983059 FLF983059 FVB983059 GEX983059 GOT983059 GYP983059 HIL983059 HSH983059 ICD983059 ILZ983059 IVV983059 JFR983059 JPN983059 JZJ983059 KJF983059 KTB983059 LCX983059 LMT983059 LWP983059 MGL983059 MQH983059 NAD983059 NJZ983059 NTV983059 ODR983059 ONN983059 OXJ983059 PHF983059 PRB983059 QAX983059 QKT983059 QUP983059 REL983059 ROH983059 RYD983059 SHZ983059 SRV983059 TBR983059 TLN983059 TVJ983059 UFF983059 UPB983059 UYX983059 VIT983059 VSP983059 WCL983059 WMH983059 WWD983059">
      <formula1>KESİT</formula1>
    </dataValidation>
  </dataValidations>
  <pageMargins left="1.299212598425197" right="0.70866141732283472" top="0.74803149606299213" bottom="0.74803149606299213" header="0.31496062992125984" footer="0.31496062992125984"/>
  <pageSetup paperSize="9" scale="33" fitToHeight="0" orientation="portrait" r:id="rId1"/>
  <headerFooter alignWithMargins="0"/>
  <drawing r:id="rId2"/>
  <legacyDrawing r:id="rId3"/>
  <oleObjects>
    <mc:AlternateContent xmlns:mc="http://schemas.openxmlformats.org/markup-compatibility/2006">
      <mc:Choice Requires="x14">
        <oleObject progId="Equation.3" shapeId="1025" r:id="rId4">
          <objectPr defaultSize="0" autoPict="0" r:id="rId5">
            <anchor moveWithCells="1" sizeWithCells="1">
              <from>
                <xdr:col>2</xdr:col>
                <xdr:colOff>579120</xdr:colOff>
                <xdr:row>66</xdr:row>
                <xdr:rowOff>22860</xdr:rowOff>
              </from>
              <to>
                <xdr:col>6</xdr:col>
                <xdr:colOff>106680</xdr:colOff>
                <xdr:row>67</xdr:row>
                <xdr:rowOff>0</xdr:rowOff>
              </to>
            </anchor>
          </objectPr>
        </oleObject>
      </mc:Choice>
      <mc:Fallback>
        <oleObject progId="Equation.3" shapeId="1025" r:id="rId4"/>
      </mc:Fallback>
    </mc:AlternateContent>
    <mc:AlternateContent xmlns:mc="http://schemas.openxmlformats.org/markup-compatibility/2006">
      <mc:Choice Requires="x14">
        <oleObject progId="Equation.3" shapeId="1026" r:id="rId6">
          <objectPr defaultSize="0" autoPict="0" r:id="rId7">
            <anchor moveWithCells="1" sizeWithCells="1">
              <from>
                <xdr:col>1</xdr:col>
                <xdr:colOff>502920</xdr:colOff>
                <xdr:row>74</xdr:row>
                <xdr:rowOff>45720</xdr:rowOff>
              </from>
              <to>
                <xdr:col>5</xdr:col>
                <xdr:colOff>754380</xdr:colOff>
                <xdr:row>75</xdr:row>
                <xdr:rowOff>45720</xdr:rowOff>
              </to>
            </anchor>
          </objectPr>
        </oleObject>
      </mc:Choice>
      <mc:Fallback>
        <oleObject progId="Equation.3" shapeId="1026" r:id="rId6"/>
      </mc:Fallback>
    </mc:AlternateContent>
    <mc:AlternateContent xmlns:mc="http://schemas.openxmlformats.org/markup-compatibility/2006">
      <mc:Choice Requires="x14">
        <oleObject progId="Equation.3" shapeId="1027" r:id="rId8">
          <objectPr defaultSize="0" autoPict="0" r:id="rId7">
            <anchor moveWithCells="1" sizeWithCells="1">
              <from>
                <xdr:col>2</xdr:col>
                <xdr:colOff>182880</xdr:colOff>
                <xdr:row>75</xdr:row>
                <xdr:rowOff>45720</xdr:rowOff>
              </from>
              <to>
                <xdr:col>5</xdr:col>
                <xdr:colOff>952500</xdr:colOff>
                <xdr:row>75</xdr:row>
                <xdr:rowOff>83820</xdr:rowOff>
              </to>
            </anchor>
          </objectPr>
        </oleObject>
      </mc:Choice>
      <mc:Fallback>
        <oleObject progId="Equation.3" shapeId="1027" r:id="rId8"/>
      </mc:Fallback>
    </mc:AlternateContent>
    <mc:AlternateContent xmlns:mc="http://schemas.openxmlformats.org/markup-compatibility/2006">
      <mc:Choice Requires="x14">
        <oleObject progId="Equation.3" shapeId="1028" r:id="rId9">
          <objectPr defaultSize="0" autoPict="0" r:id="rId10">
            <anchor moveWithCells="1" sizeWithCells="1">
              <from>
                <xdr:col>4</xdr:col>
                <xdr:colOff>220980</xdr:colOff>
                <xdr:row>105</xdr:row>
                <xdr:rowOff>60960</xdr:rowOff>
              </from>
              <to>
                <xdr:col>5</xdr:col>
                <xdr:colOff>914400</xdr:colOff>
                <xdr:row>107</xdr:row>
                <xdr:rowOff>7620</xdr:rowOff>
              </to>
            </anchor>
          </objectPr>
        </oleObject>
      </mc:Choice>
      <mc:Fallback>
        <oleObject progId="Equation.3" shapeId="1028" r:id="rId9"/>
      </mc:Fallback>
    </mc:AlternateContent>
    <mc:AlternateContent xmlns:mc="http://schemas.openxmlformats.org/markup-compatibility/2006">
      <mc:Choice Requires="x14">
        <oleObject progId="Equation.3" shapeId="1029" r:id="rId11">
          <objectPr defaultSize="0" autoPict="0" r:id="rId12">
            <anchor moveWithCells="1" sizeWithCells="1">
              <from>
                <xdr:col>1</xdr:col>
                <xdr:colOff>0</xdr:colOff>
                <xdr:row>102</xdr:row>
                <xdr:rowOff>114300</xdr:rowOff>
              </from>
              <to>
                <xdr:col>2</xdr:col>
                <xdr:colOff>807720</xdr:colOff>
                <xdr:row>103</xdr:row>
                <xdr:rowOff>121920</xdr:rowOff>
              </to>
            </anchor>
          </objectPr>
        </oleObject>
      </mc:Choice>
      <mc:Fallback>
        <oleObject progId="Equation.3" shapeId="1029" r:id="rId11"/>
      </mc:Fallback>
    </mc:AlternateContent>
    <mc:AlternateContent xmlns:mc="http://schemas.openxmlformats.org/markup-compatibility/2006">
      <mc:Choice Requires="x14">
        <oleObject progId="Equation.3" shapeId="1030" r:id="rId13">
          <objectPr defaultSize="0" autoPict="0" r:id="rId14">
            <anchor moveWithCells="1" sizeWithCells="1">
              <from>
                <xdr:col>3</xdr:col>
                <xdr:colOff>861060</xdr:colOff>
                <xdr:row>107</xdr:row>
                <xdr:rowOff>144780</xdr:rowOff>
              </from>
              <to>
                <xdr:col>5</xdr:col>
                <xdr:colOff>914400</xdr:colOff>
                <xdr:row>110</xdr:row>
                <xdr:rowOff>144780</xdr:rowOff>
              </to>
            </anchor>
          </objectPr>
        </oleObject>
      </mc:Choice>
      <mc:Fallback>
        <oleObject progId="Equation.3" shapeId="1030" r:id="rId13"/>
      </mc:Fallback>
    </mc:AlternateContent>
    <mc:AlternateContent xmlns:mc="http://schemas.openxmlformats.org/markup-compatibility/2006">
      <mc:Choice Requires="x14">
        <oleObject progId="Equation.3" shapeId="1031" r:id="rId15">
          <objectPr defaultSize="0" autoPict="0" r:id="rId16">
            <anchor moveWithCells="1" sizeWithCells="1">
              <from>
                <xdr:col>3</xdr:col>
                <xdr:colOff>807720</xdr:colOff>
                <xdr:row>116</xdr:row>
                <xdr:rowOff>220980</xdr:rowOff>
              </from>
              <to>
                <xdr:col>5</xdr:col>
                <xdr:colOff>7620</xdr:colOff>
                <xdr:row>119</xdr:row>
                <xdr:rowOff>160020</xdr:rowOff>
              </to>
            </anchor>
          </objectPr>
        </oleObject>
      </mc:Choice>
      <mc:Fallback>
        <oleObject progId="Equation.3" shapeId="1031" r:id="rId15"/>
      </mc:Fallback>
    </mc:AlternateContent>
    <mc:AlternateContent xmlns:mc="http://schemas.openxmlformats.org/markup-compatibility/2006">
      <mc:Choice Requires="x14">
        <oleObject progId="Equation.3" shapeId="1032" r:id="rId17">
          <objectPr defaultSize="0" autoPict="0" r:id="rId12">
            <anchor moveWithCells="1" sizeWithCells="1">
              <from>
                <xdr:col>0</xdr:col>
                <xdr:colOff>0</xdr:colOff>
                <xdr:row>102</xdr:row>
                <xdr:rowOff>114300</xdr:rowOff>
              </from>
              <to>
                <xdr:col>2</xdr:col>
                <xdr:colOff>0</xdr:colOff>
                <xdr:row>103</xdr:row>
                <xdr:rowOff>121920</xdr:rowOff>
              </to>
            </anchor>
          </objectPr>
        </oleObject>
      </mc:Choice>
      <mc:Fallback>
        <oleObject progId="Equation.3" shapeId="1032" r:id="rId17"/>
      </mc:Fallback>
    </mc:AlternateContent>
    <mc:AlternateContent xmlns:mc="http://schemas.openxmlformats.org/markup-compatibility/2006">
      <mc:Choice Requires="x14">
        <oleObject progId="Equation.3" shapeId="1033" r:id="rId18">
          <objectPr defaultSize="0" autoPict="0" r:id="rId19">
            <anchor moveWithCells="1">
              <from>
                <xdr:col>3</xdr:col>
                <xdr:colOff>998220</xdr:colOff>
                <xdr:row>76</xdr:row>
                <xdr:rowOff>106680</xdr:rowOff>
              </from>
              <to>
                <xdr:col>5</xdr:col>
                <xdr:colOff>784860</xdr:colOff>
                <xdr:row>77</xdr:row>
                <xdr:rowOff>7620</xdr:rowOff>
              </to>
            </anchor>
          </objectPr>
        </oleObject>
      </mc:Choice>
      <mc:Fallback>
        <oleObject progId="Equation.3" shapeId="1033" r:id="rId18"/>
      </mc:Fallback>
    </mc:AlternateContent>
    <mc:AlternateContent xmlns:mc="http://schemas.openxmlformats.org/markup-compatibility/2006">
      <mc:Choice Requires="x14">
        <oleObject progId="Equation.3" shapeId="1034" r:id="rId20">
          <objectPr defaultSize="0" autoPict="0" r:id="rId21">
            <anchor moveWithCells="1">
              <from>
                <xdr:col>2</xdr:col>
                <xdr:colOff>419100</xdr:colOff>
                <xdr:row>30</xdr:row>
                <xdr:rowOff>274320</xdr:rowOff>
              </from>
              <to>
                <xdr:col>4</xdr:col>
                <xdr:colOff>0</xdr:colOff>
                <xdr:row>34</xdr:row>
                <xdr:rowOff>68580</xdr:rowOff>
              </to>
            </anchor>
          </objectPr>
        </oleObject>
      </mc:Choice>
      <mc:Fallback>
        <oleObject progId="Equation.3" shapeId="1034" r:id="rId20"/>
      </mc:Fallback>
    </mc:AlternateContent>
    <mc:AlternateContent xmlns:mc="http://schemas.openxmlformats.org/markup-compatibility/2006">
      <mc:Choice Requires="x14">
        <oleObject progId="Equation.3" shapeId="1035" r:id="rId22">
          <objectPr defaultSize="0" autoPict="0" r:id="rId23">
            <anchor moveWithCells="1">
              <from>
                <xdr:col>2</xdr:col>
                <xdr:colOff>1181100</xdr:colOff>
                <xdr:row>40</xdr:row>
                <xdr:rowOff>45720</xdr:rowOff>
              </from>
              <to>
                <xdr:col>5</xdr:col>
                <xdr:colOff>0</xdr:colOff>
                <xdr:row>43</xdr:row>
                <xdr:rowOff>45720</xdr:rowOff>
              </to>
            </anchor>
          </objectPr>
        </oleObject>
      </mc:Choice>
      <mc:Fallback>
        <oleObject progId="Equation.3" shapeId="1035" r:id="rId22"/>
      </mc:Fallback>
    </mc:AlternateContent>
    <mc:AlternateContent xmlns:mc="http://schemas.openxmlformats.org/markup-compatibility/2006">
      <mc:Choice Requires="x14">
        <oleObject progId="Equation.3" shapeId="1036" r:id="rId24">
          <objectPr defaultSize="0" autoPict="0" r:id="rId25">
            <anchor moveWithCells="1">
              <from>
                <xdr:col>2</xdr:col>
                <xdr:colOff>876300</xdr:colOff>
                <xdr:row>44</xdr:row>
                <xdr:rowOff>38100</xdr:rowOff>
              </from>
              <to>
                <xdr:col>5</xdr:col>
                <xdr:colOff>0</xdr:colOff>
                <xdr:row>46</xdr:row>
                <xdr:rowOff>251460</xdr:rowOff>
              </to>
            </anchor>
          </objectPr>
        </oleObject>
      </mc:Choice>
      <mc:Fallback>
        <oleObject progId="Equation.3" shapeId="1036" r:id="rId24"/>
      </mc:Fallback>
    </mc:AlternateContent>
    <mc:AlternateContent xmlns:mc="http://schemas.openxmlformats.org/markup-compatibility/2006">
      <mc:Choice Requires="x14">
        <oleObject progId="Equation.3" shapeId="1037" r:id="rId26">
          <objectPr defaultSize="0" autoPict="0" r:id="rId27">
            <anchor moveWithCells="1">
              <from>
                <xdr:col>2</xdr:col>
                <xdr:colOff>1066800</xdr:colOff>
                <xdr:row>47</xdr:row>
                <xdr:rowOff>228600</xdr:rowOff>
              </from>
              <to>
                <xdr:col>5</xdr:col>
                <xdr:colOff>0</xdr:colOff>
                <xdr:row>49</xdr:row>
                <xdr:rowOff>99060</xdr:rowOff>
              </to>
            </anchor>
          </objectPr>
        </oleObject>
      </mc:Choice>
      <mc:Fallback>
        <oleObject progId="Equation.3" shapeId="1037" r:id="rId26"/>
      </mc:Fallback>
    </mc:AlternateContent>
    <mc:AlternateContent xmlns:mc="http://schemas.openxmlformats.org/markup-compatibility/2006">
      <mc:Choice Requires="x14">
        <oleObject progId="Equation.3" shapeId="1038" r:id="rId28">
          <objectPr defaultSize="0" autoPict="0" r:id="rId29">
            <anchor moveWithCells="1">
              <from>
                <xdr:col>2</xdr:col>
                <xdr:colOff>838200</xdr:colOff>
                <xdr:row>55</xdr:row>
                <xdr:rowOff>0</xdr:rowOff>
              </from>
              <to>
                <xdr:col>4</xdr:col>
                <xdr:colOff>670560</xdr:colOff>
                <xdr:row>58</xdr:row>
                <xdr:rowOff>38100</xdr:rowOff>
              </to>
            </anchor>
          </objectPr>
        </oleObject>
      </mc:Choice>
      <mc:Fallback>
        <oleObject progId="Equation.3" shapeId="1038" r:id="rId28"/>
      </mc:Fallback>
    </mc:AlternateContent>
    <mc:AlternateContent xmlns:mc="http://schemas.openxmlformats.org/markup-compatibility/2006">
      <mc:Choice Requires="x14">
        <oleObject progId="Equation.3" shapeId="1039" r:id="rId30">
          <objectPr defaultSize="0" autoPict="0" r:id="rId31">
            <anchor moveWithCells="1">
              <from>
                <xdr:col>3</xdr:col>
                <xdr:colOff>784860</xdr:colOff>
                <xdr:row>66</xdr:row>
                <xdr:rowOff>60960</xdr:rowOff>
              </from>
              <to>
                <xdr:col>5</xdr:col>
                <xdr:colOff>891540</xdr:colOff>
                <xdr:row>67</xdr:row>
                <xdr:rowOff>0</xdr:rowOff>
              </to>
            </anchor>
          </objectPr>
        </oleObject>
      </mc:Choice>
      <mc:Fallback>
        <oleObject progId="Equation.3" shapeId="1039" r:id="rId30"/>
      </mc:Fallback>
    </mc:AlternateContent>
    <mc:AlternateContent xmlns:mc="http://schemas.openxmlformats.org/markup-compatibility/2006">
      <mc:Choice Requires="x14">
        <oleObject progId="Equation.3" shapeId="1040" r:id="rId32">
          <objectPr defaultSize="0" autoPict="0" r:id="rId33">
            <anchor moveWithCells="1">
              <from>
                <xdr:col>3</xdr:col>
                <xdr:colOff>754380</xdr:colOff>
                <xdr:row>70</xdr:row>
                <xdr:rowOff>76200</xdr:rowOff>
              </from>
              <to>
                <xdr:col>5</xdr:col>
                <xdr:colOff>838200</xdr:colOff>
                <xdr:row>71</xdr:row>
                <xdr:rowOff>0</xdr:rowOff>
              </to>
            </anchor>
          </objectPr>
        </oleObject>
      </mc:Choice>
      <mc:Fallback>
        <oleObject progId="Equation.3" shapeId="1040" r:id="rId32"/>
      </mc:Fallback>
    </mc:AlternateContent>
    <mc:AlternateContent xmlns:mc="http://schemas.openxmlformats.org/markup-compatibility/2006">
      <mc:Choice Requires="x14">
        <oleObject progId="Equation.3" shapeId="1041" r:id="rId34">
          <objectPr defaultSize="0" autoPict="0" r:id="rId35">
            <anchor moveWithCells="1">
              <from>
                <xdr:col>2</xdr:col>
                <xdr:colOff>114300</xdr:colOff>
                <xdr:row>88</xdr:row>
                <xdr:rowOff>83820</xdr:rowOff>
              </from>
              <to>
                <xdr:col>3</xdr:col>
                <xdr:colOff>220980</xdr:colOff>
                <xdr:row>90</xdr:row>
                <xdr:rowOff>106680</xdr:rowOff>
              </to>
            </anchor>
          </objectPr>
        </oleObject>
      </mc:Choice>
      <mc:Fallback>
        <oleObject progId="Equation.3" shapeId="1041" r:id="rId34"/>
      </mc:Fallback>
    </mc:AlternateContent>
    <mc:AlternateContent xmlns:mc="http://schemas.openxmlformats.org/markup-compatibility/2006">
      <mc:Choice Requires="x14">
        <oleObject progId="Equation.3" shapeId="1042" r:id="rId36">
          <objectPr defaultSize="0" autoPict="0" r:id="rId37">
            <anchor moveWithCells="1">
              <from>
                <xdr:col>3</xdr:col>
                <xdr:colOff>60960</xdr:colOff>
                <xdr:row>95</xdr:row>
                <xdr:rowOff>114300</xdr:rowOff>
              </from>
              <to>
                <xdr:col>5</xdr:col>
                <xdr:colOff>891540</xdr:colOff>
                <xdr:row>96</xdr:row>
                <xdr:rowOff>0</xdr:rowOff>
              </to>
            </anchor>
          </objectPr>
        </oleObject>
      </mc:Choice>
      <mc:Fallback>
        <oleObject progId="Equation.3" shapeId="1042" r:id="rId36"/>
      </mc:Fallback>
    </mc:AlternateContent>
    <mc:AlternateContent xmlns:mc="http://schemas.openxmlformats.org/markup-compatibility/2006">
      <mc:Choice Requires="x14">
        <oleObject progId="Equation.3" shapeId="1043" r:id="rId38">
          <objectPr defaultSize="0" autoPict="0" r:id="rId39">
            <anchor moveWithCells="1">
              <from>
                <xdr:col>3</xdr:col>
                <xdr:colOff>716280</xdr:colOff>
                <xdr:row>97</xdr:row>
                <xdr:rowOff>83820</xdr:rowOff>
              </from>
              <to>
                <xdr:col>5</xdr:col>
                <xdr:colOff>891540</xdr:colOff>
                <xdr:row>98</xdr:row>
                <xdr:rowOff>0</xdr:rowOff>
              </to>
            </anchor>
          </objectPr>
        </oleObject>
      </mc:Choice>
      <mc:Fallback>
        <oleObject progId="Equation.3" shapeId="1043" r:id="rId38"/>
      </mc:Fallback>
    </mc:AlternateContent>
    <mc:AlternateContent xmlns:mc="http://schemas.openxmlformats.org/markup-compatibility/2006">
      <mc:Choice Requires="x14">
        <oleObject progId="Equation.3" shapeId="1044" r:id="rId40">
          <objectPr defaultSize="0" autoPict="0" r:id="rId41">
            <anchor moveWithCells="1">
              <from>
                <xdr:col>3</xdr:col>
                <xdr:colOff>533400</xdr:colOff>
                <xdr:row>107</xdr:row>
                <xdr:rowOff>68580</xdr:rowOff>
              </from>
              <to>
                <xdr:col>5</xdr:col>
                <xdr:colOff>891540</xdr:colOff>
                <xdr:row>110</xdr:row>
                <xdr:rowOff>60960</xdr:rowOff>
              </to>
            </anchor>
          </objectPr>
        </oleObject>
      </mc:Choice>
      <mc:Fallback>
        <oleObject progId="Equation.3" shapeId="1044" r:id="rId40"/>
      </mc:Fallback>
    </mc:AlternateContent>
    <mc:AlternateContent xmlns:mc="http://schemas.openxmlformats.org/markup-compatibility/2006">
      <mc:Choice Requires="x14">
        <oleObject progId="Equation.3" shapeId="1045" r:id="rId42">
          <objectPr defaultSize="0" autoPict="0" r:id="rId43">
            <anchor moveWithCells="1">
              <from>
                <xdr:col>3</xdr:col>
                <xdr:colOff>259080</xdr:colOff>
                <xdr:row>115</xdr:row>
                <xdr:rowOff>0</xdr:rowOff>
              </from>
              <to>
                <xdr:col>5</xdr:col>
                <xdr:colOff>38100</xdr:colOff>
                <xdr:row>118</xdr:row>
                <xdr:rowOff>0</xdr:rowOff>
              </to>
            </anchor>
          </objectPr>
        </oleObject>
      </mc:Choice>
      <mc:Fallback>
        <oleObject progId="Equation.3" shapeId="1045" r:id="rId42"/>
      </mc:Fallback>
    </mc:AlternateContent>
    <mc:AlternateContent xmlns:mc="http://schemas.openxmlformats.org/markup-compatibility/2006">
      <mc:Choice Requires="x14">
        <oleObject progId="Equation.3" shapeId="1046" r:id="rId44">
          <objectPr defaultSize="0" autoPict="0" r:id="rId45">
            <anchor moveWithCells="1">
              <from>
                <xdr:col>4</xdr:col>
                <xdr:colOff>861060</xdr:colOff>
                <xdr:row>105</xdr:row>
                <xdr:rowOff>30480</xdr:rowOff>
              </from>
              <to>
                <xdr:col>6</xdr:col>
                <xdr:colOff>906780</xdr:colOff>
                <xdr:row>107</xdr:row>
                <xdr:rowOff>22860</xdr:rowOff>
              </to>
            </anchor>
          </objectPr>
        </oleObject>
      </mc:Choice>
      <mc:Fallback>
        <oleObject progId="Equation.3" shapeId="1046" r:id="rId44"/>
      </mc:Fallback>
    </mc:AlternateContent>
    <mc:AlternateContent xmlns:mc="http://schemas.openxmlformats.org/markup-compatibility/2006">
      <mc:Choice Requires="x14">
        <oleObject progId="Equation.3" shapeId="1047" r:id="rId46">
          <objectPr defaultSize="0" autoPict="0" r:id="rId47">
            <anchor moveWithCells="1">
              <from>
                <xdr:col>3</xdr:col>
                <xdr:colOff>861060</xdr:colOff>
                <xdr:row>80</xdr:row>
                <xdr:rowOff>99060</xdr:rowOff>
              </from>
              <to>
                <xdr:col>5</xdr:col>
                <xdr:colOff>716280</xdr:colOff>
                <xdr:row>81</xdr:row>
                <xdr:rowOff>0</xdr:rowOff>
              </to>
            </anchor>
          </objectPr>
        </oleObject>
      </mc:Choice>
      <mc:Fallback>
        <oleObject progId="Equation.3" shapeId="1047" r:id="rId46"/>
      </mc:Fallback>
    </mc:AlternateContent>
    <mc:AlternateContent xmlns:mc="http://schemas.openxmlformats.org/markup-compatibility/2006">
      <mc:Choice Requires="x14">
        <oleObject progId="Equation.3" shapeId="1048" r:id="rId48">
          <objectPr defaultSize="0" autoPict="0" r:id="rId49">
            <anchor moveWithCells="1">
              <from>
                <xdr:col>2</xdr:col>
                <xdr:colOff>1203960</xdr:colOff>
                <xdr:row>50</xdr:row>
                <xdr:rowOff>198120</xdr:rowOff>
              </from>
              <to>
                <xdr:col>4</xdr:col>
                <xdr:colOff>655320</xdr:colOff>
                <xdr:row>54</xdr:row>
                <xdr:rowOff>60960</xdr:rowOff>
              </to>
            </anchor>
          </objectPr>
        </oleObject>
      </mc:Choice>
      <mc:Fallback>
        <oleObject progId="Equation.3" shapeId="1048" r:id="rId48"/>
      </mc:Fallback>
    </mc:AlternateContent>
    <mc:AlternateContent xmlns:mc="http://schemas.openxmlformats.org/markup-compatibility/2006">
      <mc:Choice Requires="x14">
        <oleObject progId="Equation.3" shapeId="1049" r:id="rId50">
          <objectPr defaultSize="0" autoPict="0" r:id="rId51">
            <anchor moveWithCells="1">
              <from>
                <xdr:col>2</xdr:col>
                <xdr:colOff>1074420</xdr:colOff>
                <xdr:row>58</xdr:row>
                <xdr:rowOff>121920</xdr:rowOff>
              </from>
              <to>
                <xdr:col>5</xdr:col>
                <xdr:colOff>0</xdr:colOff>
                <xdr:row>60</xdr:row>
                <xdr:rowOff>99060</xdr:rowOff>
              </to>
            </anchor>
          </objectPr>
        </oleObject>
      </mc:Choice>
      <mc:Fallback>
        <oleObject progId="Equation.3" shapeId="1049" r:id="rId50"/>
      </mc:Fallback>
    </mc:AlternateContent>
    <mc:AlternateContent xmlns:mc="http://schemas.openxmlformats.org/markup-compatibility/2006">
      <mc:Choice Requires="x14">
        <oleObject progId="Equation.3" shapeId="1050" r:id="rId52">
          <objectPr defaultSize="0" autoPict="0" r:id="rId53">
            <anchor moveWithCells="1">
              <from>
                <xdr:col>4</xdr:col>
                <xdr:colOff>114300</xdr:colOff>
                <xdr:row>86</xdr:row>
                <xdr:rowOff>106680</xdr:rowOff>
              </from>
              <to>
                <xdr:col>6</xdr:col>
                <xdr:colOff>91440</xdr:colOff>
                <xdr:row>87</xdr:row>
                <xdr:rowOff>198120</xdr:rowOff>
              </to>
            </anchor>
          </objectPr>
        </oleObject>
      </mc:Choice>
      <mc:Fallback>
        <oleObject progId="Equation.3" shapeId="1050" r:id="rId52"/>
      </mc:Fallback>
    </mc:AlternateContent>
    <mc:AlternateContent xmlns:mc="http://schemas.openxmlformats.org/markup-compatibility/2006">
      <mc:Choice Requires="x14">
        <oleObject progId="Equation.3" shapeId="1051" r:id="rId54">
          <objectPr defaultSize="0" autoPict="0" r:id="rId16">
            <anchor moveWithCells="1" sizeWithCells="1">
              <from>
                <xdr:col>3</xdr:col>
                <xdr:colOff>807720</xdr:colOff>
                <xdr:row>83</xdr:row>
                <xdr:rowOff>0</xdr:rowOff>
              </from>
              <to>
                <xdr:col>5</xdr:col>
                <xdr:colOff>7620</xdr:colOff>
                <xdr:row>85</xdr:row>
                <xdr:rowOff>114300</xdr:rowOff>
              </to>
            </anchor>
          </objectPr>
        </oleObject>
      </mc:Choice>
      <mc:Fallback>
        <oleObject progId="Equation.3" shapeId="1051" r:id="rId5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4 DÜĞÜM KISA DEVRE  P2</vt:lpstr>
      <vt:lpstr>'4 DÜĞÜM KISA DEVRE  P2'!DİRENÇ</vt:lpstr>
      <vt:lpstr>'4 DÜĞÜM KISA DEVRE  P2'!KESİT</vt:lpstr>
      <vt:lpstr>'4 DÜĞÜM KISA DEVRE  P2'!Print_Area</vt:lpstr>
      <vt:lpstr>'4 DÜĞÜM KISA DEVRE  P2'!X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2021-11-11T09:28:35Z</dcterms:modified>
</cp:coreProperties>
</file>